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9140" windowHeight="12960" tabRatio="678"/>
  </bookViews>
  <sheets>
    <sheet name="General Settings" sheetId="22" r:id="rId1"/>
    <sheet name="ON Monitor" sheetId="29" r:id="rId2"/>
    <sheet name="1M Monitor" sheetId="27" r:id="rId3"/>
    <sheet name="3M Monitor" sheetId="13" r:id="rId4"/>
    <sheet name="6M Monitor" sheetId="26" r:id="rId5"/>
    <sheet name="1Y Monitor" sheetId="28" r:id="rId6"/>
    <sheet name="Data" sheetId="21" r:id="rId7"/>
  </sheets>
  <externalReferences>
    <externalReference r:id="rId8"/>
  </externalReferences>
  <definedNames>
    <definedName name="_xlnm._FilterDatabase" localSheetId="2" hidden="1">'1M Monitor'!$B$17:$F$3560</definedName>
    <definedName name="_xlnm._FilterDatabase" localSheetId="5" hidden="1">'1Y Monitor'!$B$17:$F$3560</definedName>
    <definedName name="_xlnm._FilterDatabase" localSheetId="3" hidden="1">'3M Monitor'!$B$17:$F$3560</definedName>
    <definedName name="_xlnm._FilterDatabase" localSheetId="4" hidden="1">'6M Monitor'!$B$17:$F$3560</definedName>
    <definedName name="_xlnm._FilterDatabase" localSheetId="6" hidden="1">Data!$H$1:$Q$3537</definedName>
    <definedName name="_xlnm._FilterDatabase" localSheetId="1" hidden="1">'ON Monitor'!$B$17:$F$3560</definedName>
    <definedName name="Calendar">'General Settings'!$D$14</definedName>
    <definedName name="Check1M">'1M Monitor'!$Y$23:$Y$70</definedName>
    <definedName name="Check1Y">'1Y Monitor'!$Y$23:$Y$35</definedName>
    <definedName name="Check3M">'3M Monitor'!$Y$23:$Y$104</definedName>
    <definedName name="Check6M">'6M Monitor'!$Y$23:$Y$401</definedName>
    <definedName name="CheckON">'ON Monitor'!$Y$23:$Y$69</definedName>
    <definedName name="Currency">'General Settings'!$D$12</definedName>
    <definedName name="DataTable" localSheetId="2">'1M Monitor'!$C$3:$K$16</definedName>
    <definedName name="DataTable" localSheetId="5">'1Y Monitor'!$C$3:$K$16</definedName>
    <definedName name="DataTable" localSheetId="3">'3M Monitor'!$C$3:$K$16</definedName>
    <definedName name="DataTable" localSheetId="4">'6M Monitor'!$C$3:$K$16</definedName>
    <definedName name="DataTable" localSheetId="1">'ON Monitor'!$C$3:$K$16</definedName>
    <definedName name="DayCountConv" localSheetId="1">'ON Monitor'!$AD$23</definedName>
    <definedName name="DiscountingCurve">'General Settings'!$I$4</definedName>
    <definedName name="DiscountingEngine" localSheetId="3">'3M Monitor'!$AC$98</definedName>
    <definedName name="EvaluationDate">'General Settings'!$D$6</definedName>
    <definedName name="FirstIMMFUTCheck">'3M Monitor'!$K$25</definedName>
    <definedName name="FirstIMMFUTDates">'3M Monitor'!$S$35:$S$42</definedName>
    <definedName name="FirstIMMFUTNull">'3M Monitor'!$AG$35:$AG$42</definedName>
    <definedName name="FirstIMMFUTQuotes">'3M Monitor'!$V$35:$V$42</definedName>
    <definedName name="FirstIMMFUTSeries">IF(FirstIMMFUTCheck,FirstIMMFUTQuotes,FirstIMMFUTNull)</definedName>
    <definedName name="FixedLegBDC" localSheetId="2">'1M Monitor'!$AD$34</definedName>
    <definedName name="FixedLegBDC" localSheetId="3">'3M Monitor'!$AD$61</definedName>
    <definedName name="FixedLegBDC" localSheetId="4">'6M Monitor'!$AD$41</definedName>
    <definedName name="FixedLegDayCounter" localSheetId="2">'1M Monitor'!$AE$34</definedName>
    <definedName name="FixedLegDayCounter" localSheetId="3">'3M Monitor'!$AE$61</definedName>
    <definedName name="FixedLegDayCounter" localSheetId="4">'6M Monitor'!$AE$41</definedName>
    <definedName name="FixedLegTenor" localSheetId="2">'1M Monitor'!$AC$34</definedName>
    <definedName name="FixedLegTenor" localSheetId="3">'3M Monitor'!$AC$61</definedName>
    <definedName name="FixedLegTenor" localSheetId="4">'6M Monitor'!$AC$41</definedName>
    <definedName name="Flag1M">'1M Monitor'!$W$23:$W$70</definedName>
    <definedName name="Flag1Y">'1Y Monitor'!$W$23:$W$35</definedName>
    <definedName name="Flag3M">'3M Monitor'!$W$23:$W$104</definedName>
    <definedName name="Flag6M">'6M Monitor'!$W$23:$W$401</definedName>
    <definedName name="FlagON">'ON Monitor'!$W$23:$W$69</definedName>
    <definedName name="FRA1YCheck">'1Y Monitor'!$K$22</definedName>
    <definedName name="FRA1YDates">'1Y Monitor'!$S$23:$S$35</definedName>
    <definedName name="FRA1YNull">'1Y Monitor'!$AA$23:$AA$35</definedName>
    <definedName name="FRA1YQuotes">'1Y Monitor'!$V$23:$V$35</definedName>
    <definedName name="FRA1YSeries">IF(FRA1YCheck,FRA1YQuotes,FRA1YNull)</definedName>
    <definedName name="FRA3MCheck">'3M Monitor'!$K$22</definedName>
    <definedName name="FRA3MDates">'3M Monitor'!$S$23:$S$34</definedName>
    <definedName name="FRA3MNull">'3M Monitor'!$AG$23:$AG$34</definedName>
    <definedName name="FRA3MQuotes">'3M Monitor'!$V$23:$V$34</definedName>
    <definedName name="FRA3MSeries">IF(FRA3MCheck,FRA3MQuotes,FRA3MNull)</definedName>
    <definedName name="FRA6MCheck">'6M Monitor'!$K$22</definedName>
    <definedName name="FRA6MDates">'6M Monitor'!$S$23:$S$40</definedName>
    <definedName name="FRA6MNull">'6M Monitor'!$AF$23:$AF$40</definedName>
    <definedName name="FRA6MQuotes">'6M Monitor'!$V$23:$V$40</definedName>
    <definedName name="FRA6MSeries">IF(FRA6MCheck,FRA6MQuotes,FRA6MNull)</definedName>
    <definedName name="Fwd1M">Data!$J$4:$J$3537</definedName>
    <definedName name="Fwd1Y">Data!$M$4:$M$3537</definedName>
    <definedName name="Fwd3M">Data!$K$4:$K$3537</definedName>
    <definedName name="Fwd6M">Data!$L$4:$L$3537</definedName>
    <definedName name="FwdON">Data!$F$4:$F$3537</definedName>
    <definedName name="FwdStart" localSheetId="1">'ON Monitor'!$AC$23</definedName>
    <definedName name="Index1M">'General Settings'!$J$15</definedName>
    <definedName name="Index1Y">'General Settings'!$M$15</definedName>
    <definedName name="Index3M">'General Settings'!$K$15</definedName>
    <definedName name="Index6M">'General Settings'!$L$15</definedName>
    <definedName name="IndexON">'General Settings'!$I$15</definedName>
    <definedName name="InterestRatesTrigger">'General Settings'!$D$7:$D$7</definedName>
    <definedName name="LastIMMFUTCheck">'3M Monitor'!$K$31</definedName>
    <definedName name="LastIMMFUTDates">'3M Monitor'!$S$43:$S$58</definedName>
    <definedName name="LastIMMFUTNull">'3M Monitor'!$AG$43:$AG$58</definedName>
    <definedName name="LastIMMFUTQuotes">'3M Monitor'!$V$43:$V$58</definedName>
    <definedName name="LastIMMFUTSeries">IF(LastIMMFUTCheck,LastIMMFUTQuotes,LastIMMFUTNull)</definedName>
    <definedName name="ObjectOverwrite">'General Settings'!$D$17</definedName>
    <definedName name="ONFwd1M">Data!$N$4:$N$3537</definedName>
    <definedName name="ONFwd1Y">Data!$Q$4:$Q$3537</definedName>
    <definedName name="ONFwd3M">Data!$O$4:$O$3537</definedName>
    <definedName name="ONFwd6M">Data!$P$4:$P$3537</definedName>
    <definedName name="ONIndex1M">'General Settings'!$J$21</definedName>
    <definedName name="ONIndex1Y">'General Settings'!$M$21</definedName>
    <definedName name="ONIndex3M">'General Settings'!$K$21</definedName>
    <definedName name="ONIndex6M">'General Settings'!$L$21</definedName>
    <definedName name="OvernightIndex" localSheetId="1">'ON Monitor'!$D$3</definedName>
    <definedName name="Permanent">'General Settings'!$D$16</definedName>
    <definedName name="QuoteSuffix">'General Settings'!$D$15</definedName>
    <definedName name="RecalcTrigger">Data!$C$1</definedName>
    <definedName name="SERIALFUTCheck">'3M Monitor'!$K$28</definedName>
    <definedName name="SERIALFUTDates">'3M Monitor'!$S$59:$S$60</definedName>
    <definedName name="SERIALFUTNull">'3M Monitor'!$AG$59:$AG$60</definedName>
    <definedName name="SERIALFUTQuotes">'3M Monitor'!$V$59:$V$60</definedName>
    <definedName name="SERIALFUTSeries">IF(SERIALFUTCheck,SERIALFUTQuotes,SERIALFUTNull)</definedName>
    <definedName name="SettlementDate">Data!$I$4</definedName>
    <definedName name="SettlementDateON">Data!$E$4</definedName>
    <definedName name="SettlementDates">Data!$I$4:$I$3537</definedName>
    <definedName name="SettlementDatesON">Data!$E$4:$E$3537</definedName>
    <definedName name="SettlementDays">'General Settings'!$D$13</definedName>
    <definedName name="ShortFixedLegBDC" localSheetId="2">'1M Monitor'!$AD$23</definedName>
    <definedName name="ShortFixedLegDayCounter" localSheetId="2">'1M Monitor'!$AE$23</definedName>
    <definedName name="ShortFixedLegTenor" localSheetId="2">'1M Monitor'!$AC$23</definedName>
    <definedName name="Trigger">'General Settings'!$D$4</definedName>
    <definedName name="Trigger1M">'1M Monitor'!$M$19</definedName>
    <definedName name="Trigger1Y">'1Y Monitor'!$M$19</definedName>
    <definedName name="Trigger3M">'3M Monitor'!$M$19</definedName>
    <definedName name="Trigger6M">'6M Monitor'!$M$19</definedName>
    <definedName name="TriggerON">'ON Monitor'!$M$19</definedName>
  </definedNames>
  <calcPr calcId="145621"/>
</workbook>
</file>

<file path=xl/calcChain.xml><?xml version="1.0" encoding="utf-8"?>
<calcChain xmlns="http://schemas.openxmlformats.org/spreadsheetml/2006/main">
  <c r="AA23" i="28" l="1" a="1"/>
  <c r="AA23" i="28"/>
  <c r="AA24" i="28"/>
  <c r="AA25" i="28"/>
  <c r="AA26" i="28"/>
  <c r="AA27" i="28"/>
  <c r="AA28" i="28"/>
  <c r="AA29" i="28"/>
  <c r="AA30" i="28"/>
  <c r="AA31" i="28"/>
  <c r="AA32" i="28"/>
  <c r="AA33" i="28"/>
  <c r="AA34" i="28"/>
  <c r="AA35" i="28"/>
  <c r="P78" i="26" l="1"/>
  <c r="P401" i="26"/>
  <c r="P400" i="26"/>
  <c r="P399" i="26"/>
  <c r="P398" i="26"/>
  <c r="P397" i="26"/>
  <c r="P396" i="26"/>
  <c r="P395" i="26"/>
  <c r="P394" i="26"/>
  <c r="P393" i="26"/>
  <c r="P392" i="26"/>
  <c r="P391" i="26"/>
  <c r="P390" i="26"/>
  <c r="P389" i="26"/>
  <c r="P388" i="26"/>
  <c r="P387" i="26"/>
  <c r="P386" i="26"/>
  <c r="P385" i="26"/>
  <c r="P384" i="26"/>
  <c r="P383" i="26"/>
  <c r="P382" i="26"/>
  <c r="P381" i="26"/>
  <c r="P380" i="26"/>
  <c r="P379" i="26"/>
  <c r="P378" i="26"/>
  <c r="P377" i="26"/>
  <c r="P376" i="26"/>
  <c r="P375" i="26"/>
  <c r="P374" i="26"/>
  <c r="P373" i="26"/>
  <c r="P372" i="26"/>
  <c r="P371" i="26"/>
  <c r="P370" i="26"/>
  <c r="P369" i="26"/>
  <c r="P368" i="26"/>
  <c r="P367" i="26"/>
  <c r="P366" i="26"/>
  <c r="P365" i="26"/>
  <c r="P364" i="26"/>
  <c r="P363" i="26"/>
  <c r="P362" i="26"/>
  <c r="P361" i="26"/>
  <c r="P360" i="26"/>
  <c r="P359" i="26"/>
  <c r="P358" i="26"/>
  <c r="P357" i="26"/>
  <c r="P356" i="26"/>
  <c r="P355" i="26"/>
  <c r="P354" i="26"/>
  <c r="P353" i="26"/>
  <c r="P352" i="26"/>
  <c r="P351" i="26"/>
  <c r="P350" i="26"/>
  <c r="P349" i="26"/>
  <c r="P348" i="26"/>
  <c r="P347" i="26"/>
  <c r="P346" i="26"/>
  <c r="P345" i="26"/>
  <c r="P344" i="26"/>
  <c r="P343" i="26"/>
  <c r="P342" i="26"/>
  <c r="P341" i="26"/>
  <c r="P340" i="26"/>
  <c r="P339" i="26"/>
  <c r="P338" i="26"/>
  <c r="P337" i="26"/>
  <c r="P336" i="26"/>
  <c r="P335" i="26"/>
  <c r="P334" i="26"/>
  <c r="P333" i="26"/>
  <c r="P332" i="26"/>
  <c r="P331" i="26"/>
  <c r="P330" i="26"/>
  <c r="P329" i="26"/>
  <c r="P328" i="26"/>
  <c r="P327" i="26"/>
  <c r="P326" i="26"/>
  <c r="P325" i="26"/>
  <c r="P324" i="26"/>
  <c r="P323" i="26"/>
  <c r="P322" i="26"/>
  <c r="P321" i="26"/>
  <c r="P320" i="26"/>
  <c r="P319" i="26"/>
  <c r="P318" i="26"/>
  <c r="P317" i="26"/>
  <c r="P316" i="26"/>
  <c r="P315" i="26"/>
  <c r="P314" i="26"/>
  <c r="P313" i="26"/>
  <c r="P312" i="26"/>
  <c r="P311" i="26"/>
  <c r="P310" i="26"/>
  <c r="P309" i="26"/>
  <c r="P308" i="26"/>
  <c r="P307" i="26"/>
  <c r="P306" i="26"/>
  <c r="P305" i="26"/>
  <c r="P304" i="26"/>
  <c r="P303" i="26"/>
  <c r="P302" i="26"/>
  <c r="P301" i="26"/>
  <c r="P300" i="26"/>
  <c r="P299" i="26"/>
  <c r="P298" i="26"/>
  <c r="P297" i="26"/>
  <c r="P296" i="26"/>
  <c r="P295" i="26"/>
  <c r="P294" i="26"/>
  <c r="P293" i="26"/>
  <c r="P292" i="26"/>
  <c r="P291" i="26"/>
  <c r="P290" i="26"/>
  <c r="P289" i="26"/>
  <c r="P288" i="26"/>
  <c r="P287" i="26"/>
  <c r="P286" i="26"/>
  <c r="P285" i="26"/>
  <c r="P284" i="26"/>
  <c r="P283" i="26"/>
  <c r="P282" i="26"/>
  <c r="P281" i="26"/>
  <c r="P280" i="26"/>
  <c r="P279" i="26"/>
  <c r="P278" i="26"/>
  <c r="P277" i="26"/>
  <c r="P276" i="26"/>
  <c r="P275" i="26"/>
  <c r="P274" i="26"/>
  <c r="P273" i="26"/>
  <c r="P272" i="26"/>
  <c r="P271" i="26"/>
  <c r="P270" i="26"/>
  <c r="P269" i="26"/>
  <c r="P268" i="26"/>
  <c r="P267" i="26"/>
  <c r="P266" i="26"/>
  <c r="P265" i="26"/>
  <c r="P264" i="26"/>
  <c r="P263" i="26"/>
  <c r="P262" i="26"/>
  <c r="P261" i="26"/>
  <c r="P260" i="26"/>
  <c r="P259" i="26"/>
  <c r="P258" i="26"/>
  <c r="P257" i="26"/>
  <c r="P256" i="26"/>
  <c r="P255" i="26"/>
  <c r="P254" i="26"/>
  <c r="P253" i="26"/>
  <c r="P252" i="26"/>
  <c r="P251" i="26"/>
  <c r="P250" i="26"/>
  <c r="P249" i="26"/>
  <c r="P248" i="26"/>
  <c r="P247" i="26"/>
  <c r="P246" i="26"/>
  <c r="P245" i="26"/>
  <c r="P244" i="26"/>
  <c r="P243" i="26"/>
  <c r="P242" i="26"/>
  <c r="P241" i="26"/>
  <c r="P240" i="26"/>
  <c r="P239" i="26"/>
  <c r="P238" i="26"/>
  <c r="P237" i="26"/>
  <c r="P236" i="26"/>
  <c r="P235" i="26"/>
  <c r="P234" i="26"/>
  <c r="P233" i="26"/>
  <c r="P232" i="26"/>
  <c r="P231" i="26"/>
  <c r="P230" i="26"/>
  <c r="P229" i="26"/>
  <c r="P228" i="26"/>
  <c r="P227" i="26"/>
  <c r="P226" i="26"/>
  <c r="P225" i="26"/>
  <c r="P224" i="26"/>
  <c r="P223" i="26"/>
  <c r="P222" i="26"/>
  <c r="P221" i="26"/>
  <c r="P220" i="26"/>
  <c r="P219" i="26"/>
  <c r="P218" i="26"/>
  <c r="P217" i="26"/>
  <c r="P216" i="26"/>
  <c r="P215" i="26"/>
  <c r="P214" i="26"/>
  <c r="P213" i="26"/>
  <c r="P212" i="26"/>
  <c r="P211" i="26"/>
  <c r="P210" i="26"/>
  <c r="P209" i="26"/>
  <c r="P208" i="26"/>
  <c r="P207" i="26"/>
  <c r="P206" i="26"/>
  <c r="P205" i="26"/>
  <c r="P204" i="26"/>
  <c r="P203" i="26"/>
  <c r="P202" i="26"/>
  <c r="P201" i="26"/>
  <c r="P200" i="26"/>
  <c r="P199" i="26"/>
  <c r="P198" i="26"/>
  <c r="P197" i="26"/>
  <c r="P196" i="26"/>
  <c r="P195" i="26"/>
  <c r="P194" i="26"/>
  <c r="P193" i="26"/>
  <c r="P192" i="26"/>
  <c r="P191" i="26"/>
  <c r="P190" i="26"/>
  <c r="P189" i="26"/>
  <c r="P188" i="26"/>
  <c r="P187" i="26"/>
  <c r="P186" i="26"/>
  <c r="P185" i="26"/>
  <c r="P184" i="26"/>
  <c r="P183" i="26"/>
  <c r="P182" i="26"/>
  <c r="P181" i="26"/>
  <c r="P180" i="26"/>
  <c r="P179" i="26"/>
  <c r="P178" i="26"/>
  <c r="P177" i="26"/>
  <c r="P176" i="26"/>
  <c r="P175" i="26"/>
  <c r="P174" i="26"/>
  <c r="P173" i="26"/>
  <c r="P172" i="26"/>
  <c r="P171" i="26"/>
  <c r="P170" i="26"/>
  <c r="P169" i="26"/>
  <c r="P168" i="26"/>
  <c r="P167" i="26"/>
  <c r="P166" i="26"/>
  <c r="P165" i="26"/>
  <c r="P164" i="26"/>
  <c r="P163" i="26"/>
  <c r="P162" i="26"/>
  <c r="P161" i="26"/>
  <c r="P160" i="26"/>
  <c r="P159" i="26"/>
  <c r="P158" i="26"/>
  <c r="P157" i="26"/>
  <c r="P156" i="26"/>
  <c r="P155" i="26"/>
  <c r="P154" i="26"/>
  <c r="P153" i="26"/>
  <c r="P152" i="26"/>
  <c r="P151" i="26"/>
  <c r="P150" i="26"/>
  <c r="P149" i="26"/>
  <c r="P148" i="26"/>
  <c r="P147" i="26"/>
  <c r="P146" i="26"/>
  <c r="P145" i="26"/>
  <c r="P144" i="26"/>
  <c r="P143" i="26"/>
  <c r="P142" i="26"/>
  <c r="P141" i="26"/>
  <c r="P140" i="26"/>
  <c r="P139" i="26"/>
  <c r="P138" i="26"/>
  <c r="P137" i="26"/>
  <c r="P136" i="26"/>
  <c r="P135" i="26"/>
  <c r="P134" i="26"/>
  <c r="P133" i="26"/>
  <c r="P132" i="26"/>
  <c r="P131" i="26"/>
  <c r="P130" i="26"/>
  <c r="P129" i="26"/>
  <c r="P128" i="26"/>
  <c r="P127" i="26"/>
  <c r="P126" i="26"/>
  <c r="P125" i="26"/>
  <c r="P124" i="26"/>
  <c r="P123" i="26"/>
  <c r="P122" i="26"/>
  <c r="P121" i="26"/>
  <c r="P120" i="26"/>
  <c r="P119" i="26"/>
  <c r="P118" i="26"/>
  <c r="P117" i="26"/>
  <c r="P116" i="26"/>
  <c r="P115" i="26"/>
  <c r="P114" i="26"/>
  <c r="P113" i="26"/>
  <c r="P112" i="26"/>
  <c r="P111" i="26"/>
  <c r="P110" i="26"/>
  <c r="P109" i="26"/>
  <c r="P108" i="26"/>
  <c r="P107" i="26"/>
  <c r="P106" i="26"/>
  <c r="P105" i="26"/>
  <c r="P104" i="26"/>
  <c r="P103" i="26"/>
  <c r="P102" i="26"/>
  <c r="P101" i="26"/>
  <c r="P100" i="26"/>
  <c r="P99" i="26"/>
  <c r="P98" i="26"/>
  <c r="P97" i="26"/>
  <c r="P96" i="26"/>
  <c r="P95" i="26"/>
  <c r="P94" i="26"/>
  <c r="P93" i="26"/>
  <c r="P92" i="26"/>
  <c r="P91" i="26"/>
  <c r="P90" i="26"/>
  <c r="P89" i="26"/>
  <c r="P88" i="26"/>
  <c r="P87" i="26"/>
  <c r="P86" i="26"/>
  <c r="P85" i="26"/>
  <c r="P84" i="26"/>
  <c r="P83" i="26"/>
  <c r="P82" i="26"/>
  <c r="P81" i="26"/>
  <c r="P80" i="26"/>
  <c r="P79" i="26"/>
  <c r="P70" i="27" l="1"/>
  <c r="P69" i="27"/>
  <c r="P68" i="27"/>
  <c r="P67" i="27"/>
  <c r="P66" i="27"/>
  <c r="P65" i="27"/>
  <c r="P64" i="27"/>
  <c r="P63" i="27"/>
  <c r="P62" i="27"/>
  <c r="P61" i="27"/>
  <c r="P60" i="27"/>
  <c r="P59" i="27"/>
  <c r="P58" i="27"/>
  <c r="P57" i="27"/>
  <c r="P56" i="27"/>
  <c r="P55" i="27"/>
  <c r="P54" i="27"/>
  <c r="P53" i="27"/>
  <c r="P52" i="27"/>
  <c r="P51" i="27"/>
  <c r="P50" i="27"/>
  <c r="P49" i="27"/>
  <c r="P48" i="27"/>
  <c r="P47" i="27"/>
  <c r="P46" i="27"/>
  <c r="P45" i="27"/>
  <c r="P44" i="27"/>
  <c r="P43" i="27"/>
  <c r="P42" i="27"/>
  <c r="P41" i="27"/>
  <c r="P40" i="27"/>
  <c r="P39" i="27"/>
  <c r="P38" i="27"/>
  <c r="P37" i="27"/>
  <c r="P36" i="27"/>
  <c r="P35" i="27"/>
  <c r="P34" i="27"/>
  <c r="P77" i="26" l="1"/>
  <c r="P76" i="26"/>
  <c r="P75" i="26"/>
  <c r="P74" i="26"/>
  <c r="P73" i="26"/>
  <c r="P72" i="26"/>
  <c r="P71" i="26"/>
  <c r="P70" i="26"/>
  <c r="P69" i="26"/>
  <c r="P68" i="26"/>
  <c r="P67" i="26"/>
  <c r="P66" i="26"/>
  <c r="P65" i="26"/>
  <c r="P64" i="26"/>
  <c r="P63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P41" i="26"/>
  <c r="AG60" i="13" l="1"/>
  <c r="AG59" i="13"/>
  <c r="AG58" i="13"/>
  <c r="AG57" i="13"/>
  <c r="AG56" i="13"/>
  <c r="AG55" i="13"/>
  <c r="AG54" i="13"/>
  <c r="AG53" i="13"/>
  <c r="AG52" i="13"/>
  <c r="AG51" i="13"/>
  <c r="AG50" i="13"/>
  <c r="AG49" i="13"/>
  <c r="AG48" i="13"/>
  <c r="AG47" i="13"/>
  <c r="AG46" i="13"/>
  <c r="AG45" i="13"/>
  <c r="AG44" i="13"/>
  <c r="AG43" i="13"/>
  <c r="AG42" i="13"/>
  <c r="AG41" i="13"/>
  <c r="AG40" i="13"/>
  <c r="AG39" i="13"/>
  <c r="AG38" i="13"/>
  <c r="AG37" i="13"/>
  <c r="AG36" i="13"/>
  <c r="AG35" i="13"/>
  <c r="AG34" i="13"/>
  <c r="AG33" i="13"/>
  <c r="AG32" i="13"/>
  <c r="AG31" i="13"/>
  <c r="AG30" i="13"/>
  <c r="AG29" i="13"/>
  <c r="AG28" i="13"/>
  <c r="AG27" i="13"/>
  <c r="AG26" i="13"/>
  <c r="AG25" i="13"/>
  <c r="AG24" i="13"/>
  <c r="AG23" i="13"/>
  <c r="P104" i="13" l="1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34" i="29"/>
  <c r="M15" i="22" l="1"/>
  <c r="L15" i="22"/>
  <c r="K15" i="22"/>
  <c r="J15" i="22"/>
  <c r="I15" i="22"/>
  <c r="AA34" i="29"/>
  <c r="T34" i="29"/>
  <c r="S34" i="29"/>
  <c r="AF23" i="26" l="1" a="1"/>
  <c r="AF23" i="26" s="1"/>
  <c r="AF38" i="26" l="1"/>
  <c r="AF30" i="26"/>
  <c r="AF25" i="26"/>
  <c r="AF37" i="26"/>
  <c r="AF29" i="26"/>
  <c r="AF36" i="26"/>
  <c r="AF28" i="26"/>
  <c r="AF35" i="26"/>
  <c r="AF27" i="26"/>
  <c r="AF34" i="26"/>
  <c r="AF26" i="26"/>
  <c r="AF33" i="26"/>
  <c r="AF40" i="26"/>
  <c r="AF32" i="26"/>
  <c r="AF24" i="26"/>
  <c r="AF39" i="26"/>
  <c r="AF31" i="26"/>
  <c r="O34" i="13" l="1"/>
  <c r="O33" i="13"/>
  <c r="O32" i="13"/>
  <c r="O31" i="13"/>
  <c r="O30" i="13"/>
  <c r="O29" i="13"/>
  <c r="O28" i="13"/>
  <c r="O27" i="13"/>
  <c r="O26" i="13"/>
  <c r="O25" i="13"/>
  <c r="O24" i="13"/>
  <c r="O23" i="13"/>
  <c r="P24" i="13" l="1"/>
  <c r="P28" i="13"/>
  <c r="P29" i="13"/>
  <c r="P30" i="13"/>
  <c r="P23" i="13"/>
  <c r="P31" i="13"/>
  <c r="P32" i="13"/>
  <c r="P25" i="13"/>
  <c r="P33" i="13"/>
  <c r="P26" i="13"/>
  <c r="P34" i="13"/>
  <c r="P27" i="13"/>
  <c r="O24" i="28" l="1"/>
  <c r="P24" i="28" s="1"/>
  <c r="O25" i="28"/>
  <c r="P25" i="28" s="1"/>
  <c r="O26" i="28"/>
  <c r="P26" i="28" s="1"/>
  <c r="O27" i="28"/>
  <c r="P27" i="28" s="1"/>
  <c r="O28" i="28"/>
  <c r="P28" i="28" s="1"/>
  <c r="O29" i="28"/>
  <c r="P29" i="28" s="1"/>
  <c r="O30" i="28"/>
  <c r="P30" i="28" s="1"/>
  <c r="O31" i="28"/>
  <c r="P31" i="28" s="1"/>
  <c r="O32" i="28"/>
  <c r="P32" i="28" s="1"/>
  <c r="O33" i="28"/>
  <c r="P33" i="28" s="1"/>
  <c r="O34" i="28"/>
  <c r="P34" i="28" s="1"/>
  <c r="O35" i="28"/>
  <c r="P35" i="28" s="1"/>
  <c r="O23" i="28"/>
  <c r="P23" i="28" s="1"/>
  <c r="O40" i="26" l="1"/>
  <c r="O39" i="26"/>
  <c r="O38" i="26"/>
  <c r="O37" i="26"/>
  <c r="O36" i="26"/>
  <c r="O35" i="26"/>
  <c r="O34" i="26"/>
  <c r="O33" i="26"/>
  <c r="O32" i="26"/>
  <c r="O31" i="26"/>
  <c r="O30" i="26"/>
  <c r="O29" i="26"/>
  <c r="O28" i="26"/>
  <c r="P28" i="26" s="1"/>
  <c r="O27" i="26"/>
  <c r="P27" i="26" s="1"/>
  <c r="O26" i="26"/>
  <c r="P26" i="26" s="1"/>
  <c r="O25" i="26"/>
  <c r="P25" i="26" s="1"/>
  <c r="O23" i="26"/>
  <c r="P23" i="26" s="1"/>
  <c r="O24" i="26"/>
  <c r="P24" i="26" s="1"/>
  <c r="P33" i="26" l="1"/>
  <c r="P34" i="26"/>
  <c r="P35" i="26"/>
  <c r="P36" i="26"/>
  <c r="P29" i="26"/>
  <c r="P37" i="26"/>
  <c r="P30" i="26"/>
  <c r="P38" i="26"/>
  <c r="P39" i="26"/>
  <c r="P31" i="26"/>
  <c r="P32" i="26"/>
  <c r="P40" i="26"/>
  <c r="P33" i="27"/>
  <c r="P32" i="27"/>
  <c r="P31" i="27"/>
  <c r="P30" i="27"/>
  <c r="P29" i="27"/>
  <c r="P28" i="27"/>
  <c r="P27" i="27"/>
  <c r="P26" i="27"/>
  <c r="P25" i="27"/>
  <c r="P24" i="27"/>
  <c r="P23" i="27"/>
  <c r="P69" i="29" l="1"/>
  <c r="P68" i="29"/>
  <c r="P67" i="29"/>
  <c r="P66" i="29"/>
  <c r="P65" i="29"/>
  <c r="P64" i="29"/>
  <c r="P63" i="29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P41" i="29"/>
  <c r="P40" i="29"/>
  <c r="P39" i="29"/>
  <c r="P38" i="29"/>
  <c r="P37" i="29"/>
  <c r="P36" i="29"/>
  <c r="P35" i="29"/>
  <c r="B9" i="29" l="1"/>
  <c r="F8" i="29"/>
  <c r="F7" i="29"/>
  <c r="F6" i="29"/>
  <c r="F5" i="29"/>
  <c r="F4" i="29"/>
  <c r="F3" i="29"/>
  <c r="F16" i="28"/>
  <c r="F15" i="28"/>
  <c r="F14" i="28"/>
  <c r="F13" i="28"/>
  <c r="F12" i="28"/>
  <c r="F11" i="28"/>
  <c r="F10" i="28"/>
  <c r="B9" i="28"/>
  <c r="F9" i="28" s="1"/>
  <c r="F8" i="28"/>
  <c r="F7" i="28"/>
  <c r="F6" i="28"/>
  <c r="F5" i="28"/>
  <c r="F4" i="28"/>
  <c r="F3" i="28"/>
  <c r="F16" i="27"/>
  <c r="F15" i="27"/>
  <c r="F14" i="27"/>
  <c r="F13" i="27"/>
  <c r="F12" i="27"/>
  <c r="F11" i="27"/>
  <c r="F10" i="27"/>
  <c r="B9" i="27"/>
  <c r="F9" i="27" s="1"/>
  <c r="F8" i="27"/>
  <c r="F7" i="27"/>
  <c r="F6" i="27"/>
  <c r="F5" i="27"/>
  <c r="F4" i="27"/>
  <c r="F3" i="27"/>
  <c r="C7" i="29"/>
  <c r="C8" i="29"/>
  <c r="C9" i="29"/>
  <c r="C5" i="29"/>
  <c r="C4" i="29"/>
  <c r="C3" i="29"/>
  <c r="C6" i="29"/>
  <c r="C10" i="27"/>
  <c r="C15" i="27"/>
  <c r="C3" i="27"/>
  <c r="C7" i="27"/>
  <c r="C14" i="27"/>
  <c r="C8" i="27"/>
  <c r="C13" i="27"/>
  <c r="C5" i="27"/>
  <c r="C6" i="27"/>
  <c r="C12" i="27"/>
  <c r="C16" i="27"/>
  <c r="C4" i="27"/>
  <c r="C11" i="27"/>
  <c r="C4" i="28"/>
  <c r="C13" i="28"/>
  <c r="C3" i="28"/>
  <c r="C7" i="28"/>
  <c r="C10" i="28"/>
  <c r="C6" i="28"/>
  <c r="C14" i="28"/>
  <c r="C5" i="28"/>
  <c r="C8" i="28"/>
  <c r="C16" i="28"/>
  <c r="C12" i="28"/>
  <c r="C15" i="28"/>
  <c r="C11" i="28"/>
  <c r="D5" i="29"/>
  <c r="D3" i="28"/>
  <c r="D5" i="28"/>
  <c r="D4" i="28"/>
  <c r="D4" i="29"/>
  <c r="D3" i="27"/>
  <c r="D4" i="27"/>
  <c r="D3" i="29"/>
  <c r="D5" i="27"/>
  <c r="D6" i="29" l="1"/>
  <c r="F9" i="29"/>
  <c r="D12" i="28"/>
  <c r="D6" i="28"/>
  <c r="D11" i="28"/>
  <c r="D10" i="28"/>
  <c r="D12" i="27"/>
  <c r="D6" i="27"/>
  <c r="D11" i="27"/>
  <c r="D10" i="27"/>
  <c r="F16" i="26"/>
  <c r="F15" i="26"/>
  <c r="F14" i="26"/>
  <c r="F13" i="26"/>
  <c r="F12" i="26"/>
  <c r="F11" i="26"/>
  <c r="F10" i="26"/>
  <c r="B9" i="26"/>
  <c r="F9" i="26" s="1"/>
  <c r="F8" i="26"/>
  <c r="F7" i="26"/>
  <c r="F6" i="26"/>
  <c r="F5" i="26"/>
  <c r="F4" i="26"/>
  <c r="F3" i="26"/>
  <c r="C9" i="27"/>
  <c r="C4" i="26"/>
  <c r="C11" i="26"/>
  <c r="C12" i="26"/>
  <c r="C15" i="26"/>
  <c r="C3" i="26"/>
  <c r="C16" i="26"/>
  <c r="C6" i="26"/>
  <c r="C13" i="26"/>
  <c r="C5" i="26"/>
  <c r="C10" i="26"/>
  <c r="C7" i="26"/>
  <c r="C14" i="26"/>
  <c r="C8" i="26"/>
  <c r="C9" i="28"/>
  <c r="D13" i="28" l="1"/>
  <c r="D13" i="27"/>
  <c r="F2" i="21"/>
  <c r="C9" i="26"/>
  <c r="D7" i="29"/>
  <c r="D7" i="28"/>
  <c r="D7" i="27"/>
  <c r="D8" i="29" l="1"/>
  <c r="D14" i="28"/>
  <c r="D8" i="28"/>
  <c r="D8" i="27"/>
  <c r="D14" i="27"/>
  <c r="D9" i="29" l="1"/>
  <c r="D9" i="28"/>
  <c r="D16" i="28" s="1"/>
  <c r="D15" i="28"/>
  <c r="D9" i="27"/>
  <c r="D16" i="27" s="1"/>
  <c r="D15" i="27"/>
  <c r="M4" i="22" l="1"/>
  <c r="L4" i="22"/>
  <c r="K4" i="22"/>
  <c r="J4" i="22"/>
  <c r="I4" i="22"/>
  <c r="B1" i="22"/>
  <c r="F16" i="13" l="1"/>
  <c r="F15" i="13"/>
  <c r="F14" i="13"/>
  <c r="F13" i="13"/>
  <c r="F12" i="13"/>
  <c r="F11" i="13"/>
  <c r="F10" i="13"/>
  <c r="B9" i="13"/>
  <c r="F8" i="13"/>
  <c r="F7" i="13"/>
  <c r="F6" i="13"/>
  <c r="F5" i="13"/>
  <c r="F4" i="13"/>
  <c r="F3" i="13"/>
  <c r="C11" i="13"/>
  <c r="C12" i="13"/>
  <c r="C10" i="13"/>
  <c r="C6" i="13"/>
  <c r="C3" i="13"/>
  <c r="C13" i="13"/>
  <c r="C14" i="13"/>
  <c r="C5" i="13"/>
  <c r="C16" i="13"/>
  <c r="C15" i="13"/>
  <c r="C7" i="13"/>
  <c r="C8" i="13"/>
  <c r="C4" i="13"/>
  <c r="C9" i="13"/>
  <c r="F9" i="13" l="1"/>
  <c r="AA354" i="26"/>
  <c r="AA400" i="26"/>
  <c r="AA393" i="26"/>
  <c r="AA277" i="26"/>
  <c r="AA169" i="26"/>
  <c r="AA87" i="26"/>
  <c r="AA324" i="26"/>
  <c r="AA69" i="29"/>
  <c r="AA61" i="27"/>
  <c r="I19" i="22"/>
  <c r="AA216" i="26"/>
  <c r="AA77" i="26"/>
  <c r="AA333" i="26"/>
  <c r="AA67" i="29"/>
  <c r="AA89" i="26"/>
  <c r="AA222" i="26"/>
  <c r="AA65" i="13"/>
  <c r="AA158" i="26"/>
  <c r="AA383" i="26"/>
  <c r="AA159" i="26"/>
  <c r="AA235" i="26"/>
  <c r="AA42" i="26"/>
  <c r="AA353" i="26"/>
  <c r="AA358" i="26"/>
  <c r="AC98" i="13"/>
  <c r="AA166" i="26"/>
  <c r="L17" i="22"/>
  <c r="AA336" i="26"/>
  <c r="AA125" i="26"/>
  <c r="AA143" i="26"/>
  <c r="AA55" i="26"/>
  <c r="M16" i="22"/>
  <c r="AA221" i="26"/>
  <c r="AA133" i="26"/>
  <c r="AA251" i="26"/>
  <c r="AA334" i="26"/>
  <c r="AA26" i="27"/>
  <c r="AA180" i="26"/>
  <c r="AA47" i="27"/>
  <c r="AA339" i="26"/>
  <c r="AA38" i="27"/>
  <c r="AA90" i="13"/>
  <c r="AA299" i="26"/>
  <c r="AA88" i="13"/>
  <c r="AA224" i="26"/>
  <c r="AA262" i="26"/>
  <c r="AA45" i="26"/>
  <c r="AA366" i="26"/>
  <c r="AA389" i="26"/>
  <c r="AA401" i="26"/>
  <c r="AA332" i="26"/>
  <c r="AA64" i="27"/>
  <c r="AA96" i="26"/>
  <c r="AA85" i="26"/>
  <c r="AA191" i="26"/>
  <c r="AA289" i="26"/>
  <c r="AA227" i="26"/>
  <c r="AA247" i="26"/>
  <c r="AA78" i="13"/>
  <c r="AA59" i="26"/>
  <c r="AA174" i="26"/>
  <c r="AA326" i="26"/>
  <c r="AA252" i="26"/>
  <c r="AA108" i="26"/>
  <c r="AA345" i="26"/>
  <c r="AA249" i="26"/>
  <c r="AA115" i="26"/>
  <c r="AA52" i="29"/>
  <c r="AA56" i="26"/>
  <c r="AA187" i="26"/>
  <c r="AA250" i="26"/>
  <c r="AA395" i="26"/>
  <c r="AA344" i="26"/>
  <c r="AA103" i="26"/>
  <c r="AA64" i="26"/>
  <c r="AA181" i="26"/>
  <c r="AA392" i="26"/>
  <c r="AA307" i="26"/>
  <c r="AA59" i="29"/>
  <c r="AA155" i="26"/>
  <c r="AA364" i="26"/>
  <c r="AA72" i="13"/>
  <c r="AA255" i="26"/>
  <c r="AA66" i="27"/>
  <c r="AA303" i="26"/>
  <c r="AA325" i="26"/>
  <c r="AA396" i="26"/>
  <c r="AA202" i="26"/>
  <c r="AA82" i="26"/>
  <c r="AA194" i="26"/>
  <c r="AA258" i="26"/>
  <c r="AA226" i="26"/>
  <c r="AA317" i="26"/>
  <c r="AA68" i="26"/>
  <c r="AA225" i="26"/>
  <c r="AA79" i="13"/>
  <c r="AA81" i="26"/>
  <c r="AA157" i="26"/>
  <c r="AA38" i="29"/>
  <c r="AA161" i="26"/>
  <c r="AA93" i="13"/>
  <c r="AA340" i="26"/>
  <c r="AA337" i="26"/>
  <c r="AA390" i="26"/>
  <c r="AA107" i="26"/>
  <c r="AA117" i="26"/>
  <c r="AA338" i="26"/>
  <c r="AA46" i="26"/>
  <c r="AA374" i="26"/>
  <c r="AA197" i="26"/>
  <c r="AA323" i="26"/>
  <c r="AA128" i="26"/>
  <c r="AA46" i="27"/>
  <c r="AA102" i="26"/>
  <c r="AA69" i="13"/>
  <c r="AA385" i="26"/>
  <c r="AA394" i="26"/>
  <c r="AA98" i="26"/>
  <c r="AA298" i="26"/>
  <c r="AA286" i="26"/>
  <c r="AA156" i="26"/>
  <c r="AA296" i="26"/>
  <c r="AA96" i="13"/>
  <c r="AA350" i="26"/>
  <c r="AA141" i="26"/>
  <c r="AA244" i="26"/>
  <c r="AA192" i="26"/>
  <c r="AA265" i="26"/>
  <c r="AA65" i="29"/>
  <c r="S65" i="29" s="1"/>
  <c r="AA36" i="29"/>
  <c r="T36" i="29" s="1"/>
  <c r="AA372" i="26"/>
  <c r="AA279" i="26"/>
  <c r="AA91" i="13"/>
  <c r="AA53" i="27"/>
  <c r="AA51" i="26"/>
  <c r="AA88" i="26"/>
  <c r="AA84" i="13"/>
  <c r="AA302" i="26"/>
  <c r="AA271" i="26"/>
  <c r="AA41" i="27"/>
  <c r="AA320" i="26"/>
  <c r="AA186" i="26"/>
  <c r="AA318" i="26"/>
  <c r="AA81" i="13"/>
  <c r="AA268" i="26"/>
  <c r="AA131" i="26"/>
  <c r="AA112" i="26"/>
  <c r="AA66" i="13"/>
  <c r="AA200" i="26"/>
  <c r="AA170" i="26"/>
  <c r="AA199" i="26"/>
  <c r="AA359" i="26"/>
  <c r="AA67" i="27"/>
  <c r="AA77" i="13"/>
  <c r="L19" i="22"/>
  <c r="AA239" i="26"/>
  <c r="AA229" i="26"/>
  <c r="AA46" i="29"/>
  <c r="T46" i="29" s="1"/>
  <c r="S38" i="29"/>
  <c r="J16" i="22"/>
  <c r="AA70" i="27"/>
  <c r="AA45" i="27"/>
  <c r="AA315" i="26"/>
  <c r="AA80" i="26"/>
  <c r="S46" i="29"/>
  <c r="AA377" i="26"/>
  <c r="AA232" i="26"/>
  <c r="AA228" i="26"/>
  <c r="AA139" i="26"/>
  <c r="AA44" i="26"/>
  <c r="AA196" i="26"/>
  <c r="AA57" i="27"/>
  <c r="AA293" i="26"/>
  <c r="AA327" i="26"/>
  <c r="AA292" i="26"/>
  <c r="AA382" i="26"/>
  <c r="AA73" i="26"/>
  <c r="AA285" i="26"/>
  <c r="AA51" i="27"/>
  <c r="AA48" i="26"/>
  <c r="AA76" i="26"/>
  <c r="AA260" i="26"/>
  <c r="AA126" i="26"/>
  <c r="AA369" i="26"/>
  <c r="AA146" i="26"/>
  <c r="J18" i="22"/>
  <c r="AA33" i="27"/>
  <c r="AA206" i="26"/>
  <c r="AA45" i="29"/>
  <c r="T45" i="29" s="1"/>
  <c r="AA241" i="26"/>
  <c r="AA312" i="26"/>
  <c r="AA356" i="26"/>
  <c r="AA215" i="26"/>
  <c r="AA195" i="26"/>
  <c r="AA78" i="26"/>
  <c r="AA87" i="13"/>
  <c r="AA37" i="29"/>
  <c r="AA61" i="26"/>
  <c r="AA274" i="26"/>
  <c r="AA367" i="26"/>
  <c r="AA218" i="26"/>
  <c r="AA147" i="26"/>
  <c r="AA50" i="29"/>
  <c r="AA179" i="26"/>
  <c r="AA47" i="26"/>
  <c r="AA294" i="26"/>
  <c r="AA58" i="29"/>
  <c r="T58" i="29" s="1"/>
  <c r="AA368" i="26"/>
  <c r="AA119" i="26"/>
  <c r="AA172" i="26"/>
  <c r="AA242" i="26"/>
  <c r="AA49" i="27"/>
  <c r="AA321" i="26"/>
  <c r="AA329" i="26"/>
  <c r="AA363" i="26"/>
  <c r="AA134" i="26"/>
  <c r="AA65" i="26"/>
  <c r="AA173" i="26"/>
  <c r="AA149" i="26"/>
  <c r="AA151" i="26"/>
  <c r="AA63" i="29"/>
  <c r="S63" i="29" s="1"/>
  <c r="AA322" i="26"/>
  <c r="AA36" i="27"/>
  <c r="AA376" i="26"/>
  <c r="AA60" i="29"/>
  <c r="S36" i="29"/>
  <c r="AA72" i="26"/>
  <c r="AA105" i="26"/>
  <c r="AA365" i="26"/>
  <c r="AA56" i="29"/>
  <c r="T56" i="29" s="1"/>
  <c r="AA236" i="26"/>
  <c r="AA160" i="26"/>
  <c r="AA138" i="26"/>
  <c r="AA69" i="26"/>
  <c r="AA310" i="26"/>
  <c r="AA190" i="26"/>
  <c r="AA28" i="27"/>
  <c r="AA256" i="26"/>
  <c r="AA91" i="26"/>
  <c r="AA309" i="26"/>
  <c r="AA132" i="26"/>
  <c r="AA210" i="26"/>
  <c r="AA124" i="26"/>
  <c r="AA34" i="27"/>
  <c r="AA40" i="29"/>
  <c r="AA348" i="26"/>
  <c r="AA319" i="26"/>
  <c r="AA99" i="26"/>
  <c r="AA283" i="26"/>
  <c r="AA58" i="27"/>
  <c r="AA291" i="26"/>
  <c r="AA120" i="26"/>
  <c r="AA111" i="26"/>
  <c r="AA276" i="26"/>
  <c r="AA237" i="26"/>
  <c r="AA306" i="26"/>
  <c r="AA63" i="27"/>
  <c r="AA185" i="26"/>
  <c r="AA69" i="27"/>
  <c r="AA266" i="26"/>
  <c r="S37" i="29"/>
  <c r="T59" i="29"/>
  <c r="S60" i="29"/>
  <c r="T60" i="29"/>
  <c r="S59" i="29"/>
  <c r="AA39" i="29"/>
  <c r="AA282" i="26"/>
  <c r="AA399" i="26"/>
  <c r="AA264" i="26"/>
  <c r="AA328" i="26"/>
  <c r="K16" i="22"/>
  <c r="AA150" i="26"/>
  <c r="AA270" i="26"/>
  <c r="AA83" i="26"/>
  <c r="AA92" i="13"/>
  <c r="AA362" i="26"/>
  <c r="AA95" i="26"/>
  <c r="AA288" i="26"/>
  <c r="AA27" i="27"/>
  <c r="AA259" i="26"/>
  <c r="AA300" i="26"/>
  <c r="AA43" i="29"/>
  <c r="AA94" i="26"/>
  <c r="AA74" i="13"/>
  <c r="AA59" i="27"/>
  <c r="AA101" i="26"/>
  <c r="AA84" i="26"/>
  <c r="AA360" i="26"/>
  <c r="AA51" i="29"/>
  <c r="AA71" i="13"/>
  <c r="AA142" i="26"/>
  <c r="M18" i="22"/>
  <c r="AA71" i="26"/>
  <c r="AA67" i="13"/>
  <c r="AA209" i="26"/>
  <c r="AA316" i="26"/>
  <c r="AA60" i="27"/>
  <c r="AA391" i="26"/>
  <c r="AA311" i="26"/>
  <c r="AA387" i="26"/>
  <c r="AA211" i="26"/>
  <c r="AA53" i="29"/>
  <c r="S53" i="29" s="1"/>
  <c r="AA122" i="26"/>
  <c r="T53" i="29"/>
  <c r="S45" i="29"/>
  <c r="T65" i="29"/>
  <c r="AA54" i="26"/>
  <c r="AA58" i="26"/>
  <c r="AA379" i="26"/>
  <c r="AA144" i="26"/>
  <c r="AA280" i="26"/>
  <c r="AA52" i="27"/>
  <c r="AA65" i="27"/>
  <c r="AA388" i="26"/>
  <c r="AA116" i="26"/>
  <c r="AA205" i="26"/>
  <c r="AA70" i="13"/>
  <c r="AA97" i="13"/>
  <c r="AA73" i="13"/>
  <c r="AA152" i="26"/>
  <c r="AA64" i="13"/>
  <c r="AA49" i="26"/>
  <c r="AA331" i="26"/>
  <c r="AA217" i="26"/>
  <c r="AA175" i="26"/>
  <c r="AA25" i="27"/>
  <c r="AA162" i="26"/>
  <c r="AA80" i="13"/>
  <c r="AA39" i="27"/>
  <c r="AA129" i="26"/>
  <c r="AA308" i="26"/>
  <c r="AA182" i="26"/>
  <c r="AA378" i="26"/>
  <c r="AA100" i="26"/>
  <c r="AA238" i="26"/>
  <c r="AA43" i="27"/>
  <c r="AA220" i="26"/>
  <c r="AA118" i="26"/>
  <c r="AA53" i="26"/>
  <c r="AA370" i="26"/>
  <c r="AA257" i="26"/>
  <c r="AA295" i="26"/>
  <c r="AA47" i="29"/>
  <c r="T47" i="29" s="1"/>
  <c r="AA90" i="26"/>
  <c r="AA62" i="29"/>
  <c r="S62" i="29" s="1"/>
  <c r="AA304" i="26"/>
  <c r="AA176" i="26"/>
  <c r="AA275" i="26"/>
  <c r="AA223" i="26"/>
  <c r="AA121" i="26"/>
  <c r="AA40" i="27"/>
  <c r="AA75" i="26"/>
  <c r="AA30" i="27"/>
  <c r="AA198" i="26"/>
  <c r="AA49" i="29"/>
  <c r="S49" i="29" s="1"/>
  <c r="K19" i="22"/>
  <c r="AA203" i="26"/>
  <c r="AA351" i="26"/>
  <c r="AA352" i="26"/>
  <c r="AA281" i="26"/>
  <c r="AA163" i="26"/>
  <c r="AA110" i="26"/>
  <c r="AA61" i="13"/>
  <c r="AA41" i="29"/>
  <c r="AA375" i="26"/>
  <c r="AA240" i="26"/>
  <c r="K17" i="22"/>
  <c r="AA272" i="26"/>
  <c r="AA55" i="27"/>
  <c r="AA380" i="26"/>
  <c r="AA207" i="26"/>
  <c r="I17" i="22"/>
  <c r="AA313" i="26"/>
  <c r="AA43" i="26"/>
  <c r="AA62" i="13"/>
  <c r="AA314" i="26"/>
  <c r="AA208" i="26"/>
  <c r="AA31" i="27"/>
  <c r="AA177" i="26"/>
  <c r="AA361" i="26"/>
  <c r="I16" i="22"/>
  <c r="AA70" i="26"/>
  <c r="AA148" i="26"/>
  <c r="AA44" i="29"/>
  <c r="S44" i="29" s="1"/>
  <c r="AA68" i="29"/>
  <c r="AA189" i="26"/>
  <c r="AA68" i="13"/>
  <c r="AA384" i="26"/>
  <c r="AA92" i="26"/>
  <c r="I18" i="22"/>
  <c r="AA335" i="26"/>
  <c r="AA219" i="26"/>
  <c r="AA355" i="26"/>
  <c r="AA67" i="26"/>
  <c r="AA48" i="27"/>
  <c r="AA44" i="27"/>
  <c r="AA54" i="27"/>
  <c r="AA230" i="26"/>
  <c r="AA95" i="13"/>
  <c r="AA57" i="29"/>
  <c r="T57" i="29" s="1"/>
  <c r="AA343" i="26"/>
  <c r="AA123" i="26"/>
  <c r="AA212" i="26"/>
  <c r="AA35" i="27"/>
  <c r="AA341" i="26"/>
  <c r="AA41" i="26"/>
  <c r="AA267" i="26"/>
  <c r="AA287" i="26"/>
  <c r="AA83" i="13"/>
  <c r="AA178" i="26"/>
  <c r="AA301" i="26"/>
  <c r="AA42" i="27"/>
  <c r="AA273" i="26"/>
  <c r="AA127" i="26"/>
  <c r="AA82" i="13"/>
  <c r="AA97" i="26"/>
  <c r="AA297" i="26"/>
  <c r="AA349" i="26"/>
  <c r="AA29" i="27"/>
  <c r="AA171" i="26"/>
  <c r="AA397" i="26"/>
  <c r="AA373" i="26"/>
  <c r="D6" i="22"/>
  <c r="AA64" i="29"/>
  <c r="T64" i="29" s="1"/>
  <c r="AA61" i="29"/>
  <c r="AA137" i="26"/>
  <c r="J17" i="22"/>
  <c r="AA94" i="13"/>
  <c r="AA23" i="27"/>
  <c r="AA56" i="27"/>
  <c r="AA63" i="26"/>
  <c r="AA234" i="26"/>
  <c r="AA66" i="29"/>
  <c r="AA113" i="26"/>
  <c r="AA245" i="26"/>
  <c r="AA114" i="26"/>
  <c r="M19" i="22"/>
  <c r="AA86" i="26"/>
  <c r="AA50" i="27"/>
  <c r="AA386" i="26"/>
  <c r="AA284" i="26"/>
  <c r="AA164" i="26"/>
  <c r="T61" i="29"/>
  <c r="S61" i="29"/>
  <c r="AA253" i="26"/>
  <c r="AA231" i="26"/>
  <c r="AA62" i="26"/>
  <c r="AA347" i="26"/>
  <c r="AA153" i="26"/>
  <c r="AA86" i="13"/>
  <c r="T40" i="29"/>
  <c r="AA305" i="26"/>
  <c r="K18" i="22"/>
  <c r="AA130" i="26"/>
  <c r="AA381" i="26"/>
  <c r="AA145" i="26"/>
  <c r="L18" i="22"/>
  <c r="L16" i="22"/>
  <c r="AA48" i="29"/>
  <c r="T48" i="29" s="1"/>
  <c r="AA233" i="26"/>
  <c r="AA106" i="26"/>
  <c r="L21" i="22"/>
  <c r="AA60" i="26"/>
  <c r="AA54" i="29"/>
  <c r="AA248" i="26"/>
  <c r="S58" i="29"/>
  <c r="AA76" i="13"/>
  <c r="AA263" i="26"/>
  <c r="AA50" i="26"/>
  <c r="AA85" i="13"/>
  <c r="AA35" i="29"/>
  <c r="T35" i="29" s="1"/>
  <c r="S64" i="29"/>
  <c r="S69" i="29"/>
  <c r="AA52" i="26"/>
  <c r="AA342" i="26"/>
  <c r="AA32" i="27"/>
  <c r="AA24" i="27"/>
  <c r="AA66" i="26"/>
  <c r="AA398" i="26"/>
  <c r="AA63" i="13"/>
  <c r="AA243" i="26"/>
  <c r="T66" i="29"/>
  <c r="AA168" i="26"/>
  <c r="T67" i="29"/>
  <c r="S40" i="29"/>
  <c r="AA214" i="26"/>
  <c r="AA75" i="13"/>
  <c r="AA154" i="26"/>
  <c r="AA42" i="29"/>
  <c r="AA68" i="27"/>
  <c r="K21" i="22"/>
  <c r="AA183" i="26"/>
  <c r="AA89" i="13"/>
  <c r="AA57" i="26"/>
  <c r="AA346" i="26"/>
  <c r="AA246" i="26"/>
  <c r="AA79" i="26"/>
  <c r="AA140" i="26"/>
  <c r="AA74" i="26"/>
  <c r="T52" i="29"/>
  <c r="AA213" i="26"/>
  <c r="AA371" i="26"/>
  <c r="AA167" i="26"/>
  <c r="AA104" i="26"/>
  <c r="AA188" i="26"/>
  <c r="AA201" i="26"/>
  <c r="AA55" i="29"/>
  <c r="AA261" i="26"/>
  <c r="T44" i="29"/>
  <c r="AA136" i="26"/>
  <c r="K22" i="22"/>
  <c r="AA357" i="26"/>
  <c r="AA165" i="26"/>
  <c r="J19" i="22"/>
  <c r="J21" i="22" s="1"/>
  <c r="AA37" i="27"/>
  <c r="AA135" i="26"/>
  <c r="AA62" i="27"/>
  <c r="AA278" i="26"/>
  <c r="AA290" i="26"/>
  <c r="AA330" i="26"/>
  <c r="AA193" i="26"/>
  <c r="AA269" i="26"/>
  <c r="M17" i="22"/>
  <c r="M21" i="22" s="1"/>
  <c r="T50" i="29"/>
  <c r="S47" i="29"/>
  <c r="AA184" i="26"/>
  <c r="AA93" i="26"/>
  <c r="AA204" i="26"/>
  <c r="AA109" i="26"/>
  <c r="AA254" i="26"/>
  <c r="S56" i="29"/>
  <c r="S57" i="29"/>
  <c r="T37" i="29"/>
  <c r="S35" i="29"/>
  <c r="T69" i="29"/>
  <c r="S48" i="29"/>
  <c r="T49" i="29"/>
  <c r="S67" i="29"/>
  <c r="T62" i="29"/>
  <c r="K23" i="22"/>
  <c r="M24" i="22"/>
  <c r="S50" i="29"/>
  <c r="T63" i="29"/>
  <c r="T39" i="29"/>
  <c r="S39" i="29"/>
  <c r="S43" i="29"/>
  <c r="T43" i="29"/>
  <c r="S51" i="29"/>
  <c r="T51" i="29"/>
  <c r="T41" i="29"/>
  <c r="S41" i="29"/>
  <c r="S68" i="29"/>
  <c r="L23" i="22"/>
  <c r="L24" i="22"/>
  <c r="L22" i="22"/>
  <c r="L25" i="22"/>
  <c r="T54" i="29"/>
  <c r="S42" i="29"/>
  <c r="T42" i="29"/>
  <c r="K25" i="22"/>
  <c r="K24" i="22"/>
  <c r="T55" i="29"/>
  <c r="J23" i="22"/>
  <c r="J22" i="22"/>
  <c r="J24" i="22"/>
  <c r="J25" i="22"/>
  <c r="M22" i="22"/>
  <c r="M23" i="22"/>
  <c r="M25" i="22"/>
  <c r="R66" i="27" l="1"/>
  <c r="R62" i="26"/>
  <c r="R66" i="29"/>
  <c r="R35" i="27"/>
  <c r="R97" i="13"/>
  <c r="R50" i="27"/>
  <c r="R46" i="26"/>
  <c r="R50" i="29"/>
  <c r="R68" i="27"/>
  <c r="R75" i="13"/>
  <c r="R34" i="27"/>
  <c r="R71" i="26"/>
  <c r="R57" i="29"/>
  <c r="R77" i="26"/>
  <c r="R96" i="13"/>
  <c r="R47" i="27"/>
  <c r="R90" i="13"/>
  <c r="R66" i="26"/>
  <c r="R75" i="26"/>
  <c r="R49" i="27"/>
  <c r="R53" i="29"/>
  <c r="R40" i="27"/>
  <c r="R55" i="26"/>
  <c r="R81" i="13"/>
  <c r="R51" i="29"/>
  <c r="R82" i="13"/>
  <c r="R43" i="27"/>
  <c r="R58" i="27"/>
  <c r="R54" i="26"/>
  <c r="R58" i="29"/>
  <c r="R45" i="27"/>
  <c r="R42" i="27"/>
  <c r="R42" i="29"/>
  <c r="R65" i="13"/>
  <c r="R63" i="27"/>
  <c r="R49" i="29"/>
  <c r="D4" i="21"/>
  <c r="R65" i="26"/>
  <c r="R38" i="27"/>
  <c r="R42" i="26"/>
  <c r="R57" i="26"/>
  <c r="R72" i="13"/>
  <c r="R37" i="27"/>
  <c r="R93" i="13"/>
  <c r="R49" i="26"/>
  <c r="R77" i="13"/>
  <c r="R62" i="27"/>
  <c r="R95" i="13"/>
  <c r="R33" i="27"/>
  <c r="R45" i="29"/>
  <c r="R32" i="27"/>
  <c r="R68" i="13"/>
  <c r="R31" i="27"/>
  <c r="R39" i="29"/>
  <c r="R64" i="27"/>
  <c r="R35" i="29"/>
  <c r="R54" i="27"/>
  <c r="R50" i="26"/>
  <c r="R56" i="29"/>
  <c r="R61" i="26"/>
  <c r="R94" i="13"/>
  <c r="R69" i="27"/>
  <c r="R34" i="29"/>
  <c r="R65" i="29"/>
  <c r="R53" i="26"/>
  <c r="R91" i="13"/>
  <c r="R60" i="27"/>
  <c r="R85" i="13"/>
  <c r="R63" i="29"/>
  <c r="R45" i="26"/>
  <c r="R79" i="13"/>
  <c r="R59" i="27"/>
  <c r="R89" i="13"/>
  <c r="R61" i="13"/>
  <c r="R30" i="27"/>
  <c r="R51" i="27"/>
  <c r="R56" i="27"/>
  <c r="R63" i="26"/>
  <c r="R26" i="27"/>
  <c r="R63" i="13"/>
  <c r="R52" i="29"/>
  <c r="R44" i="27"/>
  <c r="R47" i="26"/>
  <c r="R62" i="29"/>
  <c r="R58" i="26"/>
  <c r="R67" i="13"/>
  <c r="R72" i="26"/>
  <c r="R36" i="27"/>
  <c r="R43" i="26"/>
  <c r="R44" i="26"/>
  <c r="R64" i="29"/>
  <c r="R86" i="13"/>
  <c r="R40" i="29"/>
  <c r="R80" i="13"/>
  <c r="R47" i="29"/>
  <c r="H4" i="21"/>
  <c r="R68" i="26"/>
  <c r="R84" i="13"/>
  <c r="R60" i="26"/>
  <c r="R70" i="27"/>
  <c r="R52" i="26"/>
  <c r="R78" i="13"/>
  <c r="R57" i="27"/>
  <c r="R28" i="27"/>
  <c r="R59" i="26"/>
  <c r="R62" i="13"/>
  <c r="R51" i="26"/>
  <c r="R41" i="27"/>
  <c r="R92" i="13"/>
  <c r="R61" i="29"/>
  <c r="R64" i="26"/>
  <c r="R25" i="27"/>
  <c r="R39" i="27"/>
  <c r="R76" i="13"/>
  <c r="R60" i="29"/>
  <c r="R56" i="26"/>
  <c r="R24" i="27"/>
  <c r="R46" i="27"/>
  <c r="R88" i="13"/>
  <c r="R55" i="29"/>
  <c r="R48" i="26"/>
  <c r="R23" i="27"/>
  <c r="R73" i="26"/>
  <c r="R29" i="27"/>
  <c r="R70" i="13"/>
  <c r="R69" i="29"/>
  <c r="R76" i="26"/>
  <c r="R64" i="13"/>
  <c r="R67" i="29"/>
  <c r="R54" i="29"/>
  <c r="R41" i="26"/>
  <c r="R52" i="27"/>
  <c r="R87" i="13"/>
  <c r="R69" i="13"/>
  <c r="R73" i="13"/>
  <c r="R48" i="29"/>
  <c r="R65" i="27"/>
  <c r="R74" i="26"/>
  <c r="R74" i="13"/>
  <c r="R55" i="27"/>
  <c r="R44" i="29"/>
  <c r="R53" i="27"/>
  <c r="R70" i="26"/>
  <c r="R43" i="29"/>
  <c r="R67" i="26"/>
  <c r="R48" i="27"/>
  <c r="R83" i="13"/>
  <c r="R37" i="29"/>
  <c r="R27" i="27"/>
  <c r="R61" i="27"/>
  <c r="R36" i="29"/>
  <c r="R59" i="29"/>
  <c r="R67" i="27"/>
  <c r="R66" i="13"/>
  <c r="R41" i="29"/>
  <c r="R38" i="29"/>
  <c r="R71" i="13"/>
  <c r="R69" i="26"/>
  <c r="R68" i="29"/>
  <c r="R46" i="29"/>
  <c r="S55" i="29"/>
  <c r="S50" i="27"/>
  <c r="S77" i="26"/>
  <c r="T77" i="26" s="1"/>
  <c r="D5" i="26"/>
  <c r="S43" i="27"/>
  <c r="S63" i="27"/>
  <c r="S37" i="27"/>
  <c r="S60" i="27"/>
  <c r="S47" i="26"/>
  <c r="S43" i="26"/>
  <c r="S68" i="26"/>
  <c r="T68" i="26" s="1"/>
  <c r="D3" i="13"/>
  <c r="S69" i="13"/>
  <c r="S71" i="13"/>
  <c r="S54" i="29"/>
  <c r="S46" i="26"/>
  <c r="T46" i="26" s="1"/>
  <c r="S96" i="13"/>
  <c r="D5" i="13"/>
  <c r="S58" i="27"/>
  <c r="S93" i="13"/>
  <c r="S68" i="13"/>
  <c r="S61" i="26"/>
  <c r="T61" i="26" s="1"/>
  <c r="S85" i="13"/>
  <c r="S51" i="27"/>
  <c r="S44" i="26"/>
  <c r="T44" i="26" s="1"/>
  <c r="S84" i="13"/>
  <c r="S59" i="26"/>
  <c r="T59" i="26" s="1"/>
  <c r="S39" i="27"/>
  <c r="S48" i="26"/>
  <c r="O35" i="13"/>
  <c r="S73" i="13"/>
  <c r="S53" i="27"/>
  <c r="S61" i="27"/>
  <c r="S69" i="26"/>
  <c r="T69" i="26" s="1"/>
  <c r="S66" i="29"/>
  <c r="S47" i="27"/>
  <c r="S54" i="26"/>
  <c r="T54" i="26" s="1"/>
  <c r="D5" i="21"/>
  <c r="F4" i="21"/>
  <c r="S49" i="26"/>
  <c r="T49" i="26" s="1"/>
  <c r="S94" i="13"/>
  <c r="S56" i="27"/>
  <c r="S58" i="26"/>
  <c r="S60" i="26"/>
  <c r="T60" i="26" s="1"/>
  <c r="S62" i="13"/>
  <c r="S76" i="13"/>
  <c r="S64" i="13"/>
  <c r="S70" i="26"/>
  <c r="T70" i="26" s="1"/>
  <c r="S66" i="27"/>
  <c r="S68" i="27"/>
  <c r="S90" i="13"/>
  <c r="T90" i="13" s="1"/>
  <c r="S40" i="27"/>
  <c r="S65" i="26"/>
  <c r="T65" i="26" s="1"/>
  <c r="S77" i="13"/>
  <c r="S69" i="27"/>
  <c r="S63" i="26"/>
  <c r="AE104" i="13"/>
  <c r="S86" i="13"/>
  <c r="T86" i="13" s="1"/>
  <c r="S70" i="27"/>
  <c r="S51" i="26"/>
  <c r="T51" i="26" s="1"/>
  <c r="S73" i="26"/>
  <c r="D4" i="26"/>
  <c r="T71" i="13"/>
  <c r="S75" i="13"/>
  <c r="T75" i="13" s="1"/>
  <c r="S55" i="26"/>
  <c r="T55" i="26" s="1"/>
  <c r="S38" i="27"/>
  <c r="S64" i="27"/>
  <c r="S79" i="13"/>
  <c r="T79" i="13" s="1"/>
  <c r="D3" i="26"/>
  <c r="S67" i="27"/>
  <c r="S34" i="27"/>
  <c r="S75" i="26"/>
  <c r="S81" i="13"/>
  <c r="S42" i="26"/>
  <c r="T42" i="26" s="1"/>
  <c r="S95" i="13"/>
  <c r="S63" i="13"/>
  <c r="T63" i="13" s="1"/>
  <c r="S67" i="13"/>
  <c r="S78" i="13"/>
  <c r="T78" i="13" s="1"/>
  <c r="S70" i="13"/>
  <c r="S74" i="13"/>
  <c r="S66" i="13"/>
  <c r="T66" i="13" s="1"/>
  <c r="S35" i="27"/>
  <c r="S49" i="27"/>
  <c r="S53" i="26"/>
  <c r="S89" i="13"/>
  <c r="T89" i="13" s="1"/>
  <c r="S72" i="26"/>
  <c r="S57" i="27"/>
  <c r="S46" i="27"/>
  <c r="S52" i="27"/>
  <c r="S83" i="13"/>
  <c r="T38" i="29"/>
  <c r="AE98" i="13"/>
  <c r="S91" i="13"/>
  <c r="S44" i="27"/>
  <c r="K4" i="21"/>
  <c r="M4" i="21"/>
  <c r="H5" i="21"/>
  <c r="J4" i="21"/>
  <c r="L4" i="21"/>
  <c r="AE102" i="13"/>
  <c r="S76" i="26"/>
  <c r="S55" i="27"/>
  <c r="S45" i="26"/>
  <c r="S65" i="27"/>
  <c r="S62" i="26"/>
  <c r="T62" i="26" s="1"/>
  <c r="S66" i="26"/>
  <c r="T66" i="26" s="1"/>
  <c r="S45" i="27"/>
  <c r="S62" i="27"/>
  <c r="S52" i="26"/>
  <c r="T52" i="26" s="1"/>
  <c r="S41" i="27"/>
  <c r="S56" i="26"/>
  <c r="S74" i="26"/>
  <c r="S67" i="26"/>
  <c r="T68" i="13"/>
  <c r="S42" i="27"/>
  <c r="S59" i="27"/>
  <c r="S80" i="13"/>
  <c r="S92" i="13"/>
  <c r="T92" i="13" s="1"/>
  <c r="S41" i="26"/>
  <c r="S48" i="27"/>
  <c r="T68" i="29"/>
  <c r="T45" i="26"/>
  <c r="S71" i="26"/>
  <c r="S57" i="26"/>
  <c r="S54" i="27"/>
  <c r="D4" i="13"/>
  <c r="S97" i="13"/>
  <c r="S82" i="13"/>
  <c r="S65" i="13"/>
  <c r="S72" i="13"/>
  <c r="S50" i="26"/>
  <c r="T50" i="26" s="1"/>
  <c r="S61" i="13"/>
  <c r="S36" i="27"/>
  <c r="S64" i="26"/>
  <c r="S88" i="13"/>
  <c r="S87" i="13"/>
  <c r="S52" i="29"/>
  <c r="T91" i="13"/>
  <c r="AE99" i="13"/>
  <c r="D11" i="13" l="1"/>
  <c r="D10" i="26"/>
  <c r="D11" i="26"/>
  <c r="D6" i="13"/>
  <c r="D13" i="13" s="1"/>
  <c r="D12" i="13"/>
  <c r="D10" i="13"/>
  <c r="D12" i="26"/>
  <c r="D6" i="26"/>
  <c r="D13" i="26" s="1"/>
  <c r="Q35" i="13"/>
  <c r="P35" i="13"/>
  <c r="D7" i="26"/>
  <c r="T87" i="13"/>
  <c r="T97" i="13"/>
  <c r="T59" i="27"/>
  <c r="T65" i="27"/>
  <c r="T46" i="27"/>
  <c r="T67" i="13"/>
  <c r="T38" i="27"/>
  <c r="T68" i="27"/>
  <c r="D6" i="21"/>
  <c r="T84" i="13"/>
  <c r="T69" i="13"/>
  <c r="S24" i="27"/>
  <c r="S33" i="27"/>
  <c r="D7" i="21"/>
  <c r="S28" i="27"/>
  <c r="E7" i="21"/>
  <c r="T88" i="13"/>
  <c r="T42" i="27"/>
  <c r="T55" i="27"/>
  <c r="T57" i="27"/>
  <c r="T95" i="13"/>
  <c r="T66" i="27"/>
  <c r="T47" i="27"/>
  <c r="T51" i="27"/>
  <c r="S23" i="27"/>
  <c r="S104" i="13"/>
  <c r="T64" i="26"/>
  <c r="T54" i="27"/>
  <c r="T67" i="26"/>
  <c r="T76" i="26"/>
  <c r="T72" i="26"/>
  <c r="T81" i="13"/>
  <c r="T73" i="26"/>
  <c r="T64" i="13"/>
  <c r="T61" i="27"/>
  <c r="T85" i="13"/>
  <c r="T43" i="26"/>
  <c r="T50" i="27"/>
  <c r="E5" i="21"/>
  <c r="S32" i="27"/>
  <c r="S31" i="27"/>
  <c r="T31" i="27" s="1"/>
  <c r="L5" i="21"/>
  <c r="T36" i="27"/>
  <c r="T57" i="26"/>
  <c r="T74" i="26"/>
  <c r="H6" i="21"/>
  <c r="T53" i="26"/>
  <c r="T75" i="26"/>
  <c r="T70" i="27"/>
  <c r="T76" i="13"/>
  <c r="T53" i="27"/>
  <c r="T93" i="13"/>
  <c r="T47" i="26"/>
  <c r="I5" i="21"/>
  <c r="M5" i="21"/>
  <c r="AE100" i="13"/>
  <c r="AE101" i="13" s="1"/>
  <c r="AE103" i="13"/>
  <c r="T61" i="13"/>
  <c r="T71" i="26"/>
  <c r="T56" i="26"/>
  <c r="T44" i="27"/>
  <c r="T49" i="27"/>
  <c r="T34" i="27"/>
  <c r="T63" i="26"/>
  <c r="T62" i="13"/>
  <c r="T73" i="13"/>
  <c r="T58" i="27"/>
  <c r="T60" i="27"/>
  <c r="E4" i="21"/>
  <c r="F5" i="21"/>
  <c r="K5" i="21"/>
  <c r="K6" i="21"/>
  <c r="S27" i="27"/>
  <c r="S25" i="27"/>
  <c r="T72" i="13"/>
  <c r="T62" i="27"/>
  <c r="T67" i="27"/>
  <c r="T56" i="27"/>
  <c r="F6" i="21"/>
  <c r="T27" i="27"/>
  <c r="T63" i="27"/>
  <c r="E6" i="21"/>
  <c r="T69" i="27"/>
  <c r="S100" i="13"/>
  <c r="T35" i="27"/>
  <c r="T80" i="13"/>
  <c r="I6" i="21"/>
  <c r="P6" i="21" s="1"/>
  <c r="T65" i="13"/>
  <c r="T45" i="27"/>
  <c r="T94" i="13"/>
  <c r="T37" i="27"/>
  <c r="S30" i="27"/>
  <c r="T30" i="27" s="1"/>
  <c r="J5" i="21"/>
  <c r="Q5" i="21"/>
  <c r="S99" i="13"/>
  <c r="D8" i="21"/>
  <c r="F8" i="21" s="1"/>
  <c r="T39" i="27"/>
  <c r="T40" i="27"/>
  <c r="Q6" i="21"/>
  <c r="T82" i="13"/>
  <c r="S98" i="13"/>
  <c r="T64" i="27"/>
  <c r="O36" i="13"/>
  <c r="H7" i="21"/>
  <c r="S29" i="27"/>
  <c r="D9" i="21"/>
  <c r="F9" i="21" s="1"/>
  <c r="T52" i="27"/>
  <c r="F7" i="21"/>
  <c r="AA100" i="13"/>
  <c r="T77" i="13"/>
  <c r="T74" i="13"/>
  <c r="N5" i="21"/>
  <c r="T83" i="13"/>
  <c r="T48" i="26"/>
  <c r="T43" i="27"/>
  <c r="P5" i="21"/>
  <c r="T24" i="27"/>
  <c r="S102" i="13"/>
  <c r="R99" i="13"/>
  <c r="R104" i="13"/>
  <c r="T48" i="27"/>
  <c r="S35" i="13"/>
  <c r="T33" i="27"/>
  <c r="I4" i="21"/>
  <c r="S295" i="26"/>
  <c r="T29" i="26"/>
  <c r="S164" i="26"/>
  <c r="T164" i="26" s="1"/>
  <c r="S136" i="26"/>
  <c r="T136" i="26" s="1"/>
  <c r="S267" i="26"/>
  <c r="T267" i="26" s="1"/>
  <c r="S368" i="26"/>
  <c r="S237" i="26"/>
  <c r="S203" i="26"/>
  <c r="T203" i="26" s="1"/>
  <c r="S306" i="26"/>
  <c r="T33" i="28"/>
  <c r="S248" i="26"/>
  <c r="AA104" i="13"/>
  <c r="O5" i="21"/>
  <c r="S377" i="26"/>
  <c r="S275" i="26"/>
  <c r="T41" i="26"/>
  <c r="J7" i="21"/>
  <c r="S339" i="26"/>
  <c r="T339" i="26" s="1"/>
  <c r="S375" i="26"/>
  <c r="T375" i="26" s="1"/>
  <c r="S130" i="26"/>
  <c r="S39" i="26"/>
  <c r="S171" i="26"/>
  <c r="K7" i="21"/>
  <c r="S379" i="26"/>
  <c r="S94" i="26"/>
  <c r="R94" i="26" s="1"/>
  <c r="D10" i="21"/>
  <c r="S147" i="26"/>
  <c r="T41" i="27"/>
  <c r="T70" i="13"/>
  <c r="T58" i="26"/>
  <c r="T96" i="13"/>
  <c r="H8" i="21"/>
  <c r="S26" i="27"/>
  <c r="S220" i="26"/>
  <c r="S233" i="26"/>
  <c r="S146" i="26"/>
  <c r="T146" i="26" s="1"/>
  <c r="O59" i="13"/>
  <c r="S162" i="26"/>
  <c r="S338" i="26"/>
  <c r="S185" i="26"/>
  <c r="T185" i="26" s="1"/>
  <c r="S358" i="26"/>
  <c r="S335" i="26"/>
  <c r="S112" i="26"/>
  <c r="S159" i="26"/>
  <c r="S222" i="26"/>
  <c r="T222" i="26" s="1"/>
  <c r="S212" i="26"/>
  <c r="S127" i="26"/>
  <c r="T127" i="26" s="1"/>
  <c r="S186" i="26"/>
  <c r="R186" i="26" s="1"/>
  <c r="S100" i="26"/>
  <c r="T100" i="26" s="1"/>
  <c r="R185" i="26"/>
  <c r="D11" i="21"/>
  <c r="S161" i="26"/>
  <c r="S205" i="26"/>
  <c r="S307" i="26"/>
  <c r="T307" i="26" s="1"/>
  <c r="R375" i="26"/>
  <c r="S141" i="26"/>
  <c r="S87" i="26"/>
  <c r="R87" i="26" s="1"/>
  <c r="S396" i="26"/>
  <c r="O6" i="21"/>
  <c r="S85" i="26"/>
  <c r="T85" i="26" s="1"/>
  <c r="S255" i="26"/>
  <c r="R255" i="26" s="1"/>
  <c r="R307" i="26"/>
  <c r="T29" i="28"/>
  <c r="S389" i="26"/>
  <c r="T389" i="26" s="1"/>
  <c r="S359" i="26"/>
  <c r="R164" i="26"/>
  <c r="S129" i="26"/>
  <c r="T255" i="26"/>
  <c r="S369" i="26"/>
  <c r="E9" i="21"/>
  <c r="J6" i="21"/>
  <c r="M6" i="21"/>
  <c r="L6" i="21"/>
  <c r="AA98" i="13"/>
  <c r="O37" i="13"/>
  <c r="S37" i="13" s="1"/>
  <c r="S36" i="13"/>
  <c r="M7" i="21"/>
  <c r="L7" i="21"/>
  <c r="I7" i="21"/>
  <c r="R102" i="13"/>
  <c r="AA102" i="13"/>
  <c r="T35" i="13"/>
  <c r="R35" i="13"/>
  <c r="S386" i="26"/>
  <c r="T35" i="26"/>
  <c r="S279" i="26"/>
  <c r="S25" i="28"/>
  <c r="S302" i="26"/>
  <c r="S32" i="28"/>
  <c r="S28" i="13"/>
  <c r="S361" i="26"/>
  <c r="S236" i="26"/>
  <c r="S78" i="26"/>
  <c r="S269" i="26"/>
  <c r="T269" i="26" s="1"/>
  <c r="S84" i="26"/>
  <c r="T32" i="26"/>
  <c r="S239" i="26"/>
  <c r="S259" i="26"/>
  <c r="T259" i="26" s="1"/>
  <c r="S251" i="26"/>
  <c r="P4" i="21"/>
  <c r="S274" i="26"/>
  <c r="S299" i="26"/>
  <c r="S104" i="26"/>
  <c r="S314" i="26"/>
  <c r="T314" i="26" s="1"/>
  <c r="S364" i="26"/>
  <c r="S93" i="26"/>
  <c r="S286" i="26"/>
  <c r="S81" i="26"/>
  <c r="R81" i="26" s="1"/>
  <c r="S163" i="26"/>
  <c r="S229" i="26"/>
  <c r="S213" i="26"/>
  <c r="S230" i="26"/>
  <c r="S264" i="26"/>
  <c r="S117" i="26"/>
  <c r="S89" i="26"/>
  <c r="S116" i="26"/>
  <c r="T116" i="26" s="1"/>
  <c r="S268" i="26"/>
  <c r="S327" i="26"/>
  <c r="S316" i="26"/>
  <c r="T26" i="26"/>
  <c r="S158" i="26"/>
  <c r="S288" i="26"/>
  <c r="R288" i="26" s="1"/>
  <c r="S351" i="26"/>
  <c r="S126" i="26"/>
  <c r="T126" i="26" s="1"/>
  <c r="S31" i="26"/>
  <c r="S138" i="26"/>
  <c r="S234" i="26"/>
  <c r="T38" i="26"/>
  <c r="T34" i="13"/>
  <c r="S321" i="26"/>
  <c r="S95" i="26"/>
  <c r="S228" i="26"/>
  <c r="T30" i="13"/>
  <c r="S301" i="26"/>
  <c r="S366" i="26"/>
  <c r="T366" i="26" s="1"/>
  <c r="S98" i="26"/>
  <c r="T27" i="26"/>
  <c r="S298" i="26"/>
  <c r="R298" i="26" s="1"/>
  <c r="S292" i="26"/>
  <c r="S347" i="26"/>
  <c r="T24" i="28"/>
  <c r="S153" i="26"/>
  <c r="S394" i="26"/>
  <c r="S103" i="26"/>
  <c r="S106" i="26"/>
  <c r="S253" i="26"/>
  <c r="S177" i="26"/>
  <c r="S354" i="26"/>
  <c r="S86" i="26"/>
  <c r="S224" i="26"/>
  <c r="T224" i="26" s="1"/>
  <c r="T27" i="13"/>
  <c r="S303" i="26"/>
  <c r="T303" i="26" s="1"/>
  <c r="S270" i="26"/>
  <c r="S37" i="26"/>
  <c r="T40" i="26"/>
  <c r="S102" i="26"/>
  <c r="S317" i="26"/>
  <c r="S315" i="26"/>
  <c r="S33" i="13"/>
  <c r="T35" i="28"/>
  <c r="T33" i="26"/>
  <c r="T30" i="28"/>
  <c r="S367" i="26"/>
  <c r="S193" i="26"/>
  <c r="S197" i="26"/>
  <c r="S128" i="26"/>
  <c r="T31" i="28"/>
  <c r="S25" i="13"/>
  <c r="T33" i="13"/>
  <c r="S115" i="26"/>
  <c r="S194" i="26"/>
  <c r="S378" i="26"/>
  <c r="S144" i="26"/>
  <c r="S110" i="26"/>
  <c r="R110" i="26" s="1"/>
  <c r="S157" i="26"/>
  <c r="S166" i="26"/>
  <c r="T166" i="26" s="1"/>
  <c r="T28" i="26"/>
  <c r="S398" i="26"/>
  <c r="T398" i="26" s="1"/>
  <c r="T28" i="13"/>
  <c r="S30" i="13"/>
  <c r="T32" i="13"/>
  <c r="S169" i="26"/>
  <c r="R169" i="26" s="1"/>
  <c r="T32" i="28"/>
  <c r="T24" i="26"/>
  <c r="S322" i="26"/>
  <c r="R322" i="26" s="1"/>
  <c r="S277" i="26"/>
  <c r="S191" i="26"/>
  <c r="S374" i="26"/>
  <c r="S27" i="28"/>
  <c r="S227" i="26"/>
  <c r="O23" i="29"/>
  <c r="S150" i="26"/>
  <c r="S83" i="26"/>
  <c r="R83" i="26" s="1"/>
  <c r="S206" i="26"/>
  <c r="S313" i="26"/>
  <c r="R313" i="26" s="1"/>
  <c r="S372" i="26"/>
  <c r="T372" i="26" s="1"/>
  <c r="S282" i="26"/>
  <c r="S218" i="26"/>
  <c r="T218" i="26" s="1"/>
  <c r="S323" i="26"/>
  <c r="S223" i="26"/>
  <c r="T23" i="28"/>
  <c r="S260" i="26"/>
  <c r="T260" i="26" s="1"/>
  <c r="S23" i="13"/>
  <c r="S119" i="26"/>
  <c r="S121" i="26"/>
  <c r="T121" i="26" s="1"/>
  <c r="S400" i="26"/>
  <c r="S257" i="26"/>
  <c r="R257" i="26" s="1"/>
  <c r="S167" i="26"/>
  <c r="S329" i="26"/>
  <c r="R329" i="26" s="1"/>
  <c r="T25" i="26"/>
  <c r="S29" i="26"/>
  <c r="S365" i="26"/>
  <c r="T365" i="26" s="1"/>
  <c r="S195" i="26"/>
  <c r="T195" i="26" s="1"/>
  <c r="S324" i="26"/>
  <c r="S312" i="26"/>
  <c r="T23" i="13"/>
  <c r="S174" i="26"/>
  <c r="R174" i="26" s="1"/>
  <c r="S243" i="26"/>
  <c r="S289" i="26"/>
  <c r="S320" i="26"/>
  <c r="S245" i="26"/>
  <c r="S399" i="26"/>
  <c r="T34" i="26"/>
  <c r="S349" i="26"/>
  <c r="S262" i="26"/>
  <c r="T262" i="26" s="1"/>
  <c r="S108" i="26"/>
  <c r="S380" i="26"/>
  <c r="S334" i="26"/>
  <c r="T334" i="26" s="1"/>
  <c r="S181" i="26"/>
  <c r="S371" i="26"/>
  <c r="S265" i="26"/>
  <c r="T31" i="26"/>
  <c r="S34" i="28"/>
  <c r="S196" i="26"/>
  <c r="S179" i="26"/>
  <c r="S254" i="26"/>
  <c r="S99" i="26"/>
  <c r="S198" i="26"/>
  <c r="S384" i="26"/>
  <c r="S330" i="26"/>
  <c r="N4" i="21"/>
  <c r="S393" i="26"/>
  <c r="S215" i="26"/>
  <c r="Q4" i="21"/>
  <c r="S33" i="26"/>
  <c r="S139" i="26"/>
  <c r="S132" i="26"/>
  <c r="S31" i="28"/>
  <c r="S341" i="26"/>
  <c r="S395" i="26"/>
  <c r="T395" i="26" s="1"/>
  <c r="S28" i="28"/>
  <c r="S30" i="28"/>
  <c r="T25" i="13"/>
  <c r="S278" i="26"/>
  <c r="S256" i="26"/>
  <c r="S187" i="26"/>
  <c r="S165" i="26"/>
  <c r="S155" i="26"/>
  <c r="S26" i="26"/>
  <c r="S346" i="26"/>
  <c r="R346" i="26" s="1"/>
  <c r="S240" i="26"/>
  <c r="T240" i="26" s="1"/>
  <c r="S26" i="28"/>
  <c r="R26" i="28" s="1"/>
  <c r="S82" i="26"/>
  <c r="R82" i="26" s="1"/>
  <c r="S281" i="26"/>
  <c r="S387" i="26"/>
  <c r="T387" i="26" s="1"/>
  <c r="S287" i="26"/>
  <c r="S305" i="26"/>
  <c r="S151" i="26"/>
  <c r="S79" i="26"/>
  <c r="S190" i="26"/>
  <c r="S383" i="26"/>
  <c r="S170" i="26"/>
  <c r="R170" i="26" s="1"/>
  <c r="S310" i="26"/>
  <c r="S272" i="26"/>
  <c r="S189" i="26"/>
  <c r="S300" i="26"/>
  <c r="S154" i="26"/>
  <c r="S250" i="26"/>
  <c r="S210" i="26"/>
  <c r="S271" i="26"/>
  <c r="S113" i="26"/>
  <c r="S325" i="26"/>
  <c r="R325" i="26" s="1"/>
  <c r="S140" i="26"/>
  <c r="S344" i="26"/>
  <c r="S23" i="28"/>
  <c r="S363" i="26"/>
  <c r="T363" i="26" s="1"/>
  <c r="T25" i="28"/>
  <c r="S232" i="26"/>
  <c r="S137" i="26"/>
  <c r="T37" i="26"/>
  <c r="S96" i="26"/>
  <c r="S134" i="26"/>
  <c r="S122" i="26"/>
  <c r="R122" i="26" s="1"/>
  <c r="S280" i="26"/>
  <c r="S202" i="26"/>
  <c r="S362" i="26"/>
  <c r="S304" i="26"/>
  <c r="S91" i="26"/>
  <c r="S149" i="26"/>
  <c r="R149" i="26" s="1"/>
  <c r="S156" i="26"/>
  <c r="T156" i="26" s="1"/>
  <c r="S125" i="26"/>
  <c r="R125" i="26" s="1"/>
  <c r="S391" i="26"/>
  <c r="T391" i="26" s="1"/>
  <c r="S381" i="26"/>
  <c r="S352" i="26"/>
  <c r="S382" i="26"/>
  <c r="T26" i="28"/>
  <c r="S143" i="26"/>
  <c r="S200" i="26"/>
  <c r="S24" i="13"/>
  <c r="S26" i="13"/>
  <c r="S356" i="26"/>
  <c r="T356" i="26" s="1"/>
  <c r="S111" i="26"/>
  <c r="S216" i="26"/>
  <c r="S247" i="26"/>
  <c r="S27" i="26"/>
  <c r="S131" i="26"/>
  <c r="S333" i="26"/>
  <c r="R333" i="26" s="1"/>
  <c r="S244" i="26"/>
  <c r="S204" i="26"/>
  <c r="S145" i="26"/>
  <c r="T145" i="26" s="1"/>
  <c r="S123" i="26"/>
  <c r="S142" i="26"/>
  <c r="S242" i="26"/>
  <c r="R242" i="26" s="1"/>
  <c r="S32" i="26"/>
  <c r="S340" i="26"/>
  <c r="S28" i="26"/>
  <c r="S293" i="26"/>
  <c r="S36" i="26"/>
  <c r="S290" i="26"/>
  <c r="R290" i="26" s="1"/>
  <c r="S118" i="26"/>
  <c r="S246" i="26"/>
  <c r="T246" i="26" s="1"/>
  <c r="S208" i="26"/>
  <c r="S376" i="26"/>
  <c r="T376" i="26" s="1"/>
  <c r="S90" i="26"/>
  <c r="S24" i="26"/>
  <c r="S311" i="26"/>
  <c r="S343" i="26"/>
  <c r="S32" i="13"/>
  <c r="S183" i="26"/>
  <c r="O4" i="21"/>
  <c r="S184" i="26"/>
  <c r="S29" i="13"/>
  <c r="S148" i="26"/>
  <c r="S180" i="26"/>
  <c r="S29" i="28"/>
  <c r="S336" i="26"/>
  <c r="S241" i="26"/>
  <c r="S273" i="26"/>
  <c r="T273" i="26" s="1"/>
  <c r="S30" i="26"/>
  <c r="S105" i="26"/>
  <c r="S160" i="26"/>
  <c r="S80" i="26"/>
  <c r="T29" i="13"/>
  <c r="S188" i="26"/>
  <c r="S217" i="26"/>
  <c r="R217" i="26" s="1"/>
  <c r="S297" i="26"/>
  <c r="S318" i="26"/>
  <c r="R318" i="26" s="1"/>
  <c r="S284" i="26"/>
  <c r="R284" i="26" s="1"/>
  <c r="S231" i="26"/>
  <c r="S266" i="26"/>
  <c r="S285" i="26"/>
  <c r="R285" i="26" s="1"/>
  <c r="S219" i="26"/>
  <c r="S252" i="26"/>
  <c r="T36" i="26"/>
  <c r="T27" i="28"/>
  <c r="S308" i="26"/>
  <c r="S97" i="26"/>
  <c r="S332" i="26"/>
  <c r="S31" i="13"/>
  <c r="S33" i="28"/>
  <c r="S235" i="26"/>
  <c r="S175" i="26"/>
  <c r="R175" i="26" s="1"/>
  <c r="S23" i="26"/>
  <c r="S221" i="26"/>
  <c r="S35" i="26"/>
  <c r="T23" i="26"/>
  <c r="S401" i="26"/>
  <c r="T401" i="26" s="1"/>
  <c r="S35" i="28"/>
  <c r="S24" i="28"/>
  <c r="S207" i="26"/>
  <c r="S34" i="13"/>
  <c r="S373" i="26"/>
  <c r="S178" i="26"/>
  <c r="S355" i="26"/>
  <c r="R355" i="26" s="1"/>
  <c r="S135" i="26"/>
  <c r="S201" i="26"/>
  <c r="S152" i="26"/>
  <c r="S370" i="26"/>
  <c r="S27" i="13"/>
  <c r="S101" i="26"/>
  <c r="S276" i="26"/>
  <c r="S176" i="26"/>
  <c r="T176" i="26" s="1"/>
  <c r="S211" i="26"/>
  <c r="S34" i="26"/>
  <c r="S388" i="26"/>
  <c r="S88" i="26"/>
  <c r="S107" i="26"/>
  <c r="S392" i="26"/>
  <c r="S331" i="26"/>
  <c r="T331" i="26" s="1"/>
  <c r="S114" i="26"/>
  <c r="S357" i="26"/>
  <c r="S342" i="26"/>
  <c r="S226" i="26"/>
  <c r="T30" i="26"/>
  <c r="S182" i="26"/>
  <c r="S296" i="26"/>
  <c r="S263" i="26"/>
  <c r="R263" i="26" s="1"/>
  <c r="S25" i="26"/>
  <c r="S319" i="26"/>
  <c r="S337" i="26"/>
  <c r="S173" i="26"/>
  <c r="S283" i="26"/>
  <c r="S199" i="26"/>
  <c r="S360" i="26"/>
  <c r="T360" i="26" s="1"/>
  <c r="S40" i="26"/>
  <c r="S249" i="26"/>
  <c r="S168" i="26"/>
  <c r="R168" i="26" s="1"/>
  <c r="T28" i="28"/>
  <c r="S294" i="26"/>
  <c r="S326" i="26"/>
  <c r="S209" i="26"/>
  <c r="S124" i="26"/>
  <c r="S192" i="26"/>
  <c r="T192" i="26" s="1"/>
  <c r="S92" i="26"/>
  <c r="S172" i="26"/>
  <c r="S350" i="26"/>
  <c r="S238" i="26"/>
  <c r="S390" i="26"/>
  <c r="T31" i="13"/>
  <c r="S133" i="26"/>
  <c r="S353" i="26"/>
  <c r="S214" i="26"/>
  <c r="T26" i="13"/>
  <c r="T24" i="13"/>
  <c r="T39" i="26"/>
  <c r="S291" i="26"/>
  <c r="S309" i="26"/>
  <c r="S120" i="26"/>
  <c r="S345" i="26"/>
  <c r="S258" i="26"/>
  <c r="S261" i="26"/>
  <c r="S348" i="26"/>
  <c r="S109" i="26"/>
  <c r="R109" i="26" s="1"/>
  <c r="T34" i="28"/>
  <c r="S397" i="26"/>
  <c r="S328" i="26"/>
  <c r="S38" i="26"/>
  <c r="S385" i="26"/>
  <c r="S225" i="26"/>
  <c r="T225" i="26" s="1"/>
  <c r="T295" i="26"/>
  <c r="T368" i="26"/>
  <c r="R368" i="26"/>
  <c r="T237" i="26"/>
  <c r="R237" i="26"/>
  <c r="T306" i="26"/>
  <c r="R306" i="26"/>
  <c r="T377" i="26"/>
  <c r="R377" i="26"/>
  <c r="R275" i="26"/>
  <c r="T275" i="26"/>
  <c r="T130" i="26"/>
  <c r="R130" i="26"/>
  <c r="R379" i="26"/>
  <c r="T379" i="26"/>
  <c r="F10" i="21"/>
  <c r="E10" i="21"/>
  <c r="R147" i="26"/>
  <c r="T147" i="26"/>
  <c r="L8" i="21"/>
  <c r="K8" i="21"/>
  <c r="J8" i="21"/>
  <c r="M8" i="21"/>
  <c r="H9" i="21"/>
  <c r="I8" i="21"/>
  <c r="T233" i="26"/>
  <c r="R233" i="26"/>
  <c r="S59" i="13"/>
  <c r="O60" i="13"/>
  <c r="T162" i="26"/>
  <c r="R162" i="26"/>
  <c r="R338" i="26"/>
  <c r="T338" i="26"/>
  <c r="R335" i="26"/>
  <c r="T335" i="26"/>
  <c r="T112" i="26"/>
  <c r="R112" i="26"/>
  <c r="T159" i="26"/>
  <c r="R159" i="26"/>
  <c r="T212" i="26"/>
  <c r="R212" i="26"/>
  <c r="E11" i="21"/>
  <c r="D12" i="21"/>
  <c r="F11" i="21"/>
  <c r="T161" i="26"/>
  <c r="R161" i="26"/>
  <c r="T141" i="26"/>
  <c r="R141" i="26"/>
  <c r="R396" i="26"/>
  <c r="T396" i="26"/>
  <c r="T129" i="26"/>
  <c r="R129" i="26"/>
  <c r="R369" i="26"/>
  <c r="T369" i="26"/>
  <c r="O7" i="21"/>
  <c r="Q7" i="21"/>
  <c r="N7" i="21"/>
  <c r="P7" i="21"/>
  <c r="T386" i="26"/>
  <c r="R386" i="26"/>
  <c r="T279" i="26"/>
  <c r="R279" i="26"/>
  <c r="T302" i="26"/>
  <c r="R302" i="26"/>
  <c r="T361" i="26"/>
  <c r="T236" i="26"/>
  <c r="T78" i="26"/>
  <c r="T84" i="26"/>
  <c r="R84" i="26"/>
  <c r="T239" i="26"/>
  <c r="R239" i="26"/>
  <c r="R251" i="26"/>
  <c r="T251" i="26"/>
  <c r="T274" i="26"/>
  <c r="R274" i="26"/>
  <c r="T299" i="26"/>
  <c r="R299" i="26"/>
  <c r="T104" i="26"/>
  <c r="R104" i="26"/>
  <c r="T364" i="26"/>
  <c r="R364" i="26"/>
  <c r="R93" i="26"/>
  <c r="T93" i="26"/>
  <c r="R286" i="26"/>
  <c r="T286" i="26"/>
  <c r="R163" i="26"/>
  <c r="T163" i="26"/>
  <c r="R229" i="26"/>
  <c r="T229" i="26"/>
  <c r="R230" i="26"/>
  <c r="T117" i="26"/>
  <c r="R117" i="26"/>
  <c r="T89" i="26"/>
  <c r="R89" i="26"/>
  <c r="R268" i="26"/>
  <c r="T268" i="26"/>
  <c r="R327" i="26"/>
  <c r="T327" i="26"/>
  <c r="R316" i="26"/>
  <c r="T316" i="26"/>
  <c r="T158" i="26"/>
  <c r="R158" i="26"/>
  <c r="R351" i="26"/>
  <c r="T351" i="26"/>
  <c r="T138" i="26"/>
  <c r="T234" i="26"/>
  <c r="R234" i="26"/>
  <c r="R321" i="26"/>
  <c r="T321" i="26"/>
  <c r="T95" i="26"/>
  <c r="R95" i="26"/>
  <c r="R228" i="26"/>
  <c r="T301" i="26"/>
  <c r="R301" i="26"/>
  <c r="R98" i="26"/>
  <c r="T98" i="26"/>
  <c r="T292" i="26"/>
  <c r="R292" i="26"/>
  <c r="R347" i="26"/>
  <c r="T347" i="26"/>
  <c r="T153" i="26"/>
  <c r="R153" i="26"/>
  <c r="R394" i="26"/>
  <c r="T394" i="26"/>
  <c r="T103" i="26"/>
  <c r="T106" i="26"/>
  <c r="R106" i="26"/>
  <c r="T253" i="26"/>
  <c r="R253" i="26"/>
  <c r="R177" i="26"/>
  <c r="T177" i="26"/>
  <c r="T86" i="26"/>
  <c r="R86" i="26"/>
  <c r="T102" i="26"/>
  <c r="R102" i="26"/>
  <c r="T317" i="26"/>
  <c r="R317" i="26"/>
  <c r="T315" i="26"/>
  <c r="R315" i="26"/>
  <c r="R193" i="26"/>
  <c r="T193" i="26"/>
  <c r="T197" i="26"/>
  <c r="R197" i="26"/>
  <c r="R128" i="26"/>
  <c r="T128" i="26"/>
  <c r="T115" i="26"/>
  <c r="R115" i="26"/>
  <c r="R194" i="26"/>
  <c r="T194" i="26"/>
  <c r="R378" i="26"/>
  <c r="T378" i="26"/>
  <c r="R144" i="26"/>
  <c r="T157" i="26"/>
  <c r="R157" i="26"/>
  <c r="T277" i="26"/>
  <c r="R277" i="26"/>
  <c r="R374" i="26"/>
  <c r="T374" i="26"/>
  <c r="R227" i="26"/>
  <c r="T227" i="26"/>
  <c r="R150" i="26"/>
  <c r="T150" i="26"/>
  <c r="T206" i="26"/>
  <c r="R206" i="26"/>
  <c r="T282" i="26"/>
  <c r="R282" i="26"/>
  <c r="T323" i="26"/>
  <c r="R323" i="26"/>
  <c r="T223" i="26"/>
  <c r="R223" i="26"/>
  <c r="T119" i="26"/>
  <c r="R119" i="26"/>
  <c r="T400" i="26"/>
  <c r="R400" i="26"/>
  <c r="R167" i="26"/>
  <c r="T167" i="26"/>
  <c r="R324" i="26"/>
  <c r="T324" i="26"/>
  <c r="T312" i="26"/>
  <c r="R312" i="26"/>
  <c r="R243" i="26"/>
  <c r="T243" i="26"/>
  <c r="T289" i="26"/>
  <c r="R289" i="26"/>
  <c r="R320" i="26"/>
  <c r="T320" i="26"/>
  <c r="T245" i="26"/>
  <c r="R245" i="26"/>
  <c r="R349" i="26"/>
  <c r="T349" i="26"/>
  <c r="T108" i="26"/>
  <c r="R108" i="26"/>
  <c r="T181" i="26"/>
  <c r="R181" i="26"/>
  <c r="T371" i="26"/>
  <c r="R371" i="26"/>
  <c r="R265" i="26"/>
  <c r="T265" i="26"/>
  <c r="T196" i="26"/>
  <c r="R196" i="26"/>
  <c r="R179" i="26"/>
  <c r="T179" i="26"/>
  <c r="R254" i="26"/>
  <c r="T254" i="26"/>
  <c r="T198" i="26"/>
  <c r="R198" i="26"/>
  <c r="T384" i="26"/>
  <c r="R384" i="26"/>
  <c r="T330" i="26"/>
  <c r="R330" i="26"/>
  <c r="R393" i="26"/>
  <c r="T393" i="26"/>
  <c r="R215" i="26"/>
  <c r="T215" i="26"/>
  <c r="R139" i="26"/>
  <c r="T139" i="26"/>
  <c r="T132" i="26"/>
  <c r="R132" i="26"/>
  <c r="T256" i="26"/>
  <c r="R256" i="26"/>
  <c r="T187" i="26"/>
  <c r="R187" i="26"/>
  <c r="R165" i="26"/>
  <c r="T165" i="26"/>
  <c r="T155" i="26"/>
  <c r="R155" i="26"/>
  <c r="T281" i="26"/>
  <c r="R281" i="26"/>
  <c r="R287" i="26"/>
  <c r="T305" i="26"/>
  <c r="R305" i="26"/>
  <c r="R151" i="26"/>
  <c r="T151" i="26"/>
  <c r="T79" i="26"/>
  <c r="T190" i="26"/>
  <c r="R383" i="26"/>
  <c r="T310" i="26"/>
  <c r="R310" i="26"/>
  <c r="R272" i="26"/>
  <c r="T189" i="26"/>
  <c r="R300" i="26"/>
  <c r="T300" i="26"/>
  <c r="R154" i="26"/>
  <c r="T154" i="26"/>
  <c r="R250" i="26"/>
  <c r="R210" i="26"/>
  <c r="T210" i="26"/>
  <c r="T271" i="26"/>
  <c r="R271" i="26"/>
  <c r="T113" i="26"/>
  <c r="R113" i="26"/>
  <c r="R140" i="26"/>
  <c r="T140" i="26"/>
  <c r="R344" i="26"/>
  <c r="T232" i="26"/>
  <c r="R232" i="26"/>
  <c r="R137" i="26"/>
  <c r="T137" i="26"/>
  <c r="R96" i="26"/>
  <c r="T96" i="26"/>
  <c r="R280" i="26"/>
  <c r="T280" i="26"/>
  <c r="R202" i="26"/>
  <c r="T202" i="26"/>
  <c r="T304" i="26"/>
  <c r="R304" i="26"/>
  <c r="R91" i="26"/>
  <c r="T91" i="26"/>
  <c r="T381" i="26"/>
  <c r="R381" i="26"/>
  <c r="R352" i="26"/>
  <c r="T352" i="26"/>
  <c r="R382" i="26"/>
  <c r="T382" i="26"/>
  <c r="T143" i="26"/>
  <c r="R143" i="26"/>
  <c r="R200" i="26"/>
  <c r="T200" i="26"/>
  <c r="T216" i="26"/>
  <c r="R216" i="26"/>
  <c r="T247" i="26"/>
  <c r="R247" i="26"/>
  <c r="T131" i="26"/>
  <c r="R131" i="26"/>
  <c r="R244" i="26"/>
  <c r="T244" i="26"/>
  <c r="T204" i="26"/>
  <c r="R204" i="26"/>
  <c r="T123" i="26"/>
  <c r="R123" i="26"/>
  <c r="T142" i="26"/>
  <c r="R142" i="26"/>
  <c r="R340" i="26"/>
  <c r="R293" i="26"/>
  <c r="R118" i="26"/>
  <c r="T118" i="26"/>
  <c r="T208" i="26"/>
  <c r="R90" i="26"/>
  <c r="T90" i="26"/>
  <c r="R311" i="26"/>
  <c r="T311" i="26"/>
  <c r="R343" i="26"/>
  <c r="T343" i="26"/>
  <c r="R183" i="26"/>
  <c r="T183" i="26"/>
  <c r="T148" i="26"/>
  <c r="R148" i="26"/>
  <c r="R180" i="26"/>
  <c r="T180" i="26"/>
  <c r="R336" i="26"/>
  <c r="T336" i="26"/>
  <c r="R241" i="26"/>
  <c r="T241" i="26"/>
  <c r="T105" i="26"/>
  <c r="R105" i="26"/>
  <c r="T160" i="26"/>
  <c r="R160" i="26"/>
  <c r="T80" i="26"/>
  <c r="R80" i="26"/>
  <c r="R297" i="26"/>
  <c r="T297" i="26"/>
  <c r="T231" i="26"/>
  <c r="R231" i="26"/>
  <c r="R266" i="26"/>
  <c r="T266" i="26"/>
  <c r="R252" i="26"/>
  <c r="T252" i="26"/>
  <c r="R308" i="26"/>
  <c r="T308" i="26"/>
  <c r="T97" i="26"/>
  <c r="R97" i="26"/>
  <c r="R332" i="26"/>
  <c r="T332" i="26"/>
  <c r="R235" i="26"/>
  <c r="T235" i="26"/>
  <c r="R221" i="26"/>
  <c r="T221" i="26"/>
  <c r="T207" i="26"/>
  <c r="R207" i="26"/>
  <c r="R373" i="26"/>
  <c r="T373" i="26"/>
  <c r="R178" i="26"/>
  <c r="T178" i="26"/>
  <c r="T135" i="26"/>
  <c r="R135" i="26"/>
  <c r="R152" i="26"/>
  <c r="T152" i="26"/>
  <c r="R370" i="26"/>
  <c r="T101" i="26"/>
  <c r="R101" i="26"/>
  <c r="T388" i="26"/>
  <c r="R388" i="26"/>
  <c r="T88" i="26"/>
  <c r="R88" i="26"/>
  <c r="R107" i="26"/>
  <c r="T107" i="26"/>
  <c r="R114" i="26"/>
  <c r="T114" i="26"/>
  <c r="T357" i="26"/>
  <c r="R357" i="26"/>
  <c r="T342" i="26"/>
  <c r="R342" i="26"/>
  <c r="T226" i="26"/>
  <c r="R226" i="26"/>
  <c r="R296" i="26"/>
  <c r="T296" i="26"/>
  <c r="T319" i="26"/>
  <c r="R319" i="26"/>
  <c r="R337" i="26"/>
  <c r="T337" i="26"/>
  <c r="R173" i="26"/>
  <c r="T173" i="26"/>
  <c r="T283" i="26"/>
  <c r="R283" i="26"/>
  <c r="T199" i="26"/>
  <c r="R199" i="26"/>
  <c r="R249" i="26"/>
  <c r="T249" i="26"/>
  <c r="R294" i="26"/>
  <c r="T294" i="26"/>
  <c r="T326" i="26"/>
  <c r="R326" i="26"/>
  <c r="T209" i="26"/>
  <c r="R209" i="26"/>
  <c r="R124" i="26"/>
  <c r="T124" i="26"/>
  <c r="R92" i="26"/>
  <c r="T92" i="26"/>
  <c r="R172" i="26"/>
  <c r="T172" i="26"/>
  <c r="T350" i="26"/>
  <c r="R350" i="26"/>
  <c r="R238" i="26"/>
  <c r="T238" i="26"/>
  <c r="T390" i="26"/>
  <c r="R390" i="26"/>
  <c r="R133" i="26"/>
  <c r="T133" i="26"/>
  <c r="T214" i="26"/>
  <c r="R214" i="26"/>
  <c r="T120" i="26"/>
  <c r="R120" i="26"/>
  <c r="R345" i="26"/>
  <c r="T258" i="26"/>
  <c r="R258" i="26"/>
  <c r="R261" i="26"/>
  <c r="R348" i="26"/>
  <c r="T348" i="26"/>
  <c r="R397" i="26"/>
  <c r="R328" i="26"/>
  <c r="T328" i="26"/>
  <c r="T385" i="26"/>
  <c r="I9" i="21"/>
  <c r="H10" i="21"/>
  <c r="M9" i="21"/>
  <c r="L9" i="21"/>
  <c r="K9" i="21"/>
  <c r="J9" i="21"/>
  <c r="O8" i="21"/>
  <c r="Q8" i="21"/>
  <c r="N8" i="21"/>
  <c r="D13" i="21"/>
  <c r="F12" i="21"/>
  <c r="E12" i="21"/>
  <c r="O9" i="21"/>
  <c r="N9" i="21"/>
  <c r="Q9" i="21"/>
  <c r="P9" i="21"/>
  <c r="J10" i="21"/>
  <c r="K10" i="21"/>
  <c r="H11" i="21"/>
  <c r="I10" i="21"/>
  <c r="L10" i="21"/>
  <c r="M10" i="21"/>
  <c r="D14" i="21"/>
  <c r="E13" i="21"/>
  <c r="F13" i="21"/>
  <c r="J11" i="21"/>
  <c r="M11" i="21"/>
  <c r="H12" i="21"/>
  <c r="L11" i="21"/>
  <c r="I11" i="21"/>
  <c r="K11" i="21"/>
  <c r="P10" i="21"/>
  <c r="Q10" i="21"/>
  <c r="O10" i="21"/>
  <c r="N10" i="21"/>
  <c r="D15" i="21"/>
  <c r="F14" i="21"/>
  <c r="E14" i="21"/>
  <c r="J12" i="21"/>
  <c r="I12" i="21"/>
  <c r="K12" i="21"/>
  <c r="M12" i="21"/>
  <c r="L12" i="21"/>
  <c r="H13" i="21"/>
  <c r="O11" i="21"/>
  <c r="N11" i="21"/>
  <c r="P11" i="21"/>
  <c r="Q11" i="21"/>
  <c r="D16" i="21"/>
  <c r="E15" i="21"/>
  <c r="F15" i="21"/>
  <c r="O12" i="21"/>
  <c r="P12" i="21"/>
  <c r="N12" i="21"/>
  <c r="Q12" i="21"/>
  <c r="J13" i="21"/>
  <c r="H14" i="21"/>
  <c r="K13" i="21"/>
  <c r="M13" i="21"/>
  <c r="I13" i="21"/>
  <c r="L13" i="21"/>
  <c r="D17" i="21"/>
  <c r="E16" i="21"/>
  <c r="F16" i="21"/>
  <c r="J14" i="21"/>
  <c r="H15" i="21"/>
  <c r="I14" i="21"/>
  <c r="M14" i="21"/>
  <c r="L14" i="21"/>
  <c r="K14" i="21"/>
  <c r="P13" i="21"/>
  <c r="Q13" i="21"/>
  <c r="N13" i="21"/>
  <c r="O13" i="21"/>
  <c r="D18" i="21"/>
  <c r="F17" i="21"/>
  <c r="E17" i="21"/>
  <c r="L15" i="21"/>
  <c r="J15" i="21"/>
  <c r="K15" i="21"/>
  <c r="M15" i="21"/>
  <c r="I15" i="21"/>
  <c r="H16" i="21"/>
  <c r="N14" i="21"/>
  <c r="Q14" i="21"/>
  <c r="P14" i="21"/>
  <c r="O14" i="21"/>
  <c r="D19" i="21"/>
  <c r="F18" i="21"/>
  <c r="E18" i="21"/>
  <c r="Q15" i="21"/>
  <c r="P15" i="21"/>
  <c r="N15" i="21"/>
  <c r="O15" i="21"/>
  <c r="K16" i="21"/>
  <c r="M16" i="21"/>
  <c r="H17" i="21"/>
  <c r="I16" i="21"/>
  <c r="J16" i="21"/>
  <c r="L16" i="21"/>
  <c r="F19" i="21"/>
  <c r="D20" i="21"/>
  <c r="E19" i="21"/>
  <c r="K17" i="21"/>
  <c r="M17" i="21"/>
  <c r="I17" i="21"/>
  <c r="H18" i="21"/>
  <c r="J17" i="21"/>
  <c r="L17" i="21"/>
  <c r="Q16" i="21"/>
  <c r="O16" i="21"/>
  <c r="N16" i="21"/>
  <c r="P16" i="21"/>
  <c r="F20" i="21"/>
  <c r="E20" i="21"/>
  <c r="P17" i="21"/>
  <c r="N17" i="21"/>
  <c r="Q17" i="21"/>
  <c r="O17" i="21"/>
  <c r="K18" i="21"/>
  <c r="L18" i="21"/>
  <c r="H19" i="21"/>
  <c r="M18" i="21"/>
  <c r="J18" i="21"/>
  <c r="I18" i="21"/>
  <c r="H20" i="21"/>
  <c r="M19" i="21"/>
  <c r="K19" i="21"/>
  <c r="I19" i="21"/>
  <c r="J19" i="21"/>
  <c r="L19" i="21"/>
  <c r="N18" i="21"/>
  <c r="P18" i="21"/>
  <c r="O18" i="21"/>
  <c r="Q18" i="21"/>
  <c r="L20" i="21"/>
  <c r="M20" i="21"/>
  <c r="J20" i="21"/>
  <c r="K20" i="21"/>
  <c r="H21" i="21"/>
  <c r="I20" i="21"/>
  <c r="P19" i="21"/>
  <c r="O19" i="21"/>
  <c r="N19" i="21"/>
  <c r="Q19" i="21"/>
  <c r="H22" i="21"/>
  <c r="K21" i="21"/>
  <c r="I21" i="21"/>
  <c r="L21" i="21"/>
  <c r="J21" i="21"/>
  <c r="M21" i="21"/>
  <c r="P20" i="21"/>
  <c r="N20" i="21"/>
  <c r="O20" i="21"/>
  <c r="Q20" i="21"/>
  <c r="K22" i="21"/>
  <c r="H23" i="21"/>
  <c r="L22" i="21"/>
  <c r="I22" i="21"/>
  <c r="J22" i="21"/>
  <c r="M22" i="21"/>
  <c r="N21" i="21"/>
  <c r="O21" i="21"/>
  <c r="Q21" i="21"/>
  <c r="P21" i="21"/>
  <c r="H24" i="21"/>
  <c r="I23" i="21"/>
  <c r="L23" i="21"/>
  <c r="K23" i="21"/>
  <c r="J23" i="21"/>
  <c r="M23" i="21"/>
  <c r="Q22" i="21"/>
  <c r="O22" i="21"/>
  <c r="N22" i="21"/>
  <c r="P22" i="21"/>
  <c r="K24" i="21"/>
  <c r="M24" i="21"/>
  <c r="I24" i="21"/>
  <c r="J24" i="21"/>
  <c r="L24" i="21"/>
  <c r="O23" i="21"/>
  <c r="P23" i="21"/>
  <c r="N23" i="21"/>
  <c r="Q23" i="21"/>
  <c r="Q24" i="21"/>
  <c r="N24" i="21"/>
  <c r="O24" i="21"/>
  <c r="P24" i="21"/>
  <c r="Q36" i="13" l="1"/>
  <c r="P36" i="13"/>
  <c r="P60" i="13"/>
  <c r="Q60" i="13"/>
  <c r="Q59" i="13"/>
  <c r="P23" i="29"/>
  <c r="D14" i="26"/>
  <c r="D8" i="26"/>
  <c r="E3" i="29"/>
  <c r="E4" i="28"/>
  <c r="E7" i="27"/>
  <c r="E14" i="13"/>
  <c r="E8" i="13"/>
  <c r="E9" i="28"/>
  <c r="E13" i="13"/>
  <c r="E7" i="28"/>
  <c r="E13" i="27"/>
  <c r="E3" i="28"/>
  <c r="E9" i="13"/>
  <c r="E6" i="13"/>
  <c r="E11" i="26"/>
  <c r="E4" i="13"/>
  <c r="E15" i="13"/>
  <c r="E14" i="26"/>
  <c r="E6" i="29"/>
  <c r="E11" i="13"/>
  <c r="E16" i="27"/>
  <c r="E10" i="27"/>
  <c r="E15" i="27"/>
  <c r="E6" i="27"/>
  <c r="E12" i="13"/>
  <c r="E5" i="27"/>
  <c r="E7" i="26"/>
  <c r="E12" i="27"/>
  <c r="E13" i="28"/>
  <c r="E13" i="26"/>
  <c r="E8" i="27"/>
  <c r="E4" i="26"/>
  <c r="E15" i="26"/>
  <c r="E4" i="29"/>
  <c r="E11" i="28"/>
  <c r="E14" i="28"/>
  <c r="E11" i="27"/>
  <c r="E7" i="13"/>
  <c r="E3" i="27"/>
  <c r="E7" i="29"/>
  <c r="E8" i="29"/>
  <c r="E16" i="13"/>
  <c r="E14" i="27"/>
  <c r="E3" i="13"/>
  <c r="E6" i="26"/>
  <c r="E9" i="27"/>
  <c r="E8" i="28"/>
  <c r="E16" i="28"/>
  <c r="E9" i="29"/>
  <c r="E10" i="13"/>
  <c r="E6" i="28"/>
  <c r="E12" i="26"/>
  <c r="E5" i="26"/>
  <c r="E16" i="26"/>
  <c r="E15" i="28"/>
  <c r="E3" i="26"/>
  <c r="E5" i="13"/>
  <c r="E10" i="28"/>
  <c r="E9" i="26"/>
  <c r="E4" i="27"/>
  <c r="E10" i="26"/>
  <c r="E12" i="28"/>
  <c r="E8" i="26"/>
  <c r="E5" i="28"/>
  <c r="E5" i="29"/>
  <c r="Q37" i="13"/>
  <c r="P37" i="13"/>
  <c r="P59" i="13"/>
  <c r="D7" i="13"/>
  <c r="AB199" i="26"/>
  <c r="AB316" i="26"/>
  <c r="R385" i="26"/>
  <c r="T182" i="26"/>
  <c r="AB217" i="26"/>
  <c r="AB149" i="26"/>
  <c r="T272" i="26"/>
  <c r="R278" i="26"/>
  <c r="S23" i="29"/>
  <c r="T228" i="26"/>
  <c r="R25" i="28"/>
  <c r="T26" i="27"/>
  <c r="AB212" i="26"/>
  <c r="AB378" i="26"/>
  <c r="AB90" i="26"/>
  <c r="R28" i="28"/>
  <c r="R146" i="26"/>
  <c r="R31" i="13"/>
  <c r="R33" i="13"/>
  <c r="R28" i="26"/>
  <c r="AB221" i="26"/>
  <c r="R37" i="13"/>
  <c r="R273" i="26"/>
  <c r="AB86" i="26"/>
  <c r="AB296" i="26"/>
  <c r="AB80" i="26"/>
  <c r="AB172" i="26"/>
  <c r="AB349" i="26"/>
  <c r="R156" i="26"/>
  <c r="AB293" i="26"/>
  <c r="T359" i="26"/>
  <c r="R39" i="26"/>
  <c r="R213" i="26"/>
  <c r="AB98" i="26"/>
  <c r="T367" i="26"/>
  <c r="T168" i="26"/>
  <c r="AB251" i="26"/>
  <c r="AB114" i="26"/>
  <c r="AB119" i="26"/>
  <c r="AB214" i="26"/>
  <c r="R363" i="26"/>
  <c r="AB228" i="26"/>
  <c r="AB165" i="26"/>
  <c r="R26" i="13"/>
  <c r="T175" i="26"/>
  <c r="AB207" i="26"/>
  <c r="AB277" i="26"/>
  <c r="AB179" i="26"/>
  <c r="AB382" i="26"/>
  <c r="AB321" i="26"/>
  <c r="AB285" i="26"/>
  <c r="AB83" i="26"/>
  <c r="AB299" i="26"/>
  <c r="R26" i="26"/>
  <c r="R121" i="26"/>
  <c r="AB271" i="26"/>
  <c r="AB377" i="26"/>
  <c r="E8" i="21"/>
  <c r="AB117" i="26"/>
  <c r="AB140" i="26"/>
  <c r="AB147" i="26"/>
  <c r="R23" i="26"/>
  <c r="AB106" i="26"/>
  <c r="T242" i="26"/>
  <c r="AB268" i="26"/>
  <c r="AB386" i="26"/>
  <c r="T285" i="26"/>
  <c r="R192" i="26"/>
  <c r="AB135" i="26"/>
  <c r="AB274" i="26"/>
  <c r="T102" i="13"/>
  <c r="AB173" i="26"/>
  <c r="T217" i="26"/>
  <c r="AB320" i="26"/>
  <c r="AB257" i="26"/>
  <c r="D21" i="21"/>
  <c r="R35" i="26"/>
  <c r="T188" i="26"/>
  <c r="R276" i="26"/>
  <c r="T144" i="26"/>
  <c r="T230" i="26"/>
  <c r="R359" i="26"/>
  <c r="R248" i="26"/>
  <c r="AB272" i="26"/>
  <c r="R33" i="26"/>
  <c r="T82" i="26"/>
  <c r="R360" i="26"/>
  <c r="AB292" i="26"/>
  <c r="AB328" i="26"/>
  <c r="R24" i="13"/>
  <c r="T284" i="26"/>
  <c r="T149" i="26"/>
  <c r="AB289" i="26"/>
  <c r="AB87" i="26"/>
  <c r="AB347" i="26"/>
  <c r="R358" i="26"/>
  <c r="AB326" i="26"/>
  <c r="R269" i="26"/>
  <c r="AB298" i="26"/>
  <c r="T399" i="26"/>
  <c r="AB129" i="26"/>
  <c r="AB181" i="26"/>
  <c r="AB230" i="26"/>
  <c r="R29" i="28"/>
  <c r="S60" i="13"/>
  <c r="T370" i="26"/>
  <c r="T287" i="26"/>
  <c r="R367" i="26"/>
  <c r="AB308" i="26"/>
  <c r="AB368" i="26"/>
  <c r="AB383" i="26"/>
  <c r="R184" i="26"/>
  <c r="AB229" i="26"/>
  <c r="R37" i="26"/>
  <c r="R35" i="28"/>
  <c r="AB164" i="26"/>
  <c r="AB244" i="26"/>
  <c r="R27" i="13"/>
  <c r="AB338" i="26"/>
  <c r="AB255" i="26"/>
  <c r="AB396" i="26"/>
  <c r="T288" i="26"/>
  <c r="R85" i="26"/>
  <c r="R246" i="26"/>
  <c r="AB323" i="26"/>
  <c r="AB167" i="26"/>
  <c r="AB194" i="26"/>
  <c r="AB364" i="26"/>
  <c r="R100" i="13"/>
  <c r="AB310" i="26"/>
  <c r="R201" i="26"/>
  <c r="AB201" i="26" s="1"/>
  <c r="T344" i="26"/>
  <c r="R78" i="26"/>
  <c r="AB78" i="26" s="1"/>
  <c r="T358" i="26"/>
  <c r="T28" i="27"/>
  <c r="AB158" i="26"/>
  <c r="T186" i="26"/>
  <c r="T291" i="26"/>
  <c r="R391" i="26"/>
  <c r="AB249" i="26"/>
  <c r="AB163" i="26"/>
  <c r="AB210" i="26"/>
  <c r="AB351" i="26"/>
  <c r="AB340" i="26"/>
  <c r="R32" i="26"/>
  <c r="AB348" i="26"/>
  <c r="AB232" i="26"/>
  <c r="AB169" i="26"/>
  <c r="AB352" i="26"/>
  <c r="AB337" i="26"/>
  <c r="AB130" i="26"/>
  <c r="AB346" i="26"/>
  <c r="R236" i="26"/>
  <c r="T29" i="27"/>
  <c r="AB397" i="26"/>
  <c r="T83" i="26"/>
  <c r="R25" i="26"/>
  <c r="AB335" i="26"/>
  <c r="R38" i="26"/>
  <c r="R222" i="26"/>
  <c r="R366" i="26"/>
  <c r="AB297" i="26"/>
  <c r="AB278" i="26"/>
  <c r="R176" i="26"/>
  <c r="T125" i="26"/>
  <c r="AB305" i="26"/>
  <c r="T355" i="26"/>
  <c r="AB150" i="26"/>
  <c r="R103" i="26"/>
  <c r="R361" i="26"/>
  <c r="AB235" i="26"/>
  <c r="AB250" i="26"/>
  <c r="T37" i="13"/>
  <c r="AB394" i="26"/>
  <c r="T109" i="26"/>
  <c r="AB322" i="26"/>
  <c r="R29" i="26"/>
  <c r="T346" i="26"/>
  <c r="R100" i="26"/>
  <c r="AB350" i="26"/>
  <c r="AB183" i="26"/>
  <c r="AB91" i="26"/>
  <c r="T263" i="26"/>
  <c r="AB361" i="26"/>
  <c r="AB283" i="26"/>
  <c r="AB327" i="26"/>
  <c r="T397" i="26"/>
  <c r="T392" i="26"/>
  <c r="R188" i="26"/>
  <c r="AB188" i="26" s="1"/>
  <c r="T362" i="26"/>
  <c r="T383" i="26"/>
  <c r="R30" i="28"/>
  <c r="R191" i="26"/>
  <c r="R138" i="26"/>
  <c r="T36" i="13"/>
  <c r="R171" i="26"/>
  <c r="AB171" i="26" s="1"/>
  <c r="R98" i="13"/>
  <c r="AB84" i="26"/>
  <c r="AB266" i="26"/>
  <c r="AB388" i="26"/>
  <c r="AB313" i="26"/>
  <c r="AB151" i="26"/>
  <c r="T171" i="26"/>
  <c r="T111" i="26"/>
  <c r="R205" i="26"/>
  <c r="AB317" i="26"/>
  <c r="R36" i="26"/>
  <c r="R32" i="28"/>
  <c r="AB196" i="26"/>
  <c r="AB284" i="26"/>
  <c r="R224" i="26"/>
  <c r="AB198" i="26"/>
  <c r="AB265" i="26"/>
  <c r="AB290" i="26"/>
  <c r="R365" i="26"/>
  <c r="AB138" i="26"/>
  <c r="R59" i="13"/>
  <c r="AB369" i="26"/>
  <c r="R220" i="26"/>
  <c r="AB373" i="26"/>
  <c r="R40" i="26"/>
  <c r="AB345" i="26"/>
  <c r="AB133" i="26"/>
  <c r="AB128" i="26"/>
  <c r="AB115" i="26"/>
  <c r="AB227" i="26"/>
  <c r="R372" i="26"/>
  <c r="R34" i="28"/>
  <c r="AB109" i="26"/>
  <c r="AB120" i="26"/>
  <c r="AB180" i="26"/>
  <c r="R240" i="26"/>
  <c r="AB104" i="26"/>
  <c r="AB155" i="26"/>
  <c r="AB157" i="26"/>
  <c r="AB143" i="26"/>
  <c r="AB170" i="26"/>
  <c r="T322" i="26"/>
  <c r="AB252" i="26"/>
  <c r="AB385" i="26"/>
  <c r="T110" i="26"/>
  <c r="R376" i="26"/>
  <c r="R136" i="26"/>
  <c r="R127" i="26"/>
  <c r="AB144" i="26"/>
  <c r="AB154" i="26"/>
  <c r="R392" i="26"/>
  <c r="AB118" i="26"/>
  <c r="AB311" i="26"/>
  <c r="R380" i="26"/>
  <c r="AB375" i="26"/>
  <c r="AB96" i="26"/>
  <c r="R389" i="26"/>
  <c r="AB101" i="26"/>
  <c r="AB103" i="26"/>
  <c r="AB241" i="26"/>
  <c r="T318" i="26"/>
  <c r="T333" i="26"/>
  <c r="AB306" i="26"/>
  <c r="R208" i="26"/>
  <c r="S101" i="13"/>
  <c r="AB200" i="26"/>
  <c r="R166" i="26"/>
  <c r="R309" i="26"/>
  <c r="AB92" i="26"/>
  <c r="T174" i="26"/>
  <c r="R25" i="13"/>
  <c r="R30" i="13"/>
  <c r="AB97" i="26"/>
  <c r="T100" i="13"/>
  <c r="T276" i="26"/>
  <c r="T309" i="26"/>
  <c r="R23" i="28"/>
  <c r="T205" i="26"/>
  <c r="AB94" i="26"/>
  <c r="T298" i="26"/>
  <c r="R219" i="26"/>
  <c r="T23" i="27"/>
  <c r="AB239" i="26"/>
  <c r="AB168" i="26"/>
  <c r="R34" i="26"/>
  <c r="R356" i="26"/>
  <c r="AB319" i="26"/>
  <c r="T313" i="26"/>
  <c r="AB112" i="26"/>
  <c r="R267" i="26"/>
  <c r="AB281" i="26"/>
  <c r="AB93" i="26"/>
  <c r="AB202" i="26"/>
  <c r="R291" i="26"/>
  <c r="AB291" i="26" s="1"/>
  <c r="T340" i="26"/>
  <c r="T270" i="26"/>
  <c r="R295" i="26"/>
  <c r="AB295" i="26" s="1"/>
  <c r="AB332" i="26"/>
  <c r="R34" i="13"/>
  <c r="R334" i="26"/>
  <c r="T170" i="26"/>
  <c r="AB357" i="26"/>
  <c r="AB342" i="26"/>
  <c r="AB107" i="26"/>
  <c r="T278" i="26"/>
  <c r="AB160" i="26"/>
  <c r="AB333" i="26"/>
  <c r="AB139" i="26"/>
  <c r="AB384" i="26"/>
  <c r="R270" i="26"/>
  <c r="R331" i="26"/>
  <c r="R262" i="26"/>
  <c r="AB123" i="26"/>
  <c r="R24" i="28"/>
  <c r="T353" i="26"/>
  <c r="T250" i="26"/>
  <c r="R399" i="26"/>
  <c r="AB399" i="26" s="1"/>
  <c r="T220" i="26"/>
  <c r="AB245" i="26"/>
  <c r="R27" i="26"/>
  <c r="AB371" i="26"/>
  <c r="AB282" i="26"/>
  <c r="AB108" i="26"/>
  <c r="AA99" i="13"/>
  <c r="AB256" i="26"/>
  <c r="AB288" i="26"/>
  <c r="AB226" i="26"/>
  <c r="AB254" i="26"/>
  <c r="R225" i="26"/>
  <c r="AB275" i="26"/>
  <c r="N6" i="21"/>
  <c r="T354" i="26"/>
  <c r="AB381" i="26"/>
  <c r="AB302" i="26"/>
  <c r="R211" i="26"/>
  <c r="AB370" i="26"/>
  <c r="AB286" i="26"/>
  <c r="T261" i="26"/>
  <c r="T211" i="26"/>
  <c r="T184" i="26"/>
  <c r="AB122" i="26"/>
  <c r="R190" i="26"/>
  <c r="AB190" i="26" s="1"/>
  <c r="T341" i="26"/>
  <c r="AB110" i="26"/>
  <c r="T264" i="26"/>
  <c r="T98" i="13"/>
  <c r="T104" i="13"/>
  <c r="T25" i="27"/>
  <c r="AB137" i="26"/>
  <c r="AB81" i="26"/>
  <c r="AB400" i="26"/>
  <c r="AB248" i="26"/>
  <c r="R362" i="26"/>
  <c r="R32" i="13"/>
  <c r="R203" i="26"/>
  <c r="AB390" i="26"/>
  <c r="AB258" i="26"/>
  <c r="AB253" i="26"/>
  <c r="AB237" i="26"/>
  <c r="R24" i="26"/>
  <c r="T87" i="26"/>
  <c r="AB175" i="26"/>
  <c r="AB329" i="26"/>
  <c r="R195" i="26"/>
  <c r="R134" i="26"/>
  <c r="AB134" i="26" s="1"/>
  <c r="AB315" i="26"/>
  <c r="AB142" i="26"/>
  <c r="S103" i="13"/>
  <c r="AA103" i="13" s="1"/>
  <c r="AB393" i="26"/>
  <c r="AB125" i="26"/>
  <c r="AB141" i="26"/>
  <c r="AB374" i="26"/>
  <c r="AB325" i="26"/>
  <c r="AB206" i="26"/>
  <c r="O38" i="13"/>
  <c r="R31" i="26"/>
  <c r="AB153" i="26"/>
  <c r="R23" i="13"/>
  <c r="R126" i="26"/>
  <c r="AB301" i="26"/>
  <c r="T81" i="26"/>
  <c r="T257" i="26"/>
  <c r="AB343" i="26"/>
  <c r="T99" i="26"/>
  <c r="T213" i="26"/>
  <c r="T32" i="27"/>
  <c r="AB124" i="26"/>
  <c r="AB148" i="26"/>
  <c r="T329" i="26"/>
  <c r="AB344" i="26"/>
  <c r="AB174" i="26"/>
  <c r="R218" i="26"/>
  <c r="AB355" i="26"/>
  <c r="R353" i="26"/>
  <c r="AB336" i="26"/>
  <c r="AB307" i="26"/>
  <c r="T191" i="26"/>
  <c r="R145" i="26"/>
  <c r="T201" i="26"/>
  <c r="P8" i="21"/>
  <c r="AB178" i="26"/>
  <c r="R398" i="26"/>
  <c r="AB236" i="26"/>
  <c r="T134" i="26"/>
  <c r="T169" i="26"/>
  <c r="AB247" i="26"/>
  <c r="T290" i="26"/>
  <c r="AB204" i="26"/>
  <c r="AB132" i="26"/>
  <c r="R354" i="26"/>
  <c r="AB354" i="26" s="1"/>
  <c r="AB243" i="26"/>
  <c r="AB197" i="26"/>
  <c r="R259" i="26"/>
  <c r="R401" i="26"/>
  <c r="AB95" i="26"/>
  <c r="T122" i="26"/>
  <c r="R387" i="26"/>
  <c r="AB177" i="26"/>
  <c r="R33" i="28"/>
  <c r="AB152" i="26"/>
  <c r="AB162" i="26"/>
  <c r="AB294" i="26"/>
  <c r="R260" i="26"/>
  <c r="AB216" i="26"/>
  <c r="AB102" i="26"/>
  <c r="R29" i="13"/>
  <c r="AB263" i="26"/>
  <c r="AB186" i="26"/>
  <c r="R116" i="26"/>
  <c r="R264" i="26"/>
  <c r="R341" i="26"/>
  <c r="AB233" i="26"/>
  <c r="AB280" i="26"/>
  <c r="AB193" i="26"/>
  <c r="AB261" i="26"/>
  <c r="AB330" i="26"/>
  <c r="AB187" i="26"/>
  <c r="R395" i="26"/>
  <c r="AB234" i="26"/>
  <c r="AB231" i="26"/>
  <c r="T94" i="26"/>
  <c r="AB88" i="26"/>
  <c r="AB312" i="26"/>
  <c r="AB105" i="26"/>
  <c r="AB279" i="26"/>
  <c r="T345" i="26"/>
  <c r="R79" i="26"/>
  <c r="AB79" i="26" s="1"/>
  <c r="R31" i="28"/>
  <c r="H25" i="21"/>
  <c r="T380" i="26"/>
  <c r="AB359" i="26"/>
  <c r="R30" i="26"/>
  <c r="T219" i="26"/>
  <c r="R182" i="26"/>
  <c r="AB209" i="26"/>
  <c r="AB185" i="26"/>
  <c r="T59" i="13"/>
  <c r="AB379" i="26"/>
  <c r="R111" i="26"/>
  <c r="AB111" i="26" s="1"/>
  <c r="T248" i="26"/>
  <c r="R99" i="26"/>
  <c r="AB113" i="26"/>
  <c r="AB191" i="26"/>
  <c r="T293" i="26"/>
  <c r="R28" i="13"/>
  <c r="R314" i="26"/>
  <c r="AB82" i="26"/>
  <c r="AB276" i="26"/>
  <c r="AB161" i="26"/>
  <c r="AB242" i="26"/>
  <c r="AB208" i="26"/>
  <c r="AB287" i="26"/>
  <c r="R339" i="26"/>
  <c r="AB131" i="26"/>
  <c r="AB318" i="26"/>
  <c r="AB238" i="26"/>
  <c r="T325" i="26"/>
  <c r="R27" i="28"/>
  <c r="AB215" i="26"/>
  <c r="AB304" i="26"/>
  <c r="AB89" i="26"/>
  <c r="R189" i="26"/>
  <c r="AB189" i="26" s="1"/>
  <c r="AB159" i="26"/>
  <c r="AB324" i="26"/>
  <c r="R303" i="26"/>
  <c r="AB223" i="26"/>
  <c r="AB300" i="26"/>
  <c r="R36" i="13"/>
  <c r="T23" i="29"/>
  <c r="AA23" i="29" s="1"/>
  <c r="R23" i="29"/>
  <c r="O24" i="29"/>
  <c r="R60" i="13"/>
  <c r="T60" i="13"/>
  <c r="AA101" i="13"/>
  <c r="T101" i="13" s="1"/>
  <c r="R101" i="13"/>
  <c r="S38" i="13"/>
  <c r="O39" i="13"/>
  <c r="I25" i="21"/>
  <c r="J25" i="21"/>
  <c r="M25" i="21"/>
  <c r="L25" i="21"/>
  <c r="K25" i="21"/>
  <c r="T38" i="13"/>
  <c r="R38" i="13"/>
  <c r="S39" i="13"/>
  <c r="O40" i="13"/>
  <c r="N25" i="21"/>
  <c r="Q25" i="21"/>
  <c r="O25" i="21"/>
  <c r="P25" i="21"/>
  <c r="R39" i="13"/>
  <c r="T39" i="13"/>
  <c r="S40" i="13"/>
  <c r="O41" i="13"/>
  <c r="R40" i="13"/>
  <c r="T40" i="13"/>
  <c r="O42" i="13"/>
  <c r="S41" i="13"/>
  <c r="S42" i="13"/>
  <c r="O43" i="13"/>
  <c r="T42" i="13"/>
  <c r="R42" i="13"/>
  <c r="O44" i="13"/>
  <c r="S43" i="13"/>
  <c r="S44" i="13"/>
  <c r="O45" i="13"/>
  <c r="R43" i="13"/>
  <c r="T43" i="13"/>
  <c r="S45" i="13"/>
  <c r="O46" i="13"/>
  <c r="R45" i="13"/>
  <c r="T45" i="13"/>
  <c r="O47" i="13"/>
  <c r="S46" i="13"/>
  <c r="O48" i="13"/>
  <c r="S47" i="13"/>
  <c r="T46" i="13"/>
  <c r="R46" i="13"/>
  <c r="S48" i="13"/>
  <c r="O49" i="13"/>
  <c r="T48" i="13"/>
  <c r="R48" i="13"/>
  <c r="P24" i="29" l="1"/>
  <c r="Q49" i="13"/>
  <c r="P49" i="13"/>
  <c r="P48" i="13"/>
  <c r="Q48" i="13"/>
  <c r="Q47" i="13"/>
  <c r="P47" i="13"/>
  <c r="Q46" i="13"/>
  <c r="P46" i="13"/>
  <c r="P45" i="13"/>
  <c r="Q45" i="13"/>
  <c r="P44" i="13"/>
  <c r="Q44" i="13"/>
  <c r="P43" i="13"/>
  <c r="Q43" i="13"/>
  <c r="P42" i="13"/>
  <c r="Q42" i="13"/>
  <c r="Q41" i="13"/>
  <c r="P41" i="13"/>
  <c r="Q40" i="13"/>
  <c r="P40" i="13"/>
  <c r="Q39" i="13"/>
  <c r="P39" i="13"/>
  <c r="P38" i="13"/>
  <c r="Q38" i="13"/>
  <c r="D14" i="13"/>
  <c r="D8" i="13"/>
  <c r="D15" i="26"/>
  <c r="D9" i="26"/>
  <c r="D16" i="26" s="1"/>
  <c r="O50" i="13"/>
  <c r="AB314" i="26"/>
  <c r="AB203" i="26"/>
  <c r="AB372" i="26"/>
  <c r="AB192" i="26"/>
  <c r="AB264" i="26"/>
  <c r="AB220" i="26"/>
  <c r="AB362" i="26"/>
  <c r="AB389" i="26"/>
  <c r="S50" i="13"/>
  <c r="R47" i="13"/>
  <c r="AB116" i="26"/>
  <c r="AB225" i="26"/>
  <c r="AB176" i="26"/>
  <c r="AB121" i="26"/>
  <c r="R103" i="13"/>
  <c r="D22" i="21"/>
  <c r="E22" i="21" s="1"/>
  <c r="AB309" i="26"/>
  <c r="AB395" i="26"/>
  <c r="R44" i="13"/>
  <c r="AB260" i="26"/>
  <c r="T99" i="13"/>
  <c r="AB366" i="26"/>
  <c r="AB363" i="26"/>
  <c r="AB270" i="26"/>
  <c r="AB358" i="26"/>
  <c r="H26" i="21"/>
  <c r="AB99" i="26"/>
  <c r="AB184" i="26"/>
  <c r="L26" i="21"/>
  <c r="R41" i="13"/>
  <c r="AB262" i="26"/>
  <c r="AB156" i="26"/>
  <c r="AB380" i="26"/>
  <c r="AB213" i="26"/>
  <c r="AB127" i="26"/>
  <c r="S49" i="13"/>
  <c r="T50" i="13"/>
  <c r="S24" i="29"/>
  <c r="AB334" i="26"/>
  <c r="AB273" i="26"/>
  <c r="T103" i="13"/>
  <c r="AB401" i="26"/>
  <c r="AB391" i="26"/>
  <c r="AB341" i="26"/>
  <c r="AB145" i="26"/>
  <c r="AB126" i="26"/>
  <c r="T41" i="13"/>
  <c r="I26" i="21"/>
  <c r="AB224" i="26"/>
  <c r="AB218" i="26"/>
  <c r="AB269" i="26"/>
  <c r="AB100" i="26"/>
  <c r="AB136" i="26"/>
  <c r="E21" i="21"/>
  <c r="AB182" i="26"/>
  <c r="AB339" i="26"/>
  <c r="AB166" i="26"/>
  <c r="AB360" i="26"/>
  <c r="AB205" i="26"/>
  <c r="AB240" i="26"/>
  <c r="AB331" i="26"/>
  <c r="T47" i="13"/>
  <c r="AB376" i="26"/>
  <c r="AB387" i="26"/>
  <c r="AB222" i="26"/>
  <c r="O51" i="13"/>
  <c r="AB259" i="26"/>
  <c r="AB246" i="26"/>
  <c r="F21" i="21"/>
  <c r="AB398" i="26"/>
  <c r="AB267" i="26"/>
  <c r="AB367" i="26"/>
  <c r="AB219" i="26"/>
  <c r="AB392" i="26"/>
  <c r="AB365" i="26"/>
  <c r="AB303" i="26"/>
  <c r="AB356" i="26"/>
  <c r="AB211" i="26"/>
  <c r="AB85" i="26"/>
  <c r="T44" i="13"/>
  <c r="AB195" i="26"/>
  <c r="AB353" i="26"/>
  <c r="AB146" i="26"/>
  <c r="P26" i="21"/>
  <c r="M26" i="21"/>
  <c r="J26" i="21"/>
  <c r="O25" i="29"/>
  <c r="R24" i="29"/>
  <c r="T24" i="29"/>
  <c r="AA24" i="29" s="1"/>
  <c r="N26" i="21"/>
  <c r="O26" i="21"/>
  <c r="P25" i="29" l="1"/>
  <c r="Q50" i="13"/>
  <c r="P50" i="13"/>
  <c r="D15" i="13"/>
  <c r="D9" i="13"/>
  <c r="D16" i="13" s="1"/>
  <c r="P51" i="13"/>
  <c r="Q51" i="13"/>
  <c r="S25" i="29"/>
  <c r="K26" i="21"/>
  <c r="Q26" i="21"/>
  <c r="R50" i="13"/>
  <c r="H27" i="21"/>
  <c r="J27" i="21" s="1"/>
  <c r="T49" i="13"/>
  <c r="R49" i="13"/>
  <c r="S51" i="13"/>
  <c r="F22" i="21"/>
  <c r="R51" i="13"/>
  <c r="D23" i="21"/>
  <c r="M27" i="21"/>
  <c r="O52" i="13"/>
  <c r="S52" i="13" s="1"/>
  <c r="K27" i="21"/>
  <c r="F23" i="21"/>
  <c r="I27" i="21"/>
  <c r="R25" i="29"/>
  <c r="O26" i="29"/>
  <c r="T25" i="29"/>
  <c r="AA25" i="29" s="1"/>
  <c r="O27" i="21"/>
  <c r="P27" i="21"/>
  <c r="N27" i="21"/>
  <c r="Q27" i="21"/>
  <c r="P26" i="29" l="1"/>
  <c r="Q52" i="13"/>
  <c r="P52" i="13"/>
  <c r="S26" i="29"/>
  <c r="E23" i="21"/>
  <c r="T52" i="13"/>
  <c r="H28" i="21"/>
  <c r="J28" i="21" s="1"/>
  <c r="T51" i="13"/>
  <c r="I28" i="21"/>
  <c r="P28" i="21"/>
  <c r="O53" i="13"/>
  <c r="R52" i="13"/>
  <c r="D24" i="21"/>
  <c r="L28" i="21"/>
  <c r="L27" i="21"/>
  <c r="K28" i="21"/>
  <c r="R26" i="29"/>
  <c r="T26" i="29"/>
  <c r="AA26" i="29" s="1"/>
  <c r="O27" i="29"/>
  <c r="N28" i="21"/>
  <c r="O28" i="21"/>
  <c r="F24" i="21"/>
  <c r="P27" i="29" l="1"/>
  <c r="Q53" i="13"/>
  <c r="P53" i="13"/>
  <c r="S27" i="29"/>
  <c r="Q28" i="21"/>
  <c r="E24" i="21"/>
  <c r="M28" i="21"/>
  <c r="H29" i="21"/>
  <c r="S53" i="13"/>
  <c r="T53" i="13" s="1"/>
  <c r="M29" i="21"/>
  <c r="R53" i="13"/>
  <c r="D25" i="21"/>
  <c r="O54" i="13"/>
  <c r="S54" i="13" s="1"/>
  <c r="R54" i="13" s="1"/>
  <c r="T27" i="29"/>
  <c r="AA27" i="29" s="1"/>
  <c r="R27" i="29"/>
  <c r="O28" i="29"/>
  <c r="J29" i="21"/>
  <c r="L29" i="21"/>
  <c r="K29" i="21"/>
  <c r="I29" i="21"/>
  <c r="E25" i="21"/>
  <c r="F25" i="21"/>
  <c r="P29" i="21"/>
  <c r="Q29" i="21"/>
  <c r="N29" i="21"/>
  <c r="O29" i="21"/>
  <c r="P28" i="29" l="1"/>
  <c r="P54" i="13"/>
  <c r="Q54" i="13"/>
  <c r="S28" i="29"/>
  <c r="O55" i="13"/>
  <c r="H30" i="21"/>
  <c r="K30" i="21"/>
  <c r="J30" i="21"/>
  <c r="T54" i="13"/>
  <c r="I30" i="21"/>
  <c r="D26" i="21"/>
  <c r="M30" i="21"/>
  <c r="E26" i="21"/>
  <c r="L30" i="21"/>
  <c r="F26" i="21"/>
  <c r="O30" i="21"/>
  <c r="O29" i="29"/>
  <c r="T28" i="29"/>
  <c r="AA28" i="29" s="1"/>
  <c r="R28" i="29"/>
  <c r="Q30" i="21"/>
  <c r="P30" i="21"/>
  <c r="N30" i="21"/>
  <c r="P29" i="29" l="1"/>
  <c r="Q55" i="13"/>
  <c r="P55" i="13"/>
  <c r="S29" i="29"/>
  <c r="S55" i="13"/>
  <c r="R55" i="13" s="1"/>
  <c r="H31" i="21"/>
  <c r="K31" i="21"/>
  <c r="O56" i="13"/>
  <c r="D27" i="21"/>
  <c r="R29" i="29"/>
  <c r="O30" i="29"/>
  <c r="T29" i="29"/>
  <c r="AA29" i="29" s="1"/>
  <c r="I31" i="21"/>
  <c r="M31" i="21"/>
  <c r="J31" i="21"/>
  <c r="E27" i="21"/>
  <c r="P31" i="21"/>
  <c r="Q31" i="21"/>
  <c r="O31" i="21"/>
  <c r="N31" i="21"/>
  <c r="P30" i="29" l="1"/>
  <c r="P56" i="13"/>
  <c r="Q56" i="13"/>
  <c r="S30" i="29"/>
  <c r="L31" i="21"/>
  <c r="D28" i="21"/>
  <c r="F27" i="21"/>
  <c r="O57" i="13"/>
  <c r="T55" i="13"/>
  <c r="S56" i="13"/>
  <c r="H32" i="21"/>
  <c r="K32" i="21"/>
  <c r="T56" i="13"/>
  <c r="O31" i="29"/>
  <c r="R30" i="29"/>
  <c r="T30" i="29"/>
  <c r="AA30" i="29" s="1"/>
  <c r="L32" i="21"/>
  <c r="M32" i="21"/>
  <c r="J32" i="21"/>
  <c r="I32" i="21"/>
  <c r="Q32" i="21"/>
  <c r="N32" i="21"/>
  <c r="O32" i="21"/>
  <c r="P31" i="29" l="1"/>
  <c r="P57" i="13"/>
  <c r="Q57" i="13"/>
  <c r="S31" i="29"/>
  <c r="S57" i="13"/>
  <c r="F28" i="21"/>
  <c r="D29" i="21"/>
  <c r="T57" i="13"/>
  <c r="P32" i="21"/>
  <c r="R57" i="13"/>
  <c r="R56" i="13"/>
  <c r="O58" i="13"/>
  <c r="H33" i="21"/>
  <c r="E28" i="21"/>
  <c r="M33" i="21"/>
  <c r="O32" i="29"/>
  <c r="R31" i="29"/>
  <c r="T31" i="29"/>
  <c r="AA31" i="29" s="1"/>
  <c r="L33" i="21"/>
  <c r="J33" i="21"/>
  <c r="I33" i="21"/>
  <c r="K33" i="21"/>
  <c r="S32" i="29"/>
  <c r="N33" i="21"/>
  <c r="Q33" i="21"/>
  <c r="P33" i="21"/>
  <c r="R32" i="29"/>
  <c r="O33" i="29"/>
  <c r="P33" i="29" l="1"/>
  <c r="P32" i="29"/>
  <c r="Q58" i="13"/>
  <c r="P58" i="13"/>
  <c r="S33" i="29"/>
  <c r="O33" i="21"/>
  <c r="S58" i="13"/>
  <c r="R58" i="13"/>
  <c r="T32" i="29"/>
  <c r="AA32" i="29" s="1"/>
  <c r="F29" i="21"/>
  <c r="T58" i="13"/>
  <c r="H34" i="21"/>
  <c r="E29" i="21"/>
  <c r="D30" i="21"/>
  <c r="R33" i="29"/>
  <c r="T33" i="29"/>
  <c r="AA33" i="29" s="1"/>
  <c r="H35" i="21"/>
  <c r="J34" i="21"/>
  <c r="K34" i="21"/>
  <c r="L34" i="21"/>
  <c r="M34" i="21"/>
  <c r="D31" i="21"/>
  <c r="E30" i="21"/>
  <c r="F30" i="21"/>
  <c r="L35" i="21"/>
  <c r="M35" i="21"/>
  <c r="H36" i="21"/>
  <c r="J35" i="21"/>
  <c r="I35" i="21"/>
  <c r="K35" i="21"/>
  <c r="E31" i="21"/>
  <c r="F31" i="21"/>
  <c r="D32" i="21"/>
  <c r="I36" i="21"/>
  <c r="L36" i="21"/>
  <c r="J36" i="21"/>
  <c r="K36" i="21"/>
  <c r="H37" i="21"/>
  <c r="M36" i="21"/>
  <c r="P35" i="21"/>
  <c r="N35" i="21"/>
  <c r="Q35" i="21"/>
  <c r="O35" i="21"/>
  <c r="E32" i="21"/>
  <c r="F32" i="21"/>
  <c r="D33" i="21"/>
  <c r="P36" i="21"/>
  <c r="O36" i="21"/>
  <c r="Q36" i="21"/>
  <c r="N36" i="21"/>
  <c r="J37" i="21"/>
  <c r="I37" i="21"/>
  <c r="L37" i="21"/>
  <c r="H38" i="21"/>
  <c r="K37" i="21"/>
  <c r="M37" i="21"/>
  <c r="D34" i="21"/>
  <c r="F33" i="21"/>
  <c r="E33" i="21"/>
  <c r="N37" i="21"/>
  <c r="P37" i="21"/>
  <c r="Q37" i="21"/>
  <c r="O37" i="21"/>
  <c r="H39" i="21"/>
  <c r="K38" i="21"/>
  <c r="J38" i="21"/>
  <c r="M38" i="21"/>
  <c r="L38" i="21"/>
  <c r="I38" i="21"/>
  <c r="E34" i="21"/>
  <c r="F34" i="21"/>
  <c r="D35" i="21"/>
  <c r="L39" i="21"/>
  <c r="J39" i="21"/>
  <c r="I39" i="21"/>
  <c r="M39" i="21"/>
  <c r="H40" i="21"/>
  <c r="K39" i="21"/>
  <c r="Q38" i="21"/>
  <c r="P38" i="21"/>
  <c r="O38" i="21"/>
  <c r="N38" i="21"/>
  <c r="E35" i="21"/>
  <c r="F35" i="21"/>
  <c r="D36" i="21"/>
  <c r="Q39" i="21"/>
  <c r="O39" i="21"/>
  <c r="P39" i="21"/>
  <c r="N39" i="21"/>
  <c r="I40" i="21"/>
  <c r="J40" i="21"/>
  <c r="M40" i="21"/>
  <c r="K40" i="21"/>
  <c r="H41" i="21"/>
  <c r="L40" i="21"/>
  <c r="F36" i="21"/>
  <c r="D37" i="21"/>
  <c r="E36" i="21"/>
  <c r="Q40" i="21"/>
  <c r="O40" i="21"/>
  <c r="N40" i="21"/>
  <c r="P40" i="21"/>
  <c r="L41" i="21"/>
  <c r="J41" i="21"/>
  <c r="H42" i="21"/>
  <c r="I41" i="21"/>
  <c r="K41" i="21"/>
  <c r="M41" i="21"/>
  <c r="F37" i="21"/>
  <c r="E37" i="21"/>
  <c r="D38" i="21"/>
  <c r="H43" i="21"/>
  <c r="K42" i="21"/>
  <c r="J42" i="21"/>
  <c r="L42" i="21"/>
  <c r="M42" i="21"/>
  <c r="I42" i="21"/>
  <c r="N41" i="21"/>
  <c r="P41" i="21"/>
  <c r="O41" i="21"/>
  <c r="Q41" i="21"/>
  <c r="E38" i="21"/>
  <c r="D39" i="21"/>
  <c r="F38" i="21"/>
  <c r="L43" i="21"/>
  <c r="K43" i="21"/>
  <c r="I43" i="21"/>
  <c r="J43" i="21"/>
  <c r="H44" i="21"/>
  <c r="M43" i="21"/>
  <c r="N42" i="21"/>
  <c r="P42" i="21"/>
  <c r="O42" i="21"/>
  <c r="Q42" i="21"/>
  <c r="F39" i="21"/>
  <c r="E39" i="21"/>
  <c r="D40" i="21"/>
  <c r="P43" i="21"/>
  <c r="O43" i="21"/>
  <c r="N43" i="21"/>
  <c r="Q43" i="21"/>
  <c r="K44" i="21"/>
  <c r="M44" i="21"/>
  <c r="H45" i="21"/>
  <c r="J44" i="21"/>
  <c r="I44" i="21"/>
  <c r="L44" i="21"/>
  <c r="D41" i="21"/>
  <c r="F40" i="21"/>
  <c r="E40" i="21"/>
  <c r="J45" i="21"/>
  <c r="M45" i="21"/>
  <c r="I45" i="21"/>
  <c r="H46" i="21"/>
  <c r="L45" i="21"/>
  <c r="K45" i="21"/>
  <c r="O44" i="21"/>
  <c r="P44" i="21"/>
  <c r="N44" i="21"/>
  <c r="Q44" i="21"/>
  <c r="E41" i="21"/>
  <c r="F41" i="21"/>
  <c r="D42" i="21"/>
  <c r="P45" i="21"/>
  <c r="N45" i="21"/>
  <c r="Q45" i="21"/>
  <c r="O45" i="21"/>
  <c r="J46" i="21"/>
  <c r="L46" i="21"/>
  <c r="M46" i="21"/>
  <c r="I46" i="21"/>
  <c r="K46" i="21"/>
  <c r="H47" i="21"/>
  <c r="F42" i="21"/>
  <c r="D43" i="21"/>
  <c r="E42" i="21"/>
  <c r="P46" i="21"/>
  <c r="O46" i="21"/>
  <c r="Q46" i="21"/>
  <c r="N46" i="21"/>
  <c r="I47" i="21"/>
  <c r="M47" i="21"/>
  <c r="H48" i="21"/>
  <c r="J47" i="21"/>
  <c r="K47" i="21"/>
  <c r="L47" i="21"/>
  <c r="D44" i="21"/>
  <c r="E43" i="21"/>
  <c r="F43" i="21"/>
  <c r="N47" i="21"/>
  <c r="P47" i="21"/>
  <c r="O47" i="21"/>
  <c r="Q47" i="21"/>
  <c r="M48" i="21"/>
  <c r="J48" i="21"/>
  <c r="H49" i="21"/>
  <c r="I48" i="21"/>
  <c r="K48" i="21"/>
  <c r="L48" i="21"/>
  <c r="F44" i="21"/>
  <c r="E44" i="21"/>
  <c r="D45" i="21"/>
  <c r="I49" i="21"/>
  <c r="K49" i="21"/>
  <c r="J49" i="21"/>
  <c r="H50" i="21"/>
  <c r="M49" i="21"/>
  <c r="L49" i="21"/>
  <c r="N48" i="21"/>
  <c r="P48" i="21"/>
  <c r="Q48" i="21"/>
  <c r="O48" i="21"/>
  <c r="D46" i="21"/>
  <c r="F45" i="21"/>
  <c r="E45" i="21"/>
  <c r="P49" i="21"/>
  <c r="N49" i="21"/>
  <c r="Q49" i="21"/>
  <c r="O49" i="21"/>
  <c r="I50" i="21"/>
  <c r="J50" i="21"/>
  <c r="M50" i="21"/>
  <c r="L50" i="21"/>
  <c r="K50" i="21"/>
  <c r="H51" i="21"/>
  <c r="D47" i="21"/>
  <c r="E46" i="21"/>
  <c r="F46" i="21"/>
  <c r="N50" i="21"/>
  <c r="P50" i="21"/>
  <c r="O50" i="21"/>
  <c r="Q50" i="21"/>
  <c r="K51" i="21"/>
  <c r="L51" i="21"/>
  <c r="H52" i="21"/>
  <c r="J51" i="21"/>
  <c r="I51" i="21"/>
  <c r="M51" i="21"/>
  <c r="E47" i="21"/>
  <c r="F47" i="21"/>
  <c r="D48" i="21"/>
  <c r="L52" i="21"/>
  <c r="K52" i="21"/>
  <c r="J52" i="21"/>
  <c r="M52" i="21"/>
  <c r="I52" i="21"/>
  <c r="H53" i="21"/>
  <c r="Q51" i="21"/>
  <c r="P51" i="21"/>
  <c r="O51" i="21"/>
  <c r="N51" i="21"/>
  <c r="E48" i="21"/>
  <c r="F48" i="21"/>
  <c r="D49" i="21"/>
  <c r="N52" i="21"/>
  <c r="P52" i="21"/>
  <c r="Q52" i="21"/>
  <c r="O52" i="21"/>
  <c r="K53" i="21"/>
  <c r="M53" i="21"/>
  <c r="J53" i="21"/>
  <c r="I53" i="21"/>
  <c r="H54" i="21"/>
  <c r="L53" i="21"/>
  <c r="E49" i="21"/>
  <c r="D50" i="21"/>
  <c r="F49" i="21"/>
  <c r="O53" i="21"/>
  <c r="N53" i="21"/>
  <c r="Q53" i="21"/>
  <c r="P53" i="21"/>
  <c r="I54" i="21"/>
  <c r="K54" i="21"/>
  <c r="M54" i="21"/>
  <c r="L54" i="21"/>
  <c r="J54" i="21"/>
  <c r="H55" i="21"/>
  <c r="E50" i="21"/>
  <c r="F50" i="21"/>
  <c r="D51" i="21"/>
  <c r="Q54" i="21"/>
  <c r="O54" i="21"/>
  <c r="N54" i="21"/>
  <c r="P54" i="21"/>
  <c r="I55" i="21"/>
  <c r="L55" i="21"/>
  <c r="J55" i="21"/>
  <c r="K55" i="21"/>
  <c r="M55" i="21"/>
  <c r="H56" i="21"/>
  <c r="D52" i="21"/>
  <c r="E51" i="21"/>
  <c r="F51" i="21"/>
  <c r="Q55" i="21"/>
  <c r="P55" i="21"/>
  <c r="N55" i="21"/>
  <c r="O55" i="21"/>
  <c r="H57" i="21"/>
  <c r="L56" i="21"/>
  <c r="I56" i="21"/>
  <c r="J56" i="21"/>
  <c r="M56" i="21"/>
  <c r="K56" i="21"/>
  <c r="F52" i="21"/>
  <c r="D53" i="21"/>
  <c r="E52" i="21"/>
  <c r="L57" i="21"/>
  <c r="J57" i="21"/>
  <c r="K57" i="21"/>
  <c r="M57" i="21"/>
  <c r="H58" i="21"/>
  <c r="I57" i="21"/>
  <c r="Q56" i="21"/>
  <c r="O56" i="21"/>
  <c r="N56" i="21"/>
  <c r="P56" i="21"/>
  <c r="F53" i="21"/>
  <c r="E53" i="21"/>
  <c r="D54" i="21"/>
  <c r="H59" i="21"/>
  <c r="K58" i="21"/>
  <c r="J58" i="21"/>
  <c r="M58" i="21"/>
  <c r="I58" i="21"/>
  <c r="L58" i="21"/>
  <c r="O57" i="21"/>
  <c r="N57" i="21"/>
  <c r="P57" i="21"/>
  <c r="Q57" i="21"/>
  <c r="E54" i="21"/>
  <c r="D55" i="21"/>
  <c r="F54" i="21"/>
  <c r="H60" i="21"/>
  <c r="J59" i="21"/>
  <c r="I59" i="21"/>
  <c r="L59" i="21"/>
  <c r="M59" i="21"/>
  <c r="K59" i="21"/>
  <c r="P58" i="21"/>
  <c r="O58" i="21"/>
  <c r="N58" i="21"/>
  <c r="Q58" i="21"/>
  <c r="D56" i="21"/>
  <c r="E55" i="21"/>
  <c r="F55" i="21"/>
  <c r="H61" i="21"/>
  <c r="I60" i="21"/>
  <c r="J60" i="21"/>
  <c r="K60" i="21"/>
  <c r="L60" i="21"/>
  <c r="M60" i="21"/>
  <c r="N59" i="21"/>
  <c r="O59" i="21"/>
  <c r="P59" i="21"/>
  <c r="Q59" i="21"/>
  <c r="E56" i="21"/>
  <c r="F56" i="21"/>
  <c r="D57" i="21"/>
  <c r="L61" i="21"/>
  <c r="K61" i="21"/>
  <c r="M61" i="21"/>
  <c r="I61" i="21"/>
  <c r="H62" i="21"/>
  <c r="J61" i="21"/>
  <c r="O60" i="21"/>
  <c r="N60" i="21"/>
  <c r="P60" i="21"/>
  <c r="Q60" i="21"/>
  <c r="D58" i="21"/>
  <c r="F57" i="21"/>
  <c r="E57" i="21"/>
  <c r="O61" i="21"/>
  <c r="Q61" i="21"/>
  <c r="N61" i="21"/>
  <c r="P61" i="21"/>
  <c r="H63" i="21"/>
  <c r="M62" i="21"/>
  <c r="J62" i="21"/>
  <c r="K62" i="21"/>
  <c r="I62" i="21"/>
  <c r="L62" i="21"/>
  <c r="F58" i="21"/>
  <c r="D59" i="21"/>
  <c r="E58" i="21"/>
  <c r="M63" i="21"/>
  <c r="K63" i="21"/>
  <c r="J63" i="21"/>
  <c r="L63" i="21"/>
  <c r="I63" i="21"/>
  <c r="H64" i="21"/>
  <c r="P62" i="21"/>
  <c r="N62" i="21"/>
  <c r="Q62" i="21"/>
  <c r="O62" i="21"/>
  <c r="D60" i="21"/>
  <c r="F59" i="21"/>
  <c r="E59" i="21"/>
  <c r="Q63" i="21"/>
  <c r="P63" i="21"/>
  <c r="O63" i="21"/>
  <c r="N63" i="21"/>
  <c r="K64" i="21"/>
  <c r="I64" i="21"/>
  <c r="L64" i="21"/>
  <c r="H65" i="21"/>
  <c r="J64" i="21"/>
  <c r="M64" i="21"/>
  <c r="E60" i="21"/>
  <c r="F60" i="21"/>
  <c r="D61" i="21"/>
  <c r="Q64" i="21"/>
  <c r="N64" i="21"/>
  <c r="O64" i="21"/>
  <c r="P64" i="21"/>
  <c r="K65" i="21"/>
  <c r="L65" i="21"/>
  <c r="M65" i="21"/>
  <c r="J65" i="21"/>
  <c r="I65" i="21"/>
  <c r="H66" i="21"/>
  <c r="E61" i="21"/>
  <c r="F61" i="21"/>
  <c r="D62" i="21"/>
  <c r="P65" i="21"/>
  <c r="Q65" i="21"/>
  <c r="N65" i="21"/>
  <c r="O65" i="21"/>
  <c r="J66" i="21"/>
  <c r="I66" i="21"/>
  <c r="H67" i="21"/>
  <c r="M66" i="21"/>
  <c r="K66" i="21"/>
  <c r="L66" i="21"/>
  <c r="D63" i="21"/>
  <c r="E62" i="21"/>
  <c r="F62" i="21"/>
  <c r="Q66" i="21"/>
  <c r="P66" i="21"/>
  <c r="N66" i="21"/>
  <c r="O66" i="21"/>
  <c r="K67" i="21"/>
  <c r="M67" i="21"/>
  <c r="J67" i="21"/>
  <c r="I67" i="21"/>
  <c r="L67" i="21"/>
  <c r="H68" i="21"/>
  <c r="F63" i="21"/>
  <c r="D64" i="21"/>
  <c r="E63" i="21"/>
  <c r="N67" i="21"/>
  <c r="P67" i="21"/>
  <c r="O67" i="21"/>
  <c r="Q67" i="21"/>
  <c r="J68" i="21"/>
  <c r="K68" i="21"/>
  <c r="H69" i="21"/>
  <c r="I68" i="21"/>
  <c r="M68" i="21"/>
  <c r="L68" i="21"/>
  <c r="E64" i="21"/>
  <c r="F64" i="21"/>
  <c r="D65" i="21"/>
  <c r="H70" i="21"/>
  <c r="J69" i="21"/>
  <c r="M69" i="21"/>
  <c r="K69" i="21"/>
  <c r="L69" i="21"/>
  <c r="I69" i="21"/>
  <c r="N68" i="21"/>
  <c r="P68" i="21"/>
  <c r="O68" i="21"/>
  <c r="Q68" i="21"/>
  <c r="E65" i="21"/>
  <c r="F65" i="21"/>
  <c r="D66" i="21"/>
  <c r="L70" i="21"/>
  <c r="I70" i="21"/>
  <c r="H71" i="21"/>
  <c r="M70" i="21"/>
  <c r="J70" i="21"/>
  <c r="K70" i="21"/>
  <c r="O69" i="21"/>
  <c r="N69" i="21"/>
  <c r="Q69" i="21"/>
  <c r="P69" i="21"/>
  <c r="E66" i="21"/>
  <c r="D67" i="21"/>
  <c r="F66" i="21"/>
  <c r="Q70" i="21"/>
  <c r="O70" i="21"/>
  <c r="N70" i="21"/>
  <c r="P70" i="21"/>
  <c r="K71" i="21"/>
  <c r="I71" i="21"/>
  <c r="J71" i="21"/>
  <c r="M71" i="21"/>
  <c r="H72" i="21"/>
  <c r="L71" i="21"/>
  <c r="E67" i="21"/>
  <c r="F67" i="21"/>
  <c r="D68" i="21"/>
  <c r="N71" i="21"/>
  <c r="Q71" i="21"/>
  <c r="O71" i="21"/>
  <c r="P71" i="21"/>
  <c r="M72" i="21"/>
  <c r="K72" i="21"/>
  <c r="L72" i="21"/>
  <c r="I72" i="21"/>
  <c r="J72" i="21"/>
  <c r="H73" i="21"/>
  <c r="D69" i="21"/>
  <c r="F68" i="21"/>
  <c r="E68" i="21"/>
  <c r="Q72" i="21"/>
  <c r="P72" i="21"/>
  <c r="O72" i="21"/>
  <c r="N72" i="21"/>
  <c r="M73" i="21"/>
  <c r="J73" i="21"/>
  <c r="H74" i="21"/>
  <c r="L73" i="21"/>
  <c r="K73" i="21"/>
  <c r="I73" i="21"/>
  <c r="D70" i="21"/>
  <c r="F69" i="21"/>
  <c r="E69" i="21"/>
  <c r="K74" i="21"/>
  <c r="H75" i="21"/>
  <c r="M74" i="21"/>
  <c r="L74" i="21"/>
  <c r="J74" i="21"/>
  <c r="I74" i="21"/>
  <c r="O73" i="21"/>
  <c r="P73" i="21"/>
  <c r="N73" i="21"/>
  <c r="Q73" i="21"/>
  <c r="D71" i="21"/>
  <c r="E70" i="21"/>
  <c r="F70" i="21"/>
  <c r="M75" i="21"/>
  <c r="I75" i="21"/>
  <c r="J75" i="21"/>
  <c r="H76" i="21"/>
  <c r="L75" i="21"/>
  <c r="K75" i="21"/>
  <c r="N74" i="21"/>
  <c r="Q74" i="21"/>
  <c r="P74" i="21"/>
  <c r="O74" i="21"/>
  <c r="D72" i="21"/>
  <c r="F71" i="21"/>
  <c r="E71" i="21"/>
  <c r="Q75" i="21"/>
  <c r="N75" i="21"/>
  <c r="P75" i="21"/>
  <c r="O75" i="21"/>
  <c r="K76" i="21"/>
  <c r="H77" i="21"/>
  <c r="J76" i="21"/>
  <c r="M76" i="21"/>
  <c r="I76" i="21"/>
  <c r="L76" i="21"/>
  <c r="F72" i="21"/>
  <c r="E72" i="21"/>
  <c r="D73" i="21"/>
  <c r="L77" i="21"/>
  <c r="K77" i="21"/>
  <c r="H78" i="21"/>
  <c r="M77" i="21"/>
  <c r="J77" i="21"/>
  <c r="I77" i="21"/>
  <c r="N76" i="21"/>
  <c r="O76" i="21"/>
  <c r="Q76" i="21"/>
  <c r="P76" i="21"/>
  <c r="F73" i="21"/>
  <c r="E73" i="21"/>
  <c r="D74" i="21"/>
  <c r="M78" i="21"/>
  <c r="K78" i="21"/>
  <c r="I78" i="21"/>
  <c r="J78" i="21"/>
  <c r="L78" i="21"/>
  <c r="H79" i="21"/>
  <c r="Q77" i="21"/>
  <c r="O77" i="21"/>
  <c r="P77" i="21"/>
  <c r="N77" i="21"/>
  <c r="E74" i="21"/>
  <c r="F74" i="21"/>
  <c r="D75" i="21"/>
  <c r="P78" i="21"/>
  <c r="O78" i="21"/>
  <c r="N78" i="21"/>
  <c r="Q78" i="21"/>
  <c r="I79" i="21"/>
  <c r="H80" i="21"/>
  <c r="K79" i="21"/>
  <c r="L79" i="21"/>
  <c r="J79" i="21"/>
  <c r="M79" i="21"/>
  <c r="E75" i="21"/>
  <c r="F75" i="21"/>
  <c r="D76" i="21"/>
  <c r="Q79" i="21"/>
  <c r="O79" i="21"/>
  <c r="P79" i="21"/>
  <c r="N79" i="21"/>
  <c r="M80" i="21"/>
  <c r="J80" i="21"/>
  <c r="K80" i="21"/>
  <c r="H81" i="21"/>
  <c r="I80" i="21"/>
  <c r="L80" i="21"/>
  <c r="D77" i="21"/>
  <c r="F76" i="21"/>
  <c r="E76" i="21"/>
  <c r="J81" i="21"/>
  <c r="M81" i="21"/>
  <c r="K81" i="21"/>
  <c r="H82" i="21"/>
  <c r="I81" i="21"/>
  <c r="L81" i="21"/>
  <c r="P80" i="21"/>
  <c r="O80" i="21"/>
  <c r="N80" i="21"/>
  <c r="E77" i="21"/>
  <c r="D78" i="21"/>
  <c r="F77" i="21"/>
  <c r="L82" i="21"/>
  <c r="J82" i="21"/>
  <c r="M82" i="21"/>
  <c r="K82" i="21"/>
  <c r="I82" i="21"/>
  <c r="H83" i="21"/>
  <c r="N81" i="21"/>
  <c r="Q81" i="21"/>
  <c r="O81" i="21"/>
  <c r="P81" i="21"/>
  <c r="D79" i="21"/>
  <c r="E78" i="21"/>
  <c r="F78" i="21"/>
  <c r="P82" i="21"/>
  <c r="N82" i="21"/>
  <c r="O82" i="21"/>
  <c r="Q82" i="21"/>
  <c r="J83" i="21"/>
  <c r="H84" i="21"/>
  <c r="K83" i="21"/>
  <c r="I83" i="21"/>
  <c r="L83" i="21"/>
  <c r="M83" i="21"/>
  <c r="F79" i="21"/>
  <c r="D80" i="21"/>
  <c r="E79" i="21"/>
  <c r="J84" i="21"/>
  <c r="L84" i="21"/>
  <c r="K84" i="21"/>
  <c r="M84" i="21"/>
  <c r="I84" i="21"/>
  <c r="H85" i="21"/>
  <c r="Q83" i="21"/>
  <c r="O83" i="21"/>
  <c r="N83" i="21"/>
  <c r="P83" i="21"/>
  <c r="E80" i="21"/>
  <c r="D81" i="21"/>
  <c r="F80" i="21"/>
  <c r="O84" i="21"/>
  <c r="Q84" i="21"/>
  <c r="P84" i="21"/>
  <c r="N84" i="21"/>
  <c r="M85" i="21"/>
  <c r="J85" i="21"/>
  <c r="K85" i="21"/>
  <c r="H86" i="21"/>
  <c r="L85" i="21"/>
  <c r="I85" i="21"/>
  <c r="D82" i="21"/>
  <c r="E81" i="21"/>
  <c r="F81" i="21"/>
  <c r="I86" i="21"/>
  <c r="H87" i="21"/>
  <c r="L86" i="21"/>
  <c r="M86" i="21"/>
  <c r="K86" i="21"/>
  <c r="J86" i="21"/>
  <c r="O85" i="21"/>
  <c r="N85" i="21"/>
  <c r="Q85" i="21"/>
  <c r="P85" i="21"/>
  <c r="F82" i="21"/>
  <c r="E82" i="21"/>
  <c r="D83" i="21"/>
  <c r="N86" i="21"/>
  <c r="Q86" i="21"/>
  <c r="P86" i="21"/>
  <c r="O86" i="21"/>
  <c r="K87" i="21"/>
  <c r="L87" i="21"/>
  <c r="I87" i="21"/>
  <c r="H88" i="21"/>
  <c r="M87" i="21"/>
  <c r="J87" i="21"/>
  <c r="E83" i="21"/>
  <c r="D84" i="21"/>
  <c r="F83" i="21"/>
  <c r="Q87" i="21"/>
  <c r="O87" i="21"/>
  <c r="P87" i="21"/>
  <c r="N87" i="21"/>
  <c r="I88" i="21"/>
  <c r="H89" i="21"/>
  <c r="J88" i="21"/>
  <c r="K88" i="21"/>
  <c r="L88" i="21"/>
  <c r="M88" i="21"/>
  <c r="F84" i="21"/>
  <c r="E84" i="21"/>
  <c r="D85" i="21"/>
  <c r="P88" i="21"/>
  <c r="O88" i="21"/>
  <c r="N88" i="21"/>
  <c r="Q88" i="21"/>
  <c r="L89" i="21"/>
  <c r="J89" i="21"/>
  <c r="K89" i="21"/>
  <c r="M89" i="21"/>
  <c r="I89" i="21"/>
  <c r="H90" i="21"/>
  <c r="F85" i="21"/>
  <c r="D86" i="21"/>
  <c r="E85" i="21"/>
  <c r="N89" i="21"/>
  <c r="Q89" i="21"/>
  <c r="P89" i="21"/>
  <c r="O89" i="21"/>
  <c r="I90" i="21"/>
  <c r="L90" i="21"/>
  <c r="J90" i="21"/>
  <c r="K90" i="21"/>
  <c r="M90" i="21"/>
  <c r="H91" i="21"/>
  <c r="D87" i="21"/>
  <c r="E86" i="21"/>
  <c r="F86" i="21"/>
  <c r="Q90" i="21"/>
  <c r="P90" i="21"/>
  <c r="O90" i="21"/>
  <c r="N90" i="21"/>
  <c r="J91" i="21"/>
  <c r="M91" i="21"/>
  <c r="I91" i="21"/>
  <c r="L91" i="21"/>
  <c r="H92" i="21"/>
  <c r="K91" i="21"/>
  <c r="D88" i="21"/>
  <c r="F87" i="21"/>
  <c r="E87" i="21"/>
  <c r="O91" i="21"/>
  <c r="N91" i="21"/>
  <c r="Q91" i="21"/>
  <c r="P91" i="21"/>
  <c r="H93" i="21"/>
  <c r="I92" i="21"/>
  <c r="L92" i="21"/>
  <c r="M92" i="21"/>
  <c r="K92" i="21"/>
  <c r="J92" i="21"/>
  <c r="D89" i="21"/>
  <c r="F88" i="21"/>
  <c r="E88" i="21"/>
  <c r="L93" i="21"/>
  <c r="J93" i="21"/>
  <c r="H94" i="21"/>
  <c r="K93" i="21"/>
  <c r="I93" i="21"/>
  <c r="M93" i="21"/>
  <c r="N92" i="21"/>
  <c r="P92" i="21"/>
  <c r="O92" i="21"/>
  <c r="Q92" i="21"/>
  <c r="E89" i="21"/>
  <c r="D90" i="21"/>
  <c r="F89" i="21"/>
  <c r="H95" i="21"/>
  <c r="K94" i="21"/>
  <c r="M94" i="21"/>
  <c r="L94" i="21"/>
  <c r="J94" i="21"/>
  <c r="I94" i="21"/>
  <c r="O93" i="21"/>
  <c r="P93" i="21"/>
  <c r="Q93" i="21"/>
  <c r="N93" i="21"/>
  <c r="E90" i="21"/>
  <c r="D91" i="21"/>
  <c r="F90" i="21"/>
  <c r="J95" i="21"/>
  <c r="M95" i="21"/>
  <c r="K95" i="21"/>
  <c r="H96" i="21"/>
  <c r="L95" i="21"/>
  <c r="I95" i="21"/>
  <c r="Q94" i="21"/>
  <c r="O94" i="21"/>
  <c r="N94" i="21"/>
  <c r="P94" i="21"/>
  <c r="D92" i="21"/>
  <c r="F91" i="21"/>
  <c r="E91" i="21"/>
  <c r="L96" i="21"/>
  <c r="K96" i="21"/>
  <c r="M96" i="21"/>
  <c r="I96" i="21"/>
  <c r="H97" i="21"/>
  <c r="J96" i="21"/>
  <c r="N95" i="21"/>
  <c r="Q95" i="21"/>
  <c r="O95" i="21"/>
  <c r="P95" i="21"/>
  <c r="D93" i="21"/>
  <c r="E92" i="21"/>
  <c r="F92" i="21"/>
  <c r="Q96" i="21"/>
  <c r="O96" i="21"/>
  <c r="P96" i="21"/>
  <c r="N96" i="21"/>
  <c r="H98" i="21"/>
  <c r="I97" i="21"/>
  <c r="L97" i="21"/>
  <c r="K97" i="21"/>
  <c r="M97" i="21"/>
  <c r="J97" i="21"/>
  <c r="E93" i="21"/>
  <c r="D94" i="21"/>
  <c r="F93" i="21"/>
  <c r="K98" i="21"/>
  <c r="M98" i="21"/>
  <c r="I98" i="21"/>
  <c r="L98" i="21"/>
  <c r="H99" i="21"/>
  <c r="J98" i="21"/>
  <c r="P97" i="21"/>
  <c r="N97" i="21"/>
  <c r="O97" i="21"/>
  <c r="Q97" i="21"/>
  <c r="D95" i="21"/>
  <c r="F94" i="21"/>
  <c r="E94" i="21"/>
  <c r="O98" i="21"/>
  <c r="P98" i="21"/>
  <c r="N98" i="21"/>
  <c r="Q98" i="21"/>
  <c r="M99" i="21"/>
  <c r="H100" i="21"/>
  <c r="I99" i="21"/>
  <c r="J99" i="21"/>
  <c r="K99" i="21"/>
  <c r="L99" i="21"/>
  <c r="D96" i="21"/>
  <c r="E95" i="21"/>
  <c r="F95" i="21"/>
  <c r="M100" i="21"/>
  <c r="H101" i="21"/>
  <c r="L100" i="21"/>
  <c r="J100" i="21"/>
  <c r="K100" i="21"/>
  <c r="I100" i="21"/>
  <c r="N99" i="21"/>
  <c r="P99" i="21"/>
  <c r="Q99" i="21"/>
  <c r="O99" i="21"/>
  <c r="E96" i="21"/>
  <c r="D97" i="21"/>
  <c r="F96" i="21"/>
  <c r="L101" i="21"/>
  <c r="I101" i="21"/>
  <c r="K101" i="21"/>
  <c r="M101" i="21"/>
  <c r="J101" i="21"/>
  <c r="H102" i="21"/>
  <c r="N100" i="21"/>
  <c r="P100" i="21"/>
  <c r="O100" i="21"/>
  <c r="Q100" i="21"/>
  <c r="F97" i="21"/>
  <c r="D98" i="21"/>
  <c r="E97" i="21"/>
  <c r="N101" i="21"/>
  <c r="Q101" i="21"/>
  <c r="O101" i="21"/>
  <c r="P101" i="21"/>
  <c r="I102" i="21"/>
  <c r="K102" i="21"/>
  <c r="H103" i="21"/>
  <c r="J102" i="21"/>
  <c r="M102" i="21"/>
  <c r="L102" i="21"/>
  <c r="F98" i="21"/>
  <c r="E98" i="21"/>
  <c r="D99" i="21"/>
  <c r="O102" i="21"/>
  <c r="Q102" i="21"/>
  <c r="P102" i="21"/>
  <c r="N102" i="21"/>
  <c r="H104" i="21"/>
  <c r="L103" i="21"/>
  <c r="M103" i="21"/>
  <c r="K103" i="21"/>
  <c r="J103" i="21"/>
  <c r="I103" i="21"/>
  <c r="F99" i="21"/>
  <c r="E99" i="21"/>
  <c r="D100" i="21"/>
  <c r="K104" i="21"/>
  <c r="M104" i="21"/>
  <c r="H105" i="21"/>
  <c r="L104" i="21"/>
  <c r="J104" i="21"/>
  <c r="I104" i="21"/>
  <c r="O103" i="21"/>
  <c r="Q103" i="21"/>
  <c r="N103" i="21"/>
  <c r="P103" i="21"/>
  <c r="F100" i="21"/>
  <c r="D101" i="21"/>
  <c r="E100" i="21"/>
  <c r="M105" i="21"/>
  <c r="L105" i="21"/>
  <c r="J105" i="21"/>
  <c r="H106" i="21"/>
  <c r="I105" i="21"/>
  <c r="K105" i="21"/>
  <c r="N104" i="21"/>
  <c r="P104" i="21"/>
  <c r="O104" i="21"/>
  <c r="Q104" i="21"/>
  <c r="F101" i="21"/>
  <c r="D102" i="21"/>
  <c r="E101" i="21"/>
  <c r="M106" i="21"/>
  <c r="J106" i="21"/>
  <c r="K106" i="21"/>
  <c r="H107" i="21"/>
  <c r="L106" i="21"/>
  <c r="I106" i="21"/>
  <c r="N105" i="21"/>
  <c r="O105" i="21"/>
  <c r="Q105" i="21"/>
  <c r="P105" i="21"/>
  <c r="E102" i="21"/>
  <c r="F102" i="21"/>
  <c r="D103" i="21"/>
  <c r="L107" i="21"/>
  <c r="H108" i="21"/>
  <c r="M107" i="21"/>
  <c r="K107" i="21"/>
  <c r="J107" i="21"/>
  <c r="I107" i="21"/>
  <c r="N106" i="21"/>
  <c r="O106" i="21"/>
  <c r="Q106" i="21"/>
  <c r="P106" i="21"/>
  <c r="E103" i="21"/>
  <c r="F103" i="21"/>
  <c r="D104" i="21"/>
  <c r="H109" i="21"/>
  <c r="M108" i="21"/>
  <c r="K108" i="21"/>
  <c r="J108" i="21"/>
  <c r="L108" i="21"/>
  <c r="I108" i="21"/>
  <c r="Q107" i="21"/>
  <c r="O107" i="21"/>
  <c r="P107" i="21"/>
  <c r="N107" i="21"/>
  <c r="D105" i="21"/>
  <c r="E104" i="21"/>
  <c r="F104" i="21"/>
  <c r="I109" i="21"/>
  <c r="H110" i="21"/>
  <c r="M109" i="21"/>
  <c r="L109" i="21"/>
  <c r="K109" i="21"/>
  <c r="J109" i="21"/>
  <c r="P108" i="21"/>
  <c r="Q108" i="21"/>
  <c r="O108" i="21"/>
  <c r="N108" i="21"/>
  <c r="E105" i="21"/>
  <c r="D106" i="21"/>
  <c r="F105" i="21"/>
  <c r="P109" i="21"/>
  <c r="Q109" i="21"/>
  <c r="N109" i="21"/>
  <c r="O109" i="21"/>
  <c r="M110" i="21"/>
  <c r="H111" i="21"/>
  <c r="J110" i="21"/>
  <c r="L110" i="21"/>
  <c r="I110" i="21"/>
  <c r="K110" i="21"/>
  <c r="F106" i="21"/>
  <c r="D107" i="21"/>
  <c r="E106" i="21"/>
  <c r="H112" i="21"/>
  <c r="J111" i="21"/>
  <c r="I111" i="21"/>
  <c r="L111" i="21"/>
  <c r="M111" i="21"/>
  <c r="K111" i="21"/>
  <c r="P110" i="21"/>
  <c r="O110" i="21"/>
  <c r="N110" i="21"/>
  <c r="Q110" i="21"/>
  <c r="E107" i="21"/>
  <c r="F107" i="21"/>
  <c r="D108" i="21"/>
  <c r="K112" i="21"/>
  <c r="J112" i="21"/>
  <c r="I112" i="21"/>
  <c r="M112" i="21"/>
  <c r="L112" i="21"/>
  <c r="H113" i="21"/>
  <c r="Q111" i="21"/>
  <c r="N111" i="21"/>
  <c r="O111" i="21"/>
  <c r="P111" i="21"/>
  <c r="F108" i="21"/>
  <c r="E108" i="21"/>
  <c r="D109" i="21"/>
  <c r="Q112" i="21"/>
  <c r="P112" i="21"/>
  <c r="O112" i="21"/>
  <c r="N112" i="21"/>
  <c r="J113" i="21"/>
  <c r="K113" i="21"/>
  <c r="M113" i="21"/>
  <c r="I113" i="21"/>
  <c r="L113" i="21"/>
  <c r="H114" i="21"/>
  <c r="F109" i="21"/>
  <c r="D110" i="21"/>
  <c r="E109" i="21"/>
  <c r="P113" i="21"/>
  <c r="N113" i="21"/>
  <c r="O113" i="21"/>
  <c r="Q113" i="21"/>
  <c r="K114" i="21"/>
  <c r="I114" i="21"/>
  <c r="M114" i="21"/>
  <c r="J114" i="21"/>
  <c r="H115" i="21"/>
  <c r="L114" i="21"/>
  <c r="F110" i="21"/>
  <c r="E110" i="21"/>
  <c r="D111" i="21"/>
  <c r="N114" i="21"/>
  <c r="O114" i="21"/>
  <c r="Q114" i="21"/>
  <c r="P114" i="21"/>
  <c r="M115" i="21"/>
  <c r="K115" i="21"/>
  <c r="J115" i="21"/>
  <c r="H116" i="21"/>
  <c r="L115" i="21"/>
  <c r="I115" i="21"/>
  <c r="F111" i="21"/>
  <c r="D112" i="21"/>
  <c r="E111" i="21"/>
  <c r="H117" i="21"/>
  <c r="K116" i="21"/>
  <c r="L116" i="21"/>
  <c r="J116" i="21"/>
  <c r="I116" i="21"/>
  <c r="M116" i="21"/>
  <c r="N115" i="21"/>
  <c r="P115" i="21"/>
  <c r="Q115" i="21"/>
  <c r="O115" i="21"/>
  <c r="D113" i="21"/>
  <c r="F112" i="21"/>
  <c r="E112" i="21"/>
  <c r="I117" i="21"/>
  <c r="M117" i="21"/>
  <c r="K117" i="21"/>
  <c r="H118" i="21"/>
  <c r="L117" i="21"/>
  <c r="J117" i="21"/>
  <c r="N116" i="21"/>
  <c r="O116" i="21"/>
  <c r="Q116" i="21"/>
  <c r="P116" i="21"/>
  <c r="F113" i="21"/>
  <c r="E113" i="21"/>
  <c r="D114" i="21"/>
  <c r="Q117" i="21"/>
  <c r="O117" i="21"/>
  <c r="N117" i="21"/>
  <c r="P117" i="21"/>
  <c r="I118" i="21"/>
  <c r="L118" i="21"/>
  <c r="K118" i="21"/>
  <c r="H119" i="21"/>
  <c r="M118" i="21"/>
  <c r="J118" i="21"/>
  <c r="D115" i="21"/>
  <c r="E114" i="21"/>
  <c r="F114" i="21"/>
  <c r="Q118" i="21"/>
  <c r="N118" i="21"/>
  <c r="O118" i="21"/>
  <c r="P118" i="21"/>
  <c r="H120" i="21"/>
  <c r="J119" i="21"/>
  <c r="L119" i="21"/>
  <c r="M119" i="21"/>
  <c r="K119" i="21"/>
  <c r="I119" i="21"/>
  <c r="E115" i="21"/>
  <c r="D116" i="21"/>
  <c r="F115" i="21"/>
  <c r="H121" i="21"/>
  <c r="I120" i="21"/>
  <c r="K120" i="21"/>
  <c r="L120" i="21"/>
  <c r="M120" i="21"/>
  <c r="J120" i="21"/>
  <c r="Q119" i="21"/>
  <c r="N119" i="21"/>
  <c r="P119" i="21"/>
  <c r="O119" i="21"/>
  <c r="E116" i="21"/>
  <c r="F116" i="21"/>
  <c r="D117" i="21"/>
  <c r="L121" i="21"/>
  <c r="H122" i="21"/>
  <c r="K121" i="21"/>
  <c r="I121" i="21"/>
  <c r="M121" i="21"/>
  <c r="J121" i="21"/>
  <c r="Q120" i="21"/>
  <c r="N120" i="21"/>
  <c r="P120" i="21"/>
  <c r="O120" i="21"/>
  <c r="D118" i="21"/>
  <c r="F117" i="21"/>
  <c r="E117" i="21"/>
  <c r="M122" i="21"/>
  <c r="H123" i="21"/>
  <c r="L122" i="21"/>
  <c r="I122" i="21"/>
  <c r="K122" i="21"/>
  <c r="J122" i="21"/>
  <c r="O121" i="21"/>
  <c r="Q121" i="21"/>
  <c r="P121" i="21"/>
  <c r="N121" i="21"/>
  <c r="D119" i="21"/>
  <c r="E118" i="21"/>
  <c r="F118" i="21"/>
  <c r="M123" i="21"/>
  <c r="K123" i="21"/>
  <c r="J123" i="21"/>
  <c r="L123" i="21"/>
  <c r="I123" i="21"/>
  <c r="H124" i="21"/>
  <c r="Q122" i="21"/>
  <c r="O122" i="21"/>
  <c r="P122" i="21"/>
  <c r="N122" i="21"/>
  <c r="D120" i="21"/>
  <c r="E119" i="21"/>
  <c r="F119" i="21"/>
  <c r="Q123" i="21"/>
  <c r="O123" i="21"/>
  <c r="P123" i="21"/>
  <c r="N123" i="21"/>
  <c r="J124" i="21"/>
  <c r="K124" i="21"/>
  <c r="I124" i="21"/>
  <c r="L124" i="21"/>
  <c r="H125" i="21"/>
  <c r="M124" i="21"/>
  <c r="F120" i="21"/>
  <c r="E120" i="21"/>
  <c r="D121" i="21"/>
  <c r="P124" i="21"/>
  <c r="Q124" i="21"/>
  <c r="O124" i="21"/>
  <c r="N124" i="21"/>
  <c r="M125" i="21"/>
  <c r="K125" i="21"/>
  <c r="I125" i="21"/>
  <c r="J125" i="21"/>
  <c r="L125" i="21"/>
  <c r="H126" i="21"/>
  <c r="E121" i="21"/>
  <c r="D122" i="21"/>
  <c r="F121" i="21"/>
  <c r="N125" i="21"/>
  <c r="Q125" i="21"/>
  <c r="P125" i="21"/>
  <c r="O125" i="21"/>
  <c r="M126" i="21"/>
  <c r="J126" i="21"/>
  <c r="I126" i="21"/>
  <c r="K126" i="21"/>
  <c r="L126" i="21"/>
  <c r="H127" i="21"/>
  <c r="F122" i="21"/>
  <c r="D123" i="21"/>
  <c r="E122" i="21"/>
  <c r="O126" i="21"/>
  <c r="Q126" i="21"/>
  <c r="P126" i="21"/>
  <c r="N126" i="21"/>
  <c r="M127" i="21"/>
  <c r="L127" i="21"/>
  <c r="J127" i="21"/>
  <c r="K127" i="21"/>
  <c r="H128" i="21"/>
  <c r="I127" i="21"/>
  <c r="E123" i="21"/>
  <c r="F123" i="21"/>
  <c r="D124" i="21"/>
  <c r="L128" i="21"/>
  <c r="I128" i="21"/>
  <c r="J128" i="21"/>
  <c r="M128" i="21"/>
  <c r="H129" i="21"/>
  <c r="K128" i="21"/>
  <c r="Q127" i="21"/>
  <c r="O127" i="21"/>
  <c r="N127" i="21"/>
  <c r="P127" i="21"/>
  <c r="D125" i="21"/>
  <c r="E124" i="21"/>
  <c r="F124" i="21"/>
  <c r="Q128" i="21"/>
  <c r="P128" i="21"/>
  <c r="N128" i="21"/>
  <c r="O128" i="21"/>
  <c r="J129" i="21"/>
  <c r="I129" i="21"/>
  <c r="L129" i="21"/>
  <c r="H130" i="21"/>
  <c r="K129" i="21"/>
  <c r="M129" i="21"/>
  <c r="F125" i="21"/>
  <c r="D126" i="21"/>
  <c r="E125" i="21"/>
  <c r="N129" i="21"/>
  <c r="P129" i="21"/>
  <c r="O129" i="21"/>
  <c r="Q129" i="21"/>
  <c r="K130" i="21"/>
  <c r="M130" i="21"/>
  <c r="L130" i="21"/>
  <c r="H131" i="21"/>
  <c r="I130" i="21"/>
  <c r="J130" i="21"/>
  <c r="F126" i="21"/>
  <c r="D127" i="21"/>
  <c r="E126" i="21"/>
  <c r="L131" i="21"/>
  <c r="K131" i="21"/>
  <c r="I131" i="21"/>
  <c r="H132" i="21"/>
  <c r="M131" i="21"/>
  <c r="J131" i="21"/>
  <c r="Q130" i="21"/>
  <c r="O130" i="21"/>
  <c r="N130" i="21"/>
  <c r="P130" i="21"/>
  <c r="F127" i="21"/>
  <c r="D128" i="21"/>
  <c r="E127" i="21"/>
  <c r="P131" i="21"/>
  <c r="O131" i="21"/>
  <c r="N131" i="21"/>
  <c r="Q131" i="21"/>
  <c r="K132" i="21"/>
  <c r="H133" i="21"/>
  <c r="L132" i="21"/>
  <c r="J132" i="21"/>
  <c r="I132" i="21"/>
  <c r="M132" i="21"/>
  <c r="D129" i="21"/>
  <c r="F128" i="21"/>
  <c r="E128" i="21"/>
  <c r="J133" i="21"/>
  <c r="K133" i="21"/>
  <c r="H134" i="21"/>
  <c r="M133" i="21"/>
  <c r="I133" i="21"/>
  <c r="L133" i="21"/>
  <c r="P132" i="21"/>
  <c r="N132" i="21"/>
  <c r="O132" i="21"/>
  <c r="Q132" i="21"/>
  <c r="E129" i="21"/>
  <c r="D130" i="21"/>
  <c r="F129" i="21"/>
  <c r="H135" i="21"/>
  <c r="M134" i="21"/>
  <c r="L134" i="21"/>
  <c r="J134" i="21"/>
  <c r="I134" i="21"/>
  <c r="K134" i="21"/>
  <c r="P133" i="21"/>
  <c r="O133" i="21"/>
  <c r="N133" i="21"/>
  <c r="Q133" i="21"/>
  <c r="F130" i="21"/>
  <c r="D131" i="21"/>
  <c r="E130" i="21"/>
  <c r="J135" i="21"/>
  <c r="M135" i="21"/>
  <c r="L135" i="21"/>
  <c r="H136" i="21"/>
  <c r="K135" i="21"/>
  <c r="I135" i="21"/>
  <c r="Q134" i="21"/>
  <c r="P134" i="21"/>
  <c r="O134" i="21"/>
  <c r="N134" i="21"/>
  <c r="D132" i="21"/>
  <c r="E131" i="21"/>
  <c r="F131" i="21"/>
  <c r="K136" i="21"/>
  <c r="H137" i="21"/>
  <c r="L136" i="21"/>
  <c r="I136" i="21"/>
  <c r="M136" i="21"/>
  <c r="J136" i="21"/>
  <c r="N135" i="21"/>
  <c r="P135" i="21"/>
  <c r="Q135" i="21"/>
  <c r="O135" i="21"/>
  <c r="E132" i="21"/>
  <c r="F132" i="21"/>
  <c r="D133" i="21"/>
  <c r="K137" i="21"/>
  <c r="I137" i="21"/>
  <c r="M137" i="21"/>
  <c r="H138" i="21"/>
  <c r="L137" i="21"/>
  <c r="J137" i="21"/>
  <c r="Q136" i="21"/>
  <c r="N136" i="21"/>
  <c r="P136" i="21"/>
  <c r="O136" i="21"/>
  <c r="D134" i="21"/>
  <c r="E133" i="21"/>
  <c r="F133" i="21"/>
  <c r="N137" i="21"/>
  <c r="P137" i="21"/>
  <c r="Q137" i="21"/>
  <c r="O137" i="21"/>
  <c r="H139" i="21"/>
  <c r="L138" i="21"/>
  <c r="I138" i="21"/>
  <c r="K138" i="21"/>
  <c r="M138" i="21"/>
  <c r="J138" i="21"/>
  <c r="D135" i="21"/>
  <c r="F134" i="21"/>
  <c r="E134" i="21"/>
  <c r="J139" i="21"/>
  <c r="H140" i="21"/>
  <c r="I139" i="21"/>
  <c r="L139" i="21"/>
  <c r="K139" i="21"/>
  <c r="M139" i="21"/>
  <c r="N138" i="21"/>
  <c r="Q138" i="21"/>
  <c r="O138" i="21"/>
  <c r="P138" i="21"/>
  <c r="D136" i="21"/>
  <c r="F135" i="21"/>
  <c r="E135" i="21"/>
  <c r="H141" i="21"/>
  <c r="M140" i="21"/>
  <c r="K140" i="21"/>
  <c r="J140" i="21"/>
  <c r="L140" i="21"/>
  <c r="I140" i="21"/>
  <c r="P139" i="21"/>
  <c r="N139" i="21"/>
  <c r="Q139" i="21"/>
  <c r="O139" i="21"/>
  <c r="E136" i="21"/>
  <c r="F136" i="21"/>
  <c r="D137" i="21"/>
  <c r="I141" i="21"/>
  <c r="J141" i="21"/>
  <c r="K141" i="21"/>
  <c r="M141" i="21"/>
  <c r="H142" i="21"/>
  <c r="L141" i="21"/>
  <c r="N140" i="21"/>
  <c r="Q140" i="21"/>
  <c r="O140" i="21"/>
  <c r="P140" i="21"/>
  <c r="D138" i="21"/>
  <c r="E137" i="21"/>
  <c r="F137" i="21"/>
  <c r="O141" i="21"/>
  <c r="P141" i="21"/>
  <c r="N141" i="21"/>
  <c r="Q141" i="21"/>
  <c r="J142" i="21"/>
  <c r="M142" i="21"/>
  <c r="H143" i="21"/>
  <c r="K142" i="21"/>
  <c r="I142" i="21"/>
  <c r="L142" i="21"/>
  <c r="F138" i="21"/>
  <c r="E138" i="21"/>
  <c r="D139" i="21"/>
  <c r="H144" i="21"/>
  <c r="I143" i="21"/>
  <c r="M143" i="21"/>
  <c r="L143" i="21"/>
  <c r="K143" i="21"/>
  <c r="J143" i="21"/>
  <c r="O142" i="21"/>
  <c r="N142" i="21"/>
  <c r="Q142" i="21"/>
  <c r="P142" i="21"/>
  <c r="E139" i="21"/>
  <c r="D140" i="21"/>
  <c r="F139" i="21"/>
  <c r="H145" i="21"/>
  <c r="K144" i="21"/>
  <c r="I144" i="21"/>
  <c r="L144" i="21"/>
  <c r="J144" i="21"/>
  <c r="M144" i="21"/>
  <c r="O143" i="21"/>
  <c r="Q143" i="21"/>
  <c r="P143" i="21"/>
  <c r="N143" i="21"/>
  <c r="E140" i="21"/>
  <c r="F140" i="21"/>
  <c r="D141" i="21"/>
  <c r="J145" i="21"/>
  <c r="K145" i="21"/>
  <c r="I145" i="21"/>
  <c r="M145" i="21"/>
  <c r="H146" i="21"/>
  <c r="L145" i="21"/>
  <c r="P144" i="21"/>
  <c r="Q144" i="21"/>
  <c r="O144" i="21"/>
  <c r="N144" i="21"/>
  <c r="E141" i="21"/>
  <c r="D142" i="21"/>
  <c r="F141" i="21"/>
  <c r="P145" i="21"/>
  <c r="O145" i="21"/>
  <c r="Q145" i="21"/>
  <c r="N145" i="21"/>
  <c r="I146" i="21"/>
  <c r="H147" i="21"/>
  <c r="J146" i="21"/>
  <c r="L146" i="21"/>
  <c r="M146" i="21"/>
  <c r="K146" i="21"/>
  <c r="F142" i="21"/>
  <c r="D143" i="21"/>
  <c r="E142" i="21"/>
  <c r="O146" i="21"/>
  <c r="N146" i="21"/>
  <c r="P146" i="21"/>
  <c r="Q146" i="21"/>
  <c r="M147" i="21"/>
  <c r="K147" i="21"/>
  <c r="L147" i="21"/>
  <c r="H148" i="21"/>
  <c r="I147" i="21"/>
  <c r="J147" i="21"/>
  <c r="F143" i="21"/>
  <c r="D144" i="21"/>
  <c r="E143" i="21"/>
  <c r="J148" i="21"/>
  <c r="M148" i="21"/>
  <c r="I148" i="21"/>
  <c r="L148" i="21"/>
  <c r="K148" i="21"/>
  <c r="H149" i="21"/>
  <c r="Q147" i="21"/>
  <c r="O147" i="21"/>
  <c r="P147" i="21"/>
  <c r="N147" i="21"/>
  <c r="E144" i="21"/>
  <c r="D145" i="21"/>
  <c r="F144" i="21"/>
  <c r="N148" i="21"/>
  <c r="Q148" i="21"/>
  <c r="O148" i="21"/>
  <c r="P148" i="21"/>
  <c r="I149" i="21"/>
  <c r="L149" i="21"/>
  <c r="K149" i="21"/>
  <c r="M149" i="21"/>
  <c r="J149" i="21"/>
  <c r="H150" i="21"/>
  <c r="E145" i="21"/>
  <c r="D146" i="21"/>
  <c r="F145" i="21"/>
  <c r="P149" i="21"/>
  <c r="O149" i="21"/>
  <c r="Q149" i="21"/>
  <c r="N149" i="21"/>
  <c r="K150" i="21"/>
  <c r="J150" i="21"/>
  <c r="M150" i="21"/>
  <c r="I150" i="21"/>
  <c r="L150" i="21"/>
  <c r="H151" i="21"/>
  <c r="E146" i="21"/>
  <c r="F146" i="21"/>
  <c r="D147" i="21"/>
  <c r="O150" i="21"/>
  <c r="P150" i="21"/>
  <c r="Q150" i="21"/>
  <c r="N150" i="21"/>
  <c r="M151" i="21"/>
  <c r="J151" i="21"/>
  <c r="H152" i="21"/>
  <c r="K151" i="21"/>
  <c r="L151" i="21"/>
  <c r="I151" i="21"/>
  <c r="F147" i="21"/>
  <c r="D148" i="21"/>
  <c r="E147" i="21"/>
  <c r="I152" i="21"/>
  <c r="H153" i="21"/>
  <c r="M152" i="21"/>
  <c r="K152" i="21"/>
  <c r="L152" i="21"/>
  <c r="J152" i="21"/>
  <c r="P151" i="21"/>
  <c r="O151" i="21"/>
  <c r="N151" i="21"/>
  <c r="Q151" i="21"/>
  <c r="E148" i="21"/>
  <c r="F148" i="21"/>
  <c r="D149" i="21"/>
  <c r="P152" i="21"/>
  <c r="N152" i="21"/>
  <c r="Q152" i="21"/>
  <c r="O152" i="21"/>
  <c r="I153" i="21"/>
  <c r="K153" i="21"/>
  <c r="H154" i="21"/>
  <c r="J153" i="21"/>
  <c r="L153" i="21"/>
  <c r="M153" i="21"/>
  <c r="F149" i="21"/>
  <c r="E149" i="21"/>
  <c r="D150" i="21"/>
  <c r="N153" i="21"/>
  <c r="P153" i="21"/>
  <c r="Q153" i="21"/>
  <c r="O153" i="21"/>
  <c r="K154" i="21"/>
  <c r="H155" i="21"/>
  <c r="L154" i="21"/>
  <c r="M154" i="21"/>
  <c r="J154" i="21"/>
  <c r="I154" i="21"/>
  <c r="E150" i="21"/>
  <c r="F150" i="21"/>
  <c r="D151" i="21"/>
  <c r="K155" i="21"/>
  <c r="H156" i="21"/>
  <c r="L155" i="21"/>
  <c r="J155" i="21"/>
  <c r="M155" i="21"/>
  <c r="I155" i="21"/>
  <c r="Q154" i="21"/>
  <c r="P154" i="21"/>
  <c r="N154" i="21"/>
  <c r="O154" i="21"/>
  <c r="F151" i="21"/>
  <c r="E151" i="21"/>
  <c r="D152" i="21"/>
  <c r="M156" i="21"/>
  <c r="J156" i="21"/>
  <c r="L156" i="21"/>
  <c r="I156" i="21"/>
  <c r="K156" i="21"/>
  <c r="H157" i="21"/>
  <c r="O155" i="21"/>
  <c r="P155" i="21"/>
  <c r="Q155" i="21"/>
  <c r="N155" i="21"/>
  <c r="F152" i="21"/>
  <c r="D153" i="21"/>
  <c r="E152" i="21"/>
  <c r="P156" i="21"/>
  <c r="N156" i="21"/>
  <c r="O156" i="21"/>
  <c r="Q156" i="21"/>
  <c r="L157" i="21"/>
  <c r="J157" i="21"/>
  <c r="M157" i="21"/>
  <c r="K157" i="21"/>
  <c r="H158" i="21"/>
  <c r="I157" i="21"/>
  <c r="D154" i="21"/>
  <c r="E153" i="21"/>
  <c r="F153" i="21"/>
  <c r="M158" i="21"/>
  <c r="J158" i="21"/>
  <c r="I158" i="21"/>
  <c r="K158" i="21"/>
  <c r="L158" i="21"/>
  <c r="H159" i="21"/>
  <c r="Q157" i="21"/>
  <c r="N157" i="21"/>
  <c r="P157" i="21"/>
  <c r="O157" i="21"/>
  <c r="D155" i="21"/>
  <c r="E154" i="21"/>
  <c r="F154" i="21"/>
  <c r="N158" i="21"/>
  <c r="P158" i="21"/>
  <c r="Q158" i="21"/>
  <c r="O158" i="21"/>
  <c r="H160" i="21"/>
  <c r="I159" i="21"/>
  <c r="K159" i="21"/>
  <c r="J159" i="21"/>
  <c r="M159" i="21"/>
  <c r="L159" i="21"/>
  <c r="D156" i="21"/>
  <c r="F155" i="21"/>
  <c r="E155" i="21"/>
  <c r="L160" i="21"/>
  <c r="I160" i="21"/>
  <c r="H161" i="21"/>
  <c r="K160" i="21"/>
  <c r="J160" i="21"/>
  <c r="M160" i="21"/>
  <c r="P159" i="21"/>
  <c r="O159" i="21"/>
  <c r="N159" i="21"/>
  <c r="Q159" i="21"/>
  <c r="E156" i="21"/>
  <c r="F156" i="21"/>
  <c r="D157" i="21"/>
  <c r="N160" i="21"/>
  <c r="O160" i="21"/>
  <c r="Q160" i="21"/>
  <c r="P160" i="21"/>
  <c r="M161" i="21"/>
  <c r="L161" i="21"/>
  <c r="J161" i="21"/>
  <c r="I161" i="21"/>
  <c r="K161" i="21"/>
  <c r="H162" i="21"/>
  <c r="D158" i="21"/>
  <c r="F157" i="21"/>
  <c r="E157" i="21"/>
  <c r="N161" i="21"/>
  <c r="Q161" i="21"/>
  <c r="P161" i="21"/>
  <c r="O161" i="21"/>
  <c r="L162" i="21"/>
  <c r="M162" i="21"/>
  <c r="H163" i="21"/>
  <c r="I162" i="21"/>
  <c r="K162" i="21"/>
  <c r="J162" i="21"/>
  <c r="D159" i="21"/>
  <c r="E158" i="21"/>
  <c r="F158" i="21"/>
  <c r="H164" i="21"/>
  <c r="I163" i="21"/>
  <c r="J163" i="21"/>
  <c r="L163" i="21"/>
  <c r="M163" i="21"/>
  <c r="K163" i="21"/>
  <c r="Q162" i="21"/>
  <c r="O162" i="21"/>
  <c r="P162" i="21"/>
  <c r="N162" i="21"/>
  <c r="D160" i="21"/>
  <c r="F159" i="21"/>
  <c r="E159" i="21"/>
  <c r="H165" i="21"/>
  <c r="K164" i="21"/>
  <c r="J164" i="21"/>
  <c r="M164" i="21"/>
  <c r="L164" i="21"/>
  <c r="I164" i="21"/>
  <c r="N163" i="21"/>
  <c r="P163" i="21"/>
  <c r="Q163" i="21"/>
  <c r="O163" i="21"/>
  <c r="D161" i="21"/>
  <c r="E160" i="21"/>
  <c r="F160" i="21"/>
  <c r="M165" i="21"/>
  <c r="I165" i="21"/>
  <c r="H166" i="21"/>
  <c r="J165" i="21"/>
  <c r="K165" i="21"/>
  <c r="L165" i="21"/>
  <c r="P164" i="21"/>
  <c r="N164" i="21"/>
  <c r="Q164" i="21"/>
  <c r="O164" i="21"/>
  <c r="F161" i="21"/>
  <c r="D162" i="21"/>
  <c r="E161" i="21"/>
  <c r="Q165" i="21"/>
  <c r="N165" i="21"/>
  <c r="P165" i="21"/>
  <c r="O165" i="21"/>
  <c r="H167" i="21"/>
  <c r="J166" i="21"/>
  <c r="K166" i="21"/>
  <c r="L166" i="21"/>
  <c r="I166" i="21"/>
  <c r="M166" i="21"/>
  <c r="E162" i="21"/>
  <c r="F162" i="21"/>
  <c r="D163" i="21"/>
  <c r="K167" i="21"/>
  <c r="M167" i="21"/>
  <c r="H168" i="21"/>
  <c r="I167" i="21"/>
  <c r="L167" i="21"/>
  <c r="J167" i="21"/>
  <c r="Q166" i="21"/>
  <c r="O166" i="21"/>
  <c r="P166" i="21"/>
  <c r="N166" i="21"/>
  <c r="D164" i="21"/>
  <c r="E163" i="21"/>
  <c r="F163" i="21"/>
  <c r="M168" i="21"/>
  <c r="I168" i="21"/>
  <c r="H169" i="21"/>
  <c r="K168" i="21"/>
  <c r="L168" i="21"/>
  <c r="J168" i="21"/>
  <c r="N167" i="21"/>
  <c r="O167" i="21"/>
  <c r="Q167" i="21"/>
  <c r="P167" i="21"/>
  <c r="E164" i="21"/>
  <c r="F164" i="21"/>
  <c r="D165" i="21"/>
  <c r="O168" i="21"/>
  <c r="N168" i="21"/>
  <c r="Q168" i="21"/>
  <c r="P168" i="21"/>
  <c r="I169" i="21"/>
  <c r="H170" i="21"/>
  <c r="K169" i="21"/>
  <c r="L169" i="21"/>
  <c r="M169" i="21"/>
  <c r="J169" i="21"/>
  <c r="D166" i="21"/>
  <c r="E165" i="21"/>
  <c r="F165" i="21"/>
  <c r="N169" i="21"/>
  <c r="Q169" i="21"/>
  <c r="O169" i="21"/>
  <c r="P169" i="21"/>
  <c r="L170" i="21"/>
  <c r="H171" i="21"/>
  <c r="K170" i="21"/>
  <c r="I170" i="21"/>
  <c r="J170" i="21"/>
  <c r="M170" i="21"/>
  <c r="E166" i="21"/>
  <c r="F166" i="21"/>
  <c r="D167" i="21"/>
  <c r="K171" i="21"/>
  <c r="H172" i="21"/>
  <c r="J171" i="21"/>
  <c r="I171" i="21"/>
  <c r="M171" i="21"/>
  <c r="L171" i="21"/>
  <c r="Q170" i="21"/>
  <c r="P170" i="21"/>
  <c r="N170" i="21"/>
  <c r="O170" i="21"/>
  <c r="E167" i="21"/>
  <c r="D168" i="21"/>
  <c r="F167" i="21"/>
  <c r="J172" i="21"/>
  <c r="L172" i="21"/>
  <c r="I172" i="21"/>
  <c r="H173" i="21"/>
  <c r="M172" i="21"/>
  <c r="K172" i="21"/>
  <c r="N171" i="21"/>
  <c r="Q171" i="21"/>
  <c r="P171" i="21"/>
  <c r="O171" i="21"/>
  <c r="D169" i="21"/>
  <c r="F168" i="21"/>
  <c r="E168" i="21"/>
  <c r="O172" i="21"/>
  <c r="N172" i="21"/>
  <c r="P172" i="21"/>
  <c r="Q172" i="21"/>
  <c r="H174" i="21"/>
  <c r="L173" i="21"/>
  <c r="J173" i="21"/>
  <c r="K173" i="21"/>
  <c r="M173" i="21"/>
  <c r="I173" i="21"/>
  <c r="F169" i="21"/>
  <c r="D170" i="21"/>
  <c r="E169" i="21"/>
  <c r="H175" i="21"/>
  <c r="K174" i="21"/>
  <c r="M174" i="21"/>
  <c r="I174" i="21"/>
  <c r="J174" i="21"/>
  <c r="L174" i="21"/>
  <c r="N173" i="21"/>
  <c r="P173" i="21"/>
  <c r="Q173" i="21"/>
  <c r="O173" i="21"/>
  <c r="F170" i="21"/>
  <c r="D171" i="21"/>
  <c r="E170" i="21"/>
  <c r="K175" i="21"/>
  <c r="H176" i="21"/>
  <c r="L175" i="21"/>
  <c r="I175" i="21"/>
  <c r="M175" i="21"/>
  <c r="J175" i="21"/>
  <c r="P174" i="21"/>
  <c r="O174" i="21"/>
  <c r="N174" i="21"/>
  <c r="Q174" i="21"/>
  <c r="E171" i="21"/>
  <c r="D172" i="21"/>
  <c r="F171" i="21"/>
  <c r="K176" i="21"/>
  <c r="H177" i="21"/>
  <c r="I176" i="21"/>
  <c r="L176" i="21"/>
  <c r="J176" i="21"/>
  <c r="M176" i="21"/>
  <c r="P175" i="21"/>
  <c r="Q175" i="21"/>
  <c r="O175" i="21"/>
  <c r="N175" i="21"/>
  <c r="E172" i="21"/>
  <c r="D173" i="21"/>
  <c r="F172" i="21"/>
  <c r="L177" i="21"/>
  <c r="J177" i="21"/>
  <c r="M177" i="21"/>
  <c r="H178" i="21"/>
  <c r="K177" i="21"/>
  <c r="I177" i="21"/>
  <c r="N176" i="21"/>
  <c r="O176" i="21"/>
  <c r="P176" i="21"/>
  <c r="Q176" i="21"/>
  <c r="D174" i="21"/>
  <c r="F173" i="21"/>
  <c r="E173" i="21"/>
  <c r="L178" i="21"/>
  <c r="I178" i="21"/>
  <c r="M178" i="21"/>
  <c r="J178" i="21"/>
  <c r="K178" i="21"/>
  <c r="H179" i="21"/>
  <c r="O177" i="21"/>
  <c r="N177" i="21"/>
  <c r="P177" i="21"/>
  <c r="Q177" i="21"/>
  <c r="D175" i="21"/>
  <c r="E174" i="21"/>
  <c r="F174" i="21"/>
  <c r="P178" i="21"/>
  <c r="N178" i="21"/>
  <c r="O178" i="21"/>
  <c r="Q178" i="21"/>
  <c r="J179" i="21"/>
  <c r="K179" i="21"/>
  <c r="H180" i="21"/>
  <c r="I179" i="21"/>
  <c r="M179" i="21"/>
  <c r="L179" i="21"/>
  <c r="F175" i="21"/>
  <c r="D176" i="21"/>
  <c r="E175" i="21"/>
  <c r="I180" i="21"/>
  <c r="J180" i="21"/>
  <c r="L180" i="21"/>
  <c r="M180" i="21"/>
  <c r="H181" i="21"/>
  <c r="K180" i="21"/>
  <c r="P179" i="21"/>
  <c r="N179" i="21"/>
  <c r="Q179" i="21"/>
  <c r="O179" i="21"/>
  <c r="F176" i="21"/>
  <c r="D177" i="21"/>
  <c r="E176" i="21"/>
  <c r="O180" i="21"/>
  <c r="Q180" i="21"/>
  <c r="N180" i="21"/>
  <c r="P180" i="21"/>
  <c r="J181" i="21"/>
  <c r="H182" i="21"/>
  <c r="L181" i="21"/>
  <c r="I181" i="21"/>
  <c r="K181" i="21"/>
  <c r="M181" i="21"/>
  <c r="F177" i="21"/>
  <c r="E177" i="21"/>
  <c r="D178" i="21"/>
  <c r="M182" i="21"/>
  <c r="H183" i="21"/>
  <c r="K182" i="21"/>
  <c r="J182" i="21"/>
  <c r="I182" i="21"/>
  <c r="L182" i="21"/>
  <c r="Q181" i="21"/>
  <c r="O181" i="21"/>
  <c r="N181" i="21"/>
  <c r="P181" i="21"/>
  <c r="F178" i="21"/>
  <c r="E178" i="21"/>
  <c r="D179" i="21"/>
  <c r="I183" i="21"/>
  <c r="K183" i="21"/>
  <c r="J183" i="21"/>
  <c r="M183" i="21"/>
  <c r="H184" i="21"/>
  <c r="L183" i="21"/>
  <c r="Q182" i="21"/>
  <c r="O182" i="21"/>
  <c r="P182" i="21"/>
  <c r="N182" i="21"/>
  <c r="D180" i="21"/>
  <c r="E179" i="21"/>
  <c r="F179" i="21"/>
  <c r="N183" i="21"/>
  <c r="O183" i="21"/>
  <c r="Q183" i="21"/>
  <c r="P183" i="21"/>
  <c r="L184" i="21"/>
  <c r="J184" i="21"/>
  <c r="K184" i="21"/>
  <c r="I184" i="21"/>
  <c r="M184" i="21"/>
  <c r="H185" i="21"/>
  <c r="D181" i="21"/>
  <c r="F180" i="21"/>
  <c r="E180" i="21"/>
  <c r="P184" i="21"/>
  <c r="N184" i="21"/>
  <c r="Q184" i="21"/>
  <c r="O184" i="21"/>
  <c r="M185" i="21"/>
  <c r="H186" i="21"/>
  <c r="L185" i="21"/>
  <c r="I185" i="21"/>
  <c r="J185" i="21"/>
  <c r="K185" i="21"/>
  <c r="E181" i="21"/>
  <c r="F181" i="21"/>
  <c r="D182" i="21"/>
  <c r="I186" i="21"/>
  <c r="K186" i="21"/>
  <c r="M186" i="21"/>
  <c r="H187" i="21"/>
  <c r="L186" i="21"/>
  <c r="J186" i="21"/>
  <c r="O185" i="21"/>
  <c r="P185" i="21"/>
  <c r="N185" i="21"/>
  <c r="Q185" i="21"/>
  <c r="D183" i="21"/>
  <c r="E182" i="21"/>
  <c r="F182" i="21"/>
  <c r="P186" i="21"/>
  <c r="N186" i="21"/>
  <c r="Q186" i="21"/>
  <c r="O186" i="21"/>
  <c r="K187" i="21"/>
  <c r="L187" i="21"/>
  <c r="M187" i="21"/>
  <c r="I187" i="21"/>
  <c r="H188" i="21"/>
  <c r="J187" i="21"/>
  <c r="E183" i="21"/>
  <c r="D184" i="21"/>
  <c r="F183" i="21"/>
  <c r="N187" i="21"/>
  <c r="P187" i="21"/>
  <c r="O187" i="21"/>
  <c r="Q187" i="21"/>
  <c r="L188" i="21"/>
  <c r="J188" i="21"/>
  <c r="K188" i="21"/>
  <c r="I188" i="21"/>
  <c r="M188" i="21"/>
  <c r="H189" i="21"/>
  <c r="F184" i="21"/>
  <c r="E184" i="21"/>
  <c r="D185" i="21"/>
  <c r="N188" i="21"/>
  <c r="Q188" i="21"/>
  <c r="P188" i="21"/>
  <c r="O188" i="21"/>
  <c r="M189" i="21"/>
  <c r="H190" i="21"/>
  <c r="L189" i="21"/>
  <c r="K189" i="21"/>
  <c r="J189" i="21"/>
  <c r="I189" i="21"/>
  <c r="F185" i="21"/>
  <c r="D186" i="21"/>
  <c r="E185" i="21"/>
  <c r="J190" i="21"/>
  <c r="H191" i="21"/>
  <c r="I190" i="21"/>
  <c r="L190" i="21"/>
  <c r="K190" i="21"/>
  <c r="M190" i="21"/>
  <c r="P189" i="21"/>
  <c r="N189" i="21"/>
  <c r="Q189" i="21"/>
  <c r="O189" i="21"/>
  <c r="E186" i="21"/>
  <c r="F186" i="21"/>
  <c r="D187" i="21"/>
  <c r="M191" i="21"/>
  <c r="K191" i="21"/>
  <c r="I191" i="21"/>
  <c r="L191" i="21"/>
  <c r="H192" i="21"/>
  <c r="J191" i="21"/>
  <c r="O190" i="21"/>
  <c r="Q190" i="21"/>
  <c r="N190" i="21"/>
  <c r="P190" i="21"/>
  <c r="E187" i="21"/>
  <c r="F187" i="21"/>
  <c r="D188" i="21"/>
  <c r="Q191" i="21"/>
  <c r="N191" i="21"/>
  <c r="O191" i="21"/>
  <c r="P191" i="21"/>
  <c r="M192" i="21"/>
  <c r="L192" i="21"/>
  <c r="I192" i="21"/>
  <c r="J192" i="21"/>
  <c r="K192" i="21"/>
  <c r="H193" i="21"/>
  <c r="D189" i="21"/>
  <c r="E188" i="21"/>
  <c r="F188" i="21"/>
  <c r="N192" i="21"/>
  <c r="O192" i="21"/>
  <c r="P192" i="21"/>
  <c r="Q192" i="21"/>
  <c r="L193" i="21"/>
  <c r="I193" i="21"/>
  <c r="K193" i="21"/>
  <c r="M193" i="21"/>
  <c r="J193" i="21"/>
  <c r="H194" i="21"/>
  <c r="D190" i="21"/>
  <c r="F189" i="21"/>
  <c r="E189" i="21"/>
  <c r="N193" i="21"/>
  <c r="Q193" i="21"/>
  <c r="P193" i="21"/>
  <c r="O193" i="21"/>
  <c r="K194" i="21"/>
  <c r="H195" i="21"/>
  <c r="L194" i="21"/>
  <c r="J194" i="21"/>
  <c r="I194" i="21"/>
  <c r="M194" i="21"/>
  <c r="F190" i="21"/>
  <c r="D191" i="21"/>
  <c r="E190" i="21"/>
  <c r="K195" i="21"/>
  <c r="H196" i="21"/>
  <c r="L195" i="21"/>
  <c r="I195" i="21"/>
  <c r="M195" i="21"/>
  <c r="J195" i="21"/>
  <c r="Q194" i="21"/>
  <c r="N194" i="21"/>
  <c r="P194" i="21"/>
  <c r="O194" i="21"/>
  <c r="F191" i="21"/>
  <c r="E191" i="21"/>
  <c r="D192" i="21"/>
  <c r="H197" i="21"/>
  <c r="M196" i="21"/>
  <c r="J196" i="21"/>
  <c r="L196" i="21"/>
  <c r="K196" i="21"/>
  <c r="I196" i="21"/>
  <c r="N195" i="21"/>
  <c r="O195" i="21"/>
  <c r="Q195" i="21"/>
  <c r="P195" i="21"/>
  <c r="F192" i="21"/>
  <c r="D193" i="21"/>
  <c r="E192" i="21"/>
  <c r="H198" i="21"/>
  <c r="J197" i="21"/>
  <c r="I197" i="21"/>
  <c r="M197" i="21"/>
  <c r="K197" i="21"/>
  <c r="L197" i="21"/>
  <c r="N196" i="21"/>
  <c r="O196" i="21"/>
  <c r="P196" i="21"/>
  <c r="Q196" i="21"/>
  <c r="F193" i="21"/>
  <c r="E193" i="21"/>
  <c r="D194" i="21"/>
  <c r="K198" i="21"/>
  <c r="J198" i="21"/>
  <c r="M198" i="21"/>
  <c r="I198" i="21"/>
  <c r="H199" i="21"/>
  <c r="L198" i="21"/>
  <c r="N197" i="21"/>
  <c r="P197" i="21"/>
  <c r="Q197" i="21"/>
  <c r="O197" i="21"/>
  <c r="E194" i="21"/>
  <c r="F194" i="21"/>
  <c r="D195" i="21"/>
  <c r="N198" i="21"/>
  <c r="P198" i="21"/>
  <c r="Q198" i="21"/>
  <c r="O198" i="21"/>
  <c r="M199" i="21"/>
  <c r="L199" i="21"/>
  <c r="K199" i="21"/>
  <c r="I199" i="21"/>
  <c r="H200" i="21"/>
  <c r="J199" i="21"/>
  <c r="D196" i="21"/>
  <c r="E195" i="21"/>
  <c r="F195" i="21"/>
  <c r="O199" i="21"/>
  <c r="N199" i="21"/>
  <c r="P199" i="21"/>
  <c r="Q199" i="21"/>
  <c r="M200" i="21"/>
  <c r="H201" i="21"/>
  <c r="K200" i="21"/>
  <c r="I200" i="21"/>
  <c r="J200" i="21"/>
  <c r="L200" i="21"/>
  <c r="D197" i="21"/>
  <c r="F196" i="21"/>
  <c r="E196" i="21"/>
  <c r="L201" i="21"/>
  <c r="K201" i="21"/>
  <c r="H202" i="21"/>
  <c r="I201" i="21"/>
  <c r="M201" i="21"/>
  <c r="J201" i="21"/>
  <c r="P200" i="21"/>
  <c r="O200" i="21"/>
  <c r="N200" i="21"/>
  <c r="Q200" i="21"/>
  <c r="F197" i="21"/>
  <c r="D198" i="21"/>
  <c r="E197" i="21"/>
  <c r="M202" i="21"/>
  <c r="L202" i="21"/>
  <c r="J202" i="21"/>
  <c r="I202" i="21"/>
  <c r="K202" i="21"/>
  <c r="H203" i="21"/>
  <c r="Q201" i="21"/>
  <c r="P201" i="21"/>
  <c r="N201" i="21"/>
  <c r="O201" i="21"/>
  <c r="D199" i="21"/>
  <c r="E198" i="21"/>
  <c r="F198" i="21"/>
  <c r="O202" i="21"/>
  <c r="N202" i="21"/>
  <c r="P202" i="21"/>
  <c r="Q202" i="21"/>
  <c r="J203" i="21"/>
  <c r="L203" i="21"/>
  <c r="M203" i="21"/>
  <c r="H204" i="21"/>
  <c r="I203" i="21"/>
  <c r="K203" i="21"/>
  <c r="E199" i="21"/>
  <c r="F199" i="21"/>
  <c r="D200" i="21"/>
  <c r="I204" i="21"/>
  <c r="L204" i="21"/>
  <c r="K204" i="21"/>
  <c r="M204" i="21"/>
  <c r="H205" i="21"/>
  <c r="J204" i="21"/>
  <c r="P203" i="21"/>
  <c r="Q203" i="21"/>
  <c r="N203" i="21"/>
  <c r="O203" i="21"/>
  <c r="E200" i="21"/>
  <c r="D201" i="21"/>
  <c r="F200" i="21"/>
  <c r="N204" i="21"/>
  <c r="P204" i="21"/>
  <c r="O204" i="21"/>
  <c r="Q204" i="21"/>
  <c r="M205" i="21"/>
  <c r="H206" i="21"/>
  <c r="K205" i="21"/>
  <c r="I205" i="21"/>
  <c r="J205" i="21"/>
  <c r="L205" i="21"/>
  <c r="E201" i="21"/>
  <c r="F201" i="21"/>
  <c r="D202" i="21"/>
  <c r="I206" i="21"/>
  <c r="H207" i="21"/>
  <c r="M206" i="21"/>
  <c r="L206" i="21"/>
  <c r="J206" i="21"/>
  <c r="K206" i="21"/>
  <c r="N205" i="21"/>
  <c r="Q205" i="21"/>
  <c r="P205" i="21"/>
  <c r="O205" i="21"/>
  <c r="D203" i="21"/>
  <c r="E202" i="21"/>
  <c r="F202" i="21"/>
  <c r="P206" i="21"/>
  <c r="Q206" i="21"/>
  <c r="O206" i="21"/>
  <c r="N206" i="21"/>
  <c r="L207" i="21"/>
  <c r="J207" i="21"/>
  <c r="M207" i="21"/>
  <c r="H208" i="21"/>
  <c r="K207" i="21"/>
  <c r="I207" i="21"/>
  <c r="E203" i="21"/>
  <c r="F203" i="21"/>
  <c r="D204" i="21"/>
  <c r="M208" i="21"/>
  <c r="K208" i="21"/>
  <c r="I208" i="21"/>
  <c r="H209" i="21"/>
  <c r="L208" i="21"/>
  <c r="J208" i="21"/>
  <c r="Q207" i="21"/>
  <c r="N207" i="21"/>
  <c r="O207" i="21"/>
  <c r="P207" i="21"/>
  <c r="E204" i="21"/>
  <c r="D205" i="21"/>
  <c r="F204" i="21"/>
  <c r="Q208" i="21"/>
  <c r="P208" i="21"/>
  <c r="N208" i="21"/>
  <c r="O208" i="21"/>
  <c r="I209" i="21"/>
  <c r="K209" i="21"/>
  <c r="M209" i="21"/>
  <c r="L209" i="21"/>
  <c r="H210" i="21"/>
  <c r="J209" i="21"/>
  <c r="D206" i="21"/>
  <c r="E205" i="21"/>
  <c r="F205" i="21"/>
  <c r="O209" i="21"/>
  <c r="P209" i="21"/>
  <c r="N209" i="21"/>
  <c r="Q209" i="21"/>
  <c r="M210" i="21"/>
  <c r="I210" i="21"/>
  <c r="H211" i="21"/>
  <c r="L210" i="21"/>
  <c r="J210" i="21"/>
  <c r="K210" i="21"/>
  <c r="D207" i="21"/>
  <c r="E206" i="21"/>
  <c r="F206" i="21"/>
  <c r="Q210" i="21"/>
  <c r="N210" i="21"/>
  <c r="O210" i="21"/>
  <c r="P210" i="21"/>
  <c r="L211" i="21"/>
  <c r="J211" i="21"/>
  <c r="K211" i="21"/>
  <c r="M211" i="21"/>
  <c r="I211" i="21"/>
  <c r="H212" i="21"/>
  <c r="D208" i="21"/>
  <c r="F207" i="21"/>
  <c r="E207" i="21"/>
  <c r="Q211" i="21"/>
  <c r="O211" i="21"/>
  <c r="N211" i="21"/>
  <c r="P211" i="21"/>
  <c r="J212" i="21"/>
  <c r="I212" i="21"/>
  <c r="M212" i="21"/>
  <c r="H213" i="21"/>
  <c r="L212" i="21"/>
  <c r="K212" i="21"/>
  <c r="D209" i="21"/>
  <c r="E208" i="21"/>
  <c r="F208" i="21"/>
  <c r="P212" i="21"/>
  <c r="N212" i="21"/>
  <c r="O212" i="21"/>
  <c r="Q212" i="21"/>
  <c r="I213" i="21"/>
  <c r="M213" i="21"/>
  <c r="L213" i="21"/>
  <c r="K213" i="21"/>
  <c r="J213" i="21"/>
  <c r="H214" i="21"/>
  <c r="E209" i="21"/>
  <c r="F209" i="21"/>
  <c r="D210" i="21"/>
  <c r="P213" i="21"/>
  <c r="Q213" i="21"/>
  <c r="O213" i="21"/>
  <c r="N213" i="21"/>
  <c r="K214" i="21"/>
  <c r="J214" i="21"/>
  <c r="I214" i="21"/>
  <c r="L214" i="21"/>
  <c r="M214" i="21"/>
  <c r="H215" i="21"/>
  <c r="E210" i="21"/>
  <c r="D211" i="21"/>
  <c r="F210" i="21"/>
  <c r="Q214" i="21"/>
  <c r="O214" i="21"/>
  <c r="P214" i="21"/>
  <c r="N214" i="21"/>
  <c r="I215" i="21"/>
  <c r="H216" i="21"/>
  <c r="K215" i="21"/>
  <c r="M215" i="21"/>
  <c r="L215" i="21"/>
  <c r="J215" i="21"/>
  <c r="E211" i="21"/>
  <c r="F211" i="21"/>
  <c r="D212" i="21"/>
  <c r="Q215" i="21"/>
  <c r="P215" i="21"/>
  <c r="N215" i="21"/>
  <c r="O215" i="21"/>
  <c r="J216" i="21"/>
  <c r="K216" i="21"/>
  <c r="I216" i="21"/>
  <c r="M216" i="21"/>
  <c r="H217" i="21"/>
  <c r="L216" i="21"/>
  <c r="E212" i="21"/>
  <c r="F212" i="21"/>
  <c r="D213" i="21"/>
  <c r="Q216" i="21"/>
  <c r="N216" i="21"/>
  <c r="P216" i="21"/>
  <c r="O216" i="21"/>
  <c r="H218" i="21"/>
  <c r="M217" i="21"/>
  <c r="L217" i="21"/>
  <c r="K217" i="21"/>
  <c r="J217" i="21"/>
  <c r="I217" i="21"/>
  <c r="E213" i="21"/>
  <c r="F213" i="21"/>
  <c r="D214" i="21"/>
  <c r="L218" i="21"/>
  <c r="H219" i="21"/>
  <c r="K218" i="21"/>
  <c r="I218" i="21"/>
  <c r="J218" i="21"/>
  <c r="M218" i="21"/>
  <c r="N217" i="21"/>
  <c r="O217" i="21"/>
  <c r="P217" i="21"/>
  <c r="Q217" i="21"/>
  <c r="F214" i="21"/>
  <c r="D215" i="21"/>
  <c r="E214" i="21"/>
  <c r="I219" i="21"/>
  <c r="H220" i="21"/>
  <c r="J219" i="21"/>
  <c r="M219" i="21"/>
  <c r="K219" i="21"/>
  <c r="L219" i="21"/>
  <c r="Q218" i="21"/>
  <c r="P218" i="21"/>
  <c r="O218" i="21"/>
  <c r="N218" i="21"/>
  <c r="F215" i="21"/>
  <c r="E215" i="21"/>
  <c r="D216" i="21"/>
  <c r="P219" i="21"/>
  <c r="N219" i="21"/>
  <c r="O219" i="21"/>
  <c r="Q219" i="21"/>
  <c r="H221" i="21"/>
  <c r="I220" i="21"/>
  <c r="M220" i="21"/>
  <c r="L220" i="21"/>
  <c r="K220" i="21"/>
  <c r="J220" i="21"/>
  <c r="F216" i="21"/>
  <c r="E216" i="21"/>
  <c r="D217" i="21"/>
  <c r="J221" i="21"/>
  <c r="L221" i="21"/>
  <c r="H222" i="21"/>
  <c r="K221" i="21"/>
  <c r="I221" i="21"/>
  <c r="M221" i="21"/>
  <c r="N220" i="21"/>
  <c r="P220" i="21"/>
  <c r="O220" i="21"/>
  <c r="Q220" i="21"/>
  <c r="F217" i="21"/>
  <c r="E217" i="21"/>
  <c r="D218" i="21"/>
  <c r="I222" i="21"/>
  <c r="M222" i="21"/>
  <c r="K222" i="21"/>
  <c r="L222" i="21"/>
  <c r="H223" i="21"/>
  <c r="J222" i="21"/>
  <c r="Q221" i="21"/>
  <c r="O221" i="21"/>
  <c r="P221" i="21"/>
  <c r="N221" i="21"/>
  <c r="F218" i="21"/>
  <c r="E218" i="21"/>
  <c r="D219" i="21"/>
  <c r="N222" i="21"/>
  <c r="Q222" i="21"/>
  <c r="P222" i="21"/>
  <c r="O222" i="21"/>
  <c r="J223" i="21"/>
  <c r="L223" i="21"/>
  <c r="H224" i="21"/>
  <c r="M223" i="21"/>
  <c r="K223" i="21"/>
  <c r="I223" i="21"/>
  <c r="E219" i="21"/>
  <c r="D220" i="21"/>
  <c r="F219" i="21"/>
  <c r="L224" i="21"/>
  <c r="H225" i="21"/>
  <c r="J224" i="21"/>
  <c r="K224" i="21"/>
  <c r="M224" i="21"/>
  <c r="I224" i="21"/>
  <c r="P223" i="21"/>
  <c r="N223" i="21"/>
  <c r="Q223" i="21"/>
  <c r="O223" i="21"/>
  <c r="F220" i="21"/>
  <c r="D221" i="21"/>
  <c r="E220" i="21"/>
  <c r="K225" i="21"/>
  <c r="L225" i="21"/>
  <c r="I225" i="21"/>
  <c r="M225" i="21"/>
  <c r="J225" i="21"/>
  <c r="H226" i="21"/>
  <c r="Q224" i="21"/>
  <c r="N224" i="21"/>
  <c r="P224" i="21"/>
  <c r="O224" i="21"/>
  <c r="F221" i="21"/>
  <c r="E221" i="21"/>
  <c r="D222" i="21"/>
  <c r="P225" i="21"/>
  <c r="Q225" i="21"/>
  <c r="O225" i="21"/>
  <c r="N225" i="21"/>
  <c r="H227" i="21"/>
  <c r="M226" i="21"/>
  <c r="J226" i="21"/>
  <c r="K226" i="21"/>
  <c r="I226" i="21"/>
  <c r="L226" i="21"/>
  <c r="D223" i="21"/>
  <c r="F222" i="21"/>
  <c r="E222" i="21"/>
  <c r="H228" i="21"/>
  <c r="M227" i="21"/>
  <c r="K227" i="21"/>
  <c r="J227" i="21"/>
  <c r="L227" i="21"/>
  <c r="I227" i="21"/>
  <c r="P226" i="21"/>
  <c r="Q226" i="21"/>
  <c r="O226" i="21"/>
  <c r="N226" i="21"/>
  <c r="F223" i="21"/>
  <c r="D224" i="21"/>
  <c r="E223" i="21"/>
  <c r="I228" i="21"/>
  <c r="J228" i="21"/>
  <c r="K228" i="21"/>
  <c r="L228" i="21"/>
  <c r="M228" i="21"/>
  <c r="H229" i="21"/>
  <c r="P227" i="21"/>
  <c r="Q227" i="21"/>
  <c r="O227" i="21"/>
  <c r="N227" i="21"/>
  <c r="E224" i="21"/>
  <c r="D225" i="21"/>
  <c r="F224" i="21"/>
  <c r="Q228" i="21"/>
  <c r="O228" i="21"/>
  <c r="N228" i="21"/>
  <c r="P228" i="21"/>
  <c r="L229" i="21"/>
  <c r="I229" i="21"/>
  <c r="J229" i="21"/>
  <c r="M229" i="21"/>
  <c r="H230" i="21"/>
  <c r="K229" i="21"/>
  <c r="F225" i="21"/>
  <c r="D226" i="21"/>
  <c r="E225" i="21"/>
  <c r="P229" i="21"/>
  <c r="O229" i="21"/>
  <c r="N229" i="21"/>
  <c r="Q229" i="21"/>
  <c r="J230" i="21"/>
  <c r="H231" i="21"/>
  <c r="M230" i="21"/>
  <c r="K230" i="21"/>
  <c r="L230" i="21"/>
  <c r="I230" i="21"/>
  <c r="F226" i="21"/>
  <c r="D227" i="21"/>
  <c r="E226" i="21"/>
  <c r="H232" i="21"/>
  <c r="M231" i="21"/>
  <c r="I231" i="21"/>
  <c r="L231" i="21"/>
  <c r="J231" i="21"/>
  <c r="K231" i="21"/>
  <c r="N230" i="21"/>
  <c r="P230" i="21"/>
  <c r="Q230" i="21"/>
  <c r="O230" i="21"/>
  <c r="E227" i="21"/>
  <c r="F227" i="21"/>
  <c r="D228" i="21"/>
  <c r="M232" i="21"/>
  <c r="I232" i="21"/>
  <c r="K232" i="21"/>
  <c r="L232" i="21"/>
  <c r="J232" i="21"/>
  <c r="H233" i="21"/>
  <c r="Q231" i="21"/>
  <c r="N231" i="21"/>
  <c r="P231" i="21"/>
  <c r="O231" i="21"/>
  <c r="E228" i="21"/>
  <c r="F228" i="21"/>
  <c r="D229" i="21"/>
  <c r="Q232" i="21"/>
  <c r="O232" i="21"/>
  <c r="N232" i="21"/>
  <c r="P232" i="21"/>
  <c r="M233" i="21"/>
  <c r="H234" i="21"/>
  <c r="L233" i="21"/>
  <c r="J233" i="21"/>
  <c r="K233" i="21"/>
  <c r="I233" i="21"/>
  <c r="F229" i="21"/>
  <c r="E229" i="21"/>
  <c r="D230" i="21"/>
  <c r="L234" i="21"/>
  <c r="I234" i="21"/>
  <c r="K234" i="21"/>
  <c r="J234" i="21"/>
  <c r="M234" i="21"/>
  <c r="H235" i="21"/>
  <c r="P233" i="21"/>
  <c r="O233" i="21"/>
  <c r="N233" i="21"/>
  <c r="Q233" i="21"/>
  <c r="F230" i="21"/>
  <c r="D231" i="21"/>
  <c r="E230" i="21"/>
  <c r="N234" i="21"/>
  <c r="Q234" i="21"/>
  <c r="O234" i="21"/>
  <c r="P234" i="21"/>
  <c r="I235" i="21"/>
  <c r="M235" i="21"/>
  <c r="L235" i="21"/>
  <c r="H236" i="21"/>
  <c r="J235" i="21"/>
  <c r="K235" i="21"/>
  <c r="E231" i="21"/>
  <c r="D232" i="21"/>
  <c r="F231" i="21"/>
  <c r="N235" i="21"/>
  <c r="Q235" i="21"/>
  <c r="P235" i="21"/>
  <c r="O235" i="21"/>
  <c r="J236" i="21"/>
  <c r="H237" i="21"/>
  <c r="I236" i="21"/>
  <c r="M236" i="21"/>
  <c r="L236" i="21"/>
  <c r="K236" i="21"/>
  <c r="D233" i="21"/>
  <c r="F232" i="21"/>
  <c r="E232" i="21"/>
  <c r="M237" i="21"/>
  <c r="I237" i="21"/>
  <c r="K237" i="21"/>
  <c r="L237" i="21"/>
  <c r="H238" i="21"/>
  <c r="J237" i="21"/>
  <c r="P236" i="21"/>
  <c r="Q236" i="21"/>
  <c r="N236" i="21"/>
  <c r="O236" i="21"/>
  <c r="D234" i="21"/>
  <c r="E233" i="21"/>
  <c r="F233" i="21"/>
  <c r="Q237" i="21"/>
  <c r="P237" i="21"/>
  <c r="O237" i="21"/>
  <c r="N237" i="21"/>
  <c r="J238" i="21"/>
  <c r="I238" i="21"/>
  <c r="M238" i="21"/>
  <c r="L238" i="21"/>
  <c r="K238" i="21"/>
  <c r="H239" i="21"/>
  <c r="E234" i="21"/>
  <c r="D235" i="21"/>
  <c r="F234" i="21"/>
  <c r="N238" i="21"/>
  <c r="Q238" i="21"/>
  <c r="P238" i="21"/>
  <c r="O238" i="21"/>
  <c r="I239" i="21"/>
  <c r="H240" i="21"/>
  <c r="M239" i="21"/>
  <c r="K239" i="21"/>
  <c r="J239" i="21"/>
  <c r="L239" i="21"/>
  <c r="F235" i="21"/>
  <c r="D236" i="21"/>
  <c r="E235" i="21"/>
  <c r="Q239" i="21"/>
  <c r="O239" i="21"/>
  <c r="P239" i="21"/>
  <c r="N239" i="21"/>
  <c r="H241" i="21"/>
  <c r="I240" i="21"/>
  <c r="L240" i="21"/>
  <c r="M240" i="21"/>
  <c r="K240" i="21"/>
  <c r="J240" i="21"/>
  <c r="F236" i="21"/>
  <c r="D237" i="21"/>
  <c r="E236" i="21"/>
  <c r="H242" i="21"/>
  <c r="J241" i="21"/>
  <c r="M241" i="21"/>
  <c r="K241" i="21"/>
  <c r="L241" i="21"/>
  <c r="I241" i="21"/>
  <c r="P240" i="21"/>
  <c r="O240" i="21"/>
  <c r="Q240" i="21"/>
  <c r="N240" i="21"/>
  <c r="D238" i="21"/>
  <c r="F237" i="21"/>
  <c r="E237" i="21"/>
  <c r="H243" i="21"/>
  <c r="L242" i="21"/>
  <c r="J242" i="21"/>
  <c r="K242" i="21"/>
  <c r="M242" i="21"/>
  <c r="I242" i="21"/>
  <c r="Q241" i="21"/>
  <c r="P241" i="21"/>
  <c r="N241" i="21"/>
  <c r="O241" i="21"/>
  <c r="D239" i="21"/>
  <c r="F238" i="21"/>
  <c r="E238" i="21"/>
  <c r="M243" i="21"/>
  <c r="J243" i="21"/>
  <c r="K243" i="21"/>
  <c r="I243" i="21"/>
  <c r="L243" i="21"/>
  <c r="H244" i="21"/>
  <c r="O242" i="21"/>
  <c r="N242" i="21"/>
  <c r="P242" i="21"/>
  <c r="Q242" i="21"/>
  <c r="F239" i="21"/>
  <c r="D240" i="21"/>
  <c r="E239" i="21"/>
  <c r="Q243" i="21"/>
  <c r="P243" i="21"/>
  <c r="N243" i="21"/>
  <c r="O243" i="21"/>
  <c r="L244" i="21"/>
  <c r="I244" i="21"/>
  <c r="J244" i="21"/>
  <c r="K244" i="21"/>
  <c r="H245" i="21"/>
  <c r="M244" i="21"/>
  <c r="E240" i="21"/>
  <c r="D241" i="21"/>
  <c r="F240" i="21"/>
  <c r="P244" i="21"/>
  <c r="Q244" i="21"/>
  <c r="N244" i="21"/>
  <c r="O244" i="21"/>
  <c r="M245" i="21"/>
  <c r="H246" i="21"/>
  <c r="K245" i="21"/>
  <c r="J245" i="21"/>
  <c r="I245" i="21"/>
  <c r="L245" i="21"/>
  <c r="D242" i="21"/>
  <c r="E241" i="21"/>
  <c r="F241" i="21"/>
  <c r="L246" i="21"/>
  <c r="M246" i="21"/>
  <c r="I246" i="21"/>
  <c r="K246" i="21"/>
  <c r="J246" i="21"/>
  <c r="H247" i="21"/>
  <c r="Q245" i="21"/>
  <c r="P245" i="21"/>
  <c r="O245" i="21"/>
  <c r="N245" i="21"/>
  <c r="F242" i="21"/>
  <c r="E242" i="21"/>
  <c r="D243" i="21"/>
  <c r="N246" i="21"/>
  <c r="P246" i="21"/>
  <c r="O246" i="21"/>
  <c r="Q246" i="21"/>
  <c r="L247" i="21"/>
  <c r="K247" i="21"/>
  <c r="H248" i="21"/>
  <c r="I247" i="21"/>
  <c r="M247" i="21"/>
  <c r="J247" i="21"/>
  <c r="D244" i="21"/>
  <c r="F243" i="21"/>
  <c r="E243" i="21"/>
  <c r="H249" i="21"/>
  <c r="I248" i="21"/>
  <c r="K248" i="21"/>
  <c r="M248" i="21"/>
  <c r="J248" i="21"/>
  <c r="L248" i="21"/>
  <c r="O247" i="21"/>
  <c r="Q247" i="21"/>
  <c r="P247" i="21"/>
  <c r="N247" i="21"/>
  <c r="F244" i="21"/>
  <c r="D245" i="21"/>
  <c r="E244" i="21"/>
  <c r="I249" i="21"/>
  <c r="H250" i="21"/>
  <c r="J249" i="21"/>
  <c r="L249" i="21"/>
  <c r="M249" i="21"/>
  <c r="K249" i="21"/>
  <c r="Q248" i="21"/>
  <c r="O248" i="21"/>
  <c r="N248" i="21"/>
  <c r="P248" i="21"/>
  <c r="D246" i="21"/>
  <c r="E245" i="21"/>
  <c r="F245" i="21"/>
  <c r="Q249" i="21"/>
  <c r="O249" i="21"/>
  <c r="N249" i="21"/>
  <c r="P249" i="21"/>
  <c r="I250" i="21"/>
  <c r="K250" i="21"/>
  <c r="M250" i="21"/>
  <c r="L250" i="21"/>
  <c r="J250" i="21"/>
  <c r="H251" i="21"/>
  <c r="E246" i="21"/>
  <c r="D247" i="21"/>
  <c r="F246" i="21"/>
  <c r="P250" i="21"/>
  <c r="Q250" i="21"/>
  <c r="O250" i="21"/>
  <c r="N250" i="21"/>
  <c r="I251" i="21"/>
  <c r="L251" i="21"/>
  <c r="H252" i="21"/>
  <c r="J251" i="21"/>
  <c r="M251" i="21"/>
  <c r="K251" i="21"/>
  <c r="E247" i="21"/>
  <c r="D248" i="21"/>
  <c r="F247" i="21"/>
  <c r="P251" i="21"/>
  <c r="O251" i="21"/>
  <c r="Q251" i="21"/>
  <c r="N251" i="21"/>
  <c r="L252" i="21"/>
  <c r="M252" i="21"/>
  <c r="J252" i="21"/>
  <c r="K252" i="21"/>
  <c r="H253" i="21"/>
  <c r="I252" i="21"/>
  <c r="D249" i="21"/>
  <c r="F248" i="21"/>
  <c r="E248" i="21"/>
  <c r="L253" i="21"/>
  <c r="I253" i="21"/>
  <c r="H254" i="21"/>
  <c r="K253" i="21"/>
  <c r="J253" i="21"/>
  <c r="M253" i="21"/>
  <c r="O252" i="21"/>
  <c r="Q252" i="21"/>
  <c r="P252" i="21"/>
  <c r="N252" i="21"/>
  <c r="E249" i="21"/>
  <c r="F249" i="21"/>
  <c r="D250" i="21"/>
  <c r="Q253" i="21"/>
  <c r="N253" i="21"/>
  <c r="O253" i="21"/>
  <c r="P253" i="21"/>
  <c r="K254" i="21"/>
  <c r="L254" i="21"/>
  <c r="M254" i="21"/>
  <c r="H255" i="21"/>
  <c r="J254" i="21"/>
  <c r="I254" i="21"/>
  <c r="D251" i="21"/>
  <c r="E250" i="21"/>
  <c r="F250" i="21"/>
  <c r="I255" i="21"/>
  <c r="J255" i="21"/>
  <c r="L255" i="21"/>
  <c r="H256" i="21"/>
  <c r="K255" i="21"/>
  <c r="M255" i="21"/>
  <c r="P254" i="21"/>
  <c r="O254" i="21"/>
  <c r="Q254" i="21"/>
  <c r="N254" i="21"/>
  <c r="D252" i="21"/>
  <c r="E251" i="21"/>
  <c r="F251" i="21"/>
  <c r="P255" i="21"/>
  <c r="Q255" i="21"/>
  <c r="O255" i="21"/>
  <c r="N255" i="21"/>
  <c r="K256" i="21"/>
  <c r="J256" i="21"/>
  <c r="L256" i="21"/>
  <c r="I256" i="21"/>
  <c r="M256" i="21"/>
  <c r="H257" i="21"/>
  <c r="F252" i="21"/>
  <c r="E252" i="21"/>
  <c r="D253" i="21"/>
  <c r="O256" i="21"/>
  <c r="N256" i="21"/>
  <c r="Q256" i="21"/>
  <c r="P256" i="21"/>
  <c r="H258" i="21"/>
  <c r="L257" i="21"/>
  <c r="M257" i="21"/>
  <c r="I257" i="21"/>
  <c r="K257" i="21"/>
  <c r="J257" i="21"/>
  <c r="E253" i="21"/>
  <c r="F253" i="21"/>
  <c r="D254" i="21"/>
  <c r="I258" i="21"/>
  <c r="L258" i="21"/>
  <c r="K258" i="21"/>
  <c r="H259" i="21"/>
  <c r="M258" i="21"/>
  <c r="J258" i="21"/>
  <c r="N257" i="21"/>
  <c r="P257" i="21"/>
  <c r="O257" i="21"/>
  <c r="Q257" i="21"/>
  <c r="E254" i="21"/>
  <c r="F254" i="21"/>
  <c r="D255" i="21"/>
  <c r="O258" i="21"/>
  <c r="N258" i="21"/>
  <c r="Q258" i="21"/>
  <c r="P258" i="21"/>
  <c r="H260" i="21"/>
  <c r="L259" i="21"/>
  <c r="J259" i="21"/>
  <c r="K259" i="21"/>
  <c r="M259" i="21"/>
  <c r="I259" i="21"/>
  <c r="F255" i="21"/>
  <c r="D256" i="21"/>
  <c r="E255" i="21"/>
  <c r="L260" i="21"/>
  <c r="M260" i="21"/>
  <c r="I260" i="21"/>
  <c r="H261" i="21"/>
  <c r="K260" i="21"/>
  <c r="J260" i="21"/>
  <c r="N259" i="21"/>
  <c r="P259" i="21"/>
  <c r="Q259" i="21"/>
  <c r="O259" i="21"/>
  <c r="D257" i="21"/>
  <c r="E256" i="21"/>
  <c r="F256" i="21"/>
  <c r="P260" i="21"/>
  <c r="N260" i="21"/>
  <c r="O260" i="21"/>
  <c r="Q260" i="21"/>
  <c r="J261" i="21"/>
  <c r="M261" i="21"/>
  <c r="H262" i="21"/>
  <c r="L261" i="21"/>
  <c r="K261" i="21"/>
  <c r="I261" i="21"/>
  <c r="E257" i="21"/>
  <c r="F257" i="21"/>
  <c r="D258" i="21"/>
  <c r="I262" i="21"/>
  <c r="J262" i="21"/>
  <c r="K262" i="21"/>
  <c r="H263" i="21"/>
  <c r="M262" i="21"/>
  <c r="L262" i="21"/>
  <c r="P261" i="21"/>
  <c r="N261" i="21"/>
  <c r="Q261" i="21"/>
  <c r="O261" i="21"/>
  <c r="E258" i="21"/>
  <c r="D259" i="21"/>
  <c r="F258" i="21"/>
  <c r="P262" i="21"/>
  <c r="Q262" i="21"/>
  <c r="N262" i="21"/>
  <c r="O262" i="21"/>
  <c r="J263" i="21"/>
  <c r="K263" i="21"/>
  <c r="L263" i="21"/>
  <c r="H264" i="21"/>
  <c r="M263" i="21"/>
  <c r="I263" i="21"/>
  <c r="E259" i="21"/>
  <c r="D260" i="21"/>
  <c r="F259" i="21"/>
  <c r="J264" i="21"/>
  <c r="K264" i="21"/>
  <c r="I264" i="21"/>
  <c r="L264" i="21"/>
  <c r="H265" i="21"/>
  <c r="M264" i="21"/>
  <c r="N263" i="21"/>
  <c r="P263" i="21"/>
  <c r="Q263" i="21"/>
  <c r="O263" i="21"/>
  <c r="E260" i="21"/>
  <c r="F260" i="21"/>
  <c r="D261" i="21"/>
  <c r="Q264" i="21"/>
  <c r="N264" i="21"/>
  <c r="P264" i="21"/>
  <c r="O264" i="21"/>
  <c r="H266" i="21"/>
  <c r="M265" i="21"/>
  <c r="J265" i="21"/>
  <c r="L265" i="21"/>
  <c r="I265" i="21"/>
  <c r="K265" i="21"/>
  <c r="F261" i="21"/>
  <c r="E261" i="21"/>
  <c r="D262" i="21"/>
  <c r="L266" i="21"/>
  <c r="J266" i="21"/>
  <c r="M266" i="21"/>
  <c r="H267" i="21"/>
  <c r="I266" i="21"/>
  <c r="K266" i="21"/>
  <c r="Q265" i="21"/>
  <c r="P265" i="21"/>
  <c r="N265" i="21"/>
  <c r="O265" i="21"/>
  <c r="E262" i="21"/>
  <c r="F262" i="21"/>
  <c r="D263" i="21"/>
  <c r="L267" i="21"/>
  <c r="M267" i="21"/>
  <c r="H268" i="21"/>
  <c r="I267" i="21"/>
  <c r="J267" i="21"/>
  <c r="K267" i="21"/>
  <c r="O266" i="21"/>
  <c r="Q266" i="21"/>
  <c r="N266" i="21"/>
  <c r="P266" i="21"/>
  <c r="F263" i="21"/>
  <c r="D264" i="21"/>
  <c r="E263" i="21"/>
  <c r="K268" i="21"/>
  <c r="I268" i="21"/>
  <c r="J268" i="21"/>
  <c r="H269" i="21"/>
  <c r="L268" i="21"/>
  <c r="M268" i="21"/>
  <c r="P267" i="21"/>
  <c r="N267" i="21"/>
  <c r="O267" i="21"/>
  <c r="Q267" i="21"/>
  <c r="F264" i="21"/>
  <c r="E264" i="21"/>
  <c r="D265" i="21"/>
  <c r="O268" i="21"/>
  <c r="Q268" i="21"/>
  <c r="N268" i="21"/>
  <c r="P268" i="21"/>
  <c r="I269" i="21"/>
  <c r="M269" i="21"/>
  <c r="J269" i="21"/>
  <c r="K269" i="21"/>
  <c r="H270" i="21"/>
  <c r="L269" i="21"/>
  <c r="F265" i="21"/>
  <c r="D266" i="21"/>
  <c r="E265" i="21"/>
  <c r="O269" i="21"/>
  <c r="N269" i="21"/>
  <c r="P269" i="21"/>
  <c r="Q269" i="21"/>
  <c r="K270" i="21"/>
  <c r="I270" i="21"/>
  <c r="J270" i="21"/>
  <c r="H271" i="21"/>
  <c r="L270" i="21"/>
  <c r="M270" i="21"/>
  <c r="D267" i="21"/>
  <c r="F266" i="21"/>
  <c r="E266" i="21"/>
  <c r="O270" i="21"/>
  <c r="Q270" i="21"/>
  <c r="P270" i="21"/>
  <c r="N270" i="21"/>
  <c r="J271" i="21"/>
  <c r="H272" i="21"/>
  <c r="K271" i="21"/>
  <c r="M271" i="21"/>
  <c r="I271" i="21"/>
  <c r="L271" i="21"/>
  <c r="D268" i="21"/>
  <c r="F267" i="21"/>
  <c r="E267" i="21"/>
  <c r="M272" i="21"/>
  <c r="K272" i="21"/>
  <c r="L272" i="21"/>
  <c r="I272" i="21"/>
  <c r="J272" i="21"/>
  <c r="H273" i="21"/>
  <c r="Q271" i="21"/>
  <c r="P271" i="21"/>
  <c r="N271" i="21"/>
  <c r="O271" i="21"/>
  <c r="D269" i="21"/>
  <c r="F268" i="21"/>
  <c r="E268" i="21"/>
  <c r="Q272" i="21"/>
  <c r="O272" i="21"/>
  <c r="N272" i="21"/>
  <c r="P272" i="21"/>
  <c r="L273" i="21"/>
  <c r="J273" i="21"/>
  <c r="I273" i="21"/>
  <c r="K273" i="21"/>
  <c r="M273" i="21"/>
  <c r="H274" i="21"/>
  <c r="E269" i="21"/>
  <c r="D270" i="21"/>
  <c r="F269" i="21"/>
  <c r="O273" i="21"/>
  <c r="Q273" i="21"/>
  <c r="P273" i="21"/>
  <c r="N273" i="21"/>
  <c r="I274" i="21"/>
  <c r="L274" i="21"/>
  <c r="J274" i="21"/>
  <c r="K274" i="21"/>
  <c r="M274" i="21"/>
  <c r="H275" i="21"/>
  <c r="F270" i="21"/>
  <c r="D271" i="21"/>
  <c r="E270" i="21"/>
  <c r="P274" i="21"/>
  <c r="N274" i="21"/>
  <c r="Q274" i="21"/>
  <c r="O274" i="21"/>
  <c r="K275" i="21"/>
  <c r="J275" i="21"/>
  <c r="L275" i="21"/>
  <c r="H276" i="21"/>
  <c r="M275" i="21"/>
  <c r="I275" i="21"/>
  <c r="F271" i="21"/>
  <c r="D272" i="21"/>
  <c r="E271" i="21"/>
  <c r="J276" i="21"/>
  <c r="H277" i="21"/>
  <c r="I276" i="21"/>
  <c r="M276" i="21"/>
  <c r="K276" i="21"/>
  <c r="L276" i="21"/>
  <c r="P275" i="21"/>
  <c r="Q275" i="21"/>
  <c r="N275" i="21"/>
  <c r="O275" i="21"/>
  <c r="F272" i="21"/>
  <c r="E272" i="21"/>
  <c r="D273" i="21"/>
  <c r="I277" i="21"/>
  <c r="K277" i="21"/>
  <c r="H278" i="21"/>
  <c r="M277" i="21"/>
  <c r="J277" i="21"/>
  <c r="L277" i="21"/>
  <c r="N276" i="21"/>
  <c r="P276" i="21"/>
  <c r="O276" i="21"/>
  <c r="Q276" i="21"/>
  <c r="E273" i="21"/>
  <c r="F273" i="21"/>
  <c r="D274" i="21"/>
  <c r="Q277" i="21"/>
  <c r="O277" i="21"/>
  <c r="N277" i="21"/>
  <c r="P277" i="21"/>
  <c r="H279" i="21"/>
  <c r="M278" i="21"/>
  <c r="L278" i="21"/>
  <c r="K278" i="21"/>
  <c r="I278" i="21"/>
  <c r="J278" i="21"/>
  <c r="F274" i="21"/>
  <c r="E274" i="21"/>
  <c r="D275" i="21"/>
  <c r="I279" i="21"/>
  <c r="M279" i="21"/>
  <c r="H280" i="21"/>
  <c r="L279" i="21"/>
  <c r="K279" i="21"/>
  <c r="J279" i="21"/>
  <c r="N278" i="21"/>
  <c r="P278" i="21"/>
  <c r="O278" i="21"/>
  <c r="Q278" i="21"/>
  <c r="E275" i="21"/>
  <c r="F275" i="21"/>
  <c r="D276" i="21"/>
  <c r="Q279" i="21"/>
  <c r="O279" i="21"/>
  <c r="N279" i="21"/>
  <c r="P279" i="21"/>
  <c r="K280" i="21"/>
  <c r="J280" i="21"/>
  <c r="M280" i="21"/>
  <c r="H281" i="21"/>
  <c r="L280" i="21"/>
  <c r="I280" i="21"/>
  <c r="E276" i="21"/>
  <c r="D277" i="21"/>
  <c r="F276" i="21"/>
  <c r="L281" i="21"/>
  <c r="M281" i="21"/>
  <c r="J281" i="21"/>
  <c r="I281" i="21"/>
  <c r="K281" i="21"/>
  <c r="H282" i="21"/>
  <c r="P280" i="21"/>
  <c r="Q280" i="21"/>
  <c r="O280" i="21"/>
  <c r="N280" i="21"/>
  <c r="F277" i="21"/>
  <c r="D278" i="21"/>
  <c r="E277" i="21"/>
  <c r="Q281" i="21"/>
  <c r="O281" i="21"/>
  <c r="P281" i="21"/>
  <c r="N281" i="21"/>
  <c r="K282" i="21"/>
  <c r="L282" i="21"/>
  <c r="M282" i="21"/>
  <c r="H283" i="21"/>
  <c r="I282" i="21"/>
  <c r="J282" i="21"/>
  <c r="F278" i="21"/>
  <c r="E278" i="21"/>
  <c r="D279" i="21"/>
  <c r="M283" i="21"/>
  <c r="I283" i="21"/>
  <c r="J283" i="21"/>
  <c r="H284" i="21"/>
  <c r="K283" i="21"/>
  <c r="L283" i="21"/>
  <c r="P282" i="21"/>
  <c r="N282" i="21"/>
  <c r="Q282" i="21"/>
  <c r="O282" i="21"/>
  <c r="D280" i="21"/>
  <c r="E279" i="21"/>
  <c r="F279" i="21"/>
  <c r="N283" i="21"/>
  <c r="Q283" i="21"/>
  <c r="P283" i="21"/>
  <c r="O283" i="21"/>
  <c r="L284" i="21"/>
  <c r="J284" i="21"/>
  <c r="I284" i="21"/>
  <c r="K284" i="21"/>
  <c r="M284" i="21"/>
  <c r="H285" i="21"/>
  <c r="E280" i="21"/>
  <c r="F280" i="21"/>
  <c r="D281" i="21"/>
  <c r="O284" i="21"/>
  <c r="Q284" i="21"/>
  <c r="N284" i="21"/>
  <c r="P284" i="21"/>
  <c r="J285" i="21"/>
  <c r="M285" i="21"/>
  <c r="K285" i="21"/>
  <c r="L285" i="21"/>
  <c r="I285" i="21"/>
  <c r="H286" i="21"/>
  <c r="F281" i="21"/>
  <c r="D282" i="21"/>
  <c r="E281" i="21"/>
  <c r="Q285" i="21"/>
  <c r="N285" i="21"/>
  <c r="P285" i="21"/>
  <c r="O285" i="21"/>
  <c r="L286" i="21"/>
  <c r="I286" i="21"/>
  <c r="H287" i="21"/>
  <c r="J286" i="21"/>
  <c r="M286" i="21"/>
  <c r="K286" i="21"/>
  <c r="D283" i="21"/>
  <c r="F282" i="21"/>
  <c r="E282" i="21"/>
  <c r="O286" i="21"/>
  <c r="Q286" i="21"/>
  <c r="N286" i="21"/>
  <c r="P286" i="21"/>
  <c r="K287" i="21"/>
  <c r="I287" i="21"/>
  <c r="L287" i="21"/>
  <c r="M287" i="21"/>
  <c r="J287" i="21"/>
  <c r="H288" i="21"/>
  <c r="F283" i="21"/>
  <c r="E283" i="21"/>
  <c r="D284" i="21"/>
  <c r="Q287" i="21"/>
  <c r="P287" i="21"/>
  <c r="O287" i="21"/>
  <c r="N287" i="21"/>
  <c r="L288" i="21"/>
  <c r="K288" i="21"/>
  <c r="H289" i="21"/>
  <c r="I288" i="21"/>
  <c r="J288" i="21"/>
  <c r="M288" i="21"/>
  <c r="E284" i="21"/>
  <c r="D285" i="21"/>
  <c r="F284" i="21"/>
  <c r="J289" i="21"/>
  <c r="M289" i="21"/>
  <c r="H290" i="21"/>
  <c r="I289" i="21"/>
  <c r="L289" i="21"/>
  <c r="K289" i="21"/>
  <c r="Q288" i="21"/>
  <c r="O288" i="21"/>
  <c r="N288" i="21"/>
  <c r="P288" i="21"/>
  <c r="E285" i="21"/>
  <c r="D286" i="21"/>
  <c r="F285" i="21"/>
  <c r="K290" i="21"/>
  <c r="J290" i="21"/>
  <c r="H291" i="21"/>
  <c r="L290" i="21"/>
  <c r="M290" i="21"/>
  <c r="I290" i="21"/>
  <c r="N289" i="21"/>
  <c r="O289" i="21"/>
  <c r="Q289" i="21"/>
  <c r="P289" i="21"/>
  <c r="E286" i="21"/>
  <c r="D287" i="21"/>
  <c r="F286" i="21"/>
  <c r="L291" i="21"/>
  <c r="K291" i="21"/>
  <c r="J291" i="21"/>
  <c r="M291" i="21"/>
  <c r="H292" i="21"/>
  <c r="I291" i="21"/>
  <c r="O290" i="21"/>
  <c r="Q290" i="21"/>
  <c r="P290" i="21"/>
  <c r="N290" i="21"/>
  <c r="D288" i="21"/>
  <c r="F287" i="21"/>
  <c r="E287" i="21"/>
  <c r="I292" i="21"/>
  <c r="L292" i="21"/>
  <c r="K292" i="21"/>
  <c r="M292" i="21"/>
  <c r="H293" i="21"/>
  <c r="J292" i="21"/>
  <c r="N291" i="21"/>
  <c r="P291" i="21"/>
  <c r="O291" i="21"/>
  <c r="Q291" i="21"/>
  <c r="E288" i="21"/>
  <c r="D289" i="21"/>
  <c r="F288" i="21"/>
  <c r="O292" i="21"/>
  <c r="Q292" i="21"/>
  <c r="N292" i="21"/>
  <c r="P292" i="21"/>
  <c r="K293" i="21"/>
  <c r="M293" i="21"/>
  <c r="H294" i="21"/>
  <c r="J293" i="21"/>
  <c r="I293" i="21"/>
  <c r="L293" i="21"/>
  <c r="E289" i="21"/>
  <c r="D290" i="21"/>
  <c r="F289" i="21"/>
  <c r="H295" i="21"/>
  <c r="L294" i="21"/>
  <c r="K294" i="21"/>
  <c r="I294" i="21"/>
  <c r="M294" i="21"/>
  <c r="J294" i="21"/>
  <c r="P293" i="21"/>
  <c r="Q293" i="21"/>
  <c r="N293" i="21"/>
  <c r="O293" i="21"/>
  <c r="F290" i="21"/>
  <c r="E290" i="21"/>
  <c r="D291" i="21"/>
  <c r="J295" i="21"/>
  <c r="L295" i="21"/>
  <c r="K295" i="21"/>
  <c r="I295" i="21"/>
  <c r="M295" i="21"/>
  <c r="H296" i="21"/>
  <c r="Q294" i="21"/>
  <c r="P294" i="21"/>
  <c r="N294" i="21"/>
  <c r="O294" i="21"/>
  <c r="E291" i="21"/>
  <c r="D292" i="21"/>
  <c r="F291" i="21"/>
  <c r="N295" i="21"/>
  <c r="Q295" i="21"/>
  <c r="P295" i="21"/>
  <c r="O295" i="21"/>
  <c r="K296" i="21"/>
  <c r="L296" i="21"/>
  <c r="J296" i="21"/>
  <c r="H297" i="21"/>
  <c r="I296" i="21"/>
  <c r="M296" i="21"/>
  <c r="E292" i="21"/>
  <c r="D293" i="21"/>
  <c r="F292" i="21"/>
  <c r="J297" i="21"/>
  <c r="K297" i="21"/>
  <c r="L297" i="21"/>
  <c r="I297" i="21"/>
  <c r="H298" i="21"/>
  <c r="M297" i="21"/>
  <c r="N296" i="21"/>
  <c r="P296" i="21"/>
  <c r="Q296" i="21"/>
  <c r="O296" i="21"/>
  <c r="D294" i="21"/>
  <c r="E293" i="21"/>
  <c r="F293" i="21"/>
  <c r="O297" i="21"/>
  <c r="P297" i="21"/>
  <c r="N297" i="21"/>
  <c r="Q297" i="21"/>
  <c r="L298" i="21"/>
  <c r="J298" i="21"/>
  <c r="M298" i="21"/>
  <c r="I298" i="21"/>
  <c r="H299" i="21"/>
  <c r="K298" i="21"/>
  <c r="F294" i="21"/>
  <c r="D295" i="21"/>
  <c r="E294" i="21"/>
  <c r="P298" i="21"/>
  <c r="O298" i="21"/>
  <c r="Q298" i="21"/>
  <c r="N298" i="21"/>
  <c r="H300" i="21"/>
  <c r="M299" i="21"/>
  <c r="L299" i="21"/>
  <c r="K299" i="21"/>
  <c r="I299" i="21"/>
  <c r="J299" i="21"/>
  <c r="F295" i="21"/>
  <c r="D296" i="21"/>
  <c r="E295" i="21"/>
  <c r="H301" i="21"/>
  <c r="K300" i="21"/>
  <c r="J300" i="21"/>
  <c r="M300" i="21"/>
  <c r="L300" i="21"/>
  <c r="I300" i="21"/>
  <c r="O299" i="21"/>
  <c r="P299" i="21"/>
  <c r="N299" i="21"/>
  <c r="Q299" i="21"/>
  <c r="E296" i="21"/>
  <c r="F296" i="21"/>
  <c r="D297" i="21"/>
  <c r="I301" i="21"/>
  <c r="H302" i="21"/>
  <c r="K301" i="21"/>
  <c r="M301" i="21"/>
  <c r="J301" i="21"/>
  <c r="L301" i="21"/>
  <c r="N300" i="21"/>
  <c r="O300" i="21"/>
  <c r="P300" i="21"/>
  <c r="Q300" i="21"/>
  <c r="D298" i="21"/>
  <c r="E297" i="21"/>
  <c r="F297" i="21"/>
  <c r="O301" i="21"/>
  <c r="P301" i="21"/>
  <c r="Q301" i="21"/>
  <c r="N301" i="21"/>
  <c r="J302" i="21"/>
  <c r="K302" i="21"/>
  <c r="I302" i="21"/>
  <c r="M302" i="21"/>
  <c r="L302" i="21"/>
  <c r="H303" i="21"/>
  <c r="D299" i="21"/>
  <c r="F298" i="21"/>
  <c r="E298" i="21"/>
  <c r="Q302" i="21"/>
  <c r="N302" i="21"/>
  <c r="O302" i="21"/>
  <c r="P302" i="21"/>
  <c r="L303" i="21"/>
  <c r="I303" i="21"/>
  <c r="M303" i="21"/>
  <c r="J303" i="21"/>
  <c r="H304" i="21"/>
  <c r="K303" i="21"/>
  <c r="F299" i="21"/>
  <c r="E299" i="21"/>
  <c r="D300" i="21"/>
  <c r="O303" i="21"/>
  <c r="P303" i="21"/>
  <c r="Q303" i="21"/>
  <c r="N303" i="21"/>
  <c r="M304" i="21"/>
  <c r="I304" i="21"/>
  <c r="J304" i="21"/>
  <c r="K304" i="21"/>
  <c r="H305" i="21"/>
  <c r="L304" i="21"/>
  <c r="F300" i="21"/>
  <c r="E300" i="21"/>
  <c r="D301" i="21"/>
  <c r="O304" i="21"/>
  <c r="N304" i="21"/>
  <c r="P304" i="21"/>
  <c r="Q304" i="21"/>
  <c r="K305" i="21"/>
  <c r="H306" i="21"/>
  <c r="L305" i="21"/>
  <c r="I305" i="21"/>
  <c r="M305" i="21"/>
  <c r="J305" i="21"/>
  <c r="F301" i="21"/>
  <c r="E301" i="21"/>
  <c r="D302" i="21"/>
  <c r="H307" i="21"/>
  <c r="J306" i="21"/>
  <c r="K306" i="21"/>
  <c r="M306" i="21"/>
  <c r="I306" i="21"/>
  <c r="L306" i="21"/>
  <c r="Q305" i="21"/>
  <c r="N305" i="21"/>
  <c r="P305" i="21"/>
  <c r="O305" i="21"/>
  <c r="F302" i="21"/>
  <c r="E302" i="21"/>
  <c r="D303" i="21"/>
  <c r="H308" i="21"/>
  <c r="M307" i="21"/>
  <c r="I307" i="21"/>
  <c r="J307" i="21"/>
  <c r="L307" i="21"/>
  <c r="K307" i="21"/>
  <c r="N306" i="21"/>
  <c r="O306" i="21"/>
  <c r="P306" i="21"/>
  <c r="Q306" i="21"/>
  <c r="D304" i="21"/>
  <c r="E303" i="21"/>
  <c r="F303" i="21"/>
  <c r="I308" i="21"/>
  <c r="L308" i="21"/>
  <c r="K308" i="21"/>
  <c r="J308" i="21"/>
  <c r="M308" i="21"/>
  <c r="H309" i="21"/>
  <c r="N307" i="21"/>
  <c r="O307" i="21"/>
  <c r="Q307" i="21"/>
  <c r="P307" i="21"/>
  <c r="F304" i="21"/>
  <c r="D305" i="21"/>
  <c r="E304" i="21"/>
  <c r="N308" i="21"/>
  <c r="P308" i="21"/>
  <c r="O308" i="21"/>
  <c r="Q308" i="21"/>
  <c r="J309" i="21"/>
  <c r="M309" i="21"/>
  <c r="I309" i="21"/>
  <c r="L309" i="21"/>
  <c r="K309" i="21"/>
  <c r="H310" i="21"/>
  <c r="F305" i="21"/>
  <c r="D306" i="21"/>
  <c r="E305" i="21"/>
  <c r="P309" i="21"/>
  <c r="N309" i="21"/>
  <c r="O309" i="21"/>
  <c r="Q309" i="21"/>
  <c r="I310" i="21"/>
  <c r="J310" i="21"/>
  <c r="L310" i="21"/>
  <c r="M310" i="21"/>
  <c r="H311" i="21"/>
  <c r="K310" i="21"/>
  <c r="E306" i="21"/>
  <c r="F306" i="21"/>
  <c r="D307" i="21"/>
  <c r="Q310" i="21"/>
  <c r="P310" i="21"/>
  <c r="N310" i="21"/>
  <c r="O310" i="21"/>
  <c r="I311" i="21"/>
  <c r="M311" i="21"/>
  <c r="K311" i="21"/>
  <c r="L311" i="21"/>
  <c r="J311" i="21"/>
  <c r="H312" i="21"/>
  <c r="F307" i="21"/>
  <c r="E307" i="21"/>
  <c r="D308" i="21"/>
  <c r="Q311" i="21"/>
  <c r="O311" i="21"/>
  <c r="N311" i="21"/>
  <c r="P311" i="21"/>
  <c r="H313" i="21"/>
  <c r="M312" i="21"/>
  <c r="K312" i="21"/>
  <c r="J312" i="21"/>
  <c r="L312" i="21"/>
  <c r="I312" i="21"/>
  <c r="D309" i="21"/>
  <c r="E308" i="21"/>
  <c r="F308" i="21"/>
  <c r="H314" i="21"/>
  <c r="J313" i="21"/>
  <c r="K313" i="21"/>
  <c r="I313" i="21"/>
  <c r="M313" i="21"/>
  <c r="L313" i="21"/>
  <c r="O312" i="21"/>
  <c r="P312" i="21"/>
  <c r="Q312" i="21"/>
  <c r="N312" i="21"/>
  <c r="D310" i="21"/>
  <c r="E309" i="21"/>
  <c r="F309" i="21"/>
  <c r="I314" i="21"/>
  <c r="L314" i="21"/>
  <c r="H315" i="21"/>
  <c r="M314" i="21"/>
  <c r="K314" i="21"/>
  <c r="J314" i="21"/>
  <c r="P313" i="21"/>
  <c r="O313" i="21"/>
  <c r="N313" i="21"/>
  <c r="Q313" i="21"/>
  <c r="D311" i="21"/>
  <c r="E310" i="21"/>
  <c r="F310" i="21"/>
  <c r="N314" i="21"/>
  <c r="Q314" i="21"/>
  <c r="O314" i="21"/>
  <c r="P314" i="21"/>
  <c r="L315" i="21"/>
  <c r="J315" i="21"/>
  <c r="H316" i="21"/>
  <c r="M315" i="21"/>
  <c r="K315" i="21"/>
  <c r="I315" i="21"/>
  <c r="D312" i="21"/>
  <c r="F311" i="21"/>
  <c r="E311" i="21"/>
  <c r="J316" i="21"/>
  <c r="L316" i="21"/>
  <c r="M316" i="21"/>
  <c r="I316" i="21"/>
  <c r="H317" i="21"/>
  <c r="K316" i="21"/>
  <c r="N315" i="21"/>
  <c r="O315" i="21"/>
  <c r="Q315" i="21"/>
  <c r="P315" i="21"/>
  <c r="D313" i="21"/>
  <c r="E312" i="21"/>
  <c r="F312" i="21"/>
  <c r="P316" i="21"/>
  <c r="Q316" i="21"/>
  <c r="N316" i="21"/>
  <c r="O316" i="21"/>
  <c r="J317" i="21"/>
  <c r="K317" i="21"/>
  <c r="H318" i="21"/>
  <c r="M317" i="21"/>
  <c r="L317" i="21"/>
  <c r="I317" i="21"/>
  <c r="E313" i="21"/>
  <c r="F313" i="21"/>
  <c r="D314" i="21"/>
  <c r="H319" i="21"/>
  <c r="K318" i="21"/>
  <c r="J318" i="21"/>
  <c r="M318" i="21"/>
  <c r="L318" i="21"/>
  <c r="I318" i="21"/>
  <c r="Q317" i="21"/>
  <c r="N317" i="21"/>
  <c r="O317" i="21"/>
  <c r="P317" i="21"/>
  <c r="D315" i="21"/>
  <c r="E314" i="21"/>
  <c r="F314" i="21"/>
  <c r="J319" i="21"/>
  <c r="M319" i="21"/>
  <c r="I319" i="21"/>
  <c r="K319" i="21"/>
  <c r="L319" i="21"/>
  <c r="H320" i="21"/>
  <c r="O318" i="21"/>
  <c r="P318" i="21"/>
  <c r="N318" i="21"/>
  <c r="Q318" i="21"/>
  <c r="F315" i="21"/>
  <c r="D316" i="21"/>
  <c r="E315" i="21"/>
  <c r="Q319" i="21"/>
  <c r="P319" i="21"/>
  <c r="N319" i="21"/>
  <c r="O319" i="21"/>
  <c r="I320" i="21"/>
  <c r="L320" i="21"/>
  <c r="H321" i="21"/>
  <c r="J320" i="21"/>
  <c r="K320" i="21"/>
  <c r="M320" i="21"/>
  <c r="E316" i="21"/>
  <c r="D317" i="21"/>
  <c r="F316" i="21"/>
  <c r="N320" i="21"/>
  <c r="O320" i="21"/>
  <c r="Q320" i="21"/>
  <c r="P320" i="21"/>
  <c r="H322" i="21"/>
  <c r="J321" i="21"/>
  <c r="M321" i="21"/>
  <c r="K321" i="21"/>
  <c r="L321" i="21"/>
  <c r="I321" i="21"/>
  <c r="D318" i="21"/>
  <c r="F317" i="21"/>
  <c r="E317" i="21"/>
  <c r="L322" i="21"/>
  <c r="I322" i="21"/>
  <c r="H323" i="21"/>
  <c r="J322" i="21"/>
  <c r="K322" i="21"/>
  <c r="M322" i="21"/>
  <c r="N321" i="21"/>
  <c r="Q321" i="21"/>
  <c r="P321" i="21"/>
  <c r="O321" i="21"/>
  <c r="E318" i="21"/>
  <c r="F318" i="21"/>
  <c r="D319" i="21"/>
  <c r="O322" i="21"/>
  <c r="P322" i="21"/>
  <c r="Q322" i="21"/>
  <c r="N322" i="21"/>
  <c r="L323" i="21"/>
  <c r="J323" i="21"/>
  <c r="M323" i="21"/>
  <c r="H324" i="21"/>
  <c r="I323" i="21"/>
  <c r="K323" i="21"/>
  <c r="D320" i="21"/>
  <c r="E319" i="21"/>
  <c r="F319" i="21"/>
  <c r="M324" i="21"/>
  <c r="I324" i="21"/>
  <c r="H325" i="21"/>
  <c r="L324" i="21"/>
  <c r="K324" i="21"/>
  <c r="J324" i="21"/>
  <c r="P323" i="21"/>
  <c r="O323" i="21"/>
  <c r="N323" i="21"/>
  <c r="Q323" i="21"/>
  <c r="F320" i="21"/>
  <c r="D321" i="21"/>
  <c r="E320" i="21"/>
  <c r="N324" i="21"/>
  <c r="O324" i="21"/>
  <c r="P324" i="21"/>
  <c r="Q324" i="21"/>
  <c r="L325" i="21"/>
  <c r="J325" i="21"/>
  <c r="K325" i="21"/>
  <c r="M325" i="21"/>
  <c r="H326" i="21"/>
  <c r="I325" i="21"/>
  <c r="E321" i="21"/>
  <c r="D322" i="21"/>
  <c r="F321" i="21"/>
  <c r="J326" i="21"/>
  <c r="H327" i="21"/>
  <c r="I326" i="21"/>
  <c r="K326" i="21"/>
  <c r="M326" i="21"/>
  <c r="L326" i="21"/>
  <c r="O325" i="21"/>
  <c r="N325" i="21"/>
  <c r="Q325" i="21"/>
  <c r="P325" i="21"/>
  <c r="F322" i="21"/>
  <c r="E322" i="21"/>
  <c r="D323" i="21"/>
  <c r="H328" i="21"/>
  <c r="J327" i="21"/>
  <c r="K327" i="21"/>
  <c r="M327" i="21"/>
  <c r="I327" i="21"/>
  <c r="L327" i="21"/>
  <c r="Q326" i="21"/>
  <c r="P326" i="21"/>
  <c r="O326" i="21"/>
  <c r="N326" i="21"/>
  <c r="D324" i="21"/>
  <c r="F323" i="21"/>
  <c r="E323" i="21"/>
  <c r="H329" i="21"/>
  <c r="J328" i="21"/>
  <c r="L328" i="21"/>
  <c r="M328" i="21"/>
  <c r="I328" i="21"/>
  <c r="K328" i="21"/>
  <c r="O327" i="21"/>
  <c r="Q327" i="21"/>
  <c r="P327" i="21"/>
  <c r="N327" i="21"/>
  <c r="E324" i="21"/>
  <c r="D325" i="21"/>
  <c r="F324" i="21"/>
  <c r="K329" i="21"/>
  <c r="I329" i="21"/>
  <c r="J329" i="21"/>
  <c r="L329" i="21"/>
  <c r="H330" i="21"/>
  <c r="M329" i="21"/>
  <c r="Q328" i="21"/>
  <c r="O328" i="21"/>
  <c r="P328" i="21"/>
  <c r="N328" i="21"/>
  <c r="F325" i="21"/>
  <c r="D326" i="21"/>
  <c r="E325" i="21"/>
  <c r="N329" i="21"/>
  <c r="O329" i="21"/>
  <c r="Q329" i="21"/>
  <c r="P329" i="21"/>
  <c r="H331" i="21"/>
  <c r="M330" i="21"/>
  <c r="J330" i="21"/>
  <c r="L330" i="21"/>
  <c r="I330" i="21"/>
  <c r="K330" i="21"/>
  <c r="F326" i="21"/>
  <c r="D327" i="21"/>
  <c r="E326" i="21"/>
  <c r="K331" i="21"/>
  <c r="J331" i="21"/>
  <c r="I331" i="21"/>
  <c r="L331" i="21"/>
  <c r="H332" i="21"/>
  <c r="M331" i="21"/>
  <c r="Q330" i="21"/>
  <c r="O330" i="21"/>
  <c r="N330" i="21"/>
  <c r="P330" i="21"/>
  <c r="D328" i="21"/>
  <c r="F327" i="21"/>
  <c r="E327" i="21"/>
  <c r="P331" i="21"/>
  <c r="Q331" i="21"/>
  <c r="O331" i="21"/>
  <c r="N331" i="21"/>
  <c r="I332" i="21"/>
  <c r="M332" i="21"/>
  <c r="J332" i="21"/>
  <c r="L332" i="21"/>
  <c r="H333" i="21"/>
  <c r="K332" i="21"/>
  <c r="F328" i="21"/>
  <c r="D329" i="21"/>
  <c r="E328" i="21"/>
  <c r="Q332" i="21"/>
  <c r="O332" i="21"/>
  <c r="N332" i="21"/>
  <c r="P332" i="21"/>
  <c r="I333" i="21"/>
  <c r="K333" i="21"/>
  <c r="L333" i="21"/>
  <c r="M333" i="21"/>
  <c r="J333" i="21"/>
  <c r="H334" i="21"/>
  <c r="E329" i="21"/>
  <c r="D330" i="21"/>
  <c r="F329" i="21"/>
  <c r="O333" i="21"/>
  <c r="Q333" i="21"/>
  <c r="N333" i="21"/>
  <c r="P333" i="21"/>
  <c r="M334" i="21"/>
  <c r="K334" i="21"/>
  <c r="J334" i="21"/>
  <c r="L334" i="21"/>
  <c r="I334" i="21"/>
  <c r="H335" i="21"/>
  <c r="D331" i="21"/>
  <c r="E330" i="21"/>
  <c r="F330" i="21"/>
  <c r="P334" i="21"/>
  <c r="N334" i="21"/>
  <c r="Q334" i="21"/>
  <c r="O334" i="21"/>
  <c r="M335" i="21"/>
  <c r="K335" i="21"/>
  <c r="J335" i="21"/>
  <c r="L335" i="21"/>
  <c r="H336" i="21"/>
  <c r="I335" i="21"/>
  <c r="E331" i="21"/>
  <c r="F331" i="21"/>
  <c r="D332" i="21"/>
  <c r="M336" i="21"/>
  <c r="K336" i="21"/>
  <c r="H337" i="21"/>
  <c r="J336" i="21"/>
  <c r="L336" i="21"/>
  <c r="I336" i="21"/>
  <c r="Q335" i="21"/>
  <c r="P335" i="21"/>
  <c r="O335" i="21"/>
  <c r="N335" i="21"/>
  <c r="D333" i="21"/>
  <c r="F332" i="21"/>
  <c r="E332" i="21"/>
  <c r="J337" i="21"/>
  <c r="K337" i="21"/>
  <c r="M337" i="21"/>
  <c r="H338" i="21"/>
  <c r="I337" i="21"/>
  <c r="L337" i="21"/>
  <c r="Q336" i="21"/>
  <c r="P336" i="21"/>
  <c r="N336" i="21"/>
  <c r="O336" i="21"/>
  <c r="D334" i="21"/>
  <c r="E333" i="21"/>
  <c r="F333" i="21"/>
  <c r="M338" i="21"/>
  <c r="K338" i="21"/>
  <c r="H339" i="21"/>
  <c r="L338" i="21"/>
  <c r="I338" i="21"/>
  <c r="J338" i="21"/>
  <c r="Q337" i="21"/>
  <c r="P337" i="21"/>
  <c r="O337" i="21"/>
  <c r="N337" i="21"/>
  <c r="E334" i="21"/>
  <c r="D335" i="21"/>
  <c r="F334" i="21"/>
  <c r="J339" i="21"/>
  <c r="H340" i="21"/>
  <c r="K339" i="21"/>
  <c r="M339" i="21"/>
  <c r="L339" i="21"/>
  <c r="I339" i="21"/>
  <c r="O338" i="21"/>
  <c r="Q338" i="21"/>
  <c r="N338" i="21"/>
  <c r="P338" i="21"/>
  <c r="F335" i="21"/>
  <c r="D336" i="21"/>
  <c r="E335" i="21"/>
  <c r="L340" i="21"/>
  <c r="M340" i="21"/>
  <c r="I340" i="21"/>
  <c r="K340" i="21"/>
  <c r="J340" i="21"/>
  <c r="H341" i="21"/>
  <c r="O339" i="21"/>
  <c r="P339" i="21"/>
  <c r="N339" i="21"/>
  <c r="Q339" i="21"/>
  <c r="E336" i="21"/>
  <c r="F336" i="21"/>
  <c r="D337" i="21"/>
  <c r="P340" i="21"/>
  <c r="Q340" i="21"/>
  <c r="N340" i="21"/>
  <c r="O340" i="21"/>
  <c r="I341" i="21"/>
  <c r="L341" i="21"/>
  <c r="J341" i="21"/>
  <c r="M341" i="21"/>
  <c r="H342" i="21"/>
  <c r="K341" i="21"/>
  <c r="E337" i="21"/>
  <c r="D338" i="21"/>
  <c r="F337" i="21"/>
  <c r="P341" i="21"/>
  <c r="Q341" i="21"/>
  <c r="O341" i="21"/>
  <c r="N341" i="21"/>
  <c r="I342" i="21"/>
  <c r="L342" i="21"/>
  <c r="J342" i="21"/>
  <c r="K342" i="21"/>
  <c r="H343" i="21"/>
  <c r="M342" i="21"/>
  <c r="D339" i="21"/>
  <c r="E338" i="21"/>
  <c r="F338" i="21"/>
  <c r="N342" i="21"/>
  <c r="O342" i="21"/>
  <c r="Q342" i="21"/>
  <c r="P342" i="21"/>
  <c r="M343" i="21"/>
  <c r="K343" i="21"/>
  <c r="H344" i="21"/>
  <c r="I343" i="21"/>
  <c r="L343" i="21"/>
  <c r="J343" i="21"/>
  <c r="D340" i="21"/>
  <c r="F339" i="21"/>
  <c r="E339" i="21"/>
  <c r="I344" i="21"/>
  <c r="M344" i="21"/>
  <c r="K344" i="21"/>
  <c r="H345" i="21"/>
  <c r="J344" i="21"/>
  <c r="L344" i="21"/>
  <c r="P343" i="21"/>
  <c r="O343" i="21"/>
  <c r="Q343" i="21"/>
  <c r="N343" i="21"/>
  <c r="F340" i="21"/>
  <c r="D341" i="21"/>
  <c r="E340" i="21"/>
  <c r="N344" i="21"/>
  <c r="P344" i="21"/>
  <c r="O344" i="21"/>
  <c r="Q344" i="21"/>
  <c r="J345" i="21"/>
  <c r="H346" i="21"/>
  <c r="M345" i="21"/>
  <c r="K345" i="21"/>
  <c r="I345" i="21"/>
  <c r="L345" i="21"/>
  <c r="E341" i="21"/>
  <c r="D342" i="21"/>
  <c r="F341" i="21"/>
  <c r="K346" i="21"/>
  <c r="J346" i="21"/>
  <c r="I346" i="21"/>
  <c r="H347" i="21"/>
  <c r="M346" i="21"/>
  <c r="L346" i="21"/>
  <c r="P345" i="21"/>
  <c r="O345" i="21"/>
  <c r="N345" i="21"/>
  <c r="Q345" i="21"/>
  <c r="D343" i="21"/>
  <c r="E342" i="21"/>
  <c r="F342" i="21"/>
  <c r="Q346" i="21"/>
  <c r="N346" i="21"/>
  <c r="O346" i="21"/>
  <c r="P346" i="21"/>
  <c r="M347" i="21"/>
  <c r="H348" i="21"/>
  <c r="J347" i="21"/>
  <c r="I347" i="21"/>
  <c r="K347" i="21"/>
  <c r="L347" i="21"/>
  <c r="E343" i="21"/>
  <c r="F343" i="21"/>
  <c r="D344" i="21"/>
  <c r="J348" i="21"/>
  <c r="H349" i="21"/>
  <c r="M348" i="21"/>
  <c r="L348" i="21"/>
  <c r="I348" i="21"/>
  <c r="K348" i="21"/>
  <c r="O347" i="21"/>
  <c r="P347" i="21"/>
  <c r="N347" i="21"/>
  <c r="Q347" i="21"/>
  <c r="E344" i="21"/>
  <c r="F344" i="21"/>
  <c r="D345" i="21"/>
  <c r="J349" i="21"/>
  <c r="L349" i="21"/>
  <c r="H350" i="21"/>
  <c r="I349" i="21"/>
  <c r="M349" i="21"/>
  <c r="K349" i="21"/>
  <c r="Q348" i="21"/>
  <c r="P348" i="21"/>
  <c r="N348" i="21"/>
  <c r="O348" i="21"/>
  <c r="D346" i="21"/>
  <c r="F345" i="21"/>
  <c r="E345" i="21"/>
  <c r="J350" i="21"/>
  <c r="L350" i="21"/>
  <c r="H351" i="21"/>
  <c r="M350" i="21"/>
  <c r="I350" i="21"/>
  <c r="K350" i="21"/>
  <c r="Q349" i="21"/>
  <c r="P349" i="21"/>
  <c r="O349" i="21"/>
  <c r="N349" i="21"/>
  <c r="F346" i="21"/>
  <c r="E346" i="21"/>
  <c r="D347" i="21"/>
  <c r="I351" i="21"/>
  <c r="K351" i="21"/>
  <c r="J351" i="21"/>
  <c r="L351" i="21"/>
  <c r="H352" i="21"/>
  <c r="M351" i="21"/>
  <c r="O350" i="21"/>
  <c r="N350" i="21"/>
  <c r="Q350" i="21"/>
  <c r="P350" i="21"/>
  <c r="F347" i="21"/>
  <c r="D348" i="21"/>
  <c r="E347" i="21"/>
  <c r="Q351" i="21"/>
  <c r="N351" i="21"/>
  <c r="O351" i="21"/>
  <c r="P351" i="21"/>
  <c r="L352" i="21"/>
  <c r="M352" i="21"/>
  <c r="J352" i="21"/>
  <c r="I352" i="21"/>
  <c r="H353" i="21"/>
  <c r="K352" i="21"/>
  <c r="E348" i="21"/>
  <c r="F348" i="21"/>
  <c r="D349" i="21"/>
  <c r="N352" i="21"/>
  <c r="P352" i="21"/>
  <c r="Q352" i="21"/>
  <c r="O352" i="21"/>
  <c r="H354" i="21"/>
  <c r="I353" i="21"/>
  <c r="L353" i="21"/>
  <c r="M353" i="21"/>
  <c r="K353" i="21"/>
  <c r="J353" i="21"/>
  <c r="F349" i="21"/>
  <c r="D350" i="21"/>
  <c r="E349" i="21"/>
  <c r="L354" i="21"/>
  <c r="M354" i="21"/>
  <c r="H355" i="21"/>
  <c r="I354" i="21"/>
  <c r="K354" i="21"/>
  <c r="J354" i="21"/>
  <c r="P353" i="21"/>
  <c r="Q353" i="21"/>
  <c r="O353" i="21"/>
  <c r="N353" i="21"/>
  <c r="D351" i="21"/>
  <c r="F350" i="21"/>
  <c r="E350" i="21"/>
  <c r="H356" i="21"/>
  <c r="K355" i="21"/>
  <c r="I355" i="21"/>
  <c r="J355" i="21"/>
  <c r="L355" i="21"/>
  <c r="M355" i="21"/>
  <c r="Q354" i="21"/>
  <c r="N354" i="21"/>
  <c r="P354" i="21"/>
  <c r="O354" i="21"/>
  <c r="D352" i="21"/>
  <c r="E351" i="21"/>
  <c r="F351" i="21"/>
  <c r="J356" i="21"/>
  <c r="L356" i="21"/>
  <c r="K356" i="21"/>
  <c r="I356" i="21"/>
  <c r="M356" i="21"/>
  <c r="H357" i="21"/>
  <c r="P355" i="21"/>
  <c r="N355" i="21"/>
  <c r="O355" i="21"/>
  <c r="Q355" i="21"/>
  <c r="F352" i="21"/>
  <c r="E352" i="21"/>
  <c r="D353" i="21"/>
  <c r="N356" i="21"/>
  <c r="Q356" i="21"/>
  <c r="O356" i="21"/>
  <c r="P356" i="21"/>
  <c r="M357" i="21"/>
  <c r="L357" i="21"/>
  <c r="H358" i="21"/>
  <c r="K357" i="21"/>
  <c r="J357" i="21"/>
  <c r="I357" i="21"/>
  <c r="E353" i="21"/>
  <c r="F353" i="21"/>
  <c r="D354" i="21"/>
  <c r="J358" i="21"/>
  <c r="L358" i="21"/>
  <c r="M358" i="21"/>
  <c r="H359" i="21"/>
  <c r="I358" i="21"/>
  <c r="K358" i="21"/>
  <c r="O357" i="21"/>
  <c r="Q357" i="21"/>
  <c r="P357" i="21"/>
  <c r="N357" i="21"/>
  <c r="E354" i="21"/>
  <c r="F354" i="21"/>
  <c r="D355" i="21"/>
  <c r="I359" i="21"/>
  <c r="M359" i="21"/>
  <c r="H360" i="21"/>
  <c r="L359" i="21"/>
  <c r="K359" i="21"/>
  <c r="J359" i="21"/>
  <c r="O358" i="21"/>
  <c r="P358" i="21"/>
  <c r="Q358" i="21"/>
  <c r="N358" i="21"/>
  <c r="F355" i="21"/>
  <c r="E355" i="21"/>
  <c r="D356" i="21"/>
  <c r="Q359" i="21"/>
  <c r="N359" i="21"/>
  <c r="P359" i="21"/>
  <c r="O359" i="21"/>
  <c r="H361" i="21"/>
  <c r="J360" i="21"/>
  <c r="K360" i="21"/>
  <c r="M360" i="21"/>
  <c r="I360" i="21"/>
  <c r="L360" i="21"/>
  <c r="D357" i="21"/>
  <c r="E356" i="21"/>
  <c r="F356" i="21"/>
  <c r="K361" i="21"/>
  <c r="I361" i="21"/>
  <c r="M361" i="21"/>
  <c r="H362" i="21"/>
  <c r="J361" i="21"/>
  <c r="L361" i="21"/>
  <c r="N360" i="21"/>
  <c r="O360" i="21"/>
  <c r="P360" i="21"/>
  <c r="Q360" i="21"/>
  <c r="D358" i="21"/>
  <c r="F357" i="21"/>
  <c r="E357" i="21"/>
  <c r="P361" i="21"/>
  <c r="O361" i="21"/>
  <c r="N361" i="21"/>
  <c r="Q361" i="21"/>
  <c r="M362" i="21"/>
  <c r="I362" i="21"/>
  <c r="J362" i="21"/>
  <c r="K362" i="21"/>
  <c r="L362" i="21"/>
  <c r="H363" i="21"/>
  <c r="E358" i="21"/>
  <c r="D359" i="21"/>
  <c r="F358" i="21"/>
  <c r="P362" i="21"/>
  <c r="N362" i="21"/>
  <c r="Q362" i="21"/>
  <c r="O362" i="21"/>
  <c r="J363" i="21"/>
  <c r="H364" i="21"/>
  <c r="L363" i="21"/>
  <c r="K363" i="21"/>
  <c r="I363" i="21"/>
  <c r="M363" i="21"/>
  <c r="E359" i="21"/>
  <c r="D360" i="21"/>
  <c r="F359" i="21"/>
  <c r="J364" i="21"/>
  <c r="H365" i="21"/>
  <c r="L364" i="21"/>
  <c r="K364" i="21"/>
  <c r="I364" i="21"/>
  <c r="M364" i="21"/>
  <c r="O363" i="21"/>
  <c r="N363" i="21"/>
  <c r="P363" i="21"/>
  <c r="Q363" i="21"/>
  <c r="D361" i="21"/>
  <c r="F360" i="21"/>
  <c r="E360" i="21"/>
  <c r="H366" i="21"/>
  <c r="J365" i="21"/>
  <c r="M365" i="21"/>
  <c r="I365" i="21"/>
  <c r="L365" i="21"/>
  <c r="K365" i="21"/>
  <c r="P364" i="21"/>
  <c r="N364" i="21"/>
  <c r="O364" i="21"/>
  <c r="Q364" i="21"/>
  <c r="F361" i="21"/>
  <c r="E361" i="21"/>
  <c r="D362" i="21"/>
  <c r="M366" i="21"/>
  <c r="J366" i="21"/>
  <c r="H367" i="21"/>
  <c r="L366" i="21"/>
  <c r="K366" i="21"/>
  <c r="I366" i="21"/>
  <c r="Q365" i="21"/>
  <c r="O365" i="21"/>
  <c r="P365" i="21"/>
  <c r="N365" i="21"/>
  <c r="F362" i="21"/>
  <c r="D363" i="21"/>
  <c r="E362" i="21"/>
  <c r="M367" i="21"/>
  <c r="I367" i="21"/>
  <c r="K367" i="21"/>
  <c r="J367" i="21"/>
  <c r="L367" i="21"/>
  <c r="H368" i="21"/>
  <c r="N366" i="21"/>
  <c r="Q366" i="21"/>
  <c r="O366" i="21"/>
  <c r="P366" i="21"/>
  <c r="D364" i="21"/>
  <c r="E363" i="21"/>
  <c r="F363" i="21"/>
  <c r="Q367" i="21"/>
  <c r="P367" i="21"/>
  <c r="O367" i="21"/>
  <c r="N367" i="21"/>
  <c r="L368" i="21"/>
  <c r="M368" i="21"/>
  <c r="I368" i="21"/>
  <c r="K368" i="21"/>
  <c r="H369" i="21"/>
  <c r="J368" i="21"/>
  <c r="E364" i="21"/>
  <c r="F364" i="21"/>
  <c r="D365" i="21"/>
  <c r="O368" i="21"/>
  <c r="Q368" i="21"/>
  <c r="N368" i="21"/>
  <c r="P368" i="21"/>
  <c r="I369" i="21"/>
  <c r="H370" i="21"/>
  <c r="L369" i="21"/>
  <c r="M369" i="21"/>
  <c r="J369" i="21"/>
  <c r="K369" i="21"/>
  <c r="D366" i="21"/>
  <c r="F365" i="21"/>
  <c r="E365" i="21"/>
  <c r="O369" i="21"/>
  <c r="Q369" i="21"/>
  <c r="N369" i="21"/>
  <c r="P369" i="21"/>
  <c r="L370" i="21"/>
  <c r="J370" i="21"/>
  <c r="H371" i="21"/>
  <c r="I370" i="21"/>
  <c r="K370" i="21"/>
  <c r="M370" i="21"/>
  <c r="E366" i="21"/>
  <c r="F366" i="21"/>
  <c r="D367" i="21"/>
  <c r="J371" i="21"/>
  <c r="M371" i="21"/>
  <c r="I371" i="21"/>
  <c r="K371" i="21"/>
  <c r="H372" i="21"/>
  <c r="L371" i="21"/>
  <c r="O370" i="21"/>
  <c r="Q370" i="21"/>
  <c r="N370" i="21"/>
  <c r="P370" i="21"/>
  <c r="F367" i="21"/>
  <c r="E367" i="21"/>
  <c r="D368" i="21"/>
  <c r="Q371" i="21"/>
  <c r="O371" i="21"/>
  <c r="P371" i="21"/>
  <c r="N371" i="21"/>
  <c r="J372" i="21"/>
  <c r="K372" i="21"/>
  <c r="L372" i="21"/>
  <c r="I372" i="21"/>
  <c r="H373" i="21"/>
  <c r="M372" i="21"/>
  <c r="E368" i="21"/>
  <c r="D369" i="21"/>
  <c r="F368" i="21"/>
  <c r="Q372" i="21"/>
  <c r="N372" i="21"/>
  <c r="O372" i="21"/>
  <c r="P372" i="21"/>
  <c r="H374" i="21"/>
  <c r="I373" i="21"/>
  <c r="M373" i="21"/>
  <c r="J373" i="21"/>
  <c r="K373" i="21"/>
  <c r="L373" i="21"/>
  <c r="D370" i="21"/>
  <c r="E369" i="21"/>
  <c r="F369" i="21"/>
  <c r="H375" i="21"/>
  <c r="J374" i="21"/>
  <c r="K374" i="21"/>
  <c r="I374" i="21"/>
  <c r="L374" i="21"/>
  <c r="M374" i="21"/>
  <c r="O373" i="21"/>
  <c r="Q373" i="21"/>
  <c r="P373" i="21"/>
  <c r="N373" i="21"/>
  <c r="E370" i="21"/>
  <c r="F370" i="21"/>
  <c r="D371" i="21"/>
  <c r="H376" i="21"/>
  <c r="J375" i="21"/>
  <c r="K375" i="21"/>
  <c r="M375" i="21"/>
  <c r="L375" i="21"/>
  <c r="I375" i="21"/>
  <c r="Q374" i="21"/>
  <c r="P374" i="21"/>
  <c r="N374" i="21"/>
  <c r="O374" i="21"/>
  <c r="D372" i="21"/>
  <c r="F371" i="21"/>
  <c r="E371" i="21"/>
  <c r="M376" i="21"/>
  <c r="K376" i="21"/>
  <c r="J376" i="21"/>
  <c r="H377" i="21"/>
  <c r="L376" i="21"/>
  <c r="I376" i="21"/>
  <c r="P375" i="21"/>
  <c r="Q375" i="21"/>
  <c r="N375" i="21"/>
  <c r="O375" i="21"/>
  <c r="E372" i="21"/>
  <c r="D373" i="21"/>
  <c r="F372" i="21"/>
  <c r="J377" i="21"/>
  <c r="M377" i="21"/>
  <c r="H378" i="21"/>
  <c r="I377" i="21"/>
  <c r="K377" i="21"/>
  <c r="L377" i="21"/>
  <c r="Q376" i="21"/>
  <c r="O376" i="21"/>
  <c r="N376" i="21"/>
  <c r="P376" i="21"/>
  <c r="E373" i="21"/>
  <c r="F373" i="21"/>
  <c r="D374" i="21"/>
  <c r="K378" i="21"/>
  <c r="J378" i="21"/>
  <c r="H379" i="21"/>
  <c r="I378" i="21"/>
  <c r="M378" i="21"/>
  <c r="L378" i="21"/>
  <c r="Q377" i="21"/>
  <c r="N377" i="21"/>
  <c r="P377" i="21"/>
  <c r="O377" i="21"/>
  <c r="E374" i="21"/>
  <c r="D375" i="21"/>
  <c r="F374" i="21"/>
  <c r="J379" i="21"/>
  <c r="I379" i="21"/>
  <c r="M379" i="21"/>
  <c r="L379" i="21"/>
  <c r="H380" i="21"/>
  <c r="K379" i="21"/>
  <c r="P378" i="21"/>
  <c r="Q378" i="21"/>
  <c r="N378" i="21"/>
  <c r="O378" i="21"/>
  <c r="F375" i="21"/>
  <c r="D376" i="21"/>
  <c r="E375" i="21"/>
  <c r="Q379" i="21"/>
  <c r="P379" i="21"/>
  <c r="O379" i="21"/>
  <c r="N379" i="21"/>
  <c r="K380" i="21"/>
  <c r="H381" i="21"/>
  <c r="L380" i="21"/>
  <c r="J380" i="21"/>
  <c r="I380" i="21"/>
  <c r="M380" i="21"/>
  <c r="E376" i="21"/>
  <c r="F376" i="21"/>
  <c r="D377" i="21"/>
  <c r="J381" i="21"/>
  <c r="L381" i="21"/>
  <c r="M381" i="21"/>
  <c r="I381" i="21"/>
  <c r="H382" i="21"/>
  <c r="K381" i="21"/>
  <c r="P380" i="21"/>
  <c r="Q380" i="21"/>
  <c r="N380" i="21"/>
  <c r="O380" i="21"/>
  <c r="E377" i="21"/>
  <c r="F377" i="21"/>
  <c r="D378" i="21"/>
  <c r="P381" i="21"/>
  <c r="N381" i="21"/>
  <c r="Q381" i="21"/>
  <c r="O381" i="21"/>
  <c r="K382" i="21"/>
  <c r="J382" i="21"/>
  <c r="H383" i="21"/>
  <c r="I382" i="21"/>
  <c r="L382" i="21"/>
  <c r="M382" i="21"/>
  <c r="D379" i="21"/>
  <c r="E378" i="21"/>
  <c r="F378" i="21"/>
  <c r="L383" i="21"/>
  <c r="H384" i="21"/>
  <c r="I383" i="21"/>
  <c r="J383" i="21"/>
  <c r="K383" i="21"/>
  <c r="M383" i="21"/>
  <c r="N382" i="21"/>
  <c r="Q382" i="21"/>
  <c r="O382" i="21"/>
  <c r="P382" i="21"/>
  <c r="E379" i="21"/>
  <c r="F379" i="21"/>
  <c r="D380" i="21"/>
  <c r="H385" i="21"/>
  <c r="M384" i="21"/>
  <c r="I384" i="21"/>
  <c r="L384" i="21"/>
  <c r="K384" i="21"/>
  <c r="J384" i="21"/>
  <c r="N383" i="21"/>
  <c r="P383" i="21"/>
  <c r="O383" i="21"/>
  <c r="Q383" i="21"/>
  <c r="D381" i="21"/>
  <c r="E380" i="21"/>
  <c r="F380" i="21"/>
  <c r="M385" i="21"/>
  <c r="L385" i="21"/>
  <c r="K385" i="21"/>
  <c r="I385" i="21"/>
  <c r="H386" i="21"/>
  <c r="J385" i="21"/>
  <c r="N384" i="21"/>
  <c r="P384" i="21"/>
  <c r="O384" i="21"/>
  <c r="Q384" i="21"/>
  <c r="F381" i="21"/>
  <c r="D382" i="21"/>
  <c r="E381" i="21"/>
  <c r="P385" i="21"/>
  <c r="Q385" i="21"/>
  <c r="O385" i="21"/>
  <c r="N385" i="21"/>
  <c r="L386" i="21"/>
  <c r="M386" i="21"/>
  <c r="H387" i="21"/>
  <c r="K386" i="21"/>
  <c r="I386" i="21"/>
  <c r="J386" i="21"/>
  <c r="E382" i="21"/>
  <c r="D383" i="21"/>
  <c r="F382" i="21"/>
  <c r="M387" i="21"/>
  <c r="K387" i="21"/>
  <c r="L387" i="21"/>
  <c r="J387" i="21"/>
  <c r="I387" i="21"/>
  <c r="H388" i="21"/>
  <c r="Q386" i="21"/>
  <c r="N386" i="21"/>
  <c r="O386" i="21"/>
  <c r="D384" i="21"/>
  <c r="F383" i="21"/>
  <c r="E383" i="21"/>
  <c r="N387" i="21"/>
  <c r="P387" i="21"/>
  <c r="Q387" i="21"/>
  <c r="O387" i="21"/>
  <c r="L388" i="21"/>
  <c r="I388" i="21"/>
  <c r="K388" i="21"/>
  <c r="H389" i="21"/>
  <c r="M388" i="21"/>
  <c r="J388" i="21"/>
  <c r="E384" i="21"/>
  <c r="D385" i="21"/>
  <c r="F384" i="21"/>
  <c r="O388" i="21"/>
  <c r="Q388" i="21"/>
  <c r="N388" i="21"/>
  <c r="P388" i="21"/>
  <c r="K389" i="21"/>
  <c r="L389" i="21"/>
  <c r="I389" i="21"/>
  <c r="M389" i="21"/>
  <c r="H390" i="21"/>
  <c r="J389" i="21"/>
  <c r="D386" i="21"/>
  <c r="F385" i="21"/>
  <c r="E385" i="21"/>
  <c r="P389" i="21"/>
  <c r="O389" i="21"/>
  <c r="Q389" i="21"/>
  <c r="N389" i="21"/>
  <c r="M390" i="21"/>
  <c r="H391" i="21"/>
  <c r="I390" i="21"/>
  <c r="K390" i="21"/>
  <c r="J390" i="21"/>
  <c r="L390" i="21"/>
  <c r="D387" i="21"/>
  <c r="F386" i="21"/>
  <c r="E386" i="21"/>
  <c r="K391" i="21"/>
  <c r="M391" i="21"/>
  <c r="J391" i="21"/>
  <c r="I391" i="21"/>
  <c r="H392" i="21"/>
  <c r="L391" i="21"/>
  <c r="P390" i="21"/>
  <c r="O390" i="21"/>
  <c r="N390" i="21"/>
  <c r="Q390" i="21"/>
  <c r="F387" i="21"/>
  <c r="E387" i="21"/>
  <c r="D388" i="21"/>
  <c r="N391" i="21"/>
  <c r="P391" i="21"/>
  <c r="Q391" i="21"/>
  <c r="O391" i="21"/>
  <c r="J392" i="21"/>
  <c r="H393" i="21"/>
  <c r="L392" i="21"/>
  <c r="K392" i="21"/>
  <c r="M392" i="21"/>
  <c r="I392" i="21"/>
  <c r="E388" i="21"/>
  <c r="D389" i="21"/>
  <c r="F388" i="21"/>
  <c r="M393" i="21"/>
  <c r="I393" i="21"/>
  <c r="H394" i="21"/>
  <c r="K393" i="21"/>
  <c r="L393" i="21"/>
  <c r="J393" i="21"/>
  <c r="Q392" i="21"/>
  <c r="O392" i="21"/>
  <c r="N392" i="21"/>
  <c r="P392" i="21"/>
  <c r="E389" i="21"/>
  <c r="F389" i="21"/>
  <c r="D390" i="21"/>
  <c r="P393" i="21"/>
  <c r="N393" i="21"/>
  <c r="O393" i="21"/>
  <c r="Q393" i="21"/>
  <c r="K394" i="21"/>
  <c r="J394" i="21"/>
  <c r="I394" i="21"/>
  <c r="H395" i="21"/>
  <c r="M394" i="21"/>
  <c r="L394" i="21"/>
  <c r="D391" i="21"/>
  <c r="F390" i="21"/>
  <c r="E390" i="21"/>
  <c r="P394" i="21"/>
  <c r="Q394" i="21"/>
  <c r="O394" i="21"/>
  <c r="N394" i="21"/>
  <c r="I395" i="21"/>
  <c r="L395" i="21"/>
  <c r="J395" i="21"/>
  <c r="M395" i="21"/>
  <c r="H396" i="21"/>
  <c r="K395" i="21"/>
  <c r="D392" i="21"/>
  <c r="F391" i="21"/>
  <c r="E391" i="21"/>
  <c r="N395" i="21"/>
  <c r="Q395" i="21"/>
  <c r="O395" i="21"/>
  <c r="P395" i="21"/>
  <c r="L396" i="21"/>
  <c r="H397" i="21"/>
  <c r="J396" i="21"/>
  <c r="M396" i="21"/>
  <c r="K396" i="21"/>
  <c r="I396" i="21"/>
  <c r="F392" i="21"/>
  <c r="E392" i="21"/>
  <c r="D393" i="21"/>
  <c r="J397" i="21"/>
  <c r="H398" i="21"/>
  <c r="M397" i="21"/>
  <c r="L397" i="21"/>
  <c r="K397" i="21"/>
  <c r="I397" i="21"/>
  <c r="Q396" i="21"/>
  <c r="O396" i="21"/>
  <c r="N396" i="21"/>
  <c r="P396" i="21"/>
  <c r="F393" i="21"/>
  <c r="D394" i="21"/>
  <c r="E393" i="21"/>
  <c r="J398" i="21"/>
  <c r="H399" i="21"/>
  <c r="K398" i="21"/>
  <c r="M398" i="21"/>
  <c r="I398" i="21"/>
  <c r="L398" i="21"/>
  <c r="N397" i="21"/>
  <c r="O397" i="21"/>
  <c r="Q397" i="21"/>
  <c r="P397" i="21"/>
  <c r="D395" i="21"/>
  <c r="E394" i="21"/>
  <c r="F394" i="21"/>
  <c r="M399" i="21"/>
  <c r="K399" i="21"/>
  <c r="I399" i="21"/>
  <c r="L399" i="21"/>
  <c r="J399" i="21"/>
  <c r="H400" i="21"/>
  <c r="P398" i="21"/>
  <c r="N398" i="21"/>
  <c r="Q398" i="21"/>
  <c r="O398" i="21"/>
  <c r="E395" i="21"/>
  <c r="D396" i="21"/>
  <c r="F395" i="21"/>
  <c r="P399" i="21"/>
  <c r="Q399" i="21"/>
  <c r="O399" i="21"/>
  <c r="N399" i="21"/>
  <c r="H401" i="21"/>
  <c r="L400" i="21"/>
  <c r="I400" i="21"/>
  <c r="K400" i="21"/>
  <c r="J400" i="21"/>
  <c r="M400" i="21"/>
  <c r="E396" i="21"/>
  <c r="F396" i="21"/>
  <c r="D397" i="21"/>
  <c r="H402" i="21"/>
  <c r="M401" i="21"/>
  <c r="L401" i="21"/>
  <c r="J401" i="21"/>
  <c r="K401" i="21"/>
  <c r="I401" i="21"/>
  <c r="O400" i="21"/>
  <c r="P400" i="21"/>
  <c r="Q400" i="21"/>
  <c r="N400" i="21"/>
  <c r="E397" i="21"/>
  <c r="D398" i="21"/>
  <c r="F397" i="21"/>
  <c r="L402" i="21"/>
  <c r="J402" i="21"/>
  <c r="K402" i="21"/>
  <c r="M402" i="21"/>
  <c r="H403" i="21"/>
  <c r="I402" i="21"/>
  <c r="O401" i="21"/>
  <c r="Q401" i="21"/>
  <c r="N401" i="21"/>
  <c r="P401" i="21"/>
  <c r="D399" i="21"/>
  <c r="F398" i="21"/>
  <c r="E398" i="21"/>
  <c r="M403" i="21"/>
  <c r="I403" i="21"/>
  <c r="J403" i="21"/>
  <c r="H404" i="21"/>
  <c r="K403" i="21"/>
  <c r="L403" i="21"/>
  <c r="O402" i="21"/>
  <c r="N402" i="21"/>
  <c r="P402" i="21"/>
  <c r="Q402" i="21"/>
  <c r="F399" i="21"/>
  <c r="E399" i="21"/>
  <c r="D400" i="21"/>
  <c r="Q403" i="21"/>
  <c r="P403" i="21"/>
  <c r="N403" i="21"/>
  <c r="O403" i="21"/>
  <c r="I404" i="21"/>
  <c r="J404" i="21"/>
  <c r="H405" i="21"/>
  <c r="M404" i="21"/>
  <c r="L404" i="21"/>
  <c r="K404" i="21"/>
  <c r="E400" i="21"/>
  <c r="F400" i="21"/>
  <c r="D401" i="21"/>
  <c r="N404" i="21"/>
  <c r="Q404" i="21"/>
  <c r="P404" i="21"/>
  <c r="O404" i="21"/>
  <c r="J405" i="21"/>
  <c r="L405" i="21"/>
  <c r="K405" i="21"/>
  <c r="H406" i="21"/>
  <c r="I405" i="21"/>
  <c r="M405" i="21"/>
  <c r="D402" i="21"/>
  <c r="E401" i="21"/>
  <c r="F401" i="21"/>
  <c r="K406" i="21"/>
  <c r="L406" i="21"/>
  <c r="H407" i="21"/>
  <c r="I406" i="21"/>
  <c r="J406" i="21"/>
  <c r="M406" i="21"/>
  <c r="P405" i="21"/>
  <c r="O405" i="21"/>
  <c r="Q405" i="21"/>
  <c r="N405" i="21"/>
  <c r="D403" i="21"/>
  <c r="F402" i="21"/>
  <c r="E402" i="21"/>
  <c r="L407" i="21"/>
  <c r="H408" i="21"/>
  <c r="M407" i="21"/>
  <c r="I407" i="21"/>
  <c r="K407" i="21"/>
  <c r="J407" i="21"/>
  <c r="O406" i="21"/>
  <c r="Q406" i="21"/>
  <c r="P406" i="21"/>
  <c r="N406" i="21"/>
  <c r="D404" i="21"/>
  <c r="E403" i="21"/>
  <c r="F403" i="21"/>
  <c r="J408" i="21"/>
  <c r="H409" i="21"/>
  <c r="M408" i="21"/>
  <c r="K408" i="21"/>
  <c r="L408" i="21"/>
  <c r="I408" i="21"/>
  <c r="Q407" i="21"/>
  <c r="N407" i="21"/>
  <c r="P407" i="21"/>
  <c r="O407" i="21"/>
  <c r="F404" i="21"/>
  <c r="D405" i="21"/>
  <c r="E404" i="21"/>
  <c r="K409" i="21"/>
  <c r="L409" i="21"/>
  <c r="J409" i="21"/>
  <c r="I409" i="21"/>
  <c r="M409" i="21"/>
  <c r="H410" i="21"/>
  <c r="N408" i="21"/>
  <c r="O408" i="21"/>
  <c r="Q408" i="21"/>
  <c r="P408" i="21"/>
  <c r="E405" i="21"/>
  <c r="D406" i="21"/>
  <c r="F405" i="21"/>
  <c r="N409" i="21"/>
  <c r="O409" i="21"/>
  <c r="Q409" i="21"/>
  <c r="P409" i="21"/>
  <c r="I410" i="21"/>
  <c r="K410" i="21"/>
  <c r="J410" i="21"/>
  <c r="L410" i="21"/>
  <c r="H411" i="21"/>
  <c r="M410" i="21"/>
  <c r="E406" i="21"/>
  <c r="D407" i="21"/>
  <c r="F406" i="21"/>
  <c r="Q410" i="21"/>
  <c r="P410" i="21"/>
  <c r="N410" i="21"/>
  <c r="O410" i="21"/>
  <c r="L411" i="21"/>
  <c r="J411" i="21"/>
  <c r="K411" i="21"/>
  <c r="M411" i="21"/>
  <c r="H412" i="21"/>
  <c r="I411" i="21"/>
  <c r="E407" i="21"/>
  <c r="F407" i="21"/>
  <c r="D408" i="21"/>
  <c r="L412" i="21"/>
  <c r="I412" i="21"/>
  <c r="J412" i="21"/>
  <c r="H413" i="21"/>
  <c r="M412" i="21"/>
  <c r="K412" i="21"/>
  <c r="Q411" i="21"/>
  <c r="P411" i="21"/>
  <c r="O411" i="21"/>
  <c r="N411" i="21"/>
  <c r="D409" i="21"/>
  <c r="E408" i="21"/>
  <c r="F408" i="21"/>
  <c r="Q412" i="21"/>
  <c r="N412" i="21"/>
  <c r="O412" i="21"/>
  <c r="P412" i="21"/>
  <c r="I413" i="21"/>
  <c r="K413" i="21"/>
  <c r="H414" i="21"/>
  <c r="J413" i="21"/>
  <c r="L413" i="21"/>
  <c r="M413" i="21"/>
  <c r="E409" i="21"/>
  <c r="F409" i="21"/>
  <c r="D410" i="21"/>
  <c r="N413" i="21"/>
  <c r="Q413" i="21"/>
  <c r="O413" i="21"/>
  <c r="P413" i="21"/>
  <c r="L414" i="21"/>
  <c r="J414" i="21"/>
  <c r="H415" i="21"/>
  <c r="I414" i="21"/>
  <c r="K414" i="21"/>
  <c r="M414" i="21"/>
  <c r="E410" i="21"/>
  <c r="F410" i="21"/>
  <c r="D411" i="21"/>
  <c r="M415" i="21"/>
  <c r="L415" i="21"/>
  <c r="K415" i="21"/>
  <c r="I415" i="21"/>
  <c r="H416" i="21"/>
  <c r="J415" i="21"/>
  <c r="O414" i="21"/>
  <c r="Q414" i="21"/>
  <c r="P414" i="21"/>
  <c r="N414" i="21"/>
  <c r="F411" i="21"/>
  <c r="D412" i="21"/>
  <c r="E411" i="21"/>
  <c r="N415" i="21"/>
  <c r="O415" i="21"/>
  <c r="P415" i="21"/>
  <c r="Q415" i="21"/>
  <c r="J416" i="21"/>
  <c r="H417" i="21"/>
  <c r="K416" i="21"/>
  <c r="L416" i="21"/>
  <c r="I416" i="21"/>
  <c r="M416" i="21"/>
  <c r="D413" i="21"/>
  <c r="F412" i="21"/>
  <c r="E412" i="21"/>
  <c r="K417" i="21"/>
  <c r="J417" i="21"/>
  <c r="H418" i="21"/>
  <c r="L417" i="21"/>
  <c r="M417" i="21"/>
  <c r="I417" i="21"/>
  <c r="O416" i="21"/>
  <c r="N416" i="21"/>
  <c r="Q416" i="21"/>
  <c r="P416" i="21"/>
  <c r="F413" i="21"/>
  <c r="D414" i="21"/>
  <c r="E413" i="21"/>
  <c r="I418" i="21"/>
  <c r="J418" i="21"/>
  <c r="H419" i="21"/>
  <c r="M418" i="21"/>
  <c r="L418" i="21"/>
  <c r="K418" i="21"/>
  <c r="O417" i="21"/>
  <c r="P417" i="21"/>
  <c r="Q417" i="21"/>
  <c r="N417" i="21"/>
  <c r="F414" i="21"/>
  <c r="E414" i="21"/>
  <c r="D415" i="21"/>
  <c r="P418" i="21"/>
  <c r="Q418" i="21"/>
  <c r="N418" i="21"/>
  <c r="H420" i="21"/>
  <c r="J419" i="21"/>
  <c r="M419" i="21"/>
  <c r="K419" i="21"/>
  <c r="L419" i="21"/>
  <c r="I419" i="21"/>
  <c r="E415" i="21"/>
  <c r="D416" i="21"/>
  <c r="F415" i="21"/>
  <c r="J420" i="21"/>
  <c r="K420" i="21"/>
  <c r="I420" i="21"/>
  <c r="L420" i="21"/>
  <c r="H421" i="21"/>
  <c r="M420" i="21"/>
  <c r="N419" i="21"/>
  <c r="Q419" i="21"/>
  <c r="O419" i="21"/>
  <c r="P419" i="21"/>
  <c r="E416" i="21"/>
  <c r="D417" i="21"/>
  <c r="F416" i="21"/>
  <c r="Q420" i="21"/>
  <c r="O420" i="21"/>
  <c r="N420" i="21"/>
  <c r="P420" i="21"/>
  <c r="I421" i="21"/>
  <c r="H422" i="21"/>
  <c r="L421" i="21"/>
  <c r="J421" i="21"/>
  <c r="K421" i="21"/>
  <c r="M421" i="21"/>
  <c r="F417" i="21"/>
  <c r="D418" i="21"/>
  <c r="E417" i="21"/>
  <c r="Q421" i="21"/>
  <c r="N421" i="21"/>
  <c r="P421" i="21"/>
  <c r="O421" i="21"/>
  <c r="I422" i="21"/>
  <c r="L422" i="21"/>
  <c r="H423" i="21"/>
  <c r="K422" i="21"/>
  <c r="J422" i="21"/>
  <c r="M422" i="21"/>
  <c r="F418" i="21"/>
  <c r="D419" i="21"/>
  <c r="E418" i="21"/>
  <c r="P422" i="21"/>
  <c r="N422" i="21"/>
  <c r="O422" i="21"/>
  <c r="Q422" i="21"/>
  <c r="H424" i="21"/>
  <c r="I423" i="21"/>
  <c r="M423" i="21"/>
  <c r="K423" i="21"/>
  <c r="J423" i="21"/>
  <c r="L423" i="21"/>
  <c r="D420" i="21"/>
  <c r="F419" i="21"/>
  <c r="E419" i="21"/>
  <c r="H425" i="21"/>
  <c r="I424" i="21"/>
  <c r="J424" i="21"/>
  <c r="K424" i="21"/>
  <c r="M424" i="21"/>
  <c r="L424" i="21"/>
  <c r="Q423" i="21"/>
  <c r="P423" i="21"/>
  <c r="N423" i="21"/>
  <c r="O423" i="21"/>
  <c r="F420" i="21"/>
  <c r="E420" i="21"/>
  <c r="D421" i="21"/>
  <c r="J425" i="21"/>
  <c r="H426" i="21"/>
  <c r="I425" i="21"/>
  <c r="K425" i="21"/>
  <c r="L425" i="21"/>
  <c r="M425" i="21"/>
  <c r="P424" i="21"/>
  <c r="Q424" i="21"/>
  <c r="O424" i="21"/>
  <c r="N424" i="21"/>
  <c r="F421" i="21"/>
  <c r="D422" i="21"/>
  <c r="E421" i="21"/>
  <c r="I426" i="21"/>
  <c r="K426" i="21"/>
  <c r="L426" i="21"/>
  <c r="H427" i="21"/>
  <c r="J426" i="21"/>
  <c r="M426" i="21"/>
  <c r="Q425" i="21"/>
  <c r="O425" i="21"/>
  <c r="P425" i="21"/>
  <c r="N425" i="21"/>
  <c r="D423" i="21"/>
  <c r="F422" i="21"/>
  <c r="E422" i="21"/>
  <c r="P426" i="21"/>
  <c r="O426" i="21"/>
  <c r="Q426" i="21"/>
  <c r="N426" i="21"/>
  <c r="L427" i="21"/>
  <c r="I427" i="21"/>
  <c r="J427" i="21"/>
  <c r="M427" i="21"/>
  <c r="H428" i="21"/>
  <c r="K427" i="21"/>
  <c r="E423" i="21"/>
  <c r="D424" i="21"/>
  <c r="F423" i="21"/>
  <c r="P427" i="21"/>
  <c r="O427" i="21"/>
  <c r="N427" i="21"/>
  <c r="Q427" i="21"/>
  <c r="M428" i="21"/>
  <c r="J428" i="21"/>
  <c r="K428" i="21"/>
  <c r="L428" i="21"/>
  <c r="H429" i="21"/>
  <c r="I428" i="21"/>
  <c r="D425" i="21"/>
  <c r="F424" i="21"/>
  <c r="E424" i="21"/>
  <c r="I429" i="21"/>
  <c r="L429" i="21"/>
  <c r="M429" i="21"/>
  <c r="H430" i="21"/>
  <c r="J429" i="21"/>
  <c r="K429" i="21"/>
  <c r="Q428" i="21"/>
  <c r="O428" i="21"/>
  <c r="P428" i="21"/>
  <c r="N428" i="21"/>
  <c r="D426" i="21"/>
  <c r="F425" i="21"/>
  <c r="E425" i="21"/>
  <c r="O429" i="21"/>
  <c r="N429" i="21"/>
  <c r="Q429" i="21"/>
  <c r="P429" i="21"/>
  <c r="M430" i="21"/>
  <c r="I430" i="21"/>
  <c r="J430" i="21"/>
  <c r="H431" i="21"/>
  <c r="K430" i="21"/>
  <c r="L430" i="21"/>
  <c r="F426" i="21"/>
  <c r="E426" i="21"/>
  <c r="D427" i="21"/>
  <c r="Q430" i="21"/>
  <c r="O430" i="21"/>
  <c r="N430" i="21"/>
  <c r="P430" i="21"/>
  <c r="L431" i="21"/>
  <c r="H432" i="21"/>
  <c r="K431" i="21"/>
  <c r="I431" i="21"/>
  <c r="J431" i="21"/>
  <c r="M431" i="21"/>
  <c r="D428" i="21"/>
  <c r="E427" i="21"/>
  <c r="F427" i="21"/>
  <c r="J432" i="21"/>
  <c r="M432" i="21"/>
  <c r="L432" i="21"/>
  <c r="K432" i="21"/>
  <c r="H433" i="21"/>
  <c r="I432" i="21"/>
  <c r="N431" i="21"/>
  <c r="Q431" i="21"/>
  <c r="O431" i="21"/>
  <c r="P431" i="21"/>
  <c r="E428" i="21"/>
  <c r="F428" i="21"/>
  <c r="D429" i="21"/>
  <c r="M433" i="21"/>
  <c r="H434" i="21"/>
  <c r="L433" i="21"/>
  <c r="I433" i="21"/>
  <c r="K433" i="21"/>
  <c r="J433" i="21"/>
  <c r="P432" i="21"/>
  <c r="Q432" i="21"/>
  <c r="N432" i="21"/>
  <c r="O432" i="21"/>
  <c r="D430" i="21"/>
  <c r="E429" i="21"/>
  <c r="F429" i="21"/>
  <c r="L434" i="21"/>
  <c r="J434" i="21"/>
  <c r="H435" i="21"/>
  <c r="K434" i="21"/>
  <c r="M434" i="21"/>
  <c r="I434" i="21"/>
  <c r="O433" i="21"/>
  <c r="Q433" i="21"/>
  <c r="N433" i="21"/>
  <c r="P433" i="21"/>
  <c r="E430" i="21"/>
  <c r="D431" i="21"/>
  <c r="F430" i="21"/>
  <c r="L435" i="21"/>
  <c r="J435" i="21"/>
  <c r="H436" i="21"/>
  <c r="K435" i="21"/>
  <c r="M435" i="21"/>
  <c r="I435" i="21"/>
  <c r="O434" i="21"/>
  <c r="N434" i="21"/>
  <c r="P434" i="21"/>
  <c r="Q434" i="21"/>
  <c r="F431" i="21"/>
  <c r="E431" i="21"/>
  <c r="D432" i="21"/>
  <c r="K436" i="21"/>
  <c r="M436" i="21"/>
  <c r="J436" i="21"/>
  <c r="H437" i="21"/>
  <c r="I436" i="21"/>
  <c r="L436" i="21"/>
  <c r="N435" i="21"/>
  <c r="P435" i="21"/>
  <c r="Q435" i="21"/>
  <c r="O435" i="21"/>
  <c r="D433" i="21"/>
  <c r="F432" i="21"/>
  <c r="E432" i="21"/>
  <c r="K437" i="21"/>
  <c r="H438" i="21"/>
  <c r="L437" i="21"/>
  <c r="M437" i="21"/>
  <c r="I437" i="21"/>
  <c r="J437" i="21"/>
  <c r="N436" i="21"/>
  <c r="O436" i="21"/>
  <c r="Q436" i="21"/>
  <c r="P436" i="21"/>
  <c r="E433" i="21"/>
  <c r="F433" i="21"/>
  <c r="D434" i="21"/>
  <c r="M438" i="21"/>
  <c r="J438" i="21"/>
  <c r="K438" i="21"/>
  <c r="I438" i="21"/>
  <c r="H439" i="21"/>
  <c r="L438" i="21"/>
  <c r="N437" i="21"/>
  <c r="O437" i="21"/>
  <c r="Q437" i="21"/>
  <c r="P437" i="21"/>
  <c r="E434" i="21"/>
  <c r="D435" i="21"/>
  <c r="F434" i="21"/>
  <c r="P438" i="21"/>
  <c r="N438" i="21"/>
  <c r="Q438" i="21"/>
  <c r="O438" i="21"/>
  <c r="I439" i="21"/>
  <c r="K439" i="21"/>
  <c r="L439" i="21"/>
  <c r="H440" i="21"/>
  <c r="J439" i="21"/>
  <c r="M439" i="21"/>
  <c r="F435" i="21"/>
  <c r="E435" i="21"/>
  <c r="D436" i="21"/>
  <c r="N439" i="21"/>
  <c r="Q439" i="21"/>
  <c r="P439" i="21"/>
  <c r="O439" i="21"/>
  <c r="M440" i="21"/>
  <c r="H441" i="21"/>
  <c r="J440" i="21"/>
  <c r="K440" i="21"/>
  <c r="I440" i="21"/>
  <c r="L440" i="21"/>
  <c r="E436" i="21"/>
  <c r="F436" i="21"/>
  <c r="D437" i="21"/>
  <c r="J441" i="21"/>
  <c r="H442" i="21"/>
  <c r="K441" i="21"/>
  <c r="I441" i="21"/>
  <c r="M441" i="21"/>
  <c r="L441" i="21"/>
  <c r="O440" i="21"/>
  <c r="P440" i="21"/>
  <c r="N440" i="21"/>
  <c r="Q440" i="21"/>
  <c r="D438" i="21"/>
  <c r="E437" i="21"/>
  <c r="F437" i="21"/>
  <c r="J442" i="21"/>
  <c r="L442" i="21"/>
  <c r="M442" i="21"/>
  <c r="I442" i="21"/>
  <c r="K442" i="21"/>
  <c r="H443" i="21"/>
  <c r="O441" i="21"/>
  <c r="N441" i="21"/>
  <c r="P441" i="21"/>
  <c r="Q441" i="21"/>
  <c r="D439" i="21"/>
  <c r="E438" i="21"/>
  <c r="F438" i="21"/>
  <c r="N442" i="21"/>
  <c r="O442" i="21"/>
  <c r="Q442" i="21"/>
  <c r="P442" i="21"/>
  <c r="I443" i="21"/>
  <c r="K443" i="21"/>
  <c r="H444" i="21"/>
  <c r="M443" i="21"/>
  <c r="L443" i="21"/>
  <c r="J443" i="21"/>
  <c r="F439" i="21"/>
  <c r="D440" i="21"/>
  <c r="E439" i="21"/>
  <c r="P443" i="21"/>
  <c r="N443" i="21"/>
  <c r="Q443" i="21"/>
  <c r="O443" i="21"/>
  <c r="K444" i="21"/>
  <c r="J444" i="21"/>
  <c r="H445" i="21"/>
  <c r="I444" i="21"/>
  <c r="L444" i="21"/>
  <c r="M444" i="21"/>
  <c r="E440" i="21"/>
  <c r="D441" i="21"/>
  <c r="F440" i="21"/>
  <c r="H446" i="21"/>
  <c r="L445" i="21"/>
  <c r="J445" i="21"/>
  <c r="I445" i="21"/>
  <c r="M445" i="21"/>
  <c r="K445" i="21"/>
  <c r="P444" i="21"/>
  <c r="O444" i="21"/>
  <c r="Q444" i="21"/>
  <c r="N444" i="21"/>
  <c r="F441" i="21"/>
  <c r="E441" i="21"/>
  <c r="D442" i="21"/>
  <c r="M446" i="21"/>
  <c r="I446" i="21"/>
  <c r="H447" i="21"/>
  <c r="L446" i="21"/>
  <c r="J446" i="21"/>
  <c r="K446" i="21"/>
  <c r="P445" i="21"/>
  <c r="O445" i="21"/>
  <c r="Q445" i="21"/>
  <c r="N445" i="21"/>
  <c r="E442" i="21"/>
  <c r="D443" i="21"/>
  <c r="F442" i="21"/>
  <c r="O446" i="21"/>
  <c r="P446" i="21"/>
  <c r="Q446" i="21"/>
  <c r="N446" i="21"/>
  <c r="H448" i="21"/>
  <c r="M447" i="21"/>
  <c r="I447" i="21"/>
  <c r="K447" i="21"/>
  <c r="L447" i="21"/>
  <c r="J447" i="21"/>
  <c r="E443" i="21"/>
  <c r="D444" i="21"/>
  <c r="F443" i="21"/>
  <c r="J448" i="21"/>
  <c r="M448" i="21"/>
  <c r="K448" i="21"/>
  <c r="L448" i="21"/>
  <c r="H449" i="21"/>
  <c r="I448" i="21"/>
  <c r="P447" i="21"/>
  <c r="Q447" i="21"/>
  <c r="N447" i="21"/>
  <c r="O447" i="21"/>
  <c r="D445" i="21"/>
  <c r="E444" i="21"/>
  <c r="F444" i="21"/>
  <c r="M449" i="21"/>
  <c r="I449" i="21"/>
  <c r="L449" i="21"/>
  <c r="K449" i="21"/>
  <c r="J449" i="21"/>
  <c r="H450" i="21"/>
  <c r="O448" i="21"/>
  <c r="P448" i="21"/>
  <c r="N448" i="21"/>
  <c r="Q448" i="21"/>
  <c r="F445" i="21"/>
  <c r="D446" i="21"/>
  <c r="E445" i="21"/>
  <c r="P449" i="21"/>
  <c r="Q449" i="21"/>
  <c r="O449" i="21"/>
  <c r="N449" i="21"/>
  <c r="L450" i="21"/>
  <c r="M450" i="21"/>
  <c r="J450" i="21"/>
  <c r="I450" i="21"/>
  <c r="H451" i="21"/>
  <c r="K450" i="21"/>
  <c r="D447" i="21"/>
  <c r="E446" i="21"/>
  <c r="F446" i="21"/>
  <c r="P450" i="21"/>
  <c r="N450" i="21"/>
  <c r="Q450" i="21"/>
  <c r="O450" i="21"/>
  <c r="K451" i="21"/>
  <c r="J451" i="21"/>
  <c r="L451" i="21"/>
  <c r="H452" i="21"/>
  <c r="I451" i="21"/>
  <c r="M451" i="21"/>
  <c r="E447" i="21"/>
  <c r="D448" i="21"/>
  <c r="F447" i="21"/>
  <c r="J452" i="21"/>
  <c r="K452" i="21"/>
  <c r="I452" i="21"/>
  <c r="L452" i="21"/>
  <c r="M452" i="21"/>
  <c r="H453" i="21"/>
  <c r="Q451" i="21"/>
  <c r="N451" i="21"/>
  <c r="P451" i="21"/>
  <c r="O451" i="21"/>
  <c r="E448" i="21"/>
  <c r="F448" i="21"/>
  <c r="D449" i="21"/>
  <c r="P452" i="21"/>
  <c r="O452" i="21"/>
  <c r="Q452" i="21"/>
  <c r="N452" i="21"/>
  <c r="M453" i="21"/>
  <c r="K453" i="21"/>
  <c r="I453" i="21"/>
  <c r="J453" i="21"/>
  <c r="L453" i="21"/>
  <c r="H454" i="21"/>
  <c r="F449" i="21"/>
  <c r="E449" i="21"/>
  <c r="D450" i="21"/>
  <c r="N453" i="21"/>
  <c r="P453" i="21"/>
  <c r="Q453" i="21"/>
  <c r="O453" i="21"/>
  <c r="J454" i="21"/>
  <c r="K454" i="21"/>
  <c r="L454" i="21"/>
  <c r="I454" i="21"/>
  <c r="H455" i="21"/>
  <c r="M454" i="21"/>
  <c r="D451" i="21"/>
  <c r="E450" i="21"/>
  <c r="F450" i="21"/>
  <c r="N454" i="21"/>
  <c r="Q454" i="21"/>
  <c r="P454" i="21"/>
  <c r="O454" i="21"/>
  <c r="L455" i="21"/>
  <c r="H456" i="21"/>
  <c r="M455" i="21"/>
  <c r="K455" i="21"/>
  <c r="I455" i="21"/>
  <c r="J455" i="21"/>
  <c r="D452" i="21"/>
  <c r="F451" i="21"/>
  <c r="E451" i="21"/>
  <c r="K456" i="21"/>
  <c r="H457" i="21"/>
  <c r="J456" i="21"/>
  <c r="L456" i="21"/>
  <c r="I456" i="21"/>
  <c r="M456" i="21"/>
  <c r="N455" i="21"/>
  <c r="O455" i="21"/>
  <c r="P455" i="21"/>
  <c r="Q455" i="21"/>
  <c r="E452" i="21"/>
  <c r="D453" i="21"/>
  <c r="F452" i="21"/>
  <c r="K457" i="21"/>
  <c r="L457" i="21"/>
  <c r="J457" i="21"/>
  <c r="M457" i="21"/>
  <c r="H458" i="21"/>
  <c r="I457" i="21"/>
  <c r="O456" i="21"/>
  <c r="Q456" i="21"/>
  <c r="P456" i="21"/>
  <c r="N456" i="21"/>
  <c r="D454" i="21"/>
  <c r="F453" i="21"/>
  <c r="E453" i="21"/>
  <c r="L458" i="21"/>
  <c r="M458" i="21"/>
  <c r="I458" i="21"/>
  <c r="H459" i="21"/>
  <c r="J458" i="21"/>
  <c r="K458" i="21"/>
  <c r="N457" i="21"/>
  <c r="O457" i="21"/>
  <c r="Q457" i="21"/>
  <c r="P457" i="21"/>
  <c r="D455" i="21"/>
  <c r="E454" i="21"/>
  <c r="F454" i="21"/>
  <c r="P458" i="21"/>
  <c r="O458" i="21"/>
  <c r="N458" i="21"/>
  <c r="Q458" i="21"/>
  <c r="K459" i="21"/>
  <c r="L459" i="21"/>
  <c r="J459" i="21"/>
  <c r="H460" i="21"/>
  <c r="I459" i="21"/>
  <c r="M459" i="21"/>
  <c r="F455" i="21"/>
  <c r="D456" i="21"/>
  <c r="E455" i="21"/>
  <c r="L460" i="21"/>
  <c r="J460" i="21"/>
  <c r="K460" i="21"/>
  <c r="M460" i="21"/>
  <c r="H461" i="21"/>
  <c r="I460" i="21"/>
  <c r="Q459" i="21"/>
  <c r="O459" i="21"/>
  <c r="P459" i="21"/>
  <c r="N459" i="21"/>
  <c r="E456" i="21"/>
  <c r="D457" i="21"/>
  <c r="F456" i="21"/>
  <c r="K461" i="21"/>
  <c r="M461" i="21"/>
  <c r="I461" i="21"/>
  <c r="J461" i="21"/>
  <c r="L461" i="21"/>
  <c r="H462" i="21"/>
  <c r="O460" i="21"/>
  <c r="N460" i="21"/>
  <c r="P460" i="21"/>
  <c r="Q460" i="21"/>
  <c r="E457" i="21"/>
  <c r="F457" i="21"/>
  <c r="D458" i="21"/>
  <c r="Q461" i="21"/>
  <c r="O461" i="21"/>
  <c r="N461" i="21"/>
  <c r="P461" i="21"/>
  <c r="K462" i="21"/>
  <c r="H463" i="21"/>
  <c r="I462" i="21"/>
  <c r="M462" i="21"/>
  <c r="L462" i="21"/>
  <c r="J462" i="21"/>
  <c r="D459" i="21"/>
  <c r="F458" i="21"/>
  <c r="E458" i="21"/>
  <c r="M463" i="21"/>
  <c r="L463" i="21"/>
  <c r="K463" i="21"/>
  <c r="J463" i="21"/>
  <c r="H464" i="21"/>
  <c r="I463" i="21"/>
  <c r="O462" i="21"/>
  <c r="N462" i="21"/>
  <c r="Q462" i="21"/>
  <c r="P462" i="21"/>
  <c r="F459" i="21"/>
  <c r="D460" i="21"/>
  <c r="E459" i="21"/>
  <c r="L464" i="21"/>
  <c r="H465" i="21"/>
  <c r="K464" i="21"/>
  <c r="I464" i="21"/>
  <c r="M464" i="21"/>
  <c r="J464" i="21"/>
  <c r="Q463" i="21"/>
  <c r="N463" i="21"/>
  <c r="P463" i="21"/>
  <c r="O463" i="21"/>
  <c r="E460" i="21"/>
  <c r="F460" i="21"/>
  <c r="D461" i="21"/>
  <c r="L465" i="21"/>
  <c r="I465" i="21"/>
  <c r="H466" i="21"/>
  <c r="K465" i="21"/>
  <c r="J465" i="21"/>
  <c r="M465" i="21"/>
  <c r="P464" i="21"/>
  <c r="O464" i="21"/>
  <c r="N464" i="21"/>
  <c r="Q464" i="21"/>
  <c r="F461" i="21"/>
  <c r="E461" i="21"/>
  <c r="D462" i="21"/>
  <c r="O465" i="21"/>
  <c r="Q465" i="21"/>
  <c r="P465" i="21"/>
  <c r="N465" i="21"/>
  <c r="H467" i="21"/>
  <c r="K466" i="21"/>
  <c r="M466" i="21"/>
  <c r="L466" i="21"/>
  <c r="I466" i="21"/>
  <c r="J466" i="21"/>
  <c r="E462" i="21"/>
  <c r="F462" i="21"/>
  <c r="D463" i="21"/>
  <c r="I467" i="21"/>
  <c r="L467" i="21"/>
  <c r="H468" i="21"/>
  <c r="M467" i="21"/>
  <c r="J467" i="21"/>
  <c r="K467" i="21"/>
  <c r="N466" i="21"/>
  <c r="O466" i="21"/>
  <c r="Q466" i="21"/>
  <c r="P466" i="21"/>
  <c r="F463" i="21"/>
  <c r="D464" i="21"/>
  <c r="E463" i="21"/>
  <c r="N467" i="21"/>
  <c r="P467" i="21"/>
  <c r="O467" i="21"/>
  <c r="Q467" i="21"/>
  <c r="J468" i="21"/>
  <c r="L468" i="21"/>
  <c r="H469" i="21"/>
  <c r="I468" i="21"/>
  <c r="K468" i="21"/>
  <c r="M468" i="21"/>
  <c r="D465" i="21"/>
  <c r="F464" i="21"/>
  <c r="E464" i="21"/>
  <c r="J469" i="21"/>
  <c r="M469" i="21"/>
  <c r="K469" i="21"/>
  <c r="H470" i="21"/>
  <c r="L469" i="21"/>
  <c r="I469" i="21"/>
  <c r="P468" i="21"/>
  <c r="Q468" i="21"/>
  <c r="O468" i="21"/>
  <c r="N468" i="21"/>
  <c r="D466" i="21"/>
  <c r="F465" i="21"/>
  <c r="E465" i="21"/>
  <c r="K470" i="21"/>
  <c r="M470" i="21"/>
  <c r="L470" i="21"/>
  <c r="H471" i="21"/>
  <c r="I470" i="21"/>
  <c r="J470" i="21"/>
  <c r="N469" i="21"/>
  <c r="Q469" i="21"/>
  <c r="O469" i="21"/>
  <c r="P469" i="21"/>
  <c r="E466" i="21"/>
  <c r="F466" i="21"/>
  <c r="D467" i="21"/>
  <c r="M471" i="21"/>
  <c r="K471" i="21"/>
  <c r="L471" i="21"/>
  <c r="H472" i="21"/>
  <c r="I471" i="21"/>
  <c r="J471" i="21"/>
  <c r="O470" i="21"/>
  <c r="P470" i="21"/>
  <c r="N470" i="21"/>
  <c r="Q470" i="21"/>
  <c r="F467" i="21"/>
  <c r="D468" i="21"/>
  <c r="E467" i="21"/>
  <c r="L472" i="21"/>
  <c r="J472" i="21"/>
  <c r="K472" i="21"/>
  <c r="H473" i="21"/>
  <c r="M472" i="21"/>
  <c r="I472" i="21"/>
  <c r="O471" i="21"/>
  <c r="P471" i="21"/>
  <c r="Q471" i="21"/>
  <c r="N471" i="21"/>
  <c r="E468" i="21"/>
  <c r="F468" i="21"/>
  <c r="D469" i="21"/>
  <c r="K473" i="21"/>
  <c r="I473" i="21"/>
  <c r="J473" i="21"/>
  <c r="M473" i="21"/>
  <c r="L473" i="21"/>
  <c r="H474" i="21"/>
  <c r="Q472" i="21"/>
  <c r="O472" i="21"/>
  <c r="P472" i="21"/>
  <c r="N472" i="21"/>
  <c r="D470" i="21"/>
  <c r="F469" i="21"/>
  <c r="E469" i="21"/>
  <c r="P473" i="21"/>
  <c r="O473" i="21"/>
  <c r="Q473" i="21"/>
  <c r="N473" i="21"/>
  <c r="K474" i="21"/>
  <c r="M474" i="21"/>
  <c r="L474" i="21"/>
  <c r="J474" i="21"/>
  <c r="I474" i="21"/>
  <c r="H475" i="21"/>
  <c r="F470" i="21"/>
  <c r="E470" i="21"/>
  <c r="D471" i="21"/>
  <c r="P474" i="21"/>
  <c r="O474" i="21"/>
  <c r="Q474" i="21"/>
  <c r="N474" i="21"/>
  <c r="L475" i="21"/>
  <c r="K475" i="21"/>
  <c r="M475" i="21"/>
  <c r="J475" i="21"/>
  <c r="I475" i="21"/>
  <c r="H476" i="21"/>
  <c r="D472" i="21"/>
  <c r="E471" i="21"/>
  <c r="F471" i="21"/>
  <c r="P475" i="21"/>
  <c r="Q475" i="21"/>
  <c r="O475" i="21"/>
  <c r="N475" i="21"/>
  <c r="I476" i="21"/>
  <c r="H477" i="21"/>
  <c r="M476" i="21"/>
  <c r="L476" i="21"/>
  <c r="J476" i="21"/>
  <c r="K476" i="21"/>
  <c r="D473" i="21"/>
  <c r="E472" i="21"/>
  <c r="F472" i="21"/>
  <c r="Q476" i="21"/>
  <c r="P476" i="21"/>
  <c r="N476" i="21"/>
  <c r="O476" i="21"/>
  <c r="I477" i="21"/>
  <c r="K477" i="21"/>
  <c r="M477" i="21"/>
  <c r="H478" i="21"/>
  <c r="L477" i="21"/>
  <c r="J477" i="21"/>
  <c r="F473" i="21"/>
  <c r="E473" i="21"/>
  <c r="D474" i="21"/>
  <c r="N477" i="21"/>
  <c r="Q477" i="21"/>
  <c r="P477" i="21"/>
  <c r="O477" i="21"/>
  <c r="M478" i="21"/>
  <c r="H479" i="21"/>
  <c r="K478" i="21"/>
  <c r="I478" i="21"/>
  <c r="J478" i="21"/>
  <c r="L478" i="21"/>
  <c r="F474" i="21"/>
  <c r="D475" i="21"/>
  <c r="E474" i="21"/>
  <c r="H480" i="21"/>
  <c r="L479" i="21"/>
  <c r="I479" i="21"/>
  <c r="J479" i="21"/>
  <c r="K479" i="21"/>
  <c r="M479" i="21"/>
  <c r="O478" i="21"/>
  <c r="Q478" i="21"/>
  <c r="P478" i="21"/>
  <c r="N478" i="21"/>
  <c r="E475" i="21"/>
  <c r="D476" i="21"/>
  <c r="F475" i="21"/>
  <c r="I480" i="21"/>
  <c r="K480" i="21"/>
  <c r="L480" i="21"/>
  <c r="H481" i="21"/>
  <c r="J480" i="21"/>
  <c r="M480" i="21"/>
  <c r="P479" i="21"/>
  <c r="Q479" i="21"/>
  <c r="O479" i="21"/>
  <c r="N479" i="21"/>
  <c r="F476" i="21"/>
  <c r="E476" i="21"/>
  <c r="D477" i="21"/>
  <c r="O480" i="21"/>
  <c r="N480" i="21"/>
  <c r="P480" i="21"/>
  <c r="Q480" i="21"/>
  <c r="L481" i="21"/>
  <c r="J481" i="21"/>
  <c r="K481" i="21"/>
  <c r="H482" i="21"/>
  <c r="I481" i="21"/>
  <c r="M481" i="21"/>
  <c r="D478" i="21"/>
  <c r="E477" i="21"/>
  <c r="F477" i="21"/>
  <c r="I482" i="21"/>
  <c r="K482" i="21"/>
  <c r="J482" i="21"/>
  <c r="H483" i="21"/>
  <c r="M482" i="21"/>
  <c r="L482" i="21"/>
  <c r="N481" i="21"/>
  <c r="O481" i="21"/>
  <c r="Q481" i="21"/>
  <c r="P481" i="21"/>
  <c r="E478" i="21"/>
  <c r="F478" i="21"/>
  <c r="D479" i="21"/>
  <c r="P482" i="21"/>
  <c r="Q482" i="21"/>
  <c r="N482" i="21"/>
  <c r="O482" i="21"/>
  <c r="K483" i="21"/>
  <c r="L483" i="21"/>
  <c r="J483" i="21"/>
  <c r="I483" i="21"/>
  <c r="H484" i="21"/>
  <c r="M483" i="21"/>
  <c r="E479" i="21"/>
  <c r="F479" i="21"/>
  <c r="D480" i="21"/>
  <c r="N483" i="21"/>
  <c r="P483" i="21"/>
  <c r="Q483" i="21"/>
  <c r="O483" i="21"/>
  <c r="J484" i="21"/>
  <c r="M484" i="21"/>
  <c r="I484" i="21"/>
  <c r="H485" i="21"/>
  <c r="K484" i="21"/>
  <c r="L484" i="21"/>
  <c r="E480" i="21"/>
  <c r="F480" i="21"/>
  <c r="D481" i="21"/>
  <c r="P484" i="21"/>
  <c r="N484" i="21"/>
  <c r="Q484" i="21"/>
  <c r="O484" i="21"/>
  <c r="J485" i="21"/>
  <c r="H486" i="21"/>
  <c r="I485" i="21"/>
  <c r="M485" i="21"/>
  <c r="K485" i="21"/>
  <c r="L485" i="21"/>
  <c r="E481" i="21"/>
  <c r="F481" i="21"/>
  <c r="D482" i="21"/>
  <c r="H487" i="21"/>
  <c r="J486" i="21"/>
  <c r="L486" i="21"/>
  <c r="I486" i="21"/>
  <c r="K486" i="21"/>
  <c r="M486" i="21"/>
  <c r="Q485" i="21"/>
  <c r="P485" i="21"/>
  <c r="N485" i="21"/>
  <c r="O485" i="21"/>
  <c r="F482" i="21"/>
  <c r="E482" i="21"/>
  <c r="D483" i="21"/>
  <c r="L487" i="21"/>
  <c r="H488" i="21"/>
  <c r="K487" i="21"/>
  <c r="I487" i="21"/>
  <c r="J487" i="21"/>
  <c r="M487" i="21"/>
  <c r="O486" i="21"/>
  <c r="P486" i="21"/>
  <c r="N486" i="21"/>
  <c r="Q486" i="21"/>
  <c r="E483" i="21"/>
  <c r="F483" i="21"/>
  <c r="D484" i="21"/>
  <c r="I488" i="21"/>
  <c r="J488" i="21"/>
  <c r="M488" i="21"/>
  <c r="H489" i="21"/>
  <c r="K488" i="21"/>
  <c r="L488" i="21"/>
  <c r="O487" i="21"/>
  <c r="Q487" i="21"/>
  <c r="N487" i="21"/>
  <c r="P487" i="21"/>
  <c r="F484" i="21"/>
  <c r="D485" i="21"/>
  <c r="E484" i="21"/>
  <c r="N488" i="21"/>
  <c r="O488" i="21"/>
  <c r="P488" i="21"/>
  <c r="Q488" i="21"/>
  <c r="L489" i="21"/>
  <c r="H490" i="21"/>
  <c r="M489" i="21"/>
  <c r="J489" i="21"/>
  <c r="K489" i="21"/>
  <c r="I489" i="21"/>
  <c r="F485" i="21"/>
  <c r="E485" i="21"/>
  <c r="D486" i="21"/>
  <c r="H491" i="21"/>
  <c r="M490" i="21"/>
  <c r="I490" i="21"/>
  <c r="K490" i="21"/>
  <c r="J490" i="21"/>
  <c r="L490" i="21"/>
  <c r="N489" i="21"/>
  <c r="P489" i="21"/>
  <c r="O489" i="21"/>
  <c r="Q489" i="21"/>
  <c r="E486" i="21"/>
  <c r="D487" i="21"/>
  <c r="F486" i="21"/>
  <c r="J491" i="21"/>
  <c r="K491" i="21"/>
  <c r="L491" i="21"/>
  <c r="M491" i="21"/>
  <c r="H492" i="21"/>
  <c r="I491" i="21"/>
  <c r="O490" i="21"/>
  <c r="Q490" i="21"/>
  <c r="P490" i="21"/>
  <c r="N490" i="21"/>
  <c r="E487" i="21"/>
  <c r="F487" i="21"/>
  <c r="D488" i="21"/>
  <c r="I492" i="21"/>
  <c r="K492" i="21"/>
  <c r="J492" i="21"/>
  <c r="M492" i="21"/>
  <c r="L492" i="21"/>
  <c r="H493" i="21"/>
  <c r="O491" i="21"/>
  <c r="P491" i="21"/>
  <c r="Q491" i="21"/>
  <c r="N491" i="21"/>
  <c r="E488" i="21"/>
  <c r="D489" i="21"/>
  <c r="F488" i="21"/>
  <c r="Q492" i="21"/>
  <c r="N492" i="21"/>
  <c r="P492" i="21"/>
  <c r="O492" i="21"/>
  <c r="K493" i="21"/>
  <c r="L493" i="21"/>
  <c r="M493" i="21"/>
  <c r="H494" i="21"/>
  <c r="I493" i="21"/>
  <c r="J493" i="21"/>
  <c r="F489" i="21"/>
  <c r="D490" i="21"/>
  <c r="E489" i="21"/>
  <c r="L494" i="21"/>
  <c r="K494" i="21"/>
  <c r="H495" i="21"/>
  <c r="I494" i="21"/>
  <c r="J494" i="21"/>
  <c r="M494" i="21"/>
  <c r="Q493" i="21"/>
  <c r="O493" i="21"/>
  <c r="N493" i="21"/>
  <c r="P493" i="21"/>
  <c r="F490" i="21"/>
  <c r="D491" i="21"/>
  <c r="E490" i="21"/>
  <c r="H496" i="21"/>
  <c r="I495" i="21"/>
  <c r="M495" i="21"/>
  <c r="L495" i="21"/>
  <c r="J495" i="21"/>
  <c r="K495" i="21"/>
  <c r="P494" i="21"/>
  <c r="O494" i="21"/>
  <c r="Q494" i="21"/>
  <c r="N494" i="21"/>
  <c r="F491" i="21"/>
  <c r="D492" i="21"/>
  <c r="E491" i="21"/>
  <c r="M496" i="21"/>
  <c r="I496" i="21"/>
  <c r="J496" i="21"/>
  <c r="L496" i="21"/>
  <c r="H497" i="21"/>
  <c r="K496" i="21"/>
  <c r="P495" i="21"/>
  <c r="Q495" i="21"/>
  <c r="N495" i="21"/>
  <c r="O495" i="21"/>
  <c r="E492" i="21"/>
  <c r="D493" i="21"/>
  <c r="F492" i="21"/>
  <c r="Q496" i="21"/>
  <c r="P496" i="21"/>
  <c r="N496" i="21"/>
  <c r="O496" i="21"/>
  <c r="M497" i="21"/>
  <c r="I497" i="21"/>
  <c r="H498" i="21"/>
  <c r="L497" i="21"/>
  <c r="K497" i="21"/>
  <c r="J497" i="21"/>
  <c r="F493" i="21"/>
  <c r="D494" i="21"/>
  <c r="E493" i="21"/>
  <c r="N497" i="21"/>
  <c r="P497" i="21"/>
  <c r="O497" i="21"/>
  <c r="Q497" i="21"/>
  <c r="H499" i="21"/>
  <c r="J498" i="21"/>
  <c r="I498" i="21"/>
  <c r="M498" i="21"/>
  <c r="L498" i="21"/>
  <c r="K498" i="21"/>
  <c r="D495" i="21"/>
  <c r="E494" i="21"/>
  <c r="F494" i="21"/>
  <c r="M499" i="21"/>
  <c r="L499" i="21"/>
  <c r="I499" i="21"/>
  <c r="K499" i="21"/>
  <c r="J499" i="21"/>
  <c r="H500" i="21"/>
  <c r="O498" i="21"/>
  <c r="N498" i="21"/>
  <c r="P498" i="21"/>
  <c r="Q498" i="21"/>
  <c r="E495" i="21"/>
  <c r="F495" i="21"/>
  <c r="D496" i="21"/>
  <c r="Q499" i="21"/>
  <c r="O499" i="21"/>
  <c r="N499" i="21"/>
  <c r="P499" i="21"/>
  <c r="L500" i="21"/>
  <c r="I500" i="21"/>
  <c r="K500" i="21"/>
  <c r="M500" i="21"/>
  <c r="J500" i="21"/>
  <c r="H501" i="21"/>
  <c r="E496" i="21"/>
  <c r="D497" i="21"/>
  <c r="F496" i="21"/>
  <c r="Q500" i="21"/>
  <c r="P500" i="21"/>
  <c r="O500" i="21"/>
  <c r="N500" i="21"/>
  <c r="M501" i="21"/>
  <c r="H502" i="21"/>
  <c r="J501" i="21"/>
  <c r="I501" i="21"/>
  <c r="K501" i="21"/>
  <c r="L501" i="21"/>
  <c r="F497" i="21"/>
  <c r="E497" i="21"/>
  <c r="D498" i="21"/>
  <c r="M502" i="21"/>
  <c r="I502" i="21"/>
  <c r="K502" i="21"/>
  <c r="J502" i="21"/>
  <c r="L502" i="21"/>
  <c r="H503" i="21"/>
  <c r="Q501" i="21"/>
  <c r="N501" i="21"/>
  <c r="O501" i="21"/>
  <c r="P501" i="21"/>
  <c r="E498" i="21"/>
  <c r="D499" i="21"/>
  <c r="F498" i="21"/>
  <c r="P502" i="21"/>
  <c r="Q502" i="21"/>
  <c r="N502" i="21"/>
  <c r="O502" i="21"/>
  <c r="J503" i="21"/>
  <c r="L503" i="21"/>
  <c r="M503" i="21"/>
  <c r="I503" i="21"/>
  <c r="K503" i="21"/>
  <c r="H504" i="21"/>
  <c r="D500" i="21"/>
  <c r="F499" i="21"/>
  <c r="E499" i="21"/>
  <c r="Q503" i="21"/>
  <c r="N503" i="21"/>
  <c r="O503" i="21"/>
  <c r="P503" i="21"/>
  <c r="H505" i="21"/>
  <c r="M504" i="21"/>
  <c r="I504" i="21"/>
  <c r="K504" i="21"/>
  <c r="L504" i="21"/>
  <c r="J504" i="21"/>
  <c r="E500" i="21"/>
  <c r="D501" i="21"/>
  <c r="F500" i="21"/>
  <c r="J505" i="21"/>
  <c r="I505" i="21"/>
  <c r="L505" i="21"/>
  <c r="H506" i="21"/>
  <c r="M505" i="21"/>
  <c r="K505" i="21"/>
  <c r="O504" i="21"/>
  <c r="P504" i="21"/>
  <c r="Q504" i="21"/>
  <c r="N504" i="21"/>
  <c r="E501" i="21"/>
  <c r="F501" i="21"/>
  <c r="D502" i="21"/>
  <c r="Q505" i="21"/>
  <c r="P505" i="21"/>
  <c r="N505" i="21"/>
  <c r="O505" i="21"/>
  <c r="H507" i="21"/>
  <c r="M506" i="21"/>
  <c r="J506" i="21"/>
  <c r="L506" i="21"/>
  <c r="I506" i="21"/>
  <c r="K506" i="21"/>
  <c r="E502" i="21"/>
  <c r="D503" i="21"/>
  <c r="F502" i="21"/>
  <c r="H508" i="21"/>
  <c r="M507" i="21"/>
  <c r="I507" i="21"/>
  <c r="K507" i="21"/>
  <c r="L507" i="21"/>
  <c r="J507" i="21"/>
  <c r="P506" i="21"/>
  <c r="Q506" i="21"/>
  <c r="N506" i="21"/>
  <c r="O506" i="21"/>
  <c r="E503" i="21"/>
  <c r="F503" i="21"/>
  <c r="D504" i="21"/>
  <c r="H509" i="21"/>
  <c r="J508" i="21"/>
  <c r="I508" i="21"/>
  <c r="L508" i="21"/>
  <c r="K508" i="21"/>
  <c r="M508" i="21"/>
  <c r="N507" i="21"/>
  <c r="Q507" i="21"/>
  <c r="P507" i="21"/>
  <c r="O507" i="21"/>
  <c r="D505" i="21"/>
  <c r="E504" i="21"/>
  <c r="F504" i="21"/>
  <c r="I509" i="21"/>
  <c r="J509" i="21"/>
  <c r="H510" i="21"/>
  <c r="L509" i="21"/>
  <c r="K509" i="21"/>
  <c r="M509" i="21"/>
  <c r="O508" i="21"/>
  <c r="P508" i="21"/>
  <c r="N508" i="21"/>
  <c r="Q508" i="21"/>
  <c r="F505" i="21"/>
  <c r="D506" i="21"/>
  <c r="E505" i="21"/>
  <c r="Q509" i="21"/>
  <c r="N509" i="21"/>
  <c r="O509" i="21"/>
  <c r="P509" i="21"/>
  <c r="K510" i="21"/>
  <c r="I510" i="21"/>
  <c r="L510" i="21"/>
  <c r="M510" i="21"/>
  <c r="H511" i="21"/>
  <c r="J510" i="21"/>
  <c r="F506" i="21"/>
  <c r="E506" i="21"/>
  <c r="D507" i="21"/>
  <c r="P510" i="21"/>
  <c r="Q510" i="21"/>
  <c r="N510" i="21"/>
  <c r="O510" i="21"/>
  <c r="L511" i="21"/>
  <c r="M511" i="21"/>
  <c r="K511" i="21"/>
  <c r="I511" i="21"/>
  <c r="H512" i="21"/>
  <c r="J511" i="21"/>
  <c r="E507" i="21"/>
  <c r="D508" i="21"/>
  <c r="F507" i="21"/>
  <c r="N511" i="21"/>
  <c r="Q511" i="21"/>
  <c r="O511" i="21"/>
  <c r="P511" i="21"/>
  <c r="L512" i="21"/>
  <c r="H513" i="21"/>
  <c r="K512" i="21"/>
  <c r="J512" i="21"/>
  <c r="I512" i="21"/>
  <c r="M512" i="21"/>
  <c r="E508" i="21"/>
  <c r="D509" i="21"/>
  <c r="F508" i="21"/>
  <c r="K513" i="21"/>
  <c r="M513" i="21"/>
  <c r="J513" i="21"/>
  <c r="H514" i="21"/>
  <c r="L513" i="21"/>
  <c r="I513" i="21"/>
  <c r="P512" i="21"/>
  <c r="N512" i="21"/>
  <c r="O512" i="21"/>
  <c r="Q512" i="21"/>
  <c r="F509" i="21"/>
  <c r="D510" i="21"/>
  <c r="E509" i="21"/>
  <c r="J514" i="21"/>
  <c r="M514" i="21"/>
  <c r="I514" i="21"/>
  <c r="K514" i="21"/>
  <c r="H515" i="21"/>
  <c r="L514" i="21"/>
  <c r="Q513" i="21"/>
  <c r="O513" i="21"/>
  <c r="N513" i="21"/>
  <c r="P513" i="21"/>
  <c r="D511" i="21"/>
  <c r="F510" i="21"/>
  <c r="E510" i="21"/>
  <c r="N514" i="21"/>
  <c r="O514" i="21"/>
  <c r="P514" i="21"/>
  <c r="Q514" i="21"/>
  <c r="M515" i="21"/>
  <c r="H516" i="21"/>
  <c r="I515" i="21"/>
  <c r="J515" i="21"/>
  <c r="K515" i="21"/>
  <c r="L515" i="21"/>
  <c r="E511" i="21"/>
  <c r="D512" i="21"/>
  <c r="F511" i="21"/>
  <c r="H517" i="21"/>
  <c r="I516" i="21"/>
  <c r="K516" i="21"/>
  <c r="M516" i="21"/>
  <c r="L516" i="21"/>
  <c r="J516" i="21"/>
  <c r="Q515" i="21"/>
  <c r="O515" i="21"/>
  <c r="P515" i="21"/>
  <c r="N515" i="21"/>
  <c r="F512" i="21"/>
  <c r="E512" i="21"/>
  <c r="D513" i="21"/>
  <c r="J517" i="21"/>
  <c r="M517" i="21"/>
  <c r="I517" i="21"/>
  <c r="K517" i="21"/>
  <c r="H518" i="21"/>
  <c r="L517" i="21"/>
  <c r="O516" i="21"/>
  <c r="N516" i="21"/>
  <c r="P516" i="21"/>
  <c r="Q516" i="21"/>
  <c r="E513" i="21"/>
  <c r="D514" i="21"/>
  <c r="F513" i="21"/>
  <c r="Q517" i="21"/>
  <c r="P517" i="21"/>
  <c r="N517" i="21"/>
  <c r="O517" i="21"/>
  <c r="J518" i="21"/>
  <c r="M518" i="21"/>
  <c r="H519" i="21"/>
  <c r="L518" i="21"/>
  <c r="I518" i="21"/>
  <c r="K518" i="21"/>
  <c r="F514" i="21"/>
  <c r="D515" i="21"/>
  <c r="E514" i="21"/>
  <c r="H520" i="21"/>
  <c r="L519" i="21"/>
  <c r="J519" i="21"/>
  <c r="I519" i="21"/>
  <c r="K519" i="21"/>
  <c r="M519" i="21"/>
  <c r="O518" i="21"/>
  <c r="N518" i="21"/>
  <c r="P518" i="21"/>
  <c r="Q518" i="21"/>
  <c r="F515" i="21"/>
  <c r="E515" i="21"/>
  <c r="D516" i="21"/>
  <c r="H521" i="21"/>
  <c r="M520" i="21"/>
  <c r="K520" i="21"/>
  <c r="J520" i="21"/>
  <c r="L520" i="21"/>
  <c r="I520" i="21"/>
  <c r="P519" i="21"/>
  <c r="N519" i="21"/>
  <c r="Q519" i="21"/>
  <c r="O519" i="21"/>
  <c r="F516" i="21"/>
  <c r="D517" i="21"/>
  <c r="E516" i="21"/>
  <c r="H522" i="21"/>
  <c r="I521" i="21"/>
  <c r="L521" i="21"/>
  <c r="K521" i="21"/>
  <c r="J521" i="21"/>
  <c r="M521" i="21"/>
  <c r="Q520" i="21"/>
  <c r="O520" i="21"/>
  <c r="P520" i="21"/>
  <c r="N520" i="21"/>
  <c r="F517" i="21"/>
  <c r="E517" i="21"/>
  <c r="D518" i="21"/>
  <c r="L522" i="21"/>
  <c r="H523" i="21"/>
  <c r="J522" i="21"/>
  <c r="K522" i="21"/>
  <c r="I522" i="21"/>
  <c r="M522" i="21"/>
  <c r="Q521" i="21"/>
  <c r="P521" i="21"/>
  <c r="O521" i="21"/>
  <c r="N521" i="21"/>
  <c r="D519" i="21"/>
  <c r="E518" i="21"/>
  <c r="F518" i="21"/>
  <c r="M523" i="21"/>
  <c r="L523" i="21"/>
  <c r="K523" i="21"/>
  <c r="J523" i="21"/>
  <c r="I523" i="21"/>
  <c r="H524" i="21"/>
  <c r="O522" i="21"/>
  <c r="N522" i="21"/>
  <c r="P522" i="21"/>
  <c r="Q522" i="21"/>
  <c r="E519" i="21"/>
  <c r="D520" i="21"/>
  <c r="F519" i="21"/>
  <c r="O523" i="21"/>
  <c r="N523" i="21"/>
  <c r="P523" i="21"/>
  <c r="Q523" i="21"/>
  <c r="K524" i="21"/>
  <c r="L524" i="21"/>
  <c r="M524" i="21"/>
  <c r="J524" i="21"/>
  <c r="H525" i="21"/>
  <c r="I524" i="21"/>
  <c r="D521" i="21"/>
  <c r="E520" i="21"/>
  <c r="F520" i="21"/>
  <c r="J525" i="21"/>
  <c r="K525" i="21"/>
  <c r="I525" i="21"/>
  <c r="H526" i="21"/>
  <c r="M525" i="21"/>
  <c r="L525" i="21"/>
  <c r="N524" i="21"/>
  <c r="P524" i="21"/>
  <c r="O524" i="21"/>
  <c r="Q524" i="21"/>
  <c r="F521" i="21"/>
  <c r="E521" i="21"/>
  <c r="D522" i="21"/>
  <c r="P525" i="21"/>
  <c r="O525" i="21"/>
  <c r="Q525" i="21"/>
  <c r="N525" i="21"/>
  <c r="M526" i="21"/>
  <c r="H527" i="21"/>
  <c r="I526" i="21"/>
  <c r="L526" i="21"/>
  <c r="K526" i="21"/>
  <c r="J526" i="21"/>
  <c r="D523" i="21"/>
  <c r="F522" i="21"/>
  <c r="E522" i="21"/>
  <c r="I527" i="21"/>
  <c r="L527" i="21"/>
  <c r="J527" i="21"/>
  <c r="H528" i="21"/>
  <c r="M527" i="21"/>
  <c r="K527" i="21"/>
  <c r="N526" i="21"/>
  <c r="Q526" i="21"/>
  <c r="P526" i="21"/>
  <c r="O526" i="21"/>
  <c r="E523" i="21"/>
  <c r="D524" i="21"/>
  <c r="F523" i="21"/>
  <c r="O527" i="21"/>
  <c r="P527" i="21"/>
  <c r="N527" i="21"/>
  <c r="Q527" i="21"/>
  <c r="J528" i="21"/>
  <c r="L528" i="21"/>
  <c r="I528" i="21"/>
  <c r="H529" i="21"/>
  <c r="M528" i="21"/>
  <c r="K528" i="21"/>
  <c r="E524" i="21"/>
  <c r="D525" i="21"/>
  <c r="F524" i="21"/>
  <c r="N528" i="21"/>
  <c r="P528" i="21"/>
  <c r="Q528" i="21"/>
  <c r="O528" i="21"/>
  <c r="H530" i="21"/>
  <c r="L529" i="21"/>
  <c r="I529" i="21"/>
  <c r="M529" i="21"/>
  <c r="K529" i="21"/>
  <c r="J529" i="21"/>
  <c r="D526" i="21"/>
  <c r="F525" i="21"/>
  <c r="E525" i="21"/>
  <c r="K530" i="21"/>
  <c r="M530" i="21"/>
  <c r="L530" i="21"/>
  <c r="I530" i="21"/>
  <c r="J530" i="21"/>
  <c r="H531" i="21"/>
  <c r="P529" i="21"/>
  <c r="Q529" i="21"/>
  <c r="O529" i="21"/>
  <c r="N529" i="21"/>
  <c r="D527" i="21"/>
  <c r="F526" i="21"/>
  <c r="E526" i="21"/>
  <c r="P530" i="21"/>
  <c r="O530" i="21"/>
  <c r="Q530" i="21"/>
  <c r="N530" i="21"/>
  <c r="L531" i="21"/>
  <c r="J531" i="21"/>
  <c r="I531" i="21"/>
  <c r="K531" i="21"/>
  <c r="M531" i="21"/>
  <c r="H532" i="21"/>
  <c r="D528" i="21"/>
  <c r="F527" i="21"/>
  <c r="E527" i="21"/>
  <c r="Q531" i="21"/>
  <c r="P531" i="21"/>
  <c r="O531" i="21"/>
  <c r="N531" i="21"/>
  <c r="K532" i="21"/>
  <c r="L532" i="21"/>
  <c r="H533" i="21"/>
  <c r="J532" i="21"/>
  <c r="M532" i="21"/>
  <c r="I532" i="21"/>
  <c r="F528" i="21"/>
  <c r="D529" i="21"/>
  <c r="E528" i="21"/>
  <c r="I533" i="21"/>
  <c r="L533" i="21"/>
  <c r="K533" i="21"/>
  <c r="H534" i="21"/>
  <c r="J533" i="21"/>
  <c r="M533" i="21"/>
  <c r="O532" i="21"/>
  <c r="P532" i="21"/>
  <c r="Q532" i="21"/>
  <c r="N532" i="21"/>
  <c r="F529" i="21"/>
  <c r="E529" i="21"/>
  <c r="D530" i="21"/>
  <c r="P533" i="21"/>
  <c r="O533" i="21"/>
  <c r="Q533" i="21"/>
  <c r="N533" i="21"/>
  <c r="I534" i="21"/>
  <c r="H535" i="21"/>
  <c r="K534" i="21"/>
  <c r="L534" i="21"/>
  <c r="J534" i="21"/>
  <c r="M534" i="21"/>
  <c r="D531" i="21"/>
  <c r="E530" i="21"/>
  <c r="F530" i="21"/>
  <c r="O534" i="21"/>
  <c r="P534" i="21"/>
  <c r="N534" i="21"/>
  <c r="Q534" i="21"/>
  <c r="K535" i="21"/>
  <c r="J535" i="21"/>
  <c r="M535" i="21"/>
  <c r="I535" i="21"/>
  <c r="H536" i="21"/>
  <c r="L535" i="21"/>
  <c r="D532" i="21"/>
  <c r="E531" i="21"/>
  <c r="F531" i="21"/>
  <c r="P535" i="21"/>
  <c r="N535" i="21"/>
  <c r="Q535" i="21"/>
  <c r="O535" i="21"/>
  <c r="I536" i="21"/>
  <c r="M536" i="21"/>
  <c r="L536" i="21"/>
  <c r="H537" i="21"/>
  <c r="J536" i="21"/>
  <c r="K536" i="21"/>
  <c r="D533" i="21"/>
  <c r="F532" i="21"/>
  <c r="E532" i="21"/>
  <c r="O536" i="21"/>
  <c r="N536" i="21"/>
  <c r="P536" i="21"/>
  <c r="Q536" i="21"/>
  <c r="M537" i="21"/>
  <c r="K537" i="21"/>
  <c r="H538" i="21"/>
  <c r="J537" i="21"/>
  <c r="L537" i="21"/>
  <c r="I537" i="21"/>
  <c r="D534" i="21"/>
  <c r="E533" i="21"/>
  <c r="F533" i="21"/>
  <c r="I538" i="21"/>
  <c r="H539" i="21"/>
  <c r="J538" i="21"/>
  <c r="K538" i="21"/>
  <c r="L538" i="21"/>
  <c r="M538" i="21"/>
  <c r="P537" i="21"/>
  <c r="N537" i="21"/>
  <c r="O537" i="21"/>
  <c r="Q537" i="21"/>
  <c r="F534" i="21"/>
  <c r="D535" i="21"/>
  <c r="E534" i="21"/>
  <c r="N538" i="21"/>
  <c r="Q538" i="21"/>
  <c r="O538" i="21"/>
  <c r="P538" i="21"/>
  <c r="I539" i="21"/>
  <c r="K539" i="21"/>
  <c r="J539" i="21"/>
  <c r="M539" i="21"/>
  <c r="L539" i="21"/>
  <c r="H540" i="21"/>
  <c r="F535" i="21"/>
  <c r="D536" i="21"/>
  <c r="E535" i="21"/>
  <c r="O539" i="21"/>
  <c r="N539" i="21"/>
  <c r="Q539" i="21"/>
  <c r="P539" i="21"/>
  <c r="K540" i="21"/>
  <c r="L540" i="21"/>
  <c r="M540" i="21"/>
  <c r="H541" i="21"/>
  <c r="J540" i="21"/>
  <c r="I540" i="21"/>
  <c r="D537" i="21"/>
  <c r="F536" i="21"/>
  <c r="E536" i="21"/>
  <c r="J541" i="21"/>
  <c r="L541" i="21"/>
  <c r="M541" i="21"/>
  <c r="H542" i="21"/>
  <c r="I541" i="21"/>
  <c r="K541" i="21"/>
  <c r="Q540" i="21"/>
  <c r="O540" i="21"/>
  <c r="N540" i="21"/>
  <c r="P540" i="21"/>
  <c r="D538" i="21"/>
  <c r="E537" i="21"/>
  <c r="F537" i="21"/>
  <c r="K542" i="21"/>
  <c r="I542" i="21"/>
  <c r="M542" i="21"/>
  <c r="L542" i="21"/>
  <c r="H543" i="21"/>
  <c r="J542" i="21"/>
  <c r="O541" i="21"/>
  <c r="P541" i="21"/>
  <c r="Q541" i="21"/>
  <c r="N541" i="21"/>
  <c r="F538" i="21"/>
  <c r="D539" i="21"/>
  <c r="E538" i="21"/>
  <c r="N542" i="21"/>
  <c r="P542" i="21"/>
  <c r="O542" i="21"/>
  <c r="Q542" i="21"/>
  <c r="M543" i="21"/>
  <c r="K543" i="21"/>
  <c r="J543" i="21"/>
  <c r="L543" i="21"/>
  <c r="H544" i="21"/>
  <c r="I543" i="21"/>
  <c r="D540" i="21"/>
  <c r="F539" i="21"/>
  <c r="E539" i="21"/>
  <c r="K544" i="21"/>
  <c r="H545" i="21"/>
  <c r="J544" i="21"/>
  <c r="M544" i="21"/>
  <c r="L544" i="21"/>
  <c r="I544" i="21"/>
  <c r="Q543" i="21"/>
  <c r="O543" i="21"/>
  <c r="P543" i="21"/>
  <c r="N543" i="21"/>
  <c r="E540" i="21"/>
  <c r="F540" i="21"/>
  <c r="D541" i="21"/>
  <c r="L545" i="21"/>
  <c r="K545" i="21"/>
  <c r="J545" i="21"/>
  <c r="M545" i="21"/>
  <c r="H546" i="21"/>
  <c r="I545" i="21"/>
  <c r="N544" i="21"/>
  <c r="P544" i="21"/>
  <c r="O544" i="21"/>
  <c r="Q544" i="21"/>
  <c r="D542" i="21"/>
  <c r="E541" i="21"/>
  <c r="F541" i="21"/>
  <c r="L546" i="21"/>
  <c r="I546" i="21"/>
  <c r="H547" i="21"/>
  <c r="M546" i="21"/>
  <c r="J546" i="21"/>
  <c r="K546" i="21"/>
  <c r="O545" i="21"/>
  <c r="N545" i="21"/>
  <c r="Q545" i="21"/>
  <c r="P545" i="21"/>
  <c r="F542" i="21"/>
  <c r="E542" i="21"/>
  <c r="D543" i="21"/>
  <c r="Q546" i="21"/>
  <c r="O546" i="21"/>
  <c r="N546" i="21"/>
  <c r="P546" i="21"/>
  <c r="J547" i="21"/>
  <c r="H548" i="21"/>
  <c r="K547" i="21"/>
  <c r="L547" i="21"/>
  <c r="I547" i="21"/>
  <c r="M547" i="21"/>
  <c r="E543" i="21"/>
  <c r="F543" i="21"/>
  <c r="D544" i="21"/>
  <c r="M548" i="21"/>
  <c r="I548" i="21"/>
  <c r="L548" i="21"/>
  <c r="H549" i="21"/>
  <c r="J548" i="21"/>
  <c r="K548" i="21"/>
  <c r="O547" i="21"/>
  <c r="Q547" i="21"/>
  <c r="P547" i="21"/>
  <c r="N547" i="21"/>
  <c r="E544" i="21"/>
  <c r="D545" i="21"/>
  <c r="F544" i="21"/>
  <c r="N548" i="21"/>
  <c r="O548" i="21"/>
  <c r="P548" i="21"/>
  <c r="Q548" i="21"/>
  <c r="L549" i="21"/>
  <c r="K549" i="21"/>
  <c r="I549" i="21"/>
  <c r="J549" i="21"/>
  <c r="H550" i="21"/>
  <c r="M549" i="21"/>
  <c r="F545" i="21"/>
  <c r="E545" i="21"/>
  <c r="D546" i="21"/>
  <c r="O549" i="21"/>
  <c r="Q549" i="21"/>
  <c r="P549" i="21"/>
  <c r="N549" i="21"/>
  <c r="J550" i="21"/>
  <c r="H551" i="21"/>
  <c r="M550" i="21"/>
  <c r="K550" i="21"/>
  <c r="L550" i="21"/>
  <c r="I550" i="21"/>
  <c r="E546" i="21"/>
  <c r="F546" i="21"/>
  <c r="D547" i="21"/>
  <c r="H552" i="21"/>
  <c r="L551" i="21"/>
  <c r="K551" i="21"/>
  <c r="M551" i="21"/>
  <c r="J551" i="21"/>
  <c r="I551" i="21"/>
  <c r="P550" i="21"/>
  <c r="Q550" i="21"/>
  <c r="N550" i="21"/>
  <c r="D548" i="21"/>
  <c r="F547" i="21"/>
  <c r="E547" i="21"/>
  <c r="I552" i="21"/>
  <c r="L552" i="21"/>
  <c r="H553" i="21"/>
  <c r="K552" i="21"/>
  <c r="J552" i="21"/>
  <c r="M552" i="21"/>
  <c r="P551" i="21"/>
  <c r="N551" i="21"/>
  <c r="O551" i="21"/>
  <c r="Q551" i="21"/>
  <c r="D549" i="21"/>
  <c r="E548" i="21"/>
  <c r="F548" i="21"/>
  <c r="N552" i="21"/>
  <c r="Q552" i="21"/>
  <c r="O552" i="21"/>
  <c r="P552" i="21"/>
  <c r="L553" i="21"/>
  <c r="K553" i="21"/>
  <c r="J553" i="21"/>
  <c r="H554" i="21"/>
  <c r="M553" i="21"/>
  <c r="I553" i="21"/>
  <c r="F549" i="21"/>
  <c r="D550" i="21"/>
  <c r="E549" i="21"/>
  <c r="M554" i="21"/>
  <c r="L554" i="21"/>
  <c r="H555" i="21"/>
  <c r="K554" i="21"/>
  <c r="I554" i="21"/>
  <c r="J554" i="21"/>
  <c r="Q553" i="21"/>
  <c r="N553" i="21"/>
  <c r="P553" i="21"/>
  <c r="O553" i="21"/>
  <c r="D551" i="21"/>
  <c r="F550" i="21"/>
  <c r="E550" i="21"/>
  <c r="H556" i="21"/>
  <c r="M555" i="21"/>
  <c r="K555" i="21"/>
  <c r="J555" i="21"/>
  <c r="L555" i="21"/>
  <c r="I555" i="21"/>
  <c r="P554" i="21"/>
  <c r="N554" i="21"/>
  <c r="Q554" i="21"/>
  <c r="O554" i="21"/>
  <c r="E551" i="21"/>
  <c r="D552" i="21"/>
  <c r="F551" i="21"/>
  <c r="J556" i="21"/>
  <c r="I556" i="21"/>
  <c r="K556" i="21"/>
  <c r="M556" i="21"/>
  <c r="L556" i="21"/>
  <c r="H557" i="21"/>
  <c r="O555" i="21"/>
  <c r="Q555" i="21"/>
  <c r="N555" i="21"/>
  <c r="P555" i="21"/>
  <c r="F552" i="21"/>
  <c r="D553" i="21"/>
  <c r="E552" i="21"/>
  <c r="Q556" i="21"/>
  <c r="N556" i="21"/>
  <c r="O556" i="21"/>
  <c r="P556" i="21"/>
  <c r="K557" i="21"/>
  <c r="I557" i="21"/>
  <c r="L557" i="21"/>
  <c r="J557" i="21"/>
  <c r="M557" i="21"/>
  <c r="H558" i="21"/>
  <c r="F553" i="21"/>
  <c r="E553" i="21"/>
  <c r="D554" i="21"/>
  <c r="O557" i="21"/>
  <c r="Q557" i="21"/>
  <c r="P557" i="21"/>
  <c r="N557" i="21"/>
  <c r="K558" i="21"/>
  <c r="J558" i="21"/>
  <c r="I558" i="21"/>
  <c r="H559" i="21"/>
  <c r="L558" i="21"/>
  <c r="M558" i="21"/>
  <c r="F554" i="21"/>
  <c r="D555" i="21"/>
  <c r="E554" i="21"/>
  <c r="P558" i="21"/>
  <c r="N558" i="21"/>
  <c r="O558" i="21"/>
  <c r="Q558" i="21"/>
  <c r="M559" i="21"/>
  <c r="H560" i="21"/>
  <c r="L559" i="21"/>
  <c r="I559" i="21"/>
  <c r="J559" i="21"/>
  <c r="K559" i="21"/>
  <c r="E555" i="21"/>
  <c r="D556" i="21"/>
  <c r="F555" i="21"/>
  <c r="K560" i="21"/>
  <c r="J560" i="21"/>
  <c r="M560" i="21"/>
  <c r="L560" i="21"/>
  <c r="I560" i="21"/>
  <c r="H561" i="21"/>
  <c r="P559" i="21"/>
  <c r="O559" i="21"/>
  <c r="Q559" i="21"/>
  <c r="N559" i="21"/>
  <c r="E556" i="21"/>
  <c r="F556" i="21"/>
  <c r="D557" i="21"/>
  <c r="Q560" i="21"/>
  <c r="O560" i="21"/>
  <c r="P560" i="21"/>
  <c r="N560" i="21"/>
  <c r="J561" i="21"/>
  <c r="I561" i="21"/>
  <c r="L561" i="21"/>
  <c r="M561" i="21"/>
  <c r="H562" i="21"/>
  <c r="K561" i="21"/>
  <c r="E557" i="21"/>
  <c r="D558" i="21"/>
  <c r="F557" i="21"/>
  <c r="P561" i="21"/>
  <c r="N561" i="21"/>
  <c r="Q561" i="21"/>
  <c r="O561" i="21"/>
  <c r="I562" i="21"/>
  <c r="M562" i="21"/>
  <c r="H563" i="21"/>
  <c r="K562" i="21"/>
  <c r="J562" i="21"/>
  <c r="L562" i="21"/>
  <c r="E558" i="21"/>
  <c r="D559" i="21"/>
  <c r="F558" i="21"/>
  <c r="N562" i="21"/>
  <c r="O562" i="21"/>
  <c r="P562" i="21"/>
  <c r="Q562" i="21"/>
  <c r="K563" i="21"/>
  <c r="H564" i="21"/>
  <c r="M563" i="21"/>
  <c r="J563" i="21"/>
  <c r="I563" i="21"/>
  <c r="L563" i="21"/>
  <c r="D560" i="21"/>
  <c r="F559" i="21"/>
  <c r="E559" i="21"/>
  <c r="H565" i="21"/>
  <c r="J564" i="21"/>
  <c r="K564" i="21"/>
  <c r="M564" i="21"/>
  <c r="L564" i="21"/>
  <c r="I564" i="21"/>
  <c r="Q563" i="21"/>
  <c r="N563" i="21"/>
  <c r="P563" i="21"/>
  <c r="O563" i="21"/>
  <c r="E560" i="21"/>
  <c r="F560" i="21"/>
  <c r="D561" i="21"/>
  <c r="M565" i="21"/>
  <c r="L565" i="21"/>
  <c r="H566" i="21"/>
  <c r="I565" i="21"/>
  <c r="J565" i="21"/>
  <c r="K565" i="21"/>
  <c r="P564" i="21"/>
  <c r="O564" i="21"/>
  <c r="N564" i="21"/>
  <c r="Q564" i="21"/>
  <c r="E561" i="21"/>
  <c r="D562" i="21"/>
  <c r="F561" i="21"/>
  <c r="L566" i="21"/>
  <c r="H567" i="21"/>
  <c r="J566" i="21"/>
  <c r="M566" i="21"/>
  <c r="I566" i="21"/>
  <c r="K566" i="21"/>
  <c r="P565" i="21"/>
  <c r="O565" i="21"/>
  <c r="N565" i="21"/>
  <c r="Q565" i="21"/>
  <c r="D563" i="21"/>
  <c r="E562" i="21"/>
  <c r="F562" i="21"/>
  <c r="I567" i="21"/>
  <c r="L567" i="21"/>
  <c r="K567" i="21"/>
  <c r="J567" i="21"/>
  <c r="H568" i="21"/>
  <c r="M567" i="21"/>
  <c r="P566" i="21"/>
  <c r="N566" i="21"/>
  <c r="Q566" i="21"/>
  <c r="O566" i="21"/>
  <c r="F563" i="21"/>
  <c r="D564" i="21"/>
  <c r="E563" i="21"/>
  <c r="N567" i="21"/>
  <c r="Q567" i="21"/>
  <c r="P567" i="21"/>
  <c r="O567" i="21"/>
  <c r="I568" i="21"/>
  <c r="J568" i="21"/>
  <c r="H569" i="21"/>
  <c r="K568" i="21"/>
  <c r="M568" i="21"/>
  <c r="L568" i="21"/>
  <c r="D565" i="21"/>
  <c r="E564" i="21"/>
  <c r="F564" i="21"/>
  <c r="Q568" i="21"/>
  <c r="P568" i="21"/>
  <c r="O568" i="21"/>
  <c r="N568" i="21"/>
  <c r="L569" i="21"/>
  <c r="I569" i="21"/>
  <c r="H570" i="21"/>
  <c r="K569" i="21"/>
  <c r="J569" i="21"/>
  <c r="M569" i="21"/>
  <c r="D566" i="21"/>
  <c r="F565" i="21"/>
  <c r="E565" i="21"/>
  <c r="P569" i="21"/>
  <c r="O569" i="21"/>
  <c r="Q569" i="21"/>
  <c r="N569" i="21"/>
  <c r="I570" i="21"/>
  <c r="J570" i="21"/>
  <c r="M570" i="21"/>
  <c r="K570" i="21"/>
  <c r="H571" i="21"/>
  <c r="L570" i="21"/>
  <c r="D567" i="21"/>
  <c r="E566" i="21"/>
  <c r="F566" i="21"/>
  <c r="O570" i="21"/>
  <c r="P570" i="21"/>
  <c r="Q570" i="21"/>
  <c r="N570" i="21"/>
  <c r="J571" i="21"/>
  <c r="I571" i="21"/>
  <c r="H572" i="21"/>
  <c r="M571" i="21"/>
  <c r="L571" i="21"/>
  <c r="K571" i="21"/>
  <c r="F567" i="21"/>
  <c r="E567" i="21"/>
  <c r="D568" i="21"/>
  <c r="N571" i="21"/>
  <c r="P571" i="21"/>
  <c r="O571" i="21"/>
  <c r="Q571" i="21"/>
  <c r="I572" i="21"/>
  <c r="H573" i="21"/>
  <c r="M572" i="21"/>
  <c r="K572" i="21"/>
  <c r="J572" i="21"/>
  <c r="L572" i="21"/>
  <c r="E568" i="21"/>
  <c r="F568" i="21"/>
  <c r="D569" i="21"/>
  <c r="P572" i="21"/>
  <c r="N572" i="21"/>
  <c r="Q572" i="21"/>
  <c r="O572" i="21"/>
  <c r="K573" i="21"/>
  <c r="I573" i="21"/>
  <c r="L573" i="21"/>
  <c r="M573" i="21"/>
  <c r="J573" i="21"/>
  <c r="H574" i="21"/>
  <c r="F569" i="21"/>
  <c r="D570" i="21"/>
  <c r="E569" i="21"/>
  <c r="O573" i="21"/>
  <c r="N573" i="21"/>
  <c r="P573" i="21"/>
  <c r="Q573" i="21"/>
  <c r="I574" i="21"/>
  <c r="L574" i="21"/>
  <c r="K574" i="21"/>
  <c r="J574" i="21"/>
  <c r="M574" i="21"/>
  <c r="H575" i="21"/>
  <c r="D571" i="21"/>
  <c r="E570" i="21"/>
  <c r="F570" i="21"/>
  <c r="O574" i="21"/>
  <c r="P574" i="21"/>
  <c r="Q574" i="21"/>
  <c r="N574" i="21"/>
  <c r="I575" i="21"/>
  <c r="K575" i="21"/>
  <c r="J575" i="21"/>
  <c r="L575" i="21"/>
  <c r="M575" i="21"/>
  <c r="H576" i="21"/>
  <c r="F571" i="21"/>
  <c r="E571" i="21"/>
  <c r="D572" i="21"/>
  <c r="P575" i="21"/>
  <c r="Q575" i="21"/>
  <c r="N575" i="21"/>
  <c r="O575" i="21"/>
  <c r="K576" i="21"/>
  <c r="J576" i="21"/>
  <c r="H577" i="21"/>
  <c r="I576" i="21"/>
  <c r="L576" i="21"/>
  <c r="M576" i="21"/>
  <c r="E572" i="21"/>
  <c r="D573" i="21"/>
  <c r="F572" i="21"/>
  <c r="I577" i="21"/>
  <c r="L577" i="21"/>
  <c r="K577" i="21"/>
  <c r="H578" i="21"/>
  <c r="M577" i="21"/>
  <c r="J577" i="21"/>
  <c r="O576" i="21"/>
  <c r="Q576" i="21"/>
  <c r="N576" i="21"/>
  <c r="P576" i="21"/>
  <c r="D574" i="21"/>
  <c r="E573" i="21"/>
  <c r="F573" i="21"/>
  <c r="P577" i="21"/>
  <c r="O577" i="21"/>
  <c r="Q577" i="21"/>
  <c r="N577" i="21"/>
  <c r="I578" i="21"/>
  <c r="M578" i="21"/>
  <c r="J578" i="21"/>
  <c r="K578" i="21"/>
  <c r="L578" i="21"/>
  <c r="H579" i="21"/>
  <c r="E574" i="21"/>
  <c r="D575" i="21"/>
  <c r="F574" i="21"/>
  <c r="N578" i="21"/>
  <c r="P578" i="21"/>
  <c r="O578" i="21"/>
  <c r="Q578" i="21"/>
  <c r="M579" i="21"/>
  <c r="I579" i="21"/>
  <c r="L579" i="21"/>
  <c r="K579" i="21"/>
  <c r="J579" i="21"/>
  <c r="H580" i="21"/>
  <c r="E575" i="21"/>
  <c r="F575" i="21"/>
  <c r="D576" i="21"/>
  <c r="Q579" i="21"/>
  <c r="P579" i="21"/>
  <c r="N579" i="21"/>
  <c r="O579" i="21"/>
  <c r="I580" i="21"/>
  <c r="L580" i="21"/>
  <c r="M580" i="21"/>
  <c r="H581" i="21"/>
  <c r="K580" i="21"/>
  <c r="J580" i="21"/>
  <c r="E576" i="21"/>
  <c r="F576" i="21"/>
  <c r="D577" i="21"/>
  <c r="P580" i="21"/>
  <c r="N580" i="21"/>
  <c r="O580" i="21"/>
  <c r="Q580" i="21"/>
  <c r="J581" i="21"/>
  <c r="K581" i="21"/>
  <c r="L581" i="21"/>
  <c r="H582" i="21"/>
  <c r="I581" i="21"/>
  <c r="M581" i="21"/>
  <c r="E577" i="21"/>
  <c r="F577" i="21"/>
  <c r="D578" i="21"/>
  <c r="M582" i="21"/>
  <c r="J582" i="21"/>
  <c r="H583" i="21"/>
  <c r="I582" i="21"/>
  <c r="L582" i="21"/>
  <c r="K582" i="21"/>
  <c r="Q581" i="21"/>
  <c r="P581" i="21"/>
  <c r="O581" i="21"/>
  <c r="N581" i="21"/>
  <c r="F578" i="21"/>
  <c r="D579" i="21"/>
  <c r="E578" i="21"/>
  <c r="M583" i="21"/>
  <c r="I583" i="21"/>
  <c r="J583" i="21"/>
  <c r="K583" i="21"/>
  <c r="H584" i="21"/>
  <c r="L583" i="21"/>
  <c r="Q582" i="21"/>
  <c r="P582" i="21"/>
  <c r="N582" i="21"/>
  <c r="O582" i="21"/>
  <c r="E579" i="21"/>
  <c r="F579" i="21"/>
  <c r="D580" i="21"/>
  <c r="N583" i="21"/>
  <c r="P583" i="21"/>
  <c r="O583" i="21"/>
  <c r="Q583" i="21"/>
  <c r="K584" i="21"/>
  <c r="J584" i="21"/>
  <c r="M584" i="21"/>
  <c r="I584" i="21"/>
  <c r="H585" i="21"/>
  <c r="L584" i="21"/>
  <c r="D581" i="21"/>
  <c r="E580" i="21"/>
  <c r="F580" i="21"/>
  <c r="N584" i="21"/>
  <c r="O584" i="21"/>
  <c r="Q584" i="21"/>
  <c r="P584" i="21"/>
  <c r="H586" i="21"/>
  <c r="L585" i="21"/>
  <c r="J585" i="21"/>
  <c r="M585" i="21"/>
  <c r="I585" i="21"/>
  <c r="K585" i="21"/>
  <c r="F581" i="21"/>
  <c r="D582" i="21"/>
  <c r="E581" i="21"/>
  <c r="L586" i="21"/>
  <c r="M586" i="21"/>
  <c r="J586" i="21"/>
  <c r="I586" i="21"/>
  <c r="H587" i="21"/>
  <c r="K586" i="21"/>
  <c r="O585" i="21"/>
  <c r="P585" i="21"/>
  <c r="Q585" i="21"/>
  <c r="N585" i="21"/>
  <c r="E582" i="21"/>
  <c r="F582" i="21"/>
  <c r="D583" i="21"/>
  <c r="P586" i="21"/>
  <c r="O586" i="21"/>
  <c r="N586" i="21"/>
  <c r="Q586" i="21"/>
  <c r="I587" i="21"/>
  <c r="M587" i="21"/>
  <c r="J587" i="21"/>
  <c r="L587" i="21"/>
  <c r="K587" i="21"/>
  <c r="H588" i="21"/>
  <c r="D584" i="21"/>
  <c r="F583" i="21"/>
  <c r="E583" i="21"/>
  <c r="O587" i="21"/>
  <c r="N587" i="21"/>
  <c r="P587" i="21"/>
  <c r="Q587" i="21"/>
  <c r="I588" i="21"/>
  <c r="J588" i="21"/>
  <c r="M588" i="21"/>
  <c r="H589" i="21"/>
  <c r="K588" i="21"/>
  <c r="L588" i="21"/>
  <c r="F584" i="21"/>
  <c r="E584" i="21"/>
  <c r="D585" i="21"/>
  <c r="P588" i="21"/>
  <c r="N588" i="21"/>
  <c r="Q588" i="21"/>
  <c r="O588" i="21"/>
  <c r="L589" i="21"/>
  <c r="I589" i="21"/>
  <c r="H590" i="21"/>
  <c r="J589" i="21"/>
  <c r="M589" i="21"/>
  <c r="K589" i="21"/>
  <c r="E585" i="21"/>
  <c r="F585" i="21"/>
  <c r="D586" i="21"/>
  <c r="P589" i="21"/>
  <c r="Q589" i="21"/>
  <c r="N589" i="21"/>
  <c r="O589" i="21"/>
  <c r="L590" i="21"/>
  <c r="K590" i="21"/>
  <c r="J590" i="21"/>
  <c r="H591" i="21"/>
  <c r="I590" i="21"/>
  <c r="M590" i="21"/>
  <c r="F586" i="21"/>
  <c r="D587" i="21"/>
  <c r="E586" i="21"/>
  <c r="H592" i="21"/>
  <c r="M591" i="21"/>
  <c r="K591" i="21"/>
  <c r="I591" i="21"/>
  <c r="L591" i="21"/>
  <c r="J591" i="21"/>
  <c r="Q590" i="21"/>
  <c r="N590" i="21"/>
  <c r="O590" i="21"/>
  <c r="P590" i="21"/>
  <c r="D588" i="21"/>
  <c r="F587" i="21"/>
  <c r="E587" i="21"/>
  <c r="H593" i="21"/>
  <c r="J592" i="21"/>
  <c r="K592" i="21"/>
  <c r="L592" i="21"/>
  <c r="M592" i="21"/>
  <c r="I592" i="21"/>
  <c r="O591" i="21"/>
  <c r="N591" i="21"/>
  <c r="Q591" i="21"/>
  <c r="P591" i="21"/>
  <c r="E588" i="21"/>
  <c r="F588" i="21"/>
  <c r="D589" i="21"/>
  <c r="I593" i="21"/>
  <c r="H594" i="21"/>
  <c r="M593" i="21"/>
  <c r="L593" i="21"/>
  <c r="K593" i="21"/>
  <c r="J593" i="21"/>
  <c r="O592" i="21"/>
  <c r="Q592" i="21"/>
  <c r="N592" i="21"/>
  <c r="P592" i="21"/>
  <c r="D590" i="21"/>
  <c r="E589" i="21"/>
  <c r="F589" i="21"/>
  <c r="Q593" i="21"/>
  <c r="N593" i="21"/>
  <c r="O593" i="21"/>
  <c r="P593" i="21"/>
  <c r="M594" i="21"/>
  <c r="H595" i="21"/>
  <c r="I594" i="21"/>
  <c r="L594" i="21"/>
  <c r="J594" i="21"/>
  <c r="K594" i="21"/>
  <c r="F590" i="21"/>
  <c r="E590" i="21"/>
  <c r="D591" i="21"/>
  <c r="J595" i="21"/>
  <c r="L595" i="21"/>
  <c r="K595" i="21"/>
  <c r="I595" i="21"/>
  <c r="M595" i="21"/>
  <c r="H596" i="21"/>
  <c r="N594" i="21"/>
  <c r="P594" i="21"/>
  <c r="Q594" i="21"/>
  <c r="O594" i="21"/>
  <c r="D592" i="21"/>
  <c r="E591" i="21"/>
  <c r="F591" i="21"/>
  <c r="O595" i="21"/>
  <c r="P595" i="21"/>
  <c r="N595" i="21"/>
  <c r="Q595" i="21"/>
  <c r="L596" i="21"/>
  <c r="I596" i="21"/>
  <c r="M596" i="21"/>
  <c r="H597" i="21"/>
  <c r="J596" i="21"/>
  <c r="K596" i="21"/>
  <c r="E592" i="21"/>
  <c r="F592" i="21"/>
  <c r="D593" i="21"/>
  <c r="Q596" i="21"/>
  <c r="P596" i="21"/>
  <c r="O596" i="21"/>
  <c r="N596" i="21"/>
  <c r="L597" i="21"/>
  <c r="I597" i="21"/>
  <c r="M597" i="21"/>
  <c r="K597" i="21"/>
  <c r="H598" i="21"/>
  <c r="J597" i="21"/>
  <c r="D594" i="21"/>
  <c r="F593" i="21"/>
  <c r="E593" i="21"/>
  <c r="Q597" i="21"/>
  <c r="N597" i="21"/>
  <c r="P597" i="21"/>
  <c r="O597" i="21"/>
  <c r="H599" i="21"/>
  <c r="L598" i="21"/>
  <c r="I598" i="21"/>
  <c r="K598" i="21"/>
  <c r="J598" i="21"/>
  <c r="M598" i="21"/>
  <c r="E594" i="21"/>
  <c r="F594" i="21"/>
  <c r="D595" i="21"/>
  <c r="I599" i="21"/>
  <c r="J599" i="21"/>
  <c r="H600" i="21"/>
  <c r="K599" i="21"/>
  <c r="L599" i="21"/>
  <c r="M599" i="21"/>
  <c r="O598" i="21"/>
  <c r="Q598" i="21"/>
  <c r="N598" i="21"/>
  <c r="P598" i="21"/>
  <c r="D596" i="21"/>
  <c r="E595" i="21"/>
  <c r="F595" i="21"/>
  <c r="O599" i="21"/>
  <c r="N599" i="21"/>
  <c r="Q599" i="21"/>
  <c r="P599" i="21"/>
  <c r="M600" i="21"/>
  <c r="H601" i="21"/>
  <c r="K600" i="21"/>
  <c r="I600" i="21"/>
  <c r="J600" i="21"/>
  <c r="L600" i="21"/>
  <c r="E596" i="21"/>
  <c r="D597" i="21"/>
  <c r="F596" i="21"/>
  <c r="H602" i="21"/>
  <c r="K601" i="21"/>
  <c r="I601" i="21"/>
  <c r="J601" i="21"/>
  <c r="L601" i="21"/>
  <c r="M601" i="21"/>
  <c r="Q600" i="21"/>
  <c r="O600" i="21"/>
  <c r="N600" i="21"/>
  <c r="P600" i="21"/>
  <c r="D598" i="21"/>
  <c r="F597" i="21"/>
  <c r="E597" i="21"/>
  <c r="M602" i="21"/>
  <c r="H603" i="21"/>
  <c r="J602" i="21"/>
  <c r="I602" i="21"/>
  <c r="L602" i="21"/>
  <c r="K602" i="21"/>
  <c r="Q601" i="21"/>
  <c r="N601" i="21"/>
  <c r="P601" i="21"/>
  <c r="O601" i="21"/>
  <c r="D599" i="21"/>
  <c r="F598" i="21"/>
  <c r="E598" i="21"/>
  <c r="I603" i="21"/>
  <c r="K603" i="21"/>
  <c r="J603" i="21"/>
  <c r="M603" i="21"/>
  <c r="L603" i="21"/>
  <c r="H604" i="21"/>
  <c r="N602" i="21"/>
  <c r="O602" i="21"/>
  <c r="Q602" i="21"/>
  <c r="P602" i="21"/>
  <c r="E599" i="21"/>
  <c r="D600" i="21"/>
  <c r="F599" i="21"/>
  <c r="P603" i="21"/>
  <c r="N603" i="21"/>
  <c r="O603" i="21"/>
  <c r="Q603" i="21"/>
  <c r="H605" i="21"/>
  <c r="K604" i="21"/>
  <c r="M604" i="21"/>
  <c r="J604" i="21"/>
  <c r="I604" i="21"/>
  <c r="L604" i="21"/>
  <c r="E600" i="21"/>
  <c r="F600" i="21"/>
  <c r="D601" i="21"/>
  <c r="L605" i="21"/>
  <c r="M605" i="21"/>
  <c r="J605" i="21"/>
  <c r="I605" i="21"/>
  <c r="K605" i="21"/>
  <c r="H606" i="21"/>
  <c r="P604" i="21"/>
  <c r="O604" i="21"/>
  <c r="Q604" i="21"/>
  <c r="N604" i="21"/>
  <c r="E601" i="21"/>
  <c r="D602" i="21"/>
  <c r="F601" i="21"/>
  <c r="P605" i="21"/>
  <c r="N605" i="21"/>
  <c r="O605" i="21"/>
  <c r="Q605" i="21"/>
  <c r="M606" i="21"/>
  <c r="J606" i="21"/>
  <c r="K606" i="21"/>
  <c r="H607" i="21"/>
  <c r="I606" i="21"/>
  <c r="L606" i="21"/>
  <c r="E602" i="21"/>
  <c r="D603" i="21"/>
  <c r="F602" i="21"/>
  <c r="M607" i="21"/>
  <c r="J607" i="21"/>
  <c r="I607" i="21"/>
  <c r="K607" i="21"/>
  <c r="H608" i="21"/>
  <c r="L607" i="21"/>
  <c r="O606" i="21"/>
  <c r="N606" i="21"/>
  <c r="Q606" i="21"/>
  <c r="P606" i="21"/>
  <c r="D604" i="21"/>
  <c r="E603" i="21"/>
  <c r="F603" i="21"/>
  <c r="O607" i="21"/>
  <c r="N607" i="21"/>
  <c r="Q607" i="21"/>
  <c r="P607" i="21"/>
  <c r="I608" i="21"/>
  <c r="M608" i="21"/>
  <c r="J608" i="21"/>
  <c r="L608" i="21"/>
  <c r="H609" i="21"/>
  <c r="K608" i="21"/>
  <c r="D605" i="21"/>
  <c r="E604" i="21"/>
  <c r="F604" i="21"/>
  <c r="Q608" i="21"/>
  <c r="P608" i="21"/>
  <c r="O608" i="21"/>
  <c r="N608" i="21"/>
  <c r="L609" i="21"/>
  <c r="M609" i="21"/>
  <c r="I609" i="21"/>
  <c r="H610" i="21"/>
  <c r="K609" i="21"/>
  <c r="J609" i="21"/>
  <c r="F605" i="21"/>
  <c r="E605" i="21"/>
  <c r="D606" i="21"/>
  <c r="O609" i="21"/>
  <c r="Q609" i="21"/>
  <c r="N609" i="21"/>
  <c r="P609" i="21"/>
  <c r="H611" i="21"/>
  <c r="I610" i="21"/>
  <c r="L610" i="21"/>
  <c r="J610" i="21"/>
  <c r="M610" i="21"/>
  <c r="K610" i="21"/>
  <c r="F606" i="21"/>
  <c r="E606" i="21"/>
  <c r="D607" i="21"/>
  <c r="I611" i="21"/>
  <c r="K611" i="21"/>
  <c r="H612" i="21"/>
  <c r="L611" i="21"/>
  <c r="J611" i="21"/>
  <c r="M611" i="21"/>
  <c r="Q610" i="21"/>
  <c r="O610" i="21"/>
  <c r="P610" i="21"/>
  <c r="N610" i="21"/>
  <c r="F607" i="21"/>
  <c r="D608" i="21"/>
  <c r="E607" i="21"/>
  <c r="P611" i="21"/>
  <c r="N611" i="21"/>
  <c r="O611" i="21"/>
  <c r="Q611" i="21"/>
  <c r="M612" i="21"/>
  <c r="I612" i="21"/>
  <c r="J612" i="21"/>
  <c r="L612" i="21"/>
  <c r="H613" i="21"/>
  <c r="K612" i="21"/>
  <c r="D609" i="21"/>
  <c r="E608" i="21"/>
  <c r="F608" i="21"/>
  <c r="Q612" i="21"/>
  <c r="P612" i="21"/>
  <c r="N612" i="21"/>
  <c r="O612" i="21"/>
  <c r="H614" i="21"/>
  <c r="M613" i="21"/>
  <c r="K613" i="21"/>
  <c r="L613" i="21"/>
  <c r="I613" i="21"/>
  <c r="J613" i="21"/>
  <c r="D610" i="21"/>
  <c r="E609" i="21"/>
  <c r="F609" i="21"/>
  <c r="L614" i="21"/>
  <c r="I614" i="21"/>
  <c r="K614" i="21"/>
  <c r="H615" i="21"/>
  <c r="J614" i="21"/>
  <c r="M614" i="21"/>
  <c r="O613" i="21"/>
  <c r="Q613" i="21"/>
  <c r="P613" i="21"/>
  <c r="N613" i="21"/>
  <c r="D611" i="21"/>
  <c r="E610" i="21"/>
  <c r="F610" i="21"/>
  <c r="Q614" i="21"/>
  <c r="P614" i="21"/>
  <c r="N614" i="21"/>
  <c r="O614" i="21"/>
  <c r="L615" i="21"/>
  <c r="M615" i="21"/>
  <c r="H616" i="21"/>
  <c r="J615" i="21"/>
  <c r="I615" i="21"/>
  <c r="K615" i="21"/>
  <c r="F611" i="21"/>
  <c r="E611" i="21"/>
  <c r="D612" i="21"/>
  <c r="L616" i="21"/>
  <c r="I616" i="21"/>
  <c r="K616" i="21"/>
  <c r="M616" i="21"/>
  <c r="J616" i="21"/>
  <c r="H617" i="21"/>
  <c r="O615" i="21"/>
  <c r="Q615" i="21"/>
  <c r="N615" i="21"/>
  <c r="P615" i="21"/>
  <c r="E612" i="21"/>
  <c r="F612" i="21"/>
  <c r="D613" i="21"/>
  <c r="N616" i="21"/>
  <c r="Q616" i="21"/>
  <c r="P616" i="21"/>
  <c r="O616" i="21"/>
  <c r="M617" i="21"/>
  <c r="H618" i="21"/>
  <c r="J617" i="21"/>
  <c r="L617" i="21"/>
  <c r="K617" i="21"/>
  <c r="I617" i="21"/>
  <c r="D614" i="21"/>
  <c r="F613" i="21"/>
  <c r="E613" i="21"/>
  <c r="M618" i="21"/>
  <c r="L618" i="21"/>
  <c r="H619" i="21"/>
  <c r="K618" i="21"/>
  <c r="J618" i="21"/>
  <c r="I618" i="21"/>
  <c r="P617" i="21"/>
  <c r="N617" i="21"/>
  <c r="Q617" i="21"/>
  <c r="O617" i="21"/>
  <c r="F614" i="21"/>
  <c r="E614" i="21"/>
  <c r="D615" i="21"/>
  <c r="K619" i="21"/>
  <c r="H620" i="21"/>
  <c r="M619" i="21"/>
  <c r="L619" i="21"/>
  <c r="J619" i="21"/>
  <c r="I619" i="21"/>
  <c r="N618" i="21"/>
  <c r="O618" i="21"/>
  <c r="Q618" i="21"/>
  <c r="P618" i="21"/>
  <c r="E615" i="21"/>
  <c r="D616" i="21"/>
  <c r="F615" i="21"/>
  <c r="K620" i="21"/>
  <c r="M620" i="21"/>
  <c r="I620" i="21"/>
  <c r="J620" i="21"/>
  <c r="H621" i="21"/>
  <c r="L620" i="21"/>
  <c r="O619" i="21"/>
  <c r="N619" i="21"/>
  <c r="Q619" i="21"/>
  <c r="P619" i="21"/>
  <c r="D617" i="21"/>
  <c r="F616" i="21"/>
  <c r="E616" i="21"/>
  <c r="P620" i="21"/>
  <c r="O620" i="21"/>
  <c r="Q620" i="21"/>
  <c r="N620" i="21"/>
  <c r="J621" i="21"/>
  <c r="I621" i="21"/>
  <c r="K621" i="21"/>
  <c r="H622" i="21"/>
  <c r="M621" i="21"/>
  <c r="L621" i="21"/>
  <c r="D618" i="21"/>
  <c r="E617" i="21"/>
  <c r="F617" i="21"/>
  <c r="P621" i="21"/>
  <c r="O621" i="21"/>
  <c r="N621" i="21"/>
  <c r="Q621" i="21"/>
  <c r="K622" i="21"/>
  <c r="J622" i="21"/>
  <c r="L622" i="21"/>
  <c r="H623" i="21"/>
  <c r="I622" i="21"/>
  <c r="M622" i="21"/>
  <c r="E618" i="21"/>
  <c r="D619" i="21"/>
  <c r="F618" i="21"/>
  <c r="M623" i="21"/>
  <c r="H624" i="21"/>
  <c r="I623" i="21"/>
  <c r="K623" i="21"/>
  <c r="J623" i="21"/>
  <c r="L623" i="21"/>
  <c r="O622" i="21"/>
  <c r="N622" i="21"/>
  <c r="P622" i="21"/>
  <c r="Q622" i="21"/>
  <c r="F619" i="21"/>
  <c r="D620" i="21"/>
  <c r="E619" i="21"/>
  <c r="L624" i="21"/>
  <c r="I624" i="21"/>
  <c r="K624" i="21"/>
  <c r="M624" i="21"/>
  <c r="J624" i="21"/>
  <c r="H625" i="21"/>
  <c r="N623" i="21"/>
  <c r="O623" i="21"/>
  <c r="P623" i="21"/>
  <c r="Q623" i="21"/>
  <c r="D621" i="21"/>
  <c r="F620" i="21"/>
  <c r="E620" i="21"/>
  <c r="P624" i="21"/>
  <c r="N624" i="21"/>
  <c r="Q624" i="21"/>
  <c r="O624" i="21"/>
  <c r="J625" i="21"/>
  <c r="M625" i="21"/>
  <c r="L625" i="21"/>
  <c r="I625" i="21"/>
  <c r="K625" i="21"/>
  <c r="H626" i="21"/>
  <c r="F621" i="21"/>
  <c r="E621" i="21"/>
  <c r="D622" i="21"/>
  <c r="Q625" i="21"/>
  <c r="P625" i="21"/>
  <c r="N625" i="21"/>
  <c r="O625" i="21"/>
  <c r="J626" i="21"/>
  <c r="K626" i="21"/>
  <c r="I626" i="21"/>
  <c r="M626" i="21"/>
  <c r="H627" i="21"/>
  <c r="L626" i="21"/>
  <c r="F622" i="21"/>
  <c r="D623" i="21"/>
  <c r="E622" i="21"/>
  <c r="Q626" i="21"/>
  <c r="N626" i="21"/>
  <c r="P626" i="21"/>
  <c r="O626" i="21"/>
  <c r="M627" i="21"/>
  <c r="H628" i="21"/>
  <c r="K627" i="21"/>
  <c r="I627" i="21"/>
  <c r="L627" i="21"/>
  <c r="J627" i="21"/>
  <c r="E623" i="21"/>
  <c r="F623" i="21"/>
  <c r="D624" i="21"/>
  <c r="J628" i="21"/>
  <c r="I628" i="21"/>
  <c r="M628" i="21"/>
  <c r="K628" i="21"/>
  <c r="H629" i="21"/>
  <c r="L628" i="21"/>
  <c r="P627" i="21"/>
  <c r="O627" i="21"/>
  <c r="Q627" i="21"/>
  <c r="N627" i="21"/>
  <c r="E624" i="21"/>
  <c r="F624" i="21"/>
  <c r="D625" i="21"/>
  <c r="Q628" i="21"/>
  <c r="O628" i="21"/>
  <c r="N628" i="21"/>
  <c r="P628" i="21"/>
  <c r="J629" i="21"/>
  <c r="K629" i="21"/>
  <c r="H630" i="21"/>
  <c r="M629" i="21"/>
  <c r="L629" i="21"/>
  <c r="I629" i="21"/>
  <c r="D626" i="21"/>
  <c r="E625" i="21"/>
  <c r="F625" i="21"/>
  <c r="I630" i="21"/>
  <c r="J630" i="21"/>
  <c r="M630" i="21"/>
  <c r="H631" i="21"/>
  <c r="K630" i="21"/>
  <c r="L630" i="21"/>
  <c r="P629" i="21"/>
  <c r="N629" i="21"/>
  <c r="O629" i="21"/>
  <c r="Q629" i="21"/>
  <c r="F626" i="21"/>
  <c r="E626" i="21"/>
  <c r="D627" i="21"/>
  <c r="O630" i="21"/>
  <c r="Q630" i="21"/>
  <c r="P630" i="21"/>
  <c r="N630" i="21"/>
  <c r="K631" i="21"/>
  <c r="J631" i="21"/>
  <c r="H632" i="21"/>
  <c r="M631" i="21"/>
  <c r="L631" i="21"/>
  <c r="I631" i="21"/>
  <c r="F627" i="21"/>
  <c r="E627" i="21"/>
  <c r="D628" i="21"/>
  <c r="I632" i="21"/>
  <c r="H633" i="21"/>
  <c r="L632" i="21"/>
  <c r="K632" i="21"/>
  <c r="M632" i="21"/>
  <c r="J632" i="21"/>
  <c r="P631" i="21"/>
  <c r="O631" i="21"/>
  <c r="N631" i="21"/>
  <c r="Q631" i="21"/>
  <c r="E628" i="21"/>
  <c r="F628" i="21"/>
  <c r="D629" i="21"/>
  <c r="Q632" i="21"/>
  <c r="N632" i="21"/>
  <c r="P632" i="21"/>
  <c r="O632" i="21"/>
  <c r="J633" i="21"/>
  <c r="M633" i="21"/>
  <c r="H634" i="21"/>
  <c r="K633" i="21"/>
  <c r="I633" i="21"/>
  <c r="L633" i="21"/>
  <c r="F629" i="21"/>
  <c r="D630" i="21"/>
  <c r="E629" i="21"/>
  <c r="K634" i="21"/>
  <c r="J634" i="21"/>
  <c r="H635" i="21"/>
  <c r="L634" i="21"/>
  <c r="I634" i="21"/>
  <c r="M634" i="21"/>
  <c r="O633" i="21"/>
  <c r="P633" i="21"/>
  <c r="Q633" i="21"/>
  <c r="N633" i="21"/>
  <c r="D631" i="21"/>
  <c r="E630" i="21"/>
  <c r="F630" i="21"/>
  <c r="J635" i="21"/>
  <c r="K635" i="21"/>
  <c r="M635" i="21"/>
  <c r="I635" i="21"/>
  <c r="H636" i="21"/>
  <c r="L635" i="21"/>
  <c r="N634" i="21"/>
  <c r="Q634" i="21"/>
  <c r="O634" i="21"/>
  <c r="P634" i="21"/>
  <c r="F631" i="21"/>
  <c r="D632" i="21"/>
  <c r="E631" i="21"/>
  <c r="Q635" i="21"/>
  <c r="N635" i="21"/>
  <c r="P635" i="21"/>
  <c r="O635" i="21"/>
  <c r="M636" i="21"/>
  <c r="J636" i="21"/>
  <c r="H637" i="21"/>
  <c r="I636" i="21"/>
  <c r="L636" i="21"/>
  <c r="K636" i="21"/>
  <c r="F632" i="21"/>
  <c r="D633" i="21"/>
  <c r="E632" i="21"/>
  <c r="M637" i="21"/>
  <c r="I637" i="21"/>
  <c r="L637" i="21"/>
  <c r="K637" i="21"/>
  <c r="J637" i="21"/>
  <c r="H638" i="21"/>
  <c r="N636" i="21"/>
  <c r="O636" i="21"/>
  <c r="P636" i="21"/>
  <c r="Q636" i="21"/>
  <c r="F633" i="21"/>
  <c r="E633" i="21"/>
  <c r="D634" i="21"/>
  <c r="O637" i="21"/>
  <c r="Q637" i="21"/>
  <c r="P637" i="21"/>
  <c r="N637" i="21"/>
  <c r="K638" i="21"/>
  <c r="H639" i="21"/>
  <c r="I638" i="21"/>
  <c r="L638" i="21"/>
  <c r="M638" i="21"/>
  <c r="J638" i="21"/>
  <c r="E634" i="21"/>
  <c r="F634" i="21"/>
  <c r="D635" i="21"/>
  <c r="I639" i="21"/>
  <c r="H640" i="21"/>
  <c r="K639" i="21"/>
  <c r="M639" i="21"/>
  <c r="L639" i="21"/>
  <c r="J639" i="21"/>
  <c r="N638" i="21"/>
  <c r="P638" i="21"/>
  <c r="O638" i="21"/>
  <c r="Q638" i="21"/>
  <c r="E635" i="21"/>
  <c r="F635" i="21"/>
  <c r="D636" i="21"/>
  <c r="P639" i="21"/>
  <c r="Q639" i="21"/>
  <c r="O639" i="21"/>
  <c r="N639" i="21"/>
  <c r="J640" i="21"/>
  <c r="M640" i="21"/>
  <c r="L640" i="21"/>
  <c r="I640" i="21"/>
  <c r="H641" i="21"/>
  <c r="K640" i="21"/>
  <c r="D637" i="21"/>
  <c r="E636" i="21"/>
  <c r="F636" i="21"/>
  <c r="Q640" i="21"/>
  <c r="O640" i="21"/>
  <c r="N640" i="21"/>
  <c r="P640" i="21"/>
  <c r="K641" i="21"/>
  <c r="J641" i="21"/>
  <c r="M641" i="21"/>
  <c r="L641" i="21"/>
  <c r="H642" i="21"/>
  <c r="I641" i="21"/>
  <c r="D638" i="21"/>
  <c r="E637" i="21"/>
  <c r="F637" i="21"/>
  <c r="L642" i="21"/>
  <c r="M642" i="21"/>
  <c r="J642" i="21"/>
  <c r="I642" i="21"/>
  <c r="H643" i="21"/>
  <c r="K642" i="21"/>
  <c r="P641" i="21"/>
  <c r="O641" i="21"/>
  <c r="N641" i="21"/>
  <c r="Q641" i="21"/>
  <c r="F638" i="21"/>
  <c r="E638" i="21"/>
  <c r="D639" i="21"/>
  <c r="P642" i="21"/>
  <c r="Q642" i="21"/>
  <c r="O642" i="21"/>
  <c r="N642" i="21"/>
  <c r="I643" i="21"/>
  <c r="H644" i="21"/>
  <c r="K643" i="21"/>
  <c r="L643" i="21"/>
  <c r="J643" i="21"/>
  <c r="M643" i="21"/>
  <c r="F639" i="21"/>
  <c r="E639" i="21"/>
  <c r="D640" i="21"/>
  <c r="N643" i="21"/>
  <c r="P643" i="21"/>
  <c r="Q643" i="21"/>
  <c r="O643" i="21"/>
  <c r="I644" i="21"/>
  <c r="H645" i="21"/>
  <c r="L644" i="21"/>
  <c r="J644" i="21"/>
  <c r="K644" i="21"/>
  <c r="M644" i="21"/>
  <c r="E640" i="21"/>
  <c r="F640" i="21"/>
  <c r="D641" i="21"/>
  <c r="P644" i="21"/>
  <c r="Q644" i="21"/>
  <c r="O644" i="21"/>
  <c r="N644" i="21"/>
  <c r="I645" i="21"/>
  <c r="K645" i="21"/>
  <c r="M645" i="21"/>
  <c r="H646" i="21"/>
  <c r="J645" i="21"/>
  <c r="L645" i="21"/>
  <c r="E641" i="21"/>
  <c r="D642" i="21"/>
  <c r="F641" i="21"/>
  <c r="P645" i="21"/>
  <c r="O645" i="21"/>
  <c r="Q645" i="21"/>
  <c r="N645" i="21"/>
  <c r="H647" i="21"/>
  <c r="I646" i="21"/>
  <c r="L646" i="21"/>
  <c r="M646" i="21"/>
  <c r="K646" i="21"/>
  <c r="J646" i="21"/>
  <c r="F642" i="21"/>
  <c r="E642" i="21"/>
  <c r="D643" i="21"/>
  <c r="L647" i="21"/>
  <c r="K647" i="21"/>
  <c r="I647" i="21"/>
  <c r="M647" i="21"/>
  <c r="H648" i="21"/>
  <c r="J647" i="21"/>
  <c r="Q646" i="21"/>
  <c r="O646" i="21"/>
  <c r="P646" i="21"/>
  <c r="N646" i="21"/>
  <c r="D644" i="21"/>
  <c r="F643" i="21"/>
  <c r="E643" i="21"/>
  <c r="P647" i="21"/>
  <c r="N647" i="21"/>
  <c r="Q647" i="21"/>
  <c r="O647" i="21"/>
  <c r="K648" i="21"/>
  <c r="M648" i="21"/>
  <c r="H649" i="21"/>
  <c r="I648" i="21"/>
  <c r="L648" i="21"/>
  <c r="J648" i="21"/>
  <c r="D645" i="21"/>
  <c r="F644" i="21"/>
  <c r="E644" i="21"/>
  <c r="K649" i="21"/>
  <c r="J649" i="21"/>
  <c r="H650" i="21"/>
  <c r="I649" i="21"/>
  <c r="L649" i="21"/>
  <c r="M649" i="21"/>
  <c r="P648" i="21"/>
  <c r="N648" i="21"/>
  <c r="O648" i="21"/>
  <c r="Q648" i="21"/>
  <c r="D646" i="21"/>
  <c r="E645" i="21"/>
  <c r="F645" i="21"/>
  <c r="K650" i="21"/>
  <c r="L650" i="21"/>
  <c r="J650" i="21"/>
  <c r="M650" i="21"/>
  <c r="I650" i="21"/>
  <c r="H651" i="21"/>
  <c r="N649" i="21"/>
  <c r="Q649" i="21"/>
  <c r="O649" i="21"/>
  <c r="P649" i="21"/>
  <c r="F646" i="21"/>
  <c r="E646" i="21"/>
  <c r="D647" i="21"/>
  <c r="Q650" i="21"/>
  <c r="P650" i="21"/>
  <c r="N650" i="21"/>
  <c r="O650" i="21"/>
  <c r="M651" i="21"/>
  <c r="H652" i="21"/>
  <c r="I651" i="21"/>
  <c r="L651" i="21"/>
  <c r="K651" i="21"/>
  <c r="J651" i="21"/>
  <c r="E647" i="21"/>
  <c r="F647" i="21"/>
  <c r="D648" i="21"/>
  <c r="K652" i="21"/>
  <c r="H653" i="21"/>
  <c r="L652" i="21"/>
  <c r="J652" i="21"/>
  <c r="I652" i="21"/>
  <c r="M652" i="21"/>
  <c r="Q651" i="21"/>
  <c r="N651" i="21"/>
  <c r="P651" i="21"/>
  <c r="O651" i="21"/>
  <c r="F648" i="21"/>
  <c r="D649" i="21"/>
  <c r="E648" i="21"/>
  <c r="J653" i="21"/>
  <c r="M653" i="21"/>
  <c r="K653" i="21"/>
  <c r="H654" i="21"/>
  <c r="I653" i="21"/>
  <c r="L653" i="21"/>
  <c r="P652" i="21"/>
  <c r="N652" i="21"/>
  <c r="O652" i="21"/>
  <c r="Q652" i="21"/>
  <c r="F649" i="21"/>
  <c r="D650" i="21"/>
  <c r="E649" i="21"/>
  <c r="H655" i="21"/>
  <c r="L654" i="21"/>
  <c r="M654" i="21"/>
  <c r="J654" i="21"/>
  <c r="K654" i="21"/>
  <c r="I654" i="21"/>
  <c r="P653" i="21"/>
  <c r="Q653" i="21"/>
  <c r="O653" i="21"/>
  <c r="N653" i="21"/>
  <c r="E650" i="21"/>
  <c r="F650" i="21"/>
  <c r="D651" i="21"/>
  <c r="L655" i="21"/>
  <c r="K655" i="21"/>
  <c r="M655" i="21"/>
  <c r="I655" i="21"/>
  <c r="J655" i="21"/>
  <c r="H656" i="21"/>
  <c r="P654" i="21"/>
  <c r="O654" i="21"/>
  <c r="N654" i="21"/>
  <c r="Q654" i="21"/>
  <c r="F651" i="21"/>
  <c r="D652" i="21"/>
  <c r="E651" i="21"/>
  <c r="N655" i="21"/>
  <c r="P655" i="21"/>
  <c r="O655" i="21"/>
  <c r="Q655" i="21"/>
  <c r="J656" i="21"/>
  <c r="K656" i="21"/>
  <c r="I656" i="21"/>
  <c r="M656" i="21"/>
  <c r="H657" i="21"/>
  <c r="L656" i="21"/>
  <c r="D653" i="21"/>
  <c r="E652" i="21"/>
  <c r="F652" i="21"/>
  <c r="P656" i="21"/>
  <c r="Q656" i="21"/>
  <c r="O656" i="21"/>
  <c r="N656" i="21"/>
  <c r="I657" i="21"/>
  <c r="K657" i="21"/>
  <c r="J657" i="21"/>
  <c r="L657" i="21"/>
  <c r="H658" i="21"/>
  <c r="M657" i="21"/>
  <c r="D654" i="21"/>
  <c r="E653" i="21"/>
  <c r="F653" i="21"/>
  <c r="N657" i="21"/>
  <c r="P657" i="21"/>
  <c r="O657" i="21"/>
  <c r="Q657" i="21"/>
  <c r="L658" i="21"/>
  <c r="K658" i="21"/>
  <c r="M658" i="21"/>
  <c r="J658" i="21"/>
  <c r="H659" i="21"/>
  <c r="I658" i="21"/>
  <c r="D655" i="21"/>
  <c r="F654" i="21"/>
  <c r="E654" i="21"/>
  <c r="K659" i="21"/>
  <c r="H660" i="21"/>
  <c r="L659" i="21"/>
  <c r="M659" i="21"/>
  <c r="J659" i="21"/>
  <c r="I659" i="21"/>
  <c r="O658" i="21"/>
  <c r="Q658" i="21"/>
  <c r="P658" i="21"/>
  <c r="N658" i="21"/>
  <c r="E655" i="21"/>
  <c r="F655" i="21"/>
  <c r="D656" i="21"/>
  <c r="M660" i="21"/>
  <c r="J660" i="21"/>
  <c r="H661" i="21"/>
  <c r="L660" i="21"/>
  <c r="K660" i="21"/>
  <c r="I660" i="21"/>
  <c r="O659" i="21"/>
  <c r="N659" i="21"/>
  <c r="P659" i="21"/>
  <c r="Q659" i="21"/>
  <c r="E656" i="21"/>
  <c r="D657" i="21"/>
  <c r="F656" i="21"/>
  <c r="M661" i="21"/>
  <c r="L661" i="21"/>
  <c r="K661" i="21"/>
  <c r="H662" i="21"/>
  <c r="I661" i="21"/>
  <c r="J661" i="21"/>
  <c r="Q660" i="21"/>
  <c r="P660" i="21"/>
  <c r="O660" i="21"/>
  <c r="N660" i="21"/>
  <c r="F657" i="21"/>
  <c r="D658" i="21"/>
  <c r="E657" i="21"/>
  <c r="K662" i="21"/>
  <c r="M662" i="21"/>
  <c r="I662" i="21"/>
  <c r="J662" i="21"/>
  <c r="L662" i="21"/>
  <c r="H663" i="21"/>
  <c r="P661" i="21"/>
  <c r="Q661" i="21"/>
  <c r="N661" i="21"/>
  <c r="O661" i="21"/>
  <c r="F658" i="21"/>
  <c r="E658" i="21"/>
  <c r="D659" i="21"/>
  <c r="N662" i="21"/>
  <c r="Q662" i="21"/>
  <c r="P662" i="21"/>
  <c r="O662" i="21"/>
  <c r="H664" i="21"/>
  <c r="I663" i="21"/>
  <c r="M663" i="21"/>
  <c r="J663" i="21"/>
  <c r="K663" i="21"/>
  <c r="L663" i="21"/>
  <c r="F659" i="21"/>
  <c r="E659" i="21"/>
  <c r="D660" i="21"/>
  <c r="L664" i="21"/>
  <c r="I664" i="21"/>
  <c r="H665" i="21"/>
  <c r="K664" i="21"/>
  <c r="J664" i="21"/>
  <c r="M664" i="21"/>
  <c r="O663" i="21"/>
  <c r="Q663" i="21"/>
  <c r="P663" i="21"/>
  <c r="N663" i="21"/>
  <c r="F660" i="21"/>
  <c r="D661" i="21"/>
  <c r="E660" i="21"/>
  <c r="O664" i="21"/>
  <c r="N664" i="21"/>
  <c r="P664" i="21"/>
  <c r="Q664" i="21"/>
  <c r="K665" i="21"/>
  <c r="L665" i="21"/>
  <c r="H666" i="21"/>
  <c r="I665" i="21"/>
  <c r="M665" i="21"/>
  <c r="J665" i="21"/>
  <c r="D662" i="21"/>
  <c r="F661" i="21"/>
  <c r="E661" i="21"/>
  <c r="J666" i="21"/>
  <c r="K666" i="21"/>
  <c r="I666" i="21"/>
  <c r="L666" i="21"/>
  <c r="M666" i="21"/>
  <c r="H667" i="21"/>
  <c r="P665" i="21"/>
  <c r="N665" i="21"/>
  <c r="O665" i="21"/>
  <c r="Q665" i="21"/>
  <c r="F662" i="21"/>
  <c r="E662" i="21"/>
  <c r="D663" i="21"/>
  <c r="O666" i="21"/>
  <c r="Q666" i="21"/>
  <c r="N666" i="21"/>
  <c r="P666" i="21"/>
  <c r="J667" i="21"/>
  <c r="K667" i="21"/>
  <c r="I667" i="21"/>
  <c r="L667" i="21"/>
  <c r="M667" i="21"/>
  <c r="H668" i="21"/>
  <c r="E663" i="21"/>
  <c r="F663" i="21"/>
  <c r="D664" i="21"/>
  <c r="O667" i="21"/>
  <c r="N667" i="21"/>
  <c r="P667" i="21"/>
  <c r="Q667" i="21"/>
  <c r="L668" i="21"/>
  <c r="H669" i="21"/>
  <c r="K668" i="21"/>
  <c r="J668" i="21"/>
  <c r="M668" i="21"/>
  <c r="I668" i="21"/>
  <c r="E664" i="21"/>
  <c r="D665" i="21"/>
  <c r="F664" i="21"/>
  <c r="H670" i="21"/>
  <c r="L669" i="21"/>
  <c r="K669" i="21"/>
  <c r="I669" i="21"/>
  <c r="J669" i="21"/>
  <c r="M669" i="21"/>
  <c r="P668" i="21"/>
  <c r="Q668" i="21"/>
  <c r="O668" i="21"/>
  <c r="N668" i="21"/>
  <c r="F665" i="21"/>
  <c r="D666" i="21"/>
  <c r="E665" i="21"/>
  <c r="M670" i="21"/>
  <c r="K670" i="21"/>
  <c r="I670" i="21"/>
  <c r="H671" i="21"/>
  <c r="J670" i="21"/>
  <c r="L670" i="21"/>
  <c r="N669" i="21"/>
  <c r="P669" i="21"/>
  <c r="Q669" i="21"/>
  <c r="O669" i="21"/>
  <c r="E666" i="21"/>
  <c r="F666" i="21"/>
  <c r="D667" i="21"/>
  <c r="Q670" i="21"/>
  <c r="P670" i="21"/>
  <c r="N670" i="21"/>
  <c r="O670" i="21"/>
  <c r="H672" i="21"/>
  <c r="L671" i="21"/>
  <c r="K671" i="21"/>
  <c r="J671" i="21"/>
  <c r="I671" i="21"/>
  <c r="M671" i="21"/>
  <c r="E667" i="21"/>
  <c r="F667" i="21"/>
  <c r="D668" i="21"/>
  <c r="J672" i="21"/>
  <c r="L672" i="21"/>
  <c r="I672" i="21"/>
  <c r="M672" i="21"/>
  <c r="H673" i="21"/>
  <c r="K672" i="21"/>
  <c r="P671" i="21"/>
  <c r="O671" i="21"/>
  <c r="N671" i="21"/>
  <c r="Q671" i="21"/>
  <c r="E668" i="21"/>
  <c r="D669" i="21"/>
  <c r="F668" i="21"/>
  <c r="Q672" i="21"/>
  <c r="N672" i="21"/>
  <c r="O672" i="21"/>
  <c r="P672" i="21"/>
  <c r="H674" i="21"/>
  <c r="J673" i="21"/>
  <c r="M673" i="21"/>
  <c r="K673" i="21"/>
  <c r="L673" i="21"/>
  <c r="I673" i="21"/>
  <c r="F669" i="21"/>
  <c r="D670" i="21"/>
  <c r="E669" i="21"/>
  <c r="H675" i="21"/>
  <c r="K674" i="21"/>
  <c r="L674" i="21"/>
  <c r="I674" i="21"/>
  <c r="J674" i="21"/>
  <c r="M674" i="21"/>
  <c r="N673" i="21"/>
  <c r="Q673" i="21"/>
  <c r="O673" i="21"/>
  <c r="P673" i="21"/>
  <c r="F670" i="21"/>
  <c r="E670" i="21"/>
  <c r="D671" i="21"/>
  <c r="L675" i="21"/>
  <c r="M675" i="21"/>
  <c r="H676" i="21"/>
  <c r="J675" i="21"/>
  <c r="K675" i="21"/>
  <c r="I675" i="21"/>
  <c r="N674" i="21"/>
  <c r="Q674" i="21"/>
  <c r="O674" i="21"/>
  <c r="P674" i="21"/>
  <c r="D672" i="21"/>
  <c r="F671" i="21"/>
  <c r="E671" i="21"/>
  <c r="I676" i="21"/>
  <c r="L676" i="21"/>
  <c r="K676" i="21"/>
  <c r="M676" i="21"/>
  <c r="H677" i="21"/>
  <c r="J676" i="21"/>
  <c r="O675" i="21"/>
  <c r="N675" i="21"/>
  <c r="P675" i="21"/>
  <c r="Q675" i="21"/>
  <c r="D673" i="21"/>
  <c r="F672" i="21"/>
  <c r="E672" i="21"/>
  <c r="P676" i="21"/>
  <c r="N676" i="21"/>
  <c r="Q676" i="21"/>
  <c r="O676" i="21"/>
  <c r="L677" i="21"/>
  <c r="M677" i="21"/>
  <c r="I677" i="21"/>
  <c r="H678" i="21"/>
  <c r="K677" i="21"/>
  <c r="J677" i="21"/>
  <c r="E673" i="21"/>
  <c r="F673" i="21"/>
  <c r="D674" i="21"/>
  <c r="O677" i="21"/>
  <c r="N677" i="21"/>
  <c r="Q677" i="21"/>
  <c r="P677" i="21"/>
  <c r="M678" i="21"/>
  <c r="H679" i="21"/>
  <c r="K678" i="21"/>
  <c r="L678" i="21"/>
  <c r="J678" i="21"/>
  <c r="I678" i="21"/>
  <c r="D675" i="21"/>
  <c r="E674" i="21"/>
  <c r="F674" i="21"/>
  <c r="H680" i="21"/>
  <c r="M679" i="21"/>
  <c r="I679" i="21"/>
  <c r="K679" i="21"/>
  <c r="J679" i="21"/>
  <c r="L679" i="21"/>
  <c r="Q678" i="21"/>
  <c r="O678" i="21"/>
  <c r="N678" i="21"/>
  <c r="P678" i="21"/>
  <c r="E675" i="21"/>
  <c r="D676" i="21"/>
  <c r="F675" i="21"/>
  <c r="I680" i="21"/>
  <c r="M680" i="21"/>
  <c r="J680" i="21"/>
  <c r="L680" i="21"/>
  <c r="K680" i="21"/>
  <c r="H681" i="21"/>
  <c r="P679" i="21"/>
  <c r="O679" i="21"/>
  <c r="Q679" i="21"/>
  <c r="N679" i="21"/>
  <c r="F676" i="21"/>
  <c r="E676" i="21"/>
  <c r="D677" i="21"/>
  <c r="P680" i="21"/>
  <c r="N680" i="21"/>
  <c r="O680" i="21"/>
  <c r="Q680" i="21"/>
  <c r="M681" i="21"/>
  <c r="J681" i="21"/>
  <c r="L681" i="21"/>
  <c r="K681" i="21"/>
  <c r="I681" i="21"/>
  <c r="H682" i="21"/>
  <c r="E677" i="21"/>
  <c r="D678" i="21"/>
  <c r="F677" i="21"/>
  <c r="O681" i="21"/>
  <c r="Q681" i="21"/>
  <c r="N681" i="21"/>
  <c r="P681" i="21"/>
  <c r="H683" i="21"/>
  <c r="L682" i="21"/>
  <c r="J682" i="21"/>
  <c r="I682" i="21"/>
  <c r="M682" i="21"/>
  <c r="K682" i="21"/>
  <c r="E678" i="21"/>
  <c r="D679" i="21"/>
  <c r="F678" i="21"/>
  <c r="K683" i="21"/>
  <c r="L683" i="21"/>
  <c r="J683" i="21"/>
  <c r="I683" i="21"/>
  <c r="H684" i="21"/>
  <c r="M683" i="21"/>
  <c r="Q682" i="21"/>
  <c r="O682" i="21"/>
  <c r="N682" i="21"/>
  <c r="P682" i="21"/>
  <c r="E679" i="21"/>
  <c r="D680" i="21"/>
  <c r="F679" i="21"/>
  <c r="P683" i="21"/>
  <c r="O683" i="21"/>
  <c r="Q683" i="21"/>
  <c r="N683" i="21"/>
  <c r="K684" i="21"/>
  <c r="I684" i="21"/>
  <c r="H685" i="21"/>
  <c r="L684" i="21"/>
  <c r="M684" i="21"/>
  <c r="J684" i="21"/>
  <c r="E680" i="21"/>
  <c r="F680" i="21"/>
  <c r="D681" i="21"/>
  <c r="P684" i="21"/>
  <c r="Q684" i="21"/>
  <c r="O684" i="21"/>
  <c r="N684" i="21"/>
  <c r="J685" i="21"/>
  <c r="K685" i="21"/>
  <c r="H686" i="21"/>
  <c r="I685" i="21"/>
  <c r="L685" i="21"/>
  <c r="M685" i="21"/>
  <c r="D682" i="21"/>
  <c r="E681" i="21"/>
  <c r="F681" i="21"/>
  <c r="M686" i="21"/>
  <c r="J686" i="21"/>
  <c r="K686" i="21"/>
  <c r="L686" i="21"/>
  <c r="H687" i="21"/>
  <c r="I686" i="21"/>
  <c r="O685" i="21"/>
  <c r="P685" i="21"/>
  <c r="N685" i="21"/>
  <c r="Q685" i="21"/>
  <c r="E682" i="21"/>
  <c r="F682" i="21"/>
  <c r="D683" i="21"/>
  <c r="L687" i="21"/>
  <c r="J687" i="21"/>
  <c r="K687" i="21"/>
  <c r="H688" i="21"/>
  <c r="I687" i="21"/>
  <c r="M687" i="21"/>
  <c r="O686" i="21"/>
  <c r="Q686" i="21"/>
  <c r="P686" i="21"/>
  <c r="N686" i="21"/>
  <c r="F683" i="21"/>
  <c r="D684" i="21"/>
  <c r="E683" i="21"/>
  <c r="K688" i="21"/>
  <c r="L688" i="21"/>
  <c r="J688" i="21"/>
  <c r="H689" i="21"/>
  <c r="I688" i="21"/>
  <c r="M688" i="21"/>
  <c r="P687" i="21"/>
  <c r="N687" i="21"/>
  <c r="O687" i="21"/>
  <c r="Q687" i="21"/>
  <c r="D685" i="21"/>
  <c r="F684" i="21"/>
  <c r="E684" i="21"/>
  <c r="J689" i="21"/>
  <c r="M689" i="21"/>
  <c r="L689" i="21"/>
  <c r="K689" i="21"/>
  <c r="H690" i="21"/>
  <c r="I689" i="21"/>
  <c r="O688" i="21"/>
  <c r="N688" i="21"/>
  <c r="P688" i="21"/>
  <c r="Q688" i="21"/>
  <c r="E685" i="21"/>
  <c r="D686" i="21"/>
  <c r="F685" i="21"/>
  <c r="I690" i="21"/>
  <c r="L690" i="21"/>
  <c r="M690" i="21"/>
  <c r="K690" i="21"/>
  <c r="J690" i="21"/>
  <c r="H691" i="21"/>
  <c r="N689" i="21"/>
  <c r="Q689" i="21"/>
  <c r="O689" i="21"/>
  <c r="P689" i="21"/>
  <c r="E686" i="21"/>
  <c r="D687" i="21"/>
  <c r="F686" i="21"/>
  <c r="P690" i="21"/>
  <c r="N690" i="21"/>
  <c r="Q690" i="21"/>
  <c r="O690" i="21"/>
  <c r="I691" i="21"/>
  <c r="K691" i="21"/>
  <c r="H692" i="21"/>
  <c r="L691" i="21"/>
  <c r="M691" i="21"/>
  <c r="J691" i="21"/>
  <c r="E687" i="21"/>
  <c r="D688" i="21"/>
  <c r="F687" i="21"/>
  <c r="Q691" i="21"/>
  <c r="N691" i="21"/>
  <c r="O691" i="21"/>
  <c r="P691" i="21"/>
  <c r="L692" i="21"/>
  <c r="I692" i="21"/>
  <c r="J692" i="21"/>
  <c r="M692" i="21"/>
  <c r="K692" i="21"/>
  <c r="H693" i="21"/>
  <c r="E688" i="21"/>
  <c r="F688" i="21"/>
  <c r="D689" i="21"/>
  <c r="O692" i="21"/>
  <c r="N692" i="21"/>
  <c r="P692" i="21"/>
  <c r="Q692" i="21"/>
  <c r="I693" i="21"/>
  <c r="M693" i="21"/>
  <c r="L693" i="21"/>
  <c r="K693" i="21"/>
  <c r="J693" i="21"/>
  <c r="H694" i="21"/>
  <c r="F689" i="21"/>
  <c r="D690" i="21"/>
  <c r="E689" i="21"/>
  <c r="P693" i="21"/>
  <c r="N693" i="21"/>
  <c r="O693" i="21"/>
  <c r="Q693" i="21"/>
  <c r="L694" i="21"/>
  <c r="I694" i="21"/>
  <c r="M694" i="21"/>
  <c r="J694" i="21"/>
  <c r="H695" i="21"/>
  <c r="K694" i="21"/>
  <c r="E690" i="21"/>
  <c r="D691" i="21"/>
  <c r="F690" i="21"/>
  <c r="N694" i="21"/>
  <c r="Q694" i="21"/>
  <c r="P694" i="21"/>
  <c r="O694" i="21"/>
  <c r="H696" i="21"/>
  <c r="J695" i="21"/>
  <c r="I695" i="21"/>
  <c r="L695" i="21"/>
  <c r="M695" i="21"/>
  <c r="K695" i="21"/>
  <c r="F691" i="21"/>
  <c r="D692" i="21"/>
  <c r="E691" i="21"/>
  <c r="I696" i="21"/>
  <c r="M696" i="21"/>
  <c r="L696" i="21"/>
  <c r="J696" i="21"/>
  <c r="H697" i="21"/>
  <c r="K696" i="21"/>
  <c r="O695" i="21"/>
  <c r="P695" i="21"/>
  <c r="Q695" i="21"/>
  <c r="N695" i="21"/>
  <c r="F692" i="21"/>
  <c r="D693" i="21"/>
  <c r="E692" i="21"/>
  <c r="P696" i="21"/>
  <c r="O696" i="21"/>
  <c r="Q696" i="21"/>
  <c r="N696" i="21"/>
  <c r="K697" i="21"/>
  <c r="J697" i="21"/>
  <c r="I697" i="21"/>
  <c r="M697" i="21"/>
  <c r="L697" i="21"/>
  <c r="H698" i="21"/>
  <c r="D694" i="21"/>
  <c r="E693" i="21"/>
  <c r="F693" i="21"/>
  <c r="N697" i="21"/>
  <c r="Q697" i="21"/>
  <c r="P697" i="21"/>
  <c r="O697" i="21"/>
  <c r="K698" i="21"/>
  <c r="I698" i="21"/>
  <c r="J698" i="21"/>
  <c r="M698" i="21"/>
  <c r="L698" i="21"/>
  <c r="H699" i="21"/>
  <c r="F694" i="21"/>
  <c r="E694" i="21"/>
  <c r="D695" i="21"/>
  <c r="N698" i="21"/>
  <c r="P698" i="21"/>
  <c r="Q698" i="21"/>
  <c r="O698" i="21"/>
  <c r="J699" i="21"/>
  <c r="M699" i="21"/>
  <c r="H700" i="21"/>
  <c r="K699" i="21"/>
  <c r="I699" i="21"/>
  <c r="L699" i="21"/>
  <c r="D696" i="21"/>
  <c r="E695" i="21"/>
  <c r="F695" i="21"/>
  <c r="L700" i="21"/>
  <c r="J700" i="21"/>
  <c r="M700" i="21"/>
  <c r="K700" i="21"/>
  <c r="H701" i="21"/>
  <c r="I700" i="21"/>
  <c r="N699" i="21"/>
  <c r="Q699" i="21"/>
  <c r="P699" i="21"/>
  <c r="O699" i="21"/>
  <c r="E696" i="21"/>
  <c r="D697" i="21"/>
  <c r="F696" i="21"/>
  <c r="I701" i="21"/>
  <c r="J701" i="21"/>
  <c r="L701" i="21"/>
  <c r="M701" i="21"/>
  <c r="K701" i="21"/>
  <c r="H702" i="21"/>
  <c r="Q700" i="21"/>
  <c r="O700" i="21"/>
  <c r="P700" i="21"/>
  <c r="N700" i="21"/>
  <c r="D698" i="21"/>
  <c r="F697" i="21"/>
  <c r="E697" i="21"/>
  <c r="O701" i="21"/>
  <c r="P701" i="21"/>
  <c r="Q701" i="21"/>
  <c r="N701" i="21"/>
  <c r="L702" i="21"/>
  <c r="I702" i="21"/>
  <c r="K702" i="21"/>
  <c r="M702" i="21"/>
  <c r="J702" i="21"/>
  <c r="H703" i="21"/>
  <c r="F698" i="21"/>
  <c r="D699" i="21"/>
  <c r="E698" i="21"/>
  <c r="N702" i="21"/>
  <c r="P702" i="21"/>
  <c r="Q702" i="21"/>
  <c r="O702" i="21"/>
  <c r="J703" i="21"/>
  <c r="I703" i="21"/>
  <c r="K703" i="21"/>
  <c r="H704" i="21"/>
  <c r="L703" i="21"/>
  <c r="M703" i="21"/>
  <c r="D700" i="21"/>
  <c r="E699" i="21"/>
  <c r="F699" i="21"/>
  <c r="O703" i="21"/>
  <c r="N703" i="21"/>
  <c r="Q703" i="21"/>
  <c r="P703" i="21"/>
  <c r="L704" i="21"/>
  <c r="H705" i="21"/>
  <c r="I704" i="21"/>
  <c r="K704" i="21"/>
  <c r="J704" i="21"/>
  <c r="M704" i="21"/>
  <c r="D701" i="21"/>
  <c r="F700" i="21"/>
  <c r="E700" i="21"/>
  <c r="J705" i="21"/>
  <c r="H706" i="21"/>
  <c r="M705" i="21"/>
  <c r="I705" i="21"/>
  <c r="L705" i="21"/>
  <c r="K705" i="21"/>
  <c r="O704" i="21"/>
  <c r="N704" i="21"/>
  <c r="P704" i="21"/>
  <c r="Q704" i="21"/>
  <c r="E701" i="21"/>
  <c r="F701" i="21"/>
  <c r="D702" i="21"/>
  <c r="J706" i="21"/>
  <c r="L706" i="21"/>
  <c r="K706" i="21"/>
  <c r="M706" i="21"/>
  <c r="H707" i="21"/>
  <c r="I706" i="21"/>
  <c r="N705" i="21"/>
  <c r="P705" i="21"/>
  <c r="Q705" i="21"/>
  <c r="O705" i="21"/>
  <c r="F702" i="21"/>
  <c r="E702" i="21"/>
  <c r="D703" i="21"/>
  <c r="I707" i="21"/>
  <c r="H708" i="21"/>
  <c r="L707" i="21"/>
  <c r="K707" i="21"/>
  <c r="M707" i="21"/>
  <c r="J707" i="21"/>
  <c r="O706" i="21"/>
  <c r="N706" i="21"/>
  <c r="Q706" i="21"/>
  <c r="P706" i="21"/>
  <c r="E703" i="21"/>
  <c r="D704" i="21"/>
  <c r="F703" i="21"/>
  <c r="N707" i="21"/>
  <c r="O707" i="21"/>
  <c r="P707" i="21"/>
  <c r="Q707" i="21"/>
  <c r="J708" i="21"/>
  <c r="M708" i="21"/>
  <c r="K708" i="21"/>
  <c r="I708" i="21"/>
  <c r="L708" i="21"/>
  <c r="H709" i="21"/>
  <c r="D705" i="21"/>
  <c r="F704" i="21"/>
  <c r="E704" i="21"/>
  <c r="N708" i="21"/>
  <c r="O708" i="21"/>
  <c r="P708" i="21"/>
  <c r="Q708" i="21"/>
  <c r="H710" i="21"/>
  <c r="L709" i="21"/>
  <c r="M709" i="21"/>
  <c r="K709" i="21"/>
  <c r="J709" i="21"/>
  <c r="I709" i="21"/>
  <c r="D706" i="21"/>
  <c r="E705" i="21"/>
  <c r="F705" i="21"/>
  <c r="M710" i="21"/>
  <c r="H711" i="21"/>
  <c r="J710" i="21"/>
  <c r="K710" i="21"/>
  <c r="I710" i="21"/>
  <c r="L710" i="21"/>
  <c r="P709" i="21"/>
  <c r="Q709" i="21"/>
  <c r="N709" i="21"/>
  <c r="O709" i="21"/>
  <c r="D707" i="21"/>
  <c r="F706" i="21"/>
  <c r="E706" i="21"/>
  <c r="I711" i="21"/>
  <c r="H712" i="21"/>
  <c r="M711" i="21"/>
  <c r="L711" i="21"/>
  <c r="J711" i="21"/>
  <c r="K711" i="21"/>
  <c r="N710" i="21"/>
  <c r="P710" i="21"/>
  <c r="O710" i="21"/>
  <c r="Q710" i="21"/>
  <c r="E707" i="21"/>
  <c r="F707" i="21"/>
  <c r="D708" i="21"/>
  <c r="N711" i="21"/>
  <c r="O711" i="21"/>
  <c r="P711" i="21"/>
  <c r="Q711" i="21"/>
  <c r="K712" i="21"/>
  <c r="H713" i="21"/>
  <c r="J712" i="21"/>
  <c r="M712" i="21"/>
  <c r="I712" i="21"/>
  <c r="L712" i="21"/>
  <c r="D709" i="21"/>
  <c r="E708" i="21"/>
  <c r="F708" i="21"/>
  <c r="J713" i="21"/>
  <c r="I713" i="21"/>
  <c r="L713" i="21"/>
  <c r="M713" i="21"/>
  <c r="K713" i="21"/>
  <c r="H714" i="21"/>
  <c r="P712" i="21"/>
  <c r="N712" i="21"/>
  <c r="O712" i="21"/>
  <c r="Q712" i="21"/>
  <c r="D710" i="21"/>
  <c r="E709" i="21"/>
  <c r="F709" i="21"/>
  <c r="P713" i="21"/>
  <c r="Q713" i="21"/>
  <c r="N713" i="21"/>
  <c r="O713" i="21"/>
  <c r="L714" i="21"/>
  <c r="I714" i="21"/>
  <c r="K714" i="21"/>
  <c r="M714" i="21"/>
  <c r="J714" i="21"/>
  <c r="H715" i="21"/>
  <c r="E710" i="21"/>
  <c r="D711" i="21"/>
  <c r="F710" i="21"/>
  <c r="N714" i="21"/>
  <c r="Q714" i="21"/>
  <c r="P714" i="21"/>
  <c r="O714" i="21"/>
  <c r="I715" i="21"/>
  <c r="L715" i="21"/>
  <c r="K715" i="21"/>
  <c r="M715" i="21"/>
  <c r="H716" i="21"/>
  <c r="J715" i="21"/>
  <c r="F711" i="21"/>
  <c r="E711" i="21"/>
  <c r="D712" i="21"/>
  <c r="N715" i="21"/>
  <c r="O715" i="21"/>
  <c r="P715" i="21"/>
  <c r="Q715" i="21"/>
  <c r="J716" i="21"/>
  <c r="H717" i="21"/>
  <c r="I716" i="21"/>
  <c r="K716" i="21"/>
  <c r="L716" i="21"/>
  <c r="M716" i="21"/>
  <c r="D713" i="21"/>
  <c r="E712" i="21"/>
  <c r="F712" i="21"/>
  <c r="L717" i="21"/>
  <c r="I717" i="21"/>
  <c r="J717" i="21"/>
  <c r="M717" i="21"/>
  <c r="K717" i="21"/>
  <c r="H718" i="21"/>
  <c r="N716" i="21"/>
  <c r="Q716" i="21"/>
  <c r="P716" i="21"/>
  <c r="O716" i="21"/>
  <c r="D714" i="21"/>
  <c r="F713" i="21"/>
  <c r="E713" i="21"/>
  <c r="N717" i="21"/>
  <c r="O717" i="21"/>
  <c r="P717" i="21"/>
  <c r="Q717" i="21"/>
  <c r="H719" i="21"/>
  <c r="L718" i="21"/>
  <c r="K718" i="21"/>
  <c r="M718" i="21"/>
  <c r="J718" i="21"/>
  <c r="I718" i="21"/>
  <c r="E714" i="21"/>
  <c r="D715" i="21"/>
  <c r="F714" i="21"/>
  <c r="I719" i="21"/>
  <c r="K719" i="21"/>
  <c r="J719" i="21"/>
  <c r="M719" i="21"/>
  <c r="L719" i="21"/>
  <c r="H720" i="21"/>
  <c r="P718" i="21"/>
  <c r="N718" i="21"/>
  <c r="Q718" i="21"/>
  <c r="O718" i="21"/>
  <c r="F715" i="21"/>
  <c r="D716" i="21"/>
  <c r="E715" i="21"/>
  <c r="N719" i="21"/>
  <c r="P719" i="21"/>
  <c r="O719" i="21"/>
  <c r="Q719" i="21"/>
  <c r="H721" i="21"/>
  <c r="I720" i="21"/>
  <c r="M720" i="21"/>
  <c r="K720" i="21"/>
  <c r="J720" i="21"/>
  <c r="L720" i="21"/>
  <c r="F716" i="21"/>
  <c r="D717" i="21"/>
  <c r="E716" i="21"/>
  <c r="L721" i="21"/>
  <c r="I721" i="21"/>
  <c r="M721" i="21"/>
  <c r="K721" i="21"/>
  <c r="H722" i="21"/>
  <c r="J721" i="21"/>
  <c r="P720" i="21"/>
  <c r="Q720" i="21"/>
  <c r="O720" i="21"/>
  <c r="N720" i="21"/>
  <c r="F717" i="21"/>
  <c r="E717" i="21"/>
  <c r="D718" i="21"/>
  <c r="P721" i="21"/>
  <c r="Q721" i="21"/>
  <c r="O721" i="21"/>
  <c r="N721" i="21"/>
  <c r="L722" i="21"/>
  <c r="M722" i="21"/>
  <c r="I722" i="21"/>
  <c r="K722" i="21"/>
  <c r="J722" i="21"/>
  <c r="H723" i="21"/>
  <c r="E718" i="21"/>
  <c r="D719" i="21"/>
  <c r="F718" i="21"/>
  <c r="O722" i="21"/>
  <c r="Q722" i="21"/>
  <c r="N722" i="21"/>
  <c r="P722" i="21"/>
  <c r="M723" i="21"/>
  <c r="I723" i="21"/>
  <c r="H724" i="21"/>
  <c r="L723" i="21"/>
  <c r="K723" i="21"/>
  <c r="J723" i="21"/>
  <c r="E719" i="21"/>
  <c r="F719" i="21"/>
  <c r="D720" i="21"/>
  <c r="Q723" i="21"/>
  <c r="P723" i="21"/>
  <c r="N723" i="21"/>
  <c r="O723" i="21"/>
  <c r="H725" i="21"/>
  <c r="J724" i="21"/>
  <c r="K724" i="21"/>
  <c r="M724" i="21"/>
  <c r="L724" i="21"/>
  <c r="I724" i="21"/>
  <c r="E720" i="21"/>
  <c r="D721" i="21"/>
  <c r="F720" i="21"/>
  <c r="L725" i="21"/>
  <c r="H726" i="21"/>
  <c r="I725" i="21"/>
  <c r="J725" i="21"/>
  <c r="M725" i="21"/>
  <c r="K725" i="21"/>
  <c r="N724" i="21"/>
  <c r="Q724" i="21"/>
  <c r="O724" i="21"/>
  <c r="P724" i="21"/>
  <c r="D722" i="21"/>
  <c r="E721" i="21"/>
  <c r="F721" i="21"/>
  <c r="H727" i="21"/>
  <c r="L726" i="21"/>
  <c r="K726" i="21"/>
  <c r="I726" i="21"/>
  <c r="J726" i="21"/>
  <c r="M726" i="21"/>
  <c r="Q725" i="21"/>
  <c r="N725" i="21"/>
  <c r="P725" i="21"/>
  <c r="O725" i="21"/>
  <c r="F722" i="21"/>
  <c r="E722" i="21"/>
  <c r="D723" i="21"/>
  <c r="M727" i="21"/>
  <c r="H728" i="21"/>
  <c r="J727" i="21"/>
  <c r="L727" i="21"/>
  <c r="I727" i="21"/>
  <c r="K727" i="21"/>
  <c r="N726" i="21"/>
  <c r="P726" i="21"/>
  <c r="O726" i="21"/>
  <c r="Q726" i="21"/>
  <c r="E723" i="21"/>
  <c r="F723" i="21"/>
  <c r="D724" i="21"/>
  <c r="J728" i="21"/>
  <c r="H729" i="21"/>
  <c r="L728" i="21"/>
  <c r="I728" i="21"/>
  <c r="M728" i="21"/>
  <c r="K728" i="21"/>
  <c r="N727" i="21"/>
  <c r="Q727" i="21"/>
  <c r="O727" i="21"/>
  <c r="P727" i="21"/>
  <c r="F724" i="21"/>
  <c r="D725" i="21"/>
  <c r="E724" i="21"/>
  <c r="H730" i="21"/>
  <c r="J729" i="21"/>
  <c r="L729" i="21"/>
  <c r="M729" i="21"/>
  <c r="K729" i="21"/>
  <c r="I729" i="21"/>
  <c r="P728" i="21"/>
  <c r="Q728" i="21"/>
  <c r="O728" i="21"/>
  <c r="N728" i="21"/>
  <c r="E725" i="21"/>
  <c r="F725" i="21"/>
  <c r="D726" i="21"/>
  <c r="K730" i="21"/>
  <c r="M730" i="21"/>
  <c r="I730" i="21"/>
  <c r="H731" i="21"/>
  <c r="J730" i="21"/>
  <c r="L730" i="21"/>
  <c r="Q729" i="21"/>
  <c r="O729" i="21"/>
  <c r="P729" i="21"/>
  <c r="N729" i="21"/>
  <c r="D727" i="21"/>
  <c r="F726" i="21"/>
  <c r="E726" i="21"/>
  <c r="N730" i="21"/>
  <c r="Q730" i="21"/>
  <c r="P730" i="21"/>
  <c r="O730" i="21"/>
  <c r="H732" i="21"/>
  <c r="I731" i="21"/>
  <c r="K731" i="21"/>
  <c r="J731" i="21"/>
  <c r="L731" i="21"/>
  <c r="M731" i="21"/>
  <c r="F727" i="21"/>
  <c r="E727" i="21"/>
  <c r="D728" i="21"/>
  <c r="L732" i="21"/>
  <c r="K732" i="21"/>
  <c r="M732" i="21"/>
  <c r="J732" i="21"/>
  <c r="I732" i="21"/>
  <c r="H733" i="21"/>
  <c r="N731" i="21"/>
  <c r="Q731" i="21"/>
  <c r="P731" i="21"/>
  <c r="O731" i="21"/>
  <c r="F728" i="21"/>
  <c r="D729" i="21"/>
  <c r="E728" i="21"/>
  <c r="P732" i="21"/>
  <c r="Q732" i="21"/>
  <c r="O732" i="21"/>
  <c r="N732" i="21"/>
  <c r="M733" i="21"/>
  <c r="J733" i="21"/>
  <c r="H734" i="21"/>
  <c r="L733" i="21"/>
  <c r="K733" i="21"/>
  <c r="I733" i="21"/>
  <c r="F729" i="21"/>
  <c r="D730" i="21"/>
  <c r="E729" i="21"/>
  <c r="K734" i="21"/>
  <c r="J734" i="21"/>
  <c r="L734" i="21"/>
  <c r="H735" i="21"/>
  <c r="M734" i="21"/>
  <c r="I734" i="21"/>
  <c r="Q733" i="21"/>
  <c r="O733" i="21"/>
  <c r="P733" i="21"/>
  <c r="N733" i="21"/>
  <c r="F730" i="21"/>
  <c r="E730" i="21"/>
  <c r="D731" i="21"/>
  <c r="J735" i="21"/>
  <c r="M735" i="21"/>
  <c r="K735" i="21"/>
  <c r="L735" i="21"/>
  <c r="I735" i="21"/>
  <c r="H736" i="21"/>
  <c r="O734" i="21"/>
  <c r="N734" i="21"/>
  <c r="P734" i="21"/>
  <c r="Q734" i="21"/>
  <c r="D732" i="21"/>
  <c r="E731" i="21"/>
  <c r="F731" i="21"/>
  <c r="N735" i="21"/>
  <c r="Q735" i="21"/>
  <c r="O735" i="21"/>
  <c r="P735" i="21"/>
  <c r="M736" i="21"/>
  <c r="H737" i="21"/>
  <c r="I736" i="21"/>
  <c r="J736" i="21"/>
  <c r="K736" i="21"/>
  <c r="L736" i="21"/>
  <c r="F732" i="21"/>
  <c r="D733" i="21"/>
  <c r="E732" i="21"/>
  <c r="K737" i="21"/>
  <c r="J737" i="21"/>
  <c r="L737" i="21"/>
  <c r="I737" i="21"/>
  <c r="H738" i="21"/>
  <c r="M737" i="21"/>
  <c r="N736" i="21"/>
  <c r="P736" i="21"/>
  <c r="Q736" i="21"/>
  <c r="O736" i="21"/>
  <c r="F733" i="21"/>
  <c r="E733" i="21"/>
  <c r="D734" i="21"/>
  <c r="N737" i="21"/>
  <c r="Q737" i="21"/>
  <c r="O737" i="21"/>
  <c r="P737" i="21"/>
  <c r="I738" i="21"/>
  <c r="J738" i="21"/>
  <c r="K738" i="21"/>
  <c r="M738" i="21"/>
  <c r="H739" i="21"/>
  <c r="L738" i="21"/>
  <c r="D735" i="21"/>
  <c r="F734" i="21"/>
  <c r="E734" i="21"/>
  <c r="N738" i="21"/>
  <c r="O738" i="21"/>
  <c r="Q738" i="21"/>
  <c r="P738" i="21"/>
  <c r="I739" i="21"/>
  <c r="L739" i="21"/>
  <c r="J739" i="21"/>
  <c r="M739" i="21"/>
  <c r="K739" i="21"/>
  <c r="H740" i="21"/>
  <c r="E735" i="21"/>
  <c r="F735" i="21"/>
  <c r="D736" i="21"/>
  <c r="Q739" i="21"/>
  <c r="O739" i="21"/>
  <c r="P739" i="21"/>
  <c r="N739" i="21"/>
  <c r="H741" i="21"/>
  <c r="L740" i="21"/>
  <c r="J740" i="21"/>
  <c r="K740" i="21"/>
  <c r="I740" i="21"/>
  <c r="M740" i="21"/>
  <c r="E736" i="21"/>
  <c r="F736" i="21"/>
  <c r="D737" i="21"/>
  <c r="H742" i="21"/>
  <c r="K741" i="21"/>
  <c r="M741" i="21"/>
  <c r="I741" i="21"/>
  <c r="J741" i="21"/>
  <c r="L741" i="21"/>
  <c r="O740" i="21"/>
  <c r="P740" i="21"/>
  <c r="Q740" i="21"/>
  <c r="N740" i="21"/>
  <c r="F737" i="21"/>
  <c r="D738" i="21"/>
  <c r="E737" i="21"/>
  <c r="K742" i="21"/>
  <c r="H743" i="21"/>
  <c r="L742" i="21"/>
  <c r="M742" i="21"/>
  <c r="J742" i="21"/>
  <c r="I742" i="21"/>
  <c r="Q741" i="21"/>
  <c r="P741" i="21"/>
  <c r="O741" i="21"/>
  <c r="N741" i="21"/>
  <c r="F738" i="21"/>
  <c r="E738" i="21"/>
  <c r="D739" i="21"/>
  <c r="K743" i="21"/>
  <c r="H744" i="21"/>
  <c r="M743" i="21"/>
  <c r="I743" i="21"/>
  <c r="L743" i="21"/>
  <c r="J743" i="21"/>
  <c r="O742" i="21"/>
  <c r="P742" i="21"/>
  <c r="Q742" i="21"/>
  <c r="N742" i="21"/>
  <c r="E739" i="21"/>
  <c r="D740" i="21"/>
  <c r="F739" i="21"/>
  <c r="M744" i="21"/>
  <c r="I744" i="21"/>
  <c r="J744" i="21"/>
  <c r="L744" i="21"/>
  <c r="H745" i="21"/>
  <c r="K744" i="21"/>
  <c r="N743" i="21"/>
  <c r="P743" i="21"/>
  <c r="Q743" i="21"/>
  <c r="O743" i="21"/>
  <c r="D741" i="21"/>
  <c r="E740" i="21"/>
  <c r="F740" i="21"/>
  <c r="P744" i="21"/>
  <c r="Q744" i="21"/>
  <c r="N744" i="21"/>
  <c r="O744" i="21"/>
  <c r="L745" i="21"/>
  <c r="M745" i="21"/>
  <c r="K745" i="21"/>
  <c r="I745" i="21"/>
  <c r="H746" i="21"/>
  <c r="J745" i="21"/>
  <c r="E741" i="21"/>
  <c r="D742" i="21"/>
  <c r="F741" i="21"/>
  <c r="N745" i="21"/>
  <c r="P745" i="21"/>
  <c r="O745" i="21"/>
  <c r="Q745" i="21"/>
  <c r="M746" i="21"/>
  <c r="H747" i="21"/>
  <c r="I746" i="21"/>
  <c r="K746" i="21"/>
  <c r="L746" i="21"/>
  <c r="J746" i="21"/>
  <c r="D743" i="21"/>
  <c r="F742" i="21"/>
  <c r="E742" i="21"/>
  <c r="K747" i="21"/>
  <c r="I747" i="21"/>
  <c r="J747" i="21"/>
  <c r="H748" i="21"/>
  <c r="M747" i="21"/>
  <c r="L747" i="21"/>
  <c r="P746" i="21"/>
  <c r="Q746" i="21"/>
  <c r="O746" i="21"/>
  <c r="N746" i="21"/>
  <c r="F743" i="21"/>
  <c r="E743" i="21"/>
  <c r="D744" i="21"/>
  <c r="O747" i="21"/>
  <c r="P747" i="21"/>
  <c r="Q747" i="21"/>
  <c r="N747" i="21"/>
  <c r="M748" i="21"/>
  <c r="I748" i="21"/>
  <c r="L748" i="21"/>
  <c r="K748" i="21"/>
  <c r="J748" i="21"/>
  <c r="H749" i="21"/>
  <c r="D745" i="21"/>
  <c r="F744" i="21"/>
  <c r="E744" i="21"/>
  <c r="O748" i="21"/>
  <c r="P748" i="21"/>
  <c r="N748" i="21"/>
  <c r="Q748" i="21"/>
  <c r="M749" i="21"/>
  <c r="J749" i="21"/>
  <c r="L749" i="21"/>
  <c r="H750" i="21"/>
  <c r="K749" i="21"/>
  <c r="I749" i="21"/>
  <c r="E745" i="21"/>
  <c r="D746" i="21"/>
  <c r="F745" i="21"/>
  <c r="L750" i="21"/>
  <c r="M750" i="21"/>
  <c r="I750" i="21"/>
  <c r="J750" i="21"/>
  <c r="K750" i="21"/>
  <c r="H751" i="21"/>
  <c r="Q749" i="21"/>
  <c r="O749" i="21"/>
  <c r="N749" i="21"/>
  <c r="P749" i="21"/>
  <c r="F746" i="21"/>
  <c r="D747" i="21"/>
  <c r="E746" i="21"/>
  <c r="O750" i="21"/>
  <c r="N750" i="21"/>
  <c r="P750" i="21"/>
  <c r="Q750" i="21"/>
  <c r="J751" i="21"/>
  <c r="M751" i="21"/>
  <c r="I751" i="21"/>
  <c r="H752" i="21"/>
  <c r="K751" i="21"/>
  <c r="L751" i="21"/>
  <c r="D748" i="21"/>
  <c r="E747" i="21"/>
  <c r="F747" i="21"/>
  <c r="O751" i="21"/>
  <c r="N751" i="21"/>
  <c r="Q751" i="21"/>
  <c r="P751" i="21"/>
  <c r="K752" i="21"/>
  <c r="J752" i="21"/>
  <c r="M752" i="21"/>
  <c r="I752" i="21"/>
  <c r="H753" i="21"/>
  <c r="L752" i="21"/>
  <c r="D749" i="21"/>
  <c r="F748" i="21"/>
  <c r="E748" i="21"/>
  <c r="N752" i="21"/>
  <c r="P752" i="21"/>
  <c r="O752" i="21"/>
  <c r="Q752" i="21"/>
  <c r="J753" i="21"/>
  <c r="H754" i="21"/>
  <c r="K753" i="21"/>
  <c r="L753" i="21"/>
  <c r="M753" i="21"/>
  <c r="I753" i="21"/>
  <c r="E749" i="21"/>
  <c r="D750" i="21"/>
  <c r="F749" i="21"/>
  <c r="L754" i="21"/>
  <c r="J754" i="21"/>
  <c r="I754" i="21"/>
  <c r="M754" i="21"/>
  <c r="H755" i="21"/>
  <c r="K754" i="21"/>
  <c r="Q753" i="21"/>
  <c r="N753" i="21"/>
  <c r="P753" i="21"/>
  <c r="O753" i="21"/>
  <c r="F750" i="21"/>
  <c r="D751" i="21"/>
  <c r="E750" i="21"/>
  <c r="N754" i="21"/>
  <c r="O754" i="21"/>
  <c r="Q754" i="21"/>
  <c r="P754" i="21"/>
  <c r="M755" i="21"/>
  <c r="J755" i="21"/>
  <c r="K755" i="21"/>
  <c r="I755" i="21"/>
  <c r="L755" i="21"/>
  <c r="H756" i="21"/>
  <c r="E751" i="21"/>
  <c r="F751" i="21"/>
  <c r="D752" i="21"/>
  <c r="Q755" i="21"/>
  <c r="O755" i="21"/>
  <c r="N755" i="21"/>
  <c r="P755" i="21"/>
  <c r="K756" i="21"/>
  <c r="H757" i="21"/>
  <c r="M756" i="21"/>
  <c r="J756" i="21"/>
  <c r="I756" i="21"/>
  <c r="L756" i="21"/>
  <c r="D753" i="21"/>
  <c r="E752" i="21"/>
  <c r="F752" i="21"/>
  <c r="M757" i="21"/>
  <c r="K757" i="21"/>
  <c r="I757" i="21"/>
  <c r="J757" i="21"/>
  <c r="H758" i="21"/>
  <c r="L757" i="21"/>
  <c r="N756" i="21"/>
  <c r="P756" i="21"/>
  <c r="Q756" i="21"/>
  <c r="O756" i="21"/>
  <c r="E753" i="21"/>
  <c r="D754" i="21"/>
  <c r="F753" i="21"/>
  <c r="N757" i="21"/>
  <c r="P757" i="21"/>
  <c r="O757" i="21"/>
  <c r="Q757" i="21"/>
  <c r="M758" i="21"/>
  <c r="H759" i="21"/>
  <c r="J758" i="21"/>
  <c r="K758" i="21"/>
  <c r="I758" i="21"/>
  <c r="L758" i="21"/>
  <c r="F754" i="21"/>
  <c r="E754" i="21"/>
  <c r="D755" i="21"/>
  <c r="I759" i="21"/>
  <c r="M759" i="21"/>
  <c r="H760" i="21"/>
  <c r="K759" i="21"/>
  <c r="J759" i="21"/>
  <c r="L759" i="21"/>
  <c r="N758" i="21"/>
  <c r="O758" i="21"/>
  <c r="Q758" i="21"/>
  <c r="P758" i="21"/>
  <c r="D756" i="21"/>
  <c r="E755" i="21"/>
  <c r="F755" i="21"/>
  <c r="Q759" i="21"/>
  <c r="N759" i="21"/>
  <c r="O759" i="21"/>
  <c r="P759" i="21"/>
  <c r="K760" i="21"/>
  <c r="M760" i="21"/>
  <c r="J760" i="21"/>
  <c r="I760" i="21"/>
  <c r="L760" i="21"/>
  <c r="H761" i="21"/>
  <c r="F756" i="21"/>
  <c r="E756" i="21"/>
  <c r="D757" i="21"/>
  <c r="O760" i="21"/>
  <c r="N760" i="21"/>
  <c r="Q760" i="21"/>
  <c r="P760" i="21"/>
  <c r="H762" i="21"/>
  <c r="L761" i="21"/>
  <c r="J761" i="21"/>
  <c r="I761" i="21"/>
  <c r="K761" i="21"/>
  <c r="M761" i="21"/>
  <c r="F757" i="21"/>
  <c r="D758" i="21"/>
  <c r="E757" i="21"/>
  <c r="J762" i="21"/>
  <c r="M762" i="21"/>
  <c r="H763" i="21"/>
  <c r="K762" i="21"/>
  <c r="L762" i="21"/>
  <c r="I762" i="21"/>
  <c r="O761" i="21"/>
  <c r="N761" i="21"/>
  <c r="P761" i="21"/>
  <c r="Q761" i="21"/>
  <c r="F758" i="21"/>
  <c r="D759" i="21"/>
  <c r="E758" i="21"/>
  <c r="J763" i="21"/>
  <c r="L763" i="21"/>
  <c r="I763" i="21"/>
  <c r="M763" i="21"/>
  <c r="K763" i="21"/>
  <c r="H764" i="21"/>
  <c r="Q762" i="21"/>
  <c r="P762" i="21"/>
  <c r="N762" i="21"/>
  <c r="O762" i="21"/>
  <c r="D760" i="21"/>
  <c r="E759" i="21"/>
  <c r="F759" i="21"/>
  <c r="O763" i="21"/>
  <c r="P763" i="21"/>
  <c r="Q763" i="21"/>
  <c r="N763" i="21"/>
  <c r="M764" i="21"/>
  <c r="K764" i="21"/>
  <c r="I764" i="21"/>
  <c r="J764" i="21"/>
  <c r="H765" i="21"/>
  <c r="L764" i="21"/>
  <c r="D761" i="21"/>
  <c r="F760" i="21"/>
  <c r="E760" i="21"/>
  <c r="Q764" i="21"/>
  <c r="O764" i="21"/>
  <c r="N764" i="21"/>
  <c r="P764" i="21"/>
  <c r="H766" i="21"/>
  <c r="M765" i="21"/>
  <c r="J765" i="21"/>
  <c r="K765" i="21"/>
  <c r="L765" i="21"/>
  <c r="I765" i="21"/>
  <c r="D762" i="21"/>
  <c r="F761" i="21"/>
  <c r="E761" i="21"/>
  <c r="H767" i="21"/>
  <c r="M766" i="21"/>
  <c r="J766" i="21"/>
  <c r="L766" i="21"/>
  <c r="K766" i="21"/>
  <c r="I766" i="21"/>
  <c r="Q765" i="21"/>
  <c r="N765" i="21"/>
  <c r="P765" i="21"/>
  <c r="O765" i="21"/>
  <c r="E762" i="21"/>
  <c r="F762" i="21"/>
  <c r="D763" i="21"/>
  <c r="K767" i="21"/>
  <c r="M767" i="21"/>
  <c r="L767" i="21"/>
  <c r="I767" i="21"/>
  <c r="J767" i="21"/>
  <c r="H768" i="21"/>
  <c r="O766" i="21"/>
  <c r="P766" i="21"/>
  <c r="N766" i="21"/>
  <c r="Q766" i="21"/>
  <c r="D764" i="21"/>
  <c r="F763" i="21"/>
  <c r="E763" i="21"/>
  <c r="N767" i="21"/>
  <c r="Q767" i="21"/>
  <c r="P767" i="21"/>
  <c r="O767" i="21"/>
  <c r="J768" i="21"/>
  <c r="L768" i="21"/>
  <c r="H769" i="21"/>
  <c r="K768" i="21"/>
  <c r="I768" i="21"/>
  <c r="M768" i="21"/>
  <c r="D765" i="21"/>
  <c r="E764" i="21"/>
  <c r="F764" i="21"/>
  <c r="M769" i="21"/>
  <c r="K769" i="21"/>
  <c r="H770" i="21"/>
  <c r="I769" i="21"/>
  <c r="J769" i="21"/>
  <c r="L769" i="21"/>
  <c r="O768" i="21"/>
  <c r="P768" i="21"/>
  <c r="Q768" i="21"/>
  <c r="N768" i="21"/>
  <c r="E765" i="21"/>
  <c r="D766" i="21"/>
  <c r="F765" i="21"/>
  <c r="J770" i="21"/>
  <c r="H771" i="21"/>
  <c r="I770" i="21"/>
  <c r="L770" i="21"/>
  <c r="K770" i="21"/>
  <c r="M770" i="21"/>
  <c r="O769" i="21"/>
  <c r="Q769" i="21"/>
  <c r="P769" i="21"/>
  <c r="N769" i="21"/>
  <c r="E766" i="21"/>
  <c r="F766" i="21"/>
  <c r="D767" i="21"/>
  <c r="H772" i="21"/>
  <c r="I771" i="21"/>
  <c r="M771" i="21"/>
  <c r="K771" i="21"/>
  <c r="J771" i="21"/>
  <c r="L771" i="21"/>
  <c r="O770" i="21"/>
  <c r="Q770" i="21"/>
  <c r="N770" i="21"/>
  <c r="P770" i="21"/>
  <c r="F767" i="21"/>
  <c r="E767" i="21"/>
  <c r="D768" i="21"/>
  <c r="I772" i="21"/>
  <c r="L772" i="21"/>
  <c r="K772" i="21"/>
  <c r="M772" i="21"/>
  <c r="J772" i="21"/>
  <c r="H773" i="21"/>
  <c r="O771" i="21"/>
  <c r="N771" i="21"/>
  <c r="P771" i="21"/>
  <c r="Q771" i="21"/>
  <c r="D769" i="21"/>
  <c r="F768" i="21"/>
  <c r="E768" i="21"/>
  <c r="Q772" i="21"/>
  <c r="P772" i="21"/>
  <c r="O772" i="21"/>
  <c r="N772" i="21"/>
  <c r="K773" i="21"/>
  <c r="I773" i="21"/>
  <c r="J773" i="21"/>
  <c r="M773" i="21"/>
  <c r="L773" i="21"/>
  <c r="H774" i="21"/>
  <c r="D770" i="21"/>
  <c r="F769" i="21"/>
  <c r="E769" i="21"/>
  <c r="P773" i="21"/>
  <c r="N773" i="21"/>
  <c r="O773" i="21"/>
  <c r="Q773" i="21"/>
  <c r="J774" i="21"/>
  <c r="K774" i="21"/>
  <c r="L774" i="21"/>
  <c r="H775" i="21"/>
  <c r="M774" i="21"/>
  <c r="I774" i="21"/>
  <c r="F770" i="21"/>
  <c r="D771" i="21"/>
  <c r="E770" i="21"/>
  <c r="H776" i="21"/>
  <c r="M775" i="21"/>
  <c r="K775" i="21"/>
  <c r="L775" i="21"/>
  <c r="I775" i="21"/>
  <c r="J775" i="21"/>
  <c r="N774" i="21"/>
  <c r="Q774" i="21"/>
  <c r="P774" i="21"/>
  <c r="O774" i="21"/>
  <c r="F771" i="21"/>
  <c r="E771" i="21"/>
  <c r="D772" i="21"/>
  <c r="K776" i="21"/>
  <c r="L776" i="21"/>
  <c r="J776" i="21"/>
  <c r="I776" i="21"/>
  <c r="H777" i="21"/>
  <c r="M776" i="21"/>
  <c r="O775" i="21"/>
  <c r="Q775" i="21"/>
  <c r="N775" i="21"/>
  <c r="P775" i="21"/>
  <c r="D773" i="21"/>
  <c r="E772" i="21"/>
  <c r="F772" i="21"/>
  <c r="N776" i="21"/>
  <c r="Q776" i="21"/>
  <c r="O776" i="21"/>
  <c r="P776" i="21"/>
  <c r="K777" i="21"/>
  <c r="L777" i="21"/>
  <c r="H778" i="21"/>
  <c r="M777" i="21"/>
  <c r="J777" i="21"/>
  <c r="I777" i="21"/>
  <c r="E773" i="21"/>
  <c r="D774" i="21"/>
  <c r="F773" i="21"/>
  <c r="H779" i="21"/>
  <c r="K778" i="21"/>
  <c r="I778" i="21"/>
  <c r="L778" i="21"/>
  <c r="J778" i="21"/>
  <c r="M778" i="21"/>
  <c r="P777" i="21"/>
  <c r="N777" i="21"/>
  <c r="Q777" i="21"/>
  <c r="O777" i="21"/>
  <c r="E774" i="21"/>
  <c r="D775" i="21"/>
  <c r="F774" i="21"/>
  <c r="K779" i="21"/>
  <c r="I779" i="21"/>
  <c r="H780" i="21"/>
  <c r="M779" i="21"/>
  <c r="J779" i="21"/>
  <c r="L779" i="21"/>
  <c r="P778" i="21"/>
  <c r="O778" i="21"/>
  <c r="Q778" i="21"/>
  <c r="N778" i="21"/>
  <c r="F775" i="21"/>
  <c r="D776" i="21"/>
  <c r="E775" i="21"/>
  <c r="O779" i="21"/>
  <c r="P779" i="21"/>
  <c r="N779" i="21"/>
  <c r="Q779" i="21"/>
  <c r="H781" i="21"/>
  <c r="L780" i="21"/>
  <c r="I780" i="21"/>
  <c r="M780" i="21"/>
  <c r="K780" i="21"/>
  <c r="J780" i="21"/>
  <c r="F776" i="21"/>
  <c r="E776" i="21"/>
  <c r="D777" i="21"/>
  <c r="M781" i="21"/>
  <c r="J781" i="21"/>
  <c r="I781" i="21"/>
  <c r="L781" i="21"/>
  <c r="H782" i="21"/>
  <c r="K781" i="21"/>
  <c r="O780" i="21"/>
  <c r="Q780" i="21"/>
  <c r="N780" i="21"/>
  <c r="P780" i="21"/>
  <c r="D778" i="21"/>
  <c r="F777" i="21"/>
  <c r="E777" i="21"/>
  <c r="Q781" i="21"/>
  <c r="O781" i="21"/>
  <c r="N781" i="21"/>
  <c r="P781" i="21"/>
  <c r="K782" i="21"/>
  <c r="M782" i="21"/>
  <c r="H783" i="21"/>
  <c r="L782" i="21"/>
  <c r="J782" i="21"/>
  <c r="I782" i="21"/>
  <c r="F778" i="21"/>
  <c r="E778" i="21"/>
  <c r="D779" i="21"/>
  <c r="L783" i="21"/>
  <c r="H784" i="21"/>
  <c r="I783" i="21"/>
  <c r="J783" i="21"/>
  <c r="K783" i="21"/>
  <c r="M783" i="21"/>
  <c r="O782" i="21"/>
  <c r="Q782" i="21"/>
  <c r="N782" i="21"/>
  <c r="P782" i="21"/>
  <c r="E779" i="21"/>
  <c r="F779" i="21"/>
  <c r="D780" i="21"/>
  <c r="J784" i="21"/>
  <c r="K784" i="21"/>
  <c r="I784" i="21"/>
  <c r="H785" i="21"/>
  <c r="L784" i="21"/>
  <c r="M784" i="21"/>
  <c r="P783" i="21"/>
  <c r="O783" i="21"/>
  <c r="N783" i="21"/>
  <c r="Q783" i="21"/>
  <c r="F780" i="21"/>
  <c r="D781" i="21"/>
  <c r="E780" i="21"/>
  <c r="O784" i="21"/>
  <c r="P784" i="21"/>
  <c r="N784" i="21"/>
  <c r="Q784" i="21"/>
  <c r="J785" i="21"/>
  <c r="K785" i="21"/>
  <c r="M785" i="21"/>
  <c r="L785" i="21"/>
  <c r="H786" i="21"/>
  <c r="I785" i="21"/>
  <c r="D782" i="21"/>
  <c r="E781" i="21"/>
  <c r="F781" i="21"/>
  <c r="H787" i="21"/>
  <c r="J786" i="21"/>
  <c r="K786" i="21"/>
  <c r="I786" i="21"/>
  <c r="L786" i="21"/>
  <c r="M786" i="21"/>
  <c r="O785" i="21"/>
  <c r="Q785" i="21"/>
  <c r="N785" i="21"/>
  <c r="P785" i="21"/>
  <c r="D783" i="21"/>
  <c r="E782" i="21"/>
  <c r="F782" i="21"/>
  <c r="L787" i="21"/>
  <c r="K787" i="21"/>
  <c r="J787" i="21"/>
  <c r="M787" i="21"/>
  <c r="I787" i="21"/>
  <c r="H788" i="21"/>
  <c r="N786" i="21"/>
  <c r="P786" i="21"/>
  <c r="Q786" i="21"/>
  <c r="O786" i="21"/>
  <c r="E783" i="21"/>
  <c r="F783" i="21"/>
  <c r="D784" i="21"/>
  <c r="O787" i="21"/>
  <c r="Q787" i="21"/>
  <c r="P787" i="21"/>
  <c r="N787" i="21"/>
  <c r="L788" i="21"/>
  <c r="M788" i="21"/>
  <c r="K788" i="21"/>
  <c r="J788" i="21"/>
  <c r="H789" i="21"/>
  <c r="I788" i="21"/>
  <c r="D785" i="21"/>
  <c r="E784" i="21"/>
  <c r="F784" i="21"/>
  <c r="K789" i="21"/>
  <c r="J789" i="21"/>
  <c r="H790" i="21"/>
  <c r="L789" i="21"/>
  <c r="I789" i="21"/>
  <c r="M789" i="21"/>
  <c r="P788" i="21"/>
  <c r="Q788" i="21"/>
  <c r="O788" i="21"/>
  <c r="N788" i="21"/>
  <c r="F785" i="21"/>
  <c r="D786" i="21"/>
  <c r="E785" i="21"/>
  <c r="H791" i="21"/>
  <c r="L790" i="21"/>
  <c r="I790" i="21"/>
  <c r="M790" i="21"/>
  <c r="J790" i="21"/>
  <c r="K790" i="21"/>
  <c r="P789" i="21"/>
  <c r="O789" i="21"/>
  <c r="N789" i="21"/>
  <c r="Q789" i="21"/>
  <c r="F786" i="21"/>
  <c r="E786" i="21"/>
  <c r="D787" i="21"/>
  <c r="I791" i="21"/>
  <c r="J791" i="21"/>
  <c r="L791" i="21"/>
  <c r="K791" i="21"/>
  <c r="H792" i="21"/>
  <c r="M791" i="21"/>
  <c r="P790" i="21"/>
  <c r="O790" i="21"/>
  <c r="Q790" i="21"/>
  <c r="N790" i="21"/>
  <c r="D788" i="21"/>
  <c r="E787" i="21"/>
  <c r="F787" i="21"/>
  <c r="P791" i="21"/>
  <c r="O791" i="21"/>
  <c r="Q791" i="21"/>
  <c r="N791" i="21"/>
  <c r="J792" i="21"/>
  <c r="K792" i="21"/>
  <c r="M792" i="21"/>
  <c r="H793" i="21"/>
  <c r="L792" i="21"/>
  <c r="I792" i="21"/>
  <c r="E788" i="21"/>
  <c r="F788" i="21"/>
  <c r="D789" i="21"/>
  <c r="L793" i="21"/>
  <c r="J793" i="21"/>
  <c r="H794" i="21"/>
  <c r="I793" i="21"/>
  <c r="M793" i="21"/>
  <c r="K793" i="21"/>
  <c r="O792" i="21"/>
  <c r="N792" i="21"/>
  <c r="Q792" i="21"/>
  <c r="P792" i="21"/>
  <c r="E789" i="21"/>
  <c r="F789" i="21"/>
  <c r="D790" i="21"/>
  <c r="I794" i="21"/>
  <c r="L794" i="21"/>
  <c r="J794" i="21"/>
  <c r="M794" i="21"/>
  <c r="H795" i="21"/>
  <c r="K794" i="21"/>
  <c r="O793" i="21"/>
  <c r="N793" i="21"/>
  <c r="Q793" i="21"/>
  <c r="P793" i="21"/>
  <c r="E790" i="21"/>
  <c r="F790" i="21"/>
  <c r="D791" i="21"/>
  <c r="P794" i="21"/>
  <c r="N794" i="21"/>
  <c r="Q794" i="21"/>
  <c r="O794" i="21"/>
  <c r="I795" i="21"/>
  <c r="L795" i="21"/>
  <c r="M795" i="21"/>
  <c r="J795" i="21"/>
  <c r="H796" i="21"/>
  <c r="K795" i="21"/>
  <c r="E791" i="21"/>
  <c r="F791" i="21"/>
  <c r="D792" i="21"/>
  <c r="P795" i="21"/>
  <c r="N795" i="21"/>
  <c r="O795" i="21"/>
  <c r="Q795" i="21"/>
  <c r="M796" i="21"/>
  <c r="L796" i="21"/>
  <c r="I796" i="21"/>
  <c r="K796" i="21"/>
  <c r="H797" i="21"/>
  <c r="J796" i="21"/>
  <c r="E792" i="21"/>
  <c r="F792" i="21"/>
  <c r="D793" i="21"/>
  <c r="N796" i="21"/>
  <c r="Q796" i="21"/>
  <c r="P796" i="21"/>
  <c r="O796" i="21"/>
  <c r="H798" i="21"/>
  <c r="M797" i="21"/>
  <c r="I797" i="21"/>
  <c r="L797" i="21"/>
  <c r="J797" i="21"/>
  <c r="K797" i="21"/>
  <c r="F793" i="21"/>
  <c r="D794" i="21"/>
  <c r="E793" i="21"/>
  <c r="J798" i="21"/>
  <c r="L798" i="21"/>
  <c r="I798" i="21"/>
  <c r="M798" i="21"/>
  <c r="K798" i="21"/>
  <c r="H799" i="21"/>
  <c r="P797" i="21"/>
  <c r="N797" i="21"/>
  <c r="Q797" i="21"/>
  <c r="O797" i="21"/>
  <c r="F794" i="21"/>
  <c r="D795" i="21"/>
  <c r="E794" i="21"/>
  <c r="Q798" i="21"/>
  <c r="O798" i="21"/>
  <c r="P798" i="21"/>
  <c r="N798" i="21"/>
  <c r="L799" i="21"/>
  <c r="J799" i="21"/>
  <c r="H800" i="21"/>
  <c r="M799" i="21"/>
  <c r="K799" i="21"/>
  <c r="I799" i="21"/>
  <c r="D796" i="21"/>
  <c r="F795" i="21"/>
  <c r="E795" i="21"/>
  <c r="I800" i="21"/>
  <c r="L800" i="21"/>
  <c r="J800" i="21"/>
  <c r="H801" i="21"/>
  <c r="K800" i="21"/>
  <c r="M800" i="21"/>
  <c r="O799" i="21"/>
  <c r="P799" i="21"/>
  <c r="Q799" i="21"/>
  <c r="N799" i="21"/>
  <c r="D797" i="21"/>
  <c r="F796" i="21"/>
  <c r="E796" i="21"/>
  <c r="Q800" i="21"/>
  <c r="P800" i="21"/>
  <c r="N800" i="21"/>
  <c r="O800" i="21"/>
  <c r="I801" i="21"/>
  <c r="K801" i="21"/>
  <c r="J801" i="21"/>
  <c r="L801" i="21"/>
  <c r="H802" i="21"/>
  <c r="M801" i="21"/>
  <c r="E797" i="21"/>
  <c r="F797" i="21"/>
  <c r="D798" i="21"/>
  <c r="Q801" i="21"/>
  <c r="O801" i="21"/>
  <c r="N801" i="21"/>
  <c r="P801" i="21"/>
  <c r="H803" i="21"/>
  <c r="J802" i="21"/>
  <c r="K802" i="21"/>
  <c r="M802" i="21"/>
  <c r="L802" i="21"/>
  <c r="I802" i="21"/>
  <c r="D799" i="21"/>
  <c r="F798" i="21"/>
  <c r="E798" i="21"/>
  <c r="I803" i="21"/>
  <c r="L803" i="21"/>
  <c r="K803" i="21"/>
  <c r="H804" i="21"/>
  <c r="J803" i="21"/>
  <c r="M803" i="21"/>
  <c r="O802" i="21"/>
  <c r="N802" i="21"/>
  <c r="P802" i="21"/>
  <c r="Q802" i="21"/>
  <c r="F799" i="21"/>
  <c r="D800" i="21"/>
  <c r="E799" i="21"/>
  <c r="Q803" i="21"/>
  <c r="P803" i="21"/>
  <c r="N803" i="21"/>
  <c r="O803" i="21"/>
  <c r="H805" i="21"/>
  <c r="K804" i="21"/>
  <c r="J804" i="21"/>
  <c r="M804" i="21"/>
  <c r="L804" i="21"/>
  <c r="I804" i="21"/>
  <c r="F800" i="21"/>
  <c r="D801" i="21"/>
  <c r="E800" i="21"/>
  <c r="L805" i="21"/>
  <c r="K805" i="21"/>
  <c r="I805" i="21"/>
  <c r="M805" i="21"/>
  <c r="J805" i="21"/>
  <c r="H806" i="21"/>
  <c r="P804" i="21"/>
  <c r="Q804" i="21"/>
  <c r="N804" i="21"/>
  <c r="O804" i="21"/>
  <c r="E801" i="21"/>
  <c r="D802" i="21"/>
  <c r="F801" i="21"/>
  <c r="P805" i="21"/>
  <c r="N805" i="21"/>
  <c r="O805" i="21"/>
  <c r="Q805" i="21"/>
  <c r="J806" i="21"/>
  <c r="H807" i="21"/>
  <c r="L806" i="21"/>
  <c r="K806" i="21"/>
  <c r="M806" i="21"/>
  <c r="I806" i="21"/>
  <c r="E802" i="21"/>
  <c r="D803" i="21"/>
  <c r="F802" i="21"/>
  <c r="M807" i="21"/>
  <c r="L807" i="21"/>
  <c r="K807" i="21"/>
  <c r="I807" i="21"/>
  <c r="H808" i="21"/>
  <c r="J807" i="21"/>
  <c r="O806" i="21"/>
  <c r="Q806" i="21"/>
  <c r="P806" i="21"/>
  <c r="N806" i="21"/>
  <c r="D804" i="21"/>
  <c r="F803" i="21"/>
  <c r="E803" i="21"/>
  <c r="N807" i="21"/>
  <c r="O807" i="21"/>
  <c r="P807" i="21"/>
  <c r="Q807" i="21"/>
  <c r="H809" i="21"/>
  <c r="K808" i="21"/>
  <c r="M808" i="21"/>
  <c r="I808" i="21"/>
  <c r="J808" i="21"/>
  <c r="L808" i="21"/>
  <c r="F804" i="21"/>
  <c r="D805" i="21"/>
  <c r="E804" i="21"/>
  <c r="L809" i="21"/>
  <c r="I809" i="21"/>
  <c r="J809" i="21"/>
  <c r="H810" i="21"/>
  <c r="M809" i="21"/>
  <c r="K809" i="21"/>
  <c r="N808" i="21"/>
  <c r="Q808" i="21"/>
  <c r="O808" i="21"/>
  <c r="P808" i="21"/>
  <c r="D806" i="21"/>
  <c r="F805" i="21"/>
  <c r="E805" i="21"/>
  <c r="O809" i="21"/>
  <c r="P809" i="21"/>
  <c r="N809" i="21"/>
  <c r="Q809" i="21"/>
  <c r="L810" i="21"/>
  <c r="I810" i="21"/>
  <c r="M810" i="21"/>
  <c r="J810" i="21"/>
  <c r="K810" i="21"/>
  <c r="H811" i="21"/>
  <c r="E806" i="21"/>
  <c r="D807" i="21"/>
  <c r="F806" i="21"/>
  <c r="Q810" i="21"/>
  <c r="P810" i="21"/>
  <c r="O810" i="21"/>
  <c r="N810" i="21"/>
  <c r="K811" i="21"/>
  <c r="L811" i="21"/>
  <c r="H812" i="21"/>
  <c r="J811" i="21"/>
  <c r="M811" i="21"/>
  <c r="I811" i="21"/>
  <c r="E807" i="21"/>
  <c r="F807" i="21"/>
  <c r="D808" i="21"/>
  <c r="H813" i="21"/>
  <c r="I812" i="21"/>
  <c r="J812" i="21"/>
  <c r="M812" i="21"/>
  <c r="K812" i="21"/>
  <c r="L812" i="21"/>
  <c r="P811" i="21"/>
  <c r="Q811" i="21"/>
  <c r="N811" i="21"/>
  <c r="O811" i="21"/>
  <c r="D809" i="21"/>
  <c r="E808" i="21"/>
  <c r="F808" i="21"/>
  <c r="K813" i="21"/>
  <c r="H814" i="21"/>
  <c r="L813" i="21"/>
  <c r="M813" i="21"/>
  <c r="J813" i="21"/>
  <c r="I813" i="21"/>
  <c r="O812" i="21"/>
  <c r="N812" i="21"/>
  <c r="P812" i="21"/>
  <c r="Q812" i="21"/>
  <c r="E809" i="21"/>
  <c r="F809" i="21"/>
  <c r="D810" i="21"/>
  <c r="I814" i="21"/>
  <c r="K814" i="21"/>
  <c r="J814" i="21"/>
  <c r="L814" i="21"/>
  <c r="H815" i="21"/>
  <c r="M814" i="21"/>
  <c r="O813" i="21"/>
  <c r="N813" i="21"/>
  <c r="P813" i="21"/>
  <c r="Q813" i="21"/>
  <c r="D811" i="21"/>
  <c r="F810" i="21"/>
  <c r="E810" i="21"/>
  <c r="O814" i="21"/>
  <c r="Q814" i="21"/>
  <c r="N814" i="21"/>
  <c r="P814" i="21"/>
  <c r="J815" i="21"/>
  <c r="L815" i="21"/>
  <c r="M815" i="21"/>
  <c r="I815" i="21"/>
  <c r="K815" i="21"/>
  <c r="H816" i="21"/>
  <c r="E811" i="21"/>
  <c r="D812" i="21"/>
  <c r="F811" i="21"/>
  <c r="O815" i="21"/>
  <c r="N815" i="21"/>
  <c r="Q815" i="21"/>
  <c r="P815" i="21"/>
  <c r="I816" i="21"/>
  <c r="M816" i="21"/>
  <c r="K816" i="21"/>
  <c r="J816" i="21"/>
  <c r="L816" i="21"/>
  <c r="H817" i="21"/>
  <c r="E812" i="21"/>
  <c r="F812" i="21"/>
  <c r="D813" i="21"/>
  <c r="Q816" i="21"/>
  <c r="O816" i="21"/>
  <c r="P816" i="21"/>
  <c r="N816" i="21"/>
  <c r="J817" i="21"/>
  <c r="M817" i="21"/>
  <c r="K817" i="21"/>
  <c r="L817" i="21"/>
  <c r="H818" i="21"/>
  <c r="I817" i="21"/>
  <c r="E813" i="21"/>
  <c r="F813" i="21"/>
  <c r="D814" i="21"/>
  <c r="H819" i="21"/>
  <c r="I818" i="21"/>
  <c r="L818" i="21"/>
  <c r="K818" i="21"/>
  <c r="M818" i="21"/>
  <c r="J818" i="21"/>
  <c r="Q817" i="21"/>
  <c r="O817" i="21"/>
  <c r="P817" i="21"/>
  <c r="N817" i="21"/>
  <c r="E814" i="21"/>
  <c r="D815" i="21"/>
  <c r="F814" i="21"/>
  <c r="I819" i="21"/>
  <c r="M819" i="21"/>
  <c r="L819" i="21"/>
  <c r="H820" i="21"/>
  <c r="J819" i="21"/>
  <c r="K819" i="21"/>
  <c r="O818" i="21"/>
  <c r="Q818" i="21"/>
  <c r="P818" i="21"/>
  <c r="N818" i="21"/>
  <c r="E815" i="21"/>
  <c r="F815" i="21"/>
  <c r="D816" i="21"/>
  <c r="O819" i="21"/>
  <c r="Q819" i="21"/>
  <c r="N819" i="21"/>
  <c r="P819" i="21"/>
  <c r="H821" i="21"/>
  <c r="M820" i="21"/>
  <c r="J820" i="21"/>
  <c r="K820" i="21"/>
  <c r="I820" i="21"/>
  <c r="L820" i="21"/>
  <c r="F816" i="21"/>
  <c r="E816" i="21"/>
  <c r="D817" i="21"/>
  <c r="H822" i="21"/>
  <c r="I821" i="21"/>
  <c r="M821" i="21"/>
  <c r="L821" i="21"/>
  <c r="J821" i="21"/>
  <c r="K821" i="21"/>
  <c r="N820" i="21"/>
  <c r="P820" i="21"/>
  <c r="O820" i="21"/>
  <c r="Q820" i="21"/>
  <c r="E817" i="21"/>
  <c r="F817" i="21"/>
  <c r="D818" i="21"/>
  <c r="M822" i="21"/>
  <c r="L822" i="21"/>
  <c r="I822" i="21"/>
  <c r="K822" i="21"/>
  <c r="H823" i="21"/>
  <c r="J822" i="21"/>
  <c r="O821" i="21"/>
  <c r="P821" i="21"/>
  <c r="N821" i="21"/>
  <c r="Q821" i="21"/>
  <c r="D819" i="21"/>
  <c r="E818" i="21"/>
  <c r="F818" i="21"/>
  <c r="Q822" i="21"/>
  <c r="O822" i="21"/>
  <c r="P822" i="21"/>
  <c r="N822" i="21"/>
  <c r="I823" i="21"/>
  <c r="K823" i="21"/>
  <c r="J823" i="21"/>
  <c r="H824" i="21"/>
  <c r="M823" i="21"/>
  <c r="L823" i="21"/>
  <c r="F819" i="21"/>
  <c r="E819" i="21"/>
  <c r="D820" i="21"/>
  <c r="O823" i="21"/>
  <c r="N823" i="21"/>
  <c r="Q823" i="21"/>
  <c r="P823" i="21"/>
  <c r="H825" i="21"/>
  <c r="I824" i="21"/>
  <c r="J824" i="21"/>
  <c r="K824" i="21"/>
  <c r="M824" i="21"/>
  <c r="L824" i="21"/>
  <c r="F820" i="21"/>
  <c r="E820" i="21"/>
  <c r="D821" i="21"/>
  <c r="J825" i="21"/>
  <c r="I825" i="21"/>
  <c r="M825" i="21"/>
  <c r="K825" i="21"/>
  <c r="H826" i="21"/>
  <c r="L825" i="21"/>
  <c r="P824" i="21"/>
  <c r="N824" i="21"/>
  <c r="O824" i="21"/>
  <c r="Q824" i="21"/>
  <c r="F821" i="21"/>
  <c r="E821" i="21"/>
  <c r="D822" i="21"/>
  <c r="N825" i="21"/>
  <c r="O825" i="21"/>
  <c r="Q825" i="21"/>
  <c r="P825" i="21"/>
  <c r="M826" i="21"/>
  <c r="K826" i="21"/>
  <c r="J826" i="21"/>
  <c r="H827" i="21"/>
  <c r="L826" i="21"/>
  <c r="I826" i="21"/>
  <c r="F822" i="21"/>
  <c r="E822" i="21"/>
  <c r="D823" i="21"/>
  <c r="K827" i="21"/>
  <c r="M827" i="21"/>
  <c r="J827" i="21"/>
  <c r="L827" i="21"/>
  <c r="H828" i="21"/>
  <c r="I827" i="21"/>
  <c r="P826" i="21"/>
  <c r="Q826" i="21"/>
  <c r="O826" i="21"/>
  <c r="N826" i="21"/>
  <c r="E823" i="21"/>
  <c r="F823" i="21"/>
  <c r="D824" i="21"/>
  <c r="K828" i="21"/>
  <c r="M828" i="21"/>
  <c r="I828" i="21"/>
  <c r="L828" i="21"/>
  <c r="H829" i="21"/>
  <c r="J828" i="21"/>
  <c r="O827" i="21"/>
  <c r="N827" i="21"/>
  <c r="Q827" i="21"/>
  <c r="P827" i="21"/>
  <c r="D825" i="21"/>
  <c r="E824" i="21"/>
  <c r="F824" i="21"/>
  <c r="N828" i="21"/>
  <c r="O828" i="21"/>
  <c r="Q828" i="21"/>
  <c r="P828" i="21"/>
  <c r="K829" i="21"/>
  <c r="J829" i="21"/>
  <c r="M829" i="21"/>
  <c r="H830" i="21"/>
  <c r="I829" i="21"/>
  <c r="L829" i="21"/>
  <c r="D826" i="21"/>
  <c r="F825" i="21"/>
  <c r="E825" i="21"/>
  <c r="I830" i="21"/>
  <c r="K830" i="21"/>
  <c r="M830" i="21"/>
  <c r="L830" i="21"/>
  <c r="J830" i="21"/>
  <c r="H831" i="21"/>
  <c r="Q829" i="21"/>
  <c r="P829" i="21"/>
  <c r="N829" i="21"/>
  <c r="O829" i="21"/>
  <c r="F826" i="21"/>
  <c r="D827" i="21"/>
  <c r="E826" i="21"/>
  <c r="Q830" i="21"/>
  <c r="P830" i="21"/>
  <c r="O830" i="21"/>
  <c r="N830" i="21"/>
  <c r="I831" i="21"/>
  <c r="M831" i="21"/>
  <c r="H832" i="21"/>
  <c r="J831" i="21"/>
  <c r="L831" i="21"/>
  <c r="K831" i="21"/>
  <c r="F827" i="21"/>
  <c r="E827" i="21"/>
  <c r="D828" i="21"/>
  <c r="P831" i="21"/>
  <c r="N831" i="21"/>
  <c r="O831" i="21"/>
  <c r="Q831" i="21"/>
  <c r="J832" i="21"/>
  <c r="I832" i="21"/>
  <c r="K832" i="21"/>
  <c r="L832" i="21"/>
  <c r="M832" i="21"/>
  <c r="H833" i="21"/>
  <c r="F828" i="21"/>
  <c r="D829" i="21"/>
  <c r="E828" i="21"/>
  <c r="Q832" i="21"/>
  <c r="N832" i="21"/>
  <c r="P832" i="21"/>
  <c r="O832" i="21"/>
  <c r="M833" i="21"/>
  <c r="H834" i="21"/>
  <c r="L833" i="21"/>
  <c r="J833" i="21"/>
  <c r="I833" i="21"/>
  <c r="K833" i="21"/>
  <c r="E829" i="21"/>
  <c r="F829" i="21"/>
  <c r="D830" i="21"/>
  <c r="J834" i="21"/>
  <c r="L834" i="21"/>
  <c r="M834" i="21"/>
  <c r="H835" i="21"/>
  <c r="I834" i="21"/>
  <c r="K834" i="21"/>
  <c r="P833" i="21"/>
  <c r="Q833" i="21"/>
  <c r="O833" i="21"/>
  <c r="N833" i="21"/>
  <c r="E830" i="21"/>
  <c r="F830" i="21"/>
  <c r="D831" i="21"/>
  <c r="K835" i="21"/>
  <c r="L835" i="21"/>
  <c r="I835" i="21"/>
  <c r="H836" i="21"/>
  <c r="M835" i="21"/>
  <c r="J835" i="21"/>
  <c r="N834" i="21"/>
  <c r="O834" i="21"/>
  <c r="Q834" i="21"/>
  <c r="P834" i="21"/>
  <c r="D832" i="21"/>
  <c r="E831" i="21"/>
  <c r="F831" i="21"/>
  <c r="O835" i="21"/>
  <c r="N835" i="21"/>
  <c r="P835" i="21"/>
  <c r="Q835" i="21"/>
  <c r="H837" i="21"/>
  <c r="L836" i="21"/>
  <c r="M836" i="21"/>
  <c r="J836" i="21"/>
  <c r="I836" i="21"/>
  <c r="K836" i="21"/>
  <c r="D833" i="21"/>
  <c r="F832" i="21"/>
  <c r="E832" i="21"/>
  <c r="L837" i="21"/>
  <c r="H838" i="21"/>
  <c r="J837" i="21"/>
  <c r="I837" i="21"/>
  <c r="M837" i="21"/>
  <c r="K837" i="21"/>
  <c r="Q836" i="21"/>
  <c r="P836" i="21"/>
  <c r="O836" i="21"/>
  <c r="N836" i="21"/>
  <c r="F833" i="21"/>
  <c r="D834" i="21"/>
  <c r="E833" i="21"/>
  <c r="H839" i="21"/>
  <c r="J838" i="21"/>
  <c r="L838" i="21"/>
  <c r="K838" i="21"/>
  <c r="I838" i="21"/>
  <c r="M838" i="21"/>
  <c r="O837" i="21"/>
  <c r="P837" i="21"/>
  <c r="Q837" i="21"/>
  <c r="N837" i="21"/>
  <c r="E834" i="21"/>
  <c r="D835" i="21"/>
  <c r="F834" i="21"/>
  <c r="M839" i="21"/>
  <c r="J839" i="21"/>
  <c r="K839" i="21"/>
  <c r="L839" i="21"/>
  <c r="H840" i="21"/>
  <c r="I839" i="21"/>
  <c r="Q838" i="21"/>
  <c r="P838" i="21"/>
  <c r="O838" i="21"/>
  <c r="N838" i="21"/>
  <c r="E835" i="21"/>
  <c r="F835" i="21"/>
  <c r="D836" i="21"/>
  <c r="K840" i="21"/>
  <c r="M840" i="21"/>
  <c r="J840" i="21"/>
  <c r="I840" i="21"/>
  <c r="L840" i="21"/>
  <c r="H841" i="21"/>
  <c r="N839" i="21"/>
  <c r="O839" i="21"/>
  <c r="Q839" i="21"/>
  <c r="P839" i="21"/>
  <c r="F836" i="21"/>
  <c r="E836" i="21"/>
  <c r="D837" i="21"/>
  <c r="P840" i="21"/>
  <c r="Q840" i="21"/>
  <c r="O840" i="21"/>
  <c r="N840" i="21"/>
  <c r="K841" i="21"/>
  <c r="I841" i="21"/>
  <c r="L841" i="21"/>
  <c r="J841" i="21"/>
  <c r="M841" i="21"/>
  <c r="H842" i="21"/>
  <c r="D838" i="21"/>
  <c r="E837" i="21"/>
  <c r="F837" i="21"/>
  <c r="N841" i="21"/>
  <c r="O841" i="21"/>
  <c r="Q841" i="21"/>
  <c r="P841" i="21"/>
  <c r="I842" i="21"/>
  <c r="H843" i="21"/>
  <c r="L842" i="21"/>
  <c r="K842" i="21"/>
  <c r="M842" i="21"/>
  <c r="J842" i="21"/>
  <c r="E838" i="21"/>
  <c r="D839" i="21"/>
  <c r="F838" i="21"/>
  <c r="P842" i="21"/>
  <c r="O842" i="21"/>
  <c r="N842" i="21"/>
  <c r="Q842" i="21"/>
  <c r="H844" i="21"/>
  <c r="M843" i="21"/>
  <c r="J843" i="21"/>
  <c r="K843" i="21"/>
  <c r="I843" i="21"/>
  <c r="L843" i="21"/>
  <c r="D840" i="21"/>
  <c r="F839" i="21"/>
  <c r="E839" i="21"/>
  <c r="K844" i="21"/>
  <c r="H845" i="21"/>
  <c r="L844" i="21"/>
  <c r="I844" i="21"/>
  <c r="J844" i="21"/>
  <c r="M844" i="21"/>
  <c r="N843" i="21"/>
  <c r="P843" i="21"/>
  <c r="O843" i="21"/>
  <c r="Q843" i="21"/>
  <c r="F840" i="21"/>
  <c r="D841" i="21"/>
  <c r="E840" i="21"/>
  <c r="H846" i="21"/>
  <c r="I845" i="21"/>
  <c r="J845" i="21"/>
  <c r="K845" i="21"/>
  <c r="L845" i="21"/>
  <c r="M845" i="21"/>
  <c r="N844" i="21"/>
  <c r="Q844" i="21"/>
  <c r="O844" i="21"/>
  <c r="P844" i="21"/>
  <c r="F841" i="21"/>
  <c r="D842" i="21"/>
  <c r="E841" i="21"/>
  <c r="J846" i="21"/>
  <c r="L846" i="21"/>
  <c r="I846" i="21"/>
  <c r="H847" i="21"/>
  <c r="K846" i="21"/>
  <c r="M846" i="21"/>
  <c r="N845" i="21"/>
  <c r="O845" i="21"/>
  <c r="Q845" i="21"/>
  <c r="P845" i="21"/>
  <c r="D843" i="21"/>
  <c r="E842" i="21"/>
  <c r="F842" i="21"/>
  <c r="O846" i="21"/>
  <c r="Q846" i="21"/>
  <c r="N846" i="21"/>
  <c r="P846" i="21"/>
  <c r="J847" i="21"/>
  <c r="I847" i="21"/>
  <c r="K847" i="21"/>
  <c r="H848" i="21"/>
  <c r="L847" i="21"/>
  <c r="M847" i="21"/>
  <c r="F843" i="21"/>
  <c r="D844" i="21"/>
  <c r="E843" i="21"/>
  <c r="O847" i="21"/>
  <c r="Q847" i="21"/>
  <c r="P847" i="21"/>
  <c r="N847" i="21"/>
  <c r="L848" i="21"/>
  <c r="J848" i="21"/>
  <c r="K848" i="21"/>
  <c r="I848" i="21"/>
  <c r="H849" i="21"/>
  <c r="M848" i="21"/>
  <c r="F844" i="21"/>
  <c r="E844" i="21"/>
  <c r="D845" i="21"/>
  <c r="Q848" i="21"/>
  <c r="N848" i="21"/>
  <c r="P848" i="21"/>
  <c r="O848" i="21"/>
  <c r="I849" i="21"/>
  <c r="L849" i="21"/>
  <c r="M849" i="21"/>
  <c r="H850" i="21"/>
  <c r="J849" i="21"/>
  <c r="K849" i="21"/>
  <c r="F845" i="21"/>
  <c r="D846" i="21"/>
  <c r="E845" i="21"/>
  <c r="Q849" i="21"/>
  <c r="P849" i="21"/>
  <c r="O849" i="21"/>
  <c r="N849" i="21"/>
  <c r="J850" i="21"/>
  <c r="H851" i="21"/>
  <c r="K850" i="21"/>
  <c r="M850" i="21"/>
  <c r="L850" i="21"/>
  <c r="I850" i="21"/>
  <c r="F846" i="21"/>
  <c r="E846" i="21"/>
  <c r="D847" i="21"/>
  <c r="L851" i="21"/>
  <c r="I851" i="21"/>
  <c r="M851" i="21"/>
  <c r="J851" i="21"/>
  <c r="H852" i="21"/>
  <c r="K851" i="21"/>
  <c r="O850" i="21"/>
  <c r="P850" i="21"/>
  <c r="Q850" i="21"/>
  <c r="N850" i="21"/>
  <c r="E847" i="21"/>
  <c r="F847" i="21"/>
  <c r="D848" i="21"/>
  <c r="O851" i="21"/>
  <c r="N851" i="21"/>
  <c r="Q851" i="21"/>
  <c r="P851" i="21"/>
  <c r="L852" i="21"/>
  <c r="M852" i="21"/>
  <c r="K852" i="21"/>
  <c r="H853" i="21"/>
  <c r="I852" i="21"/>
  <c r="J852" i="21"/>
  <c r="F848" i="21"/>
  <c r="E848" i="21"/>
  <c r="D849" i="21"/>
  <c r="L853" i="21"/>
  <c r="K853" i="21"/>
  <c r="J853" i="21"/>
  <c r="H854" i="21"/>
  <c r="I853" i="21"/>
  <c r="M853" i="21"/>
  <c r="N852" i="21"/>
  <c r="P852" i="21"/>
  <c r="Q852" i="21"/>
  <c r="O852" i="21"/>
  <c r="D850" i="21"/>
  <c r="E849" i="21"/>
  <c r="F849" i="21"/>
  <c r="K854" i="21"/>
  <c r="H855" i="21"/>
  <c r="M854" i="21"/>
  <c r="I854" i="21"/>
  <c r="J854" i="21"/>
  <c r="L854" i="21"/>
  <c r="P853" i="21"/>
  <c r="O853" i="21"/>
  <c r="N853" i="21"/>
  <c r="Q853" i="21"/>
  <c r="F850" i="21"/>
  <c r="D851" i="21"/>
  <c r="E850" i="21"/>
  <c r="M855" i="21"/>
  <c r="J855" i="21"/>
  <c r="I855" i="21"/>
  <c r="K855" i="21"/>
  <c r="H856" i="21"/>
  <c r="L855" i="21"/>
  <c r="O854" i="21"/>
  <c r="Q854" i="21"/>
  <c r="N854" i="21"/>
  <c r="P854" i="21"/>
  <c r="E851" i="21"/>
  <c r="F851" i="21"/>
  <c r="D852" i="21"/>
  <c r="O855" i="21"/>
  <c r="P855" i="21"/>
  <c r="N855" i="21"/>
  <c r="Q855" i="21"/>
  <c r="J856" i="21"/>
  <c r="I856" i="21"/>
  <c r="H857" i="21"/>
  <c r="M856" i="21"/>
  <c r="L856" i="21"/>
  <c r="K856" i="21"/>
  <c r="E852" i="21"/>
  <c r="D853" i="21"/>
  <c r="F852" i="21"/>
  <c r="O856" i="21"/>
  <c r="Q856" i="21"/>
  <c r="N856" i="21"/>
  <c r="P856" i="21"/>
  <c r="K857" i="21"/>
  <c r="J857" i="21"/>
  <c r="I857" i="21"/>
  <c r="M857" i="21"/>
  <c r="L857" i="21"/>
  <c r="H858" i="21"/>
  <c r="F853" i="21"/>
  <c r="E853" i="21"/>
  <c r="D854" i="21"/>
  <c r="P857" i="21"/>
  <c r="Q857" i="21"/>
  <c r="N857" i="21"/>
  <c r="O857" i="21"/>
  <c r="K858" i="21"/>
  <c r="M858" i="21"/>
  <c r="H859" i="21"/>
  <c r="I858" i="21"/>
  <c r="L858" i="21"/>
  <c r="J858" i="21"/>
  <c r="D855" i="21"/>
  <c r="F854" i="21"/>
  <c r="E854" i="21"/>
  <c r="H860" i="21"/>
  <c r="K859" i="21"/>
  <c r="J859" i="21"/>
  <c r="I859" i="21"/>
  <c r="M859" i="21"/>
  <c r="L859" i="21"/>
  <c r="P858" i="21"/>
  <c r="Q858" i="21"/>
  <c r="N858" i="21"/>
  <c r="O858" i="21"/>
  <c r="D856" i="21"/>
  <c r="F855" i="21"/>
  <c r="E855" i="21"/>
  <c r="I860" i="21"/>
  <c r="M860" i="21"/>
  <c r="L860" i="21"/>
  <c r="H861" i="21"/>
  <c r="J860" i="21"/>
  <c r="K860" i="21"/>
  <c r="O859" i="21"/>
  <c r="Q859" i="21"/>
  <c r="P859" i="21"/>
  <c r="N859" i="21"/>
  <c r="E856" i="21"/>
  <c r="D857" i="21"/>
  <c r="F856" i="21"/>
  <c r="P860" i="21"/>
  <c r="Q860" i="21"/>
  <c r="N860" i="21"/>
  <c r="O860" i="21"/>
  <c r="I861" i="21"/>
  <c r="L861" i="21"/>
  <c r="H862" i="21"/>
  <c r="J861" i="21"/>
  <c r="K861" i="21"/>
  <c r="M861" i="21"/>
  <c r="D858" i="21"/>
  <c r="F857" i="21"/>
  <c r="E857" i="21"/>
  <c r="P861" i="21"/>
  <c r="N861" i="21"/>
  <c r="O861" i="21"/>
  <c r="Q861" i="21"/>
  <c r="H863" i="21"/>
  <c r="M862" i="21"/>
  <c r="L862" i="21"/>
  <c r="K862" i="21"/>
  <c r="I862" i="21"/>
  <c r="J862" i="21"/>
  <c r="F858" i="21"/>
  <c r="D859" i="21"/>
  <c r="E858" i="21"/>
  <c r="M863" i="21"/>
  <c r="I863" i="21"/>
  <c r="L863" i="21"/>
  <c r="J863" i="21"/>
  <c r="K863" i="21"/>
  <c r="H864" i="21"/>
  <c r="N862" i="21"/>
  <c r="Q862" i="21"/>
  <c r="O862" i="21"/>
  <c r="P862" i="21"/>
  <c r="D860" i="21"/>
  <c r="F859" i="21"/>
  <c r="E859" i="21"/>
  <c r="Q863" i="21"/>
  <c r="P863" i="21"/>
  <c r="N863" i="21"/>
  <c r="O863" i="21"/>
  <c r="H865" i="21"/>
  <c r="J864" i="21"/>
  <c r="I864" i="21"/>
  <c r="M864" i="21"/>
  <c r="K864" i="21"/>
  <c r="L864" i="21"/>
  <c r="F860" i="21"/>
  <c r="E860" i="21"/>
  <c r="D861" i="21"/>
  <c r="M865" i="21"/>
  <c r="I865" i="21"/>
  <c r="J865" i="21"/>
  <c r="H866" i="21"/>
  <c r="K865" i="21"/>
  <c r="L865" i="21"/>
  <c r="O864" i="21"/>
  <c r="N864" i="21"/>
  <c r="Q864" i="21"/>
  <c r="P864" i="21"/>
  <c r="F861" i="21"/>
  <c r="E861" i="21"/>
  <c r="D862" i="21"/>
  <c r="P865" i="21"/>
  <c r="N865" i="21"/>
  <c r="O865" i="21"/>
  <c r="Q865" i="21"/>
  <c r="M866" i="21"/>
  <c r="J866" i="21"/>
  <c r="K866" i="21"/>
  <c r="I866" i="21"/>
  <c r="L866" i="21"/>
  <c r="H867" i="21"/>
  <c r="F862" i="21"/>
  <c r="D863" i="21"/>
  <c r="E862" i="21"/>
  <c r="Q866" i="21"/>
  <c r="P866" i="21"/>
  <c r="N866" i="21"/>
  <c r="O866" i="21"/>
  <c r="M867" i="21"/>
  <c r="J867" i="21"/>
  <c r="H868" i="21"/>
  <c r="L867" i="21"/>
  <c r="I867" i="21"/>
  <c r="K867" i="21"/>
  <c r="D864" i="21"/>
  <c r="F863" i="21"/>
  <c r="E863" i="21"/>
  <c r="K868" i="21"/>
  <c r="M868" i="21"/>
  <c r="L868" i="21"/>
  <c r="H869" i="21"/>
  <c r="I868" i="21"/>
  <c r="J868" i="21"/>
  <c r="O867" i="21"/>
  <c r="Q867" i="21"/>
  <c r="P867" i="21"/>
  <c r="N867" i="21"/>
  <c r="E864" i="21"/>
  <c r="F864" i="21"/>
  <c r="D865" i="21"/>
  <c r="M869" i="21"/>
  <c r="H870" i="21"/>
  <c r="L869" i="21"/>
  <c r="K869" i="21"/>
  <c r="J869" i="21"/>
  <c r="I869" i="21"/>
  <c r="P868" i="21"/>
  <c r="N868" i="21"/>
  <c r="Q868" i="21"/>
  <c r="O868" i="21"/>
  <c r="F865" i="21"/>
  <c r="D866" i="21"/>
  <c r="E865" i="21"/>
  <c r="M870" i="21"/>
  <c r="I870" i="21"/>
  <c r="H871" i="21"/>
  <c r="K870" i="21"/>
  <c r="L870" i="21"/>
  <c r="J870" i="21"/>
  <c r="O869" i="21"/>
  <c r="Q869" i="21"/>
  <c r="N869" i="21"/>
  <c r="P869" i="21"/>
  <c r="D867" i="21"/>
  <c r="E866" i="21"/>
  <c r="F866" i="21"/>
  <c r="P870" i="21"/>
  <c r="Q870" i="21"/>
  <c r="O870" i="21"/>
  <c r="N870" i="21"/>
  <c r="L871" i="21"/>
  <c r="H872" i="21"/>
  <c r="K871" i="21"/>
  <c r="M871" i="21"/>
  <c r="I871" i="21"/>
  <c r="J871" i="21"/>
  <c r="E867" i="21"/>
  <c r="F867" i="21"/>
  <c r="D868" i="21"/>
  <c r="I872" i="21"/>
  <c r="H873" i="21"/>
  <c r="M872" i="21"/>
  <c r="K872" i="21"/>
  <c r="J872" i="21"/>
  <c r="L872" i="21"/>
  <c r="Q871" i="21"/>
  <c r="N871" i="21"/>
  <c r="P871" i="21"/>
  <c r="O871" i="21"/>
  <c r="D869" i="21"/>
  <c r="F868" i="21"/>
  <c r="E868" i="21"/>
  <c r="Q872" i="21"/>
  <c r="N872" i="21"/>
  <c r="O872" i="21"/>
  <c r="P872" i="21"/>
  <c r="K873" i="21"/>
  <c r="L873" i="21"/>
  <c r="J873" i="21"/>
  <c r="I873" i="21"/>
  <c r="M873" i="21"/>
  <c r="H874" i="21"/>
  <c r="E869" i="21"/>
  <c r="D870" i="21"/>
  <c r="F869" i="21"/>
  <c r="P873" i="21"/>
  <c r="N873" i="21"/>
  <c r="O873" i="21"/>
  <c r="Q873" i="21"/>
  <c r="H875" i="21"/>
  <c r="J874" i="21"/>
  <c r="K874" i="21"/>
  <c r="M874" i="21"/>
  <c r="L874" i="21"/>
  <c r="I874" i="21"/>
  <c r="E870" i="21"/>
  <c r="F870" i="21"/>
  <c r="D871" i="21"/>
  <c r="M875" i="21"/>
  <c r="H876" i="21"/>
  <c r="I875" i="21"/>
  <c r="L875" i="21"/>
  <c r="K875" i="21"/>
  <c r="J875" i="21"/>
  <c r="N874" i="21"/>
  <c r="Q874" i="21"/>
  <c r="P874" i="21"/>
  <c r="O874" i="21"/>
  <c r="E871" i="21"/>
  <c r="F871" i="21"/>
  <c r="D872" i="21"/>
  <c r="H877" i="21"/>
  <c r="J876" i="21"/>
  <c r="K876" i="21"/>
  <c r="I876" i="21"/>
  <c r="L876" i="21"/>
  <c r="M876" i="21"/>
  <c r="P875" i="21"/>
  <c r="N875" i="21"/>
  <c r="Q875" i="21"/>
  <c r="O875" i="21"/>
  <c r="F872" i="21"/>
  <c r="D873" i="21"/>
  <c r="E872" i="21"/>
  <c r="I877" i="21"/>
  <c r="M877" i="21"/>
  <c r="L877" i="21"/>
  <c r="K877" i="21"/>
  <c r="H878" i="21"/>
  <c r="J877" i="21"/>
  <c r="Q876" i="21"/>
  <c r="O876" i="21"/>
  <c r="P876" i="21"/>
  <c r="N876" i="21"/>
  <c r="D874" i="21"/>
  <c r="E873" i="21"/>
  <c r="F873" i="21"/>
  <c r="Q877" i="21"/>
  <c r="O877" i="21"/>
  <c r="N877" i="21"/>
  <c r="P877" i="21"/>
  <c r="M878" i="21"/>
  <c r="I878" i="21"/>
  <c r="L878" i="21"/>
  <c r="K878" i="21"/>
  <c r="H879" i="21"/>
  <c r="J878" i="21"/>
  <c r="D875" i="21"/>
  <c r="F874" i="21"/>
  <c r="E874" i="21"/>
  <c r="O878" i="21"/>
  <c r="N878" i="21"/>
  <c r="Q878" i="21"/>
  <c r="P878" i="21"/>
  <c r="H880" i="21"/>
  <c r="I879" i="21"/>
  <c r="K879" i="21"/>
  <c r="M879" i="21"/>
  <c r="J879" i="21"/>
  <c r="L879" i="21"/>
  <c r="F875" i="21"/>
  <c r="D876" i="21"/>
  <c r="E875" i="21"/>
  <c r="J880" i="21"/>
  <c r="M880" i="21"/>
  <c r="H881" i="21"/>
  <c r="I880" i="21"/>
  <c r="L880" i="21"/>
  <c r="K880" i="21"/>
  <c r="P879" i="21"/>
  <c r="Q879" i="21"/>
  <c r="N879" i="21"/>
  <c r="O879" i="21"/>
  <c r="F876" i="21"/>
  <c r="E876" i="21"/>
  <c r="D877" i="21"/>
  <c r="J881" i="21"/>
  <c r="K881" i="21"/>
  <c r="H882" i="21"/>
  <c r="I881" i="21"/>
  <c r="M881" i="21"/>
  <c r="L881" i="21"/>
  <c r="N880" i="21"/>
  <c r="O880" i="21"/>
  <c r="P880" i="21"/>
  <c r="Q880" i="21"/>
  <c r="D878" i="21"/>
  <c r="F877" i="21"/>
  <c r="E877" i="21"/>
  <c r="I882" i="21"/>
  <c r="H883" i="21"/>
  <c r="L882" i="21"/>
  <c r="J882" i="21"/>
  <c r="M882" i="21"/>
  <c r="K882" i="21"/>
  <c r="Q881" i="21"/>
  <c r="N881" i="21"/>
  <c r="O881" i="21"/>
  <c r="P881" i="21"/>
  <c r="E878" i="21"/>
  <c r="D879" i="21"/>
  <c r="F878" i="21"/>
  <c r="N882" i="21"/>
  <c r="P882" i="21"/>
  <c r="Q882" i="21"/>
  <c r="O882" i="21"/>
  <c r="M883" i="21"/>
  <c r="K883" i="21"/>
  <c r="J883" i="21"/>
  <c r="L883" i="21"/>
  <c r="H884" i="21"/>
  <c r="I883" i="21"/>
  <c r="F879" i="21"/>
  <c r="E879" i="21"/>
  <c r="D880" i="21"/>
  <c r="K884" i="21"/>
  <c r="L884" i="21"/>
  <c r="H885" i="21"/>
  <c r="M884" i="21"/>
  <c r="J884" i="21"/>
  <c r="I884" i="21"/>
  <c r="O883" i="21"/>
  <c r="Q883" i="21"/>
  <c r="N883" i="21"/>
  <c r="P883" i="21"/>
  <c r="D881" i="21"/>
  <c r="F880" i="21"/>
  <c r="E880" i="21"/>
  <c r="M885" i="21"/>
  <c r="K885" i="21"/>
  <c r="H886" i="21"/>
  <c r="J885" i="21"/>
  <c r="L885" i="21"/>
  <c r="I885" i="21"/>
  <c r="O884" i="21"/>
  <c r="Q884" i="21"/>
  <c r="P884" i="21"/>
  <c r="N884" i="21"/>
  <c r="F881" i="21"/>
  <c r="D882" i="21"/>
  <c r="E881" i="21"/>
  <c r="H887" i="21"/>
  <c r="I886" i="21"/>
  <c r="L886" i="21"/>
  <c r="M886" i="21"/>
  <c r="J886" i="21"/>
  <c r="K886" i="21"/>
  <c r="P885" i="21"/>
  <c r="N885" i="21"/>
  <c r="O885" i="21"/>
  <c r="Q885" i="21"/>
  <c r="D883" i="21"/>
  <c r="E882" i="21"/>
  <c r="F882" i="21"/>
  <c r="L887" i="21"/>
  <c r="I887" i="21"/>
  <c r="H888" i="21"/>
  <c r="K887" i="21"/>
  <c r="J887" i="21"/>
  <c r="M887" i="21"/>
  <c r="N886" i="21"/>
  <c r="Q886" i="21"/>
  <c r="O886" i="21"/>
  <c r="P886" i="21"/>
  <c r="E883" i="21"/>
  <c r="F883" i="21"/>
  <c r="D884" i="21"/>
  <c r="N887" i="21"/>
  <c r="O887" i="21"/>
  <c r="P887" i="21"/>
  <c r="Q887" i="21"/>
  <c r="L888" i="21"/>
  <c r="K888" i="21"/>
  <c r="I888" i="21"/>
  <c r="M888" i="21"/>
  <c r="H889" i="21"/>
  <c r="J888" i="21"/>
  <c r="F884" i="21"/>
  <c r="E884" i="21"/>
  <c r="D885" i="21"/>
  <c r="Q888" i="21"/>
  <c r="O888" i="21"/>
  <c r="N888" i="21"/>
  <c r="P888" i="21"/>
  <c r="K889" i="21"/>
  <c r="M889" i="21"/>
  <c r="H890" i="21"/>
  <c r="L889" i="21"/>
  <c r="I889" i="21"/>
  <c r="J889" i="21"/>
  <c r="E885" i="21"/>
  <c r="D886" i="21"/>
  <c r="F885" i="21"/>
  <c r="J890" i="21"/>
  <c r="L890" i="21"/>
  <c r="I890" i="21"/>
  <c r="K890" i="21"/>
  <c r="M890" i="21"/>
  <c r="H891" i="21"/>
  <c r="P889" i="21"/>
  <c r="O889" i="21"/>
  <c r="N889" i="21"/>
  <c r="Q889" i="21"/>
  <c r="F886" i="21"/>
  <c r="D887" i="21"/>
  <c r="E886" i="21"/>
  <c r="N890" i="21"/>
  <c r="P890" i="21"/>
  <c r="O890" i="21"/>
  <c r="Q890" i="21"/>
  <c r="J891" i="21"/>
  <c r="I891" i="21"/>
  <c r="H892" i="21"/>
  <c r="K891" i="21"/>
  <c r="L891" i="21"/>
  <c r="M891" i="21"/>
  <c r="F887" i="21"/>
  <c r="E887" i="21"/>
  <c r="D888" i="21"/>
  <c r="O891" i="21"/>
  <c r="N891" i="21"/>
  <c r="P891" i="21"/>
  <c r="Q891" i="21"/>
  <c r="H893" i="21"/>
  <c r="I892" i="21"/>
  <c r="M892" i="21"/>
  <c r="L892" i="21"/>
  <c r="J892" i="21"/>
  <c r="K892" i="21"/>
  <c r="F888" i="21"/>
  <c r="E888" i="21"/>
  <c r="D889" i="21"/>
  <c r="I893" i="21"/>
  <c r="J893" i="21"/>
  <c r="H894" i="21"/>
  <c r="K893" i="21"/>
  <c r="L893" i="21"/>
  <c r="M893" i="21"/>
  <c r="Q892" i="21"/>
  <c r="P892" i="21"/>
  <c r="O892" i="21"/>
  <c r="N892" i="21"/>
  <c r="D890" i="21"/>
  <c r="F889" i="21"/>
  <c r="E889" i="21"/>
  <c r="N893" i="21"/>
  <c r="O893" i="21"/>
  <c r="P893" i="21"/>
  <c r="Q893" i="21"/>
  <c r="I894" i="21"/>
  <c r="M894" i="21"/>
  <c r="J894" i="21"/>
  <c r="L894" i="21"/>
  <c r="H895" i="21"/>
  <c r="K894" i="21"/>
  <c r="F890" i="21"/>
  <c r="D891" i="21"/>
  <c r="E890" i="21"/>
  <c r="P894" i="21"/>
  <c r="Q894" i="21"/>
  <c r="O894" i="21"/>
  <c r="N894" i="21"/>
  <c r="L895" i="21"/>
  <c r="M895" i="21"/>
  <c r="K895" i="21"/>
  <c r="I895" i="21"/>
  <c r="J895" i="21"/>
  <c r="H896" i="21"/>
  <c r="D892" i="21"/>
  <c r="E891" i="21"/>
  <c r="F891" i="21"/>
  <c r="O895" i="21"/>
  <c r="N895" i="21"/>
  <c r="Q895" i="21"/>
  <c r="P895" i="21"/>
  <c r="H897" i="21"/>
  <c r="I896" i="21"/>
  <c r="J896" i="21"/>
  <c r="M896" i="21"/>
  <c r="L896" i="21"/>
  <c r="K896" i="21"/>
  <c r="D893" i="21"/>
  <c r="E892" i="21"/>
  <c r="F892" i="21"/>
  <c r="K897" i="21"/>
  <c r="H898" i="21"/>
  <c r="I897" i="21"/>
  <c r="M897" i="21"/>
  <c r="J897" i="21"/>
  <c r="L897" i="21"/>
  <c r="O896" i="21"/>
  <c r="N896" i="21"/>
  <c r="Q896" i="21"/>
  <c r="P896" i="21"/>
  <c r="F893" i="21"/>
  <c r="D894" i="21"/>
  <c r="E893" i="21"/>
  <c r="J898" i="21"/>
  <c r="K898" i="21"/>
  <c r="I898" i="21"/>
  <c r="H899" i="21"/>
  <c r="L898" i="21"/>
  <c r="M898" i="21"/>
  <c r="Q897" i="21"/>
  <c r="N897" i="21"/>
  <c r="O897" i="21"/>
  <c r="P897" i="21"/>
  <c r="F894" i="21"/>
  <c r="D895" i="21"/>
  <c r="E894" i="21"/>
  <c r="N898" i="21"/>
  <c r="Q898" i="21"/>
  <c r="P898" i="21"/>
  <c r="O898" i="21"/>
  <c r="K899" i="21"/>
  <c r="H900" i="21"/>
  <c r="L899" i="21"/>
  <c r="M899" i="21"/>
  <c r="J899" i="21"/>
  <c r="I899" i="21"/>
  <c r="F895" i="21"/>
  <c r="D896" i="21"/>
  <c r="E895" i="21"/>
  <c r="K900" i="21"/>
  <c r="J900" i="21"/>
  <c r="M900" i="21"/>
  <c r="H901" i="21"/>
  <c r="L900" i="21"/>
  <c r="I900" i="21"/>
  <c r="P899" i="21"/>
  <c r="N899" i="21"/>
  <c r="Q899" i="21"/>
  <c r="O899" i="21"/>
  <c r="F896" i="21"/>
  <c r="D897" i="21"/>
  <c r="E896" i="21"/>
  <c r="J901" i="21"/>
  <c r="M901" i="21"/>
  <c r="L901" i="21"/>
  <c r="H902" i="21"/>
  <c r="I901" i="21"/>
  <c r="K901" i="21"/>
  <c r="N900" i="21"/>
  <c r="O900" i="21"/>
  <c r="Q900" i="21"/>
  <c r="P900" i="21"/>
  <c r="E897" i="21"/>
  <c r="D898" i="21"/>
  <c r="F897" i="21"/>
  <c r="H903" i="21"/>
  <c r="L902" i="21"/>
  <c r="K902" i="21"/>
  <c r="M902" i="21"/>
  <c r="I902" i="21"/>
  <c r="J902" i="21"/>
  <c r="N901" i="21"/>
  <c r="O901" i="21"/>
  <c r="P901" i="21"/>
  <c r="Q901" i="21"/>
  <c r="F898" i="21"/>
  <c r="D899" i="21"/>
  <c r="E898" i="21"/>
  <c r="K903" i="21"/>
  <c r="H904" i="21"/>
  <c r="M903" i="21"/>
  <c r="I903" i="21"/>
  <c r="J903" i="21"/>
  <c r="L903" i="21"/>
  <c r="Q902" i="21"/>
  <c r="P902" i="21"/>
  <c r="O902" i="21"/>
  <c r="N902" i="21"/>
  <c r="F899" i="21"/>
  <c r="D900" i="21"/>
  <c r="E899" i="21"/>
  <c r="I904" i="21"/>
  <c r="M904" i="21"/>
  <c r="K904" i="21"/>
  <c r="L904" i="21"/>
  <c r="J904" i="21"/>
  <c r="H905" i="21"/>
  <c r="O903" i="21"/>
  <c r="N903" i="21"/>
  <c r="P903" i="21"/>
  <c r="Q903" i="21"/>
  <c r="E900" i="21"/>
  <c r="F900" i="21"/>
  <c r="D901" i="21"/>
  <c r="O904" i="21"/>
  <c r="P904" i="21"/>
  <c r="N904" i="21"/>
  <c r="Q904" i="21"/>
  <c r="L905" i="21"/>
  <c r="J905" i="21"/>
  <c r="K905" i="21"/>
  <c r="H906" i="21"/>
  <c r="I905" i="21"/>
  <c r="M905" i="21"/>
  <c r="E901" i="21"/>
  <c r="D902" i="21"/>
  <c r="F901" i="21"/>
  <c r="I906" i="21"/>
  <c r="H907" i="21"/>
  <c r="J906" i="21"/>
  <c r="M906" i="21"/>
  <c r="L906" i="21"/>
  <c r="K906" i="21"/>
  <c r="O905" i="21"/>
  <c r="P905" i="21"/>
  <c r="Q905" i="21"/>
  <c r="N905" i="21"/>
  <c r="F902" i="21"/>
  <c r="D903" i="21"/>
  <c r="E902" i="21"/>
  <c r="N906" i="21"/>
  <c r="P906" i="21"/>
  <c r="O906" i="21"/>
  <c r="Q906" i="21"/>
  <c r="K907" i="21"/>
  <c r="J907" i="21"/>
  <c r="I907" i="21"/>
  <c r="H908" i="21"/>
  <c r="M907" i="21"/>
  <c r="L907" i="21"/>
  <c r="F903" i="21"/>
  <c r="E903" i="21"/>
  <c r="D904" i="21"/>
  <c r="N907" i="21"/>
  <c r="O907" i="21"/>
  <c r="Q907" i="21"/>
  <c r="P907" i="21"/>
  <c r="M908" i="21"/>
  <c r="I908" i="21"/>
  <c r="L908" i="21"/>
  <c r="K908" i="21"/>
  <c r="H909" i="21"/>
  <c r="J908" i="21"/>
  <c r="F904" i="21"/>
  <c r="D905" i="21"/>
  <c r="E904" i="21"/>
  <c r="P908" i="21"/>
  <c r="O908" i="21"/>
  <c r="N908" i="21"/>
  <c r="Q908" i="21"/>
  <c r="H910" i="21"/>
  <c r="I909" i="21"/>
  <c r="L909" i="21"/>
  <c r="K909" i="21"/>
  <c r="M909" i="21"/>
  <c r="J909" i="21"/>
  <c r="F905" i="21"/>
  <c r="D906" i="21"/>
  <c r="E905" i="21"/>
  <c r="J910" i="21"/>
  <c r="K910" i="21"/>
  <c r="M910" i="21"/>
  <c r="I910" i="21"/>
  <c r="L910" i="21"/>
  <c r="H911" i="21"/>
  <c r="P909" i="21"/>
  <c r="N909" i="21"/>
  <c r="O909" i="21"/>
  <c r="Q909" i="21"/>
  <c r="E906" i="21"/>
  <c r="D907" i="21"/>
  <c r="F906" i="21"/>
  <c r="P910" i="21"/>
  <c r="N910" i="21"/>
  <c r="O910" i="21"/>
  <c r="Q910" i="21"/>
  <c r="J911" i="21"/>
  <c r="M911" i="21"/>
  <c r="H912" i="21"/>
  <c r="L911" i="21"/>
  <c r="I911" i="21"/>
  <c r="K911" i="21"/>
  <c r="E907" i="21"/>
  <c r="F907" i="21"/>
  <c r="D908" i="21"/>
  <c r="J912" i="21"/>
  <c r="M912" i="21"/>
  <c r="I912" i="21"/>
  <c r="L912" i="21"/>
  <c r="H913" i="21"/>
  <c r="K912" i="21"/>
  <c r="N911" i="21"/>
  <c r="P911" i="21"/>
  <c r="O911" i="21"/>
  <c r="Q911" i="21"/>
  <c r="D909" i="21"/>
  <c r="F908" i="21"/>
  <c r="E908" i="21"/>
  <c r="P912" i="21"/>
  <c r="O912" i="21"/>
  <c r="Q912" i="21"/>
  <c r="N912" i="21"/>
  <c r="I913" i="21"/>
  <c r="H914" i="21"/>
  <c r="J913" i="21"/>
  <c r="M913" i="21"/>
  <c r="K913" i="21"/>
  <c r="L913" i="21"/>
  <c r="E909" i="21"/>
  <c r="F909" i="21"/>
  <c r="D910" i="21"/>
  <c r="P913" i="21"/>
  <c r="N913" i="21"/>
  <c r="Q913" i="21"/>
  <c r="O913" i="21"/>
  <c r="M914" i="21"/>
  <c r="H915" i="21"/>
  <c r="I914" i="21"/>
  <c r="J914" i="21"/>
  <c r="L914" i="21"/>
  <c r="K914" i="21"/>
  <c r="F910" i="21"/>
  <c r="D911" i="21"/>
  <c r="E910" i="21"/>
  <c r="M915" i="21"/>
  <c r="L915" i="21"/>
  <c r="K915" i="21"/>
  <c r="J915" i="21"/>
  <c r="I915" i="21"/>
  <c r="H916" i="21"/>
  <c r="Q914" i="21"/>
  <c r="N914" i="21"/>
  <c r="O914" i="21"/>
  <c r="P914" i="21"/>
  <c r="E911" i="21"/>
  <c r="D912" i="21"/>
  <c r="F911" i="21"/>
  <c r="N915" i="21"/>
  <c r="Q915" i="21"/>
  <c r="P915" i="21"/>
  <c r="O915" i="21"/>
  <c r="K916" i="21"/>
  <c r="L916" i="21"/>
  <c r="H917" i="21"/>
  <c r="J916" i="21"/>
  <c r="M916" i="21"/>
  <c r="I916" i="21"/>
  <c r="E912" i="21"/>
  <c r="F912" i="21"/>
  <c r="D913" i="21"/>
  <c r="I917" i="21"/>
  <c r="K917" i="21"/>
  <c r="J917" i="21"/>
  <c r="L917" i="21"/>
  <c r="H918" i="21"/>
  <c r="M917" i="21"/>
  <c r="O916" i="21"/>
  <c r="Q916" i="21"/>
  <c r="P916" i="21"/>
  <c r="N916" i="21"/>
  <c r="E913" i="21"/>
  <c r="D914" i="21"/>
  <c r="F913" i="21"/>
  <c r="N917" i="21"/>
  <c r="O917" i="21"/>
  <c r="P917" i="21"/>
  <c r="Q917" i="21"/>
  <c r="K918" i="21"/>
  <c r="H919" i="21"/>
  <c r="M918" i="21"/>
  <c r="L918" i="21"/>
  <c r="I918" i="21"/>
  <c r="J918" i="21"/>
  <c r="F914" i="21"/>
  <c r="D915" i="21"/>
  <c r="E914" i="21"/>
  <c r="J919" i="21"/>
  <c r="M919" i="21"/>
  <c r="I919" i="21"/>
  <c r="L919" i="21"/>
  <c r="K919" i="21"/>
  <c r="H920" i="21"/>
  <c r="P918" i="21"/>
  <c r="O918" i="21"/>
  <c r="Q918" i="21"/>
  <c r="N918" i="21"/>
  <c r="F915" i="21"/>
  <c r="E915" i="21"/>
  <c r="D916" i="21"/>
  <c r="Q919" i="21"/>
  <c r="O919" i="21"/>
  <c r="N919" i="21"/>
  <c r="P919" i="21"/>
  <c r="K920" i="21"/>
  <c r="M920" i="21"/>
  <c r="L920" i="21"/>
  <c r="I920" i="21"/>
  <c r="J920" i="21"/>
  <c r="H921" i="21"/>
  <c r="F916" i="21"/>
  <c r="D917" i="21"/>
  <c r="E916" i="21"/>
  <c r="Q920" i="21"/>
  <c r="N920" i="21"/>
  <c r="O920" i="21"/>
  <c r="P920" i="21"/>
  <c r="M921" i="21"/>
  <c r="H922" i="21"/>
  <c r="L921" i="21"/>
  <c r="I921" i="21"/>
  <c r="K921" i="21"/>
  <c r="J921" i="21"/>
  <c r="E917" i="21"/>
  <c r="F917" i="21"/>
  <c r="D918" i="21"/>
  <c r="J922" i="21"/>
  <c r="K922" i="21"/>
  <c r="H923" i="21"/>
  <c r="I922" i="21"/>
  <c r="L922" i="21"/>
  <c r="M922" i="21"/>
  <c r="O921" i="21"/>
  <c r="N921" i="21"/>
  <c r="P921" i="21"/>
  <c r="Q921" i="21"/>
  <c r="E918" i="21"/>
  <c r="F918" i="21"/>
  <c r="D919" i="21"/>
  <c r="H924" i="21"/>
  <c r="L923" i="21"/>
  <c r="I923" i="21"/>
  <c r="M923" i="21"/>
  <c r="K923" i="21"/>
  <c r="J923" i="21"/>
  <c r="Q922" i="21"/>
  <c r="P922" i="21"/>
  <c r="N922" i="21"/>
  <c r="O922" i="21"/>
  <c r="E919" i="21"/>
  <c r="F919" i="21"/>
  <c r="D920" i="21"/>
  <c r="J924" i="21"/>
  <c r="I924" i="21"/>
  <c r="M924" i="21"/>
  <c r="L924" i="21"/>
  <c r="H925" i="21"/>
  <c r="K924" i="21"/>
  <c r="O923" i="21"/>
  <c r="Q923" i="21"/>
  <c r="P923" i="21"/>
  <c r="N923" i="21"/>
  <c r="F920" i="21"/>
  <c r="D921" i="21"/>
  <c r="E920" i="21"/>
  <c r="N924" i="21"/>
  <c r="O924" i="21"/>
  <c r="P924" i="21"/>
  <c r="Q924" i="21"/>
  <c r="K925" i="21"/>
  <c r="M925" i="21"/>
  <c r="I925" i="21"/>
  <c r="H926" i="21"/>
  <c r="J925" i="21"/>
  <c r="L925" i="21"/>
  <c r="E921" i="21"/>
  <c r="D922" i="21"/>
  <c r="F921" i="21"/>
  <c r="P925" i="21"/>
  <c r="Q925" i="21"/>
  <c r="O925" i="21"/>
  <c r="N925" i="21"/>
  <c r="K926" i="21"/>
  <c r="L926" i="21"/>
  <c r="H927" i="21"/>
  <c r="J926" i="21"/>
  <c r="I926" i="21"/>
  <c r="M926" i="21"/>
  <c r="E922" i="21"/>
  <c r="F922" i="21"/>
  <c r="D923" i="21"/>
  <c r="H928" i="21"/>
  <c r="L927" i="21"/>
  <c r="M927" i="21"/>
  <c r="J927" i="21"/>
  <c r="K927" i="21"/>
  <c r="I927" i="21"/>
  <c r="O926" i="21"/>
  <c r="Q926" i="21"/>
  <c r="N926" i="21"/>
  <c r="P926" i="21"/>
  <c r="E923" i="21"/>
  <c r="D924" i="21"/>
  <c r="F923" i="21"/>
  <c r="K928" i="21"/>
  <c r="L928" i="21"/>
  <c r="I928" i="21"/>
  <c r="M928" i="21"/>
  <c r="J928" i="21"/>
  <c r="H929" i="21"/>
  <c r="O927" i="21"/>
  <c r="N927" i="21"/>
  <c r="Q927" i="21"/>
  <c r="P927" i="21"/>
  <c r="D925" i="21"/>
  <c r="E924" i="21"/>
  <c r="F924" i="21"/>
  <c r="P928" i="21"/>
  <c r="Q928" i="21"/>
  <c r="O928" i="21"/>
  <c r="N928" i="21"/>
  <c r="M929" i="21"/>
  <c r="I929" i="21"/>
  <c r="H930" i="21"/>
  <c r="L929" i="21"/>
  <c r="J929" i="21"/>
  <c r="K929" i="21"/>
  <c r="F925" i="21"/>
  <c r="D926" i="21"/>
  <c r="E925" i="21"/>
  <c r="O929" i="21"/>
  <c r="P929" i="21"/>
  <c r="N929" i="21"/>
  <c r="Q929" i="21"/>
  <c r="I930" i="21"/>
  <c r="L930" i="21"/>
  <c r="M930" i="21"/>
  <c r="K930" i="21"/>
  <c r="H931" i="21"/>
  <c r="J930" i="21"/>
  <c r="E926" i="21"/>
  <c r="D927" i="21"/>
  <c r="F926" i="21"/>
  <c r="N930" i="21"/>
  <c r="P930" i="21"/>
  <c r="Q930" i="21"/>
  <c r="O930" i="21"/>
  <c r="L931" i="21"/>
  <c r="J931" i="21"/>
  <c r="H932" i="21"/>
  <c r="K931" i="21"/>
  <c r="I931" i="21"/>
  <c r="M931" i="21"/>
  <c r="E927" i="21"/>
  <c r="D928" i="21"/>
  <c r="F927" i="21"/>
  <c r="M932" i="21"/>
  <c r="K932" i="21"/>
  <c r="J932" i="21"/>
  <c r="I932" i="21"/>
  <c r="H933" i="21"/>
  <c r="L932" i="21"/>
  <c r="O931" i="21"/>
  <c r="Q931" i="21"/>
  <c r="P931" i="21"/>
  <c r="N931" i="21"/>
  <c r="E928" i="21"/>
  <c r="F928" i="21"/>
  <c r="D929" i="21"/>
  <c r="N932" i="21"/>
  <c r="P932" i="21"/>
  <c r="O932" i="21"/>
  <c r="Q932" i="21"/>
  <c r="M933" i="21"/>
  <c r="H934" i="21"/>
  <c r="K933" i="21"/>
  <c r="L933" i="21"/>
  <c r="I933" i="21"/>
  <c r="J933" i="21"/>
  <c r="F929" i="21"/>
  <c r="E929" i="21"/>
  <c r="D930" i="21"/>
  <c r="M934" i="21"/>
  <c r="L934" i="21"/>
  <c r="J934" i="21"/>
  <c r="I934" i="21"/>
  <c r="H935" i="21"/>
  <c r="K934" i="21"/>
  <c r="Q933" i="21"/>
  <c r="O933" i="21"/>
  <c r="N933" i="21"/>
  <c r="P933" i="21"/>
  <c r="E930" i="21"/>
  <c r="D931" i="21"/>
  <c r="F930" i="21"/>
  <c r="N934" i="21"/>
  <c r="O934" i="21"/>
  <c r="Q934" i="21"/>
  <c r="P934" i="21"/>
  <c r="L935" i="21"/>
  <c r="H936" i="21"/>
  <c r="I935" i="21"/>
  <c r="M935" i="21"/>
  <c r="J935" i="21"/>
  <c r="K935" i="21"/>
  <c r="E931" i="21"/>
  <c r="F931" i="21"/>
  <c r="D932" i="21"/>
  <c r="K936" i="21"/>
  <c r="H937" i="21"/>
  <c r="J936" i="21"/>
  <c r="I936" i="21"/>
  <c r="M936" i="21"/>
  <c r="L936" i="21"/>
  <c r="N935" i="21"/>
  <c r="O935" i="21"/>
  <c r="Q935" i="21"/>
  <c r="P935" i="21"/>
  <c r="D933" i="21"/>
  <c r="E932" i="21"/>
  <c r="F932" i="21"/>
  <c r="J937" i="21"/>
  <c r="L937" i="21"/>
  <c r="K937" i="21"/>
  <c r="H938" i="21"/>
  <c r="M937" i="21"/>
  <c r="I937" i="21"/>
  <c r="O936" i="21"/>
  <c r="P936" i="21"/>
  <c r="Q936" i="21"/>
  <c r="N936" i="21"/>
  <c r="E933" i="21"/>
  <c r="D934" i="21"/>
  <c r="F933" i="21"/>
  <c r="K938" i="21"/>
  <c r="M938" i="21"/>
  <c r="L938" i="21"/>
  <c r="I938" i="21"/>
  <c r="J938" i="21"/>
  <c r="H939" i="21"/>
  <c r="Q937" i="21"/>
  <c r="O937" i="21"/>
  <c r="P937" i="21"/>
  <c r="N937" i="21"/>
  <c r="D935" i="21"/>
  <c r="F934" i="21"/>
  <c r="E934" i="21"/>
  <c r="N938" i="21"/>
  <c r="P938" i="21"/>
  <c r="O938" i="21"/>
  <c r="Q938" i="21"/>
  <c r="K939" i="21"/>
  <c r="H940" i="21"/>
  <c r="I939" i="21"/>
  <c r="M939" i="21"/>
  <c r="L939" i="21"/>
  <c r="J939" i="21"/>
  <c r="E935" i="21"/>
  <c r="F935" i="21"/>
  <c r="D936" i="21"/>
  <c r="K940" i="21"/>
  <c r="I940" i="21"/>
  <c r="L940" i="21"/>
  <c r="H941" i="21"/>
  <c r="M940" i="21"/>
  <c r="J940" i="21"/>
  <c r="Q939" i="21"/>
  <c r="O939" i="21"/>
  <c r="N939" i="21"/>
  <c r="P939" i="21"/>
  <c r="F936" i="21"/>
  <c r="D937" i="21"/>
  <c r="E936" i="21"/>
  <c r="N940" i="21"/>
  <c r="Q940" i="21"/>
  <c r="O940" i="21"/>
  <c r="P940" i="21"/>
  <c r="M941" i="21"/>
  <c r="J941" i="21"/>
  <c r="I941" i="21"/>
  <c r="K941" i="21"/>
  <c r="H942" i="21"/>
  <c r="L941" i="21"/>
  <c r="E937" i="21"/>
  <c r="D938" i="21"/>
  <c r="F937" i="21"/>
  <c r="N941" i="21"/>
  <c r="Q941" i="21"/>
  <c r="P941" i="21"/>
  <c r="O941" i="21"/>
  <c r="I942" i="21"/>
  <c r="K942" i="21"/>
  <c r="M942" i="21"/>
  <c r="L942" i="21"/>
  <c r="H943" i="21"/>
  <c r="J942" i="21"/>
  <c r="F938" i="21"/>
  <c r="D939" i="21"/>
  <c r="E938" i="21"/>
  <c r="P942" i="21"/>
  <c r="O942" i="21"/>
  <c r="Q942" i="21"/>
  <c r="N942" i="21"/>
  <c r="M943" i="21"/>
  <c r="I943" i="21"/>
  <c r="H944" i="21"/>
  <c r="J943" i="21"/>
  <c r="K943" i="21"/>
  <c r="L943" i="21"/>
  <c r="F939" i="21"/>
  <c r="D940" i="21"/>
  <c r="E939" i="21"/>
  <c r="Q943" i="21"/>
  <c r="N943" i="21"/>
  <c r="O943" i="21"/>
  <c r="P943" i="21"/>
  <c r="M944" i="21"/>
  <c r="K944" i="21"/>
  <c r="I944" i="21"/>
  <c r="H945" i="21"/>
  <c r="L944" i="21"/>
  <c r="J944" i="21"/>
  <c r="E940" i="21"/>
  <c r="F940" i="21"/>
  <c r="D941" i="21"/>
  <c r="P944" i="21"/>
  <c r="O944" i="21"/>
  <c r="Q944" i="21"/>
  <c r="N944" i="21"/>
  <c r="J945" i="21"/>
  <c r="M945" i="21"/>
  <c r="I945" i="21"/>
  <c r="K945" i="21"/>
  <c r="L945" i="21"/>
  <c r="H946" i="21"/>
  <c r="F941" i="21"/>
  <c r="E941" i="21"/>
  <c r="D942" i="21"/>
  <c r="N945" i="21"/>
  <c r="Q945" i="21"/>
  <c r="O945" i="21"/>
  <c r="P945" i="21"/>
  <c r="L946" i="21"/>
  <c r="J946" i="21"/>
  <c r="H947" i="21"/>
  <c r="K946" i="21"/>
  <c r="M946" i="21"/>
  <c r="I946" i="21"/>
  <c r="E942" i="21"/>
  <c r="F942" i="21"/>
  <c r="D943" i="21"/>
  <c r="H948" i="21"/>
  <c r="K947" i="21"/>
  <c r="M947" i="21"/>
  <c r="I947" i="21"/>
  <c r="L947" i="21"/>
  <c r="J947" i="21"/>
  <c r="P946" i="21"/>
  <c r="Q946" i="21"/>
  <c r="N946" i="21"/>
  <c r="O946" i="21"/>
  <c r="E943" i="21"/>
  <c r="F943" i="21"/>
  <c r="D944" i="21"/>
  <c r="K948" i="21"/>
  <c r="J948" i="21"/>
  <c r="L948" i="21"/>
  <c r="H949" i="21"/>
  <c r="I948" i="21"/>
  <c r="M948" i="21"/>
  <c r="P947" i="21"/>
  <c r="Q947" i="21"/>
  <c r="N947" i="21"/>
  <c r="O947" i="21"/>
  <c r="F944" i="21"/>
  <c r="D945" i="21"/>
  <c r="E944" i="21"/>
  <c r="L949" i="21"/>
  <c r="K949" i="21"/>
  <c r="I949" i="21"/>
  <c r="M949" i="21"/>
  <c r="J949" i="21"/>
  <c r="H950" i="21"/>
  <c r="P948" i="21"/>
  <c r="Q948" i="21"/>
  <c r="O948" i="21"/>
  <c r="N948" i="21"/>
  <c r="F945" i="21"/>
  <c r="E945" i="21"/>
  <c r="D946" i="21"/>
  <c r="N949" i="21"/>
  <c r="Q949" i="21"/>
  <c r="O949" i="21"/>
  <c r="P949" i="21"/>
  <c r="L950" i="21"/>
  <c r="M950" i="21"/>
  <c r="K950" i="21"/>
  <c r="J950" i="21"/>
  <c r="I950" i="21"/>
  <c r="H951" i="21"/>
  <c r="F946" i="21"/>
  <c r="E946" i="21"/>
  <c r="D947" i="21"/>
  <c r="P950" i="21"/>
  <c r="O950" i="21"/>
  <c r="N950" i="21"/>
  <c r="Q950" i="21"/>
  <c r="H952" i="21"/>
  <c r="J951" i="21"/>
  <c r="I951" i="21"/>
  <c r="L951" i="21"/>
  <c r="M951" i="21"/>
  <c r="K951" i="21"/>
  <c r="E947" i="21"/>
  <c r="D948" i="21"/>
  <c r="F947" i="21"/>
  <c r="M952" i="21"/>
  <c r="L952" i="21"/>
  <c r="H953" i="21"/>
  <c r="I952" i="21"/>
  <c r="K952" i="21"/>
  <c r="J952" i="21"/>
  <c r="P951" i="21"/>
  <c r="Q951" i="21"/>
  <c r="N951" i="21"/>
  <c r="O951" i="21"/>
  <c r="E948" i="21"/>
  <c r="D949" i="21"/>
  <c r="F948" i="21"/>
  <c r="K953" i="21"/>
  <c r="M953" i="21"/>
  <c r="I953" i="21"/>
  <c r="J953" i="21"/>
  <c r="L953" i="21"/>
  <c r="H954" i="21"/>
  <c r="N952" i="21"/>
  <c r="P952" i="21"/>
  <c r="Q952" i="21"/>
  <c r="O952" i="21"/>
  <c r="D950" i="21"/>
  <c r="E949" i="21"/>
  <c r="F949" i="21"/>
  <c r="N953" i="21"/>
  <c r="P953" i="21"/>
  <c r="O953" i="21"/>
  <c r="Q953" i="21"/>
  <c r="L954" i="21"/>
  <c r="K954" i="21"/>
  <c r="J954" i="21"/>
  <c r="I954" i="21"/>
  <c r="H955" i="21"/>
  <c r="M954" i="21"/>
  <c r="E950" i="21"/>
  <c r="F950" i="21"/>
  <c r="D951" i="21"/>
  <c r="Q954" i="21"/>
  <c r="P954" i="21"/>
  <c r="N954" i="21"/>
  <c r="O954" i="21"/>
  <c r="J955" i="21"/>
  <c r="I955" i="21"/>
  <c r="H956" i="21"/>
  <c r="K955" i="21"/>
  <c r="M955" i="21"/>
  <c r="L955" i="21"/>
  <c r="D952" i="21"/>
  <c r="E951" i="21"/>
  <c r="F951" i="21"/>
  <c r="P955" i="21"/>
  <c r="Q955" i="21"/>
  <c r="N955" i="21"/>
  <c r="O955" i="21"/>
  <c r="L956" i="21"/>
  <c r="K956" i="21"/>
  <c r="M956" i="21"/>
  <c r="J956" i="21"/>
  <c r="H957" i="21"/>
  <c r="I956" i="21"/>
  <c r="E952" i="21"/>
  <c r="F952" i="21"/>
  <c r="D953" i="21"/>
  <c r="J957" i="21"/>
  <c r="K957" i="21"/>
  <c r="H958" i="21"/>
  <c r="I957" i="21"/>
  <c r="M957" i="21"/>
  <c r="L957" i="21"/>
  <c r="P956" i="21"/>
  <c r="Q956" i="21"/>
  <c r="N956" i="21"/>
  <c r="O956" i="21"/>
  <c r="D954" i="21"/>
  <c r="F953" i="21"/>
  <c r="E953" i="21"/>
  <c r="H959" i="21"/>
  <c r="L958" i="21"/>
  <c r="M958" i="21"/>
  <c r="I958" i="21"/>
  <c r="J958" i="21"/>
  <c r="K958" i="21"/>
  <c r="N957" i="21"/>
  <c r="P957" i="21"/>
  <c r="O957" i="21"/>
  <c r="Q957" i="21"/>
  <c r="E954" i="21"/>
  <c r="F954" i="21"/>
  <c r="D955" i="21"/>
  <c r="L959" i="21"/>
  <c r="K959" i="21"/>
  <c r="H960" i="21"/>
  <c r="J959" i="21"/>
  <c r="I959" i="21"/>
  <c r="M959" i="21"/>
  <c r="P958" i="21"/>
  <c r="O958" i="21"/>
  <c r="Q958" i="21"/>
  <c r="N958" i="21"/>
  <c r="D956" i="21"/>
  <c r="F955" i="21"/>
  <c r="E955" i="21"/>
  <c r="J960" i="21"/>
  <c r="L960" i="21"/>
  <c r="I960" i="21"/>
  <c r="K960" i="21"/>
  <c r="M960" i="21"/>
  <c r="H961" i="21"/>
  <c r="Q959" i="21"/>
  <c r="O959" i="21"/>
  <c r="N959" i="21"/>
  <c r="P959" i="21"/>
  <c r="E956" i="21"/>
  <c r="D957" i="21"/>
  <c r="F956" i="21"/>
  <c r="P960" i="21"/>
  <c r="N960" i="21"/>
  <c r="Q960" i="21"/>
  <c r="O960" i="21"/>
  <c r="I961" i="21"/>
  <c r="M961" i="21"/>
  <c r="H962" i="21"/>
  <c r="J961" i="21"/>
  <c r="L961" i="21"/>
  <c r="K961" i="21"/>
  <c r="D958" i="21"/>
  <c r="E957" i="21"/>
  <c r="F957" i="21"/>
  <c r="N961" i="21"/>
  <c r="O961" i="21"/>
  <c r="Q961" i="21"/>
  <c r="P961" i="21"/>
  <c r="I962" i="21"/>
  <c r="H963" i="21"/>
  <c r="K962" i="21"/>
  <c r="M962" i="21"/>
  <c r="J962" i="21"/>
  <c r="L962" i="21"/>
  <c r="D959" i="21"/>
  <c r="E958" i="21"/>
  <c r="F958" i="21"/>
  <c r="Q962" i="21"/>
  <c r="N962" i="21"/>
  <c r="O962" i="21"/>
  <c r="P962" i="21"/>
  <c r="J963" i="21"/>
  <c r="M963" i="21"/>
  <c r="L963" i="21"/>
  <c r="H964" i="21"/>
  <c r="K963" i="21"/>
  <c r="I963" i="21"/>
  <c r="E959" i="21"/>
  <c r="D960" i="21"/>
  <c r="F959" i="21"/>
  <c r="I964" i="21"/>
  <c r="M964" i="21"/>
  <c r="K964" i="21"/>
  <c r="L964" i="21"/>
  <c r="H965" i="21"/>
  <c r="J964" i="21"/>
  <c r="Q963" i="21"/>
  <c r="P963" i="21"/>
  <c r="N963" i="21"/>
  <c r="O963" i="21"/>
  <c r="F960" i="21"/>
  <c r="D961" i="21"/>
  <c r="E960" i="21"/>
  <c r="N964" i="21"/>
  <c r="O964" i="21"/>
  <c r="P964" i="21"/>
  <c r="Q964" i="21"/>
  <c r="M965" i="21"/>
  <c r="I965" i="21"/>
  <c r="K965" i="21"/>
  <c r="H966" i="21"/>
  <c r="L965" i="21"/>
  <c r="J965" i="21"/>
  <c r="E961" i="21"/>
  <c r="F961" i="21"/>
  <c r="D962" i="21"/>
  <c r="P965" i="21"/>
  <c r="N965" i="21"/>
  <c r="O965" i="21"/>
  <c r="Q965" i="21"/>
  <c r="L966" i="21"/>
  <c r="M966" i="21"/>
  <c r="K966" i="21"/>
  <c r="I966" i="21"/>
  <c r="J966" i="21"/>
  <c r="H967" i="21"/>
  <c r="D963" i="21"/>
  <c r="F962" i="21"/>
  <c r="E962" i="21"/>
  <c r="Q966" i="21"/>
  <c r="N966" i="21"/>
  <c r="O966" i="21"/>
  <c r="P966" i="21"/>
  <c r="I967" i="21"/>
  <c r="H968" i="21"/>
  <c r="K967" i="21"/>
  <c r="J967" i="21"/>
  <c r="L967" i="21"/>
  <c r="M967" i="21"/>
  <c r="D964" i="21"/>
  <c r="F963" i="21"/>
  <c r="E963" i="21"/>
  <c r="O967" i="21"/>
  <c r="Q967" i="21"/>
  <c r="P967" i="21"/>
  <c r="N967" i="21"/>
  <c r="K968" i="21"/>
  <c r="L968" i="21"/>
  <c r="I968" i="21"/>
  <c r="H969" i="21"/>
  <c r="J968" i="21"/>
  <c r="M968" i="21"/>
  <c r="F964" i="21"/>
  <c r="E964" i="21"/>
  <c r="D965" i="21"/>
  <c r="P968" i="21"/>
  <c r="Q968" i="21"/>
  <c r="N968" i="21"/>
  <c r="O968" i="21"/>
  <c r="I969" i="21"/>
  <c r="M969" i="21"/>
  <c r="J969" i="21"/>
  <c r="K969" i="21"/>
  <c r="L969" i="21"/>
  <c r="H970" i="21"/>
  <c r="D966" i="21"/>
  <c r="E965" i="21"/>
  <c r="F965" i="21"/>
  <c r="P969" i="21"/>
  <c r="N969" i="21"/>
  <c r="Q969" i="21"/>
  <c r="O969" i="21"/>
  <c r="I970" i="21"/>
  <c r="K970" i="21"/>
  <c r="L970" i="21"/>
  <c r="J970" i="21"/>
  <c r="M970" i="21"/>
  <c r="H971" i="21"/>
  <c r="D967" i="21"/>
  <c r="E966" i="21"/>
  <c r="F966" i="21"/>
  <c r="P970" i="21"/>
  <c r="Q970" i="21"/>
  <c r="N970" i="21"/>
  <c r="O970" i="21"/>
  <c r="H972" i="21"/>
  <c r="L971" i="21"/>
  <c r="K971" i="21"/>
  <c r="I971" i="21"/>
  <c r="M971" i="21"/>
  <c r="J971" i="21"/>
  <c r="F967" i="21"/>
  <c r="E967" i="21"/>
  <c r="D968" i="21"/>
  <c r="H973" i="21"/>
  <c r="J972" i="21"/>
  <c r="I972" i="21"/>
  <c r="M972" i="21"/>
  <c r="K972" i="21"/>
  <c r="L972" i="21"/>
  <c r="Q971" i="21"/>
  <c r="P971" i="21"/>
  <c r="N971" i="21"/>
  <c r="O971" i="21"/>
  <c r="D969" i="21"/>
  <c r="F968" i="21"/>
  <c r="E968" i="21"/>
  <c r="K973" i="21"/>
  <c r="L973" i="21"/>
  <c r="J973" i="21"/>
  <c r="I973" i="21"/>
  <c r="M973" i="21"/>
  <c r="H974" i="21"/>
  <c r="O972" i="21"/>
  <c r="Q972" i="21"/>
  <c r="N972" i="21"/>
  <c r="P972" i="21"/>
  <c r="F969" i="21"/>
  <c r="E969" i="21"/>
  <c r="D970" i="21"/>
  <c r="N973" i="21"/>
  <c r="P973" i="21"/>
  <c r="O973" i="21"/>
  <c r="Q973" i="21"/>
  <c r="J974" i="21"/>
  <c r="I974" i="21"/>
  <c r="L974" i="21"/>
  <c r="K974" i="21"/>
  <c r="H975" i="21"/>
  <c r="M974" i="21"/>
  <c r="F970" i="21"/>
  <c r="E970" i="21"/>
  <c r="D971" i="21"/>
  <c r="P974" i="21"/>
  <c r="O974" i="21"/>
  <c r="Q974" i="21"/>
  <c r="N974" i="21"/>
  <c r="L975" i="21"/>
  <c r="K975" i="21"/>
  <c r="I975" i="21"/>
  <c r="M975" i="21"/>
  <c r="H976" i="21"/>
  <c r="J975" i="21"/>
  <c r="E971" i="21"/>
  <c r="F971" i="21"/>
  <c r="D972" i="21"/>
  <c r="P975" i="21"/>
  <c r="N975" i="21"/>
  <c r="O975" i="21"/>
  <c r="Q975" i="21"/>
  <c r="K976" i="21"/>
  <c r="I976" i="21"/>
  <c r="J976" i="21"/>
  <c r="H977" i="21"/>
  <c r="M976" i="21"/>
  <c r="L976" i="21"/>
  <c r="F972" i="21"/>
  <c r="D973" i="21"/>
  <c r="E972" i="21"/>
  <c r="Q976" i="21"/>
  <c r="N976" i="21"/>
  <c r="O976" i="21"/>
  <c r="P976" i="21"/>
  <c r="M977" i="21"/>
  <c r="I977" i="21"/>
  <c r="L977" i="21"/>
  <c r="K977" i="21"/>
  <c r="H978" i="21"/>
  <c r="J977" i="21"/>
  <c r="D974" i="21"/>
  <c r="E973" i="21"/>
  <c r="F973" i="21"/>
  <c r="Q977" i="21"/>
  <c r="O977" i="21"/>
  <c r="P977" i="21"/>
  <c r="N977" i="21"/>
  <c r="I978" i="21"/>
  <c r="K978" i="21"/>
  <c r="H979" i="21"/>
  <c r="J978" i="21"/>
  <c r="L978" i="21"/>
  <c r="M978" i="21"/>
  <c r="F974" i="21"/>
  <c r="E974" i="21"/>
  <c r="D975" i="21"/>
  <c r="Q978" i="21"/>
  <c r="P978" i="21"/>
  <c r="O978" i="21"/>
  <c r="N978" i="21"/>
  <c r="L979" i="21"/>
  <c r="J979" i="21"/>
  <c r="M979" i="21"/>
  <c r="I979" i="21"/>
  <c r="H980" i="21"/>
  <c r="K979" i="21"/>
  <c r="F975" i="21"/>
  <c r="E975" i="21"/>
  <c r="D976" i="21"/>
  <c r="O979" i="21"/>
  <c r="Q979" i="21"/>
  <c r="P979" i="21"/>
  <c r="N979" i="21"/>
  <c r="K980" i="21"/>
  <c r="M980" i="21"/>
  <c r="H981" i="21"/>
  <c r="L980" i="21"/>
  <c r="I980" i="21"/>
  <c r="J980" i="21"/>
  <c r="E976" i="21"/>
  <c r="F976" i="21"/>
  <c r="D977" i="21"/>
  <c r="L981" i="21"/>
  <c r="H982" i="21"/>
  <c r="J981" i="21"/>
  <c r="M981" i="21"/>
  <c r="I981" i="21"/>
  <c r="K981" i="21"/>
  <c r="N980" i="21"/>
  <c r="O980" i="21"/>
  <c r="P980" i="21"/>
  <c r="Q980" i="21"/>
  <c r="E977" i="21"/>
  <c r="F977" i="21"/>
  <c r="D978" i="21"/>
  <c r="H983" i="21"/>
  <c r="J982" i="21"/>
  <c r="M982" i="21"/>
  <c r="I982" i="21"/>
  <c r="L982" i="21"/>
  <c r="K982" i="21"/>
  <c r="P981" i="21"/>
  <c r="N981" i="21"/>
  <c r="Q981" i="21"/>
  <c r="O981" i="21"/>
  <c r="D979" i="21"/>
  <c r="F978" i="21"/>
  <c r="E978" i="21"/>
  <c r="I983" i="21"/>
  <c r="M983" i="21"/>
  <c r="K983" i="21"/>
  <c r="L983" i="21"/>
  <c r="J983" i="21"/>
  <c r="H984" i="21"/>
  <c r="N982" i="21"/>
  <c r="P982" i="21"/>
  <c r="Q982" i="21"/>
  <c r="O982" i="21"/>
  <c r="F979" i="21"/>
  <c r="D980" i="21"/>
  <c r="E979" i="21"/>
  <c r="O983" i="21"/>
  <c r="Q983" i="21"/>
  <c r="N983" i="21"/>
  <c r="P983" i="21"/>
  <c r="H985" i="21"/>
  <c r="M984" i="21"/>
  <c r="L984" i="21"/>
  <c r="I984" i="21"/>
  <c r="K984" i="21"/>
  <c r="J984" i="21"/>
  <c r="D981" i="21"/>
  <c r="E980" i="21"/>
  <c r="F980" i="21"/>
  <c r="K985" i="21"/>
  <c r="L985" i="21"/>
  <c r="M985" i="21"/>
  <c r="J985" i="21"/>
  <c r="H986" i="21"/>
  <c r="I985" i="21"/>
  <c r="O984" i="21"/>
  <c r="N984" i="21"/>
  <c r="P984" i="21"/>
  <c r="Q984" i="21"/>
  <c r="F981" i="21"/>
  <c r="D982" i="21"/>
  <c r="E981" i="21"/>
  <c r="H987" i="21"/>
  <c r="K986" i="21"/>
  <c r="I986" i="21"/>
  <c r="L986" i="21"/>
  <c r="J986" i="21"/>
  <c r="M986" i="21"/>
  <c r="P985" i="21"/>
  <c r="N985" i="21"/>
  <c r="O985" i="21"/>
  <c r="Q985" i="21"/>
  <c r="E982" i="21"/>
  <c r="F982" i="21"/>
  <c r="D983" i="21"/>
  <c r="M987" i="21"/>
  <c r="H988" i="21"/>
  <c r="L987" i="21"/>
  <c r="I987" i="21"/>
  <c r="J987" i="21"/>
  <c r="K987" i="21"/>
  <c r="P986" i="21"/>
  <c r="Q986" i="21"/>
  <c r="N986" i="21"/>
  <c r="O986" i="21"/>
  <c r="D984" i="21"/>
  <c r="F983" i="21"/>
  <c r="E983" i="21"/>
  <c r="L988" i="21"/>
  <c r="K988" i="21"/>
  <c r="M988" i="21"/>
  <c r="H989" i="21"/>
  <c r="I988" i="21"/>
  <c r="J988" i="21"/>
  <c r="N987" i="21"/>
  <c r="P987" i="21"/>
  <c r="O987" i="21"/>
  <c r="Q987" i="21"/>
  <c r="E984" i="21"/>
  <c r="F984" i="21"/>
  <c r="D985" i="21"/>
  <c r="H990" i="21"/>
  <c r="K989" i="21"/>
  <c r="M989" i="21"/>
  <c r="L989" i="21"/>
  <c r="I989" i="21"/>
  <c r="J989" i="21"/>
  <c r="P988" i="21"/>
  <c r="O988" i="21"/>
  <c r="N988" i="21"/>
  <c r="Q988" i="21"/>
  <c r="D986" i="21"/>
  <c r="F985" i="21"/>
  <c r="E985" i="21"/>
  <c r="J990" i="21"/>
  <c r="H991" i="21"/>
  <c r="L990" i="21"/>
  <c r="K990" i="21"/>
  <c r="M990" i="21"/>
  <c r="I990" i="21"/>
  <c r="P989" i="21"/>
  <c r="N989" i="21"/>
  <c r="Q989" i="21"/>
  <c r="O989" i="21"/>
  <c r="D987" i="21"/>
  <c r="F986" i="21"/>
  <c r="E986" i="21"/>
  <c r="M991" i="21"/>
  <c r="J991" i="21"/>
  <c r="K991" i="21"/>
  <c r="I991" i="21"/>
  <c r="L991" i="21"/>
  <c r="H992" i="21"/>
  <c r="Q990" i="21"/>
  <c r="P990" i="21"/>
  <c r="O990" i="21"/>
  <c r="N990" i="21"/>
  <c r="D988" i="21"/>
  <c r="E987" i="21"/>
  <c r="F987" i="21"/>
  <c r="Q991" i="21"/>
  <c r="O991" i="21"/>
  <c r="N991" i="21"/>
  <c r="P991" i="21"/>
  <c r="K992" i="21"/>
  <c r="J992" i="21"/>
  <c r="H993" i="21"/>
  <c r="I992" i="21"/>
  <c r="L992" i="21"/>
  <c r="M992" i="21"/>
  <c r="D989" i="21"/>
  <c r="E988" i="21"/>
  <c r="F988" i="21"/>
  <c r="I993" i="21"/>
  <c r="K993" i="21"/>
  <c r="M993" i="21"/>
  <c r="H994" i="21"/>
  <c r="J993" i="21"/>
  <c r="L993" i="21"/>
  <c r="O992" i="21"/>
  <c r="Q992" i="21"/>
  <c r="N992" i="21"/>
  <c r="P992" i="21"/>
  <c r="F989" i="21"/>
  <c r="D990" i="21"/>
  <c r="E989" i="21"/>
  <c r="N993" i="21"/>
  <c r="P993" i="21"/>
  <c r="Q993" i="21"/>
  <c r="O993" i="21"/>
  <c r="K994" i="21"/>
  <c r="J994" i="21"/>
  <c r="H995" i="21"/>
  <c r="L994" i="21"/>
  <c r="I994" i="21"/>
  <c r="M994" i="21"/>
  <c r="E990" i="21"/>
  <c r="D991" i="21"/>
  <c r="F990" i="21"/>
  <c r="K995" i="21"/>
  <c r="I995" i="21"/>
  <c r="H996" i="21"/>
  <c r="L995" i="21"/>
  <c r="M995" i="21"/>
  <c r="J995" i="21"/>
  <c r="Q994" i="21"/>
  <c r="O994" i="21"/>
  <c r="P994" i="21"/>
  <c r="N994" i="21"/>
  <c r="E991" i="21"/>
  <c r="D992" i="21"/>
  <c r="F991" i="21"/>
  <c r="P995" i="21"/>
  <c r="N995" i="21"/>
  <c r="O995" i="21"/>
  <c r="Q995" i="21"/>
  <c r="K996" i="21"/>
  <c r="H997" i="21"/>
  <c r="M996" i="21"/>
  <c r="L996" i="21"/>
  <c r="J996" i="21"/>
  <c r="I996" i="21"/>
  <c r="D993" i="21"/>
  <c r="E992" i="21"/>
  <c r="F992" i="21"/>
  <c r="J997" i="21"/>
  <c r="H998" i="21"/>
  <c r="K997" i="21"/>
  <c r="M997" i="21"/>
  <c r="I997" i="21"/>
  <c r="L997" i="21"/>
  <c r="P996" i="21"/>
  <c r="O996" i="21"/>
  <c r="N996" i="21"/>
  <c r="Q996" i="21"/>
  <c r="D994" i="21"/>
  <c r="E993" i="21"/>
  <c r="F993" i="21"/>
  <c r="M998" i="21"/>
  <c r="H999" i="21"/>
  <c r="J998" i="21"/>
  <c r="L998" i="21"/>
  <c r="I998" i="21"/>
  <c r="K998" i="21"/>
  <c r="O997" i="21"/>
  <c r="Q997" i="21"/>
  <c r="N997" i="21"/>
  <c r="P997" i="21"/>
  <c r="E994" i="21"/>
  <c r="D995" i="21"/>
  <c r="F994" i="21"/>
  <c r="K999" i="21"/>
  <c r="L999" i="21"/>
  <c r="J999" i="21"/>
  <c r="H1000" i="21"/>
  <c r="I999" i="21"/>
  <c r="M999" i="21"/>
  <c r="Q998" i="21"/>
  <c r="P998" i="21"/>
  <c r="N998" i="21"/>
  <c r="O998" i="21"/>
  <c r="E995" i="21"/>
  <c r="D996" i="21"/>
  <c r="F995" i="21"/>
  <c r="H1001" i="21"/>
  <c r="K1000" i="21"/>
  <c r="L1000" i="21"/>
  <c r="M1000" i="21"/>
  <c r="I1000" i="21"/>
  <c r="J1000" i="21"/>
  <c r="P999" i="21"/>
  <c r="Q999" i="21"/>
  <c r="O999" i="21"/>
  <c r="N999" i="21"/>
  <c r="F996" i="21"/>
  <c r="D997" i="21"/>
  <c r="E996" i="21"/>
  <c r="L1001" i="21"/>
  <c r="K1001" i="21"/>
  <c r="I1001" i="21"/>
  <c r="J1001" i="21"/>
  <c r="H1002" i="21"/>
  <c r="M1001" i="21"/>
  <c r="O1000" i="21"/>
  <c r="P1000" i="21"/>
  <c r="N1000" i="21"/>
  <c r="Q1000" i="21"/>
  <c r="E997" i="21"/>
  <c r="F997" i="21"/>
  <c r="D998" i="21"/>
  <c r="N1001" i="21"/>
  <c r="P1001" i="21"/>
  <c r="Q1001" i="21"/>
  <c r="O1001" i="21"/>
  <c r="L1002" i="21"/>
  <c r="K1002" i="21"/>
  <c r="H1003" i="21"/>
  <c r="M1002" i="21"/>
  <c r="I1002" i="21"/>
  <c r="J1002" i="21"/>
  <c r="F998" i="21"/>
  <c r="E998" i="21"/>
  <c r="D999" i="21"/>
  <c r="I1003" i="21"/>
  <c r="L1003" i="21"/>
  <c r="H1004" i="21"/>
  <c r="M1003" i="21"/>
  <c r="J1003" i="21"/>
  <c r="K1003" i="21"/>
  <c r="N1002" i="21"/>
  <c r="P1002" i="21"/>
  <c r="O1002" i="21"/>
  <c r="Q1002" i="21"/>
  <c r="D1000" i="21"/>
  <c r="E999" i="21"/>
  <c r="F999" i="21"/>
  <c r="O1003" i="21"/>
  <c r="N1003" i="21"/>
  <c r="Q1003" i="21"/>
  <c r="P1003" i="21"/>
  <c r="I1004" i="21"/>
  <c r="J1004" i="21"/>
  <c r="M1004" i="21"/>
  <c r="L1004" i="21"/>
  <c r="H1005" i="21"/>
  <c r="K1004" i="21"/>
  <c r="E1000" i="21"/>
  <c r="F1000" i="21"/>
  <c r="D1001" i="21"/>
  <c r="P1004" i="21"/>
  <c r="O1004" i="21"/>
  <c r="Q1004" i="21"/>
  <c r="N1004" i="21"/>
  <c r="K1005" i="21"/>
  <c r="M1005" i="21"/>
  <c r="I1005" i="21"/>
  <c r="J1005" i="21"/>
  <c r="L1005" i="21"/>
  <c r="H1006" i="21"/>
  <c r="E1001" i="21"/>
  <c r="D1002" i="21"/>
  <c r="F1001" i="21"/>
  <c r="O1005" i="21"/>
  <c r="Q1005" i="21"/>
  <c r="P1005" i="21"/>
  <c r="N1005" i="21"/>
  <c r="K1006" i="21"/>
  <c r="H1007" i="21"/>
  <c r="M1006" i="21"/>
  <c r="I1006" i="21"/>
  <c r="L1006" i="21"/>
  <c r="J1006" i="21"/>
  <c r="D1003" i="21"/>
  <c r="F1002" i="21"/>
  <c r="E1002" i="21"/>
  <c r="M1007" i="21"/>
  <c r="J1007" i="21"/>
  <c r="K1007" i="21"/>
  <c r="L1007" i="21"/>
  <c r="I1007" i="21"/>
  <c r="H1008" i="21"/>
  <c r="P1006" i="21"/>
  <c r="Q1006" i="21"/>
  <c r="N1006" i="21"/>
  <c r="O1006" i="21"/>
  <c r="D1004" i="21"/>
  <c r="F1003" i="21"/>
  <c r="E1003" i="21"/>
  <c r="P1007" i="21"/>
  <c r="Q1007" i="21"/>
  <c r="N1007" i="21"/>
  <c r="O1007" i="21"/>
  <c r="J1008" i="21"/>
  <c r="I1008" i="21"/>
  <c r="M1008" i="21"/>
  <c r="K1008" i="21"/>
  <c r="L1008" i="21"/>
  <c r="H1009" i="21"/>
  <c r="F1004" i="21"/>
  <c r="D1005" i="21"/>
  <c r="E1004" i="21"/>
  <c r="N1008" i="21"/>
  <c r="O1008" i="21"/>
  <c r="P1008" i="21"/>
  <c r="Q1008" i="21"/>
  <c r="H1010" i="21"/>
  <c r="M1009" i="21"/>
  <c r="L1009" i="21"/>
  <c r="I1009" i="21"/>
  <c r="K1009" i="21"/>
  <c r="J1009" i="21"/>
  <c r="E1005" i="21"/>
  <c r="D1006" i="21"/>
  <c r="F1005" i="21"/>
  <c r="H1011" i="21"/>
  <c r="I1010" i="21"/>
  <c r="J1010" i="21"/>
  <c r="L1010" i="21"/>
  <c r="K1010" i="21"/>
  <c r="M1010" i="21"/>
  <c r="P1009" i="21"/>
  <c r="O1009" i="21"/>
  <c r="Q1009" i="21"/>
  <c r="N1009" i="21"/>
  <c r="E1006" i="21"/>
  <c r="D1007" i="21"/>
  <c r="F1006" i="21"/>
  <c r="M1011" i="21"/>
  <c r="H1012" i="21"/>
  <c r="I1011" i="21"/>
  <c r="K1011" i="21"/>
  <c r="L1011" i="21"/>
  <c r="J1011" i="21"/>
  <c r="Q1010" i="21"/>
  <c r="P1010" i="21"/>
  <c r="N1010" i="21"/>
  <c r="O1010" i="21"/>
  <c r="D1008" i="21"/>
  <c r="F1007" i="21"/>
  <c r="E1007" i="21"/>
  <c r="H1013" i="21"/>
  <c r="M1012" i="21"/>
  <c r="K1012" i="21"/>
  <c r="L1012" i="21"/>
  <c r="J1012" i="21"/>
  <c r="I1012" i="21"/>
  <c r="Q1011" i="21"/>
  <c r="P1011" i="21"/>
  <c r="O1011" i="21"/>
  <c r="N1011" i="21"/>
  <c r="F1008" i="21"/>
  <c r="E1008" i="21"/>
  <c r="D1009" i="21"/>
  <c r="I1013" i="21"/>
  <c r="L1013" i="21"/>
  <c r="K1013" i="21"/>
  <c r="J1013" i="21"/>
  <c r="H1014" i="21"/>
  <c r="M1013" i="21"/>
  <c r="O1012" i="21"/>
  <c r="Q1012" i="21"/>
  <c r="N1012" i="21"/>
  <c r="P1012" i="21"/>
  <c r="E1009" i="21"/>
  <c r="D1010" i="21"/>
  <c r="F1009" i="21"/>
  <c r="Q1013" i="21"/>
  <c r="P1013" i="21"/>
  <c r="O1013" i="21"/>
  <c r="N1013" i="21"/>
  <c r="J1014" i="21"/>
  <c r="L1014" i="21"/>
  <c r="M1014" i="21"/>
  <c r="I1014" i="21"/>
  <c r="H1015" i="21"/>
  <c r="K1014" i="21"/>
  <c r="E1010" i="21"/>
  <c r="F1010" i="21"/>
  <c r="D1011" i="21"/>
  <c r="N1014" i="21"/>
  <c r="O1014" i="21"/>
  <c r="P1014" i="21"/>
  <c r="Q1014" i="21"/>
  <c r="M1015" i="21"/>
  <c r="J1015" i="21"/>
  <c r="L1015" i="21"/>
  <c r="K1015" i="21"/>
  <c r="H1016" i="21"/>
  <c r="I1015" i="21"/>
  <c r="D1012" i="21"/>
  <c r="F1011" i="21"/>
  <c r="E1011" i="21"/>
  <c r="K1016" i="21"/>
  <c r="H1017" i="21"/>
  <c r="J1016" i="21"/>
  <c r="L1016" i="21"/>
  <c r="M1016" i="21"/>
  <c r="I1016" i="21"/>
  <c r="O1015" i="21"/>
  <c r="N1015" i="21"/>
  <c r="P1015" i="21"/>
  <c r="Q1015" i="21"/>
  <c r="D1013" i="21"/>
  <c r="F1012" i="21"/>
  <c r="E1012" i="21"/>
  <c r="I1017" i="21"/>
  <c r="J1017" i="21"/>
  <c r="H1018" i="21"/>
  <c r="K1017" i="21"/>
  <c r="M1017" i="21"/>
  <c r="L1017" i="21"/>
  <c r="O1016" i="21"/>
  <c r="Q1016" i="21"/>
  <c r="N1016" i="21"/>
  <c r="P1016" i="21"/>
  <c r="E1013" i="21"/>
  <c r="F1013" i="21"/>
  <c r="D1014" i="21"/>
  <c r="O1017" i="21"/>
  <c r="Q1017" i="21"/>
  <c r="N1017" i="21"/>
  <c r="P1017" i="21"/>
  <c r="K1018" i="21"/>
  <c r="M1018" i="21"/>
  <c r="L1018" i="21"/>
  <c r="H1019" i="21"/>
  <c r="I1018" i="21"/>
  <c r="J1018" i="21"/>
  <c r="D1015" i="21"/>
  <c r="F1014" i="21"/>
  <c r="E1014" i="21"/>
  <c r="I1019" i="21"/>
  <c r="M1019" i="21"/>
  <c r="K1019" i="21"/>
  <c r="J1019" i="21"/>
  <c r="L1019" i="21"/>
  <c r="H1020" i="21"/>
  <c r="P1018" i="21"/>
  <c r="Q1018" i="21"/>
  <c r="N1018" i="21"/>
  <c r="O1018" i="21"/>
  <c r="D1016" i="21"/>
  <c r="E1015" i="21"/>
  <c r="F1015" i="21"/>
  <c r="N1019" i="21"/>
  <c r="P1019" i="21"/>
  <c r="O1019" i="21"/>
  <c r="Q1019" i="21"/>
  <c r="J1020" i="21"/>
  <c r="L1020" i="21"/>
  <c r="K1020" i="21"/>
  <c r="M1020" i="21"/>
  <c r="I1020" i="21"/>
  <c r="H1021" i="21"/>
  <c r="E1016" i="21"/>
  <c r="F1016" i="21"/>
  <c r="D1017" i="21"/>
  <c r="O1020" i="21"/>
  <c r="N1020" i="21"/>
  <c r="Q1020" i="21"/>
  <c r="P1020" i="21"/>
  <c r="L1021" i="21"/>
  <c r="H1022" i="21"/>
  <c r="K1021" i="21"/>
  <c r="J1021" i="21"/>
  <c r="M1021" i="21"/>
  <c r="I1021" i="21"/>
  <c r="F1017" i="21"/>
  <c r="D1018" i="21"/>
  <c r="E1017" i="21"/>
  <c r="H1023" i="21"/>
  <c r="J1022" i="21"/>
  <c r="L1022" i="21"/>
  <c r="M1022" i="21"/>
  <c r="I1022" i="21"/>
  <c r="K1022" i="21"/>
  <c r="O1021" i="21"/>
  <c r="N1021" i="21"/>
  <c r="Q1021" i="21"/>
  <c r="P1021" i="21"/>
  <c r="E1018" i="21"/>
  <c r="F1018" i="21"/>
  <c r="D1019" i="21"/>
  <c r="J1023" i="21"/>
  <c r="H1024" i="21"/>
  <c r="L1023" i="21"/>
  <c r="I1023" i="21"/>
  <c r="K1023" i="21"/>
  <c r="M1023" i="21"/>
  <c r="Q1022" i="21"/>
  <c r="O1022" i="21"/>
  <c r="N1022" i="21"/>
  <c r="P1022" i="21"/>
  <c r="E1019" i="21"/>
  <c r="F1019" i="21"/>
  <c r="D1020" i="21"/>
  <c r="I1024" i="21"/>
  <c r="J1024" i="21"/>
  <c r="L1024" i="21"/>
  <c r="H1025" i="21"/>
  <c r="K1024" i="21"/>
  <c r="M1024" i="21"/>
  <c r="Q1023" i="21"/>
  <c r="N1023" i="21"/>
  <c r="P1023" i="21"/>
  <c r="O1023" i="21"/>
  <c r="D1021" i="21"/>
  <c r="E1020" i="21"/>
  <c r="F1020" i="21"/>
  <c r="P1024" i="21"/>
  <c r="Q1024" i="21"/>
  <c r="N1024" i="21"/>
  <c r="O1024" i="21"/>
  <c r="M1025" i="21"/>
  <c r="J1025" i="21"/>
  <c r="I1025" i="21"/>
  <c r="K1025" i="21"/>
  <c r="L1025" i="21"/>
  <c r="H1026" i="21"/>
  <c r="E1021" i="21"/>
  <c r="D1022" i="21"/>
  <c r="F1021" i="21"/>
  <c r="P1025" i="21"/>
  <c r="N1025" i="21"/>
  <c r="Q1025" i="21"/>
  <c r="O1025" i="21"/>
  <c r="L1026" i="21"/>
  <c r="H1027" i="21"/>
  <c r="I1026" i="21"/>
  <c r="M1026" i="21"/>
  <c r="K1026" i="21"/>
  <c r="J1026" i="21"/>
  <c r="F1022" i="21"/>
  <c r="E1022" i="21"/>
  <c r="D1023" i="21"/>
  <c r="I1027" i="21"/>
  <c r="H1028" i="21"/>
  <c r="L1027" i="21"/>
  <c r="M1027" i="21"/>
  <c r="J1027" i="21"/>
  <c r="K1027" i="21"/>
  <c r="N1026" i="21"/>
  <c r="O1026" i="21"/>
  <c r="P1026" i="21"/>
  <c r="Q1026" i="21"/>
  <c r="D1024" i="21"/>
  <c r="E1023" i="21"/>
  <c r="F1023" i="21"/>
  <c r="P1027" i="21"/>
  <c r="N1027" i="21"/>
  <c r="Q1027" i="21"/>
  <c r="O1027" i="21"/>
  <c r="I1028" i="21"/>
  <c r="K1028" i="21"/>
  <c r="L1028" i="21"/>
  <c r="H1029" i="21"/>
  <c r="J1028" i="21"/>
  <c r="M1028" i="21"/>
  <c r="F1024" i="21"/>
  <c r="E1024" i="21"/>
  <c r="D1025" i="21"/>
  <c r="N1028" i="21"/>
  <c r="P1028" i="21"/>
  <c r="O1028" i="21"/>
  <c r="Q1028" i="21"/>
  <c r="H1030" i="21"/>
  <c r="I1029" i="21"/>
  <c r="L1029" i="21"/>
  <c r="K1029" i="21"/>
  <c r="J1029" i="21"/>
  <c r="M1029" i="21"/>
  <c r="F1025" i="21"/>
  <c r="E1025" i="21"/>
  <c r="D1026" i="21"/>
  <c r="H1031" i="21"/>
  <c r="I1030" i="21"/>
  <c r="J1030" i="21"/>
  <c r="L1030" i="21"/>
  <c r="K1030" i="21"/>
  <c r="M1030" i="21"/>
  <c r="P1029" i="21"/>
  <c r="N1029" i="21"/>
  <c r="Q1029" i="21"/>
  <c r="O1029" i="21"/>
  <c r="F1026" i="21"/>
  <c r="D1027" i="21"/>
  <c r="E1026" i="21"/>
  <c r="L1031" i="21"/>
  <c r="K1031" i="21"/>
  <c r="M1031" i="21"/>
  <c r="I1031" i="21"/>
  <c r="H1032" i="21"/>
  <c r="J1031" i="21"/>
  <c r="P1030" i="21"/>
  <c r="N1030" i="21"/>
  <c r="Q1030" i="21"/>
  <c r="O1030" i="21"/>
  <c r="E1027" i="21"/>
  <c r="D1028" i="21"/>
  <c r="F1027" i="21"/>
  <c r="O1031" i="21"/>
  <c r="N1031" i="21"/>
  <c r="P1031" i="21"/>
  <c r="Q1031" i="21"/>
  <c r="J1032" i="21"/>
  <c r="K1032" i="21"/>
  <c r="I1032" i="21"/>
  <c r="M1032" i="21"/>
  <c r="L1032" i="21"/>
  <c r="H1033" i="21"/>
  <c r="F1028" i="21"/>
  <c r="D1029" i="21"/>
  <c r="E1028" i="21"/>
  <c r="N1032" i="21"/>
  <c r="Q1032" i="21"/>
  <c r="P1032" i="21"/>
  <c r="O1032" i="21"/>
  <c r="H1034" i="21"/>
  <c r="I1033" i="21"/>
  <c r="K1033" i="21"/>
  <c r="M1033" i="21"/>
  <c r="L1033" i="21"/>
  <c r="J1033" i="21"/>
  <c r="E1029" i="21"/>
  <c r="D1030" i="21"/>
  <c r="F1029" i="21"/>
  <c r="I1034" i="21"/>
  <c r="M1034" i="21"/>
  <c r="L1034" i="21"/>
  <c r="H1035" i="21"/>
  <c r="K1034" i="21"/>
  <c r="J1034" i="21"/>
  <c r="O1033" i="21"/>
  <c r="Q1033" i="21"/>
  <c r="P1033" i="21"/>
  <c r="N1033" i="21"/>
  <c r="D1031" i="21"/>
  <c r="F1030" i="21"/>
  <c r="E1030" i="21"/>
  <c r="P1034" i="21"/>
  <c r="N1034" i="21"/>
  <c r="Q1034" i="21"/>
  <c r="O1034" i="21"/>
  <c r="K1035" i="21"/>
  <c r="H1036" i="21"/>
  <c r="M1035" i="21"/>
  <c r="L1035" i="21"/>
  <c r="I1035" i="21"/>
  <c r="J1035" i="21"/>
  <c r="D1032" i="21"/>
  <c r="E1031" i="21"/>
  <c r="F1031" i="21"/>
  <c r="K1036" i="21"/>
  <c r="I1036" i="21"/>
  <c r="H1037" i="21"/>
  <c r="M1036" i="21"/>
  <c r="J1036" i="21"/>
  <c r="L1036" i="21"/>
  <c r="O1035" i="21"/>
  <c r="Q1035" i="21"/>
  <c r="N1035" i="21"/>
  <c r="P1035" i="21"/>
  <c r="D1033" i="21"/>
  <c r="F1032" i="21"/>
  <c r="E1032" i="21"/>
  <c r="P1036" i="21"/>
  <c r="N1036" i="21"/>
  <c r="Q1036" i="21"/>
  <c r="O1036" i="21"/>
  <c r="I1037" i="21"/>
  <c r="K1037" i="21"/>
  <c r="H1038" i="21"/>
  <c r="L1037" i="21"/>
  <c r="J1037" i="21"/>
  <c r="M1037" i="21"/>
  <c r="E1033" i="21"/>
  <c r="F1033" i="21"/>
  <c r="D1034" i="21"/>
  <c r="Q1037" i="21"/>
  <c r="N1037" i="21"/>
  <c r="O1037" i="21"/>
  <c r="P1037" i="21"/>
  <c r="J1038" i="21"/>
  <c r="K1038" i="21"/>
  <c r="H1039" i="21"/>
  <c r="I1038" i="21"/>
  <c r="L1038" i="21"/>
  <c r="M1038" i="21"/>
  <c r="F1034" i="21"/>
  <c r="D1035" i="21"/>
  <c r="E1034" i="21"/>
  <c r="J1039" i="21"/>
  <c r="H1040" i="21"/>
  <c r="I1039" i="21"/>
  <c r="K1039" i="21"/>
  <c r="M1039" i="21"/>
  <c r="L1039" i="21"/>
  <c r="Q1038" i="21"/>
  <c r="O1038" i="21"/>
  <c r="N1038" i="21"/>
  <c r="P1038" i="21"/>
  <c r="F1035" i="21"/>
  <c r="E1035" i="21"/>
  <c r="D1036" i="21"/>
  <c r="L1040" i="21"/>
  <c r="K1040" i="21"/>
  <c r="M1040" i="21"/>
  <c r="J1040" i="21"/>
  <c r="H1041" i="21"/>
  <c r="I1040" i="21"/>
  <c r="N1039" i="21"/>
  <c r="O1039" i="21"/>
  <c r="Q1039" i="21"/>
  <c r="P1039" i="21"/>
  <c r="F1036" i="21"/>
  <c r="E1036" i="21"/>
  <c r="D1037" i="21"/>
  <c r="H1042" i="21"/>
  <c r="K1041" i="21"/>
  <c r="L1041" i="21"/>
  <c r="I1041" i="21"/>
  <c r="M1041" i="21"/>
  <c r="J1041" i="21"/>
  <c r="P1040" i="21"/>
  <c r="O1040" i="21"/>
  <c r="N1040" i="21"/>
  <c r="Q1040" i="21"/>
  <c r="E1037" i="21"/>
  <c r="D1038" i="21"/>
  <c r="F1037" i="21"/>
  <c r="H1043" i="21"/>
  <c r="M1042" i="21"/>
  <c r="J1042" i="21"/>
  <c r="I1042" i="21"/>
  <c r="L1042" i="21"/>
  <c r="K1042" i="21"/>
  <c r="O1041" i="21"/>
  <c r="Q1041" i="21"/>
  <c r="P1041" i="21"/>
  <c r="N1041" i="21"/>
  <c r="E1038" i="21"/>
  <c r="F1038" i="21"/>
  <c r="D1039" i="21"/>
  <c r="K1043" i="21"/>
  <c r="I1043" i="21"/>
  <c r="H1044" i="21"/>
  <c r="J1043" i="21"/>
  <c r="L1043" i="21"/>
  <c r="M1043" i="21"/>
  <c r="O1042" i="21"/>
  <c r="P1042" i="21"/>
  <c r="Q1042" i="21"/>
  <c r="N1042" i="21"/>
  <c r="F1039" i="21"/>
  <c r="D1040" i="21"/>
  <c r="E1039" i="21"/>
  <c r="Q1043" i="21"/>
  <c r="P1043" i="21"/>
  <c r="O1043" i="21"/>
  <c r="N1043" i="21"/>
  <c r="J1044" i="21"/>
  <c r="M1044" i="21"/>
  <c r="K1044" i="21"/>
  <c r="I1044" i="21"/>
  <c r="L1044" i="21"/>
  <c r="H1045" i="21"/>
  <c r="E1040" i="21"/>
  <c r="F1040" i="21"/>
  <c r="D1041" i="21"/>
  <c r="O1044" i="21"/>
  <c r="Q1044" i="21"/>
  <c r="P1044" i="21"/>
  <c r="N1044" i="21"/>
  <c r="K1045" i="21"/>
  <c r="H1046" i="21"/>
  <c r="J1045" i="21"/>
  <c r="I1045" i="21"/>
  <c r="M1045" i="21"/>
  <c r="L1045" i="21"/>
  <c r="E1041" i="21"/>
  <c r="D1042" i="21"/>
  <c r="F1041" i="21"/>
  <c r="M1046" i="21"/>
  <c r="L1046" i="21"/>
  <c r="I1046" i="21"/>
  <c r="J1046" i="21"/>
  <c r="H1047" i="21"/>
  <c r="K1046" i="21"/>
  <c r="O1045" i="21"/>
  <c r="P1045" i="21"/>
  <c r="Q1045" i="21"/>
  <c r="N1045" i="21"/>
  <c r="F1042" i="21"/>
  <c r="D1043" i="21"/>
  <c r="E1042" i="21"/>
  <c r="Q1046" i="21"/>
  <c r="P1046" i="21"/>
  <c r="O1046" i="21"/>
  <c r="N1046" i="21"/>
  <c r="M1047" i="21"/>
  <c r="I1047" i="21"/>
  <c r="K1047" i="21"/>
  <c r="H1048" i="21"/>
  <c r="L1047" i="21"/>
  <c r="J1047" i="21"/>
  <c r="F1043" i="21"/>
  <c r="D1044" i="21"/>
  <c r="E1043" i="21"/>
  <c r="N1047" i="21"/>
  <c r="P1047" i="21"/>
  <c r="O1047" i="21"/>
  <c r="Q1047" i="21"/>
  <c r="I1048" i="21"/>
  <c r="L1048" i="21"/>
  <c r="M1048" i="21"/>
  <c r="J1048" i="21"/>
  <c r="H1049" i="21"/>
  <c r="K1048" i="21"/>
  <c r="D1045" i="21"/>
  <c r="F1044" i="21"/>
  <c r="E1044" i="21"/>
  <c r="Q1048" i="21"/>
  <c r="N1048" i="21"/>
  <c r="O1048" i="21"/>
  <c r="P1048" i="21"/>
  <c r="H1050" i="21"/>
  <c r="J1049" i="21"/>
  <c r="I1049" i="21"/>
  <c r="M1049" i="21"/>
  <c r="K1049" i="21"/>
  <c r="L1049" i="21"/>
  <c r="F1045" i="21"/>
  <c r="D1046" i="21"/>
  <c r="E1045" i="21"/>
  <c r="M1050" i="21"/>
  <c r="H1051" i="21"/>
  <c r="J1050" i="21"/>
  <c r="I1050" i="21"/>
  <c r="K1050" i="21"/>
  <c r="L1050" i="21"/>
  <c r="N1049" i="21"/>
  <c r="P1049" i="21"/>
  <c r="O1049" i="21"/>
  <c r="Q1049" i="21"/>
  <c r="E1046" i="21"/>
  <c r="D1047" i="21"/>
  <c r="F1046" i="21"/>
  <c r="M1051" i="21"/>
  <c r="H1052" i="21"/>
  <c r="J1051" i="21"/>
  <c r="K1051" i="21"/>
  <c r="L1051" i="21"/>
  <c r="I1051" i="21"/>
  <c r="O1050" i="21"/>
  <c r="N1050" i="21"/>
  <c r="P1050" i="21"/>
  <c r="Q1050" i="21"/>
  <c r="D1048" i="21"/>
  <c r="E1047" i="21"/>
  <c r="F1047" i="21"/>
  <c r="M1052" i="21"/>
  <c r="I1052" i="21"/>
  <c r="L1052" i="21"/>
  <c r="J1052" i="21"/>
  <c r="H1053" i="21"/>
  <c r="K1052" i="21"/>
  <c r="P1051" i="21"/>
  <c r="N1051" i="21"/>
  <c r="Q1051" i="21"/>
  <c r="O1051" i="21"/>
  <c r="D1049" i="21"/>
  <c r="F1048" i="21"/>
  <c r="E1048" i="21"/>
  <c r="N1052" i="21"/>
  <c r="O1052" i="21"/>
  <c r="P1052" i="21"/>
  <c r="Q1052" i="21"/>
  <c r="I1053" i="21"/>
  <c r="K1053" i="21"/>
  <c r="H1054" i="21"/>
  <c r="M1053" i="21"/>
  <c r="J1053" i="21"/>
  <c r="L1053" i="21"/>
  <c r="F1049" i="21"/>
  <c r="D1050" i="21"/>
  <c r="E1049" i="21"/>
  <c r="P1053" i="21"/>
  <c r="Q1053" i="21"/>
  <c r="N1053" i="21"/>
  <c r="O1053" i="21"/>
  <c r="L1054" i="21"/>
  <c r="J1054" i="21"/>
  <c r="H1055" i="21"/>
  <c r="I1054" i="21"/>
  <c r="K1054" i="21"/>
  <c r="M1054" i="21"/>
  <c r="D1051" i="21"/>
  <c r="F1050" i="21"/>
  <c r="E1050" i="21"/>
  <c r="J1055" i="21"/>
  <c r="M1055" i="21"/>
  <c r="H1056" i="21"/>
  <c r="K1055" i="21"/>
  <c r="L1055" i="21"/>
  <c r="I1055" i="21"/>
  <c r="P1054" i="21"/>
  <c r="N1054" i="21"/>
  <c r="Q1054" i="21"/>
  <c r="O1054" i="21"/>
  <c r="E1051" i="21"/>
  <c r="F1051" i="21"/>
  <c r="D1052" i="21"/>
  <c r="I1056" i="21"/>
  <c r="L1056" i="21"/>
  <c r="K1056" i="21"/>
  <c r="H1057" i="21"/>
  <c r="J1056" i="21"/>
  <c r="M1056" i="21"/>
  <c r="P1055" i="21"/>
  <c r="Q1055" i="21"/>
  <c r="N1055" i="21"/>
  <c r="O1055" i="21"/>
  <c r="F1052" i="21"/>
  <c r="D1053" i="21"/>
  <c r="E1052" i="21"/>
  <c r="P1056" i="21"/>
  <c r="O1056" i="21"/>
  <c r="Q1056" i="21"/>
  <c r="N1056" i="21"/>
  <c r="J1057" i="21"/>
  <c r="I1057" i="21"/>
  <c r="H1058" i="21"/>
  <c r="K1057" i="21"/>
  <c r="L1057" i="21"/>
  <c r="M1057" i="21"/>
  <c r="F1053" i="21"/>
  <c r="E1053" i="21"/>
  <c r="D1054" i="21"/>
  <c r="N1057" i="21"/>
  <c r="P1057" i="21"/>
  <c r="O1057" i="21"/>
  <c r="Q1057" i="21"/>
  <c r="L1058" i="21"/>
  <c r="J1058" i="21"/>
  <c r="I1058" i="21"/>
  <c r="H1059" i="21"/>
  <c r="K1058" i="21"/>
  <c r="M1058" i="21"/>
  <c r="E1054" i="21"/>
  <c r="D1055" i="21"/>
  <c r="F1054" i="21"/>
  <c r="P1058" i="21"/>
  <c r="O1058" i="21"/>
  <c r="N1058" i="21"/>
  <c r="Q1058" i="21"/>
  <c r="L1059" i="21"/>
  <c r="J1059" i="21"/>
  <c r="H1060" i="21"/>
  <c r="I1059" i="21"/>
  <c r="M1059" i="21"/>
  <c r="K1059" i="21"/>
  <c r="E1055" i="21"/>
  <c r="D1056" i="21"/>
  <c r="F1055" i="21"/>
  <c r="H1061" i="21"/>
  <c r="I1060" i="21"/>
  <c r="J1060" i="21"/>
  <c r="K1060" i="21"/>
  <c r="M1060" i="21"/>
  <c r="L1060" i="21"/>
  <c r="Q1059" i="21"/>
  <c r="O1059" i="21"/>
  <c r="N1059" i="21"/>
  <c r="P1059" i="21"/>
  <c r="F1056" i="21"/>
  <c r="E1056" i="21"/>
  <c r="D1057" i="21"/>
  <c r="H1062" i="21"/>
  <c r="M1061" i="21"/>
  <c r="K1061" i="21"/>
  <c r="I1061" i="21"/>
  <c r="J1061" i="21"/>
  <c r="L1061" i="21"/>
  <c r="O1060" i="21"/>
  <c r="P1060" i="21"/>
  <c r="Q1060" i="21"/>
  <c r="N1060" i="21"/>
  <c r="E1057" i="21"/>
  <c r="F1057" i="21"/>
  <c r="D1058" i="21"/>
  <c r="L1062" i="21"/>
  <c r="M1062" i="21"/>
  <c r="J1062" i="21"/>
  <c r="H1063" i="21"/>
  <c r="I1062" i="21"/>
  <c r="K1062" i="21"/>
  <c r="O1061" i="21"/>
  <c r="N1061" i="21"/>
  <c r="P1061" i="21"/>
  <c r="Q1061" i="21"/>
  <c r="F1058" i="21"/>
  <c r="E1058" i="21"/>
  <c r="D1059" i="21"/>
  <c r="L1063" i="21"/>
  <c r="K1063" i="21"/>
  <c r="M1063" i="21"/>
  <c r="I1063" i="21"/>
  <c r="J1063" i="21"/>
  <c r="H1064" i="21"/>
  <c r="Q1062" i="21"/>
  <c r="O1062" i="21"/>
  <c r="P1062" i="21"/>
  <c r="N1062" i="21"/>
  <c r="E1059" i="21"/>
  <c r="D1060" i="21"/>
  <c r="F1059" i="21"/>
  <c r="N1063" i="21"/>
  <c r="Q1063" i="21"/>
  <c r="O1063" i="21"/>
  <c r="P1063" i="21"/>
  <c r="H1065" i="21"/>
  <c r="J1064" i="21"/>
  <c r="M1064" i="21"/>
  <c r="I1064" i="21"/>
  <c r="L1064" i="21"/>
  <c r="K1064" i="21"/>
  <c r="E1060" i="21"/>
  <c r="D1061" i="21"/>
  <c r="F1060" i="21"/>
  <c r="H1066" i="21"/>
  <c r="J1065" i="21"/>
  <c r="L1065" i="21"/>
  <c r="M1065" i="21"/>
  <c r="K1065" i="21"/>
  <c r="I1065" i="21"/>
  <c r="O1064" i="21"/>
  <c r="P1064" i="21"/>
  <c r="N1064" i="21"/>
  <c r="Q1064" i="21"/>
  <c r="D1062" i="21"/>
  <c r="E1061" i="21"/>
  <c r="F1061" i="21"/>
  <c r="I1066" i="21"/>
  <c r="J1066" i="21"/>
  <c r="K1066" i="21"/>
  <c r="H1067" i="21"/>
  <c r="M1066" i="21"/>
  <c r="L1066" i="21"/>
  <c r="Q1065" i="21"/>
  <c r="P1065" i="21"/>
  <c r="N1065" i="21"/>
  <c r="O1065" i="21"/>
  <c r="F1062" i="21"/>
  <c r="D1063" i="21"/>
  <c r="E1062" i="21"/>
  <c r="O1066" i="21"/>
  <c r="N1066" i="21"/>
  <c r="P1066" i="21"/>
  <c r="Q1066" i="21"/>
  <c r="J1067" i="21"/>
  <c r="H1068" i="21"/>
  <c r="I1067" i="21"/>
  <c r="L1067" i="21"/>
  <c r="K1067" i="21"/>
  <c r="M1067" i="21"/>
  <c r="F1063" i="21"/>
  <c r="E1063" i="21"/>
  <c r="D1064" i="21"/>
  <c r="M1068" i="21"/>
  <c r="L1068" i="21"/>
  <c r="H1069" i="21"/>
  <c r="I1068" i="21"/>
  <c r="J1068" i="21"/>
  <c r="K1068" i="21"/>
  <c r="N1067" i="21"/>
  <c r="P1067" i="21"/>
  <c r="O1067" i="21"/>
  <c r="Q1067" i="21"/>
  <c r="F1064" i="21"/>
  <c r="E1064" i="21"/>
  <c r="D1065" i="21"/>
  <c r="I1069" i="21"/>
  <c r="H1070" i="21"/>
  <c r="L1069" i="21"/>
  <c r="K1069" i="21"/>
  <c r="M1069" i="21"/>
  <c r="J1069" i="21"/>
  <c r="N1068" i="21"/>
  <c r="O1068" i="21"/>
  <c r="Q1068" i="21"/>
  <c r="P1068" i="21"/>
  <c r="E1065" i="21"/>
  <c r="F1065" i="21"/>
  <c r="D1066" i="21"/>
  <c r="P1069" i="21"/>
  <c r="N1069" i="21"/>
  <c r="Q1069" i="21"/>
  <c r="O1069" i="21"/>
  <c r="K1070" i="21"/>
  <c r="J1070" i="21"/>
  <c r="I1070" i="21"/>
  <c r="H1071" i="21"/>
  <c r="L1070" i="21"/>
  <c r="M1070" i="21"/>
  <c r="F1066" i="21"/>
  <c r="D1067" i="21"/>
  <c r="E1066" i="21"/>
  <c r="P1070" i="21"/>
  <c r="Q1070" i="21"/>
  <c r="O1070" i="21"/>
  <c r="N1070" i="21"/>
  <c r="K1071" i="21"/>
  <c r="L1071" i="21"/>
  <c r="J1071" i="21"/>
  <c r="H1072" i="21"/>
  <c r="I1071" i="21"/>
  <c r="M1071" i="21"/>
  <c r="F1067" i="21"/>
  <c r="D1068" i="21"/>
  <c r="E1067" i="21"/>
  <c r="I1072" i="21"/>
  <c r="K1072" i="21"/>
  <c r="J1072" i="21"/>
  <c r="L1072" i="21"/>
  <c r="M1072" i="21"/>
  <c r="H1073" i="21"/>
  <c r="N1071" i="21"/>
  <c r="P1071" i="21"/>
  <c r="Q1071" i="21"/>
  <c r="O1071" i="21"/>
  <c r="F1068" i="21"/>
  <c r="E1068" i="21"/>
  <c r="D1069" i="21"/>
  <c r="P1072" i="21"/>
  <c r="N1072" i="21"/>
  <c r="O1072" i="21"/>
  <c r="Q1072" i="21"/>
  <c r="M1073" i="21"/>
  <c r="I1073" i="21"/>
  <c r="K1073" i="21"/>
  <c r="L1073" i="21"/>
  <c r="H1074" i="21"/>
  <c r="J1073" i="21"/>
  <c r="E1069" i="21"/>
  <c r="F1069" i="21"/>
  <c r="D1070" i="21"/>
  <c r="O1073" i="21"/>
  <c r="P1073" i="21"/>
  <c r="N1073" i="21"/>
  <c r="Q1073" i="21"/>
  <c r="H1075" i="21"/>
  <c r="I1074" i="21"/>
  <c r="J1074" i="21"/>
  <c r="M1074" i="21"/>
  <c r="L1074" i="21"/>
  <c r="K1074" i="21"/>
  <c r="E1070" i="21"/>
  <c r="F1070" i="21"/>
  <c r="D1071" i="21"/>
  <c r="M1075" i="21"/>
  <c r="L1075" i="21"/>
  <c r="I1075" i="21"/>
  <c r="J1075" i="21"/>
  <c r="H1076" i="21"/>
  <c r="K1075" i="21"/>
  <c r="N1074" i="21"/>
  <c r="Q1074" i="21"/>
  <c r="O1074" i="21"/>
  <c r="P1074" i="21"/>
  <c r="D1072" i="21"/>
  <c r="E1071" i="21"/>
  <c r="F1071" i="21"/>
  <c r="Q1075" i="21"/>
  <c r="O1075" i="21"/>
  <c r="P1075" i="21"/>
  <c r="N1075" i="21"/>
  <c r="I1076" i="21"/>
  <c r="K1076" i="21"/>
  <c r="J1076" i="21"/>
  <c r="L1076" i="21"/>
  <c r="M1076" i="21"/>
  <c r="H1077" i="21"/>
  <c r="F1072" i="21"/>
  <c r="D1073" i="21"/>
  <c r="E1072" i="21"/>
  <c r="Q1076" i="21"/>
  <c r="P1076" i="21"/>
  <c r="O1076" i="21"/>
  <c r="N1076" i="21"/>
  <c r="J1077" i="21"/>
  <c r="K1077" i="21"/>
  <c r="L1077" i="21"/>
  <c r="H1078" i="21"/>
  <c r="M1077" i="21"/>
  <c r="I1077" i="21"/>
  <c r="E1073" i="21"/>
  <c r="D1074" i="21"/>
  <c r="F1073" i="21"/>
  <c r="I1078" i="21"/>
  <c r="M1078" i="21"/>
  <c r="L1078" i="21"/>
  <c r="J1078" i="21"/>
  <c r="K1078" i="21"/>
  <c r="H1079" i="21"/>
  <c r="Q1077" i="21"/>
  <c r="O1077" i="21"/>
  <c r="P1077" i="21"/>
  <c r="N1077" i="21"/>
  <c r="F1074" i="21"/>
  <c r="E1074" i="21"/>
  <c r="D1075" i="21"/>
  <c r="P1078" i="21"/>
  <c r="Q1078" i="21"/>
  <c r="N1078" i="21"/>
  <c r="O1078" i="21"/>
  <c r="L1079" i="21"/>
  <c r="M1079" i="21"/>
  <c r="J1079" i="21"/>
  <c r="I1079" i="21"/>
  <c r="H1080" i="21"/>
  <c r="K1079" i="21"/>
  <c r="D1076" i="21"/>
  <c r="F1075" i="21"/>
  <c r="E1075" i="21"/>
  <c r="P1079" i="21"/>
  <c r="N1079" i="21"/>
  <c r="O1079" i="21"/>
  <c r="Q1079" i="21"/>
  <c r="I1080" i="21"/>
  <c r="K1080" i="21"/>
  <c r="J1080" i="21"/>
  <c r="M1080" i="21"/>
  <c r="L1080" i="21"/>
  <c r="H1081" i="21"/>
  <c r="D1077" i="21"/>
  <c r="F1076" i="21"/>
  <c r="E1076" i="21"/>
  <c r="O1080" i="21"/>
  <c r="P1080" i="21"/>
  <c r="Q1080" i="21"/>
  <c r="N1080" i="21"/>
  <c r="I1081" i="21"/>
  <c r="H1082" i="21"/>
  <c r="K1081" i="21"/>
  <c r="L1081" i="21"/>
  <c r="M1081" i="21"/>
  <c r="J1081" i="21"/>
  <c r="F1077" i="21"/>
  <c r="D1078" i="21"/>
  <c r="E1077" i="21"/>
  <c r="Q1081" i="21"/>
  <c r="N1081" i="21"/>
  <c r="O1081" i="21"/>
  <c r="P1081" i="21"/>
  <c r="H1083" i="21"/>
  <c r="J1082" i="21"/>
  <c r="M1082" i="21"/>
  <c r="L1082" i="21"/>
  <c r="I1082" i="21"/>
  <c r="K1082" i="21"/>
  <c r="E1078" i="21"/>
  <c r="F1078" i="21"/>
  <c r="D1079" i="21"/>
  <c r="J1083" i="21"/>
  <c r="I1083" i="21"/>
  <c r="M1083" i="21"/>
  <c r="K1083" i="21"/>
  <c r="L1083" i="21"/>
  <c r="H1084" i="21"/>
  <c r="O1082" i="21"/>
  <c r="Q1082" i="21"/>
  <c r="P1082" i="21"/>
  <c r="N1082" i="21"/>
  <c r="D1080" i="21"/>
  <c r="E1079" i="21"/>
  <c r="F1079" i="21"/>
  <c r="N1083" i="21"/>
  <c r="O1083" i="21"/>
  <c r="P1083" i="21"/>
  <c r="Q1083" i="21"/>
  <c r="K1084" i="21"/>
  <c r="M1084" i="21"/>
  <c r="H1085" i="21"/>
  <c r="I1084" i="21"/>
  <c r="J1084" i="21"/>
  <c r="L1084" i="21"/>
  <c r="E1080" i="21"/>
  <c r="F1080" i="21"/>
  <c r="D1081" i="21"/>
  <c r="K1085" i="21"/>
  <c r="M1085" i="21"/>
  <c r="J1085" i="21"/>
  <c r="H1086" i="21"/>
  <c r="I1085" i="21"/>
  <c r="L1085" i="21"/>
  <c r="N1084" i="21"/>
  <c r="Q1084" i="21"/>
  <c r="P1084" i="21"/>
  <c r="O1084" i="21"/>
  <c r="D1082" i="21"/>
  <c r="F1081" i="21"/>
  <c r="E1081" i="21"/>
  <c r="H1087" i="21"/>
  <c r="M1086" i="21"/>
  <c r="J1086" i="21"/>
  <c r="K1086" i="21"/>
  <c r="I1086" i="21"/>
  <c r="L1086" i="21"/>
  <c r="Q1085" i="21"/>
  <c r="O1085" i="21"/>
  <c r="N1085" i="21"/>
  <c r="P1085" i="21"/>
  <c r="E1082" i="21"/>
  <c r="F1082" i="21"/>
  <c r="D1083" i="21"/>
  <c r="I1087" i="21"/>
  <c r="L1087" i="21"/>
  <c r="K1087" i="21"/>
  <c r="H1088" i="21"/>
  <c r="M1087" i="21"/>
  <c r="J1087" i="21"/>
  <c r="Q1086" i="21"/>
  <c r="O1086" i="21"/>
  <c r="N1086" i="21"/>
  <c r="P1086" i="21"/>
  <c r="E1083" i="21"/>
  <c r="D1084" i="21"/>
  <c r="F1083" i="21"/>
  <c r="P1087" i="21"/>
  <c r="Q1087" i="21"/>
  <c r="O1087" i="21"/>
  <c r="N1087" i="21"/>
  <c r="L1088" i="21"/>
  <c r="H1089" i="21"/>
  <c r="J1088" i="21"/>
  <c r="K1088" i="21"/>
  <c r="M1088" i="21"/>
  <c r="I1088" i="21"/>
  <c r="D1085" i="21"/>
  <c r="F1084" i="21"/>
  <c r="E1084" i="21"/>
  <c r="H1090" i="21"/>
  <c r="M1089" i="21"/>
  <c r="J1089" i="21"/>
  <c r="K1089" i="21"/>
  <c r="I1089" i="21"/>
  <c r="L1089" i="21"/>
  <c r="O1088" i="21"/>
  <c r="Q1088" i="21"/>
  <c r="N1088" i="21"/>
  <c r="P1088" i="21"/>
  <c r="D1086" i="21"/>
  <c r="F1085" i="21"/>
  <c r="E1085" i="21"/>
  <c r="K1090" i="21"/>
  <c r="H1091" i="21"/>
  <c r="J1090" i="21"/>
  <c r="M1090" i="21"/>
  <c r="I1090" i="21"/>
  <c r="L1090" i="21"/>
  <c r="Q1089" i="21"/>
  <c r="N1089" i="21"/>
  <c r="P1089" i="21"/>
  <c r="O1089" i="21"/>
  <c r="D1087" i="21"/>
  <c r="F1086" i="21"/>
  <c r="E1086" i="21"/>
  <c r="K1091" i="21"/>
  <c r="L1091" i="21"/>
  <c r="H1092" i="21"/>
  <c r="I1091" i="21"/>
  <c r="J1091" i="21"/>
  <c r="M1091" i="21"/>
  <c r="P1090" i="21"/>
  <c r="N1090" i="21"/>
  <c r="O1090" i="21"/>
  <c r="Q1090" i="21"/>
  <c r="D1088" i="21"/>
  <c r="F1087" i="21"/>
  <c r="E1087" i="21"/>
  <c r="L1092" i="21"/>
  <c r="M1092" i="21"/>
  <c r="H1093" i="21"/>
  <c r="I1092" i="21"/>
  <c r="J1092" i="21"/>
  <c r="K1092" i="21"/>
  <c r="P1091" i="21"/>
  <c r="N1091" i="21"/>
  <c r="Q1091" i="21"/>
  <c r="O1091" i="21"/>
  <c r="D1089" i="21"/>
  <c r="F1088" i="21"/>
  <c r="E1088" i="21"/>
  <c r="H1094" i="21"/>
  <c r="L1093" i="21"/>
  <c r="J1093" i="21"/>
  <c r="I1093" i="21"/>
  <c r="M1093" i="21"/>
  <c r="K1093" i="21"/>
  <c r="N1092" i="21"/>
  <c r="O1092" i="21"/>
  <c r="P1092" i="21"/>
  <c r="Q1092" i="21"/>
  <c r="D1090" i="21"/>
  <c r="F1089" i="21"/>
  <c r="E1089" i="21"/>
  <c r="I1094" i="21"/>
  <c r="M1094" i="21"/>
  <c r="L1094" i="21"/>
  <c r="K1094" i="21"/>
  <c r="H1095" i="21"/>
  <c r="J1094" i="21"/>
  <c r="Q1093" i="21"/>
  <c r="N1093" i="21"/>
  <c r="P1093" i="21"/>
  <c r="O1093" i="21"/>
  <c r="E1090" i="21"/>
  <c r="D1091" i="21"/>
  <c r="F1090" i="21"/>
  <c r="O1094" i="21"/>
  <c r="P1094" i="21"/>
  <c r="Q1094" i="21"/>
  <c r="N1094" i="21"/>
  <c r="J1095" i="21"/>
  <c r="L1095" i="21"/>
  <c r="H1096" i="21"/>
  <c r="K1095" i="21"/>
  <c r="I1095" i="21"/>
  <c r="M1095" i="21"/>
  <c r="F1091" i="21"/>
  <c r="E1091" i="21"/>
  <c r="D1092" i="21"/>
  <c r="J1096" i="21"/>
  <c r="M1096" i="21"/>
  <c r="K1096" i="21"/>
  <c r="I1096" i="21"/>
  <c r="H1097" i="21"/>
  <c r="L1096" i="21"/>
  <c r="Q1095" i="21"/>
  <c r="O1095" i="21"/>
  <c r="N1095" i="21"/>
  <c r="P1095" i="21"/>
  <c r="E1092" i="21"/>
  <c r="D1093" i="21"/>
  <c r="F1092" i="21"/>
  <c r="P1096" i="21"/>
  <c r="O1096" i="21"/>
  <c r="Q1096" i="21"/>
  <c r="N1096" i="21"/>
  <c r="H1098" i="21"/>
  <c r="I1097" i="21"/>
  <c r="J1097" i="21"/>
  <c r="L1097" i="21"/>
  <c r="M1097" i="21"/>
  <c r="K1097" i="21"/>
  <c r="D1094" i="21"/>
  <c r="E1093" i="21"/>
  <c r="F1093" i="21"/>
  <c r="M1098" i="21"/>
  <c r="H1099" i="21"/>
  <c r="L1098" i="21"/>
  <c r="J1098" i="21"/>
  <c r="I1098" i="21"/>
  <c r="K1098" i="21"/>
  <c r="P1097" i="21"/>
  <c r="Q1097" i="21"/>
  <c r="N1097" i="21"/>
  <c r="O1097" i="21"/>
  <c r="F1094" i="21"/>
  <c r="D1095" i="21"/>
  <c r="E1094" i="21"/>
  <c r="K1099" i="21"/>
  <c r="J1099" i="21"/>
  <c r="L1099" i="21"/>
  <c r="M1099" i="21"/>
  <c r="H1100" i="21"/>
  <c r="I1099" i="21"/>
  <c r="P1098" i="21"/>
  <c r="N1098" i="21"/>
  <c r="Q1098" i="21"/>
  <c r="O1098" i="21"/>
  <c r="D1096" i="21"/>
  <c r="F1095" i="21"/>
  <c r="E1095" i="21"/>
  <c r="H1101" i="21"/>
  <c r="M1100" i="21"/>
  <c r="K1100" i="21"/>
  <c r="L1100" i="21"/>
  <c r="J1100" i="21"/>
  <c r="I1100" i="21"/>
  <c r="O1099" i="21"/>
  <c r="N1099" i="21"/>
  <c r="Q1099" i="21"/>
  <c r="P1099" i="21"/>
  <c r="D1097" i="21"/>
  <c r="E1096" i="21"/>
  <c r="F1096" i="21"/>
  <c r="J1101" i="21"/>
  <c r="L1101" i="21"/>
  <c r="M1101" i="21"/>
  <c r="H1102" i="21"/>
  <c r="K1101" i="21"/>
  <c r="I1101" i="21"/>
  <c r="Q1100" i="21"/>
  <c r="N1100" i="21"/>
  <c r="O1100" i="21"/>
  <c r="P1100" i="21"/>
  <c r="D1098" i="21"/>
  <c r="F1097" i="21"/>
  <c r="E1097" i="21"/>
  <c r="M1102" i="21"/>
  <c r="L1102" i="21"/>
  <c r="H1103" i="21"/>
  <c r="K1102" i="21"/>
  <c r="J1102" i="21"/>
  <c r="I1102" i="21"/>
  <c r="N1101" i="21"/>
  <c r="Q1101" i="21"/>
  <c r="O1101" i="21"/>
  <c r="P1101" i="21"/>
  <c r="F1098" i="21"/>
  <c r="E1098" i="21"/>
  <c r="D1099" i="21"/>
  <c r="H1104" i="21"/>
  <c r="I1103" i="21"/>
  <c r="L1103" i="21"/>
  <c r="J1103" i="21"/>
  <c r="M1103" i="21"/>
  <c r="K1103" i="21"/>
  <c r="N1102" i="21"/>
  <c r="P1102" i="21"/>
  <c r="Q1102" i="21"/>
  <c r="O1102" i="21"/>
  <c r="F1099" i="21"/>
  <c r="D1100" i="21"/>
  <c r="E1099" i="21"/>
  <c r="H1105" i="21"/>
  <c r="M1104" i="21"/>
  <c r="J1104" i="21"/>
  <c r="K1104" i="21"/>
  <c r="I1104" i="21"/>
  <c r="L1104" i="21"/>
  <c r="N1103" i="21"/>
  <c r="O1103" i="21"/>
  <c r="P1103" i="21"/>
  <c r="Q1103" i="21"/>
  <c r="E1100" i="21"/>
  <c r="F1100" i="21"/>
  <c r="D1101" i="21"/>
  <c r="K1105" i="21"/>
  <c r="I1105" i="21"/>
  <c r="J1105" i="21"/>
  <c r="M1105" i="21"/>
  <c r="L1105" i="21"/>
  <c r="H1106" i="21"/>
  <c r="O1104" i="21"/>
  <c r="Q1104" i="21"/>
  <c r="N1104" i="21"/>
  <c r="P1104" i="21"/>
  <c r="D1102" i="21"/>
  <c r="E1101" i="21"/>
  <c r="F1101" i="21"/>
  <c r="P1105" i="21"/>
  <c r="O1105" i="21"/>
  <c r="N1105" i="21"/>
  <c r="Q1105" i="21"/>
  <c r="H1107" i="21"/>
  <c r="I1106" i="21"/>
  <c r="J1106" i="21"/>
  <c r="L1106" i="21"/>
  <c r="K1106" i="21"/>
  <c r="M1106" i="21"/>
  <c r="E1102" i="21"/>
  <c r="F1102" i="21"/>
  <c r="D1103" i="21"/>
  <c r="M1107" i="21"/>
  <c r="I1107" i="21"/>
  <c r="L1107" i="21"/>
  <c r="K1107" i="21"/>
  <c r="H1108" i="21"/>
  <c r="J1107" i="21"/>
  <c r="P1106" i="21"/>
  <c r="Q1106" i="21"/>
  <c r="N1106" i="21"/>
  <c r="O1106" i="21"/>
  <c r="F1103" i="21"/>
  <c r="E1103" i="21"/>
  <c r="D1104" i="21"/>
  <c r="P1107" i="21"/>
  <c r="Q1107" i="21"/>
  <c r="O1107" i="21"/>
  <c r="N1107" i="21"/>
  <c r="H1109" i="21"/>
  <c r="K1108" i="21"/>
  <c r="M1108" i="21"/>
  <c r="J1108" i="21"/>
  <c r="L1108" i="21"/>
  <c r="I1108" i="21"/>
  <c r="E1104" i="21"/>
  <c r="F1104" i="21"/>
  <c r="D1105" i="21"/>
  <c r="M1109" i="21"/>
  <c r="H1110" i="21"/>
  <c r="K1109" i="21"/>
  <c r="L1109" i="21"/>
  <c r="J1109" i="21"/>
  <c r="I1109" i="21"/>
  <c r="P1108" i="21"/>
  <c r="Q1108" i="21"/>
  <c r="O1108" i="21"/>
  <c r="N1108" i="21"/>
  <c r="F1105" i="21"/>
  <c r="D1106" i="21"/>
  <c r="E1105" i="21"/>
  <c r="K1110" i="21"/>
  <c r="H1111" i="21"/>
  <c r="J1110" i="21"/>
  <c r="M1110" i="21"/>
  <c r="L1110" i="21"/>
  <c r="I1110" i="21"/>
  <c r="P1109" i="21"/>
  <c r="N1109" i="21"/>
  <c r="Q1109" i="21"/>
  <c r="O1109" i="21"/>
  <c r="D1107" i="21"/>
  <c r="E1106" i="21"/>
  <c r="F1106" i="21"/>
  <c r="M1111" i="21"/>
  <c r="J1111" i="21"/>
  <c r="I1111" i="21"/>
  <c r="L1111" i="21"/>
  <c r="H1112" i="21"/>
  <c r="K1111" i="21"/>
  <c r="O1110" i="21"/>
  <c r="P1110" i="21"/>
  <c r="N1110" i="21"/>
  <c r="Q1110" i="21"/>
  <c r="D1108" i="21"/>
  <c r="E1107" i="21"/>
  <c r="F1107" i="21"/>
  <c r="Q1111" i="21"/>
  <c r="O1111" i="21"/>
  <c r="N1111" i="21"/>
  <c r="P1111" i="21"/>
  <c r="L1112" i="21"/>
  <c r="K1112" i="21"/>
  <c r="H1113" i="21"/>
  <c r="I1112" i="21"/>
  <c r="J1112" i="21"/>
  <c r="M1112" i="21"/>
  <c r="E1108" i="21"/>
  <c r="F1108" i="21"/>
  <c r="D1109" i="21"/>
  <c r="H1114" i="21"/>
  <c r="L1113" i="21"/>
  <c r="K1113" i="21"/>
  <c r="J1113" i="21"/>
  <c r="M1113" i="21"/>
  <c r="I1113" i="21"/>
  <c r="O1112" i="21"/>
  <c r="N1112" i="21"/>
  <c r="Q1112" i="21"/>
  <c r="P1112" i="21"/>
  <c r="F1109" i="21"/>
  <c r="E1109" i="21"/>
  <c r="D1110" i="21"/>
  <c r="J1114" i="21"/>
  <c r="I1114" i="21"/>
  <c r="M1114" i="21"/>
  <c r="L1114" i="21"/>
  <c r="H1115" i="21"/>
  <c r="K1114" i="21"/>
  <c r="N1113" i="21"/>
  <c r="P1113" i="21"/>
  <c r="Q1113" i="21"/>
  <c r="O1113" i="21"/>
  <c r="D1111" i="21"/>
  <c r="F1110" i="21"/>
  <c r="E1110" i="21"/>
  <c r="P1114" i="21"/>
  <c r="N1114" i="21"/>
  <c r="Q1114" i="21"/>
  <c r="O1114" i="21"/>
  <c r="H1116" i="21"/>
  <c r="J1115" i="21"/>
  <c r="L1115" i="21"/>
  <c r="M1115" i="21"/>
  <c r="K1115" i="21"/>
  <c r="I1115" i="21"/>
  <c r="D1112" i="21"/>
  <c r="F1111" i="21"/>
  <c r="E1111" i="21"/>
  <c r="H1117" i="21"/>
  <c r="L1116" i="21"/>
  <c r="K1116" i="21"/>
  <c r="M1116" i="21"/>
  <c r="I1116" i="21"/>
  <c r="J1116" i="21"/>
  <c r="P1115" i="21"/>
  <c r="Q1115" i="21"/>
  <c r="O1115" i="21"/>
  <c r="N1115" i="21"/>
  <c r="F1112" i="21"/>
  <c r="D1113" i="21"/>
  <c r="E1112" i="21"/>
  <c r="K1117" i="21"/>
  <c r="M1117" i="21"/>
  <c r="H1118" i="21"/>
  <c r="J1117" i="21"/>
  <c r="L1117" i="21"/>
  <c r="I1117" i="21"/>
  <c r="P1116" i="21"/>
  <c r="O1116" i="21"/>
  <c r="N1116" i="21"/>
  <c r="Q1116" i="21"/>
  <c r="D1114" i="21"/>
  <c r="E1113" i="21"/>
  <c r="F1113" i="21"/>
  <c r="I1118" i="21"/>
  <c r="K1118" i="21"/>
  <c r="J1118" i="21"/>
  <c r="L1118" i="21"/>
  <c r="M1118" i="21"/>
  <c r="H1119" i="21"/>
  <c r="N1117" i="21"/>
  <c r="P1117" i="21"/>
  <c r="Q1117" i="21"/>
  <c r="O1117" i="21"/>
  <c r="D1115" i="21"/>
  <c r="F1114" i="21"/>
  <c r="E1114" i="21"/>
  <c r="P1118" i="21"/>
  <c r="O1118" i="21"/>
  <c r="Q1118" i="21"/>
  <c r="N1118" i="21"/>
  <c r="H1120" i="21"/>
  <c r="M1119" i="21"/>
  <c r="K1119" i="21"/>
  <c r="J1119" i="21"/>
  <c r="L1119" i="21"/>
  <c r="I1119" i="21"/>
  <c r="D1116" i="21"/>
  <c r="E1115" i="21"/>
  <c r="F1115" i="21"/>
  <c r="L1120" i="21"/>
  <c r="M1120" i="21"/>
  <c r="K1120" i="21"/>
  <c r="H1121" i="21"/>
  <c r="I1120" i="21"/>
  <c r="J1120" i="21"/>
  <c r="Q1119" i="21"/>
  <c r="N1119" i="21"/>
  <c r="O1119" i="21"/>
  <c r="P1119" i="21"/>
  <c r="F1116" i="21"/>
  <c r="E1116" i="21"/>
  <c r="D1117" i="21"/>
  <c r="I1121" i="21"/>
  <c r="M1121" i="21"/>
  <c r="J1121" i="21"/>
  <c r="K1121" i="21"/>
  <c r="L1121" i="21"/>
  <c r="H1122" i="21"/>
  <c r="P1120" i="21"/>
  <c r="N1120" i="21"/>
  <c r="Q1120" i="21"/>
  <c r="O1120" i="21"/>
  <c r="E1117" i="21"/>
  <c r="D1118" i="21"/>
  <c r="F1117" i="21"/>
  <c r="O1121" i="21"/>
  <c r="P1121" i="21"/>
  <c r="Q1121" i="21"/>
  <c r="N1121" i="21"/>
  <c r="H1123" i="21"/>
  <c r="L1122" i="21"/>
  <c r="I1122" i="21"/>
  <c r="K1122" i="21"/>
  <c r="J1122" i="21"/>
  <c r="M1122" i="21"/>
  <c r="F1118" i="21"/>
  <c r="E1118" i="21"/>
  <c r="D1119" i="21"/>
  <c r="K1123" i="21"/>
  <c r="I1123" i="21"/>
  <c r="L1123" i="21"/>
  <c r="M1123" i="21"/>
  <c r="J1123" i="21"/>
  <c r="H1124" i="21"/>
  <c r="P1122" i="21"/>
  <c r="O1122" i="21"/>
  <c r="Q1122" i="21"/>
  <c r="N1122" i="21"/>
  <c r="D1120" i="21"/>
  <c r="F1119" i="21"/>
  <c r="E1119" i="21"/>
  <c r="O1123" i="21"/>
  <c r="P1123" i="21"/>
  <c r="Q1123" i="21"/>
  <c r="N1123" i="21"/>
  <c r="I1124" i="21"/>
  <c r="M1124" i="21"/>
  <c r="H1125" i="21"/>
  <c r="J1124" i="21"/>
  <c r="K1124" i="21"/>
  <c r="L1124" i="21"/>
  <c r="F1120" i="21"/>
  <c r="D1121" i="21"/>
  <c r="E1120" i="21"/>
  <c r="Q1124" i="21"/>
  <c r="N1124" i="21"/>
  <c r="P1124" i="21"/>
  <c r="O1124" i="21"/>
  <c r="J1125" i="21"/>
  <c r="M1125" i="21"/>
  <c r="I1125" i="21"/>
  <c r="H1126" i="21"/>
  <c r="L1125" i="21"/>
  <c r="K1125" i="21"/>
  <c r="D1122" i="21"/>
  <c r="E1121" i="21"/>
  <c r="F1121" i="21"/>
  <c r="P1125" i="21"/>
  <c r="N1125" i="21"/>
  <c r="O1125" i="21"/>
  <c r="Q1125" i="21"/>
  <c r="J1126" i="21"/>
  <c r="H1127" i="21"/>
  <c r="L1126" i="21"/>
  <c r="I1126" i="21"/>
  <c r="M1126" i="21"/>
  <c r="K1126" i="21"/>
  <c r="E1122" i="21"/>
  <c r="F1122" i="21"/>
  <c r="D1123" i="21"/>
  <c r="H1128" i="21"/>
  <c r="I1127" i="21"/>
  <c r="K1127" i="21"/>
  <c r="M1127" i="21"/>
  <c r="J1127" i="21"/>
  <c r="L1127" i="21"/>
  <c r="N1126" i="21"/>
  <c r="O1126" i="21"/>
  <c r="Q1126" i="21"/>
  <c r="P1126" i="21"/>
  <c r="E1123" i="21"/>
  <c r="D1124" i="21"/>
  <c r="F1123" i="21"/>
  <c r="L1128" i="21"/>
  <c r="M1128" i="21"/>
  <c r="J1128" i="21"/>
  <c r="K1128" i="21"/>
  <c r="I1128" i="21"/>
  <c r="H1129" i="21"/>
  <c r="O1127" i="21"/>
  <c r="P1127" i="21"/>
  <c r="Q1127" i="21"/>
  <c r="N1127" i="21"/>
  <c r="E1124" i="21"/>
  <c r="D1125" i="21"/>
  <c r="F1124" i="21"/>
  <c r="P1128" i="21"/>
  <c r="O1128" i="21"/>
  <c r="N1128" i="21"/>
  <c r="Q1128" i="21"/>
  <c r="H1130" i="21"/>
  <c r="I1129" i="21"/>
  <c r="K1129" i="21"/>
  <c r="J1129" i="21"/>
  <c r="M1129" i="21"/>
  <c r="L1129" i="21"/>
  <c r="F1125" i="21"/>
  <c r="D1126" i="21"/>
  <c r="E1125" i="21"/>
  <c r="J1130" i="21"/>
  <c r="L1130" i="21"/>
  <c r="M1130" i="21"/>
  <c r="I1130" i="21"/>
  <c r="H1131" i="21"/>
  <c r="K1130" i="21"/>
  <c r="P1129" i="21"/>
  <c r="O1129" i="21"/>
  <c r="N1129" i="21"/>
  <c r="Q1129" i="21"/>
  <c r="F1126" i="21"/>
  <c r="D1127" i="21"/>
  <c r="E1126" i="21"/>
  <c r="N1130" i="21"/>
  <c r="Q1130" i="21"/>
  <c r="P1130" i="21"/>
  <c r="O1130" i="21"/>
  <c r="H1132" i="21"/>
  <c r="K1131" i="21"/>
  <c r="M1131" i="21"/>
  <c r="I1131" i="21"/>
  <c r="J1131" i="21"/>
  <c r="L1131" i="21"/>
  <c r="F1127" i="21"/>
  <c r="D1128" i="21"/>
  <c r="E1127" i="21"/>
  <c r="L1132" i="21"/>
  <c r="I1132" i="21"/>
  <c r="M1132" i="21"/>
  <c r="K1132" i="21"/>
  <c r="H1133" i="21"/>
  <c r="J1132" i="21"/>
  <c r="O1131" i="21"/>
  <c r="P1131" i="21"/>
  <c r="Q1131" i="21"/>
  <c r="N1131" i="21"/>
  <c r="D1129" i="21"/>
  <c r="F1128" i="21"/>
  <c r="E1128" i="21"/>
  <c r="P1132" i="21"/>
  <c r="O1132" i="21"/>
  <c r="N1132" i="21"/>
  <c r="Q1132" i="21"/>
  <c r="L1133" i="21"/>
  <c r="H1134" i="21"/>
  <c r="J1133" i="21"/>
  <c r="K1133" i="21"/>
  <c r="M1133" i="21"/>
  <c r="I1133" i="21"/>
  <c r="D1130" i="21"/>
  <c r="F1129" i="21"/>
  <c r="E1129" i="21"/>
  <c r="H1135" i="21"/>
  <c r="I1134" i="21"/>
  <c r="M1134" i="21"/>
  <c r="K1134" i="21"/>
  <c r="L1134" i="21"/>
  <c r="J1134" i="21"/>
  <c r="O1133" i="21"/>
  <c r="Q1133" i="21"/>
  <c r="N1133" i="21"/>
  <c r="P1133" i="21"/>
  <c r="E1130" i="21"/>
  <c r="F1130" i="21"/>
  <c r="D1131" i="21"/>
  <c r="M1135" i="21"/>
  <c r="K1135" i="21"/>
  <c r="H1136" i="21"/>
  <c r="J1135" i="21"/>
  <c r="L1135" i="21"/>
  <c r="I1135" i="21"/>
  <c r="N1134" i="21"/>
  <c r="O1134" i="21"/>
  <c r="P1134" i="21"/>
  <c r="Q1134" i="21"/>
  <c r="D1132" i="21"/>
  <c r="E1131" i="21"/>
  <c r="F1131" i="21"/>
  <c r="I1136" i="21"/>
  <c r="M1136" i="21"/>
  <c r="K1136" i="21"/>
  <c r="J1136" i="21"/>
  <c r="L1136" i="21"/>
  <c r="H1137" i="21"/>
  <c r="N1135" i="21"/>
  <c r="P1135" i="21"/>
  <c r="O1135" i="21"/>
  <c r="Q1135" i="21"/>
  <c r="E1132" i="21"/>
  <c r="F1132" i="21"/>
  <c r="D1133" i="21"/>
  <c r="O1136" i="21"/>
  <c r="Q1136" i="21"/>
  <c r="N1136" i="21"/>
  <c r="P1136" i="21"/>
  <c r="K1137" i="21"/>
  <c r="I1137" i="21"/>
  <c r="L1137" i="21"/>
  <c r="M1137" i="21"/>
  <c r="J1137" i="21"/>
  <c r="H1138" i="21"/>
  <c r="E1133" i="21"/>
  <c r="D1134" i="21"/>
  <c r="F1133" i="21"/>
  <c r="Q1137" i="21"/>
  <c r="P1137" i="21"/>
  <c r="N1137" i="21"/>
  <c r="O1137" i="21"/>
  <c r="K1138" i="21"/>
  <c r="J1138" i="21"/>
  <c r="M1138" i="21"/>
  <c r="H1139" i="21"/>
  <c r="I1138" i="21"/>
  <c r="L1138" i="21"/>
  <c r="E1134" i="21"/>
  <c r="F1134" i="21"/>
  <c r="D1135" i="21"/>
  <c r="M1139" i="21"/>
  <c r="L1139" i="21"/>
  <c r="J1139" i="21"/>
  <c r="I1139" i="21"/>
  <c r="K1139" i="21"/>
  <c r="H1140" i="21"/>
  <c r="O1138" i="21"/>
  <c r="N1138" i="21"/>
  <c r="Q1138" i="21"/>
  <c r="P1138" i="21"/>
  <c r="E1135" i="21"/>
  <c r="D1136" i="21"/>
  <c r="F1135" i="21"/>
  <c r="N1139" i="21"/>
  <c r="Q1139" i="21"/>
  <c r="P1139" i="21"/>
  <c r="O1139" i="21"/>
  <c r="L1140" i="21"/>
  <c r="J1140" i="21"/>
  <c r="H1141" i="21"/>
  <c r="I1140" i="21"/>
  <c r="K1140" i="21"/>
  <c r="M1140" i="21"/>
  <c r="F1136" i="21"/>
  <c r="E1136" i="21"/>
  <c r="D1137" i="21"/>
  <c r="H1142" i="21"/>
  <c r="J1141" i="21"/>
  <c r="M1141" i="21"/>
  <c r="I1141" i="21"/>
  <c r="L1141" i="21"/>
  <c r="K1141" i="21"/>
  <c r="Q1140" i="21"/>
  <c r="N1140" i="21"/>
  <c r="O1140" i="21"/>
  <c r="P1140" i="21"/>
  <c r="E1137" i="21"/>
  <c r="D1138" i="21"/>
  <c r="F1137" i="21"/>
  <c r="J1142" i="21"/>
  <c r="I1142" i="21"/>
  <c r="M1142" i="21"/>
  <c r="K1142" i="21"/>
  <c r="L1142" i="21"/>
  <c r="H1143" i="21"/>
  <c r="N1141" i="21"/>
  <c r="O1141" i="21"/>
  <c r="Q1141" i="21"/>
  <c r="P1141" i="21"/>
  <c r="F1138" i="21"/>
  <c r="E1138" i="21"/>
  <c r="D1139" i="21"/>
  <c r="Q1142" i="21"/>
  <c r="N1142" i="21"/>
  <c r="O1142" i="21"/>
  <c r="P1142" i="21"/>
  <c r="K1143" i="21"/>
  <c r="J1143" i="21"/>
  <c r="M1143" i="21"/>
  <c r="H1144" i="21"/>
  <c r="I1143" i="21"/>
  <c r="L1143" i="21"/>
  <c r="D1140" i="21"/>
  <c r="E1139" i="21"/>
  <c r="F1139" i="21"/>
  <c r="H1145" i="21"/>
  <c r="J1144" i="21"/>
  <c r="I1144" i="21"/>
  <c r="M1144" i="21"/>
  <c r="K1144" i="21"/>
  <c r="L1144" i="21"/>
  <c r="P1143" i="21"/>
  <c r="N1143" i="21"/>
  <c r="O1143" i="21"/>
  <c r="Q1143" i="21"/>
  <c r="F1140" i="21"/>
  <c r="E1140" i="21"/>
  <c r="D1141" i="21"/>
  <c r="M1145" i="21"/>
  <c r="L1145" i="21"/>
  <c r="I1145" i="21"/>
  <c r="H1146" i="21"/>
  <c r="J1145" i="21"/>
  <c r="K1145" i="21"/>
  <c r="N1144" i="21"/>
  <c r="Q1144" i="21"/>
  <c r="O1144" i="21"/>
  <c r="P1144" i="21"/>
  <c r="F1141" i="21"/>
  <c r="D1142" i="21"/>
  <c r="E1141" i="21"/>
  <c r="Q1145" i="21"/>
  <c r="O1145" i="21"/>
  <c r="N1145" i="21"/>
  <c r="P1145" i="21"/>
  <c r="M1146" i="21"/>
  <c r="K1146" i="21"/>
  <c r="J1146" i="21"/>
  <c r="H1147" i="21"/>
  <c r="L1146" i="21"/>
  <c r="I1146" i="21"/>
  <c r="D1143" i="21"/>
  <c r="E1142" i="21"/>
  <c r="F1142" i="21"/>
  <c r="L1147" i="21"/>
  <c r="J1147" i="21"/>
  <c r="K1147" i="21"/>
  <c r="M1147" i="21"/>
  <c r="H1148" i="21"/>
  <c r="I1147" i="21"/>
  <c r="P1146" i="21"/>
  <c r="O1146" i="21"/>
  <c r="Q1146" i="21"/>
  <c r="N1146" i="21"/>
  <c r="D1144" i="21"/>
  <c r="E1143" i="21"/>
  <c r="F1143" i="21"/>
  <c r="K1148" i="21"/>
  <c r="I1148" i="21"/>
  <c r="L1148" i="21"/>
  <c r="H1149" i="21"/>
  <c r="J1148" i="21"/>
  <c r="M1148" i="21"/>
  <c r="N1147" i="21"/>
  <c r="O1147" i="21"/>
  <c r="Q1147" i="21"/>
  <c r="P1147" i="21"/>
  <c r="F1144" i="21"/>
  <c r="D1145" i="21"/>
  <c r="E1144" i="21"/>
  <c r="Q1148" i="21"/>
  <c r="N1148" i="21"/>
  <c r="O1148" i="21"/>
  <c r="P1148" i="21"/>
  <c r="H1150" i="21"/>
  <c r="I1149" i="21"/>
  <c r="K1149" i="21"/>
  <c r="M1149" i="21"/>
  <c r="J1149" i="21"/>
  <c r="L1149" i="21"/>
  <c r="D1146" i="21"/>
  <c r="F1145" i="21"/>
  <c r="E1145" i="21"/>
  <c r="K1150" i="21"/>
  <c r="L1150" i="21"/>
  <c r="H1151" i="21"/>
  <c r="I1150" i="21"/>
  <c r="J1150" i="21"/>
  <c r="M1150" i="21"/>
  <c r="P1149" i="21"/>
  <c r="O1149" i="21"/>
  <c r="N1149" i="21"/>
  <c r="Q1149" i="21"/>
  <c r="F1146" i="21"/>
  <c r="E1146" i="21"/>
  <c r="D1147" i="21"/>
  <c r="J1151" i="21"/>
  <c r="L1151" i="21"/>
  <c r="K1151" i="21"/>
  <c r="I1151" i="21"/>
  <c r="H1152" i="21"/>
  <c r="M1151" i="21"/>
  <c r="N1150" i="21"/>
  <c r="O1150" i="21"/>
  <c r="P1150" i="21"/>
  <c r="Q1150" i="21"/>
  <c r="D1148" i="21"/>
  <c r="E1147" i="21"/>
  <c r="F1147" i="21"/>
  <c r="N1151" i="21"/>
  <c r="Q1151" i="21"/>
  <c r="O1151" i="21"/>
  <c r="P1151" i="21"/>
  <c r="H1153" i="21"/>
  <c r="J1152" i="21"/>
  <c r="L1152" i="21"/>
  <c r="I1152" i="21"/>
  <c r="K1152" i="21"/>
  <c r="M1152" i="21"/>
  <c r="E1148" i="21"/>
  <c r="D1149" i="21"/>
  <c r="F1148" i="21"/>
  <c r="J1153" i="21"/>
  <c r="L1153" i="21"/>
  <c r="H1154" i="21"/>
  <c r="K1153" i="21"/>
  <c r="M1153" i="21"/>
  <c r="I1153" i="21"/>
  <c r="N1152" i="21"/>
  <c r="O1152" i="21"/>
  <c r="P1152" i="21"/>
  <c r="Q1152" i="21"/>
  <c r="E1149" i="21"/>
  <c r="F1149" i="21"/>
  <c r="D1150" i="21"/>
  <c r="K1154" i="21"/>
  <c r="J1154" i="21"/>
  <c r="M1154" i="21"/>
  <c r="I1154" i="21"/>
  <c r="L1154" i="21"/>
  <c r="H1155" i="21"/>
  <c r="Q1153" i="21"/>
  <c r="N1153" i="21"/>
  <c r="O1153" i="21"/>
  <c r="P1153" i="21"/>
  <c r="E1150" i="21"/>
  <c r="F1150" i="21"/>
  <c r="D1151" i="21"/>
  <c r="O1154" i="21"/>
  <c r="P1154" i="21"/>
  <c r="Q1154" i="21"/>
  <c r="N1154" i="21"/>
  <c r="I1155" i="21"/>
  <c r="M1155" i="21"/>
  <c r="K1155" i="21"/>
  <c r="J1155" i="21"/>
  <c r="H1156" i="21"/>
  <c r="L1155" i="21"/>
  <c r="E1151" i="21"/>
  <c r="D1152" i="21"/>
  <c r="F1151" i="21"/>
  <c r="N1155" i="21"/>
  <c r="P1155" i="21"/>
  <c r="O1155" i="21"/>
  <c r="Q1155" i="21"/>
  <c r="L1156" i="21"/>
  <c r="I1156" i="21"/>
  <c r="J1156" i="21"/>
  <c r="K1156" i="21"/>
  <c r="M1156" i="21"/>
  <c r="H1157" i="21"/>
  <c r="F1152" i="21"/>
  <c r="E1152" i="21"/>
  <c r="D1153" i="21"/>
  <c r="Q1156" i="21"/>
  <c r="O1156" i="21"/>
  <c r="N1156" i="21"/>
  <c r="P1156" i="21"/>
  <c r="I1157" i="21"/>
  <c r="L1157" i="21"/>
  <c r="K1157" i="21"/>
  <c r="J1157" i="21"/>
  <c r="M1157" i="21"/>
  <c r="H1158" i="21"/>
  <c r="D1154" i="21"/>
  <c r="F1153" i="21"/>
  <c r="E1153" i="21"/>
  <c r="Q1157" i="21"/>
  <c r="N1157" i="21"/>
  <c r="P1157" i="21"/>
  <c r="O1157" i="21"/>
  <c r="M1158" i="21"/>
  <c r="K1158" i="21"/>
  <c r="L1158" i="21"/>
  <c r="J1158" i="21"/>
  <c r="H1159" i="21"/>
  <c r="I1158" i="21"/>
  <c r="D1155" i="21"/>
  <c r="F1154" i="21"/>
  <c r="E1154" i="21"/>
  <c r="K1159" i="21"/>
  <c r="M1159" i="21"/>
  <c r="L1159" i="21"/>
  <c r="J1159" i="21"/>
  <c r="I1159" i="21"/>
  <c r="H1160" i="21"/>
  <c r="O1158" i="21"/>
  <c r="Q1158" i="21"/>
  <c r="P1158" i="21"/>
  <c r="N1158" i="21"/>
  <c r="D1156" i="21"/>
  <c r="E1155" i="21"/>
  <c r="F1155" i="21"/>
  <c r="O1159" i="21"/>
  <c r="P1159" i="21"/>
  <c r="Q1159" i="21"/>
  <c r="N1159" i="21"/>
  <c r="I1160" i="21"/>
  <c r="H1161" i="21"/>
  <c r="J1160" i="21"/>
  <c r="K1160" i="21"/>
  <c r="L1160" i="21"/>
  <c r="M1160" i="21"/>
  <c r="D1157" i="21"/>
  <c r="F1156" i="21"/>
  <c r="E1156" i="21"/>
  <c r="P1160" i="21"/>
  <c r="O1160" i="21"/>
  <c r="N1160" i="21"/>
  <c r="Q1160" i="21"/>
  <c r="I1161" i="21"/>
  <c r="K1161" i="21"/>
  <c r="M1161" i="21"/>
  <c r="H1162" i="21"/>
  <c r="J1161" i="21"/>
  <c r="L1161" i="21"/>
  <c r="D1158" i="21"/>
  <c r="E1157" i="21"/>
  <c r="F1157" i="21"/>
  <c r="P1161" i="21"/>
  <c r="Q1161" i="21"/>
  <c r="O1161" i="21"/>
  <c r="N1161" i="21"/>
  <c r="L1162" i="21"/>
  <c r="I1162" i="21"/>
  <c r="J1162" i="21"/>
  <c r="H1163" i="21"/>
  <c r="M1162" i="21"/>
  <c r="K1162" i="21"/>
  <c r="D1159" i="21"/>
  <c r="E1158" i="21"/>
  <c r="F1158" i="21"/>
  <c r="N1162" i="21"/>
  <c r="Q1162" i="21"/>
  <c r="P1162" i="21"/>
  <c r="O1162" i="21"/>
  <c r="I1163" i="21"/>
  <c r="K1163" i="21"/>
  <c r="L1163" i="21"/>
  <c r="M1163" i="21"/>
  <c r="H1164" i="21"/>
  <c r="J1163" i="21"/>
  <c r="F1159" i="21"/>
  <c r="D1160" i="21"/>
  <c r="E1159" i="21"/>
  <c r="Q1163" i="21"/>
  <c r="P1163" i="21"/>
  <c r="O1163" i="21"/>
  <c r="N1163" i="21"/>
  <c r="J1164" i="21"/>
  <c r="K1164" i="21"/>
  <c r="H1165" i="21"/>
  <c r="I1164" i="21"/>
  <c r="L1164" i="21"/>
  <c r="M1164" i="21"/>
  <c r="D1161" i="21"/>
  <c r="E1160" i="21"/>
  <c r="F1160" i="21"/>
  <c r="M1165" i="21"/>
  <c r="L1165" i="21"/>
  <c r="I1165" i="21"/>
  <c r="J1165" i="21"/>
  <c r="K1165" i="21"/>
  <c r="H1166" i="21"/>
  <c r="O1164" i="21"/>
  <c r="N1164" i="21"/>
  <c r="P1164" i="21"/>
  <c r="Q1164" i="21"/>
  <c r="E1161" i="21"/>
  <c r="D1162" i="21"/>
  <c r="F1161" i="21"/>
  <c r="P1165" i="21"/>
  <c r="N1165" i="21"/>
  <c r="Q1165" i="21"/>
  <c r="O1165" i="21"/>
  <c r="I1166" i="21"/>
  <c r="L1166" i="21"/>
  <c r="K1166" i="21"/>
  <c r="J1166" i="21"/>
  <c r="M1166" i="21"/>
  <c r="H1167" i="21"/>
  <c r="E1162" i="21"/>
  <c r="F1162" i="21"/>
  <c r="D1163" i="21"/>
  <c r="Q1166" i="21"/>
  <c r="O1166" i="21"/>
  <c r="N1166" i="21"/>
  <c r="P1166" i="21"/>
  <c r="L1167" i="21"/>
  <c r="I1167" i="21"/>
  <c r="M1167" i="21"/>
  <c r="H1168" i="21"/>
  <c r="K1167" i="21"/>
  <c r="J1167" i="21"/>
  <c r="D1164" i="21"/>
  <c r="E1163" i="21"/>
  <c r="F1163" i="21"/>
  <c r="O1167" i="21"/>
  <c r="P1167" i="21"/>
  <c r="N1167" i="21"/>
  <c r="Q1167" i="21"/>
  <c r="I1168" i="21"/>
  <c r="L1168" i="21"/>
  <c r="H1169" i="21"/>
  <c r="J1168" i="21"/>
  <c r="M1168" i="21"/>
  <c r="K1168" i="21"/>
  <c r="E1164" i="21"/>
  <c r="D1165" i="21"/>
  <c r="F1164" i="21"/>
  <c r="O1168" i="21"/>
  <c r="Q1168" i="21"/>
  <c r="N1168" i="21"/>
  <c r="P1168" i="21"/>
  <c r="K1169" i="21"/>
  <c r="H1170" i="21"/>
  <c r="L1169" i="21"/>
  <c r="I1169" i="21"/>
  <c r="M1169" i="21"/>
  <c r="J1169" i="21"/>
  <c r="F1165" i="21"/>
  <c r="D1166" i="21"/>
  <c r="E1165" i="21"/>
  <c r="L1170" i="21"/>
  <c r="J1170" i="21"/>
  <c r="M1170" i="21"/>
  <c r="I1170" i="21"/>
  <c r="K1170" i="21"/>
  <c r="H1171" i="21"/>
  <c r="P1169" i="21"/>
  <c r="Q1169" i="21"/>
  <c r="N1169" i="21"/>
  <c r="O1169" i="21"/>
  <c r="D1167" i="21"/>
  <c r="F1166" i="21"/>
  <c r="E1166" i="21"/>
  <c r="Q1170" i="21"/>
  <c r="N1170" i="21"/>
  <c r="P1170" i="21"/>
  <c r="O1170" i="21"/>
  <c r="H1172" i="21"/>
  <c r="I1171" i="21"/>
  <c r="K1171" i="21"/>
  <c r="J1171" i="21"/>
  <c r="M1171" i="21"/>
  <c r="L1171" i="21"/>
  <c r="D1168" i="21"/>
  <c r="F1167" i="21"/>
  <c r="E1167" i="21"/>
  <c r="K1172" i="21"/>
  <c r="L1172" i="21"/>
  <c r="J1172" i="21"/>
  <c r="I1172" i="21"/>
  <c r="M1172" i="21"/>
  <c r="H1173" i="21"/>
  <c r="Q1171" i="21"/>
  <c r="O1171" i="21"/>
  <c r="N1171" i="21"/>
  <c r="P1171" i="21"/>
  <c r="F1168" i="21"/>
  <c r="D1169" i="21"/>
  <c r="E1168" i="21"/>
  <c r="Q1172" i="21"/>
  <c r="P1172" i="21"/>
  <c r="O1172" i="21"/>
  <c r="N1172" i="21"/>
  <c r="K1173" i="21"/>
  <c r="J1173" i="21"/>
  <c r="H1174" i="21"/>
  <c r="I1173" i="21"/>
  <c r="L1173" i="21"/>
  <c r="M1173" i="21"/>
  <c r="E1169" i="21"/>
  <c r="D1170" i="21"/>
  <c r="F1169" i="21"/>
  <c r="J1174" i="21"/>
  <c r="K1174" i="21"/>
  <c r="M1174" i="21"/>
  <c r="L1174" i="21"/>
  <c r="H1175" i="21"/>
  <c r="I1174" i="21"/>
  <c r="O1173" i="21"/>
  <c r="Q1173" i="21"/>
  <c r="P1173" i="21"/>
  <c r="N1173" i="21"/>
  <c r="F1170" i="21"/>
  <c r="E1170" i="21"/>
  <c r="D1171" i="21"/>
  <c r="H1176" i="21"/>
  <c r="L1175" i="21"/>
  <c r="I1175" i="21"/>
  <c r="J1175" i="21"/>
  <c r="K1175" i="21"/>
  <c r="M1175" i="21"/>
  <c r="P1174" i="21"/>
  <c r="Q1174" i="21"/>
  <c r="O1174" i="21"/>
  <c r="N1174" i="21"/>
  <c r="F1171" i="21"/>
  <c r="E1171" i="21"/>
  <c r="D1172" i="21"/>
  <c r="L1176" i="21"/>
  <c r="H1177" i="21"/>
  <c r="K1176" i="21"/>
  <c r="M1176" i="21"/>
  <c r="J1176" i="21"/>
  <c r="I1176" i="21"/>
  <c r="P1175" i="21"/>
  <c r="N1175" i="21"/>
  <c r="O1175" i="21"/>
  <c r="Q1175" i="21"/>
  <c r="E1172" i="21"/>
  <c r="D1173" i="21"/>
  <c r="F1172" i="21"/>
  <c r="H1178" i="21"/>
  <c r="L1177" i="21"/>
  <c r="K1177" i="21"/>
  <c r="M1177" i="21"/>
  <c r="I1177" i="21"/>
  <c r="J1177" i="21"/>
  <c r="Q1176" i="21"/>
  <c r="P1176" i="21"/>
  <c r="O1176" i="21"/>
  <c r="N1176" i="21"/>
  <c r="F1173" i="21"/>
  <c r="E1173" i="21"/>
  <c r="D1174" i="21"/>
  <c r="M1178" i="21"/>
  <c r="I1178" i="21"/>
  <c r="L1178" i="21"/>
  <c r="J1178" i="21"/>
  <c r="H1179" i="21"/>
  <c r="K1178" i="21"/>
  <c r="P1177" i="21"/>
  <c r="N1177" i="21"/>
  <c r="Q1177" i="21"/>
  <c r="O1177" i="21"/>
  <c r="E1174" i="21"/>
  <c r="D1175" i="21"/>
  <c r="F1174" i="21"/>
  <c r="P1178" i="21"/>
  <c r="O1178" i="21"/>
  <c r="Q1178" i="21"/>
  <c r="N1178" i="21"/>
  <c r="J1179" i="21"/>
  <c r="K1179" i="21"/>
  <c r="H1180" i="21"/>
  <c r="L1179" i="21"/>
  <c r="I1179" i="21"/>
  <c r="M1179" i="21"/>
  <c r="F1175" i="21"/>
  <c r="E1175" i="21"/>
  <c r="D1176" i="21"/>
  <c r="L1180" i="21"/>
  <c r="M1180" i="21"/>
  <c r="H1181" i="21"/>
  <c r="J1180" i="21"/>
  <c r="K1180" i="21"/>
  <c r="I1180" i="21"/>
  <c r="N1179" i="21"/>
  <c r="Q1179" i="21"/>
  <c r="P1179" i="21"/>
  <c r="O1179" i="21"/>
  <c r="E1176" i="21"/>
  <c r="D1177" i="21"/>
  <c r="F1176" i="21"/>
  <c r="J1181" i="21"/>
  <c r="I1181" i="21"/>
  <c r="K1181" i="21"/>
  <c r="H1182" i="21"/>
  <c r="L1181" i="21"/>
  <c r="M1181" i="21"/>
  <c r="N1180" i="21"/>
  <c r="P1180" i="21"/>
  <c r="O1180" i="21"/>
  <c r="Q1180" i="21"/>
  <c r="E1177" i="21"/>
  <c r="F1177" i="21"/>
  <c r="D1178" i="21"/>
  <c r="N1181" i="21"/>
  <c r="P1181" i="21"/>
  <c r="Q1181" i="21"/>
  <c r="O1181" i="21"/>
  <c r="L1182" i="21"/>
  <c r="I1182" i="21"/>
  <c r="J1182" i="21"/>
  <c r="H1183" i="21"/>
  <c r="M1182" i="21"/>
  <c r="K1182" i="21"/>
  <c r="E1178" i="21"/>
  <c r="F1178" i="21"/>
  <c r="D1179" i="21"/>
  <c r="Q1182" i="21"/>
  <c r="N1182" i="21"/>
  <c r="P1182" i="21"/>
  <c r="O1182" i="21"/>
  <c r="H1184" i="21"/>
  <c r="J1183" i="21"/>
  <c r="K1183" i="21"/>
  <c r="M1183" i="21"/>
  <c r="I1183" i="21"/>
  <c r="L1183" i="21"/>
  <c r="F1179" i="21"/>
  <c r="E1179" i="21"/>
  <c r="D1180" i="21"/>
  <c r="J1184" i="21"/>
  <c r="K1184" i="21"/>
  <c r="H1185" i="21"/>
  <c r="I1184" i="21"/>
  <c r="L1184" i="21"/>
  <c r="M1184" i="21"/>
  <c r="O1183" i="21"/>
  <c r="P1183" i="21"/>
  <c r="N1183" i="21"/>
  <c r="Q1183" i="21"/>
  <c r="E1180" i="21"/>
  <c r="D1181" i="21"/>
  <c r="F1180" i="21"/>
  <c r="J1185" i="21"/>
  <c r="L1185" i="21"/>
  <c r="M1185" i="21"/>
  <c r="H1186" i="21"/>
  <c r="I1185" i="21"/>
  <c r="K1185" i="21"/>
  <c r="O1184" i="21"/>
  <c r="P1184" i="21"/>
  <c r="N1184" i="21"/>
  <c r="Q1184" i="21"/>
  <c r="E1181" i="21"/>
  <c r="D1182" i="21"/>
  <c r="F1181" i="21"/>
  <c r="L1186" i="21"/>
  <c r="M1186" i="21"/>
  <c r="H1187" i="21"/>
  <c r="I1186" i="21"/>
  <c r="K1186" i="21"/>
  <c r="J1186" i="21"/>
  <c r="N1185" i="21"/>
  <c r="P1185" i="21"/>
  <c r="O1185" i="21"/>
  <c r="Q1185" i="21"/>
  <c r="F1182" i="21"/>
  <c r="D1183" i="21"/>
  <c r="E1182" i="21"/>
  <c r="I1187" i="21"/>
  <c r="M1187" i="21"/>
  <c r="H1188" i="21"/>
  <c r="K1187" i="21"/>
  <c r="L1187" i="21"/>
  <c r="J1187" i="21"/>
  <c r="N1186" i="21"/>
  <c r="P1186" i="21"/>
  <c r="O1186" i="21"/>
  <c r="Q1186" i="21"/>
  <c r="D1184" i="21"/>
  <c r="E1183" i="21"/>
  <c r="F1183" i="21"/>
  <c r="O1187" i="21"/>
  <c r="P1187" i="21"/>
  <c r="Q1187" i="21"/>
  <c r="N1187" i="21"/>
  <c r="I1188" i="21"/>
  <c r="H1189" i="21"/>
  <c r="K1188" i="21"/>
  <c r="J1188" i="21"/>
  <c r="L1188" i="21"/>
  <c r="M1188" i="21"/>
  <c r="D1185" i="21"/>
  <c r="F1184" i="21"/>
  <c r="E1184" i="21"/>
  <c r="N1188" i="21"/>
  <c r="Q1188" i="21"/>
  <c r="O1188" i="21"/>
  <c r="P1188" i="21"/>
  <c r="M1189" i="21"/>
  <c r="K1189" i="21"/>
  <c r="L1189" i="21"/>
  <c r="J1189" i="21"/>
  <c r="I1189" i="21"/>
  <c r="H1190" i="21"/>
  <c r="F1185" i="21"/>
  <c r="D1186" i="21"/>
  <c r="E1185" i="21"/>
  <c r="O1189" i="21"/>
  <c r="P1189" i="21"/>
  <c r="Q1189" i="21"/>
  <c r="N1189" i="21"/>
  <c r="M1190" i="21"/>
  <c r="I1190" i="21"/>
  <c r="H1191" i="21"/>
  <c r="L1190" i="21"/>
  <c r="K1190" i="21"/>
  <c r="J1190" i="21"/>
  <c r="D1187" i="21"/>
  <c r="F1186" i="21"/>
  <c r="E1186" i="21"/>
  <c r="O1190" i="21"/>
  <c r="N1190" i="21"/>
  <c r="P1190" i="21"/>
  <c r="Q1190" i="21"/>
  <c r="M1191" i="21"/>
  <c r="H1192" i="21"/>
  <c r="J1191" i="21"/>
  <c r="I1191" i="21"/>
  <c r="K1191" i="21"/>
  <c r="L1191" i="21"/>
  <c r="E1187" i="21"/>
  <c r="F1187" i="21"/>
  <c r="D1188" i="21"/>
  <c r="H1193" i="21"/>
  <c r="L1192" i="21"/>
  <c r="K1192" i="21"/>
  <c r="M1192" i="21"/>
  <c r="I1192" i="21"/>
  <c r="J1192" i="21"/>
  <c r="N1191" i="21"/>
  <c r="P1191" i="21"/>
  <c r="O1191" i="21"/>
  <c r="Q1191" i="21"/>
  <c r="D1189" i="21"/>
  <c r="F1188" i="21"/>
  <c r="E1188" i="21"/>
  <c r="I1193" i="21"/>
  <c r="H1194" i="21"/>
  <c r="K1193" i="21"/>
  <c r="J1193" i="21"/>
  <c r="M1193" i="21"/>
  <c r="L1193" i="21"/>
  <c r="O1192" i="21"/>
  <c r="N1192" i="21"/>
  <c r="P1192" i="21"/>
  <c r="Q1192" i="21"/>
  <c r="F1189" i="21"/>
  <c r="D1190" i="21"/>
  <c r="E1189" i="21"/>
  <c r="N1193" i="21"/>
  <c r="O1193" i="21"/>
  <c r="Q1193" i="21"/>
  <c r="P1193" i="21"/>
  <c r="J1194" i="21"/>
  <c r="L1194" i="21"/>
  <c r="K1194" i="21"/>
  <c r="I1194" i="21"/>
  <c r="H1195" i="21"/>
  <c r="M1194" i="21"/>
  <c r="F1190" i="21"/>
  <c r="D1191" i="21"/>
  <c r="E1190" i="21"/>
  <c r="N1194" i="21"/>
  <c r="O1194" i="21"/>
  <c r="P1194" i="21"/>
  <c r="Q1194" i="21"/>
  <c r="K1195" i="21"/>
  <c r="J1195" i="21"/>
  <c r="L1195" i="21"/>
  <c r="M1195" i="21"/>
  <c r="H1196" i="21"/>
  <c r="I1195" i="21"/>
  <c r="E1191" i="21"/>
  <c r="D1192" i="21"/>
  <c r="F1191" i="21"/>
  <c r="K1196" i="21"/>
  <c r="L1196" i="21"/>
  <c r="J1196" i="21"/>
  <c r="H1197" i="21"/>
  <c r="M1196" i="21"/>
  <c r="I1196" i="21"/>
  <c r="O1195" i="21"/>
  <c r="P1195" i="21"/>
  <c r="Q1195" i="21"/>
  <c r="N1195" i="21"/>
  <c r="F1192" i="21"/>
  <c r="D1193" i="21"/>
  <c r="E1192" i="21"/>
  <c r="H1198" i="21"/>
  <c r="I1197" i="21"/>
  <c r="M1197" i="21"/>
  <c r="L1197" i="21"/>
  <c r="J1197" i="21"/>
  <c r="K1197" i="21"/>
  <c r="Q1196" i="21"/>
  <c r="N1196" i="21"/>
  <c r="P1196" i="21"/>
  <c r="O1196" i="21"/>
  <c r="F1193" i="21"/>
  <c r="E1193" i="21"/>
  <c r="D1194" i="21"/>
  <c r="I1198" i="21"/>
  <c r="M1198" i="21"/>
  <c r="K1198" i="21"/>
  <c r="H1199" i="21"/>
  <c r="L1198" i="21"/>
  <c r="J1198" i="21"/>
  <c r="P1197" i="21"/>
  <c r="O1197" i="21"/>
  <c r="Q1197" i="21"/>
  <c r="N1197" i="21"/>
  <c r="D1195" i="21"/>
  <c r="F1194" i="21"/>
  <c r="E1194" i="21"/>
  <c r="Q1198" i="21"/>
  <c r="P1198" i="21"/>
  <c r="O1198" i="21"/>
  <c r="N1198" i="21"/>
  <c r="I1199" i="21"/>
  <c r="K1199" i="21"/>
  <c r="J1199" i="21"/>
  <c r="L1199" i="21"/>
  <c r="H1200" i="21"/>
  <c r="M1199" i="21"/>
  <c r="F1195" i="21"/>
  <c r="E1195" i="21"/>
  <c r="D1196" i="21"/>
  <c r="P1199" i="21"/>
  <c r="Q1199" i="21"/>
  <c r="O1199" i="21"/>
  <c r="N1199" i="21"/>
  <c r="L1200" i="21"/>
  <c r="H1201" i="21"/>
  <c r="K1200" i="21"/>
  <c r="M1200" i="21"/>
  <c r="J1200" i="21"/>
  <c r="I1200" i="21"/>
  <c r="F1196" i="21"/>
  <c r="D1197" i="21"/>
  <c r="E1196" i="21"/>
  <c r="L1201" i="21"/>
  <c r="J1201" i="21"/>
  <c r="M1201" i="21"/>
  <c r="I1201" i="21"/>
  <c r="H1202" i="21"/>
  <c r="K1201" i="21"/>
  <c r="Q1200" i="21"/>
  <c r="O1200" i="21"/>
  <c r="P1200" i="21"/>
  <c r="N1200" i="21"/>
  <c r="F1197" i="21"/>
  <c r="D1198" i="21"/>
  <c r="E1197" i="21"/>
  <c r="O1201" i="21"/>
  <c r="P1201" i="21"/>
  <c r="Q1201" i="21"/>
  <c r="N1201" i="21"/>
  <c r="L1202" i="21"/>
  <c r="H1203" i="21"/>
  <c r="I1202" i="21"/>
  <c r="M1202" i="21"/>
  <c r="J1202" i="21"/>
  <c r="K1202" i="21"/>
  <c r="D1199" i="21"/>
  <c r="E1198" i="21"/>
  <c r="F1198" i="21"/>
  <c r="K1203" i="21"/>
  <c r="J1203" i="21"/>
  <c r="L1203" i="21"/>
  <c r="I1203" i="21"/>
  <c r="M1203" i="21"/>
  <c r="H1204" i="21"/>
  <c r="O1202" i="21"/>
  <c r="P1202" i="21"/>
  <c r="N1202" i="21"/>
  <c r="Q1202" i="21"/>
  <c r="F1199" i="21"/>
  <c r="D1200" i="21"/>
  <c r="E1199" i="21"/>
  <c r="P1203" i="21"/>
  <c r="Q1203" i="21"/>
  <c r="O1203" i="21"/>
  <c r="N1203" i="21"/>
  <c r="L1204" i="21"/>
  <c r="I1204" i="21"/>
  <c r="M1204" i="21"/>
  <c r="K1204" i="21"/>
  <c r="H1205" i="21"/>
  <c r="J1204" i="21"/>
  <c r="E1200" i="21"/>
  <c r="F1200" i="21"/>
  <c r="D1201" i="21"/>
  <c r="Q1204" i="21"/>
  <c r="P1204" i="21"/>
  <c r="O1204" i="21"/>
  <c r="N1204" i="21"/>
  <c r="M1205" i="21"/>
  <c r="L1205" i="21"/>
  <c r="H1206" i="21"/>
  <c r="K1205" i="21"/>
  <c r="I1205" i="21"/>
  <c r="J1205" i="21"/>
  <c r="E1201" i="21"/>
  <c r="D1202" i="21"/>
  <c r="F1201" i="21"/>
  <c r="M1206" i="21"/>
  <c r="J1206" i="21"/>
  <c r="K1206" i="21"/>
  <c r="L1206" i="21"/>
  <c r="H1207" i="21"/>
  <c r="I1206" i="21"/>
  <c r="P1205" i="21"/>
  <c r="Q1205" i="21"/>
  <c r="N1205" i="21"/>
  <c r="O1205" i="21"/>
  <c r="E1202" i="21"/>
  <c r="F1202" i="21"/>
  <c r="D1203" i="21"/>
  <c r="I1207" i="21"/>
  <c r="H1208" i="21"/>
  <c r="L1207" i="21"/>
  <c r="M1207" i="21"/>
  <c r="K1207" i="21"/>
  <c r="J1207" i="21"/>
  <c r="N1206" i="21"/>
  <c r="P1206" i="21"/>
  <c r="Q1206" i="21"/>
  <c r="O1206" i="21"/>
  <c r="F1203" i="21"/>
  <c r="E1203" i="21"/>
  <c r="D1204" i="21"/>
  <c r="N1207" i="21"/>
  <c r="Q1207" i="21"/>
  <c r="O1207" i="21"/>
  <c r="P1207" i="21"/>
  <c r="I1208" i="21"/>
  <c r="L1208" i="21"/>
  <c r="K1208" i="21"/>
  <c r="J1208" i="21"/>
  <c r="M1208" i="21"/>
  <c r="H1209" i="21"/>
  <c r="D1205" i="21"/>
  <c r="F1204" i="21"/>
  <c r="E1204" i="21"/>
  <c r="Q1208" i="21"/>
  <c r="O1208" i="21"/>
  <c r="N1208" i="21"/>
  <c r="P1208" i="21"/>
  <c r="M1209" i="21"/>
  <c r="I1209" i="21"/>
  <c r="J1209" i="21"/>
  <c r="H1210" i="21"/>
  <c r="K1209" i="21"/>
  <c r="L1209" i="21"/>
  <c r="F1205" i="21"/>
  <c r="D1206" i="21"/>
  <c r="E1205" i="21"/>
  <c r="P1209" i="21"/>
  <c r="N1209" i="21"/>
  <c r="O1209" i="21"/>
  <c r="Q1209" i="21"/>
  <c r="L1210" i="21"/>
  <c r="J1210" i="21"/>
  <c r="H1211" i="21"/>
  <c r="I1210" i="21"/>
  <c r="M1210" i="21"/>
  <c r="K1210" i="21"/>
  <c r="E1206" i="21"/>
  <c r="D1207" i="21"/>
  <c r="F1206" i="21"/>
  <c r="J1211" i="21"/>
  <c r="H1212" i="21"/>
  <c r="L1211" i="21"/>
  <c r="K1211" i="21"/>
  <c r="M1211" i="21"/>
  <c r="I1211" i="21"/>
  <c r="N1210" i="21"/>
  <c r="O1210" i="21"/>
  <c r="P1210" i="21"/>
  <c r="Q1210" i="21"/>
  <c r="E1207" i="21"/>
  <c r="D1208" i="21"/>
  <c r="F1207" i="21"/>
  <c r="M1212" i="21"/>
  <c r="K1212" i="21"/>
  <c r="L1212" i="21"/>
  <c r="J1212" i="21"/>
  <c r="H1213" i="21"/>
  <c r="I1212" i="21"/>
  <c r="P1211" i="21"/>
  <c r="O1211" i="21"/>
  <c r="Q1211" i="21"/>
  <c r="N1211" i="21"/>
  <c r="E1208" i="21"/>
  <c r="F1208" i="21"/>
  <c r="D1209" i="21"/>
  <c r="L1213" i="21"/>
  <c r="J1213" i="21"/>
  <c r="H1214" i="21"/>
  <c r="M1213" i="21"/>
  <c r="I1213" i="21"/>
  <c r="K1213" i="21"/>
  <c r="P1212" i="21"/>
  <c r="O1212" i="21"/>
  <c r="N1212" i="21"/>
  <c r="Q1212" i="21"/>
  <c r="E1209" i="21"/>
  <c r="D1210" i="21"/>
  <c r="F1209" i="21"/>
  <c r="K1214" i="21"/>
  <c r="H1215" i="21"/>
  <c r="I1214" i="21"/>
  <c r="J1214" i="21"/>
  <c r="M1214" i="21"/>
  <c r="L1214" i="21"/>
  <c r="Q1213" i="21"/>
  <c r="N1213" i="21"/>
  <c r="P1213" i="21"/>
  <c r="O1213" i="21"/>
  <c r="F1210" i="21"/>
  <c r="D1211" i="21"/>
  <c r="E1210" i="21"/>
  <c r="H1216" i="21"/>
  <c r="M1215" i="21"/>
  <c r="K1215" i="21"/>
  <c r="I1215" i="21"/>
  <c r="L1215" i="21"/>
  <c r="J1215" i="21"/>
  <c r="N1214" i="21"/>
  <c r="P1214" i="21"/>
  <c r="O1214" i="21"/>
  <c r="Q1214" i="21"/>
  <c r="D1212" i="21"/>
  <c r="F1211" i="21"/>
  <c r="E1211" i="21"/>
  <c r="H1217" i="21"/>
  <c r="L1216" i="21"/>
  <c r="M1216" i="21"/>
  <c r="K1216" i="21"/>
  <c r="J1216" i="21"/>
  <c r="I1216" i="21"/>
  <c r="Q1215" i="21"/>
  <c r="O1215" i="21"/>
  <c r="P1215" i="21"/>
  <c r="N1215" i="21"/>
  <c r="E1212" i="21"/>
  <c r="F1212" i="21"/>
  <c r="D1213" i="21"/>
  <c r="K1217" i="21"/>
  <c r="L1217" i="21"/>
  <c r="I1217" i="21"/>
  <c r="H1218" i="21"/>
  <c r="J1217" i="21"/>
  <c r="M1217" i="21"/>
  <c r="O1216" i="21"/>
  <c r="P1216" i="21"/>
  <c r="Q1216" i="21"/>
  <c r="N1216" i="21"/>
  <c r="E1213" i="21"/>
  <c r="D1214" i="21"/>
  <c r="F1213" i="21"/>
  <c r="Q1217" i="21"/>
  <c r="N1217" i="21"/>
  <c r="O1217" i="21"/>
  <c r="P1217" i="21"/>
  <c r="J1218" i="21"/>
  <c r="I1218" i="21"/>
  <c r="H1219" i="21"/>
  <c r="L1218" i="21"/>
  <c r="M1218" i="21"/>
  <c r="K1218" i="21"/>
  <c r="D1215" i="21"/>
  <c r="E1214" i="21"/>
  <c r="F1214" i="21"/>
  <c r="Q1218" i="21"/>
  <c r="O1218" i="21"/>
  <c r="N1218" i="21"/>
  <c r="P1218" i="21"/>
  <c r="M1219" i="21"/>
  <c r="J1219" i="21"/>
  <c r="H1220" i="21"/>
  <c r="I1219" i="21"/>
  <c r="L1219" i="21"/>
  <c r="K1219" i="21"/>
  <c r="E1215" i="21"/>
  <c r="D1216" i="21"/>
  <c r="F1215" i="21"/>
  <c r="I1220" i="21"/>
  <c r="H1221" i="21"/>
  <c r="L1220" i="21"/>
  <c r="M1220" i="21"/>
  <c r="J1220" i="21"/>
  <c r="K1220" i="21"/>
  <c r="P1219" i="21"/>
  <c r="N1219" i="21"/>
  <c r="O1219" i="21"/>
  <c r="Q1219" i="21"/>
  <c r="E1216" i="21"/>
  <c r="D1217" i="21"/>
  <c r="F1216" i="21"/>
  <c r="O1220" i="21"/>
  <c r="Q1220" i="21"/>
  <c r="P1220" i="21"/>
  <c r="N1220" i="21"/>
  <c r="M1221" i="21"/>
  <c r="L1221" i="21"/>
  <c r="K1221" i="21"/>
  <c r="I1221" i="21"/>
  <c r="H1222" i="21"/>
  <c r="J1221" i="21"/>
  <c r="F1217" i="21"/>
  <c r="E1217" i="21"/>
  <c r="D1218" i="21"/>
  <c r="O1221" i="21"/>
  <c r="N1221" i="21"/>
  <c r="Q1221" i="21"/>
  <c r="P1221" i="21"/>
  <c r="L1222" i="21"/>
  <c r="I1222" i="21"/>
  <c r="M1222" i="21"/>
  <c r="J1222" i="21"/>
  <c r="H1223" i="21"/>
  <c r="K1222" i="21"/>
  <c r="E1218" i="21"/>
  <c r="F1218" i="21"/>
  <c r="D1219" i="21"/>
  <c r="N1222" i="21"/>
  <c r="Q1222" i="21"/>
  <c r="P1222" i="21"/>
  <c r="O1222" i="21"/>
  <c r="H1224" i="21"/>
  <c r="L1223" i="21"/>
  <c r="K1223" i="21"/>
  <c r="J1223" i="21"/>
  <c r="I1223" i="21"/>
  <c r="M1223" i="21"/>
  <c r="F1219" i="21"/>
  <c r="D1220" i="21"/>
  <c r="E1219" i="21"/>
  <c r="H1225" i="21"/>
  <c r="I1224" i="21"/>
  <c r="J1224" i="21"/>
  <c r="M1224" i="21"/>
  <c r="K1224" i="21"/>
  <c r="L1224" i="21"/>
  <c r="Q1223" i="21"/>
  <c r="P1223" i="21"/>
  <c r="O1223" i="21"/>
  <c r="N1223" i="21"/>
  <c r="E1220" i="21"/>
  <c r="D1221" i="21"/>
  <c r="F1220" i="21"/>
  <c r="I1225" i="21"/>
  <c r="M1225" i="21"/>
  <c r="L1225" i="21"/>
  <c r="J1225" i="21"/>
  <c r="K1225" i="21"/>
  <c r="H1226" i="21"/>
  <c r="N1224" i="21"/>
  <c r="P1224" i="21"/>
  <c r="Q1224" i="21"/>
  <c r="O1224" i="21"/>
  <c r="F1221" i="21"/>
  <c r="D1222" i="21"/>
  <c r="E1221" i="21"/>
  <c r="O1225" i="21"/>
  <c r="N1225" i="21"/>
  <c r="Q1225" i="21"/>
  <c r="P1225" i="21"/>
  <c r="M1226" i="21"/>
  <c r="I1226" i="21"/>
  <c r="J1226" i="21"/>
  <c r="L1226" i="21"/>
  <c r="H1227" i="21"/>
  <c r="K1226" i="21"/>
  <c r="E1222" i="21"/>
  <c r="F1222" i="21"/>
  <c r="D1223" i="21"/>
  <c r="P1226" i="21"/>
  <c r="Q1226" i="21"/>
  <c r="N1226" i="21"/>
  <c r="O1226" i="21"/>
  <c r="K1227" i="21"/>
  <c r="M1227" i="21"/>
  <c r="L1227" i="21"/>
  <c r="J1227" i="21"/>
  <c r="H1228" i="21"/>
  <c r="I1227" i="21"/>
  <c r="E1223" i="21"/>
  <c r="D1224" i="21"/>
  <c r="F1223" i="21"/>
  <c r="L1228" i="21"/>
  <c r="H1229" i="21"/>
  <c r="M1228" i="21"/>
  <c r="K1228" i="21"/>
  <c r="I1228" i="21"/>
  <c r="J1228" i="21"/>
  <c r="Q1227" i="21"/>
  <c r="N1227" i="21"/>
  <c r="P1227" i="21"/>
  <c r="O1227" i="21"/>
  <c r="D1225" i="21"/>
  <c r="F1224" i="21"/>
  <c r="E1224" i="21"/>
  <c r="M1229" i="21"/>
  <c r="L1229" i="21"/>
  <c r="H1230" i="21"/>
  <c r="K1229" i="21"/>
  <c r="I1229" i="21"/>
  <c r="J1229" i="21"/>
  <c r="N1228" i="21"/>
  <c r="Q1228" i="21"/>
  <c r="O1228" i="21"/>
  <c r="P1228" i="21"/>
  <c r="F1225" i="21"/>
  <c r="D1226" i="21"/>
  <c r="E1225" i="21"/>
  <c r="L1230" i="21"/>
  <c r="M1230" i="21"/>
  <c r="J1230" i="21"/>
  <c r="H1231" i="21"/>
  <c r="K1230" i="21"/>
  <c r="I1230" i="21"/>
  <c r="O1229" i="21"/>
  <c r="Q1229" i="21"/>
  <c r="P1229" i="21"/>
  <c r="N1229" i="21"/>
  <c r="F1226" i="21"/>
  <c r="E1226" i="21"/>
  <c r="D1227" i="21"/>
  <c r="H1232" i="21"/>
  <c r="M1231" i="21"/>
  <c r="L1231" i="21"/>
  <c r="J1231" i="21"/>
  <c r="I1231" i="21"/>
  <c r="K1231" i="21"/>
  <c r="N1230" i="21"/>
  <c r="O1230" i="21"/>
  <c r="Q1230" i="21"/>
  <c r="P1230" i="21"/>
  <c r="E1227" i="21"/>
  <c r="D1228" i="21"/>
  <c r="F1227" i="21"/>
  <c r="M1232" i="21"/>
  <c r="H1233" i="21"/>
  <c r="J1232" i="21"/>
  <c r="I1232" i="21"/>
  <c r="L1232" i="21"/>
  <c r="K1232" i="21"/>
  <c r="O1231" i="21"/>
  <c r="Q1231" i="21"/>
  <c r="P1231" i="21"/>
  <c r="N1231" i="21"/>
  <c r="F1228" i="21"/>
  <c r="E1228" i="21"/>
  <c r="D1229" i="21"/>
  <c r="J1233" i="21"/>
  <c r="M1233" i="21"/>
  <c r="L1233" i="21"/>
  <c r="K1233" i="21"/>
  <c r="H1234" i="21"/>
  <c r="I1233" i="21"/>
  <c r="O1232" i="21"/>
  <c r="Q1232" i="21"/>
  <c r="P1232" i="21"/>
  <c r="N1232" i="21"/>
  <c r="D1230" i="21"/>
  <c r="F1229" i="21"/>
  <c r="E1229" i="21"/>
  <c r="J1234" i="21"/>
  <c r="H1235" i="21"/>
  <c r="K1234" i="21"/>
  <c r="M1234" i="21"/>
  <c r="I1234" i="21"/>
  <c r="L1234" i="21"/>
  <c r="Q1233" i="21"/>
  <c r="O1233" i="21"/>
  <c r="N1233" i="21"/>
  <c r="P1233" i="21"/>
  <c r="D1231" i="21"/>
  <c r="F1230" i="21"/>
  <c r="E1230" i="21"/>
  <c r="J1235" i="21"/>
  <c r="I1235" i="21"/>
  <c r="H1236" i="21"/>
  <c r="L1235" i="21"/>
  <c r="M1235" i="21"/>
  <c r="K1235" i="21"/>
  <c r="Q1234" i="21"/>
  <c r="P1234" i="21"/>
  <c r="O1234" i="21"/>
  <c r="N1234" i="21"/>
  <c r="E1231" i="21"/>
  <c r="D1232" i="21"/>
  <c r="F1231" i="21"/>
  <c r="N1235" i="21"/>
  <c r="Q1235" i="21"/>
  <c r="O1235" i="21"/>
  <c r="P1235" i="21"/>
  <c r="M1236" i="21"/>
  <c r="J1236" i="21"/>
  <c r="H1237" i="21"/>
  <c r="L1236" i="21"/>
  <c r="K1236" i="21"/>
  <c r="I1236" i="21"/>
  <c r="D1233" i="21"/>
  <c r="F1232" i="21"/>
  <c r="E1232" i="21"/>
  <c r="I1237" i="21"/>
  <c r="H1238" i="21"/>
  <c r="K1237" i="21"/>
  <c r="L1237" i="21"/>
  <c r="M1237" i="21"/>
  <c r="J1237" i="21"/>
  <c r="O1236" i="21"/>
  <c r="Q1236" i="21"/>
  <c r="N1236" i="21"/>
  <c r="P1236" i="21"/>
  <c r="D1234" i="21"/>
  <c r="F1233" i="21"/>
  <c r="E1233" i="21"/>
  <c r="Q1237" i="21"/>
  <c r="P1237" i="21"/>
  <c r="O1237" i="21"/>
  <c r="N1237" i="21"/>
  <c r="H1239" i="21"/>
  <c r="M1238" i="21"/>
  <c r="L1238" i="21"/>
  <c r="K1238" i="21"/>
  <c r="J1238" i="21"/>
  <c r="I1238" i="21"/>
  <c r="F1234" i="21"/>
  <c r="E1234" i="21"/>
  <c r="D1235" i="21"/>
  <c r="K1239" i="21"/>
  <c r="I1239" i="21"/>
  <c r="M1239" i="21"/>
  <c r="L1239" i="21"/>
  <c r="H1240" i="21"/>
  <c r="J1239" i="21"/>
  <c r="O1238" i="21"/>
  <c r="P1238" i="21"/>
  <c r="Q1238" i="21"/>
  <c r="N1238" i="21"/>
  <c r="F1235" i="21"/>
  <c r="E1235" i="21"/>
  <c r="D1236" i="21"/>
  <c r="O1239" i="21"/>
  <c r="Q1239" i="21"/>
  <c r="P1239" i="21"/>
  <c r="N1239" i="21"/>
  <c r="K1240" i="21"/>
  <c r="M1240" i="21"/>
  <c r="L1240" i="21"/>
  <c r="H1241" i="21"/>
  <c r="J1240" i="21"/>
  <c r="I1240" i="21"/>
  <c r="D1237" i="21"/>
  <c r="F1236" i="21"/>
  <c r="E1236" i="21"/>
  <c r="K1241" i="21"/>
  <c r="L1241" i="21"/>
  <c r="J1241" i="21"/>
  <c r="I1241" i="21"/>
  <c r="M1241" i="21"/>
  <c r="H1242" i="21"/>
  <c r="P1240" i="21"/>
  <c r="O1240" i="21"/>
  <c r="N1240" i="21"/>
  <c r="Q1240" i="21"/>
  <c r="E1237" i="21"/>
  <c r="F1237" i="21"/>
  <c r="D1238" i="21"/>
  <c r="N1241" i="21"/>
  <c r="O1241" i="21"/>
  <c r="Q1241" i="21"/>
  <c r="P1241" i="21"/>
  <c r="M1242" i="21"/>
  <c r="K1242" i="21"/>
  <c r="I1242" i="21"/>
  <c r="H1243" i="21"/>
  <c r="J1242" i="21"/>
  <c r="L1242" i="21"/>
  <c r="F1238" i="21"/>
  <c r="E1238" i="21"/>
  <c r="D1239" i="21"/>
  <c r="Q1242" i="21"/>
  <c r="P1242" i="21"/>
  <c r="O1242" i="21"/>
  <c r="N1242" i="21"/>
  <c r="K1243" i="21"/>
  <c r="M1243" i="21"/>
  <c r="J1243" i="21"/>
  <c r="I1243" i="21"/>
  <c r="L1243" i="21"/>
  <c r="H1244" i="21"/>
  <c r="E1239" i="21"/>
  <c r="D1240" i="21"/>
  <c r="F1239" i="21"/>
  <c r="O1243" i="21"/>
  <c r="N1243" i="21"/>
  <c r="Q1243" i="21"/>
  <c r="P1243" i="21"/>
  <c r="J1244" i="21"/>
  <c r="M1244" i="21"/>
  <c r="H1245" i="21"/>
  <c r="K1244" i="21"/>
  <c r="L1244" i="21"/>
  <c r="I1244" i="21"/>
  <c r="E1240" i="21"/>
  <c r="D1241" i="21"/>
  <c r="F1240" i="21"/>
  <c r="L1245" i="21"/>
  <c r="I1245" i="21"/>
  <c r="M1245" i="21"/>
  <c r="H1246" i="21"/>
  <c r="J1245" i="21"/>
  <c r="K1245" i="21"/>
  <c r="O1244" i="21"/>
  <c r="Q1244" i="21"/>
  <c r="P1244" i="21"/>
  <c r="N1244" i="21"/>
  <c r="E1241" i="21"/>
  <c r="D1242" i="21"/>
  <c r="F1241" i="21"/>
  <c r="P1245" i="21"/>
  <c r="N1245" i="21"/>
  <c r="O1245" i="21"/>
  <c r="Q1245" i="21"/>
  <c r="I1246" i="21"/>
  <c r="M1246" i="21"/>
  <c r="K1246" i="21"/>
  <c r="L1246" i="21"/>
  <c r="H1247" i="21"/>
  <c r="J1246" i="21"/>
  <c r="D1243" i="21"/>
  <c r="E1242" i="21"/>
  <c r="F1242" i="21"/>
  <c r="Q1246" i="21"/>
  <c r="O1246" i="21"/>
  <c r="P1246" i="21"/>
  <c r="N1246" i="21"/>
  <c r="J1247" i="21"/>
  <c r="K1247" i="21"/>
  <c r="I1247" i="21"/>
  <c r="H1248" i="21"/>
  <c r="L1247" i="21"/>
  <c r="M1247" i="21"/>
  <c r="E1243" i="21"/>
  <c r="D1244" i="21"/>
  <c r="F1243" i="21"/>
  <c r="P1247" i="21"/>
  <c r="O1247" i="21"/>
  <c r="Q1247" i="21"/>
  <c r="N1247" i="21"/>
  <c r="L1248" i="21"/>
  <c r="M1248" i="21"/>
  <c r="K1248" i="21"/>
  <c r="H1249" i="21"/>
  <c r="J1248" i="21"/>
  <c r="I1248" i="21"/>
  <c r="D1245" i="21"/>
  <c r="F1244" i="21"/>
  <c r="E1244" i="21"/>
  <c r="L1249" i="21"/>
  <c r="K1249" i="21"/>
  <c r="H1250" i="21"/>
  <c r="M1249" i="21"/>
  <c r="J1249" i="21"/>
  <c r="I1249" i="21"/>
  <c r="P1248" i="21"/>
  <c r="Q1248" i="21"/>
  <c r="N1248" i="21"/>
  <c r="O1248" i="21"/>
  <c r="F1245" i="21"/>
  <c r="D1246" i="21"/>
  <c r="E1245" i="21"/>
  <c r="I1250" i="21"/>
  <c r="L1250" i="21"/>
  <c r="K1250" i="21"/>
  <c r="H1251" i="21"/>
  <c r="M1250" i="21"/>
  <c r="J1250" i="21"/>
  <c r="P1249" i="21"/>
  <c r="O1249" i="21"/>
  <c r="Q1249" i="21"/>
  <c r="N1249" i="21"/>
  <c r="F1246" i="21"/>
  <c r="E1246" i="21"/>
  <c r="D1247" i="21"/>
  <c r="P1250" i="21"/>
  <c r="Q1250" i="21"/>
  <c r="N1250" i="21"/>
  <c r="O1250" i="21"/>
  <c r="H1252" i="21"/>
  <c r="J1251" i="21"/>
  <c r="K1251" i="21"/>
  <c r="I1251" i="21"/>
  <c r="L1251" i="21"/>
  <c r="M1251" i="21"/>
  <c r="D1248" i="21"/>
  <c r="F1247" i="21"/>
  <c r="E1247" i="21"/>
  <c r="H1253" i="21"/>
  <c r="K1252" i="21"/>
  <c r="M1252" i="21"/>
  <c r="J1252" i="21"/>
  <c r="I1252" i="21"/>
  <c r="L1252" i="21"/>
  <c r="N1251" i="21"/>
  <c r="O1251" i="21"/>
  <c r="Q1251" i="21"/>
  <c r="P1251" i="21"/>
  <c r="E1248" i="21"/>
  <c r="D1249" i="21"/>
  <c r="F1248" i="21"/>
  <c r="M1253" i="21"/>
  <c r="L1253" i="21"/>
  <c r="J1253" i="21"/>
  <c r="H1254" i="21"/>
  <c r="K1253" i="21"/>
  <c r="I1253" i="21"/>
  <c r="O1252" i="21"/>
  <c r="Q1252" i="21"/>
  <c r="P1252" i="21"/>
  <c r="N1252" i="21"/>
  <c r="F1249" i="21"/>
  <c r="D1250" i="21"/>
  <c r="E1249" i="21"/>
  <c r="K1254" i="21"/>
  <c r="M1254" i="21"/>
  <c r="L1254" i="21"/>
  <c r="H1255" i="21"/>
  <c r="I1254" i="21"/>
  <c r="J1254" i="21"/>
  <c r="P1253" i="21"/>
  <c r="N1253" i="21"/>
  <c r="O1253" i="21"/>
  <c r="Q1253" i="21"/>
  <c r="F1250" i="21"/>
  <c r="D1251" i="21"/>
  <c r="E1250" i="21"/>
  <c r="J1255" i="21"/>
  <c r="K1255" i="21"/>
  <c r="H1256" i="21"/>
  <c r="I1255" i="21"/>
  <c r="L1255" i="21"/>
  <c r="M1255" i="21"/>
  <c r="N1254" i="21"/>
  <c r="Q1254" i="21"/>
  <c r="O1254" i="21"/>
  <c r="P1254" i="21"/>
  <c r="E1251" i="21"/>
  <c r="F1251" i="21"/>
  <c r="D1252" i="21"/>
  <c r="L1256" i="21"/>
  <c r="I1256" i="21"/>
  <c r="M1256" i="21"/>
  <c r="J1256" i="21"/>
  <c r="K1256" i="21"/>
  <c r="H1257" i="21"/>
  <c r="P1255" i="21"/>
  <c r="N1255" i="21"/>
  <c r="Q1255" i="21"/>
  <c r="O1255" i="21"/>
  <c r="E1252" i="21"/>
  <c r="F1252" i="21"/>
  <c r="D1253" i="21"/>
  <c r="Q1256" i="21"/>
  <c r="P1256" i="21"/>
  <c r="O1256" i="21"/>
  <c r="N1256" i="21"/>
  <c r="H1258" i="21"/>
  <c r="J1257" i="21"/>
  <c r="L1257" i="21"/>
  <c r="M1257" i="21"/>
  <c r="K1257" i="21"/>
  <c r="I1257" i="21"/>
  <c r="F1253" i="21"/>
  <c r="E1253" i="21"/>
  <c r="D1254" i="21"/>
  <c r="H1259" i="21"/>
  <c r="M1258" i="21"/>
  <c r="L1258" i="21"/>
  <c r="J1258" i="21"/>
  <c r="K1258" i="21"/>
  <c r="I1258" i="21"/>
  <c r="O1257" i="21"/>
  <c r="Q1257" i="21"/>
  <c r="P1257" i="21"/>
  <c r="N1257" i="21"/>
  <c r="E1254" i="21"/>
  <c r="D1255" i="21"/>
  <c r="F1254" i="21"/>
  <c r="J1259" i="21"/>
  <c r="I1259" i="21"/>
  <c r="L1259" i="21"/>
  <c r="M1259" i="21"/>
  <c r="K1259" i="21"/>
  <c r="H1260" i="21"/>
  <c r="P1258" i="21"/>
  <c r="Q1258" i="21"/>
  <c r="O1258" i="21"/>
  <c r="N1258" i="21"/>
  <c r="E1255" i="21"/>
  <c r="D1256" i="21"/>
  <c r="F1255" i="21"/>
  <c r="N1259" i="21"/>
  <c r="P1259" i="21"/>
  <c r="Q1259" i="21"/>
  <c r="O1259" i="21"/>
  <c r="K1260" i="21"/>
  <c r="J1260" i="21"/>
  <c r="I1260" i="21"/>
  <c r="M1260" i="21"/>
  <c r="H1261" i="21"/>
  <c r="L1260" i="21"/>
  <c r="F1256" i="21"/>
  <c r="D1257" i="21"/>
  <c r="E1256" i="21"/>
  <c r="Q1260" i="21"/>
  <c r="P1260" i="21"/>
  <c r="O1260" i="21"/>
  <c r="N1260" i="21"/>
  <c r="H1262" i="21"/>
  <c r="J1261" i="21"/>
  <c r="I1261" i="21"/>
  <c r="M1261" i="21"/>
  <c r="L1261" i="21"/>
  <c r="K1261" i="21"/>
  <c r="F1257" i="21"/>
  <c r="E1257" i="21"/>
  <c r="D1258" i="21"/>
  <c r="K1262" i="21"/>
  <c r="M1262" i="21"/>
  <c r="L1262" i="21"/>
  <c r="H1263" i="21"/>
  <c r="J1262" i="21"/>
  <c r="I1262" i="21"/>
  <c r="N1261" i="21"/>
  <c r="P1261" i="21"/>
  <c r="Q1261" i="21"/>
  <c r="O1261" i="21"/>
  <c r="F1258" i="21"/>
  <c r="E1258" i="21"/>
  <c r="D1259" i="21"/>
  <c r="H1264" i="21"/>
  <c r="M1263" i="21"/>
  <c r="I1263" i="21"/>
  <c r="K1263" i="21"/>
  <c r="L1263" i="21"/>
  <c r="J1263" i="21"/>
  <c r="Q1262" i="21"/>
  <c r="O1262" i="21"/>
  <c r="N1262" i="21"/>
  <c r="P1262" i="21"/>
  <c r="D1260" i="21"/>
  <c r="E1259" i="21"/>
  <c r="F1259" i="21"/>
  <c r="J1264" i="21"/>
  <c r="K1264" i="21"/>
  <c r="M1264" i="21"/>
  <c r="H1265" i="21"/>
  <c r="I1264" i="21"/>
  <c r="L1264" i="21"/>
  <c r="N1263" i="21"/>
  <c r="Q1263" i="21"/>
  <c r="P1263" i="21"/>
  <c r="O1263" i="21"/>
  <c r="F1260" i="21"/>
  <c r="D1261" i="21"/>
  <c r="E1260" i="21"/>
  <c r="K1265" i="21"/>
  <c r="L1265" i="21"/>
  <c r="H1266" i="21"/>
  <c r="I1265" i="21"/>
  <c r="J1265" i="21"/>
  <c r="M1265" i="21"/>
  <c r="Q1264" i="21"/>
  <c r="O1264" i="21"/>
  <c r="P1264" i="21"/>
  <c r="N1264" i="21"/>
  <c r="F1261" i="21"/>
  <c r="D1262" i="21"/>
  <c r="E1261" i="21"/>
  <c r="K1266" i="21"/>
  <c r="J1266" i="21"/>
  <c r="L1266" i="21"/>
  <c r="H1267" i="21"/>
  <c r="M1266" i="21"/>
  <c r="I1266" i="21"/>
  <c r="Q1265" i="21"/>
  <c r="O1265" i="21"/>
  <c r="N1265" i="21"/>
  <c r="P1265" i="21"/>
  <c r="D1263" i="21"/>
  <c r="E1262" i="21"/>
  <c r="F1262" i="21"/>
  <c r="K1267" i="21"/>
  <c r="M1267" i="21"/>
  <c r="I1267" i="21"/>
  <c r="H1268" i="21"/>
  <c r="L1267" i="21"/>
  <c r="J1267" i="21"/>
  <c r="O1266" i="21"/>
  <c r="N1266" i="21"/>
  <c r="Q1266" i="21"/>
  <c r="P1266" i="21"/>
  <c r="F1263" i="21"/>
  <c r="E1263" i="21"/>
  <c r="D1264" i="21"/>
  <c r="P1267" i="21"/>
  <c r="N1267" i="21"/>
  <c r="O1267" i="21"/>
  <c r="Q1267" i="21"/>
  <c r="M1268" i="21"/>
  <c r="H1269" i="21"/>
  <c r="J1268" i="21"/>
  <c r="I1268" i="21"/>
  <c r="K1268" i="21"/>
  <c r="L1268" i="21"/>
  <c r="F1264" i="21"/>
  <c r="D1265" i="21"/>
  <c r="E1264" i="21"/>
  <c r="H1270" i="21"/>
  <c r="L1269" i="21"/>
  <c r="J1269" i="21"/>
  <c r="K1269" i="21"/>
  <c r="M1269" i="21"/>
  <c r="I1269" i="21"/>
  <c r="O1268" i="21"/>
  <c r="P1268" i="21"/>
  <c r="Q1268" i="21"/>
  <c r="N1268" i="21"/>
  <c r="D1266" i="21"/>
  <c r="F1265" i="21"/>
  <c r="E1265" i="21"/>
  <c r="L1270" i="21"/>
  <c r="I1270" i="21"/>
  <c r="M1270" i="21"/>
  <c r="H1271" i="21"/>
  <c r="K1270" i="21"/>
  <c r="J1270" i="21"/>
  <c r="P1269" i="21"/>
  <c r="O1269" i="21"/>
  <c r="Q1269" i="21"/>
  <c r="N1269" i="21"/>
  <c r="D1267" i="21"/>
  <c r="E1266" i="21"/>
  <c r="F1266" i="21"/>
  <c r="N1270" i="21"/>
  <c r="P1270" i="21"/>
  <c r="Q1270" i="21"/>
  <c r="O1270" i="21"/>
  <c r="L1271" i="21"/>
  <c r="M1271" i="21"/>
  <c r="K1271" i="21"/>
  <c r="J1271" i="21"/>
  <c r="H1272" i="21"/>
  <c r="I1271" i="21"/>
  <c r="E1267" i="21"/>
  <c r="F1267" i="21"/>
  <c r="D1268" i="21"/>
  <c r="L1272" i="21"/>
  <c r="I1272" i="21"/>
  <c r="J1272" i="21"/>
  <c r="H1273" i="21"/>
  <c r="K1272" i="21"/>
  <c r="M1272" i="21"/>
  <c r="P1271" i="21"/>
  <c r="Q1271" i="21"/>
  <c r="O1271" i="21"/>
  <c r="N1271" i="21"/>
  <c r="E1268" i="21"/>
  <c r="D1269" i="21"/>
  <c r="F1268" i="21"/>
  <c r="Q1272" i="21"/>
  <c r="O1272" i="21"/>
  <c r="P1272" i="21"/>
  <c r="N1272" i="21"/>
  <c r="I1273" i="21"/>
  <c r="K1273" i="21"/>
  <c r="H1274" i="21"/>
  <c r="L1273" i="21"/>
  <c r="M1273" i="21"/>
  <c r="J1273" i="21"/>
  <c r="D1270" i="21"/>
  <c r="F1269" i="21"/>
  <c r="E1269" i="21"/>
  <c r="Q1273" i="21"/>
  <c r="O1273" i="21"/>
  <c r="P1273" i="21"/>
  <c r="N1273" i="21"/>
  <c r="M1274" i="21"/>
  <c r="L1274" i="21"/>
  <c r="J1274" i="21"/>
  <c r="H1275" i="21"/>
  <c r="K1274" i="21"/>
  <c r="I1274" i="21"/>
  <c r="F1270" i="21"/>
  <c r="E1270" i="21"/>
  <c r="D1271" i="21"/>
  <c r="K1275" i="21"/>
  <c r="J1275" i="21"/>
  <c r="L1275" i="21"/>
  <c r="M1275" i="21"/>
  <c r="I1275" i="21"/>
  <c r="H1276" i="21"/>
  <c r="N1274" i="21"/>
  <c r="O1274" i="21"/>
  <c r="P1274" i="21"/>
  <c r="Q1274" i="21"/>
  <c r="E1271" i="21"/>
  <c r="F1271" i="21"/>
  <c r="D1272" i="21"/>
  <c r="O1275" i="21"/>
  <c r="Q1275" i="21"/>
  <c r="P1275" i="21"/>
  <c r="N1275" i="21"/>
  <c r="M1276" i="21"/>
  <c r="I1276" i="21"/>
  <c r="K1276" i="21"/>
  <c r="L1276" i="21"/>
  <c r="H1277" i="21"/>
  <c r="J1276" i="21"/>
  <c r="E1272" i="21"/>
  <c r="F1272" i="21"/>
  <c r="D1273" i="21"/>
  <c r="N1276" i="21"/>
  <c r="P1276" i="21"/>
  <c r="Q1276" i="21"/>
  <c r="O1276" i="21"/>
  <c r="J1277" i="21"/>
  <c r="K1277" i="21"/>
  <c r="M1277" i="21"/>
  <c r="I1277" i="21"/>
  <c r="H1278" i="21"/>
  <c r="L1277" i="21"/>
  <c r="E1273" i="21"/>
  <c r="D1274" i="21"/>
  <c r="F1273" i="21"/>
  <c r="Q1277" i="21"/>
  <c r="P1277" i="21"/>
  <c r="N1277" i="21"/>
  <c r="O1277" i="21"/>
  <c r="I1278" i="21"/>
  <c r="J1278" i="21"/>
  <c r="L1278" i="21"/>
  <c r="M1278" i="21"/>
  <c r="H1279" i="21"/>
  <c r="K1278" i="21"/>
  <c r="E1274" i="21"/>
  <c r="D1275" i="21"/>
  <c r="F1274" i="21"/>
  <c r="Q1278" i="21"/>
  <c r="N1278" i="21"/>
  <c r="P1278" i="21"/>
  <c r="O1278" i="21"/>
  <c r="I1279" i="21"/>
  <c r="M1279" i="21"/>
  <c r="J1279" i="21"/>
  <c r="L1279" i="21"/>
  <c r="H1280" i="21"/>
  <c r="K1279" i="21"/>
  <c r="D1276" i="21"/>
  <c r="F1275" i="21"/>
  <c r="E1275" i="21"/>
  <c r="N1279" i="21"/>
  <c r="P1279" i="21"/>
  <c r="Q1279" i="21"/>
  <c r="O1279" i="21"/>
  <c r="K1280" i="21"/>
  <c r="H1281" i="21"/>
  <c r="J1280" i="21"/>
  <c r="M1280" i="21"/>
  <c r="L1280" i="21"/>
  <c r="I1280" i="21"/>
  <c r="F1276" i="21"/>
  <c r="E1276" i="21"/>
  <c r="D1277" i="21"/>
  <c r="K1281" i="21"/>
  <c r="L1281" i="21"/>
  <c r="I1281" i="21"/>
  <c r="J1281" i="21"/>
  <c r="M1281" i="21"/>
  <c r="H1282" i="21"/>
  <c r="N1280" i="21"/>
  <c r="P1280" i="21"/>
  <c r="Q1280" i="21"/>
  <c r="O1280" i="21"/>
  <c r="E1277" i="21"/>
  <c r="D1278" i="21"/>
  <c r="F1277" i="21"/>
  <c r="P1281" i="21"/>
  <c r="O1281" i="21"/>
  <c r="N1281" i="21"/>
  <c r="Q1281" i="21"/>
  <c r="L1282" i="21"/>
  <c r="J1282" i="21"/>
  <c r="I1282" i="21"/>
  <c r="M1282" i="21"/>
  <c r="K1282" i="21"/>
  <c r="H1283" i="21"/>
  <c r="E1278" i="21"/>
  <c r="D1279" i="21"/>
  <c r="F1278" i="21"/>
  <c r="Q1282" i="21"/>
  <c r="N1282" i="21"/>
  <c r="P1282" i="21"/>
  <c r="O1282" i="21"/>
  <c r="M1283" i="21"/>
  <c r="K1283" i="21"/>
  <c r="I1283" i="21"/>
  <c r="L1283" i="21"/>
  <c r="J1283" i="21"/>
  <c r="H1284" i="21"/>
  <c r="D1280" i="21"/>
  <c r="F1279" i="21"/>
  <c r="E1279" i="21"/>
  <c r="O1283" i="21"/>
  <c r="Q1283" i="21"/>
  <c r="N1283" i="21"/>
  <c r="P1283" i="21"/>
  <c r="I1284" i="21"/>
  <c r="K1284" i="21"/>
  <c r="J1284" i="21"/>
  <c r="H1285" i="21"/>
  <c r="L1284" i="21"/>
  <c r="M1284" i="21"/>
  <c r="D1281" i="21"/>
  <c r="E1280" i="21"/>
  <c r="F1280" i="21"/>
  <c r="P1284" i="21"/>
  <c r="Q1284" i="21"/>
  <c r="O1284" i="21"/>
  <c r="N1284" i="21"/>
  <c r="K1285" i="21"/>
  <c r="M1285" i="21"/>
  <c r="L1285" i="21"/>
  <c r="H1286" i="21"/>
  <c r="I1285" i="21"/>
  <c r="J1285" i="21"/>
  <c r="D1282" i="21"/>
  <c r="E1281" i="21"/>
  <c r="F1281" i="21"/>
  <c r="H1287" i="21"/>
  <c r="L1286" i="21"/>
  <c r="M1286" i="21"/>
  <c r="J1286" i="21"/>
  <c r="K1286" i="21"/>
  <c r="I1286" i="21"/>
  <c r="N1285" i="21"/>
  <c r="O1285" i="21"/>
  <c r="Q1285" i="21"/>
  <c r="P1285" i="21"/>
  <c r="D1283" i="21"/>
  <c r="E1282" i="21"/>
  <c r="F1282" i="21"/>
  <c r="L1287" i="21"/>
  <c r="K1287" i="21"/>
  <c r="I1287" i="21"/>
  <c r="J1287" i="21"/>
  <c r="H1288" i="21"/>
  <c r="M1287" i="21"/>
  <c r="N1286" i="21"/>
  <c r="O1286" i="21"/>
  <c r="Q1286" i="21"/>
  <c r="P1286" i="21"/>
  <c r="D1284" i="21"/>
  <c r="F1283" i="21"/>
  <c r="E1283" i="21"/>
  <c r="N1287" i="21"/>
  <c r="P1287" i="21"/>
  <c r="Q1287" i="21"/>
  <c r="O1287" i="21"/>
  <c r="I1288" i="21"/>
  <c r="H1289" i="21"/>
  <c r="M1288" i="21"/>
  <c r="J1288" i="21"/>
  <c r="K1288" i="21"/>
  <c r="L1288" i="21"/>
  <c r="F1284" i="21"/>
  <c r="E1284" i="21"/>
  <c r="D1285" i="21"/>
  <c r="N1288" i="21"/>
  <c r="Q1288" i="21"/>
  <c r="P1288" i="21"/>
  <c r="O1288" i="21"/>
  <c r="J1289" i="21"/>
  <c r="K1289" i="21"/>
  <c r="M1289" i="21"/>
  <c r="L1289" i="21"/>
  <c r="I1289" i="21"/>
  <c r="H1290" i="21"/>
  <c r="E1285" i="21"/>
  <c r="D1286" i="21"/>
  <c r="F1285" i="21"/>
  <c r="Q1289" i="21"/>
  <c r="P1289" i="21"/>
  <c r="N1289" i="21"/>
  <c r="O1289" i="21"/>
  <c r="M1290" i="21"/>
  <c r="K1290" i="21"/>
  <c r="J1290" i="21"/>
  <c r="H1291" i="21"/>
  <c r="L1290" i="21"/>
  <c r="I1290" i="21"/>
  <c r="D1287" i="21"/>
  <c r="F1286" i="21"/>
  <c r="E1286" i="21"/>
  <c r="J1291" i="21"/>
  <c r="M1291" i="21"/>
  <c r="I1291" i="21"/>
  <c r="H1292" i="21"/>
  <c r="K1291" i="21"/>
  <c r="L1291" i="21"/>
  <c r="P1290" i="21"/>
  <c r="O1290" i="21"/>
  <c r="N1290" i="21"/>
  <c r="Q1290" i="21"/>
  <c r="E1287" i="21"/>
  <c r="F1287" i="21"/>
  <c r="D1288" i="21"/>
  <c r="Q1291" i="21"/>
  <c r="N1291" i="21"/>
  <c r="P1291" i="21"/>
  <c r="O1291" i="21"/>
  <c r="I1292" i="21"/>
  <c r="J1292" i="21"/>
  <c r="H1293" i="21"/>
  <c r="K1292" i="21"/>
  <c r="M1292" i="21"/>
  <c r="L1292" i="21"/>
  <c r="F1288" i="21"/>
  <c r="D1289" i="21"/>
  <c r="E1288" i="21"/>
  <c r="Q1292" i="21"/>
  <c r="N1292" i="21"/>
  <c r="O1292" i="21"/>
  <c r="P1292" i="21"/>
  <c r="J1293" i="21"/>
  <c r="I1293" i="21"/>
  <c r="H1294" i="21"/>
  <c r="M1293" i="21"/>
  <c r="K1293" i="21"/>
  <c r="L1293" i="21"/>
  <c r="F1289" i="21"/>
  <c r="D1290" i="21"/>
  <c r="E1289" i="21"/>
  <c r="N1293" i="21"/>
  <c r="O1293" i="21"/>
  <c r="P1293" i="21"/>
  <c r="Q1293" i="21"/>
  <c r="L1294" i="21"/>
  <c r="K1294" i="21"/>
  <c r="J1294" i="21"/>
  <c r="M1294" i="21"/>
  <c r="I1294" i="21"/>
  <c r="H1295" i="21"/>
  <c r="D1291" i="21"/>
  <c r="E1290" i="21"/>
  <c r="F1290" i="21"/>
  <c r="O1294" i="21"/>
  <c r="N1294" i="21"/>
  <c r="P1294" i="21"/>
  <c r="Q1294" i="21"/>
  <c r="H1296" i="21"/>
  <c r="J1295" i="21"/>
  <c r="L1295" i="21"/>
  <c r="K1295" i="21"/>
  <c r="M1295" i="21"/>
  <c r="I1295" i="21"/>
  <c r="E1291" i="21"/>
  <c r="F1291" i="21"/>
  <c r="D1292" i="21"/>
  <c r="M1296" i="21"/>
  <c r="H1297" i="21"/>
  <c r="J1296" i="21"/>
  <c r="L1296" i="21"/>
  <c r="I1296" i="21"/>
  <c r="K1296" i="21"/>
  <c r="N1295" i="21"/>
  <c r="Q1295" i="21"/>
  <c r="O1295" i="21"/>
  <c r="P1295" i="21"/>
  <c r="D1293" i="21"/>
  <c r="F1292" i="21"/>
  <c r="E1292" i="21"/>
  <c r="M1297" i="21"/>
  <c r="I1297" i="21"/>
  <c r="J1297" i="21"/>
  <c r="K1297" i="21"/>
  <c r="L1297" i="21"/>
  <c r="H1298" i="21"/>
  <c r="O1296" i="21"/>
  <c r="P1296" i="21"/>
  <c r="N1296" i="21"/>
  <c r="Q1296" i="21"/>
  <c r="F1293" i="21"/>
  <c r="D1294" i="21"/>
  <c r="E1293" i="21"/>
  <c r="O1297" i="21"/>
  <c r="P1297" i="21"/>
  <c r="N1297" i="21"/>
  <c r="Q1297" i="21"/>
  <c r="I1298" i="21"/>
  <c r="M1298" i="21"/>
  <c r="J1298" i="21"/>
  <c r="L1298" i="21"/>
  <c r="H1299" i="21"/>
  <c r="K1298" i="21"/>
  <c r="D1295" i="21"/>
  <c r="E1294" i="21"/>
  <c r="F1294" i="21"/>
  <c r="N1298" i="21"/>
  <c r="O1298" i="21"/>
  <c r="Q1298" i="21"/>
  <c r="P1298" i="21"/>
  <c r="H1300" i="21"/>
  <c r="J1299" i="21"/>
  <c r="I1299" i="21"/>
  <c r="L1299" i="21"/>
  <c r="M1299" i="21"/>
  <c r="K1299" i="21"/>
  <c r="E1295" i="21"/>
  <c r="F1295" i="21"/>
  <c r="D1296" i="21"/>
  <c r="M1300" i="21"/>
  <c r="I1300" i="21"/>
  <c r="J1300" i="21"/>
  <c r="K1300" i="21"/>
  <c r="H1301" i="21"/>
  <c r="L1300" i="21"/>
  <c r="O1299" i="21"/>
  <c r="Q1299" i="21"/>
  <c r="N1299" i="21"/>
  <c r="P1299" i="21"/>
  <c r="D1297" i="21"/>
  <c r="F1296" i="21"/>
  <c r="E1296" i="21"/>
  <c r="Q1300" i="21"/>
  <c r="O1300" i="21"/>
  <c r="P1300" i="21"/>
  <c r="N1300" i="21"/>
  <c r="M1301" i="21"/>
  <c r="I1301" i="21"/>
  <c r="K1301" i="21"/>
  <c r="H1302" i="21"/>
  <c r="J1301" i="21"/>
  <c r="L1301" i="21"/>
  <c r="F1297" i="21"/>
  <c r="E1297" i="21"/>
  <c r="D1298" i="21"/>
  <c r="P1301" i="21"/>
  <c r="O1301" i="21"/>
  <c r="Q1301" i="21"/>
  <c r="N1301" i="21"/>
  <c r="M1302" i="21"/>
  <c r="K1302" i="21"/>
  <c r="J1302" i="21"/>
  <c r="L1302" i="21"/>
  <c r="I1302" i="21"/>
  <c r="H1303" i="21"/>
  <c r="E1298" i="21"/>
  <c r="D1299" i="21"/>
  <c r="F1298" i="21"/>
  <c r="Q1302" i="21"/>
  <c r="N1302" i="21"/>
  <c r="O1302" i="21"/>
  <c r="P1302" i="21"/>
  <c r="H1304" i="21"/>
  <c r="J1303" i="21"/>
  <c r="M1303" i="21"/>
  <c r="K1303" i="21"/>
  <c r="I1303" i="21"/>
  <c r="L1303" i="21"/>
  <c r="F1299" i="21"/>
  <c r="D1300" i="21"/>
  <c r="E1299" i="21"/>
  <c r="K1304" i="21"/>
  <c r="H1305" i="21"/>
  <c r="M1304" i="21"/>
  <c r="L1304" i="21"/>
  <c r="J1304" i="21"/>
  <c r="I1304" i="21"/>
  <c r="Q1303" i="21"/>
  <c r="N1303" i="21"/>
  <c r="P1303" i="21"/>
  <c r="O1303" i="21"/>
  <c r="E1300" i="21"/>
  <c r="D1301" i="21"/>
  <c r="F1300" i="21"/>
  <c r="M1305" i="21"/>
  <c r="H1306" i="21"/>
  <c r="L1305" i="21"/>
  <c r="J1305" i="21"/>
  <c r="I1305" i="21"/>
  <c r="K1305" i="21"/>
  <c r="Q1304" i="21"/>
  <c r="P1304" i="21"/>
  <c r="N1304" i="21"/>
  <c r="O1304" i="21"/>
  <c r="D1302" i="21"/>
  <c r="E1301" i="21"/>
  <c r="F1301" i="21"/>
  <c r="I1306" i="21"/>
  <c r="K1306" i="21"/>
  <c r="H1307" i="21"/>
  <c r="L1306" i="21"/>
  <c r="M1306" i="21"/>
  <c r="J1306" i="21"/>
  <c r="O1305" i="21"/>
  <c r="N1305" i="21"/>
  <c r="P1305" i="21"/>
  <c r="Q1305" i="21"/>
  <c r="E1302" i="21"/>
  <c r="D1303" i="21"/>
  <c r="F1302" i="21"/>
  <c r="P1306" i="21"/>
  <c r="O1306" i="21"/>
  <c r="N1306" i="21"/>
  <c r="Q1306" i="21"/>
  <c r="J1307" i="21"/>
  <c r="I1307" i="21"/>
  <c r="L1307" i="21"/>
  <c r="H1308" i="21"/>
  <c r="K1307" i="21"/>
  <c r="M1307" i="21"/>
  <c r="E1303" i="21"/>
  <c r="F1303" i="21"/>
  <c r="D1304" i="21"/>
  <c r="N1307" i="21"/>
  <c r="O1307" i="21"/>
  <c r="Q1307" i="21"/>
  <c r="P1307" i="21"/>
  <c r="J1308" i="21"/>
  <c r="M1308" i="21"/>
  <c r="I1308" i="21"/>
  <c r="H1309" i="21"/>
  <c r="K1308" i="21"/>
  <c r="L1308" i="21"/>
  <c r="E1304" i="21"/>
  <c r="F1304" i="21"/>
  <c r="D1305" i="21"/>
  <c r="O1308" i="21"/>
  <c r="Q1308" i="21"/>
  <c r="P1308" i="21"/>
  <c r="N1308" i="21"/>
  <c r="H1310" i="21"/>
  <c r="I1309" i="21"/>
  <c r="J1309" i="21"/>
  <c r="M1309" i="21"/>
  <c r="K1309" i="21"/>
  <c r="L1309" i="21"/>
  <c r="E1305" i="21"/>
  <c r="D1306" i="21"/>
  <c r="F1305" i="21"/>
  <c r="H1311" i="21"/>
  <c r="J1310" i="21"/>
  <c r="I1310" i="21"/>
  <c r="L1310" i="21"/>
  <c r="M1310" i="21"/>
  <c r="K1310" i="21"/>
  <c r="P1309" i="21"/>
  <c r="O1309" i="21"/>
  <c r="Q1309" i="21"/>
  <c r="N1309" i="21"/>
  <c r="E1306" i="21"/>
  <c r="F1306" i="21"/>
  <c r="D1307" i="21"/>
  <c r="L1311" i="21"/>
  <c r="M1311" i="21"/>
  <c r="H1312" i="21"/>
  <c r="I1311" i="21"/>
  <c r="K1311" i="21"/>
  <c r="J1311" i="21"/>
  <c r="N1310" i="21"/>
  <c r="O1310" i="21"/>
  <c r="P1310" i="21"/>
  <c r="Q1310" i="21"/>
  <c r="F1307" i="21"/>
  <c r="E1307" i="21"/>
  <c r="D1308" i="21"/>
  <c r="J1312" i="21"/>
  <c r="K1312" i="21"/>
  <c r="L1312" i="21"/>
  <c r="I1312" i="21"/>
  <c r="M1312" i="21"/>
  <c r="H1313" i="21"/>
  <c r="N1311" i="21"/>
  <c r="P1311" i="21"/>
  <c r="O1311" i="21"/>
  <c r="Q1311" i="21"/>
  <c r="F1308" i="21"/>
  <c r="D1309" i="21"/>
  <c r="E1308" i="21"/>
  <c r="O1312" i="21"/>
  <c r="Q1312" i="21"/>
  <c r="P1312" i="21"/>
  <c r="N1312" i="21"/>
  <c r="M1313" i="21"/>
  <c r="J1313" i="21"/>
  <c r="K1313" i="21"/>
  <c r="H1314" i="21"/>
  <c r="L1313" i="21"/>
  <c r="I1313" i="21"/>
  <c r="D1310" i="21"/>
  <c r="E1309" i="21"/>
  <c r="F1309" i="21"/>
  <c r="M1314" i="21"/>
  <c r="H1315" i="21"/>
  <c r="K1314" i="21"/>
  <c r="L1314" i="21"/>
  <c r="I1314" i="21"/>
  <c r="J1314" i="21"/>
  <c r="Q1313" i="21"/>
  <c r="N1313" i="21"/>
  <c r="P1313" i="21"/>
  <c r="O1313" i="21"/>
  <c r="F1310" i="21"/>
  <c r="D1311" i="21"/>
  <c r="E1310" i="21"/>
  <c r="H1316" i="21"/>
  <c r="M1315" i="21"/>
  <c r="L1315" i="21"/>
  <c r="K1315" i="21"/>
  <c r="I1315" i="21"/>
  <c r="J1315" i="21"/>
  <c r="N1314" i="21"/>
  <c r="P1314" i="21"/>
  <c r="O1314" i="21"/>
  <c r="Q1314" i="21"/>
  <c r="E1311" i="21"/>
  <c r="F1311" i="21"/>
  <c r="D1312" i="21"/>
  <c r="I1316" i="21"/>
  <c r="H1317" i="21"/>
  <c r="J1316" i="21"/>
  <c r="L1316" i="21"/>
  <c r="K1316" i="21"/>
  <c r="M1316" i="21"/>
  <c r="P1315" i="21"/>
  <c r="O1315" i="21"/>
  <c r="N1315" i="21"/>
  <c r="Q1315" i="21"/>
  <c r="E1312" i="21"/>
  <c r="D1313" i="21"/>
  <c r="F1312" i="21"/>
  <c r="N1316" i="21"/>
  <c r="Q1316" i="21"/>
  <c r="P1316" i="21"/>
  <c r="O1316" i="21"/>
  <c r="L1317" i="21"/>
  <c r="H1318" i="21"/>
  <c r="I1317" i="21"/>
  <c r="M1317" i="21"/>
  <c r="K1317" i="21"/>
  <c r="J1317" i="21"/>
  <c r="F1313" i="21"/>
  <c r="E1313" i="21"/>
  <c r="D1314" i="21"/>
  <c r="J1318" i="21"/>
  <c r="I1318" i="21"/>
  <c r="M1318" i="21"/>
  <c r="K1318" i="21"/>
  <c r="H1319" i="21"/>
  <c r="L1318" i="21"/>
  <c r="Q1317" i="21"/>
  <c r="O1317" i="21"/>
  <c r="P1317" i="21"/>
  <c r="N1317" i="21"/>
  <c r="E1314" i="21"/>
  <c r="D1315" i="21"/>
  <c r="F1314" i="21"/>
  <c r="O1318" i="21"/>
  <c r="Q1318" i="21"/>
  <c r="P1318" i="21"/>
  <c r="N1318" i="21"/>
  <c r="K1319" i="21"/>
  <c r="H1320" i="21"/>
  <c r="I1319" i="21"/>
  <c r="J1319" i="21"/>
  <c r="L1319" i="21"/>
  <c r="M1319" i="21"/>
  <c r="D1316" i="21"/>
  <c r="F1315" i="21"/>
  <c r="E1315" i="21"/>
  <c r="K1320" i="21"/>
  <c r="H1321" i="21"/>
  <c r="M1320" i="21"/>
  <c r="L1320" i="21"/>
  <c r="I1320" i="21"/>
  <c r="J1320" i="21"/>
  <c r="P1319" i="21"/>
  <c r="N1319" i="21"/>
  <c r="Q1319" i="21"/>
  <c r="O1319" i="21"/>
  <c r="D1317" i="21"/>
  <c r="E1316" i="21"/>
  <c r="F1316" i="21"/>
  <c r="H1322" i="21"/>
  <c r="K1321" i="21"/>
  <c r="J1321" i="21"/>
  <c r="M1321" i="21"/>
  <c r="L1321" i="21"/>
  <c r="I1321" i="21"/>
  <c r="P1320" i="21"/>
  <c r="N1320" i="21"/>
  <c r="O1320" i="21"/>
  <c r="Q1320" i="21"/>
  <c r="F1317" i="21"/>
  <c r="E1317" i="21"/>
  <c r="D1318" i="21"/>
  <c r="I1322" i="21"/>
  <c r="H1323" i="21"/>
  <c r="J1322" i="21"/>
  <c r="L1322" i="21"/>
  <c r="K1322" i="21"/>
  <c r="M1322" i="21"/>
  <c r="O1321" i="21"/>
  <c r="P1321" i="21"/>
  <c r="N1321" i="21"/>
  <c r="Q1321" i="21"/>
  <c r="F1318" i="21"/>
  <c r="D1319" i="21"/>
  <c r="E1318" i="21"/>
  <c r="O1322" i="21"/>
  <c r="N1322" i="21"/>
  <c r="Q1322" i="21"/>
  <c r="P1322" i="21"/>
  <c r="L1323" i="21"/>
  <c r="J1323" i="21"/>
  <c r="H1324" i="21"/>
  <c r="M1323" i="21"/>
  <c r="I1323" i="21"/>
  <c r="K1323" i="21"/>
  <c r="E1319" i="21"/>
  <c r="D1320" i="21"/>
  <c r="F1319" i="21"/>
  <c r="H1325" i="21"/>
  <c r="I1324" i="21"/>
  <c r="L1324" i="21"/>
  <c r="K1324" i="21"/>
  <c r="J1324" i="21"/>
  <c r="M1324" i="21"/>
  <c r="P1323" i="21"/>
  <c r="O1323" i="21"/>
  <c r="Q1323" i="21"/>
  <c r="N1323" i="21"/>
  <c r="F1320" i="21"/>
  <c r="D1321" i="21"/>
  <c r="E1320" i="21"/>
  <c r="K1325" i="21"/>
  <c r="M1325" i="21"/>
  <c r="J1325" i="21"/>
  <c r="L1325" i="21"/>
  <c r="I1325" i="21"/>
  <c r="H1326" i="21"/>
  <c r="N1324" i="21"/>
  <c r="P1324" i="21"/>
  <c r="O1324" i="21"/>
  <c r="Q1324" i="21"/>
  <c r="E1321" i="21"/>
  <c r="D1322" i="21"/>
  <c r="F1321" i="21"/>
  <c r="P1325" i="21"/>
  <c r="N1325" i="21"/>
  <c r="O1325" i="21"/>
  <c r="Q1325" i="21"/>
  <c r="H1327" i="21"/>
  <c r="M1326" i="21"/>
  <c r="L1326" i="21"/>
  <c r="J1326" i="21"/>
  <c r="K1326" i="21"/>
  <c r="I1326" i="21"/>
  <c r="E1322" i="21"/>
  <c r="F1322" i="21"/>
  <c r="D1323" i="21"/>
  <c r="I1327" i="21"/>
  <c r="K1327" i="21"/>
  <c r="H1328" i="21"/>
  <c r="J1327" i="21"/>
  <c r="M1327" i="21"/>
  <c r="L1327" i="21"/>
  <c r="P1326" i="21"/>
  <c r="Q1326" i="21"/>
  <c r="O1326" i="21"/>
  <c r="N1326" i="21"/>
  <c r="F1323" i="21"/>
  <c r="D1324" i="21"/>
  <c r="E1323" i="21"/>
  <c r="N1327" i="21"/>
  <c r="P1327" i="21"/>
  <c r="O1327" i="21"/>
  <c r="Q1327" i="21"/>
  <c r="K1328" i="21"/>
  <c r="J1328" i="21"/>
  <c r="M1328" i="21"/>
  <c r="I1328" i="21"/>
  <c r="H1329" i="21"/>
  <c r="L1328" i="21"/>
  <c r="D1325" i="21"/>
  <c r="E1324" i="21"/>
  <c r="F1324" i="21"/>
  <c r="P1328" i="21"/>
  <c r="O1328" i="21"/>
  <c r="Q1328" i="21"/>
  <c r="N1328" i="21"/>
  <c r="H1330" i="21"/>
  <c r="I1329" i="21"/>
  <c r="L1329" i="21"/>
  <c r="K1329" i="21"/>
  <c r="J1329" i="21"/>
  <c r="M1329" i="21"/>
  <c r="E1325" i="21"/>
  <c r="F1325" i="21"/>
  <c r="D1326" i="21"/>
  <c r="I1330" i="21"/>
  <c r="J1330" i="21"/>
  <c r="K1330" i="21"/>
  <c r="H1331" i="21"/>
  <c r="M1330" i="21"/>
  <c r="L1330" i="21"/>
  <c r="N1329" i="21"/>
  <c r="P1329" i="21"/>
  <c r="Q1329" i="21"/>
  <c r="O1329" i="21"/>
  <c r="E1326" i="21"/>
  <c r="F1326" i="21"/>
  <c r="D1327" i="21"/>
  <c r="Q1330" i="21"/>
  <c r="N1330" i="21"/>
  <c r="P1330" i="21"/>
  <c r="O1330" i="21"/>
  <c r="J1331" i="21"/>
  <c r="K1331" i="21"/>
  <c r="M1331" i="21"/>
  <c r="L1331" i="21"/>
  <c r="H1332" i="21"/>
  <c r="I1331" i="21"/>
  <c r="F1327" i="21"/>
  <c r="D1328" i="21"/>
  <c r="E1327" i="21"/>
  <c r="I1332" i="21"/>
  <c r="K1332" i="21"/>
  <c r="M1332" i="21"/>
  <c r="H1333" i="21"/>
  <c r="J1332" i="21"/>
  <c r="L1332" i="21"/>
  <c r="P1331" i="21"/>
  <c r="N1331" i="21"/>
  <c r="Q1331" i="21"/>
  <c r="O1331" i="21"/>
  <c r="D1329" i="21"/>
  <c r="E1328" i="21"/>
  <c r="F1328" i="21"/>
  <c r="N1332" i="21"/>
  <c r="P1332" i="21"/>
  <c r="O1332" i="21"/>
  <c r="Q1332" i="21"/>
  <c r="M1333" i="21"/>
  <c r="J1333" i="21"/>
  <c r="I1333" i="21"/>
  <c r="L1333" i="21"/>
  <c r="K1333" i="21"/>
  <c r="H1334" i="21"/>
  <c r="F1329" i="21"/>
  <c r="D1330" i="21"/>
  <c r="E1329" i="21"/>
  <c r="O1333" i="21"/>
  <c r="P1333" i="21"/>
  <c r="Q1333" i="21"/>
  <c r="N1333" i="21"/>
  <c r="I1334" i="21"/>
  <c r="K1334" i="21"/>
  <c r="M1334" i="21"/>
  <c r="J1334" i="21"/>
  <c r="L1334" i="21"/>
  <c r="H1335" i="21"/>
  <c r="F1330" i="21"/>
  <c r="D1331" i="21"/>
  <c r="E1330" i="21"/>
  <c r="P1334" i="21"/>
  <c r="Q1334" i="21"/>
  <c r="O1334" i="21"/>
  <c r="N1334" i="21"/>
  <c r="J1335" i="21"/>
  <c r="K1335" i="21"/>
  <c r="M1335" i="21"/>
  <c r="H1336" i="21"/>
  <c r="I1335" i="21"/>
  <c r="L1335" i="21"/>
  <c r="D1332" i="21"/>
  <c r="F1331" i="21"/>
  <c r="E1331" i="21"/>
  <c r="M1336" i="21"/>
  <c r="L1336" i="21"/>
  <c r="J1336" i="21"/>
  <c r="H1337" i="21"/>
  <c r="I1336" i="21"/>
  <c r="K1336" i="21"/>
  <c r="P1335" i="21"/>
  <c r="Q1335" i="21"/>
  <c r="N1335" i="21"/>
  <c r="O1335" i="21"/>
  <c r="D1333" i="21"/>
  <c r="E1332" i="21"/>
  <c r="F1332" i="21"/>
  <c r="K1337" i="21"/>
  <c r="L1337" i="21"/>
  <c r="H1338" i="21"/>
  <c r="M1337" i="21"/>
  <c r="J1337" i="21"/>
  <c r="I1337" i="21"/>
  <c r="P1336" i="21"/>
  <c r="Q1336" i="21"/>
  <c r="O1336" i="21"/>
  <c r="N1336" i="21"/>
  <c r="D1334" i="21"/>
  <c r="F1333" i="21"/>
  <c r="E1333" i="21"/>
  <c r="M1338" i="21"/>
  <c r="J1338" i="21"/>
  <c r="I1338" i="21"/>
  <c r="K1338" i="21"/>
  <c r="H1339" i="21"/>
  <c r="L1338" i="21"/>
  <c r="Q1337" i="21"/>
  <c r="N1337" i="21"/>
  <c r="P1337" i="21"/>
  <c r="O1337" i="21"/>
  <c r="F1334" i="21"/>
  <c r="E1334" i="21"/>
  <c r="D1335" i="21"/>
  <c r="O1338" i="21"/>
  <c r="P1338" i="21"/>
  <c r="Q1338" i="21"/>
  <c r="N1338" i="21"/>
  <c r="L1339" i="21"/>
  <c r="M1339" i="21"/>
  <c r="I1339" i="21"/>
  <c r="H1340" i="21"/>
  <c r="J1339" i="21"/>
  <c r="K1339" i="21"/>
  <c r="F1335" i="21"/>
  <c r="D1336" i="21"/>
  <c r="E1335" i="21"/>
  <c r="O1339" i="21"/>
  <c r="Q1339" i="21"/>
  <c r="P1339" i="21"/>
  <c r="N1339" i="21"/>
  <c r="J1340" i="21"/>
  <c r="K1340" i="21"/>
  <c r="H1341" i="21"/>
  <c r="M1340" i="21"/>
  <c r="L1340" i="21"/>
  <c r="I1340" i="21"/>
  <c r="D1337" i="21"/>
  <c r="E1336" i="21"/>
  <c r="F1336" i="21"/>
  <c r="I1341" i="21"/>
  <c r="M1341" i="21"/>
  <c r="L1341" i="21"/>
  <c r="H1342" i="21"/>
  <c r="K1341" i="21"/>
  <c r="J1341" i="21"/>
  <c r="N1340" i="21"/>
  <c r="P1340" i="21"/>
  <c r="O1340" i="21"/>
  <c r="Q1340" i="21"/>
  <c r="E1337" i="21"/>
  <c r="D1338" i="21"/>
  <c r="F1337" i="21"/>
  <c r="Q1341" i="21"/>
  <c r="N1341" i="21"/>
  <c r="O1341" i="21"/>
  <c r="P1341" i="21"/>
  <c r="H1343" i="21"/>
  <c r="I1342" i="21"/>
  <c r="L1342" i="21"/>
  <c r="J1342" i="21"/>
  <c r="K1342" i="21"/>
  <c r="M1342" i="21"/>
  <c r="F1338" i="21"/>
  <c r="D1339" i="21"/>
  <c r="E1338" i="21"/>
  <c r="M1343" i="21"/>
  <c r="K1343" i="21"/>
  <c r="J1343" i="21"/>
  <c r="L1343" i="21"/>
  <c r="H1344" i="21"/>
  <c r="I1343" i="21"/>
  <c r="P1342" i="21"/>
  <c r="O1342" i="21"/>
  <c r="Q1342" i="21"/>
  <c r="N1342" i="21"/>
  <c r="E1339" i="21"/>
  <c r="D1340" i="21"/>
  <c r="F1339" i="21"/>
  <c r="L1344" i="21"/>
  <c r="M1344" i="21"/>
  <c r="J1344" i="21"/>
  <c r="K1344" i="21"/>
  <c r="I1344" i="21"/>
  <c r="H1345" i="21"/>
  <c r="P1343" i="21"/>
  <c r="Q1343" i="21"/>
  <c r="O1343" i="21"/>
  <c r="N1343" i="21"/>
  <c r="D1341" i="21"/>
  <c r="E1340" i="21"/>
  <c r="F1340" i="21"/>
  <c r="P1344" i="21"/>
  <c r="O1344" i="21"/>
  <c r="Q1344" i="21"/>
  <c r="N1344" i="21"/>
  <c r="H1346" i="21"/>
  <c r="K1345" i="21"/>
  <c r="J1345" i="21"/>
  <c r="M1345" i="21"/>
  <c r="L1345" i="21"/>
  <c r="I1345" i="21"/>
  <c r="F1341" i="21"/>
  <c r="E1341" i="21"/>
  <c r="D1342" i="21"/>
  <c r="J1346" i="21"/>
  <c r="M1346" i="21"/>
  <c r="L1346" i="21"/>
  <c r="K1346" i="21"/>
  <c r="I1346" i="21"/>
  <c r="H1347" i="21"/>
  <c r="Q1345" i="21"/>
  <c r="P1345" i="21"/>
  <c r="O1345" i="21"/>
  <c r="N1345" i="21"/>
  <c r="D1343" i="21"/>
  <c r="E1342" i="21"/>
  <c r="F1342" i="21"/>
  <c r="Q1346" i="21"/>
  <c r="P1346" i="21"/>
  <c r="O1346" i="21"/>
  <c r="N1346" i="21"/>
  <c r="H1348" i="21"/>
  <c r="L1347" i="21"/>
  <c r="I1347" i="21"/>
  <c r="K1347" i="21"/>
  <c r="J1347" i="21"/>
  <c r="M1347" i="21"/>
  <c r="D1344" i="21"/>
  <c r="E1343" i="21"/>
  <c r="F1343" i="21"/>
  <c r="K1348" i="21"/>
  <c r="L1348" i="21"/>
  <c r="H1349" i="21"/>
  <c r="J1348" i="21"/>
  <c r="M1348" i="21"/>
  <c r="I1348" i="21"/>
  <c r="N1347" i="21"/>
  <c r="P1347" i="21"/>
  <c r="O1347" i="21"/>
  <c r="Q1347" i="21"/>
  <c r="F1344" i="21"/>
  <c r="E1344" i="21"/>
  <c r="D1345" i="21"/>
  <c r="H1350" i="21"/>
  <c r="L1349" i="21"/>
  <c r="J1349" i="21"/>
  <c r="M1349" i="21"/>
  <c r="I1349" i="21"/>
  <c r="K1349" i="21"/>
  <c r="P1348" i="21"/>
  <c r="O1348" i="21"/>
  <c r="Q1348" i="21"/>
  <c r="N1348" i="21"/>
  <c r="D1346" i="21"/>
  <c r="E1345" i="21"/>
  <c r="F1345" i="21"/>
  <c r="H1351" i="21"/>
  <c r="K1350" i="21"/>
  <c r="J1350" i="21"/>
  <c r="L1350" i="21"/>
  <c r="I1350" i="21"/>
  <c r="M1350" i="21"/>
  <c r="N1349" i="21"/>
  <c r="Q1349" i="21"/>
  <c r="O1349" i="21"/>
  <c r="P1349" i="21"/>
  <c r="E1346" i="21"/>
  <c r="D1347" i="21"/>
  <c r="F1346" i="21"/>
  <c r="L1351" i="21"/>
  <c r="J1351" i="21"/>
  <c r="M1351" i="21"/>
  <c r="K1351" i="21"/>
  <c r="H1352" i="21"/>
  <c r="I1351" i="21"/>
  <c r="O1350" i="21"/>
  <c r="Q1350" i="21"/>
  <c r="P1350" i="21"/>
  <c r="N1350" i="21"/>
  <c r="D1348" i="21"/>
  <c r="E1347" i="21"/>
  <c r="F1347" i="21"/>
  <c r="L1352" i="21"/>
  <c r="M1352" i="21"/>
  <c r="H1353" i="21"/>
  <c r="K1352" i="21"/>
  <c r="J1352" i="21"/>
  <c r="I1352" i="21"/>
  <c r="Q1351" i="21"/>
  <c r="N1351" i="21"/>
  <c r="O1351" i="21"/>
  <c r="P1351" i="21"/>
  <c r="F1348" i="21"/>
  <c r="E1348" i="21"/>
  <c r="D1349" i="21"/>
  <c r="I1353" i="21"/>
  <c r="M1353" i="21"/>
  <c r="K1353" i="21"/>
  <c r="J1353" i="21"/>
  <c r="H1354" i="21"/>
  <c r="L1353" i="21"/>
  <c r="P1352" i="21"/>
  <c r="N1352" i="21"/>
  <c r="Q1352" i="21"/>
  <c r="O1352" i="21"/>
  <c r="D1350" i="21"/>
  <c r="E1349" i="21"/>
  <c r="F1349" i="21"/>
  <c r="P1353" i="21"/>
  <c r="O1353" i="21"/>
  <c r="N1353" i="21"/>
  <c r="Q1353" i="21"/>
  <c r="M1354" i="21"/>
  <c r="L1354" i="21"/>
  <c r="K1354" i="21"/>
  <c r="I1354" i="21"/>
  <c r="H1355" i="21"/>
  <c r="J1354" i="21"/>
  <c r="D1351" i="21"/>
  <c r="E1350" i="21"/>
  <c r="F1350" i="21"/>
  <c r="Q1354" i="21"/>
  <c r="N1354" i="21"/>
  <c r="P1354" i="21"/>
  <c r="O1354" i="21"/>
  <c r="H1356" i="21"/>
  <c r="K1355" i="21"/>
  <c r="I1355" i="21"/>
  <c r="L1355" i="21"/>
  <c r="J1355" i="21"/>
  <c r="M1355" i="21"/>
  <c r="E1351" i="21"/>
  <c r="D1352" i="21"/>
  <c r="F1351" i="21"/>
  <c r="H1357" i="21"/>
  <c r="M1356" i="21"/>
  <c r="K1356" i="21"/>
  <c r="J1356" i="21"/>
  <c r="L1356" i="21"/>
  <c r="I1356" i="21"/>
  <c r="Q1355" i="21"/>
  <c r="P1355" i="21"/>
  <c r="O1355" i="21"/>
  <c r="N1355" i="21"/>
  <c r="F1352" i="21"/>
  <c r="E1352" i="21"/>
  <c r="D1353" i="21"/>
  <c r="H1358" i="21"/>
  <c r="L1357" i="21"/>
  <c r="I1357" i="21"/>
  <c r="K1357" i="21"/>
  <c r="J1357" i="21"/>
  <c r="M1357" i="21"/>
  <c r="P1356" i="21"/>
  <c r="N1356" i="21"/>
  <c r="O1356" i="21"/>
  <c r="Q1356" i="21"/>
  <c r="D1354" i="21"/>
  <c r="E1353" i="21"/>
  <c r="F1353" i="21"/>
  <c r="J1358" i="21"/>
  <c r="K1358" i="21"/>
  <c r="I1358" i="21"/>
  <c r="L1358" i="21"/>
  <c r="M1358" i="21"/>
  <c r="H1359" i="21"/>
  <c r="N1357" i="21"/>
  <c r="O1357" i="21"/>
  <c r="Q1357" i="21"/>
  <c r="P1357" i="21"/>
  <c r="E1354" i="21"/>
  <c r="F1354" i="21"/>
  <c r="D1355" i="21"/>
  <c r="O1358" i="21"/>
  <c r="Q1358" i="21"/>
  <c r="N1358" i="21"/>
  <c r="P1358" i="21"/>
  <c r="K1359" i="21"/>
  <c r="L1359" i="21"/>
  <c r="H1360" i="21"/>
  <c r="M1359" i="21"/>
  <c r="J1359" i="21"/>
  <c r="I1359" i="21"/>
  <c r="E1355" i="21"/>
  <c r="D1356" i="21"/>
  <c r="F1355" i="21"/>
  <c r="L1360" i="21"/>
  <c r="H1361" i="21"/>
  <c r="J1360" i="21"/>
  <c r="K1360" i="21"/>
  <c r="M1360" i="21"/>
  <c r="I1360" i="21"/>
  <c r="P1359" i="21"/>
  <c r="Q1359" i="21"/>
  <c r="N1359" i="21"/>
  <c r="O1359" i="21"/>
  <c r="F1356" i="21"/>
  <c r="E1356" i="21"/>
  <c r="D1357" i="21"/>
  <c r="M1361" i="21"/>
  <c r="J1361" i="21"/>
  <c r="K1361" i="21"/>
  <c r="H1362" i="21"/>
  <c r="L1361" i="21"/>
  <c r="I1361" i="21"/>
  <c r="Q1360" i="21"/>
  <c r="O1360" i="21"/>
  <c r="N1360" i="21"/>
  <c r="P1360" i="21"/>
  <c r="F1357" i="21"/>
  <c r="D1358" i="21"/>
  <c r="E1357" i="21"/>
  <c r="K1362" i="21"/>
  <c r="L1362" i="21"/>
  <c r="J1362" i="21"/>
  <c r="H1363" i="21"/>
  <c r="M1362" i="21"/>
  <c r="I1362" i="21"/>
  <c r="Q1361" i="21"/>
  <c r="P1361" i="21"/>
  <c r="N1361" i="21"/>
  <c r="O1361" i="21"/>
  <c r="D1359" i="21"/>
  <c r="F1358" i="21"/>
  <c r="E1358" i="21"/>
  <c r="J1363" i="21"/>
  <c r="L1363" i="21"/>
  <c r="H1364" i="21"/>
  <c r="K1363" i="21"/>
  <c r="I1363" i="21"/>
  <c r="M1363" i="21"/>
  <c r="O1362" i="21"/>
  <c r="N1362" i="21"/>
  <c r="P1362" i="21"/>
  <c r="Q1362" i="21"/>
  <c r="F1359" i="21"/>
  <c r="D1360" i="21"/>
  <c r="E1359" i="21"/>
  <c r="M1364" i="21"/>
  <c r="J1364" i="21"/>
  <c r="K1364" i="21"/>
  <c r="I1364" i="21"/>
  <c r="H1365" i="21"/>
  <c r="L1364" i="21"/>
  <c r="N1363" i="21"/>
  <c r="O1363" i="21"/>
  <c r="Q1363" i="21"/>
  <c r="P1363" i="21"/>
  <c r="D1361" i="21"/>
  <c r="F1360" i="21"/>
  <c r="E1360" i="21"/>
  <c r="O1364" i="21"/>
  <c r="P1364" i="21"/>
  <c r="N1364" i="21"/>
  <c r="Q1364" i="21"/>
  <c r="K1365" i="21"/>
  <c r="J1365" i="21"/>
  <c r="L1365" i="21"/>
  <c r="H1366" i="21"/>
  <c r="I1365" i="21"/>
  <c r="M1365" i="21"/>
  <c r="E1361" i="21"/>
  <c r="F1361" i="21"/>
  <c r="D1362" i="21"/>
  <c r="J1366" i="21"/>
  <c r="H1367" i="21"/>
  <c r="K1366" i="21"/>
  <c r="L1366" i="21"/>
  <c r="I1366" i="21"/>
  <c r="M1366" i="21"/>
  <c r="Q1365" i="21"/>
  <c r="N1365" i="21"/>
  <c r="P1365" i="21"/>
  <c r="O1365" i="21"/>
  <c r="F1362" i="21"/>
  <c r="D1363" i="21"/>
  <c r="E1362" i="21"/>
  <c r="K1367" i="21"/>
  <c r="M1367" i="21"/>
  <c r="I1367" i="21"/>
  <c r="J1367" i="21"/>
  <c r="H1368" i="21"/>
  <c r="L1367" i="21"/>
  <c r="Q1366" i="21"/>
  <c r="N1366" i="21"/>
  <c r="P1366" i="21"/>
  <c r="O1366" i="21"/>
  <c r="E1363" i="21"/>
  <c r="F1363" i="21"/>
  <c r="D1364" i="21"/>
  <c r="P1367" i="21"/>
  <c r="O1367" i="21"/>
  <c r="Q1367" i="21"/>
  <c r="N1367" i="21"/>
  <c r="L1368" i="21"/>
  <c r="I1368" i="21"/>
  <c r="H1369" i="21"/>
  <c r="K1368" i="21"/>
  <c r="M1368" i="21"/>
  <c r="J1368" i="21"/>
  <c r="D1365" i="21"/>
  <c r="E1364" i="21"/>
  <c r="F1364" i="21"/>
  <c r="P1368" i="21"/>
  <c r="N1368" i="21"/>
  <c r="O1368" i="21"/>
  <c r="Q1368" i="21"/>
  <c r="H1370" i="21"/>
  <c r="M1369" i="21"/>
  <c r="J1369" i="21"/>
  <c r="L1369" i="21"/>
  <c r="K1369" i="21"/>
  <c r="I1369" i="21"/>
  <c r="D1366" i="21"/>
  <c r="E1365" i="21"/>
  <c r="F1365" i="21"/>
  <c r="K1370" i="21"/>
  <c r="I1370" i="21"/>
  <c r="J1370" i="21"/>
  <c r="L1370" i="21"/>
  <c r="H1371" i="21"/>
  <c r="M1370" i="21"/>
  <c r="N1369" i="21"/>
  <c r="Q1369" i="21"/>
  <c r="P1369" i="21"/>
  <c r="O1369" i="21"/>
  <c r="D1367" i="21"/>
  <c r="F1366" i="21"/>
  <c r="E1366" i="21"/>
  <c r="O1370" i="21"/>
  <c r="Q1370" i="21"/>
  <c r="N1370" i="21"/>
  <c r="P1370" i="21"/>
  <c r="L1371" i="21"/>
  <c r="I1371" i="21"/>
  <c r="H1372" i="21"/>
  <c r="J1371" i="21"/>
  <c r="M1371" i="21"/>
  <c r="K1371" i="21"/>
  <c r="D1368" i="21"/>
  <c r="E1367" i="21"/>
  <c r="F1367" i="21"/>
  <c r="P1371" i="21"/>
  <c r="Q1371" i="21"/>
  <c r="O1371" i="21"/>
  <c r="N1371" i="21"/>
  <c r="H1373" i="21"/>
  <c r="I1372" i="21"/>
  <c r="J1372" i="21"/>
  <c r="L1372" i="21"/>
  <c r="M1372" i="21"/>
  <c r="K1372" i="21"/>
  <c r="E1368" i="21"/>
  <c r="F1368" i="21"/>
  <c r="D1369" i="21"/>
  <c r="H1374" i="21"/>
  <c r="L1373" i="21"/>
  <c r="J1373" i="21"/>
  <c r="I1373" i="21"/>
  <c r="K1373" i="21"/>
  <c r="M1373" i="21"/>
  <c r="Q1372" i="21"/>
  <c r="N1372" i="21"/>
  <c r="P1372" i="21"/>
  <c r="O1372" i="21"/>
  <c r="F1369" i="21"/>
  <c r="D1370" i="21"/>
  <c r="E1369" i="21"/>
  <c r="K1374" i="21"/>
  <c r="H1375" i="21"/>
  <c r="I1374" i="21"/>
  <c r="M1374" i="21"/>
  <c r="J1374" i="21"/>
  <c r="L1374" i="21"/>
  <c r="P1373" i="21"/>
  <c r="N1373" i="21"/>
  <c r="O1373" i="21"/>
  <c r="Q1373" i="21"/>
  <c r="F1370" i="21"/>
  <c r="D1371" i="21"/>
  <c r="E1370" i="21"/>
  <c r="H1376" i="21"/>
  <c r="I1375" i="21"/>
  <c r="K1375" i="21"/>
  <c r="J1375" i="21"/>
  <c r="M1375" i="21"/>
  <c r="L1375" i="21"/>
  <c r="N1374" i="21"/>
  <c r="O1374" i="21"/>
  <c r="Q1374" i="21"/>
  <c r="P1374" i="21"/>
  <c r="F1371" i="21"/>
  <c r="D1372" i="21"/>
  <c r="E1371" i="21"/>
  <c r="H1377" i="21"/>
  <c r="M1376" i="21"/>
  <c r="K1376" i="21"/>
  <c r="J1376" i="21"/>
  <c r="L1376" i="21"/>
  <c r="I1376" i="21"/>
  <c r="N1375" i="21"/>
  <c r="Q1375" i="21"/>
  <c r="O1375" i="21"/>
  <c r="P1375" i="21"/>
  <c r="D1373" i="21"/>
  <c r="F1372" i="21"/>
  <c r="E1372" i="21"/>
  <c r="I1377" i="21"/>
  <c r="J1377" i="21"/>
  <c r="K1377" i="21"/>
  <c r="H1378" i="21"/>
  <c r="L1377" i="21"/>
  <c r="M1377" i="21"/>
  <c r="N1376" i="21"/>
  <c r="P1376" i="21"/>
  <c r="O1376" i="21"/>
  <c r="Q1376" i="21"/>
  <c r="F1373" i="21"/>
  <c r="E1373" i="21"/>
  <c r="D1374" i="21"/>
  <c r="N1377" i="21"/>
  <c r="O1377" i="21"/>
  <c r="P1377" i="21"/>
  <c r="Q1377" i="21"/>
  <c r="L1378" i="21"/>
  <c r="K1378" i="21"/>
  <c r="J1378" i="21"/>
  <c r="M1378" i="21"/>
  <c r="I1378" i="21"/>
  <c r="H1379" i="21"/>
  <c r="F1374" i="21"/>
  <c r="E1374" i="21"/>
  <c r="D1375" i="21"/>
  <c r="P1378" i="21"/>
  <c r="O1378" i="21"/>
  <c r="Q1378" i="21"/>
  <c r="N1378" i="21"/>
  <c r="L1379" i="21"/>
  <c r="J1379" i="21"/>
  <c r="K1379" i="21"/>
  <c r="I1379" i="21"/>
  <c r="M1379" i="21"/>
  <c r="H1380" i="21"/>
  <c r="F1375" i="21"/>
  <c r="D1376" i="21"/>
  <c r="E1375" i="21"/>
  <c r="P1379" i="21"/>
  <c r="O1379" i="21"/>
  <c r="Q1379" i="21"/>
  <c r="N1379" i="21"/>
  <c r="J1380" i="21"/>
  <c r="M1380" i="21"/>
  <c r="H1381" i="21"/>
  <c r="K1380" i="21"/>
  <c r="I1380" i="21"/>
  <c r="L1380" i="21"/>
  <c r="F1376" i="21"/>
  <c r="D1377" i="21"/>
  <c r="E1376" i="21"/>
  <c r="K1381" i="21"/>
  <c r="I1381" i="21"/>
  <c r="M1381" i="21"/>
  <c r="H1382" i="21"/>
  <c r="J1381" i="21"/>
  <c r="L1381" i="21"/>
  <c r="Q1380" i="21"/>
  <c r="N1380" i="21"/>
  <c r="O1380" i="21"/>
  <c r="P1380" i="21"/>
  <c r="E1377" i="21"/>
  <c r="F1377" i="21"/>
  <c r="D1378" i="21"/>
  <c r="P1381" i="21"/>
  <c r="O1381" i="21"/>
  <c r="Q1381" i="21"/>
  <c r="N1381" i="21"/>
  <c r="J1382" i="21"/>
  <c r="I1382" i="21"/>
  <c r="M1382" i="21"/>
  <c r="H1383" i="21"/>
  <c r="K1382" i="21"/>
  <c r="L1382" i="21"/>
  <c r="E1378" i="21"/>
  <c r="D1379" i="21"/>
  <c r="F1378" i="21"/>
  <c r="N1382" i="21"/>
  <c r="O1382" i="21"/>
  <c r="P1382" i="21"/>
  <c r="Q1382" i="21"/>
  <c r="J1383" i="21"/>
  <c r="I1383" i="21"/>
  <c r="L1383" i="21"/>
  <c r="M1383" i="21"/>
  <c r="K1383" i="21"/>
  <c r="H1384" i="21"/>
  <c r="F1379" i="21"/>
  <c r="D1380" i="21"/>
  <c r="E1379" i="21"/>
  <c r="O1383" i="21"/>
  <c r="N1383" i="21"/>
  <c r="Q1383" i="21"/>
  <c r="P1383" i="21"/>
  <c r="M1384" i="21"/>
  <c r="L1384" i="21"/>
  <c r="H1385" i="21"/>
  <c r="J1384" i="21"/>
  <c r="I1384" i="21"/>
  <c r="K1384" i="21"/>
  <c r="F1380" i="21"/>
  <c r="E1380" i="21"/>
  <c r="D1381" i="21"/>
  <c r="L1385" i="21"/>
  <c r="H1386" i="21"/>
  <c r="K1385" i="21"/>
  <c r="I1385" i="21"/>
  <c r="M1385" i="21"/>
  <c r="J1385" i="21"/>
  <c r="Q1384" i="21"/>
  <c r="N1384" i="21"/>
  <c r="P1384" i="21"/>
  <c r="O1384" i="21"/>
  <c r="D1382" i="21"/>
  <c r="E1381" i="21"/>
  <c r="F1381" i="21"/>
  <c r="J1386" i="21"/>
  <c r="H1387" i="21"/>
  <c r="K1386" i="21"/>
  <c r="I1386" i="21"/>
  <c r="L1386" i="21"/>
  <c r="M1386" i="21"/>
  <c r="N1385" i="21"/>
  <c r="O1385" i="21"/>
  <c r="P1385" i="21"/>
  <c r="Q1385" i="21"/>
  <c r="F1382" i="21"/>
  <c r="D1383" i="21"/>
  <c r="E1382" i="21"/>
  <c r="J1387" i="21"/>
  <c r="M1387" i="21"/>
  <c r="L1387" i="21"/>
  <c r="H1388" i="21"/>
  <c r="I1387" i="21"/>
  <c r="K1387" i="21"/>
  <c r="N1386" i="21"/>
  <c r="P1386" i="21"/>
  <c r="O1386" i="21"/>
  <c r="Q1386" i="21"/>
  <c r="F1383" i="21"/>
  <c r="E1383" i="21"/>
  <c r="D1384" i="21"/>
  <c r="L1388" i="21"/>
  <c r="M1388" i="21"/>
  <c r="I1388" i="21"/>
  <c r="J1388" i="21"/>
  <c r="H1389" i="21"/>
  <c r="K1388" i="21"/>
  <c r="Q1387" i="21"/>
  <c r="N1387" i="21"/>
  <c r="P1387" i="21"/>
  <c r="O1387" i="21"/>
  <c r="D1385" i="21"/>
  <c r="E1384" i="21"/>
  <c r="F1384" i="21"/>
  <c r="Q1388" i="21"/>
  <c r="O1388" i="21"/>
  <c r="N1388" i="21"/>
  <c r="P1388" i="21"/>
  <c r="J1389" i="21"/>
  <c r="K1389" i="21"/>
  <c r="I1389" i="21"/>
  <c r="H1390" i="21"/>
  <c r="M1389" i="21"/>
  <c r="L1389" i="21"/>
  <c r="E1385" i="21"/>
  <c r="D1386" i="21"/>
  <c r="F1385" i="21"/>
  <c r="Q1389" i="21"/>
  <c r="N1389" i="21"/>
  <c r="O1389" i="21"/>
  <c r="P1389" i="21"/>
  <c r="I1390" i="21"/>
  <c r="K1390" i="21"/>
  <c r="J1390" i="21"/>
  <c r="L1390" i="21"/>
  <c r="H1391" i="21"/>
  <c r="M1390" i="21"/>
  <c r="E1386" i="21"/>
  <c r="F1386" i="21"/>
  <c r="D1387" i="21"/>
  <c r="O1390" i="21"/>
  <c r="P1390" i="21"/>
  <c r="Q1390" i="21"/>
  <c r="N1390" i="21"/>
  <c r="M1391" i="21"/>
  <c r="L1391" i="21"/>
  <c r="K1391" i="21"/>
  <c r="J1391" i="21"/>
  <c r="I1391" i="21"/>
  <c r="H1392" i="21"/>
  <c r="D1388" i="21"/>
  <c r="E1387" i="21"/>
  <c r="F1387" i="21"/>
  <c r="N1391" i="21"/>
  <c r="O1391" i="21"/>
  <c r="Q1391" i="21"/>
  <c r="P1391" i="21"/>
  <c r="K1392" i="21"/>
  <c r="M1392" i="21"/>
  <c r="H1393" i="21"/>
  <c r="L1392" i="21"/>
  <c r="J1392" i="21"/>
  <c r="I1392" i="21"/>
  <c r="D1389" i="21"/>
  <c r="E1388" i="21"/>
  <c r="F1388" i="21"/>
  <c r="J1393" i="21"/>
  <c r="I1393" i="21"/>
  <c r="K1393" i="21"/>
  <c r="H1394" i="21"/>
  <c r="L1393" i="21"/>
  <c r="M1393" i="21"/>
  <c r="Q1392" i="21"/>
  <c r="O1392" i="21"/>
  <c r="P1392" i="21"/>
  <c r="N1392" i="21"/>
  <c r="F1389" i="21"/>
  <c r="E1389" i="21"/>
  <c r="D1390" i="21"/>
  <c r="P1393" i="21"/>
  <c r="N1393" i="21"/>
  <c r="O1393" i="21"/>
  <c r="Q1393" i="21"/>
  <c r="I1394" i="21"/>
  <c r="M1394" i="21"/>
  <c r="J1394" i="21"/>
  <c r="H1395" i="21"/>
  <c r="L1394" i="21"/>
  <c r="K1394" i="21"/>
  <c r="F1390" i="21"/>
  <c r="E1390" i="21"/>
  <c r="D1391" i="21"/>
  <c r="O1394" i="21"/>
  <c r="N1394" i="21"/>
  <c r="P1394" i="21"/>
  <c r="Q1394" i="21"/>
  <c r="I1395" i="21"/>
  <c r="M1395" i="21"/>
  <c r="L1395" i="21"/>
  <c r="K1395" i="21"/>
  <c r="J1395" i="21"/>
  <c r="H1396" i="21"/>
  <c r="E1391" i="21"/>
  <c r="F1391" i="21"/>
  <c r="D1392" i="21"/>
  <c r="Q1395" i="21"/>
  <c r="O1395" i="21"/>
  <c r="P1395" i="21"/>
  <c r="N1395" i="21"/>
  <c r="J1396" i="21"/>
  <c r="L1396" i="21"/>
  <c r="M1396" i="21"/>
  <c r="H1397" i="21"/>
  <c r="K1396" i="21"/>
  <c r="I1396" i="21"/>
  <c r="D1393" i="21"/>
  <c r="E1392" i="21"/>
  <c r="F1392" i="21"/>
  <c r="I1397" i="21"/>
  <c r="M1397" i="21"/>
  <c r="L1397" i="21"/>
  <c r="K1397" i="21"/>
  <c r="H1398" i="21"/>
  <c r="J1397" i="21"/>
  <c r="Q1396" i="21"/>
  <c r="O1396" i="21"/>
  <c r="N1396" i="21"/>
  <c r="P1396" i="21"/>
  <c r="D1394" i="21"/>
  <c r="E1393" i="21"/>
  <c r="F1393" i="21"/>
  <c r="N1397" i="21"/>
  <c r="P1397" i="21"/>
  <c r="O1397" i="21"/>
  <c r="Q1397" i="21"/>
  <c r="H1399" i="21"/>
  <c r="K1398" i="21"/>
  <c r="I1398" i="21"/>
  <c r="L1398" i="21"/>
  <c r="M1398" i="21"/>
  <c r="J1398" i="21"/>
  <c r="E1394" i="21"/>
  <c r="D1395" i="21"/>
  <c r="F1394" i="21"/>
  <c r="L1399" i="21"/>
  <c r="J1399" i="21"/>
  <c r="M1399" i="21"/>
  <c r="H1400" i="21"/>
  <c r="K1399" i="21"/>
  <c r="I1399" i="21"/>
  <c r="P1398" i="21"/>
  <c r="O1398" i="21"/>
  <c r="Q1398" i="21"/>
  <c r="N1398" i="21"/>
  <c r="E1395" i="21"/>
  <c r="D1396" i="21"/>
  <c r="F1395" i="21"/>
  <c r="J1400" i="21"/>
  <c r="M1400" i="21"/>
  <c r="H1401" i="21"/>
  <c r="K1400" i="21"/>
  <c r="I1400" i="21"/>
  <c r="L1400" i="21"/>
  <c r="N1399" i="21"/>
  <c r="Q1399" i="21"/>
  <c r="P1399" i="21"/>
  <c r="O1399" i="21"/>
  <c r="D1397" i="21"/>
  <c r="E1396" i="21"/>
  <c r="F1396" i="21"/>
  <c r="J1401" i="21"/>
  <c r="M1401" i="21"/>
  <c r="K1401" i="21"/>
  <c r="H1402" i="21"/>
  <c r="L1401" i="21"/>
  <c r="I1401" i="21"/>
  <c r="Q1400" i="21"/>
  <c r="P1400" i="21"/>
  <c r="N1400" i="21"/>
  <c r="O1400" i="21"/>
  <c r="F1397" i="21"/>
  <c r="E1397" i="21"/>
  <c r="D1398" i="21"/>
  <c r="M1402" i="21"/>
  <c r="L1402" i="21"/>
  <c r="H1403" i="21"/>
  <c r="J1402" i="21"/>
  <c r="K1402" i="21"/>
  <c r="I1402" i="21"/>
  <c r="P1401" i="21"/>
  <c r="O1401" i="21"/>
  <c r="Q1401" i="21"/>
  <c r="N1401" i="21"/>
  <c r="F1398" i="21"/>
  <c r="D1399" i="21"/>
  <c r="E1398" i="21"/>
  <c r="K1403" i="21"/>
  <c r="J1403" i="21"/>
  <c r="H1404" i="21"/>
  <c r="L1403" i="21"/>
  <c r="I1403" i="21"/>
  <c r="M1403" i="21"/>
  <c r="P1402" i="21"/>
  <c r="N1402" i="21"/>
  <c r="O1402" i="21"/>
  <c r="Q1402" i="21"/>
  <c r="F1399" i="21"/>
  <c r="E1399" i="21"/>
  <c r="D1400" i="21"/>
  <c r="H1405" i="21"/>
  <c r="I1404" i="21"/>
  <c r="J1404" i="21"/>
  <c r="L1404" i="21"/>
  <c r="M1404" i="21"/>
  <c r="K1404" i="21"/>
  <c r="N1403" i="21"/>
  <c r="P1403" i="21"/>
  <c r="O1403" i="21"/>
  <c r="Q1403" i="21"/>
  <c r="F1400" i="21"/>
  <c r="E1400" i="21"/>
  <c r="D1401" i="21"/>
  <c r="L1405" i="21"/>
  <c r="M1405" i="21"/>
  <c r="K1405" i="21"/>
  <c r="J1405" i="21"/>
  <c r="H1406" i="21"/>
  <c r="I1405" i="21"/>
  <c r="N1404" i="21"/>
  <c r="P1404" i="21"/>
  <c r="Q1404" i="21"/>
  <c r="O1404" i="21"/>
  <c r="D1402" i="21"/>
  <c r="F1401" i="21"/>
  <c r="E1401" i="21"/>
  <c r="I1406" i="21"/>
  <c r="L1406" i="21"/>
  <c r="J1406" i="21"/>
  <c r="K1406" i="21"/>
  <c r="M1406" i="21"/>
  <c r="H1407" i="21"/>
  <c r="N1405" i="21"/>
  <c r="P1405" i="21"/>
  <c r="Q1405" i="21"/>
  <c r="O1405" i="21"/>
  <c r="D1403" i="21"/>
  <c r="F1402" i="21"/>
  <c r="E1402" i="21"/>
  <c r="P1406" i="21"/>
  <c r="O1406" i="21"/>
  <c r="Q1406" i="21"/>
  <c r="N1406" i="21"/>
  <c r="K1407" i="21"/>
  <c r="H1408" i="21"/>
  <c r="M1407" i="21"/>
  <c r="L1407" i="21"/>
  <c r="J1407" i="21"/>
  <c r="I1407" i="21"/>
  <c r="D1404" i="21"/>
  <c r="E1403" i="21"/>
  <c r="F1403" i="21"/>
  <c r="K1408" i="21"/>
  <c r="H1409" i="21"/>
  <c r="J1408" i="21"/>
  <c r="L1408" i="21"/>
  <c r="I1408" i="21"/>
  <c r="M1408" i="21"/>
  <c r="P1407" i="21"/>
  <c r="Q1407" i="21"/>
  <c r="N1407" i="21"/>
  <c r="O1407" i="21"/>
  <c r="F1404" i="21"/>
  <c r="D1405" i="21"/>
  <c r="E1404" i="21"/>
  <c r="M1409" i="21"/>
  <c r="I1409" i="21"/>
  <c r="K1409" i="21"/>
  <c r="H1410" i="21"/>
  <c r="J1409" i="21"/>
  <c r="L1409" i="21"/>
  <c r="O1408" i="21"/>
  <c r="P1408" i="21"/>
  <c r="Q1408" i="21"/>
  <c r="N1408" i="21"/>
  <c r="D1406" i="21"/>
  <c r="F1405" i="21"/>
  <c r="E1405" i="21"/>
  <c r="P1409" i="21"/>
  <c r="Q1409" i="21"/>
  <c r="O1409" i="21"/>
  <c r="N1409" i="21"/>
  <c r="I1410" i="21"/>
  <c r="L1410" i="21"/>
  <c r="J1410" i="21"/>
  <c r="H1411" i="21"/>
  <c r="K1410" i="21"/>
  <c r="M1410" i="21"/>
  <c r="E1406" i="21"/>
  <c r="F1406" i="21"/>
  <c r="D1407" i="21"/>
  <c r="O1410" i="21"/>
  <c r="Q1410" i="21"/>
  <c r="N1410" i="21"/>
  <c r="P1410" i="21"/>
  <c r="H1412" i="21"/>
  <c r="L1411" i="21"/>
  <c r="K1411" i="21"/>
  <c r="I1411" i="21"/>
  <c r="J1411" i="21"/>
  <c r="M1411" i="21"/>
  <c r="E1407" i="21"/>
  <c r="F1407" i="21"/>
  <c r="D1408" i="21"/>
  <c r="H1413" i="21"/>
  <c r="K1412" i="21"/>
  <c r="J1412" i="21"/>
  <c r="L1412" i="21"/>
  <c r="I1412" i="21"/>
  <c r="M1412" i="21"/>
  <c r="P1411" i="21"/>
  <c r="N1411" i="21"/>
  <c r="Q1411" i="21"/>
  <c r="O1411" i="21"/>
  <c r="F1408" i="21"/>
  <c r="E1408" i="21"/>
  <c r="D1409" i="21"/>
  <c r="M1413" i="21"/>
  <c r="K1413" i="21"/>
  <c r="I1413" i="21"/>
  <c r="J1413" i="21"/>
  <c r="H1414" i="21"/>
  <c r="L1413" i="21"/>
  <c r="Q1412" i="21"/>
  <c r="O1412" i="21"/>
  <c r="P1412" i="21"/>
  <c r="N1412" i="21"/>
  <c r="E1409" i="21"/>
  <c r="F1409" i="21"/>
  <c r="D1410" i="21"/>
  <c r="Q1413" i="21"/>
  <c r="P1413" i="21"/>
  <c r="O1413" i="21"/>
  <c r="N1413" i="21"/>
  <c r="L1414" i="21"/>
  <c r="K1414" i="21"/>
  <c r="I1414" i="21"/>
  <c r="M1414" i="21"/>
  <c r="H1415" i="21"/>
  <c r="J1414" i="21"/>
  <c r="D1411" i="21"/>
  <c r="E1410" i="21"/>
  <c r="F1410" i="21"/>
  <c r="O1414" i="21"/>
  <c r="Q1414" i="21"/>
  <c r="N1414" i="21"/>
  <c r="P1414" i="21"/>
  <c r="M1415" i="21"/>
  <c r="K1415" i="21"/>
  <c r="I1415" i="21"/>
  <c r="J1415" i="21"/>
  <c r="H1416" i="21"/>
  <c r="L1415" i="21"/>
  <c r="F1411" i="21"/>
  <c r="E1411" i="21"/>
  <c r="D1412" i="21"/>
  <c r="O1415" i="21"/>
  <c r="N1415" i="21"/>
  <c r="P1415" i="21"/>
  <c r="Q1415" i="21"/>
  <c r="L1416" i="21"/>
  <c r="K1416" i="21"/>
  <c r="M1416" i="21"/>
  <c r="H1417" i="21"/>
  <c r="J1416" i="21"/>
  <c r="I1416" i="21"/>
  <c r="F1412" i="21"/>
  <c r="E1412" i="21"/>
  <c r="D1413" i="21"/>
  <c r="I1417" i="21"/>
  <c r="L1417" i="21"/>
  <c r="J1417" i="21"/>
  <c r="M1417" i="21"/>
  <c r="K1417" i="21"/>
  <c r="H1418" i="21"/>
  <c r="N1416" i="21"/>
  <c r="Q1416" i="21"/>
  <c r="P1416" i="21"/>
  <c r="O1416" i="21"/>
  <c r="E1413" i="21"/>
  <c r="F1413" i="21"/>
  <c r="D1414" i="21"/>
  <c r="Q1417" i="21"/>
  <c r="P1417" i="21"/>
  <c r="O1417" i="21"/>
  <c r="N1417" i="21"/>
  <c r="J1418" i="21"/>
  <c r="L1418" i="21"/>
  <c r="M1418" i="21"/>
  <c r="I1418" i="21"/>
  <c r="H1419" i="21"/>
  <c r="K1418" i="21"/>
  <c r="D1415" i="21"/>
  <c r="E1414" i="21"/>
  <c r="F1414" i="21"/>
  <c r="N1418" i="21"/>
  <c r="Q1418" i="21"/>
  <c r="P1418" i="21"/>
  <c r="O1418" i="21"/>
  <c r="L1419" i="21"/>
  <c r="M1419" i="21"/>
  <c r="K1419" i="21"/>
  <c r="H1420" i="21"/>
  <c r="J1419" i="21"/>
  <c r="I1419" i="21"/>
  <c r="E1415" i="21"/>
  <c r="D1416" i="21"/>
  <c r="F1415" i="21"/>
  <c r="M1420" i="21"/>
  <c r="K1420" i="21"/>
  <c r="J1420" i="21"/>
  <c r="H1421" i="21"/>
  <c r="I1420" i="21"/>
  <c r="L1420" i="21"/>
  <c r="N1419" i="21"/>
  <c r="O1419" i="21"/>
  <c r="Q1419" i="21"/>
  <c r="P1419" i="21"/>
  <c r="E1416" i="21"/>
  <c r="F1416" i="21"/>
  <c r="D1417" i="21"/>
  <c r="M1421" i="21"/>
  <c r="K1421" i="21"/>
  <c r="L1421" i="21"/>
  <c r="H1422" i="21"/>
  <c r="J1421" i="21"/>
  <c r="I1421" i="21"/>
  <c r="N1420" i="21"/>
  <c r="Q1420" i="21"/>
  <c r="P1420" i="21"/>
  <c r="O1420" i="21"/>
  <c r="F1417" i="21"/>
  <c r="E1417" i="21"/>
  <c r="D1418" i="21"/>
  <c r="L1422" i="21"/>
  <c r="J1422" i="21"/>
  <c r="M1422" i="21"/>
  <c r="K1422" i="21"/>
  <c r="I1422" i="21"/>
  <c r="H1423" i="21"/>
  <c r="N1421" i="21"/>
  <c r="O1421" i="21"/>
  <c r="Q1421" i="21"/>
  <c r="P1421" i="21"/>
  <c r="F1418" i="21"/>
  <c r="E1418" i="21"/>
  <c r="D1419" i="21"/>
  <c r="P1422" i="21"/>
  <c r="Q1422" i="21"/>
  <c r="O1422" i="21"/>
  <c r="N1422" i="21"/>
  <c r="M1423" i="21"/>
  <c r="J1423" i="21"/>
  <c r="K1423" i="21"/>
  <c r="L1423" i="21"/>
  <c r="I1423" i="21"/>
  <c r="H1424" i="21"/>
  <c r="D1420" i="21"/>
  <c r="F1419" i="21"/>
  <c r="E1419" i="21"/>
  <c r="O1423" i="21"/>
  <c r="Q1423" i="21"/>
  <c r="P1423" i="21"/>
  <c r="N1423" i="21"/>
  <c r="J1424" i="21"/>
  <c r="L1424" i="21"/>
  <c r="K1424" i="21"/>
  <c r="H1425" i="21"/>
  <c r="M1424" i="21"/>
  <c r="I1424" i="21"/>
  <c r="F1420" i="21"/>
  <c r="D1421" i="21"/>
  <c r="E1420" i="21"/>
  <c r="J1425" i="21"/>
  <c r="L1425" i="21"/>
  <c r="I1425" i="21"/>
  <c r="M1425" i="21"/>
  <c r="K1425" i="21"/>
  <c r="H1426" i="21"/>
  <c r="Q1424" i="21"/>
  <c r="N1424" i="21"/>
  <c r="O1424" i="21"/>
  <c r="P1424" i="21"/>
  <c r="F1421" i="21"/>
  <c r="E1421" i="21"/>
  <c r="D1422" i="21"/>
  <c r="N1425" i="21"/>
  <c r="O1425" i="21"/>
  <c r="Q1425" i="21"/>
  <c r="P1425" i="21"/>
  <c r="I1426" i="21"/>
  <c r="H1427" i="21"/>
  <c r="L1426" i="21"/>
  <c r="K1426" i="21"/>
  <c r="M1426" i="21"/>
  <c r="J1426" i="21"/>
  <c r="F1422" i="21"/>
  <c r="D1423" i="21"/>
  <c r="E1422" i="21"/>
  <c r="O1426" i="21"/>
  <c r="Q1426" i="21"/>
  <c r="N1426" i="21"/>
  <c r="P1426" i="21"/>
  <c r="K1427" i="21"/>
  <c r="I1427" i="21"/>
  <c r="H1428" i="21"/>
  <c r="M1427" i="21"/>
  <c r="J1427" i="21"/>
  <c r="L1427" i="21"/>
  <c r="D1424" i="21"/>
  <c r="F1423" i="21"/>
  <c r="E1423" i="21"/>
  <c r="O1427" i="21"/>
  <c r="N1427" i="21"/>
  <c r="Q1427" i="21"/>
  <c r="P1427" i="21"/>
  <c r="M1428" i="21"/>
  <c r="L1428" i="21"/>
  <c r="I1428" i="21"/>
  <c r="K1428" i="21"/>
  <c r="H1429" i="21"/>
  <c r="J1428" i="21"/>
  <c r="E1424" i="21"/>
  <c r="D1425" i="21"/>
  <c r="F1424" i="21"/>
  <c r="Q1428" i="21"/>
  <c r="O1428" i="21"/>
  <c r="N1428" i="21"/>
  <c r="P1428" i="21"/>
  <c r="L1429" i="21"/>
  <c r="J1429" i="21"/>
  <c r="M1429" i="21"/>
  <c r="K1429" i="21"/>
  <c r="H1430" i="21"/>
  <c r="I1429" i="21"/>
  <c r="F1425" i="21"/>
  <c r="D1426" i="21"/>
  <c r="E1425" i="21"/>
  <c r="M1430" i="21"/>
  <c r="H1431" i="21"/>
  <c r="K1430" i="21"/>
  <c r="L1430" i="21"/>
  <c r="J1430" i="21"/>
  <c r="I1430" i="21"/>
  <c r="O1429" i="21"/>
  <c r="Q1429" i="21"/>
  <c r="P1429" i="21"/>
  <c r="N1429" i="21"/>
  <c r="F1426" i="21"/>
  <c r="D1427" i="21"/>
  <c r="E1426" i="21"/>
  <c r="J1431" i="21"/>
  <c r="M1431" i="21"/>
  <c r="L1431" i="21"/>
  <c r="H1432" i="21"/>
  <c r="K1431" i="21"/>
  <c r="I1431" i="21"/>
  <c r="P1430" i="21"/>
  <c r="Q1430" i="21"/>
  <c r="N1430" i="21"/>
  <c r="O1430" i="21"/>
  <c r="D1428" i="21"/>
  <c r="F1427" i="21"/>
  <c r="E1427" i="21"/>
  <c r="K1432" i="21"/>
  <c r="J1432" i="21"/>
  <c r="M1432" i="21"/>
  <c r="H1433" i="21"/>
  <c r="I1432" i="21"/>
  <c r="L1432" i="21"/>
  <c r="Q1431" i="21"/>
  <c r="N1431" i="21"/>
  <c r="P1431" i="21"/>
  <c r="O1431" i="21"/>
  <c r="F1428" i="21"/>
  <c r="D1429" i="21"/>
  <c r="E1428" i="21"/>
  <c r="L1433" i="21"/>
  <c r="H1434" i="21"/>
  <c r="I1433" i="21"/>
  <c r="J1433" i="21"/>
  <c r="K1433" i="21"/>
  <c r="M1433" i="21"/>
  <c r="N1432" i="21"/>
  <c r="Q1432" i="21"/>
  <c r="O1432" i="21"/>
  <c r="P1432" i="21"/>
  <c r="D1430" i="21"/>
  <c r="E1429" i="21"/>
  <c r="F1429" i="21"/>
  <c r="K1434" i="21"/>
  <c r="H1435" i="21"/>
  <c r="J1434" i="21"/>
  <c r="L1434" i="21"/>
  <c r="M1434" i="21"/>
  <c r="I1434" i="21"/>
  <c r="P1433" i="21"/>
  <c r="Q1433" i="21"/>
  <c r="N1433" i="21"/>
  <c r="O1433" i="21"/>
  <c r="F1430" i="21"/>
  <c r="E1430" i="21"/>
  <c r="D1431" i="21"/>
  <c r="L1435" i="21"/>
  <c r="K1435" i="21"/>
  <c r="I1435" i="21"/>
  <c r="M1435" i="21"/>
  <c r="H1436" i="21"/>
  <c r="J1435" i="21"/>
  <c r="Q1434" i="21"/>
  <c r="P1434" i="21"/>
  <c r="N1434" i="21"/>
  <c r="O1434" i="21"/>
  <c r="D1432" i="21"/>
  <c r="E1431" i="21"/>
  <c r="F1431" i="21"/>
  <c r="Q1435" i="21"/>
  <c r="N1435" i="21"/>
  <c r="P1435" i="21"/>
  <c r="O1435" i="21"/>
  <c r="K1436" i="21"/>
  <c r="H1437" i="21"/>
  <c r="L1436" i="21"/>
  <c r="M1436" i="21"/>
  <c r="I1436" i="21"/>
  <c r="J1436" i="21"/>
  <c r="F1432" i="21"/>
  <c r="E1432" i="21"/>
  <c r="D1433" i="21"/>
  <c r="H1438" i="21"/>
  <c r="I1437" i="21"/>
  <c r="L1437" i="21"/>
  <c r="M1437" i="21"/>
  <c r="K1437" i="21"/>
  <c r="J1437" i="21"/>
  <c r="Q1436" i="21"/>
  <c r="N1436" i="21"/>
  <c r="O1436" i="21"/>
  <c r="P1436" i="21"/>
  <c r="D1434" i="21"/>
  <c r="E1433" i="21"/>
  <c r="F1433" i="21"/>
  <c r="H1439" i="21"/>
  <c r="J1438" i="21"/>
  <c r="K1438" i="21"/>
  <c r="M1438" i="21"/>
  <c r="I1438" i="21"/>
  <c r="L1438" i="21"/>
  <c r="Q1437" i="21"/>
  <c r="N1437" i="21"/>
  <c r="P1437" i="21"/>
  <c r="O1437" i="21"/>
  <c r="D1435" i="21"/>
  <c r="F1434" i="21"/>
  <c r="E1434" i="21"/>
  <c r="H1440" i="21"/>
  <c r="J1439" i="21"/>
  <c r="L1439" i="21"/>
  <c r="I1439" i="21"/>
  <c r="M1439" i="21"/>
  <c r="K1439" i="21"/>
  <c r="P1438" i="21"/>
  <c r="O1438" i="21"/>
  <c r="N1438" i="21"/>
  <c r="Q1438" i="21"/>
  <c r="D1436" i="21"/>
  <c r="F1435" i="21"/>
  <c r="E1435" i="21"/>
  <c r="L1440" i="21"/>
  <c r="M1440" i="21"/>
  <c r="I1440" i="21"/>
  <c r="J1440" i="21"/>
  <c r="H1441" i="21"/>
  <c r="K1440" i="21"/>
  <c r="P1439" i="21"/>
  <c r="Q1439" i="21"/>
  <c r="O1439" i="21"/>
  <c r="N1439" i="21"/>
  <c r="D1437" i="21"/>
  <c r="F1436" i="21"/>
  <c r="E1436" i="21"/>
  <c r="P1440" i="21"/>
  <c r="Q1440" i="21"/>
  <c r="O1440" i="21"/>
  <c r="N1440" i="21"/>
  <c r="M1441" i="21"/>
  <c r="H1442" i="21"/>
  <c r="I1441" i="21"/>
  <c r="L1441" i="21"/>
  <c r="K1441" i="21"/>
  <c r="J1441" i="21"/>
  <c r="F1437" i="21"/>
  <c r="E1437" i="21"/>
  <c r="D1438" i="21"/>
  <c r="J1442" i="21"/>
  <c r="M1442" i="21"/>
  <c r="I1442" i="21"/>
  <c r="L1442" i="21"/>
  <c r="K1442" i="21"/>
  <c r="H1443" i="21"/>
  <c r="N1441" i="21"/>
  <c r="Q1441" i="21"/>
  <c r="P1441" i="21"/>
  <c r="O1441" i="21"/>
  <c r="E1438" i="21"/>
  <c r="F1438" i="21"/>
  <c r="D1439" i="21"/>
  <c r="P1442" i="21"/>
  <c r="N1442" i="21"/>
  <c r="Q1442" i="21"/>
  <c r="O1442" i="21"/>
  <c r="K1443" i="21"/>
  <c r="M1443" i="21"/>
  <c r="H1444" i="21"/>
  <c r="J1443" i="21"/>
  <c r="L1443" i="21"/>
  <c r="I1443" i="21"/>
  <c r="F1439" i="21"/>
  <c r="D1440" i="21"/>
  <c r="E1439" i="21"/>
  <c r="I1444" i="21"/>
  <c r="M1444" i="21"/>
  <c r="J1444" i="21"/>
  <c r="L1444" i="21"/>
  <c r="H1445" i="21"/>
  <c r="K1444" i="21"/>
  <c r="N1443" i="21"/>
  <c r="O1443" i="21"/>
  <c r="Q1443" i="21"/>
  <c r="P1443" i="21"/>
  <c r="E1440" i="21"/>
  <c r="D1441" i="21"/>
  <c r="F1440" i="21"/>
  <c r="N1444" i="21"/>
  <c r="O1444" i="21"/>
  <c r="P1444" i="21"/>
  <c r="Q1444" i="21"/>
  <c r="L1445" i="21"/>
  <c r="M1445" i="21"/>
  <c r="I1445" i="21"/>
  <c r="H1446" i="21"/>
  <c r="K1445" i="21"/>
  <c r="J1445" i="21"/>
  <c r="E1441" i="21"/>
  <c r="F1441" i="21"/>
  <c r="D1442" i="21"/>
  <c r="O1445" i="21"/>
  <c r="P1445" i="21"/>
  <c r="Q1445" i="21"/>
  <c r="N1445" i="21"/>
  <c r="K1446" i="21"/>
  <c r="L1446" i="21"/>
  <c r="H1447" i="21"/>
  <c r="I1446" i="21"/>
  <c r="M1446" i="21"/>
  <c r="J1446" i="21"/>
  <c r="D1443" i="21"/>
  <c r="E1442" i="21"/>
  <c r="F1442" i="21"/>
  <c r="M1447" i="21"/>
  <c r="I1447" i="21"/>
  <c r="L1447" i="21"/>
  <c r="K1447" i="21"/>
  <c r="H1448" i="21"/>
  <c r="J1447" i="21"/>
  <c r="P1446" i="21"/>
  <c r="Q1446" i="21"/>
  <c r="O1446" i="21"/>
  <c r="N1446" i="21"/>
  <c r="D1444" i="21"/>
  <c r="E1443" i="21"/>
  <c r="F1443" i="21"/>
  <c r="O1447" i="21"/>
  <c r="P1447" i="21"/>
  <c r="N1447" i="21"/>
  <c r="Q1447" i="21"/>
  <c r="L1448" i="21"/>
  <c r="K1448" i="21"/>
  <c r="I1448" i="21"/>
  <c r="H1449" i="21"/>
  <c r="M1448" i="21"/>
  <c r="J1448" i="21"/>
  <c r="F1444" i="21"/>
  <c r="E1444" i="21"/>
  <c r="D1445" i="21"/>
  <c r="Q1448" i="21"/>
  <c r="P1448" i="21"/>
  <c r="N1448" i="21"/>
  <c r="O1448" i="21"/>
  <c r="M1449" i="21"/>
  <c r="H1450" i="21"/>
  <c r="K1449" i="21"/>
  <c r="L1449" i="21"/>
  <c r="I1449" i="21"/>
  <c r="J1449" i="21"/>
  <c r="D1446" i="21"/>
  <c r="F1445" i="21"/>
  <c r="E1445" i="21"/>
  <c r="H1451" i="21"/>
  <c r="K1450" i="21"/>
  <c r="I1450" i="21"/>
  <c r="M1450" i="21"/>
  <c r="L1450" i="21"/>
  <c r="J1450" i="21"/>
  <c r="Q1449" i="21"/>
  <c r="O1449" i="21"/>
  <c r="P1449" i="21"/>
  <c r="N1449" i="21"/>
  <c r="F1446" i="21"/>
  <c r="E1446" i="21"/>
  <c r="D1447" i="21"/>
  <c r="M1451" i="21"/>
  <c r="L1451" i="21"/>
  <c r="H1452" i="21"/>
  <c r="J1451" i="21"/>
  <c r="I1451" i="21"/>
  <c r="K1451" i="21"/>
  <c r="O1450" i="21"/>
  <c r="N1450" i="21"/>
  <c r="Q1450" i="21"/>
  <c r="P1450" i="21"/>
  <c r="D1448" i="21"/>
  <c r="E1447" i="21"/>
  <c r="F1447" i="21"/>
  <c r="H1453" i="21"/>
  <c r="I1452" i="21"/>
  <c r="K1452" i="21"/>
  <c r="J1452" i="21"/>
  <c r="M1452" i="21"/>
  <c r="L1452" i="21"/>
  <c r="Q1451" i="21"/>
  <c r="P1451" i="21"/>
  <c r="N1451" i="21"/>
  <c r="O1451" i="21"/>
  <c r="D1449" i="21"/>
  <c r="F1448" i="21"/>
  <c r="E1448" i="21"/>
  <c r="K1453" i="21"/>
  <c r="J1453" i="21"/>
  <c r="M1453" i="21"/>
  <c r="H1454" i="21"/>
  <c r="L1453" i="21"/>
  <c r="I1453" i="21"/>
  <c r="N1452" i="21"/>
  <c r="Q1452" i="21"/>
  <c r="O1452" i="21"/>
  <c r="P1452" i="21"/>
  <c r="D1450" i="21"/>
  <c r="E1449" i="21"/>
  <c r="F1449" i="21"/>
  <c r="L1454" i="21"/>
  <c r="H1455" i="21"/>
  <c r="M1454" i="21"/>
  <c r="I1454" i="21"/>
  <c r="K1454" i="21"/>
  <c r="J1454" i="21"/>
  <c r="P1453" i="21"/>
  <c r="Q1453" i="21"/>
  <c r="O1453" i="21"/>
  <c r="N1453" i="21"/>
  <c r="F1450" i="21"/>
  <c r="D1451" i="21"/>
  <c r="E1450" i="21"/>
  <c r="J1455" i="21"/>
  <c r="H1456" i="21"/>
  <c r="L1455" i="21"/>
  <c r="M1455" i="21"/>
  <c r="K1455" i="21"/>
  <c r="I1455" i="21"/>
  <c r="O1454" i="21"/>
  <c r="P1454" i="21"/>
  <c r="N1454" i="21"/>
  <c r="Q1454" i="21"/>
  <c r="D1452" i="21"/>
  <c r="F1451" i="21"/>
  <c r="E1451" i="21"/>
  <c r="L1456" i="21"/>
  <c r="J1456" i="21"/>
  <c r="I1456" i="21"/>
  <c r="H1457" i="21"/>
  <c r="K1456" i="21"/>
  <c r="M1456" i="21"/>
  <c r="N1455" i="21"/>
  <c r="Q1455" i="21"/>
  <c r="P1455" i="21"/>
  <c r="O1455" i="21"/>
  <c r="D1453" i="21"/>
  <c r="F1452" i="21"/>
  <c r="E1452" i="21"/>
  <c r="N1456" i="21"/>
  <c r="P1456" i="21"/>
  <c r="O1456" i="21"/>
  <c r="Q1456" i="21"/>
  <c r="L1457" i="21"/>
  <c r="M1457" i="21"/>
  <c r="I1457" i="21"/>
  <c r="H1458" i="21"/>
  <c r="K1457" i="21"/>
  <c r="J1457" i="21"/>
  <c r="E1453" i="21"/>
  <c r="F1453" i="21"/>
  <c r="D1454" i="21"/>
  <c r="Q1457" i="21"/>
  <c r="P1457" i="21"/>
  <c r="O1457" i="21"/>
  <c r="N1457" i="21"/>
  <c r="I1458" i="21"/>
  <c r="M1458" i="21"/>
  <c r="H1459" i="21"/>
  <c r="L1458" i="21"/>
  <c r="J1458" i="21"/>
  <c r="K1458" i="21"/>
  <c r="E1454" i="21"/>
  <c r="F1454" i="21"/>
  <c r="D1455" i="21"/>
  <c r="P1458" i="21"/>
  <c r="O1458" i="21"/>
  <c r="Q1458" i="21"/>
  <c r="N1458" i="21"/>
  <c r="M1459" i="21"/>
  <c r="L1459" i="21"/>
  <c r="H1460" i="21"/>
  <c r="I1459" i="21"/>
  <c r="K1459" i="21"/>
  <c r="J1459" i="21"/>
  <c r="D1456" i="21"/>
  <c r="F1455" i="21"/>
  <c r="E1455" i="21"/>
  <c r="L1460" i="21"/>
  <c r="M1460" i="21"/>
  <c r="I1460" i="21"/>
  <c r="J1460" i="21"/>
  <c r="H1461" i="21"/>
  <c r="K1460" i="21"/>
  <c r="N1459" i="21"/>
  <c r="P1459" i="21"/>
  <c r="Q1459" i="21"/>
  <c r="O1459" i="21"/>
  <c r="E1456" i="21"/>
  <c r="F1456" i="21"/>
  <c r="D1457" i="21"/>
  <c r="Q1460" i="21"/>
  <c r="N1460" i="21"/>
  <c r="O1460" i="21"/>
  <c r="P1460" i="21"/>
  <c r="I1461" i="21"/>
  <c r="M1461" i="21"/>
  <c r="L1461" i="21"/>
  <c r="K1461" i="21"/>
  <c r="J1461" i="21"/>
  <c r="H1462" i="21"/>
  <c r="E1457" i="21"/>
  <c r="F1457" i="21"/>
  <c r="D1458" i="21"/>
  <c r="Q1461" i="21"/>
  <c r="O1461" i="21"/>
  <c r="N1461" i="21"/>
  <c r="P1461" i="21"/>
  <c r="M1462" i="21"/>
  <c r="L1462" i="21"/>
  <c r="J1462" i="21"/>
  <c r="H1463" i="21"/>
  <c r="I1462" i="21"/>
  <c r="K1462" i="21"/>
  <c r="D1459" i="21"/>
  <c r="F1458" i="21"/>
  <c r="E1458" i="21"/>
  <c r="M1463" i="21"/>
  <c r="K1463" i="21"/>
  <c r="H1464" i="21"/>
  <c r="J1463" i="21"/>
  <c r="I1463" i="21"/>
  <c r="L1463" i="21"/>
  <c r="P1462" i="21"/>
  <c r="N1462" i="21"/>
  <c r="O1462" i="21"/>
  <c r="Q1462" i="21"/>
  <c r="D1460" i="21"/>
  <c r="F1459" i="21"/>
  <c r="E1459" i="21"/>
  <c r="K1464" i="21"/>
  <c r="I1464" i="21"/>
  <c r="J1464" i="21"/>
  <c r="L1464" i="21"/>
  <c r="H1465" i="21"/>
  <c r="M1464" i="21"/>
  <c r="Q1463" i="21"/>
  <c r="O1463" i="21"/>
  <c r="N1463" i="21"/>
  <c r="P1463" i="21"/>
  <c r="D1461" i="21"/>
  <c r="F1460" i="21"/>
  <c r="E1460" i="21"/>
  <c r="Q1464" i="21"/>
  <c r="O1464" i="21"/>
  <c r="N1464" i="21"/>
  <c r="P1464" i="21"/>
  <c r="H1466" i="21"/>
  <c r="J1465" i="21"/>
  <c r="M1465" i="21"/>
  <c r="I1465" i="21"/>
  <c r="L1465" i="21"/>
  <c r="K1465" i="21"/>
  <c r="D1462" i="21"/>
  <c r="F1461" i="21"/>
  <c r="E1461" i="21"/>
  <c r="M1466" i="21"/>
  <c r="L1466" i="21"/>
  <c r="I1466" i="21"/>
  <c r="H1467" i="21"/>
  <c r="K1466" i="21"/>
  <c r="J1466" i="21"/>
  <c r="P1465" i="21"/>
  <c r="Q1465" i="21"/>
  <c r="O1465" i="21"/>
  <c r="N1465" i="21"/>
  <c r="F1462" i="21"/>
  <c r="D1463" i="21"/>
  <c r="E1462" i="21"/>
  <c r="N1466" i="21"/>
  <c r="O1466" i="21"/>
  <c r="P1466" i="21"/>
  <c r="Q1466" i="21"/>
  <c r="I1467" i="21"/>
  <c r="J1467" i="21"/>
  <c r="K1467" i="21"/>
  <c r="L1467" i="21"/>
  <c r="H1468" i="21"/>
  <c r="M1467" i="21"/>
  <c r="F1463" i="21"/>
  <c r="D1464" i="21"/>
  <c r="E1463" i="21"/>
  <c r="Q1467" i="21"/>
  <c r="P1467" i="21"/>
  <c r="O1467" i="21"/>
  <c r="N1467" i="21"/>
  <c r="I1468" i="21"/>
  <c r="M1468" i="21"/>
  <c r="H1469" i="21"/>
  <c r="J1468" i="21"/>
  <c r="K1468" i="21"/>
  <c r="L1468" i="21"/>
  <c r="D1465" i="21"/>
  <c r="E1464" i="21"/>
  <c r="F1464" i="21"/>
  <c r="P1468" i="21"/>
  <c r="Q1468" i="21"/>
  <c r="N1468" i="21"/>
  <c r="O1468" i="21"/>
  <c r="H1470" i="21"/>
  <c r="I1469" i="21"/>
  <c r="K1469" i="21"/>
  <c r="J1469" i="21"/>
  <c r="M1469" i="21"/>
  <c r="L1469" i="21"/>
  <c r="E1465" i="21"/>
  <c r="F1465" i="21"/>
  <c r="D1466" i="21"/>
  <c r="J1470" i="21"/>
  <c r="M1470" i="21"/>
  <c r="H1471" i="21"/>
  <c r="L1470" i="21"/>
  <c r="K1470" i="21"/>
  <c r="I1470" i="21"/>
  <c r="Q1469" i="21"/>
  <c r="P1469" i="21"/>
  <c r="O1469" i="21"/>
  <c r="N1469" i="21"/>
  <c r="D1467" i="21"/>
  <c r="E1466" i="21"/>
  <c r="F1466" i="21"/>
  <c r="I1471" i="21"/>
  <c r="L1471" i="21"/>
  <c r="M1471" i="21"/>
  <c r="J1471" i="21"/>
  <c r="H1472" i="21"/>
  <c r="K1471" i="21"/>
  <c r="N1470" i="21"/>
  <c r="Q1470" i="21"/>
  <c r="P1470" i="21"/>
  <c r="O1470" i="21"/>
  <c r="F1467" i="21"/>
  <c r="E1467" i="21"/>
  <c r="D1468" i="21"/>
  <c r="O1471" i="21"/>
  <c r="P1471" i="21"/>
  <c r="Q1471" i="21"/>
  <c r="N1471" i="21"/>
  <c r="I1472" i="21"/>
  <c r="H1473" i="21"/>
  <c r="M1472" i="21"/>
  <c r="L1472" i="21"/>
  <c r="J1472" i="21"/>
  <c r="K1472" i="21"/>
  <c r="E1468" i="21"/>
  <c r="D1469" i="21"/>
  <c r="F1468" i="21"/>
  <c r="P1472" i="21"/>
  <c r="N1472" i="21"/>
  <c r="O1472" i="21"/>
  <c r="Q1472" i="21"/>
  <c r="L1473" i="21"/>
  <c r="I1473" i="21"/>
  <c r="H1474" i="21"/>
  <c r="J1473" i="21"/>
  <c r="M1473" i="21"/>
  <c r="K1473" i="21"/>
  <c r="F1469" i="21"/>
  <c r="E1469" i="21"/>
  <c r="D1470" i="21"/>
  <c r="P1473" i="21"/>
  <c r="Q1473" i="21"/>
  <c r="N1473" i="21"/>
  <c r="O1473" i="21"/>
  <c r="K1474" i="21"/>
  <c r="I1474" i="21"/>
  <c r="J1474" i="21"/>
  <c r="M1474" i="21"/>
  <c r="L1474" i="21"/>
  <c r="H1475" i="21"/>
  <c r="E1470" i="21"/>
  <c r="D1471" i="21"/>
  <c r="F1470" i="21"/>
  <c r="Q1474" i="21"/>
  <c r="O1474" i="21"/>
  <c r="N1474" i="21"/>
  <c r="P1474" i="21"/>
  <c r="I1475" i="21"/>
  <c r="H1476" i="21"/>
  <c r="L1475" i="21"/>
  <c r="M1475" i="21"/>
  <c r="J1475" i="21"/>
  <c r="K1475" i="21"/>
  <c r="E1471" i="21"/>
  <c r="F1471" i="21"/>
  <c r="D1472" i="21"/>
  <c r="P1475" i="21"/>
  <c r="Q1475" i="21"/>
  <c r="O1475" i="21"/>
  <c r="N1475" i="21"/>
  <c r="J1476" i="21"/>
  <c r="I1476" i="21"/>
  <c r="M1476" i="21"/>
  <c r="K1476" i="21"/>
  <c r="L1476" i="21"/>
  <c r="H1477" i="21"/>
  <c r="D1473" i="21"/>
  <c r="F1472" i="21"/>
  <c r="E1472" i="21"/>
  <c r="P1476" i="21"/>
  <c r="O1476" i="21"/>
  <c r="N1476" i="21"/>
  <c r="Q1476" i="21"/>
  <c r="M1477" i="21"/>
  <c r="L1477" i="21"/>
  <c r="K1477" i="21"/>
  <c r="I1477" i="21"/>
  <c r="J1477" i="21"/>
  <c r="H1478" i="21"/>
  <c r="F1473" i="21"/>
  <c r="D1474" i="21"/>
  <c r="E1473" i="21"/>
  <c r="Q1477" i="21"/>
  <c r="P1477" i="21"/>
  <c r="N1477" i="21"/>
  <c r="O1477" i="21"/>
  <c r="K1478" i="21"/>
  <c r="J1478" i="21"/>
  <c r="L1478" i="21"/>
  <c r="H1479" i="21"/>
  <c r="M1478" i="21"/>
  <c r="I1478" i="21"/>
  <c r="F1474" i="21"/>
  <c r="D1475" i="21"/>
  <c r="E1474" i="21"/>
  <c r="H1480" i="21"/>
  <c r="M1479" i="21"/>
  <c r="L1479" i="21"/>
  <c r="I1479" i="21"/>
  <c r="K1479" i="21"/>
  <c r="J1479" i="21"/>
  <c r="N1478" i="21"/>
  <c r="P1478" i="21"/>
  <c r="Q1478" i="21"/>
  <c r="O1478" i="21"/>
  <c r="D1476" i="21"/>
  <c r="F1475" i="21"/>
  <c r="E1475" i="21"/>
  <c r="H1481" i="21"/>
  <c r="L1480" i="21"/>
  <c r="K1480" i="21"/>
  <c r="M1480" i="21"/>
  <c r="J1480" i="21"/>
  <c r="I1480" i="21"/>
  <c r="Q1479" i="21"/>
  <c r="P1479" i="21"/>
  <c r="N1479" i="21"/>
  <c r="O1479" i="21"/>
  <c r="F1476" i="21"/>
  <c r="D1477" i="21"/>
  <c r="E1476" i="21"/>
  <c r="K1481" i="21"/>
  <c r="I1481" i="21"/>
  <c r="M1481" i="21"/>
  <c r="L1481" i="21"/>
  <c r="H1482" i="21"/>
  <c r="J1481" i="21"/>
  <c r="Q1480" i="21"/>
  <c r="O1480" i="21"/>
  <c r="N1480" i="21"/>
  <c r="P1480" i="21"/>
  <c r="D1478" i="21"/>
  <c r="F1477" i="21"/>
  <c r="E1477" i="21"/>
  <c r="O1481" i="21"/>
  <c r="N1481" i="21"/>
  <c r="Q1481" i="21"/>
  <c r="P1481" i="21"/>
  <c r="K1482" i="21"/>
  <c r="I1482" i="21"/>
  <c r="J1482" i="21"/>
  <c r="M1482" i="21"/>
  <c r="L1482" i="21"/>
  <c r="H1483" i="21"/>
  <c r="E1478" i="21"/>
  <c r="F1478" i="21"/>
  <c r="D1479" i="21"/>
  <c r="Q1482" i="21"/>
  <c r="P1482" i="21"/>
  <c r="O1482" i="21"/>
  <c r="N1482" i="21"/>
  <c r="H1484" i="21"/>
  <c r="M1483" i="21"/>
  <c r="L1483" i="21"/>
  <c r="K1483" i="21"/>
  <c r="I1483" i="21"/>
  <c r="J1483" i="21"/>
  <c r="D1480" i="21"/>
  <c r="F1479" i="21"/>
  <c r="E1479" i="21"/>
  <c r="H1485" i="21"/>
  <c r="I1484" i="21"/>
  <c r="M1484" i="21"/>
  <c r="J1484" i="21"/>
  <c r="L1484" i="21"/>
  <c r="K1484" i="21"/>
  <c r="Q1483" i="21"/>
  <c r="N1483" i="21"/>
  <c r="P1483" i="21"/>
  <c r="O1483" i="21"/>
  <c r="F1480" i="21"/>
  <c r="E1480" i="21"/>
  <c r="D1481" i="21"/>
  <c r="I1485" i="21"/>
  <c r="H1486" i="21"/>
  <c r="J1485" i="21"/>
  <c r="K1485" i="21"/>
  <c r="L1485" i="21"/>
  <c r="M1485" i="21"/>
  <c r="Q1484" i="21"/>
  <c r="N1484" i="21"/>
  <c r="O1484" i="21"/>
  <c r="P1484" i="21"/>
  <c r="D1482" i="21"/>
  <c r="F1481" i="21"/>
  <c r="E1481" i="21"/>
  <c r="O1485" i="21"/>
  <c r="P1485" i="21"/>
  <c r="N1485" i="21"/>
  <c r="Q1485" i="21"/>
  <c r="M1486" i="21"/>
  <c r="L1486" i="21"/>
  <c r="J1486" i="21"/>
  <c r="I1486" i="21"/>
  <c r="K1486" i="21"/>
  <c r="H1487" i="21"/>
  <c r="F1482" i="21"/>
  <c r="E1482" i="21"/>
  <c r="D1483" i="21"/>
  <c r="P1486" i="21"/>
  <c r="O1486" i="21"/>
  <c r="Q1486" i="21"/>
  <c r="N1486" i="21"/>
  <c r="L1487" i="21"/>
  <c r="H1488" i="21"/>
  <c r="J1487" i="21"/>
  <c r="M1487" i="21"/>
  <c r="K1487" i="21"/>
  <c r="I1487" i="21"/>
  <c r="F1483" i="21"/>
  <c r="E1483" i="21"/>
  <c r="D1484" i="21"/>
  <c r="J1488" i="21"/>
  <c r="M1488" i="21"/>
  <c r="L1488" i="21"/>
  <c r="H1489" i="21"/>
  <c r="K1488" i="21"/>
  <c r="I1488" i="21"/>
  <c r="P1487" i="21"/>
  <c r="Q1487" i="21"/>
  <c r="O1487" i="21"/>
  <c r="N1487" i="21"/>
  <c r="E1484" i="21"/>
  <c r="F1484" i="21"/>
  <c r="D1485" i="21"/>
  <c r="H1490" i="21"/>
  <c r="K1489" i="21"/>
  <c r="M1489" i="21"/>
  <c r="J1489" i="21"/>
  <c r="I1489" i="21"/>
  <c r="L1489" i="21"/>
  <c r="O1488" i="21"/>
  <c r="P1488" i="21"/>
  <c r="N1488" i="21"/>
  <c r="Q1488" i="21"/>
  <c r="D1486" i="21"/>
  <c r="F1485" i="21"/>
  <c r="E1485" i="21"/>
  <c r="L1490" i="21"/>
  <c r="H1491" i="21"/>
  <c r="M1490" i="21"/>
  <c r="K1490" i="21"/>
  <c r="J1490" i="21"/>
  <c r="I1490" i="21"/>
  <c r="Q1489" i="21"/>
  <c r="O1489" i="21"/>
  <c r="N1489" i="21"/>
  <c r="P1489" i="21"/>
  <c r="F1486" i="21"/>
  <c r="E1486" i="21"/>
  <c r="D1487" i="21"/>
  <c r="H1492" i="21"/>
  <c r="L1491" i="21"/>
  <c r="I1491" i="21"/>
  <c r="M1491" i="21"/>
  <c r="K1491" i="21"/>
  <c r="J1491" i="21"/>
  <c r="P1490" i="21"/>
  <c r="O1490" i="21"/>
  <c r="N1490" i="21"/>
  <c r="Q1490" i="21"/>
  <c r="F1487" i="21"/>
  <c r="E1487" i="21"/>
  <c r="D1488" i="21"/>
  <c r="J1492" i="21"/>
  <c r="L1492" i="21"/>
  <c r="I1492" i="21"/>
  <c r="K1492" i="21"/>
  <c r="H1493" i="21"/>
  <c r="M1492" i="21"/>
  <c r="P1491" i="21"/>
  <c r="O1491" i="21"/>
  <c r="Q1491" i="21"/>
  <c r="N1491" i="21"/>
  <c r="F1488" i="21"/>
  <c r="D1489" i="21"/>
  <c r="E1488" i="21"/>
  <c r="P1492" i="21"/>
  <c r="Q1492" i="21"/>
  <c r="O1492" i="21"/>
  <c r="N1492" i="21"/>
  <c r="I1493" i="21"/>
  <c r="M1493" i="21"/>
  <c r="J1493" i="21"/>
  <c r="H1494" i="21"/>
  <c r="L1493" i="21"/>
  <c r="K1493" i="21"/>
  <c r="F1489" i="21"/>
  <c r="E1489" i="21"/>
  <c r="D1490" i="21"/>
  <c r="Q1493" i="21"/>
  <c r="O1493" i="21"/>
  <c r="P1493" i="21"/>
  <c r="N1493" i="21"/>
  <c r="L1494" i="21"/>
  <c r="K1494" i="21"/>
  <c r="I1494" i="21"/>
  <c r="H1495" i="21"/>
  <c r="M1494" i="21"/>
  <c r="J1494" i="21"/>
  <c r="D1491" i="21"/>
  <c r="E1490" i="21"/>
  <c r="F1490" i="21"/>
  <c r="N1494" i="21"/>
  <c r="O1494" i="21"/>
  <c r="P1494" i="21"/>
  <c r="Q1494" i="21"/>
  <c r="J1495" i="21"/>
  <c r="M1495" i="21"/>
  <c r="H1496" i="21"/>
  <c r="K1495" i="21"/>
  <c r="L1495" i="21"/>
  <c r="I1495" i="21"/>
  <c r="D1492" i="21"/>
  <c r="E1491" i="21"/>
  <c r="F1491" i="21"/>
  <c r="M1496" i="21"/>
  <c r="J1496" i="21"/>
  <c r="L1496" i="21"/>
  <c r="I1496" i="21"/>
  <c r="H1497" i="21"/>
  <c r="K1496" i="21"/>
  <c r="Q1495" i="21"/>
  <c r="P1495" i="21"/>
  <c r="N1495" i="21"/>
  <c r="O1495" i="21"/>
  <c r="D1493" i="21"/>
  <c r="E1492" i="21"/>
  <c r="F1492" i="21"/>
  <c r="O1496" i="21"/>
  <c r="Q1496" i="21"/>
  <c r="P1496" i="21"/>
  <c r="N1496" i="21"/>
  <c r="J1497" i="21"/>
  <c r="M1497" i="21"/>
  <c r="L1497" i="21"/>
  <c r="K1497" i="21"/>
  <c r="H1498" i="21"/>
  <c r="I1497" i="21"/>
  <c r="E1493" i="21"/>
  <c r="D1494" i="21"/>
  <c r="F1493" i="21"/>
  <c r="J1498" i="21"/>
  <c r="I1498" i="21"/>
  <c r="K1498" i="21"/>
  <c r="H1499" i="21"/>
  <c r="L1498" i="21"/>
  <c r="M1498" i="21"/>
  <c r="N1497" i="21"/>
  <c r="Q1497" i="21"/>
  <c r="P1497" i="21"/>
  <c r="O1497" i="21"/>
  <c r="E1494" i="21"/>
  <c r="D1495" i="21"/>
  <c r="F1494" i="21"/>
  <c r="O1498" i="21"/>
  <c r="N1498" i="21"/>
  <c r="Q1498" i="21"/>
  <c r="P1498" i="21"/>
  <c r="J1499" i="21"/>
  <c r="I1499" i="21"/>
  <c r="L1499" i="21"/>
  <c r="K1499" i="21"/>
  <c r="M1499" i="21"/>
  <c r="H1500" i="21"/>
  <c r="F1495" i="21"/>
  <c r="D1496" i="21"/>
  <c r="E1495" i="21"/>
  <c r="Q1499" i="21"/>
  <c r="O1499" i="21"/>
  <c r="P1499" i="21"/>
  <c r="N1499" i="21"/>
  <c r="J1500" i="21"/>
  <c r="K1500" i="21"/>
  <c r="H1501" i="21"/>
  <c r="M1500" i="21"/>
  <c r="L1500" i="21"/>
  <c r="I1500" i="21"/>
  <c r="F1496" i="21"/>
  <c r="D1497" i="21"/>
  <c r="E1496" i="21"/>
  <c r="L1501" i="21"/>
  <c r="J1501" i="21"/>
  <c r="K1501" i="21"/>
  <c r="I1501" i="21"/>
  <c r="M1501" i="21"/>
  <c r="H1502" i="21"/>
  <c r="P1500" i="21"/>
  <c r="O1500" i="21"/>
  <c r="N1500" i="21"/>
  <c r="Q1500" i="21"/>
  <c r="D1498" i="21"/>
  <c r="E1497" i="21"/>
  <c r="F1497" i="21"/>
  <c r="O1501" i="21"/>
  <c r="N1501" i="21"/>
  <c r="P1501" i="21"/>
  <c r="Q1501" i="21"/>
  <c r="H1503" i="21"/>
  <c r="J1502" i="21"/>
  <c r="K1502" i="21"/>
  <c r="L1502" i="21"/>
  <c r="I1502" i="21"/>
  <c r="M1502" i="21"/>
  <c r="F1498" i="21"/>
  <c r="E1498" i="21"/>
  <c r="D1499" i="21"/>
  <c r="J1503" i="21"/>
  <c r="I1503" i="21"/>
  <c r="H1504" i="21"/>
  <c r="L1503" i="21"/>
  <c r="M1503" i="21"/>
  <c r="K1503" i="21"/>
  <c r="P1502" i="21"/>
  <c r="O1502" i="21"/>
  <c r="N1502" i="21"/>
  <c r="Q1502" i="21"/>
  <c r="D1500" i="21"/>
  <c r="E1499" i="21"/>
  <c r="F1499" i="21"/>
  <c r="N1503" i="21"/>
  <c r="O1503" i="21"/>
  <c r="P1503" i="21"/>
  <c r="Q1503" i="21"/>
  <c r="I1504" i="21"/>
  <c r="K1504" i="21"/>
  <c r="M1504" i="21"/>
  <c r="J1504" i="21"/>
  <c r="H1505" i="21"/>
  <c r="L1504" i="21"/>
  <c r="D1501" i="21"/>
  <c r="E1500" i="21"/>
  <c r="F1500" i="21"/>
  <c r="O1504" i="21"/>
  <c r="P1504" i="21"/>
  <c r="Q1504" i="21"/>
  <c r="N1504" i="21"/>
  <c r="L1505" i="21"/>
  <c r="M1505" i="21"/>
  <c r="K1505" i="21"/>
  <c r="J1505" i="21"/>
  <c r="H1506" i="21"/>
  <c r="I1505" i="21"/>
  <c r="E1501" i="21"/>
  <c r="D1502" i="21"/>
  <c r="F1501" i="21"/>
  <c r="J1506" i="21"/>
  <c r="L1506" i="21"/>
  <c r="I1506" i="21"/>
  <c r="K1506" i="21"/>
  <c r="H1507" i="21"/>
  <c r="M1506" i="21"/>
  <c r="N1505" i="21"/>
  <c r="O1505" i="21"/>
  <c r="P1505" i="21"/>
  <c r="Q1505" i="21"/>
  <c r="E1502" i="21"/>
  <c r="D1503" i="21"/>
  <c r="F1502" i="21"/>
  <c r="O1506" i="21"/>
  <c r="N1506" i="21"/>
  <c r="P1506" i="21"/>
  <c r="Q1506" i="21"/>
  <c r="I1507" i="21"/>
  <c r="H1508" i="21"/>
  <c r="M1507" i="21"/>
  <c r="J1507" i="21"/>
  <c r="L1507" i="21"/>
  <c r="K1507" i="21"/>
  <c r="E1503" i="21"/>
  <c r="D1504" i="21"/>
  <c r="F1503" i="21"/>
  <c r="N1507" i="21"/>
  <c r="Q1507" i="21"/>
  <c r="O1507" i="21"/>
  <c r="P1507" i="21"/>
  <c r="M1508" i="21"/>
  <c r="K1508" i="21"/>
  <c r="L1508" i="21"/>
  <c r="H1509" i="21"/>
  <c r="J1508" i="21"/>
  <c r="I1508" i="21"/>
  <c r="F1504" i="21"/>
  <c r="D1505" i="21"/>
  <c r="E1504" i="21"/>
  <c r="H1510" i="21"/>
  <c r="K1509" i="21"/>
  <c r="I1509" i="21"/>
  <c r="L1509" i="21"/>
  <c r="M1509" i="21"/>
  <c r="J1509" i="21"/>
  <c r="N1508" i="21"/>
  <c r="O1508" i="21"/>
  <c r="Q1508" i="21"/>
  <c r="P1508" i="21"/>
  <c r="F1505" i="21"/>
  <c r="E1505" i="21"/>
  <c r="D1506" i="21"/>
  <c r="I1510" i="21"/>
  <c r="H1511" i="21"/>
  <c r="J1510" i="21"/>
  <c r="M1510" i="21"/>
  <c r="L1510" i="21"/>
  <c r="K1510" i="21"/>
  <c r="Q1509" i="21"/>
  <c r="N1509" i="21"/>
  <c r="P1509" i="21"/>
  <c r="O1509" i="21"/>
  <c r="D1507" i="21"/>
  <c r="F1506" i="21"/>
  <c r="E1506" i="21"/>
  <c r="N1510" i="21"/>
  <c r="Q1510" i="21"/>
  <c r="P1510" i="21"/>
  <c r="O1510" i="21"/>
  <c r="K1511" i="21"/>
  <c r="I1511" i="21"/>
  <c r="L1511" i="21"/>
  <c r="H1512" i="21"/>
  <c r="M1511" i="21"/>
  <c r="J1511" i="21"/>
  <c r="F1507" i="21"/>
  <c r="E1507" i="21"/>
  <c r="D1508" i="21"/>
  <c r="P1511" i="21"/>
  <c r="O1511" i="21"/>
  <c r="N1511" i="21"/>
  <c r="Q1511" i="21"/>
  <c r="K1512" i="21"/>
  <c r="L1512" i="21"/>
  <c r="J1512" i="21"/>
  <c r="I1512" i="21"/>
  <c r="H1513" i="21"/>
  <c r="M1512" i="21"/>
  <c r="F1508" i="21"/>
  <c r="D1509" i="21"/>
  <c r="E1508" i="21"/>
  <c r="Q1512" i="21"/>
  <c r="O1512" i="21"/>
  <c r="N1512" i="21"/>
  <c r="P1512" i="21"/>
  <c r="K1513" i="21"/>
  <c r="L1513" i="21"/>
  <c r="H1514" i="21"/>
  <c r="J1513" i="21"/>
  <c r="I1513" i="21"/>
  <c r="M1513" i="21"/>
  <c r="E1509" i="21"/>
  <c r="F1509" i="21"/>
  <c r="D1510" i="21"/>
  <c r="H1515" i="21"/>
  <c r="J1514" i="21"/>
  <c r="M1514" i="21"/>
  <c r="K1514" i="21"/>
  <c r="I1514" i="21"/>
  <c r="L1514" i="21"/>
  <c r="N1513" i="21"/>
  <c r="P1513" i="21"/>
  <c r="Q1513" i="21"/>
  <c r="O1513" i="21"/>
  <c r="E1510" i="21"/>
  <c r="F1510" i="21"/>
  <c r="D1511" i="21"/>
  <c r="I1515" i="21"/>
  <c r="H1516" i="21"/>
  <c r="J1515" i="21"/>
  <c r="L1515" i="21"/>
  <c r="K1515" i="21"/>
  <c r="M1515" i="21"/>
  <c r="N1514" i="21"/>
  <c r="P1514" i="21"/>
  <c r="O1514" i="21"/>
  <c r="Q1514" i="21"/>
  <c r="E1511" i="21"/>
  <c r="D1512" i="21"/>
  <c r="F1511" i="21"/>
  <c r="O1515" i="21"/>
  <c r="N1515" i="21"/>
  <c r="P1515" i="21"/>
  <c r="Q1515" i="21"/>
  <c r="I1516" i="21"/>
  <c r="M1516" i="21"/>
  <c r="L1516" i="21"/>
  <c r="K1516" i="21"/>
  <c r="H1517" i="21"/>
  <c r="J1516" i="21"/>
  <c r="D1513" i="21"/>
  <c r="F1512" i="21"/>
  <c r="E1512" i="21"/>
  <c r="O1516" i="21"/>
  <c r="Q1516" i="21"/>
  <c r="N1516" i="21"/>
  <c r="P1516" i="21"/>
  <c r="H1518" i="21"/>
  <c r="I1517" i="21"/>
  <c r="L1517" i="21"/>
  <c r="J1517" i="21"/>
  <c r="M1517" i="21"/>
  <c r="K1517" i="21"/>
  <c r="D1514" i="21"/>
  <c r="E1513" i="21"/>
  <c r="F1513" i="21"/>
  <c r="L1518" i="21"/>
  <c r="K1518" i="21"/>
  <c r="J1518" i="21"/>
  <c r="H1519" i="21"/>
  <c r="M1518" i="21"/>
  <c r="I1518" i="21"/>
  <c r="O1517" i="21"/>
  <c r="Q1517" i="21"/>
  <c r="N1517" i="21"/>
  <c r="P1517" i="21"/>
  <c r="E1514" i="21"/>
  <c r="D1515" i="21"/>
  <c r="F1514" i="21"/>
  <c r="K1519" i="21"/>
  <c r="J1519" i="21"/>
  <c r="H1520" i="21"/>
  <c r="L1519" i="21"/>
  <c r="M1519" i="21"/>
  <c r="I1519" i="21"/>
  <c r="Q1518" i="21"/>
  <c r="O1518" i="21"/>
  <c r="N1518" i="21"/>
  <c r="P1518" i="21"/>
  <c r="E1515" i="21"/>
  <c r="F1515" i="21"/>
  <c r="D1516" i="21"/>
  <c r="H1521" i="21"/>
  <c r="M1520" i="21"/>
  <c r="L1520" i="21"/>
  <c r="K1520" i="21"/>
  <c r="J1520" i="21"/>
  <c r="I1520" i="21"/>
  <c r="P1519" i="21"/>
  <c r="Q1519" i="21"/>
  <c r="N1519" i="21"/>
  <c r="O1519" i="21"/>
  <c r="F1516" i="21"/>
  <c r="E1516" i="21"/>
  <c r="D1517" i="21"/>
  <c r="J1521" i="21"/>
  <c r="M1521" i="21"/>
  <c r="K1521" i="21"/>
  <c r="L1521" i="21"/>
  <c r="H1522" i="21"/>
  <c r="I1521" i="21"/>
  <c r="Q1520" i="21"/>
  <c r="O1520" i="21"/>
  <c r="P1520" i="21"/>
  <c r="N1520" i="21"/>
  <c r="D1518" i="21"/>
  <c r="F1517" i="21"/>
  <c r="E1517" i="21"/>
  <c r="L1522" i="21"/>
  <c r="K1522" i="21"/>
  <c r="I1522" i="21"/>
  <c r="J1522" i="21"/>
  <c r="M1522" i="21"/>
  <c r="H1523" i="21"/>
  <c r="P1521" i="21"/>
  <c r="Q1521" i="21"/>
  <c r="N1521" i="21"/>
  <c r="O1521" i="21"/>
  <c r="F1518" i="21"/>
  <c r="D1519" i="21"/>
  <c r="E1518" i="21"/>
  <c r="P1522" i="21"/>
  <c r="O1522" i="21"/>
  <c r="Q1522" i="21"/>
  <c r="N1522" i="21"/>
  <c r="L1523" i="21"/>
  <c r="M1523" i="21"/>
  <c r="I1523" i="21"/>
  <c r="H1524" i="21"/>
  <c r="K1523" i="21"/>
  <c r="J1523" i="21"/>
  <c r="E1519" i="21"/>
  <c r="D1520" i="21"/>
  <c r="F1519" i="21"/>
  <c r="O1523" i="21"/>
  <c r="N1523" i="21"/>
  <c r="P1523" i="21"/>
  <c r="Q1523" i="21"/>
  <c r="I1524" i="21"/>
  <c r="J1524" i="21"/>
  <c r="L1524" i="21"/>
  <c r="H1525" i="21"/>
  <c r="K1524" i="21"/>
  <c r="M1524" i="21"/>
  <c r="F1520" i="21"/>
  <c r="E1520" i="21"/>
  <c r="D1521" i="21"/>
  <c r="N1524" i="21"/>
  <c r="P1524" i="21"/>
  <c r="O1524" i="21"/>
  <c r="Q1524" i="21"/>
  <c r="H1526" i="21"/>
  <c r="L1525" i="21"/>
  <c r="I1525" i="21"/>
  <c r="M1525" i="21"/>
  <c r="K1525" i="21"/>
  <c r="J1525" i="21"/>
  <c r="D1522" i="21"/>
  <c r="E1521" i="21"/>
  <c r="F1521" i="21"/>
  <c r="H1527" i="21"/>
  <c r="I1526" i="21"/>
  <c r="J1526" i="21"/>
  <c r="L1526" i="21"/>
  <c r="K1526" i="21"/>
  <c r="M1526" i="21"/>
  <c r="N1525" i="21"/>
  <c r="P1525" i="21"/>
  <c r="Q1525" i="21"/>
  <c r="O1525" i="21"/>
  <c r="D1523" i="21"/>
  <c r="F1522" i="21"/>
  <c r="E1522" i="21"/>
  <c r="J1527" i="21"/>
  <c r="I1527" i="21"/>
  <c r="L1527" i="21"/>
  <c r="H1528" i="21"/>
  <c r="K1527" i="21"/>
  <c r="M1527" i="21"/>
  <c r="P1526" i="21"/>
  <c r="N1526" i="21"/>
  <c r="O1526" i="21"/>
  <c r="Q1526" i="21"/>
  <c r="F1523" i="21"/>
  <c r="D1524" i="21"/>
  <c r="E1523" i="21"/>
  <c r="N1527" i="21"/>
  <c r="P1527" i="21"/>
  <c r="Q1527" i="21"/>
  <c r="O1527" i="21"/>
  <c r="H1529" i="21"/>
  <c r="K1528" i="21"/>
  <c r="M1528" i="21"/>
  <c r="J1528" i="21"/>
  <c r="I1528" i="21"/>
  <c r="L1528" i="21"/>
  <c r="F1524" i="21"/>
  <c r="E1524" i="21"/>
  <c r="D1525" i="21"/>
  <c r="M1529" i="21"/>
  <c r="I1529" i="21"/>
  <c r="H1530" i="21"/>
  <c r="K1529" i="21"/>
  <c r="J1529" i="21"/>
  <c r="L1529" i="21"/>
  <c r="O1528" i="21"/>
  <c r="N1528" i="21"/>
  <c r="Q1528" i="21"/>
  <c r="P1528" i="21"/>
  <c r="F1525" i="21"/>
  <c r="D1526" i="21"/>
  <c r="E1525" i="21"/>
  <c r="P1529" i="21"/>
  <c r="O1529" i="21"/>
  <c r="N1529" i="21"/>
  <c r="Q1529" i="21"/>
  <c r="L1530" i="21"/>
  <c r="I1530" i="21"/>
  <c r="J1530" i="21"/>
  <c r="M1530" i="21"/>
  <c r="H1531" i="21"/>
  <c r="K1530" i="21"/>
  <c r="F1526" i="21"/>
  <c r="E1526" i="21"/>
  <c r="D1527" i="21"/>
  <c r="N1530" i="21"/>
  <c r="O1530" i="21"/>
  <c r="P1530" i="21"/>
  <c r="Q1530" i="21"/>
  <c r="L1531" i="21"/>
  <c r="M1531" i="21"/>
  <c r="I1531" i="21"/>
  <c r="J1531" i="21"/>
  <c r="K1531" i="21"/>
  <c r="H1532" i="21"/>
  <c r="D1528" i="21"/>
  <c r="F1527" i="21"/>
  <c r="E1527" i="21"/>
  <c r="O1531" i="21"/>
  <c r="P1531" i="21"/>
  <c r="Q1531" i="21"/>
  <c r="N1531" i="21"/>
  <c r="I1532" i="21"/>
  <c r="J1532" i="21"/>
  <c r="K1532" i="21"/>
  <c r="L1532" i="21"/>
  <c r="M1532" i="21"/>
  <c r="H1533" i="21"/>
  <c r="F1528" i="21"/>
  <c r="D1529" i="21"/>
  <c r="E1528" i="21"/>
  <c r="P1532" i="21"/>
  <c r="O1532" i="21"/>
  <c r="Q1532" i="21"/>
  <c r="N1532" i="21"/>
  <c r="L1533" i="21"/>
  <c r="J1533" i="21"/>
  <c r="H1534" i="21"/>
  <c r="M1533" i="21"/>
  <c r="K1533" i="21"/>
  <c r="I1533" i="21"/>
  <c r="E1529" i="21"/>
  <c r="F1529" i="21"/>
  <c r="D1530" i="21"/>
  <c r="I1534" i="21"/>
  <c r="L1534" i="21"/>
  <c r="K1534" i="21"/>
  <c r="M1534" i="21"/>
  <c r="H1535" i="21"/>
  <c r="J1534" i="21"/>
  <c r="P1533" i="21"/>
  <c r="O1533" i="21"/>
  <c r="N1533" i="21"/>
  <c r="Q1533" i="21"/>
  <c r="E1530" i="21"/>
  <c r="F1530" i="21"/>
  <c r="D1531" i="21"/>
  <c r="Q1534" i="21"/>
  <c r="O1534" i="21"/>
  <c r="N1534" i="21"/>
  <c r="P1534" i="21"/>
  <c r="H1536" i="21"/>
  <c r="I1535" i="21"/>
  <c r="M1535" i="21"/>
  <c r="J1535" i="21"/>
  <c r="L1535" i="21"/>
  <c r="K1535" i="21"/>
  <c r="E1531" i="21"/>
  <c r="F1531" i="21"/>
  <c r="D1532" i="21"/>
  <c r="H1537" i="21"/>
  <c r="M1536" i="21"/>
  <c r="L1536" i="21"/>
  <c r="K1536" i="21"/>
  <c r="J1536" i="21"/>
  <c r="I1536" i="21"/>
  <c r="O1535" i="21"/>
  <c r="Q1535" i="21"/>
  <c r="N1535" i="21"/>
  <c r="P1535" i="21"/>
  <c r="E1532" i="21"/>
  <c r="D1533" i="21"/>
  <c r="F1532" i="21"/>
  <c r="K1537" i="21"/>
  <c r="L1537" i="21"/>
  <c r="M1537" i="21"/>
  <c r="I1537" i="21"/>
  <c r="J1537" i="21"/>
  <c r="H1538" i="21"/>
  <c r="N1536" i="21"/>
  <c r="P1536" i="21"/>
  <c r="O1536" i="21"/>
  <c r="Q1536" i="21"/>
  <c r="D1534" i="21"/>
  <c r="F1533" i="21"/>
  <c r="E1533" i="21"/>
  <c r="P1537" i="21"/>
  <c r="N1537" i="21"/>
  <c r="O1537" i="21"/>
  <c r="Q1537" i="21"/>
  <c r="M1538" i="21"/>
  <c r="I1538" i="21"/>
  <c r="J1538" i="21"/>
  <c r="H1539" i="21"/>
  <c r="K1538" i="21"/>
  <c r="L1538" i="21"/>
  <c r="D1535" i="21"/>
  <c r="F1534" i="21"/>
  <c r="E1534" i="21"/>
  <c r="Q1538" i="21"/>
  <c r="P1538" i="21"/>
  <c r="N1538" i="21"/>
  <c r="O1538" i="21"/>
  <c r="H1540" i="21"/>
  <c r="J1539" i="21"/>
  <c r="L1539" i="21"/>
  <c r="M1539" i="21"/>
  <c r="I1539" i="21"/>
  <c r="K1539" i="21"/>
  <c r="F1535" i="21"/>
  <c r="D1536" i="21"/>
  <c r="E1535" i="21"/>
  <c r="K1540" i="21"/>
  <c r="M1540" i="21"/>
  <c r="I1540" i="21"/>
  <c r="L1540" i="21"/>
  <c r="H1541" i="21"/>
  <c r="J1540" i="21"/>
  <c r="Q1539" i="21"/>
  <c r="O1539" i="21"/>
  <c r="N1539" i="21"/>
  <c r="P1539" i="21"/>
  <c r="F1536" i="21"/>
  <c r="E1536" i="21"/>
  <c r="D1537" i="21"/>
  <c r="P1540" i="21"/>
  <c r="O1540" i="21"/>
  <c r="N1540" i="21"/>
  <c r="Q1540" i="21"/>
  <c r="J1541" i="21"/>
  <c r="I1541" i="21"/>
  <c r="H1542" i="21"/>
  <c r="K1541" i="21"/>
  <c r="M1541" i="21"/>
  <c r="L1541" i="21"/>
  <c r="D1538" i="21"/>
  <c r="F1537" i="21"/>
  <c r="E1537" i="21"/>
  <c r="O1541" i="21"/>
  <c r="N1541" i="21"/>
  <c r="Q1541" i="21"/>
  <c r="P1541" i="21"/>
  <c r="H1543" i="21"/>
  <c r="K1542" i="21"/>
  <c r="M1542" i="21"/>
  <c r="I1542" i="21"/>
  <c r="J1542" i="21"/>
  <c r="L1542" i="21"/>
  <c r="D1539" i="21"/>
  <c r="E1538" i="21"/>
  <c r="F1538" i="21"/>
  <c r="H1544" i="21"/>
  <c r="I1543" i="21"/>
  <c r="L1543" i="21"/>
  <c r="M1543" i="21"/>
  <c r="J1543" i="21"/>
  <c r="K1543" i="21"/>
  <c r="N1542" i="21"/>
  <c r="O1542" i="21"/>
  <c r="Q1542" i="21"/>
  <c r="P1542" i="21"/>
  <c r="E1539" i="21"/>
  <c r="F1539" i="21"/>
  <c r="D1540" i="21"/>
  <c r="K1544" i="21"/>
  <c r="J1544" i="21"/>
  <c r="L1544" i="21"/>
  <c r="I1544" i="21"/>
  <c r="H1545" i="21"/>
  <c r="M1544" i="21"/>
  <c r="N1543" i="21"/>
  <c r="Q1543" i="21"/>
  <c r="O1543" i="21"/>
  <c r="P1543" i="21"/>
  <c r="F1540" i="21"/>
  <c r="D1541" i="21"/>
  <c r="E1540" i="21"/>
  <c r="P1544" i="21"/>
  <c r="Q1544" i="21"/>
  <c r="N1544" i="21"/>
  <c r="O1544" i="21"/>
  <c r="M1545" i="21"/>
  <c r="J1545" i="21"/>
  <c r="K1545" i="21"/>
  <c r="L1545" i="21"/>
  <c r="H1546" i="21"/>
  <c r="I1545" i="21"/>
  <c r="D1542" i="21"/>
  <c r="F1541" i="21"/>
  <c r="E1541" i="21"/>
  <c r="H1547" i="21"/>
  <c r="J1546" i="21"/>
  <c r="K1546" i="21"/>
  <c r="I1546" i="21"/>
  <c r="M1546" i="21"/>
  <c r="L1546" i="21"/>
  <c r="Q1545" i="21"/>
  <c r="P1545" i="21"/>
  <c r="O1545" i="21"/>
  <c r="N1545" i="21"/>
  <c r="F1542" i="21"/>
  <c r="D1543" i="21"/>
  <c r="E1542" i="21"/>
  <c r="K1547" i="21"/>
  <c r="I1547" i="21"/>
  <c r="M1547" i="21"/>
  <c r="L1547" i="21"/>
  <c r="H1548" i="21"/>
  <c r="J1547" i="21"/>
  <c r="O1546" i="21"/>
  <c r="Q1546" i="21"/>
  <c r="N1546" i="21"/>
  <c r="P1546" i="21"/>
  <c r="F1543" i="21"/>
  <c r="E1543" i="21"/>
  <c r="D1544" i="21"/>
  <c r="P1547" i="21"/>
  <c r="N1547" i="21"/>
  <c r="Q1547" i="21"/>
  <c r="O1547" i="21"/>
  <c r="H1549" i="21"/>
  <c r="L1548" i="21"/>
  <c r="M1548" i="21"/>
  <c r="J1548" i="21"/>
  <c r="K1548" i="21"/>
  <c r="I1548" i="21"/>
  <c r="D1545" i="21"/>
  <c r="E1544" i="21"/>
  <c r="F1544" i="21"/>
  <c r="K1549" i="21"/>
  <c r="M1549" i="21"/>
  <c r="H1550" i="21"/>
  <c r="J1549" i="21"/>
  <c r="I1549" i="21"/>
  <c r="L1549" i="21"/>
  <c r="Q1548" i="21"/>
  <c r="N1548" i="21"/>
  <c r="P1548" i="21"/>
  <c r="O1548" i="21"/>
  <c r="E1545" i="21"/>
  <c r="D1546" i="21"/>
  <c r="F1545" i="21"/>
  <c r="I1550" i="21"/>
  <c r="H1551" i="21"/>
  <c r="L1550" i="21"/>
  <c r="M1550" i="21"/>
  <c r="J1550" i="21"/>
  <c r="K1550" i="21"/>
  <c r="P1549" i="21"/>
  <c r="N1549" i="21"/>
  <c r="O1549" i="21"/>
  <c r="Q1549" i="21"/>
  <c r="F1546" i="21"/>
  <c r="D1547" i="21"/>
  <c r="E1546" i="21"/>
  <c r="N1550" i="21"/>
  <c r="Q1550" i="21"/>
  <c r="P1550" i="21"/>
  <c r="O1550" i="21"/>
  <c r="I1551" i="21"/>
  <c r="H1552" i="21"/>
  <c r="K1551" i="21"/>
  <c r="L1551" i="21"/>
  <c r="M1551" i="21"/>
  <c r="J1551" i="21"/>
  <c r="E1547" i="21"/>
  <c r="F1547" i="21"/>
  <c r="D1548" i="21"/>
  <c r="N1551" i="21"/>
  <c r="Q1551" i="21"/>
  <c r="O1551" i="21"/>
  <c r="P1551" i="21"/>
  <c r="K1552" i="21"/>
  <c r="H1553" i="21"/>
  <c r="J1552" i="21"/>
  <c r="M1552" i="21"/>
  <c r="L1552" i="21"/>
  <c r="I1552" i="21"/>
  <c r="F1548" i="21"/>
  <c r="D1549" i="21"/>
  <c r="E1548" i="21"/>
  <c r="K1553" i="21"/>
  <c r="H1554" i="21"/>
  <c r="J1553" i="21"/>
  <c r="M1553" i="21"/>
  <c r="L1553" i="21"/>
  <c r="I1553" i="21"/>
  <c r="N1552" i="21"/>
  <c r="Q1552" i="21"/>
  <c r="P1552" i="21"/>
  <c r="O1552" i="21"/>
  <c r="E1549" i="21"/>
  <c r="F1549" i="21"/>
  <c r="D1550" i="21"/>
  <c r="H1555" i="21"/>
  <c r="K1554" i="21"/>
  <c r="L1554" i="21"/>
  <c r="J1554" i="21"/>
  <c r="M1554" i="21"/>
  <c r="I1554" i="21"/>
  <c r="O1553" i="21"/>
  <c r="P1553" i="21"/>
  <c r="Q1553" i="21"/>
  <c r="N1553" i="21"/>
  <c r="E1550" i="21"/>
  <c r="F1550" i="21"/>
  <c r="D1551" i="21"/>
  <c r="J1555" i="21"/>
  <c r="K1555" i="21"/>
  <c r="H1556" i="21"/>
  <c r="I1555" i="21"/>
  <c r="M1555" i="21"/>
  <c r="L1555" i="21"/>
  <c r="O1554" i="21"/>
  <c r="N1554" i="21"/>
  <c r="Q1554" i="21"/>
  <c r="P1554" i="21"/>
  <c r="D1552" i="21"/>
  <c r="F1551" i="21"/>
  <c r="E1551" i="21"/>
  <c r="H1557" i="21"/>
  <c r="I1556" i="21"/>
  <c r="M1556" i="21"/>
  <c r="J1556" i="21"/>
  <c r="K1556" i="21"/>
  <c r="L1556" i="21"/>
  <c r="N1555" i="21"/>
  <c r="Q1555" i="21"/>
  <c r="P1555" i="21"/>
  <c r="O1555" i="21"/>
  <c r="F1552" i="21"/>
  <c r="E1552" i="21"/>
  <c r="D1553" i="21"/>
  <c r="M1557" i="21"/>
  <c r="J1557" i="21"/>
  <c r="H1558" i="21"/>
  <c r="K1557" i="21"/>
  <c r="L1557" i="21"/>
  <c r="I1557" i="21"/>
  <c r="N1556" i="21"/>
  <c r="Q1556" i="21"/>
  <c r="O1556" i="21"/>
  <c r="P1556" i="21"/>
  <c r="D1554" i="21"/>
  <c r="F1553" i="21"/>
  <c r="E1553" i="21"/>
  <c r="H1559" i="21"/>
  <c r="L1558" i="21"/>
  <c r="I1558" i="21"/>
  <c r="K1558" i="21"/>
  <c r="J1558" i="21"/>
  <c r="M1558" i="21"/>
  <c r="N1557" i="21"/>
  <c r="O1557" i="21"/>
  <c r="Q1557" i="21"/>
  <c r="P1557" i="21"/>
  <c r="D1555" i="21"/>
  <c r="E1554" i="21"/>
  <c r="F1554" i="21"/>
  <c r="M1559" i="21"/>
  <c r="L1559" i="21"/>
  <c r="K1559" i="21"/>
  <c r="I1559" i="21"/>
  <c r="J1559" i="21"/>
  <c r="H1560" i="21"/>
  <c r="P1558" i="21"/>
  <c r="O1558" i="21"/>
  <c r="Q1558" i="21"/>
  <c r="N1558" i="21"/>
  <c r="E1555" i="21"/>
  <c r="F1555" i="21"/>
  <c r="D1556" i="21"/>
  <c r="N1559" i="21"/>
  <c r="Q1559" i="21"/>
  <c r="P1559" i="21"/>
  <c r="O1559" i="21"/>
  <c r="H1561" i="21"/>
  <c r="L1560" i="21"/>
  <c r="M1560" i="21"/>
  <c r="J1560" i="21"/>
  <c r="K1560" i="21"/>
  <c r="I1560" i="21"/>
  <c r="F1556" i="21"/>
  <c r="D1557" i="21"/>
  <c r="E1556" i="21"/>
  <c r="J1561" i="21"/>
  <c r="M1561" i="21"/>
  <c r="I1561" i="21"/>
  <c r="H1562" i="21"/>
  <c r="K1561" i="21"/>
  <c r="L1561" i="21"/>
  <c r="Q1560" i="21"/>
  <c r="P1560" i="21"/>
  <c r="O1560" i="21"/>
  <c r="N1560" i="21"/>
  <c r="E1557" i="21"/>
  <c r="D1558" i="21"/>
  <c r="F1557" i="21"/>
  <c r="O1561" i="21"/>
  <c r="N1561" i="21"/>
  <c r="Q1561" i="21"/>
  <c r="P1561" i="21"/>
  <c r="I1562" i="21"/>
  <c r="K1562" i="21"/>
  <c r="H1563" i="21"/>
  <c r="L1562" i="21"/>
  <c r="M1562" i="21"/>
  <c r="J1562" i="21"/>
  <c r="F1558" i="21"/>
  <c r="E1558" i="21"/>
  <c r="D1559" i="21"/>
  <c r="Q1562" i="21"/>
  <c r="P1562" i="21"/>
  <c r="O1562" i="21"/>
  <c r="N1562" i="21"/>
  <c r="J1563" i="21"/>
  <c r="H1564" i="21"/>
  <c r="L1563" i="21"/>
  <c r="M1563" i="21"/>
  <c r="K1563" i="21"/>
  <c r="I1563" i="21"/>
  <c r="F1559" i="21"/>
  <c r="E1559" i="21"/>
  <c r="D1560" i="21"/>
  <c r="H1565" i="21"/>
  <c r="L1564" i="21"/>
  <c r="M1564" i="21"/>
  <c r="K1564" i="21"/>
  <c r="J1564" i="21"/>
  <c r="I1564" i="21"/>
  <c r="O1563" i="21"/>
  <c r="N1563" i="21"/>
  <c r="P1563" i="21"/>
  <c r="Q1563" i="21"/>
  <c r="E1560" i="21"/>
  <c r="F1560" i="21"/>
  <c r="D1561" i="21"/>
  <c r="J1565" i="21"/>
  <c r="K1565" i="21"/>
  <c r="L1565" i="21"/>
  <c r="M1565" i="21"/>
  <c r="I1565" i="21"/>
  <c r="H1566" i="21"/>
  <c r="N1564" i="21"/>
  <c r="O1564" i="21"/>
  <c r="Q1564" i="21"/>
  <c r="P1564" i="21"/>
  <c r="F1561" i="21"/>
  <c r="D1562" i="21"/>
  <c r="E1561" i="21"/>
  <c r="Q1565" i="21"/>
  <c r="O1565" i="21"/>
  <c r="N1565" i="21"/>
  <c r="P1565" i="21"/>
  <c r="L1566" i="21"/>
  <c r="H1567" i="21"/>
  <c r="J1566" i="21"/>
  <c r="M1566" i="21"/>
  <c r="I1566" i="21"/>
  <c r="K1566" i="21"/>
  <c r="D1563" i="21"/>
  <c r="F1562" i="21"/>
  <c r="E1562" i="21"/>
  <c r="L1567" i="21"/>
  <c r="K1567" i="21"/>
  <c r="M1567" i="21"/>
  <c r="I1567" i="21"/>
  <c r="H1568" i="21"/>
  <c r="J1567" i="21"/>
  <c r="Q1566" i="21"/>
  <c r="N1566" i="21"/>
  <c r="P1566" i="21"/>
  <c r="O1566" i="21"/>
  <c r="E1563" i="21"/>
  <c r="F1563" i="21"/>
  <c r="D1564" i="21"/>
  <c r="P1567" i="21"/>
  <c r="O1567" i="21"/>
  <c r="N1567" i="21"/>
  <c r="Q1567" i="21"/>
  <c r="H1569" i="21"/>
  <c r="K1568" i="21"/>
  <c r="I1568" i="21"/>
  <c r="L1568" i="21"/>
  <c r="M1568" i="21"/>
  <c r="J1568" i="21"/>
  <c r="F1564" i="21"/>
  <c r="D1565" i="21"/>
  <c r="E1564" i="21"/>
  <c r="J1569" i="21"/>
  <c r="K1569" i="21"/>
  <c r="I1569" i="21"/>
  <c r="H1570" i="21"/>
  <c r="L1569" i="21"/>
  <c r="M1569" i="21"/>
  <c r="P1568" i="21"/>
  <c r="N1568" i="21"/>
  <c r="Q1568" i="21"/>
  <c r="O1568" i="21"/>
  <c r="E1565" i="21"/>
  <c r="D1566" i="21"/>
  <c r="F1565" i="21"/>
  <c r="P1569" i="21"/>
  <c r="N1569" i="21"/>
  <c r="Q1569" i="21"/>
  <c r="O1569" i="21"/>
  <c r="I1570" i="21"/>
  <c r="M1570" i="21"/>
  <c r="K1570" i="21"/>
  <c r="J1570" i="21"/>
  <c r="L1570" i="21"/>
  <c r="H1571" i="21"/>
  <c r="E1566" i="21"/>
  <c r="F1566" i="21"/>
  <c r="D1567" i="21"/>
  <c r="N1570" i="21"/>
  <c r="O1570" i="21"/>
  <c r="P1570" i="21"/>
  <c r="Q1570" i="21"/>
  <c r="J1571" i="21"/>
  <c r="H1572" i="21"/>
  <c r="I1571" i="21"/>
  <c r="M1571" i="21"/>
  <c r="L1571" i="21"/>
  <c r="K1571" i="21"/>
  <c r="E1567" i="21"/>
  <c r="D1568" i="21"/>
  <c r="F1567" i="21"/>
  <c r="H1573" i="21"/>
  <c r="I1572" i="21"/>
  <c r="J1572" i="21"/>
  <c r="L1572" i="21"/>
  <c r="M1572" i="21"/>
  <c r="K1572" i="21"/>
  <c r="N1571" i="21"/>
  <c r="Q1571" i="21"/>
  <c r="O1571" i="21"/>
  <c r="P1571" i="21"/>
  <c r="E1568" i="21"/>
  <c r="D1569" i="21"/>
  <c r="F1568" i="21"/>
  <c r="K1573" i="21"/>
  <c r="I1573" i="21"/>
  <c r="M1573" i="21"/>
  <c r="L1573" i="21"/>
  <c r="J1573" i="21"/>
  <c r="H1574" i="21"/>
  <c r="P1572" i="21"/>
  <c r="O1572" i="21"/>
  <c r="N1572" i="21"/>
  <c r="Q1572" i="21"/>
  <c r="E1569" i="21"/>
  <c r="D1570" i="21"/>
  <c r="F1569" i="21"/>
  <c r="N1573" i="21"/>
  <c r="Q1573" i="21"/>
  <c r="O1573" i="21"/>
  <c r="P1573" i="21"/>
  <c r="M1574" i="21"/>
  <c r="L1574" i="21"/>
  <c r="H1575" i="21"/>
  <c r="J1574" i="21"/>
  <c r="K1574" i="21"/>
  <c r="I1574" i="21"/>
  <c r="D1571" i="21"/>
  <c r="E1570" i="21"/>
  <c r="F1570" i="21"/>
  <c r="L1575" i="21"/>
  <c r="I1575" i="21"/>
  <c r="M1575" i="21"/>
  <c r="K1575" i="21"/>
  <c r="H1576" i="21"/>
  <c r="J1575" i="21"/>
  <c r="Q1574" i="21"/>
  <c r="N1574" i="21"/>
  <c r="P1574" i="21"/>
  <c r="O1574" i="21"/>
  <c r="D1572" i="21"/>
  <c r="E1571" i="21"/>
  <c r="F1571" i="21"/>
  <c r="O1575" i="21"/>
  <c r="N1575" i="21"/>
  <c r="P1575" i="21"/>
  <c r="Q1575" i="21"/>
  <c r="K1576" i="21"/>
  <c r="L1576" i="21"/>
  <c r="H1577" i="21"/>
  <c r="I1576" i="21"/>
  <c r="J1576" i="21"/>
  <c r="M1576" i="21"/>
  <c r="E1572" i="21"/>
  <c r="D1573" i="21"/>
  <c r="F1572" i="21"/>
  <c r="J1577" i="21"/>
  <c r="L1577" i="21"/>
  <c r="M1577" i="21"/>
  <c r="K1577" i="21"/>
  <c r="I1577" i="21"/>
  <c r="H1578" i="21"/>
  <c r="O1576" i="21"/>
  <c r="Q1576" i="21"/>
  <c r="N1576" i="21"/>
  <c r="P1576" i="21"/>
  <c r="D1574" i="21"/>
  <c r="E1573" i="21"/>
  <c r="F1573" i="21"/>
  <c r="N1577" i="21"/>
  <c r="O1577" i="21"/>
  <c r="P1577" i="21"/>
  <c r="Q1577" i="21"/>
  <c r="M1578" i="21"/>
  <c r="I1578" i="21"/>
  <c r="K1578" i="21"/>
  <c r="H1579" i="21"/>
  <c r="L1578" i="21"/>
  <c r="J1578" i="21"/>
  <c r="F1574" i="21"/>
  <c r="E1574" i="21"/>
  <c r="D1575" i="21"/>
  <c r="O1578" i="21"/>
  <c r="Q1578" i="21"/>
  <c r="N1578" i="21"/>
  <c r="P1578" i="21"/>
  <c r="M1579" i="21"/>
  <c r="H1580" i="21"/>
  <c r="L1579" i="21"/>
  <c r="I1579" i="21"/>
  <c r="J1579" i="21"/>
  <c r="K1579" i="21"/>
  <c r="E1575" i="21"/>
  <c r="D1576" i="21"/>
  <c r="F1575" i="21"/>
  <c r="H1581" i="21"/>
  <c r="L1580" i="21"/>
  <c r="I1580" i="21"/>
  <c r="J1580" i="21"/>
  <c r="K1580" i="21"/>
  <c r="M1580" i="21"/>
  <c r="Q1579" i="21"/>
  <c r="N1579" i="21"/>
  <c r="P1579" i="21"/>
  <c r="O1579" i="21"/>
  <c r="E1576" i="21"/>
  <c r="D1577" i="21"/>
  <c r="F1576" i="21"/>
  <c r="K1581" i="21"/>
  <c r="J1581" i="21"/>
  <c r="H1582" i="21"/>
  <c r="L1581" i="21"/>
  <c r="I1581" i="21"/>
  <c r="M1581" i="21"/>
  <c r="P1580" i="21"/>
  <c r="Q1580" i="21"/>
  <c r="O1580" i="21"/>
  <c r="N1580" i="21"/>
  <c r="E1577" i="21"/>
  <c r="D1578" i="21"/>
  <c r="F1577" i="21"/>
  <c r="K1582" i="21"/>
  <c r="H1583" i="21"/>
  <c r="L1582" i="21"/>
  <c r="M1582" i="21"/>
  <c r="I1582" i="21"/>
  <c r="J1582" i="21"/>
  <c r="P1581" i="21"/>
  <c r="Q1581" i="21"/>
  <c r="O1581" i="21"/>
  <c r="N1581" i="21"/>
  <c r="E1578" i="21"/>
  <c r="F1578" i="21"/>
  <c r="D1579" i="21"/>
  <c r="J1583" i="21"/>
  <c r="I1583" i="21"/>
  <c r="L1583" i="21"/>
  <c r="K1583" i="21"/>
  <c r="M1583" i="21"/>
  <c r="H1584" i="21"/>
  <c r="N1582" i="21"/>
  <c r="Q1582" i="21"/>
  <c r="P1582" i="21"/>
  <c r="O1582" i="21"/>
  <c r="D1580" i="21"/>
  <c r="E1579" i="21"/>
  <c r="F1579" i="21"/>
  <c r="N1583" i="21"/>
  <c r="Q1583" i="21"/>
  <c r="O1583" i="21"/>
  <c r="P1583" i="21"/>
  <c r="L1584" i="21"/>
  <c r="H1585" i="21"/>
  <c r="M1584" i="21"/>
  <c r="K1584" i="21"/>
  <c r="I1584" i="21"/>
  <c r="J1584" i="21"/>
  <c r="E1580" i="21"/>
  <c r="D1581" i="21"/>
  <c r="F1580" i="21"/>
  <c r="H1586" i="21"/>
  <c r="J1585" i="21"/>
  <c r="K1585" i="21"/>
  <c r="M1585" i="21"/>
  <c r="L1585" i="21"/>
  <c r="I1585" i="21"/>
  <c r="N1584" i="21"/>
  <c r="P1584" i="21"/>
  <c r="Q1584" i="21"/>
  <c r="O1584" i="21"/>
  <c r="E1581" i="21"/>
  <c r="D1582" i="21"/>
  <c r="F1581" i="21"/>
  <c r="K1586" i="21"/>
  <c r="J1586" i="21"/>
  <c r="H1587" i="21"/>
  <c r="L1586" i="21"/>
  <c r="M1586" i="21"/>
  <c r="I1586" i="21"/>
  <c r="Q1585" i="21"/>
  <c r="O1585" i="21"/>
  <c r="N1585" i="21"/>
  <c r="P1585" i="21"/>
  <c r="F1582" i="21"/>
  <c r="D1583" i="21"/>
  <c r="E1582" i="21"/>
  <c r="L1587" i="21"/>
  <c r="K1587" i="21"/>
  <c r="I1587" i="21"/>
  <c r="J1587" i="21"/>
  <c r="H1588" i="21"/>
  <c r="M1587" i="21"/>
  <c r="N1586" i="21"/>
  <c r="O1586" i="21"/>
  <c r="P1586" i="21"/>
  <c r="Q1586" i="21"/>
  <c r="F1583" i="21"/>
  <c r="D1584" i="21"/>
  <c r="E1583" i="21"/>
  <c r="N1587" i="21"/>
  <c r="O1587" i="21"/>
  <c r="P1587" i="21"/>
  <c r="Q1587" i="21"/>
  <c r="H1589" i="21"/>
  <c r="K1588" i="21"/>
  <c r="J1588" i="21"/>
  <c r="M1588" i="21"/>
  <c r="L1588" i="21"/>
  <c r="I1588" i="21"/>
  <c r="D1585" i="21"/>
  <c r="E1584" i="21"/>
  <c r="F1584" i="21"/>
  <c r="I1589" i="21"/>
  <c r="M1589" i="21"/>
  <c r="H1590" i="21"/>
  <c r="L1589" i="21"/>
  <c r="K1589" i="21"/>
  <c r="J1589" i="21"/>
  <c r="P1588" i="21"/>
  <c r="N1588" i="21"/>
  <c r="Q1588" i="21"/>
  <c r="O1588" i="21"/>
  <c r="E1585" i="21"/>
  <c r="D1586" i="21"/>
  <c r="F1585" i="21"/>
  <c r="O1589" i="21"/>
  <c r="P1589" i="21"/>
  <c r="N1589" i="21"/>
  <c r="Q1589" i="21"/>
  <c r="K1590" i="21"/>
  <c r="L1590" i="21"/>
  <c r="J1590" i="21"/>
  <c r="I1590" i="21"/>
  <c r="M1590" i="21"/>
  <c r="H1591" i="21"/>
  <c r="F1586" i="21"/>
  <c r="E1586" i="21"/>
  <c r="D1587" i="21"/>
  <c r="Q1590" i="21"/>
  <c r="P1590" i="21"/>
  <c r="N1590" i="21"/>
  <c r="O1590" i="21"/>
  <c r="H1592" i="21"/>
  <c r="M1591" i="21"/>
  <c r="K1591" i="21"/>
  <c r="J1591" i="21"/>
  <c r="L1591" i="21"/>
  <c r="I1591" i="21"/>
  <c r="D1588" i="21"/>
  <c r="F1587" i="21"/>
  <c r="E1587" i="21"/>
  <c r="L1592" i="21"/>
  <c r="I1592" i="21"/>
  <c r="M1592" i="21"/>
  <c r="K1592" i="21"/>
  <c r="J1592" i="21"/>
  <c r="H1593" i="21"/>
  <c r="P1591" i="21"/>
  <c r="N1591" i="21"/>
  <c r="Q1591" i="21"/>
  <c r="O1591" i="21"/>
  <c r="F1588" i="21"/>
  <c r="D1589" i="21"/>
  <c r="E1588" i="21"/>
  <c r="Q1592" i="21"/>
  <c r="N1592" i="21"/>
  <c r="P1592" i="21"/>
  <c r="O1592" i="21"/>
  <c r="J1593" i="21"/>
  <c r="K1593" i="21"/>
  <c r="L1593" i="21"/>
  <c r="M1593" i="21"/>
  <c r="H1594" i="21"/>
  <c r="I1593" i="21"/>
  <c r="F1589" i="21"/>
  <c r="D1590" i="21"/>
  <c r="E1589" i="21"/>
  <c r="J1594" i="21"/>
  <c r="I1594" i="21"/>
  <c r="L1594" i="21"/>
  <c r="M1594" i="21"/>
  <c r="K1594" i="21"/>
  <c r="H1595" i="21"/>
  <c r="N1593" i="21"/>
  <c r="P1593" i="21"/>
  <c r="O1593" i="21"/>
  <c r="Q1593" i="21"/>
  <c r="F1590" i="21"/>
  <c r="E1590" i="21"/>
  <c r="D1591" i="21"/>
  <c r="N1594" i="21"/>
  <c r="O1594" i="21"/>
  <c r="P1594" i="21"/>
  <c r="Q1594" i="21"/>
  <c r="I1595" i="21"/>
  <c r="L1595" i="21"/>
  <c r="M1595" i="21"/>
  <c r="K1595" i="21"/>
  <c r="J1595" i="21"/>
  <c r="H1596" i="21"/>
  <c r="E1591" i="21"/>
  <c r="D1592" i="21"/>
  <c r="F1591" i="21"/>
  <c r="O1595" i="21"/>
  <c r="N1595" i="21"/>
  <c r="Q1595" i="21"/>
  <c r="P1595" i="21"/>
  <c r="H1597" i="21"/>
  <c r="I1596" i="21"/>
  <c r="M1596" i="21"/>
  <c r="J1596" i="21"/>
  <c r="L1596" i="21"/>
  <c r="K1596" i="21"/>
  <c r="D1593" i="21"/>
  <c r="E1592" i="21"/>
  <c r="F1592" i="21"/>
  <c r="M1597" i="21"/>
  <c r="L1597" i="21"/>
  <c r="J1597" i="21"/>
  <c r="K1597" i="21"/>
  <c r="H1598" i="21"/>
  <c r="I1597" i="21"/>
  <c r="N1596" i="21"/>
  <c r="O1596" i="21"/>
  <c r="Q1596" i="21"/>
  <c r="P1596" i="21"/>
  <c r="E1593" i="21"/>
  <c r="D1594" i="21"/>
  <c r="F1593" i="21"/>
  <c r="L1598" i="21"/>
  <c r="H1599" i="21"/>
  <c r="J1598" i="21"/>
  <c r="K1598" i="21"/>
  <c r="M1598" i="21"/>
  <c r="I1598" i="21"/>
  <c r="N1597" i="21"/>
  <c r="P1597" i="21"/>
  <c r="Q1597" i="21"/>
  <c r="O1597" i="21"/>
  <c r="F1594" i="21"/>
  <c r="E1594" i="21"/>
  <c r="D1595" i="21"/>
  <c r="M1599" i="21"/>
  <c r="I1599" i="21"/>
  <c r="H1600" i="21"/>
  <c r="L1599" i="21"/>
  <c r="J1599" i="21"/>
  <c r="K1599" i="21"/>
  <c r="N1598" i="21"/>
  <c r="O1598" i="21"/>
  <c r="Q1598" i="21"/>
  <c r="P1598" i="21"/>
  <c r="D1596" i="21"/>
  <c r="E1595" i="21"/>
  <c r="F1595" i="21"/>
  <c r="N1599" i="21"/>
  <c r="Q1599" i="21"/>
  <c r="P1599" i="21"/>
  <c r="O1599" i="21"/>
  <c r="K1600" i="21"/>
  <c r="L1600" i="21"/>
  <c r="M1600" i="21"/>
  <c r="H1601" i="21"/>
  <c r="J1600" i="21"/>
  <c r="I1600" i="21"/>
  <c r="E1596" i="21"/>
  <c r="F1596" i="21"/>
  <c r="D1597" i="21"/>
  <c r="K1601" i="21"/>
  <c r="M1601" i="21"/>
  <c r="J1601" i="21"/>
  <c r="L1601" i="21"/>
  <c r="I1601" i="21"/>
  <c r="H1602" i="21"/>
  <c r="N1600" i="21"/>
  <c r="Q1600" i="21"/>
  <c r="P1600" i="21"/>
  <c r="O1600" i="21"/>
  <c r="D1598" i="21"/>
  <c r="E1597" i="21"/>
  <c r="F1597" i="21"/>
  <c r="N1601" i="21"/>
  <c r="P1601" i="21"/>
  <c r="O1601" i="21"/>
  <c r="Q1601" i="21"/>
  <c r="K1602" i="21"/>
  <c r="J1602" i="21"/>
  <c r="I1602" i="21"/>
  <c r="M1602" i="21"/>
  <c r="H1603" i="21"/>
  <c r="L1602" i="21"/>
  <c r="F1598" i="21"/>
  <c r="D1599" i="21"/>
  <c r="E1598" i="21"/>
  <c r="Q1602" i="21"/>
  <c r="N1602" i="21"/>
  <c r="P1602" i="21"/>
  <c r="O1602" i="21"/>
  <c r="I1603" i="21"/>
  <c r="K1603" i="21"/>
  <c r="M1603" i="21"/>
  <c r="L1603" i="21"/>
  <c r="H1604" i="21"/>
  <c r="J1603" i="21"/>
  <c r="F1599" i="21"/>
  <c r="D1600" i="21"/>
  <c r="E1599" i="21"/>
  <c r="P1603" i="21"/>
  <c r="O1603" i="21"/>
  <c r="N1603" i="21"/>
  <c r="Q1603" i="21"/>
  <c r="K1604" i="21"/>
  <c r="L1604" i="21"/>
  <c r="M1604" i="21"/>
  <c r="J1604" i="21"/>
  <c r="H1605" i="21"/>
  <c r="I1604" i="21"/>
  <c r="F1600" i="21"/>
  <c r="D1601" i="21"/>
  <c r="E1600" i="21"/>
  <c r="M1605" i="21"/>
  <c r="K1605" i="21"/>
  <c r="L1605" i="21"/>
  <c r="J1605" i="21"/>
  <c r="I1605" i="21"/>
  <c r="H1606" i="21"/>
  <c r="N1604" i="21"/>
  <c r="P1604" i="21"/>
  <c r="Q1604" i="21"/>
  <c r="O1604" i="21"/>
  <c r="F1601" i="21"/>
  <c r="E1601" i="21"/>
  <c r="D1602" i="21"/>
  <c r="P1605" i="21"/>
  <c r="Q1605" i="21"/>
  <c r="O1605" i="21"/>
  <c r="N1605" i="21"/>
  <c r="K1606" i="21"/>
  <c r="L1606" i="21"/>
  <c r="J1606" i="21"/>
  <c r="M1606" i="21"/>
  <c r="H1607" i="21"/>
  <c r="I1606" i="21"/>
  <c r="E1602" i="21"/>
  <c r="D1603" i="21"/>
  <c r="F1602" i="21"/>
  <c r="M1607" i="21"/>
  <c r="H1608" i="21"/>
  <c r="I1607" i="21"/>
  <c r="K1607" i="21"/>
  <c r="L1607" i="21"/>
  <c r="J1607" i="21"/>
  <c r="O1606" i="21"/>
  <c r="Q1606" i="21"/>
  <c r="P1606" i="21"/>
  <c r="N1606" i="21"/>
  <c r="D1604" i="21"/>
  <c r="F1603" i="21"/>
  <c r="E1603" i="21"/>
  <c r="J1608" i="21"/>
  <c r="L1608" i="21"/>
  <c r="M1608" i="21"/>
  <c r="K1608" i="21"/>
  <c r="H1609" i="21"/>
  <c r="I1608" i="21"/>
  <c r="O1607" i="21"/>
  <c r="P1607" i="21"/>
  <c r="Q1607" i="21"/>
  <c r="N1607" i="21"/>
  <c r="D1605" i="21"/>
  <c r="E1604" i="21"/>
  <c r="F1604" i="21"/>
  <c r="J1609" i="21"/>
  <c r="L1609" i="21"/>
  <c r="M1609" i="21"/>
  <c r="K1609" i="21"/>
  <c r="I1609" i="21"/>
  <c r="H1610" i="21"/>
  <c r="Q1608" i="21"/>
  <c r="P1608" i="21"/>
  <c r="N1608" i="21"/>
  <c r="O1608" i="21"/>
  <c r="E1605" i="21"/>
  <c r="F1605" i="21"/>
  <c r="D1606" i="21"/>
  <c r="N1609" i="21"/>
  <c r="Q1609" i="21"/>
  <c r="O1609" i="21"/>
  <c r="P1609" i="21"/>
  <c r="I1610" i="21"/>
  <c r="H1611" i="21"/>
  <c r="J1610" i="21"/>
  <c r="K1610" i="21"/>
  <c r="L1610" i="21"/>
  <c r="M1610" i="21"/>
  <c r="D1607" i="21"/>
  <c r="E1606" i="21"/>
  <c r="F1606" i="21"/>
  <c r="Q1610" i="21"/>
  <c r="O1610" i="21"/>
  <c r="N1610" i="21"/>
  <c r="P1610" i="21"/>
  <c r="K1611" i="21"/>
  <c r="J1611" i="21"/>
  <c r="M1611" i="21"/>
  <c r="H1612" i="21"/>
  <c r="L1611" i="21"/>
  <c r="I1611" i="21"/>
  <c r="F1607" i="21"/>
  <c r="D1608" i="21"/>
  <c r="E1607" i="21"/>
  <c r="K1612" i="21"/>
  <c r="I1612" i="21"/>
  <c r="H1613" i="21"/>
  <c r="M1612" i="21"/>
  <c r="J1612" i="21"/>
  <c r="L1612" i="21"/>
  <c r="O1611" i="21"/>
  <c r="Q1611" i="21"/>
  <c r="N1611" i="21"/>
  <c r="P1611" i="21"/>
  <c r="F1608" i="21"/>
  <c r="D1609" i="21"/>
  <c r="E1608" i="21"/>
  <c r="P1612" i="21"/>
  <c r="Q1612" i="21"/>
  <c r="N1612" i="21"/>
  <c r="O1612" i="21"/>
  <c r="M1613" i="21"/>
  <c r="I1613" i="21"/>
  <c r="L1613" i="21"/>
  <c r="J1613" i="21"/>
  <c r="H1614" i="21"/>
  <c r="K1613" i="21"/>
  <c r="F1609" i="21"/>
  <c r="D1610" i="21"/>
  <c r="E1609" i="21"/>
  <c r="N1613" i="21"/>
  <c r="O1613" i="21"/>
  <c r="Q1613" i="21"/>
  <c r="P1613" i="21"/>
  <c r="K1614" i="21"/>
  <c r="J1614" i="21"/>
  <c r="H1615" i="21"/>
  <c r="L1614" i="21"/>
  <c r="M1614" i="21"/>
  <c r="I1614" i="21"/>
  <c r="E1610" i="21"/>
  <c r="F1610" i="21"/>
  <c r="D1611" i="21"/>
  <c r="K1615" i="21"/>
  <c r="M1615" i="21"/>
  <c r="I1615" i="21"/>
  <c r="J1615" i="21"/>
  <c r="L1615" i="21"/>
  <c r="H1616" i="21"/>
  <c r="P1614" i="21"/>
  <c r="O1614" i="21"/>
  <c r="Q1614" i="21"/>
  <c r="N1614" i="21"/>
  <c r="D1612" i="21"/>
  <c r="E1611" i="21"/>
  <c r="F1611" i="21"/>
  <c r="P1615" i="21"/>
  <c r="N1615" i="21"/>
  <c r="O1615" i="21"/>
  <c r="Q1615" i="21"/>
  <c r="M1616" i="21"/>
  <c r="K1616" i="21"/>
  <c r="H1617" i="21"/>
  <c r="L1616" i="21"/>
  <c r="I1616" i="21"/>
  <c r="J1616" i="21"/>
  <c r="D1613" i="21"/>
  <c r="E1612" i="21"/>
  <c r="F1612" i="21"/>
  <c r="J1617" i="21"/>
  <c r="K1617" i="21"/>
  <c r="H1618" i="21"/>
  <c r="L1617" i="21"/>
  <c r="I1617" i="21"/>
  <c r="M1617" i="21"/>
  <c r="P1616" i="21"/>
  <c r="O1616" i="21"/>
  <c r="Q1616" i="21"/>
  <c r="N1616" i="21"/>
  <c r="F1613" i="21"/>
  <c r="D1614" i="21"/>
  <c r="E1613" i="21"/>
  <c r="K1618" i="21"/>
  <c r="H1619" i="21"/>
  <c r="I1618" i="21"/>
  <c r="J1618" i="21"/>
  <c r="M1618" i="21"/>
  <c r="L1618" i="21"/>
  <c r="P1617" i="21"/>
  <c r="N1617" i="21"/>
  <c r="O1617" i="21"/>
  <c r="Q1617" i="21"/>
  <c r="E1614" i="21"/>
  <c r="D1615" i="21"/>
  <c r="F1614" i="21"/>
  <c r="J1619" i="21"/>
  <c r="L1619" i="21"/>
  <c r="K1619" i="21"/>
  <c r="H1620" i="21"/>
  <c r="M1619" i="21"/>
  <c r="I1619" i="21"/>
  <c r="N1618" i="21"/>
  <c r="Q1618" i="21"/>
  <c r="P1618" i="21"/>
  <c r="O1618" i="21"/>
  <c r="D1616" i="21"/>
  <c r="F1615" i="21"/>
  <c r="E1615" i="21"/>
  <c r="J1620" i="21"/>
  <c r="M1620" i="21"/>
  <c r="H1621" i="21"/>
  <c r="K1620" i="21"/>
  <c r="L1620" i="21"/>
  <c r="I1620" i="21"/>
  <c r="Q1619" i="21"/>
  <c r="P1619" i="21"/>
  <c r="O1619" i="21"/>
  <c r="N1619" i="21"/>
  <c r="D1617" i="21"/>
  <c r="E1616" i="21"/>
  <c r="F1616" i="21"/>
  <c r="M1621" i="21"/>
  <c r="K1621" i="21"/>
  <c r="I1621" i="21"/>
  <c r="H1622" i="21"/>
  <c r="L1621" i="21"/>
  <c r="J1621" i="21"/>
  <c r="N1620" i="21"/>
  <c r="O1620" i="21"/>
  <c r="P1620" i="21"/>
  <c r="Q1620" i="21"/>
  <c r="E1617" i="21"/>
  <c r="F1617" i="21"/>
  <c r="D1618" i="21"/>
  <c r="N1621" i="21"/>
  <c r="Q1621" i="21"/>
  <c r="P1621" i="21"/>
  <c r="O1621" i="21"/>
  <c r="L1622" i="21"/>
  <c r="I1622" i="21"/>
  <c r="H1623" i="21"/>
  <c r="K1622" i="21"/>
  <c r="J1622" i="21"/>
  <c r="M1622" i="21"/>
  <c r="E1618" i="21"/>
  <c r="D1619" i="21"/>
  <c r="F1618" i="21"/>
  <c r="O1622" i="21"/>
  <c r="P1622" i="21"/>
  <c r="Q1622" i="21"/>
  <c r="N1622" i="21"/>
  <c r="L1623" i="21"/>
  <c r="H1624" i="21"/>
  <c r="K1623" i="21"/>
  <c r="I1623" i="21"/>
  <c r="J1623" i="21"/>
  <c r="M1623" i="21"/>
  <c r="E1619" i="21"/>
  <c r="F1619" i="21"/>
  <c r="D1620" i="21"/>
  <c r="K1624" i="21"/>
  <c r="M1624" i="21"/>
  <c r="I1624" i="21"/>
  <c r="H1625" i="21"/>
  <c r="J1624" i="21"/>
  <c r="L1624" i="21"/>
  <c r="N1623" i="21"/>
  <c r="O1623" i="21"/>
  <c r="P1623" i="21"/>
  <c r="Q1623" i="21"/>
  <c r="E1620" i="21"/>
  <c r="F1620" i="21"/>
  <c r="D1621" i="21"/>
  <c r="P1624" i="21"/>
  <c r="O1624" i="21"/>
  <c r="N1624" i="21"/>
  <c r="Q1624" i="21"/>
  <c r="I1625" i="21"/>
  <c r="H1626" i="21"/>
  <c r="L1625" i="21"/>
  <c r="M1625" i="21"/>
  <c r="J1625" i="21"/>
  <c r="K1625" i="21"/>
  <c r="E1621" i="21"/>
  <c r="F1621" i="21"/>
  <c r="D1622" i="21"/>
  <c r="O1625" i="21"/>
  <c r="N1625" i="21"/>
  <c r="P1625" i="21"/>
  <c r="Q1625" i="21"/>
  <c r="I1626" i="21"/>
  <c r="K1626" i="21"/>
  <c r="H1627" i="21"/>
  <c r="L1626" i="21"/>
  <c r="M1626" i="21"/>
  <c r="J1626" i="21"/>
  <c r="F1622" i="21"/>
  <c r="E1622" i="21"/>
  <c r="D1623" i="21"/>
  <c r="O1626" i="21"/>
  <c r="Q1626" i="21"/>
  <c r="P1626" i="21"/>
  <c r="N1626" i="21"/>
  <c r="M1627" i="21"/>
  <c r="J1627" i="21"/>
  <c r="I1627" i="21"/>
  <c r="K1627" i="21"/>
  <c r="H1628" i="21"/>
  <c r="L1627" i="21"/>
  <c r="E1623" i="21"/>
  <c r="F1623" i="21"/>
  <c r="D1624" i="21"/>
  <c r="O1627" i="21"/>
  <c r="Q1627" i="21"/>
  <c r="P1627" i="21"/>
  <c r="N1627" i="21"/>
  <c r="L1628" i="21"/>
  <c r="J1628" i="21"/>
  <c r="I1628" i="21"/>
  <c r="H1629" i="21"/>
  <c r="M1628" i="21"/>
  <c r="K1628" i="21"/>
  <c r="E1624" i="21"/>
  <c r="F1624" i="21"/>
  <c r="D1625" i="21"/>
  <c r="O1628" i="21"/>
  <c r="P1628" i="21"/>
  <c r="Q1628" i="21"/>
  <c r="N1628" i="21"/>
  <c r="L1629" i="21"/>
  <c r="H1630" i="21"/>
  <c r="K1629" i="21"/>
  <c r="I1629" i="21"/>
  <c r="M1629" i="21"/>
  <c r="J1629" i="21"/>
  <c r="F1625" i="21"/>
  <c r="E1625" i="21"/>
  <c r="D1626" i="21"/>
  <c r="M1630" i="21"/>
  <c r="J1630" i="21"/>
  <c r="H1631" i="21"/>
  <c r="L1630" i="21"/>
  <c r="I1630" i="21"/>
  <c r="K1630" i="21"/>
  <c r="N1629" i="21"/>
  <c r="P1629" i="21"/>
  <c r="Q1629" i="21"/>
  <c r="O1629" i="21"/>
  <c r="E1626" i="21"/>
  <c r="D1627" i="21"/>
  <c r="F1626" i="21"/>
  <c r="M1631" i="21"/>
  <c r="I1631" i="21"/>
  <c r="K1631" i="21"/>
  <c r="L1631" i="21"/>
  <c r="H1632" i="21"/>
  <c r="J1631" i="21"/>
  <c r="P1630" i="21"/>
  <c r="N1630" i="21"/>
  <c r="O1630" i="21"/>
  <c r="Q1630" i="21"/>
  <c r="D1628" i="21"/>
  <c r="F1627" i="21"/>
  <c r="E1627" i="21"/>
  <c r="O1631" i="21"/>
  <c r="Q1631" i="21"/>
  <c r="N1631" i="21"/>
  <c r="P1631" i="21"/>
  <c r="J1632" i="21"/>
  <c r="I1632" i="21"/>
  <c r="K1632" i="21"/>
  <c r="M1632" i="21"/>
  <c r="L1632" i="21"/>
  <c r="H1633" i="21"/>
  <c r="F1628" i="21"/>
  <c r="E1628" i="21"/>
  <c r="D1629" i="21"/>
  <c r="P1632" i="21"/>
  <c r="O1632" i="21"/>
  <c r="Q1632" i="21"/>
  <c r="N1632" i="21"/>
  <c r="L1633" i="21"/>
  <c r="K1633" i="21"/>
  <c r="H1634" i="21"/>
  <c r="I1633" i="21"/>
  <c r="J1633" i="21"/>
  <c r="M1633" i="21"/>
  <c r="D1630" i="21"/>
  <c r="E1629" i="21"/>
  <c r="F1629" i="21"/>
  <c r="K1634" i="21"/>
  <c r="H1635" i="21"/>
  <c r="L1634" i="21"/>
  <c r="I1634" i="21"/>
  <c r="M1634" i="21"/>
  <c r="J1634" i="21"/>
  <c r="Q1633" i="21"/>
  <c r="P1633" i="21"/>
  <c r="O1633" i="21"/>
  <c r="N1633" i="21"/>
  <c r="F1630" i="21"/>
  <c r="D1631" i="21"/>
  <c r="E1630" i="21"/>
  <c r="J1635" i="21"/>
  <c r="I1635" i="21"/>
  <c r="K1635" i="21"/>
  <c r="H1636" i="21"/>
  <c r="M1635" i="21"/>
  <c r="L1635" i="21"/>
  <c r="N1634" i="21"/>
  <c r="O1634" i="21"/>
  <c r="P1634" i="21"/>
  <c r="Q1634" i="21"/>
  <c r="F1631" i="21"/>
  <c r="D1632" i="21"/>
  <c r="E1631" i="21"/>
  <c r="P1635" i="21"/>
  <c r="O1635" i="21"/>
  <c r="Q1635" i="21"/>
  <c r="N1635" i="21"/>
  <c r="H1637" i="21"/>
  <c r="I1636" i="21"/>
  <c r="M1636" i="21"/>
  <c r="J1636" i="21"/>
  <c r="L1636" i="21"/>
  <c r="K1636" i="21"/>
  <c r="F1632" i="21"/>
  <c r="D1633" i="21"/>
  <c r="E1632" i="21"/>
  <c r="J1637" i="21"/>
  <c r="H1638" i="21"/>
  <c r="L1637" i="21"/>
  <c r="I1637" i="21"/>
  <c r="M1637" i="21"/>
  <c r="K1637" i="21"/>
  <c r="P1636" i="21"/>
  <c r="O1636" i="21"/>
  <c r="Q1636" i="21"/>
  <c r="N1636" i="21"/>
  <c r="E1633" i="21"/>
  <c r="F1633" i="21"/>
  <c r="D1634" i="21"/>
  <c r="L1638" i="21"/>
  <c r="J1638" i="21"/>
  <c r="I1638" i="21"/>
  <c r="K1638" i="21"/>
  <c r="H1639" i="21"/>
  <c r="M1638" i="21"/>
  <c r="O1637" i="21"/>
  <c r="Q1637" i="21"/>
  <c r="P1637" i="21"/>
  <c r="N1637" i="21"/>
  <c r="D1635" i="21"/>
  <c r="E1634" i="21"/>
  <c r="F1634" i="21"/>
  <c r="P1638" i="21"/>
  <c r="Q1638" i="21"/>
  <c r="N1638" i="21"/>
  <c r="O1638" i="21"/>
  <c r="M1639" i="21"/>
  <c r="H1640" i="21"/>
  <c r="K1639" i="21"/>
  <c r="L1639" i="21"/>
  <c r="I1639" i="21"/>
  <c r="J1639" i="21"/>
  <c r="F1635" i="21"/>
  <c r="E1635" i="21"/>
  <c r="D1636" i="21"/>
  <c r="K1640" i="21"/>
  <c r="H1641" i="21"/>
  <c r="L1640" i="21"/>
  <c r="I1640" i="21"/>
  <c r="J1640" i="21"/>
  <c r="M1640" i="21"/>
  <c r="Q1639" i="21"/>
  <c r="O1639" i="21"/>
  <c r="P1639" i="21"/>
  <c r="N1639" i="21"/>
  <c r="F1636" i="21"/>
  <c r="E1636" i="21"/>
  <c r="D1637" i="21"/>
  <c r="L1641" i="21"/>
  <c r="J1641" i="21"/>
  <c r="K1641" i="21"/>
  <c r="H1642" i="21"/>
  <c r="I1641" i="21"/>
  <c r="M1641" i="21"/>
  <c r="O1640" i="21"/>
  <c r="P1640" i="21"/>
  <c r="N1640" i="21"/>
  <c r="Q1640" i="21"/>
  <c r="F1637" i="21"/>
  <c r="E1637" i="21"/>
  <c r="D1638" i="21"/>
  <c r="L1642" i="21"/>
  <c r="M1642" i="21"/>
  <c r="J1642" i="21"/>
  <c r="K1642" i="21"/>
  <c r="H1643" i="21"/>
  <c r="I1642" i="21"/>
  <c r="Q1641" i="21"/>
  <c r="N1641" i="21"/>
  <c r="O1641" i="21"/>
  <c r="P1641" i="21"/>
  <c r="E1638" i="21"/>
  <c r="F1638" i="21"/>
  <c r="D1639" i="21"/>
  <c r="M1643" i="21"/>
  <c r="I1643" i="21"/>
  <c r="J1643" i="21"/>
  <c r="L1643" i="21"/>
  <c r="H1644" i="21"/>
  <c r="K1643" i="21"/>
  <c r="O1642" i="21"/>
  <c r="P1642" i="21"/>
  <c r="N1642" i="21"/>
  <c r="Q1642" i="21"/>
  <c r="F1639" i="21"/>
  <c r="E1639" i="21"/>
  <c r="D1640" i="21"/>
  <c r="Q1643" i="21"/>
  <c r="P1643" i="21"/>
  <c r="O1643" i="21"/>
  <c r="N1643" i="21"/>
  <c r="I1644" i="21"/>
  <c r="J1644" i="21"/>
  <c r="M1644" i="21"/>
  <c r="K1644" i="21"/>
  <c r="L1644" i="21"/>
  <c r="H1645" i="21"/>
  <c r="E1640" i="21"/>
  <c r="D1641" i="21"/>
  <c r="F1640" i="21"/>
  <c r="O1644" i="21"/>
  <c r="Q1644" i="21"/>
  <c r="P1644" i="21"/>
  <c r="N1644" i="21"/>
  <c r="H1646" i="21"/>
  <c r="M1645" i="21"/>
  <c r="L1645" i="21"/>
  <c r="K1645" i="21"/>
  <c r="J1645" i="21"/>
  <c r="I1645" i="21"/>
  <c r="E1641" i="21"/>
  <c r="F1641" i="21"/>
  <c r="D1642" i="21"/>
  <c r="H1647" i="21"/>
  <c r="I1646" i="21"/>
  <c r="K1646" i="21"/>
  <c r="J1646" i="21"/>
  <c r="M1646" i="21"/>
  <c r="L1646" i="21"/>
  <c r="Q1645" i="21"/>
  <c r="N1645" i="21"/>
  <c r="P1645" i="21"/>
  <c r="O1645" i="21"/>
  <c r="F1642" i="21"/>
  <c r="D1643" i="21"/>
  <c r="E1642" i="21"/>
  <c r="K1647" i="21"/>
  <c r="M1647" i="21"/>
  <c r="J1647" i="21"/>
  <c r="H1648" i="21"/>
  <c r="I1647" i="21"/>
  <c r="L1647" i="21"/>
  <c r="Q1646" i="21"/>
  <c r="P1646" i="21"/>
  <c r="O1646" i="21"/>
  <c r="N1646" i="21"/>
  <c r="D1644" i="21"/>
  <c r="E1643" i="21"/>
  <c r="F1643" i="21"/>
  <c r="J1648" i="21"/>
  <c r="H1649" i="21"/>
  <c r="M1648" i="21"/>
  <c r="I1648" i="21"/>
  <c r="K1648" i="21"/>
  <c r="L1648" i="21"/>
  <c r="N1647" i="21"/>
  <c r="P1647" i="21"/>
  <c r="O1647" i="21"/>
  <c r="Q1647" i="21"/>
  <c r="E1644" i="21"/>
  <c r="F1644" i="21"/>
  <c r="D1645" i="21"/>
  <c r="M1649" i="21"/>
  <c r="I1649" i="21"/>
  <c r="K1649" i="21"/>
  <c r="H1650" i="21"/>
  <c r="J1649" i="21"/>
  <c r="L1649" i="21"/>
  <c r="N1648" i="21"/>
  <c r="P1648" i="21"/>
  <c r="Q1648" i="21"/>
  <c r="O1648" i="21"/>
  <c r="D1646" i="21"/>
  <c r="E1645" i="21"/>
  <c r="F1645" i="21"/>
  <c r="P1649" i="21"/>
  <c r="O1649" i="21"/>
  <c r="Q1649" i="21"/>
  <c r="N1649" i="21"/>
  <c r="M1650" i="21"/>
  <c r="L1650" i="21"/>
  <c r="H1651" i="21"/>
  <c r="K1650" i="21"/>
  <c r="I1650" i="21"/>
  <c r="J1650" i="21"/>
  <c r="E1646" i="21"/>
  <c r="D1647" i="21"/>
  <c r="F1646" i="21"/>
  <c r="M1651" i="21"/>
  <c r="I1651" i="21"/>
  <c r="H1652" i="21"/>
  <c r="L1651" i="21"/>
  <c r="J1651" i="21"/>
  <c r="K1651" i="21"/>
  <c r="N1650" i="21"/>
  <c r="Q1650" i="21"/>
  <c r="P1650" i="21"/>
  <c r="O1650" i="21"/>
  <c r="F1647" i="21"/>
  <c r="D1648" i="21"/>
  <c r="E1647" i="21"/>
  <c r="O1651" i="21"/>
  <c r="Q1651" i="21"/>
  <c r="N1651" i="21"/>
  <c r="P1651" i="21"/>
  <c r="K1652" i="21"/>
  <c r="M1652" i="21"/>
  <c r="H1653" i="21"/>
  <c r="J1652" i="21"/>
  <c r="L1652" i="21"/>
  <c r="I1652" i="21"/>
  <c r="F1648" i="21"/>
  <c r="D1649" i="21"/>
  <c r="E1648" i="21"/>
  <c r="H1654" i="21"/>
  <c r="L1653" i="21"/>
  <c r="J1653" i="21"/>
  <c r="K1653" i="21"/>
  <c r="I1653" i="21"/>
  <c r="M1653" i="21"/>
  <c r="O1652" i="21"/>
  <c r="P1652" i="21"/>
  <c r="N1652" i="21"/>
  <c r="Q1652" i="21"/>
  <c r="D1650" i="21"/>
  <c r="E1649" i="21"/>
  <c r="F1649" i="21"/>
  <c r="L1654" i="21"/>
  <c r="M1654" i="21"/>
  <c r="J1654" i="21"/>
  <c r="I1654" i="21"/>
  <c r="H1655" i="21"/>
  <c r="K1654" i="21"/>
  <c r="Q1653" i="21"/>
  <c r="N1653" i="21"/>
  <c r="P1653" i="21"/>
  <c r="O1653" i="21"/>
  <c r="D1651" i="21"/>
  <c r="E1650" i="21"/>
  <c r="F1650" i="21"/>
  <c r="N1654" i="21"/>
  <c r="O1654" i="21"/>
  <c r="Q1654" i="21"/>
  <c r="P1654" i="21"/>
  <c r="L1655" i="21"/>
  <c r="K1655" i="21"/>
  <c r="I1655" i="21"/>
  <c r="H1656" i="21"/>
  <c r="J1655" i="21"/>
  <c r="M1655" i="21"/>
  <c r="E1651" i="21"/>
  <c r="F1651" i="21"/>
  <c r="D1652" i="21"/>
  <c r="Q1655" i="21"/>
  <c r="P1655" i="21"/>
  <c r="N1655" i="21"/>
  <c r="O1655" i="21"/>
  <c r="K1656" i="21"/>
  <c r="H1657" i="21"/>
  <c r="I1656" i="21"/>
  <c r="J1656" i="21"/>
  <c r="L1656" i="21"/>
  <c r="M1656" i="21"/>
  <c r="F1652" i="21"/>
  <c r="E1652" i="21"/>
  <c r="D1653" i="21"/>
  <c r="K1657" i="21"/>
  <c r="J1657" i="21"/>
  <c r="L1657" i="21"/>
  <c r="H1658" i="21"/>
  <c r="M1657" i="21"/>
  <c r="I1657" i="21"/>
  <c r="N1656" i="21"/>
  <c r="O1656" i="21"/>
  <c r="P1656" i="21"/>
  <c r="Q1656" i="21"/>
  <c r="F1653" i="21"/>
  <c r="D1654" i="21"/>
  <c r="E1653" i="21"/>
  <c r="K1658" i="21"/>
  <c r="J1658" i="21"/>
  <c r="I1658" i="21"/>
  <c r="M1658" i="21"/>
  <c r="L1658" i="21"/>
  <c r="H1659" i="21"/>
  <c r="N1657" i="21"/>
  <c r="P1657" i="21"/>
  <c r="Q1657" i="21"/>
  <c r="O1657" i="21"/>
  <c r="D1655" i="21"/>
  <c r="F1654" i="21"/>
  <c r="E1654" i="21"/>
  <c r="O1658" i="21"/>
  <c r="Q1658" i="21"/>
  <c r="N1658" i="21"/>
  <c r="P1658" i="21"/>
  <c r="M1659" i="21"/>
  <c r="L1659" i="21"/>
  <c r="I1659" i="21"/>
  <c r="J1659" i="21"/>
  <c r="H1660" i="21"/>
  <c r="K1659" i="21"/>
  <c r="F1655" i="21"/>
  <c r="D1656" i="21"/>
  <c r="E1655" i="21"/>
  <c r="P1659" i="21"/>
  <c r="O1659" i="21"/>
  <c r="N1659" i="21"/>
  <c r="Q1659" i="21"/>
  <c r="J1660" i="21"/>
  <c r="H1661" i="21"/>
  <c r="L1660" i="21"/>
  <c r="M1660" i="21"/>
  <c r="I1660" i="21"/>
  <c r="K1660" i="21"/>
  <c r="E1656" i="21"/>
  <c r="F1656" i="21"/>
  <c r="D1657" i="21"/>
  <c r="J1661" i="21"/>
  <c r="K1661" i="21"/>
  <c r="I1661" i="21"/>
  <c r="M1661" i="21"/>
  <c r="H1662" i="21"/>
  <c r="L1661" i="21"/>
  <c r="Q1660" i="21"/>
  <c r="P1660" i="21"/>
  <c r="O1660" i="21"/>
  <c r="N1660" i="21"/>
  <c r="E1657" i="21"/>
  <c r="D1658" i="21"/>
  <c r="F1657" i="21"/>
  <c r="P1661" i="21"/>
  <c r="Q1661" i="21"/>
  <c r="N1661" i="21"/>
  <c r="O1661" i="21"/>
  <c r="H1663" i="21"/>
  <c r="K1662" i="21"/>
  <c r="L1662" i="21"/>
  <c r="J1662" i="21"/>
  <c r="I1662" i="21"/>
  <c r="M1662" i="21"/>
  <c r="D1659" i="21"/>
  <c r="F1658" i="21"/>
  <c r="E1658" i="21"/>
  <c r="J1663" i="21"/>
  <c r="I1663" i="21"/>
  <c r="H1664" i="21"/>
  <c r="K1663" i="21"/>
  <c r="M1663" i="21"/>
  <c r="L1663" i="21"/>
  <c r="N1662" i="21"/>
  <c r="Q1662" i="21"/>
  <c r="P1662" i="21"/>
  <c r="O1662" i="21"/>
  <c r="E1659" i="21"/>
  <c r="D1660" i="21"/>
  <c r="F1659" i="21"/>
  <c r="P1663" i="21"/>
  <c r="Q1663" i="21"/>
  <c r="O1663" i="21"/>
  <c r="N1663" i="21"/>
  <c r="J1664" i="21"/>
  <c r="L1664" i="21"/>
  <c r="M1664" i="21"/>
  <c r="H1665" i="21"/>
  <c r="I1664" i="21"/>
  <c r="K1664" i="21"/>
  <c r="D1661" i="21"/>
  <c r="E1660" i="21"/>
  <c r="F1660" i="21"/>
  <c r="M1665" i="21"/>
  <c r="H1666" i="21"/>
  <c r="J1665" i="21"/>
  <c r="L1665" i="21"/>
  <c r="I1665" i="21"/>
  <c r="K1665" i="21"/>
  <c r="N1664" i="21"/>
  <c r="P1664" i="21"/>
  <c r="O1664" i="21"/>
  <c r="Q1664" i="21"/>
  <c r="E1661" i="21"/>
  <c r="D1662" i="21"/>
  <c r="F1661" i="21"/>
  <c r="I1666" i="21"/>
  <c r="J1666" i="21"/>
  <c r="M1666" i="21"/>
  <c r="L1666" i="21"/>
  <c r="H1667" i="21"/>
  <c r="K1666" i="21"/>
  <c r="Q1665" i="21"/>
  <c r="O1665" i="21"/>
  <c r="N1665" i="21"/>
  <c r="P1665" i="21"/>
  <c r="D1663" i="21"/>
  <c r="E1662" i="21"/>
  <c r="F1662" i="21"/>
  <c r="Q1666" i="21"/>
  <c r="N1666" i="21"/>
  <c r="O1666" i="21"/>
  <c r="P1666" i="21"/>
  <c r="L1667" i="21"/>
  <c r="I1667" i="21"/>
  <c r="J1667" i="21"/>
  <c r="M1667" i="21"/>
  <c r="K1667" i="21"/>
  <c r="H1668" i="21"/>
  <c r="D1664" i="21"/>
  <c r="E1663" i="21"/>
  <c r="F1663" i="21"/>
  <c r="P1667" i="21"/>
  <c r="N1667" i="21"/>
  <c r="O1667" i="21"/>
  <c r="Q1667" i="21"/>
  <c r="I1668" i="21"/>
  <c r="J1668" i="21"/>
  <c r="M1668" i="21"/>
  <c r="H1669" i="21"/>
  <c r="L1668" i="21"/>
  <c r="K1668" i="21"/>
  <c r="E1664" i="21"/>
  <c r="F1664" i="21"/>
  <c r="D1665" i="21"/>
  <c r="P1668" i="21"/>
  <c r="N1668" i="21"/>
  <c r="O1668" i="21"/>
  <c r="Q1668" i="21"/>
  <c r="M1669" i="21"/>
  <c r="H1670" i="21"/>
  <c r="K1669" i="21"/>
  <c r="J1669" i="21"/>
  <c r="L1669" i="21"/>
  <c r="I1669" i="21"/>
  <c r="D1666" i="21"/>
  <c r="E1665" i="21"/>
  <c r="F1665" i="21"/>
  <c r="K1670" i="21"/>
  <c r="J1670" i="21"/>
  <c r="L1670" i="21"/>
  <c r="M1670" i="21"/>
  <c r="I1670" i="21"/>
  <c r="H1671" i="21"/>
  <c r="P1669" i="21"/>
  <c r="O1669" i="21"/>
  <c r="Q1669" i="21"/>
  <c r="N1669" i="21"/>
  <c r="E1666" i="21"/>
  <c r="D1667" i="21"/>
  <c r="F1666" i="21"/>
  <c r="Q1670" i="21"/>
  <c r="N1670" i="21"/>
  <c r="P1670" i="21"/>
  <c r="O1670" i="21"/>
  <c r="J1671" i="21"/>
  <c r="L1671" i="21"/>
  <c r="K1671" i="21"/>
  <c r="M1671" i="21"/>
  <c r="H1672" i="21"/>
  <c r="I1671" i="21"/>
  <c r="F1667" i="21"/>
  <c r="E1667" i="21"/>
  <c r="D1668" i="21"/>
  <c r="J1672" i="21"/>
  <c r="I1672" i="21"/>
  <c r="M1672" i="21"/>
  <c r="K1672" i="21"/>
  <c r="H1673" i="21"/>
  <c r="L1672" i="21"/>
  <c r="N1671" i="21"/>
  <c r="O1671" i="21"/>
  <c r="Q1671" i="21"/>
  <c r="P1671" i="21"/>
  <c r="E1668" i="21"/>
  <c r="D1669" i="21"/>
  <c r="F1668" i="21"/>
  <c r="N1672" i="21"/>
  <c r="O1672" i="21"/>
  <c r="P1672" i="21"/>
  <c r="Q1672" i="21"/>
  <c r="I1673" i="21"/>
  <c r="L1673" i="21"/>
  <c r="H1674" i="21"/>
  <c r="M1673" i="21"/>
  <c r="J1673" i="21"/>
  <c r="K1673" i="21"/>
  <c r="E1669" i="21"/>
  <c r="F1669" i="21"/>
  <c r="D1670" i="21"/>
  <c r="N1673" i="21"/>
  <c r="O1673" i="21"/>
  <c r="Q1673" i="21"/>
  <c r="P1673" i="21"/>
  <c r="I1674" i="21"/>
  <c r="L1674" i="21"/>
  <c r="M1674" i="21"/>
  <c r="J1674" i="21"/>
  <c r="K1674" i="21"/>
  <c r="H1675" i="21"/>
  <c r="D1671" i="21"/>
  <c r="F1670" i="21"/>
  <c r="E1670" i="21"/>
  <c r="Q1674" i="21"/>
  <c r="N1674" i="21"/>
  <c r="P1674" i="21"/>
  <c r="O1674" i="21"/>
  <c r="J1675" i="21"/>
  <c r="L1675" i="21"/>
  <c r="H1676" i="21"/>
  <c r="I1675" i="21"/>
  <c r="K1675" i="21"/>
  <c r="M1675" i="21"/>
  <c r="F1671" i="21"/>
  <c r="E1671" i="21"/>
  <c r="D1672" i="21"/>
  <c r="M1676" i="21"/>
  <c r="H1677" i="21"/>
  <c r="I1676" i="21"/>
  <c r="J1676" i="21"/>
  <c r="K1676" i="21"/>
  <c r="L1676" i="21"/>
  <c r="Q1675" i="21"/>
  <c r="P1675" i="21"/>
  <c r="O1675" i="21"/>
  <c r="N1675" i="21"/>
  <c r="F1672" i="21"/>
  <c r="D1673" i="21"/>
  <c r="E1672" i="21"/>
  <c r="K1677" i="21"/>
  <c r="L1677" i="21"/>
  <c r="J1677" i="21"/>
  <c r="M1677" i="21"/>
  <c r="I1677" i="21"/>
  <c r="H1678" i="21"/>
  <c r="N1676" i="21"/>
  <c r="O1676" i="21"/>
  <c r="P1676" i="21"/>
  <c r="Q1676" i="21"/>
  <c r="F1673" i="21"/>
  <c r="E1673" i="21"/>
  <c r="D1674" i="21"/>
  <c r="O1677" i="21"/>
  <c r="N1677" i="21"/>
  <c r="Q1677" i="21"/>
  <c r="P1677" i="21"/>
  <c r="J1678" i="21"/>
  <c r="K1678" i="21"/>
  <c r="I1678" i="21"/>
  <c r="M1678" i="21"/>
  <c r="H1679" i="21"/>
  <c r="L1678" i="21"/>
  <c r="E1674" i="21"/>
  <c r="F1674" i="21"/>
  <c r="D1675" i="21"/>
  <c r="P1678" i="21"/>
  <c r="Q1678" i="21"/>
  <c r="O1678" i="21"/>
  <c r="N1678" i="21"/>
  <c r="M1679" i="21"/>
  <c r="L1679" i="21"/>
  <c r="J1679" i="21"/>
  <c r="K1679" i="21"/>
  <c r="I1679" i="21"/>
  <c r="H1680" i="21"/>
  <c r="F1675" i="21"/>
  <c r="E1675" i="21"/>
  <c r="D1676" i="21"/>
  <c r="Q1679" i="21"/>
  <c r="N1679" i="21"/>
  <c r="O1679" i="21"/>
  <c r="P1679" i="21"/>
  <c r="I1680" i="21"/>
  <c r="H1681" i="21"/>
  <c r="K1680" i="21"/>
  <c r="M1680" i="21"/>
  <c r="L1680" i="21"/>
  <c r="J1680" i="21"/>
  <c r="D1677" i="21"/>
  <c r="E1676" i="21"/>
  <c r="F1676" i="21"/>
  <c r="O1680" i="21"/>
  <c r="N1680" i="21"/>
  <c r="P1680" i="21"/>
  <c r="Q1680" i="21"/>
  <c r="M1681" i="21"/>
  <c r="I1681" i="21"/>
  <c r="L1681" i="21"/>
  <c r="J1681" i="21"/>
  <c r="H1682" i="21"/>
  <c r="K1681" i="21"/>
  <c r="F1677" i="21"/>
  <c r="D1678" i="21"/>
  <c r="E1677" i="21"/>
  <c r="P1681" i="21"/>
  <c r="N1681" i="21"/>
  <c r="O1681" i="21"/>
  <c r="Q1681" i="21"/>
  <c r="H1683" i="21"/>
  <c r="I1682" i="21"/>
  <c r="L1682" i="21"/>
  <c r="K1682" i="21"/>
  <c r="J1682" i="21"/>
  <c r="M1682" i="21"/>
  <c r="D1679" i="21"/>
  <c r="E1678" i="21"/>
  <c r="F1678" i="21"/>
  <c r="L1683" i="21"/>
  <c r="H1684" i="21"/>
  <c r="M1683" i="21"/>
  <c r="J1683" i="21"/>
  <c r="I1683" i="21"/>
  <c r="K1683" i="21"/>
  <c r="N1682" i="21"/>
  <c r="P1682" i="21"/>
  <c r="Q1682" i="21"/>
  <c r="O1682" i="21"/>
  <c r="F1679" i="21"/>
  <c r="D1680" i="21"/>
  <c r="E1679" i="21"/>
  <c r="L1684" i="21"/>
  <c r="H1685" i="21"/>
  <c r="K1684" i="21"/>
  <c r="J1684" i="21"/>
  <c r="M1684" i="21"/>
  <c r="I1684" i="21"/>
  <c r="N1683" i="21"/>
  <c r="O1683" i="21"/>
  <c r="P1683" i="21"/>
  <c r="Q1683" i="21"/>
  <c r="E1680" i="21"/>
  <c r="F1680" i="21"/>
  <c r="D1681" i="21"/>
  <c r="K1685" i="21"/>
  <c r="I1685" i="21"/>
  <c r="H1686" i="21"/>
  <c r="L1685" i="21"/>
  <c r="M1685" i="21"/>
  <c r="J1685" i="21"/>
  <c r="Q1684" i="21"/>
  <c r="P1684" i="21"/>
  <c r="O1684" i="21"/>
  <c r="N1684" i="21"/>
  <c r="D1682" i="21"/>
  <c r="F1681" i="21"/>
  <c r="E1681" i="21"/>
  <c r="N1685" i="21"/>
  <c r="Q1685" i="21"/>
  <c r="O1685" i="21"/>
  <c r="P1685" i="21"/>
  <c r="K1686" i="21"/>
  <c r="H1687" i="21"/>
  <c r="L1686" i="21"/>
  <c r="J1686" i="21"/>
  <c r="I1686" i="21"/>
  <c r="M1686" i="21"/>
  <c r="D1683" i="21"/>
  <c r="E1682" i="21"/>
  <c r="F1682" i="21"/>
  <c r="K1687" i="21"/>
  <c r="L1687" i="21"/>
  <c r="M1687" i="21"/>
  <c r="J1687" i="21"/>
  <c r="I1687" i="21"/>
  <c r="H1688" i="21"/>
  <c r="N1686" i="21"/>
  <c r="Q1686" i="21"/>
  <c r="P1686" i="21"/>
  <c r="O1686" i="21"/>
  <c r="E1683" i="21"/>
  <c r="F1683" i="21"/>
  <c r="D1684" i="21"/>
  <c r="N1687" i="21"/>
  <c r="O1687" i="21"/>
  <c r="Q1687" i="21"/>
  <c r="P1687" i="21"/>
  <c r="L1688" i="21"/>
  <c r="I1688" i="21"/>
  <c r="H1689" i="21"/>
  <c r="M1688" i="21"/>
  <c r="K1688" i="21"/>
  <c r="J1688" i="21"/>
  <c r="F1684" i="21"/>
  <c r="D1685" i="21"/>
  <c r="E1684" i="21"/>
  <c r="P1688" i="21"/>
  <c r="Q1688" i="21"/>
  <c r="O1688" i="21"/>
  <c r="N1688" i="21"/>
  <c r="L1689" i="21"/>
  <c r="K1689" i="21"/>
  <c r="M1689" i="21"/>
  <c r="H1690" i="21"/>
  <c r="I1689" i="21"/>
  <c r="J1689" i="21"/>
  <c r="F1685" i="21"/>
  <c r="D1686" i="21"/>
  <c r="E1685" i="21"/>
  <c r="K1690" i="21"/>
  <c r="M1690" i="21"/>
  <c r="J1690" i="21"/>
  <c r="H1691" i="21"/>
  <c r="I1690" i="21"/>
  <c r="L1690" i="21"/>
  <c r="O1689" i="21"/>
  <c r="N1689" i="21"/>
  <c r="P1689" i="21"/>
  <c r="Q1689" i="21"/>
  <c r="F1686" i="21"/>
  <c r="E1686" i="21"/>
  <c r="D1687" i="21"/>
  <c r="K1691" i="21"/>
  <c r="J1691" i="21"/>
  <c r="H1692" i="21"/>
  <c r="L1691" i="21"/>
  <c r="M1691" i="21"/>
  <c r="I1691" i="21"/>
  <c r="Q1690" i="21"/>
  <c r="P1690" i="21"/>
  <c r="N1690" i="21"/>
  <c r="O1690" i="21"/>
  <c r="F1687" i="21"/>
  <c r="E1687" i="21"/>
  <c r="D1688" i="21"/>
  <c r="K1692" i="21"/>
  <c r="L1692" i="21"/>
  <c r="J1692" i="21"/>
  <c r="M1692" i="21"/>
  <c r="H1693" i="21"/>
  <c r="I1692" i="21"/>
  <c r="Q1691" i="21"/>
  <c r="P1691" i="21"/>
  <c r="O1691" i="21"/>
  <c r="N1691" i="21"/>
  <c r="D1689" i="21"/>
  <c r="F1688" i="21"/>
  <c r="E1688" i="21"/>
  <c r="K1693" i="21"/>
  <c r="M1693" i="21"/>
  <c r="I1693" i="21"/>
  <c r="H1694" i="21"/>
  <c r="L1693" i="21"/>
  <c r="J1693" i="21"/>
  <c r="Q1692" i="21"/>
  <c r="N1692" i="21"/>
  <c r="O1692" i="21"/>
  <c r="P1692" i="21"/>
  <c r="F1689" i="21"/>
  <c r="E1689" i="21"/>
  <c r="D1690" i="21"/>
  <c r="Q1693" i="21"/>
  <c r="P1693" i="21"/>
  <c r="N1693" i="21"/>
  <c r="O1693" i="21"/>
  <c r="I1694" i="21"/>
  <c r="L1694" i="21"/>
  <c r="K1694" i="21"/>
  <c r="H1695" i="21"/>
  <c r="J1694" i="21"/>
  <c r="M1694" i="21"/>
  <c r="D1691" i="21"/>
  <c r="F1690" i="21"/>
  <c r="E1690" i="21"/>
  <c r="N1694" i="21"/>
  <c r="P1694" i="21"/>
  <c r="Q1694" i="21"/>
  <c r="O1694" i="21"/>
  <c r="J1695" i="21"/>
  <c r="H1696" i="21"/>
  <c r="K1695" i="21"/>
  <c r="I1695" i="21"/>
  <c r="L1695" i="21"/>
  <c r="M1695" i="21"/>
  <c r="E1691" i="21"/>
  <c r="D1692" i="21"/>
  <c r="F1691" i="21"/>
  <c r="I1696" i="21"/>
  <c r="M1696" i="21"/>
  <c r="L1696" i="21"/>
  <c r="J1696" i="21"/>
  <c r="H1697" i="21"/>
  <c r="K1696" i="21"/>
  <c r="O1695" i="21"/>
  <c r="N1695" i="21"/>
  <c r="Q1695" i="21"/>
  <c r="P1695" i="21"/>
  <c r="F1692" i="21"/>
  <c r="E1692" i="21"/>
  <c r="D1693" i="21"/>
  <c r="O1696" i="21"/>
  <c r="Q1696" i="21"/>
  <c r="P1696" i="21"/>
  <c r="N1696" i="21"/>
  <c r="H1698" i="21"/>
  <c r="L1697" i="21"/>
  <c r="K1697" i="21"/>
  <c r="I1697" i="21"/>
  <c r="J1697" i="21"/>
  <c r="M1697" i="21"/>
  <c r="E1693" i="21"/>
  <c r="F1693" i="21"/>
  <c r="D1694" i="21"/>
  <c r="K1698" i="21"/>
  <c r="L1698" i="21"/>
  <c r="H1699" i="21"/>
  <c r="J1698" i="21"/>
  <c r="M1698" i="21"/>
  <c r="I1698" i="21"/>
  <c r="P1697" i="21"/>
  <c r="N1697" i="21"/>
  <c r="Q1697" i="21"/>
  <c r="O1697" i="21"/>
  <c r="E1694" i="21"/>
  <c r="D1695" i="21"/>
  <c r="F1694" i="21"/>
  <c r="I1699" i="21"/>
  <c r="J1699" i="21"/>
  <c r="L1699" i="21"/>
  <c r="H1700" i="21"/>
  <c r="K1699" i="21"/>
  <c r="M1699" i="21"/>
  <c r="Q1698" i="21"/>
  <c r="O1698" i="21"/>
  <c r="N1698" i="21"/>
  <c r="P1698" i="21"/>
  <c r="D1696" i="21"/>
  <c r="E1695" i="21"/>
  <c r="F1695" i="21"/>
  <c r="N1699" i="21"/>
  <c r="P1699" i="21"/>
  <c r="O1699" i="21"/>
  <c r="Q1699" i="21"/>
  <c r="H1701" i="21"/>
  <c r="M1700" i="21"/>
  <c r="J1700" i="21"/>
  <c r="K1700" i="21"/>
  <c r="I1700" i="21"/>
  <c r="L1700" i="21"/>
  <c r="F1696" i="21"/>
  <c r="E1696" i="21"/>
  <c r="D1697" i="21"/>
  <c r="H1702" i="21"/>
  <c r="M1701" i="21"/>
  <c r="K1701" i="21"/>
  <c r="L1701" i="21"/>
  <c r="J1701" i="21"/>
  <c r="I1701" i="21"/>
  <c r="Q1700" i="21"/>
  <c r="P1700" i="21"/>
  <c r="O1700" i="21"/>
  <c r="N1700" i="21"/>
  <c r="E1697" i="21"/>
  <c r="F1697" i="21"/>
  <c r="D1698" i="21"/>
  <c r="I1702" i="21"/>
  <c r="M1702" i="21"/>
  <c r="L1702" i="21"/>
  <c r="J1702" i="21"/>
  <c r="K1702" i="21"/>
  <c r="H1703" i="21"/>
  <c r="O1701" i="21"/>
  <c r="N1701" i="21"/>
  <c r="P1701" i="21"/>
  <c r="Q1701" i="21"/>
  <c r="D1699" i="21"/>
  <c r="E1698" i="21"/>
  <c r="F1698" i="21"/>
  <c r="O1702" i="21"/>
  <c r="Q1702" i="21"/>
  <c r="N1702" i="21"/>
  <c r="P1702" i="21"/>
  <c r="I1703" i="21"/>
  <c r="J1703" i="21"/>
  <c r="H1704" i="21"/>
  <c r="K1703" i="21"/>
  <c r="L1703" i="21"/>
  <c r="M1703" i="21"/>
  <c r="D1700" i="21"/>
  <c r="E1699" i="21"/>
  <c r="F1699" i="21"/>
  <c r="Q1703" i="21"/>
  <c r="P1703" i="21"/>
  <c r="N1703" i="21"/>
  <c r="O1703" i="21"/>
  <c r="K1704" i="21"/>
  <c r="I1704" i="21"/>
  <c r="H1705" i="21"/>
  <c r="J1704" i="21"/>
  <c r="M1704" i="21"/>
  <c r="L1704" i="21"/>
  <c r="E1700" i="21"/>
  <c r="F1700" i="21"/>
  <c r="D1701" i="21"/>
  <c r="Q1704" i="21"/>
  <c r="N1704" i="21"/>
  <c r="P1704" i="21"/>
  <c r="O1704" i="21"/>
  <c r="L1705" i="21"/>
  <c r="K1705" i="21"/>
  <c r="M1705" i="21"/>
  <c r="H1706" i="21"/>
  <c r="I1705" i="21"/>
  <c r="J1705" i="21"/>
  <c r="E1701" i="21"/>
  <c r="F1701" i="21"/>
  <c r="D1702" i="21"/>
  <c r="I1706" i="21"/>
  <c r="L1706" i="21"/>
  <c r="J1706" i="21"/>
  <c r="H1707" i="21"/>
  <c r="M1706" i="21"/>
  <c r="K1706" i="21"/>
  <c r="N1705" i="21"/>
  <c r="Q1705" i="21"/>
  <c r="O1705" i="21"/>
  <c r="P1705" i="21"/>
  <c r="D1703" i="21"/>
  <c r="F1702" i="21"/>
  <c r="E1702" i="21"/>
  <c r="P1706" i="21"/>
  <c r="N1706" i="21"/>
  <c r="Q1706" i="21"/>
  <c r="O1706" i="21"/>
  <c r="M1707" i="21"/>
  <c r="L1707" i="21"/>
  <c r="H1708" i="21"/>
  <c r="K1707" i="21"/>
  <c r="J1707" i="21"/>
  <c r="I1707" i="21"/>
  <c r="F1703" i="21"/>
  <c r="E1703" i="21"/>
  <c r="D1704" i="21"/>
  <c r="K1708" i="21"/>
  <c r="I1708" i="21"/>
  <c r="J1708" i="21"/>
  <c r="M1708" i="21"/>
  <c r="L1708" i="21"/>
  <c r="H1709" i="21"/>
  <c r="P1707" i="21"/>
  <c r="N1707" i="21"/>
  <c r="Q1707" i="21"/>
  <c r="O1707" i="21"/>
  <c r="F1704" i="21"/>
  <c r="D1705" i="21"/>
  <c r="E1704" i="21"/>
  <c r="P1708" i="21"/>
  <c r="O1708" i="21"/>
  <c r="Q1708" i="21"/>
  <c r="N1708" i="21"/>
  <c r="H1710" i="21"/>
  <c r="M1709" i="21"/>
  <c r="I1709" i="21"/>
  <c r="J1709" i="21"/>
  <c r="K1709" i="21"/>
  <c r="L1709" i="21"/>
  <c r="F1705" i="21"/>
  <c r="E1705" i="21"/>
  <c r="D1706" i="21"/>
  <c r="M1710" i="21"/>
  <c r="K1710" i="21"/>
  <c r="H1711" i="21"/>
  <c r="I1710" i="21"/>
  <c r="L1710" i="21"/>
  <c r="J1710" i="21"/>
  <c r="Q1709" i="21"/>
  <c r="P1709" i="21"/>
  <c r="N1709" i="21"/>
  <c r="O1709" i="21"/>
  <c r="F1706" i="21"/>
  <c r="D1707" i="21"/>
  <c r="E1706" i="21"/>
  <c r="H1712" i="21"/>
  <c r="L1711" i="21"/>
  <c r="K1711" i="21"/>
  <c r="I1711" i="21"/>
  <c r="M1711" i="21"/>
  <c r="J1711" i="21"/>
  <c r="O1710" i="21"/>
  <c r="Q1710" i="21"/>
  <c r="P1710" i="21"/>
  <c r="N1710" i="21"/>
  <c r="E1707" i="21"/>
  <c r="F1707" i="21"/>
  <c r="D1708" i="21"/>
  <c r="L1712" i="21"/>
  <c r="M1712" i="21"/>
  <c r="K1712" i="21"/>
  <c r="J1712" i="21"/>
  <c r="H1713" i="21"/>
  <c r="I1712" i="21"/>
  <c r="O1711" i="21"/>
  <c r="N1711" i="21"/>
  <c r="P1711" i="21"/>
  <c r="Q1711" i="21"/>
  <c r="F1708" i="21"/>
  <c r="E1708" i="21"/>
  <c r="D1709" i="21"/>
  <c r="I1713" i="21"/>
  <c r="H1714" i="21"/>
  <c r="M1713" i="21"/>
  <c r="J1713" i="21"/>
  <c r="K1713" i="21"/>
  <c r="L1713" i="21"/>
  <c r="N1712" i="21"/>
  <c r="P1712" i="21"/>
  <c r="Q1712" i="21"/>
  <c r="O1712" i="21"/>
  <c r="D1710" i="21"/>
  <c r="E1709" i="21"/>
  <c r="F1709" i="21"/>
  <c r="O1713" i="21"/>
  <c r="P1713" i="21"/>
  <c r="N1713" i="21"/>
  <c r="Q1713" i="21"/>
  <c r="I1714" i="21"/>
  <c r="K1714" i="21"/>
  <c r="J1714" i="21"/>
  <c r="M1714" i="21"/>
  <c r="H1715" i="21"/>
  <c r="L1714" i="21"/>
  <c r="F1710" i="21"/>
  <c r="D1711" i="21"/>
  <c r="E1710" i="21"/>
  <c r="Q1714" i="21"/>
  <c r="O1714" i="21"/>
  <c r="P1714" i="21"/>
  <c r="N1714" i="21"/>
  <c r="H1716" i="21"/>
  <c r="M1715" i="21"/>
  <c r="K1715" i="21"/>
  <c r="L1715" i="21"/>
  <c r="J1715" i="21"/>
  <c r="I1715" i="21"/>
  <c r="E1711" i="21"/>
  <c r="D1712" i="21"/>
  <c r="F1711" i="21"/>
  <c r="I1716" i="21"/>
  <c r="M1716" i="21"/>
  <c r="K1716" i="21"/>
  <c r="J1716" i="21"/>
  <c r="H1717" i="21"/>
  <c r="L1716" i="21"/>
  <c r="Q1715" i="21"/>
  <c r="P1715" i="21"/>
  <c r="O1715" i="21"/>
  <c r="N1715" i="21"/>
  <c r="D1713" i="21"/>
  <c r="E1712" i="21"/>
  <c r="F1712" i="21"/>
  <c r="P1716" i="21"/>
  <c r="N1716" i="21"/>
  <c r="O1716" i="21"/>
  <c r="Q1716" i="21"/>
  <c r="K1717" i="21"/>
  <c r="J1717" i="21"/>
  <c r="H1718" i="21"/>
  <c r="I1717" i="21"/>
  <c r="L1717" i="21"/>
  <c r="M1717" i="21"/>
  <c r="D1714" i="21"/>
  <c r="E1713" i="21"/>
  <c r="F1713" i="21"/>
  <c r="L1718" i="21"/>
  <c r="I1718" i="21"/>
  <c r="K1718" i="21"/>
  <c r="H1719" i="21"/>
  <c r="J1718" i="21"/>
  <c r="M1718" i="21"/>
  <c r="N1717" i="21"/>
  <c r="O1717" i="21"/>
  <c r="Q1717" i="21"/>
  <c r="P1717" i="21"/>
  <c r="F1714" i="21"/>
  <c r="E1714" i="21"/>
  <c r="D1715" i="21"/>
  <c r="O1718" i="21"/>
  <c r="P1718" i="21"/>
  <c r="N1718" i="21"/>
  <c r="Q1718" i="21"/>
  <c r="I1719" i="21"/>
  <c r="M1719" i="21"/>
  <c r="H1720" i="21"/>
  <c r="K1719" i="21"/>
  <c r="J1719" i="21"/>
  <c r="L1719" i="21"/>
  <c r="F1715" i="21"/>
  <c r="D1716" i="21"/>
  <c r="E1715" i="21"/>
  <c r="P1719" i="21"/>
  <c r="Q1719" i="21"/>
  <c r="N1719" i="21"/>
  <c r="O1719" i="21"/>
  <c r="M1720" i="21"/>
  <c r="L1720" i="21"/>
  <c r="H1721" i="21"/>
  <c r="I1720" i="21"/>
  <c r="K1720" i="21"/>
  <c r="J1720" i="21"/>
  <c r="D1717" i="21"/>
  <c r="E1716" i="21"/>
  <c r="F1716" i="21"/>
  <c r="I1721" i="21"/>
  <c r="H1722" i="21"/>
  <c r="L1721" i="21"/>
  <c r="J1721" i="21"/>
  <c r="M1721" i="21"/>
  <c r="K1721" i="21"/>
  <c r="Q1720" i="21"/>
  <c r="O1720" i="21"/>
  <c r="N1720" i="21"/>
  <c r="P1720" i="21"/>
  <c r="F1717" i="21"/>
  <c r="E1717" i="21"/>
  <c r="D1718" i="21"/>
  <c r="O1721" i="21"/>
  <c r="N1721" i="21"/>
  <c r="P1721" i="21"/>
  <c r="Q1721" i="21"/>
  <c r="K1722" i="21"/>
  <c r="H1723" i="21"/>
  <c r="M1722" i="21"/>
  <c r="J1722" i="21"/>
  <c r="L1722" i="21"/>
  <c r="I1722" i="21"/>
  <c r="F1718" i="21"/>
  <c r="E1718" i="21"/>
  <c r="D1719" i="21"/>
  <c r="H1724" i="21"/>
  <c r="M1723" i="21"/>
  <c r="I1723" i="21"/>
  <c r="L1723" i="21"/>
  <c r="K1723" i="21"/>
  <c r="J1723" i="21"/>
  <c r="N1722" i="21"/>
  <c r="Q1722" i="21"/>
  <c r="P1722" i="21"/>
  <c r="O1722" i="21"/>
  <c r="D1720" i="21"/>
  <c r="F1719" i="21"/>
  <c r="E1719" i="21"/>
  <c r="J1724" i="21"/>
  <c r="I1724" i="21"/>
  <c r="H1725" i="21"/>
  <c r="M1724" i="21"/>
  <c r="L1724" i="21"/>
  <c r="K1724" i="21"/>
  <c r="Q1723" i="21"/>
  <c r="O1723" i="21"/>
  <c r="P1723" i="21"/>
  <c r="N1723" i="21"/>
  <c r="E1720" i="21"/>
  <c r="F1720" i="21"/>
  <c r="D1721" i="21"/>
  <c r="Q1724" i="21"/>
  <c r="O1724" i="21"/>
  <c r="P1724" i="21"/>
  <c r="N1724" i="21"/>
  <c r="K1725" i="21"/>
  <c r="M1725" i="21"/>
  <c r="J1725" i="21"/>
  <c r="L1725" i="21"/>
  <c r="I1725" i="21"/>
  <c r="H1726" i="21"/>
  <c r="E1721" i="21"/>
  <c r="F1721" i="21"/>
  <c r="D1722" i="21"/>
  <c r="O1725" i="21"/>
  <c r="Q1725" i="21"/>
  <c r="N1725" i="21"/>
  <c r="P1725" i="21"/>
  <c r="K1726" i="21"/>
  <c r="L1726" i="21"/>
  <c r="I1726" i="21"/>
  <c r="J1726" i="21"/>
  <c r="M1726" i="21"/>
  <c r="H1727" i="21"/>
  <c r="E1722" i="21"/>
  <c r="D1723" i="21"/>
  <c r="F1722" i="21"/>
  <c r="P1726" i="21"/>
  <c r="O1726" i="21"/>
  <c r="Q1726" i="21"/>
  <c r="N1726" i="21"/>
  <c r="L1727" i="21"/>
  <c r="H1728" i="21"/>
  <c r="K1727" i="21"/>
  <c r="I1727" i="21"/>
  <c r="J1727" i="21"/>
  <c r="M1727" i="21"/>
  <c r="E1723" i="21"/>
  <c r="D1724" i="21"/>
  <c r="F1723" i="21"/>
  <c r="H1729" i="21"/>
  <c r="J1728" i="21"/>
  <c r="I1728" i="21"/>
  <c r="M1728" i="21"/>
  <c r="K1728" i="21"/>
  <c r="L1728" i="21"/>
  <c r="O1727" i="21"/>
  <c r="Q1727" i="21"/>
  <c r="P1727" i="21"/>
  <c r="N1727" i="21"/>
  <c r="E1724" i="21"/>
  <c r="D1725" i="21"/>
  <c r="F1724" i="21"/>
  <c r="H1730" i="21"/>
  <c r="M1729" i="21"/>
  <c r="J1729" i="21"/>
  <c r="L1729" i="21"/>
  <c r="I1729" i="21"/>
  <c r="K1729" i="21"/>
  <c r="Q1728" i="21"/>
  <c r="P1728" i="21"/>
  <c r="O1728" i="21"/>
  <c r="N1728" i="21"/>
  <c r="F1725" i="21"/>
  <c r="E1725" i="21"/>
  <c r="D1726" i="21"/>
  <c r="I1730" i="21"/>
  <c r="K1730" i="21"/>
  <c r="H1731" i="21"/>
  <c r="L1730" i="21"/>
  <c r="M1730" i="21"/>
  <c r="J1730" i="21"/>
  <c r="O1729" i="21"/>
  <c r="P1729" i="21"/>
  <c r="Q1729" i="21"/>
  <c r="N1729" i="21"/>
  <c r="E1726" i="21"/>
  <c r="F1726" i="21"/>
  <c r="D1727" i="21"/>
  <c r="N1730" i="21"/>
  <c r="P1730" i="21"/>
  <c r="Q1730" i="21"/>
  <c r="O1730" i="21"/>
  <c r="K1731" i="21"/>
  <c r="L1731" i="21"/>
  <c r="H1732" i="21"/>
  <c r="J1731" i="21"/>
  <c r="I1731" i="21"/>
  <c r="M1731" i="21"/>
  <c r="E1727" i="21"/>
  <c r="F1727" i="21"/>
  <c r="D1728" i="21"/>
  <c r="M1732" i="21"/>
  <c r="L1732" i="21"/>
  <c r="H1733" i="21"/>
  <c r="J1732" i="21"/>
  <c r="I1732" i="21"/>
  <c r="K1732" i="21"/>
  <c r="O1731" i="21"/>
  <c r="Q1731" i="21"/>
  <c r="P1731" i="21"/>
  <c r="N1731" i="21"/>
  <c r="D1729" i="21"/>
  <c r="E1728" i="21"/>
  <c r="F1728" i="21"/>
  <c r="L1733" i="21"/>
  <c r="K1733" i="21"/>
  <c r="J1733" i="21"/>
  <c r="M1733" i="21"/>
  <c r="H1734" i="21"/>
  <c r="I1733" i="21"/>
  <c r="O1732" i="21"/>
  <c r="N1732" i="21"/>
  <c r="Q1732" i="21"/>
  <c r="P1732" i="21"/>
  <c r="F1729" i="21"/>
  <c r="D1730" i="21"/>
  <c r="E1729" i="21"/>
  <c r="H1735" i="21"/>
  <c r="K1734" i="21"/>
  <c r="L1734" i="21"/>
  <c r="I1734" i="21"/>
  <c r="M1734" i="21"/>
  <c r="J1734" i="21"/>
  <c r="O1733" i="21"/>
  <c r="P1733" i="21"/>
  <c r="N1733" i="21"/>
  <c r="Q1733" i="21"/>
  <c r="D1731" i="21"/>
  <c r="E1730" i="21"/>
  <c r="F1730" i="21"/>
  <c r="K1735" i="21"/>
  <c r="H1736" i="21"/>
  <c r="I1735" i="21"/>
  <c r="J1735" i="21"/>
  <c r="M1735" i="21"/>
  <c r="L1735" i="21"/>
  <c r="O1734" i="21"/>
  <c r="P1734" i="21"/>
  <c r="N1734" i="21"/>
  <c r="Q1734" i="21"/>
  <c r="E1731" i="21"/>
  <c r="F1731" i="21"/>
  <c r="D1732" i="21"/>
  <c r="L1736" i="21"/>
  <c r="H1737" i="21"/>
  <c r="J1736" i="21"/>
  <c r="M1736" i="21"/>
  <c r="K1736" i="21"/>
  <c r="I1736" i="21"/>
  <c r="P1735" i="21"/>
  <c r="N1735" i="21"/>
  <c r="Q1735" i="21"/>
  <c r="O1735" i="21"/>
  <c r="D1733" i="21"/>
  <c r="F1732" i="21"/>
  <c r="E1732" i="21"/>
  <c r="K1737" i="21"/>
  <c r="J1737" i="21"/>
  <c r="I1737" i="21"/>
  <c r="L1737" i="21"/>
  <c r="H1738" i="21"/>
  <c r="M1737" i="21"/>
  <c r="O1736" i="21"/>
  <c r="P1736" i="21"/>
  <c r="Q1736" i="21"/>
  <c r="N1736" i="21"/>
  <c r="E1733" i="21"/>
  <c r="F1733" i="21"/>
  <c r="D1734" i="21"/>
  <c r="O1737" i="21"/>
  <c r="P1737" i="21"/>
  <c r="N1737" i="21"/>
  <c r="Q1737" i="21"/>
  <c r="J1738" i="21"/>
  <c r="L1738" i="21"/>
  <c r="I1738" i="21"/>
  <c r="M1738" i="21"/>
  <c r="H1739" i="21"/>
  <c r="K1738" i="21"/>
  <c r="F1734" i="21"/>
  <c r="D1735" i="21"/>
  <c r="E1734" i="21"/>
  <c r="Q1738" i="21"/>
  <c r="P1738" i="21"/>
  <c r="N1738" i="21"/>
  <c r="O1738" i="21"/>
  <c r="K1739" i="21"/>
  <c r="I1739" i="21"/>
  <c r="M1739" i="21"/>
  <c r="L1739" i="21"/>
  <c r="J1739" i="21"/>
  <c r="H1740" i="21"/>
  <c r="F1735" i="21"/>
  <c r="E1735" i="21"/>
  <c r="D1736" i="21"/>
  <c r="O1739" i="21"/>
  <c r="P1739" i="21"/>
  <c r="Q1739" i="21"/>
  <c r="N1739" i="21"/>
  <c r="K1740" i="21"/>
  <c r="M1740" i="21"/>
  <c r="L1740" i="21"/>
  <c r="J1740" i="21"/>
  <c r="I1740" i="21"/>
  <c r="H1741" i="21"/>
  <c r="D1737" i="21"/>
  <c r="E1736" i="21"/>
  <c r="F1736" i="21"/>
  <c r="Q1740" i="21"/>
  <c r="N1740" i="21"/>
  <c r="P1740" i="21"/>
  <c r="O1740" i="21"/>
  <c r="K1741" i="21"/>
  <c r="J1741" i="21"/>
  <c r="I1741" i="21"/>
  <c r="H1742" i="21"/>
  <c r="L1741" i="21"/>
  <c r="M1741" i="21"/>
  <c r="F1737" i="21"/>
  <c r="D1738" i="21"/>
  <c r="E1737" i="21"/>
  <c r="N1741" i="21"/>
  <c r="O1741" i="21"/>
  <c r="Q1741" i="21"/>
  <c r="P1741" i="21"/>
  <c r="L1742" i="21"/>
  <c r="K1742" i="21"/>
  <c r="J1742" i="21"/>
  <c r="H1743" i="21"/>
  <c r="I1742" i="21"/>
  <c r="M1742" i="21"/>
  <c r="E1738" i="21"/>
  <c r="F1738" i="21"/>
  <c r="D1739" i="21"/>
  <c r="I1743" i="21"/>
  <c r="L1743" i="21"/>
  <c r="K1743" i="21"/>
  <c r="H1744" i="21"/>
  <c r="M1743" i="21"/>
  <c r="J1743" i="21"/>
  <c r="Q1742" i="21"/>
  <c r="O1742" i="21"/>
  <c r="P1742" i="21"/>
  <c r="N1742" i="21"/>
  <c r="E1739" i="21"/>
  <c r="D1740" i="21"/>
  <c r="F1739" i="21"/>
  <c r="Q1743" i="21"/>
  <c r="N1743" i="21"/>
  <c r="P1743" i="21"/>
  <c r="O1743" i="21"/>
  <c r="L1744" i="21"/>
  <c r="K1744" i="21"/>
  <c r="I1744" i="21"/>
  <c r="H1745" i="21"/>
  <c r="M1744" i="21"/>
  <c r="J1744" i="21"/>
  <c r="F1740" i="21"/>
  <c r="E1740" i="21"/>
  <c r="D1741" i="21"/>
  <c r="Q1744" i="21"/>
  <c r="N1744" i="21"/>
  <c r="P1744" i="21"/>
  <c r="O1744" i="21"/>
  <c r="L1745" i="21"/>
  <c r="I1745" i="21"/>
  <c r="M1745" i="21"/>
  <c r="J1745" i="21"/>
  <c r="H1746" i="21"/>
  <c r="K1745" i="21"/>
  <c r="F1741" i="21"/>
  <c r="E1741" i="21"/>
  <c r="D1742" i="21"/>
  <c r="Q1745" i="21"/>
  <c r="O1745" i="21"/>
  <c r="N1745" i="21"/>
  <c r="P1745" i="21"/>
  <c r="K1746" i="21"/>
  <c r="M1746" i="21"/>
  <c r="J1746" i="21"/>
  <c r="L1746" i="21"/>
  <c r="I1746" i="21"/>
  <c r="H1747" i="21"/>
  <c r="E1742" i="21"/>
  <c r="F1742" i="21"/>
  <c r="D1743" i="21"/>
  <c r="N1746" i="21"/>
  <c r="O1746" i="21"/>
  <c r="Q1746" i="21"/>
  <c r="P1746" i="21"/>
  <c r="I1747" i="21"/>
  <c r="K1747" i="21"/>
  <c r="L1747" i="21"/>
  <c r="H1748" i="21"/>
  <c r="M1747" i="21"/>
  <c r="J1747" i="21"/>
  <c r="D1744" i="21"/>
  <c r="F1743" i="21"/>
  <c r="E1743" i="21"/>
  <c r="O1747" i="21"/>
  <c r="N1747" i="21"/>
  <c r="Q1747" i="21"/>
  <c r="P1747" i="21"/>
  <c r="H1749" i="21"/>
  <c r="M1748" i="21"/>
  <c r="I1748" i="21"/>
  <c r="J1748" i="21"/>
  <c r="K1748" i="21"/>
  <c r="L1748" i="21"/>
  <c r="F1744" i="21"/>
  <c r="D1745" i="21"/>
  <c r="E1744" i="21"/>
  <c r="I1749" i="21"/>
  <c r="K1749" i="21"/>
  <c r="H1750" i="21"/>
  <c r="M1749" i="21"/>
  <c r="J1749" i="21"/>
  <c r="L1749" i="21"/>
  <c r="Q1748" i="21"/>
  <c r="N1748" i="21"/>
  <c r="O1748" i="21"/>
  <c r="P1748" i="21"/>
  <c r="F1745" i="21"/>
  <c r="D1746" i="21"/>
  <c r="E1745" i="21"/>
  <c r="Q1749" i="21"/>
  <c r="O1749" i="21"/>
  <c r="N1749" i="21"/>
  <c r="P1749" i="21"/>
  <c r="M1750" i="21"/>
  <c r="J1750" i="21"/>
  <c r="L1750" i="21"/>
  <c r="K1750" i="21"/>
  <c r="I1750" i="21"/>
  <c r="H1751" i="21"/>
  <c r="D1747" i="21"/>
  <c r="F1746" i="21"/>
  <c r="E1746" i="21"/>
  <c r="P1750" i="21"/>
  <c r="O1750" i="21"/>
  <c r="Q1750" i="21"/>
  <c r="N1750" i="21"/>
  <c r="M1751" i="21"/>
  <c r="K1751" i="21"/>
  <c r="J1751" i="21"/>
  <c r="L1751" i="21"/>
  <c r="H1752" i="21"/>
  <c r="I1751" i="21"/>
  <c r="E1747" i="21"/>
  <c r="D1748" i="21"/>
  <c r="F1747" i="21"/>
  <c r="L1752" i="21"/>
  <c r="I1752" i="21"/>
  <c r="J1752" i="21"/>
  <c r="K1752" i="21"/>
  <c r="M1752" i="21"/>
  <c r="H1753" i="21"/>
  <c r="O1751" i="21"/>
  <c r="P1751" i="21"/>
  <c r="N1751" i="21"/>
  <c r="Q1751" i="21"/>
  <c r="D1749" i="21"/>
  <c r="F1748" i="21"/>
  <c r="E1748" i="21"/>
  <c r="O1752" i="21"/>
  <c r="P1752" i="21"/>
  <c r="N1752" i="21"/>
  <c r="Q1752" i="21"/>
  <c r="M1753" i="21"/>
  <c r="L1753" i="21"/>
  <c r="J1753" i="21"/>
  <c r="I1753" i="21"/>
  <c r="H1754" i="21"/>
  <c r="K1753" i="21"/>
  <c r="E1749" i="21"/>
  <c r="F1749" i="21"/>
  <c r="D1750" i="21"/>
  <c r="P1753" i="21"/>
  <c r="Q1753" i="21"/>
  <c r="N1753" i="21"/>
  <c r="O1753" i="21"/>
  <c r="I1754" i="21"/>
  <c r="H1755" i="21"/>
  <c r="J1754" i="21"/>
  <c r="K1754" i="21"/>
  <c r="M1754" i="21"/>
  <c r="L1754" i="21"/>
  <c r="D1751" i="21"/>
  <c r="F1750" i="21"/>
  <c r="E1750" i="21"/>
  <c r="P1754" i="21"/>
  <c r="N1754" i="21"/>
  <c r="Q1754" i="21"/>
  <c r="O1754" i="21"/>
  <c r="M1755" i="21"/>
  <c r="K1755" i="21"/>
  <c r="J1755" i="21"/>
  <c r="I1755" i="21"/>
  <c r="H1756" i="21"/>
  <c r="L1755" i="21"/>
  <c r="D1752" i="21"/>
  <c r="F1751" i="21"/>
  <c r="E1751" i="21"/>
  <c r="N1755" i="21"/>
  <c r="Q1755" i="21"/>
  <c r="P1755" i="21"/>
  <c r="O1755" i="21"/>
  <c r="L1756" i="21"/>
  <c r="I1756" i="21"/>
  <c r="H1757" i="21"/>
  <c r="M1756" i="21"/>
  <c r="K1756" i="21"/>
  <c r="J1756" i="21"/>
  <c r="E1752" i="21"/>
  <c r="D1753" i="21"/>
  <c r="F1752" i="21"/>
  <c r="N1756" i="21"/>
  <c r="P1756" i="21"/>
  <c r="Q1756" i="21"/>
  <c r="O1756" i="21"/>
  <c r="I1757" i="21"/>
  <c r="K1757" i="21"/>
  <c r="J1757" i="21"/>
  <c r="L1757" i="21"/>
  <c r="M1757" i="21"/>
  <c r="H1758" i="21"/>
  <c r="F1753" i="21"/>
  <c r="D1754" i="21"/>
  <c r="E1753" i="21"/>
  <c r="N1757" i="21"/>
  <c r="P1757" i="21"/>
  <c r="O1757" i="21"/>
  <c r="Q1757" i="21"/>
  <c r="M1758" i="21"/>
  <c r="H1759" i="21"/>
  <c r="K1758" i="21"/>
  <c r="I1758" i="21"/>
  <c r="L1758" i="21"/>
  <c r="J1758" i="21"/>
  <c r="D1755" i="21"/>
  <c r="E1754" i="21"/>
  <c r="F1754" i="21"/>
  <c r="M1759" i="21"/>
  <c r="I1759" i="21"/>
  <c r="K1759" i="21"/>
  <c r="J1759" i="21"/>
  <c r="L1759" i="21"/>
  <c r="H1760" i="21"/>
  <c r="N1758" i="21"/>
  <c r="O1758" i="21"/>
  <c r="Q1758" i="21"/>
  <c r="P1758" i="21"/>
  <c r="F1755" i="21"/>
  <c r="E1755" i="21"/>
  <c r="D1756" i="21"/>
  <c r="Q1759" i="21"/>
  <c r="O1759" i="21"/>
  <c r="P1759" i="21"/>
  <c r="N1759" i="21"/>
  <c r="H1761" i="21"/>
  <c r="L1760" i="21"/>
  <c r="J1760" i="21"/>
  <c r="K1760" i="21"/>
  <c r="M1760" i="21"/>
  <c r="I1760" i="21"/>
  <c r="D1757" i="21"/>
  <c r="F1756" i="21"/>
  <c r="E1756" i="21"/>
  <c r="K1761" i="21"/>
  <c r="J1761" i="21"/>
  <c r="L1761" i="21"/>
  <c r="I1761" i="21"/>
  <c r="H1762" i="21"/>
  <c r="M1761" i="21"/>
  <c r="O1760" i="21"/>
  <c r="P1760" i="21"/>
  <c r="Q1760" i="21"/>
  <c r="N1760" i="21"/>
  <c r="D1758" i="21"/>
  <c r="F1757" i="21"/>
  <c r="E1757" i="21"/>
  <c r="N1761" i="21"/>
  <c r="O1761" i="21"/>
  <c r="P1761" i="21"/>
  <c r="Q1761" i="21"/>
  <c r="H1763" i="21"/>
  <c r="K1762" i="21"/>
  <c r="L1762" i="21"/>
  <c r="J1762" i="21"/>
  <c r="I1762" i="21"/>
  <c r="M1762" i="21"/>
  <c r="E1758" i="21"/>
  <c r="F1758" i="21"/>
  <c r="D1759" i="21"/>
  <c r="I1763" i="21"/>
  <c r="H1764" i="21"/>
  <c r="M1763" i="21"/>
  <c r="L1763" i="21"/>
  <c r="K1763" i="21"/>
  <c r="J1763" i="21"/>
  <c r="N1762" i="21"/>
  <c r="P1762" i="21"/>
  <c r="O1762" i="21"/>
  <c r="Q1762" i="21"/>
  <c r="D1760" i="21"/>
  <c r="E1759" i="21"/>
  <c r="F1759" i="21"/>
  <c r="N1763" i="21"/>
  <c r="Q1763" i="21"/>
  <c r="P1763" i="21"/>
  <c r="O1763" i="21"/>
  <c r="H1765" i="21"/>
  <c r="I1764" i="21"/>
  <c r="J1764" i="21"/>
  <c r="K1764" i="21"/>
  <c r="L1764" i="21"/>
  <c r="M1764" i="21"/>
  <c r="E1760" i="21"/>
  <c r="D1761" i="21"/>
  <c r="F1760" i="21"/>
  <c r="I1765" i="21"/>
  <c r="H1766" i="21"/>
  <c r="J1765" i="21"/>
  <c r="L1765" i="21"/>
  <c r="M1765" i="21"/>
  <c r="K1765" i="21"/>
  <c r="O1764" i="21"/>
  <c r="Q1764" i="21"/>
  <c r="P1764" i="21"/>
  <c r="N1764" i="21"/>
  <c r="E1761" i="21"/>
  <c r="F1761" i="21"/>
  <c r="D1762" i="21"/>
  <c r="P1765" i="21"/>
  <c r="N1765" i="21"/>
  <c r="Q1765" i="21"/>
  <c r="O1765" i="21"/>
  <c r="M1766" i="21"/>
  <c r="H1767" i="21"/>
  <c r="L1766" i="21"/>
  <c r="I1766" i="21"/>
  <c r="J1766" i="21"/>
  <c r="K1766" i="21"/>
  <c r="D1763" i="21"/>
  <c r="F1762" i="21"/>
  <c r="E1762" i="21"/>
  <c r="I1767" i="21"/>
  <c r="H1768" i="21"/>
  <c r="J1767" i="21"/>
  <c r="M1767" i="21"/>
  <c r="L1767" i="21"/>
  <c r="K1767" i="21"/>
  <c r="O1766" i="21"/>
  <c r="P1766" i="21"/>
  <c r="N1766" i="21"/>
  <c r="Q1766" i="21"/>
  <c r="E1763" i="21"/>
  <c r="F1763" i="21"/>
  <c r="D1764" i="21"/>
  <c r="P1767" i="21"/>
  <c r="N1767" i="21"/>
  <c r="Q1767" i="21"/>
  <c r="O1767" i="21"/>
  <c r="K1768" i="21"/>
  <c r="J1768" i="21"/>
  <c r="H1769" i="21"/>
  <c r="I1768" i="21"/>
  <c r="L1768" i="21"/>
  <c r="M1768" i="21"/>
  <c r="F1764" i="21"/>
  <c r="E1764" i="21"/>
  <c r="D1765" i="21"/>
  <c r="H1770" i="21"/>
  <c r="K1769" i="21"/>
  <c r="J1769" i="21"/>
  <c r="I1769" i="21"/>
  <c r="M1769" i="21"/>
  <c r="L1769" i="21"/>
  <c r="O1768" i="21"/>
  <c r="Q1768" i="21"/>
  <c r="N1768" i="21"/>
  <c r="P1768" i="21"/>
  <c r="F1765" i="21"/>
  <c r="D1766" i="21"/>
  <c r="E1765" i="21"/>
  <c r="H1771" i="21"/>
  <c r="I1770" i="21"/>
  <c r="L1770" i="21"/>
  <c r="M1770" i="21"/>
  <c r="K1770" i="21"/>
  <c r="J1770" i="21"/>
  <c r="O1769" i="21"/>
  <c r="P1769" i="21"/>
  <c r="Q1769" i="21"/>
  <c r="N1769" i="21"/>
  <c r="F1766" i="21"/>
  <c r="E1766" i="21"/>
  <c r="M1771" i="21"/>
  <c r="H1772" i="21"/>
  <c r="J1771" i="21"/>
  <c r="I1771" i="21"/>
  <c r="K1771" i="21"/>
  <c r="L1771" i="21"/>
  <c r="I3" i="28"/>
  <c r="G5" i="27"/>
  <c r="I7" i="26"/>
  <c r="I3" i="29"/>
  <c r="G5" i="13"/>
  <c r="I5" i="28"/>
  <c r="G5" i="29"/>
  <c r="G4" i="26"/>
  <c r="I6" i="29"/>
  <c r="I5" i="13"/>
  <c r="I6" i="28"/>
  <c r="I4" i="27"/>
  <c r="G3" i="26"/>
  <c r="I5" i="26"/>
  <c r="G6" i="13"/>
  <c r="G3" i="29"/>
  <c r="G3" i="13"/>
  <c r="I4" i="13"/>
  <c r="G6" i="28"/>
  <c r="I3" i="27"/>
  <c r="I3" i="26"/>
  <c r="G5" i="26"/>
  <c r="G4" i="28"/>
  <c r="G6" i="29"/>
  <c r="I3" i="13"/>
  <c r="G4" i="13"/>
  <c r="I4" i="26"/>
  <c r="G7" i="28"/>
  <c r="I5" i="27"/>
  <c r="G4" i="29"/>
  <c r="I4" i="28"/>
  <c r="G7" i="26"/>
  <c r="I4" i="29"/>
  <c r="I7" i="29"/>
  <c r="I6" i="13"/>
  <c r="I6" i="27"/>
  <c r="G4" i="27"/>
  <c r="G6" i="27"/>
  <c r="G7" i="27"/>
  <c r="G6" i="26"/>
  <c r="G7" i="29"/>
  <c r="I7" i="13"/>
  <c r="G5" i="28"/>
  <c r="I7" i="27"/>
  <c r="G3" i="28"/>
  <c r="I7" i="28"/>
  <c r="G3" i="27"/>
  <c r="I6" i="26"/>
  <c r="I5" i="29"/>
  <c r="G7" i="13"/>
  <c r="N1770" i="21"/>
  <c r="Q1770" i="21"/>
  <c r="P1770" i="21"/>
  <c r="O1770" i="21"/>
  <c r="H1773" i="21"/>
  <c r="L1772" i="21"/>
  <c r="I1772" i="21"/>
  <c r="K1772" i="21"/>
  <c r="M1772" i="21"/>
  <c r="J1772" i="21"/>
  <c r="O1771" i="21"/>
  <c r="N1771" i="21"/>
  <c r="P1771" i="21"/>
  <c r="Q1771" i="21"/>
  <c r="I1773" i="21"/>
  <c r="M1773" i="21"/>
  <c r="J1773" i="21"/>
  <c r="K1773" i="21"/>
  <c r="L1773" i="21"/>
  <c r="H1774" i="21"/>
  <c r="P1772" i="21"/>
  <c r="O1772" i="21"/>
  <c r="N1772" i="21"/>
  <c r="Q1772" i="21"/>
  <c r="Q1773" i="21"/>
  <c r="N1773" i="21"/>
  <c r="O1773" i="21"/>
  <c r="P1773" i="21"/>
  <c r="J1774" i="21"/>
  <c r="K1774" i="21"/>
  <c r="M1774" i="21"/>
  <c r="H1775" i="21"/>
  <c r="L1774" i="21"/>
  <c r="I1774" i="21"/>
  <c r="K1775" i="21"/>
  <c r="L1775" i="21"/>
  <c r="M1775" i="21"/>
  <c r="I1775" i="21"/>
  <c r="H1776" i="21"/>
  <c r="J1775" i="21"/>
  <c r="O1774" i="21"/>
  <c r="Q1774" i="21"/>
  <c r="N1774" i="21"/>
  <c r="P1774" i="21"/>
  <c r="O1775" i="21"/>
  <c r="Q1775" i="21"/>
  <c r="N1775" i="21"/>
  <c r="P1775" i="21"/>
  <c r="L1776" i="21"/>
  <c r="M1776" i="21"/>
  <c r="J1776" i="21"/>
  <c r="I1776" i="21"/>
  <c r="K1776" i="21"/>
  <c r="H1777" i="21"/>
  <c r="O1776" i="21"/>
  <c r="N1776" i="21"/>
  <c r="P1776" i="21"/>
  <c r="Q1776" i="21"/>
  <c r="M1777" i="21"/>
  <c r="J1777" i="21"/>
  <c r="H1778" i="21"/>
  <c r="K1777" i="21"/>
  <c r="I1777" i="21"/>
  <c r="L1777" i="21"/>
  <c r="J1778" i="21"/>
  <c r="H1779" i="21"/>
  <c r="K1778" i="21"/>
  <c r="I1778" i="21"/>
  <c r="L1778" i="21"/>
  <c r="M1778" i="21"/>
  <c r="Q1777" i="21"/>
  <c r="N1777" i="21"/>
  <c r="O1777" i="21"/>
  <c r="P1777" i="21"/>
  <c r="L1779" i="21"/>
  <c r="H1780" i="21"/>
  <c r="M1779" i="21"/>
  <c r="J1779" i="21"/>
  <c r="K1779" i="21"/>
  <c r="I1779" i="21"/>
  <c r="P1778" i="21"/>
  <c r="Q1778" i="21"/>
  <c r="N1778" i="21"/>
  <c r="O1778" i="21"/>
  <c r="L1780" i="21"/>
  <c r="M1780" i="21"/>
  <c r="H1781" i="21"/>
  <c r="J1780" i="21"/>
  <c r="K1780" i="21"/>
  <c r="I1780" i="21"/>
  <c r="O1779" i="21"/>
  <c r="Q1779" i="21"/>
  <c r="P1779" i="21"/>
  <c r="N1779" i="21"/>
  <c r="K1781" i="21"/>
  <c r="I1781" i="21"/>
  <c r="L1781" i="21"/>
  <c r="H1782" i="21"/>
  <c r="M1781" i="21"/>
  <c r="J1781" i="21"/>
  <c r="Q1780" i="21"/>
  <c r="N1780" i="21"/>
  <c r="P1780" i="21"/>
  <c r="O1780" i="21"/>
  <c r="O1781" i="21"/>
  <c r="P1781" i="21"/>
  <c r="Q1781" i="21"/>
  <c r="N1781" i="21"/>
  <c r="L1782" i="21"/>
  <c r="M1782" i="21"/>
  <c r="H1783" i="21"/>
  <c r="K1782" i="21"/>
  <c r="J1782" i="21"/>
  <c r="I1782" i="21"/>
  <c r="K1783" i="21"/>
  <c r="H1784" i="21"/>
  <c r="J1783" i="21"/>
  <c r="I1783" i="21"/>
  <c r="M1783" i="21"/>
  <c r="L1783" i="21"/>
  <c r="Q1782" i="21"/>
  <c r="N1782" i="21"/>
  <c r="O1782" i="21"/>
  <c r="P1782" i="21"/>
  <c r="J1784" i="21"/>
  <c r="H1785" i="21"/>
  <c r="L1784" i="21"/>
  <c r="I1784" i="21"/>
  <c r="K1784" i="21"/>
  <c r="M1784" i="21"/>
  <c r="O1783" i="21"/>
  <c r="Q1783" i="21"/>
  <c r="N1783" i="21"/>
  <c r="P1783" i="21"/>
  <c r="K1785" i="21"/>
  <c r="J1785" i="21"/>
  <c r="L1785" i="21"/>
  <c r="M1785" i="21"/>
  <c r="H1786" i="21"/>
  <c r="I1785" i="21"/>
  <c r="N1784" i="21"/>
  <c r="P1784" i="21"/>
  <c r="O1784" i="21"/>
  <c r="Q1784" i="21"/>
  <c r="K1786" i="21"/>
  <c r="H1787" i="21"/>
  <c r="J1786" i="21"/>
  <c r="I1786" i="21"/>
  <c r="L1786" i="21"/>
  <c r="M1786" i="21"/>
  <c r="P1785" i="21"/>
  <c r="Q1785" i="21"/>
  <c r="N1785" i="21"/>
  <c r="O1785" i="21"/>
  <c r="J1787" i="21"/>
  <c r="I1787" i="21"/>
  <c r="L1787" i="21"/>
  <c r="K1787" i="21"/>
  <c r="H1788" i="21"/>
  <c r="M1787" i="21"/>
  <c r="O1786" i="21"/>
  <c r="Q1786" i="21"/>
  <c r="N1786" i="21"/>
  <c r="P1786" i="21"/>
  <c r="O1787" i="21"/>
  <c r="Q1787" i="21"/>
  <c r="P1787" i="21"/>
  <c r="N1787" i="21"/>
  <c r="J1788" i="21"/>
  <c r="L1788" i="21"/>
  <c r="H1789" i="21"/>
  <c r="M1788" i="21"/>
  <c r="I1788" i="21"/>
  <c r="K1788" i="21"/>
  <c r="K1789" i="21"/>
  <c r="I1789" i="21"/>
  <c r="H1790" i="21"/>
  <c r="L1789" i="21"/>
  <c r="M1789" i="21"/>
  <c r="J1789" i="21"/>
  <c r="N1788" i="21"/>
  <c r="P1788" i="21"/>
  <c r="O1788" i="21"/>
  <c r="Q1788" i="21"/>
  <c r="N1789" i="21"/>
  <c r="O1789" i="21"/>
  <c r="P1789" i="21"/>
  <c r="Q1789" i="21"/>
  <c r="K1790" i="21"/>
  <c r="H1791" i="21"/>
  <c r="I1790" i="21"/>
  <c r="L1790" i="21"/>
  <c r="M1790" i="21"/>
  <c r="J1790" i="21"/>
  <c r="H1792" i="21"/>
  <c r="M1791" i="21"/>
  <c r="I1791" i="21"/>
  <c r="K1791" i="21"/>
  <c r="L1791" i="21"/>
  <c r="J1791" i="21"/>
  <c r="N1790" i="21"/>
  <c r="O1790" i="21"/>
  <c r="Q1790" i="21"/>
  <c r="P1790" i="21"/>
  <c r="L1792" i="21"/>
  <c r="M1792" i="21"/>
  <c r="I1792" i="21"/>
  <c r="H1793" i="21"/>
  <c r="J1792" i="21"/>
  <c r="K1792" i="21"/>
  <c r="P1791" i="21"/>
  <c r="O1791" i="21"/>
  <c r="Q1791" i="21"/>
  <c r="N1791" i="21"/>
  <c r="Q1792" i="21"/>
  <c r="O1792" i="21"/>
  <c r="N1792" i="21"/>
  <c r="P1792" i="21"/>
  <c r="K1793" i="21"/>
  <c r="M1793" i="21"/>
  <c r="L1793" i="21"/>
  <c r="I1793" i="21"/>
  <c r="H1794" i="21"/>
  <c r="J1793" i="21"/>
  <c r="P1793" i="21"/>
  <c r="O1793" i="21"/>
  <c r="Q1793" i="21"/>
  <c r="N1793" i="21"/>
  <c r="I1794" i="21"/>
  <c r="H1795" i="21"/>
  <c r="J1794" i="21"/>
  <c r="K1794" i="21"/>
  <c r="L1794" i="21"/>
  <c r="M1794" i="21"/>
  <c r="P1794" i="21"/>
  <c r="Q1794" i="21"/>
  <c r="N1794" i="21"/>
  <c r="O1794" i="21"/>
  <c r="I1795" i="21"/>
  <c r="M1795" i="21"/>
  <c r="L1795" i="21"/>
  <c r="J1795" i="21"/>
  <c r="K1795" i="21"/>
  <c r="H1796" i="21"/>
  <c r="N1795" i="21"/>
  <c r="Q1795" i="21"/>
  <c r="P1795" i="21"/>
  <c r="O1795" i="21"/>
  <c r="H1797" i="21"/>
  <c r="I1796" i="21"/>
  <c r="J1796" i="21"/>
  <c r="K1796" i="21"/>
  <c r="L1796" i="21"/>
  <c r="M1796" i="21"/>
  <c r="J1797" i="21"/>
  <c r="M1797" i="21"/>
  <c r="K1797" i="21"/>
  <c r="I1797" i="21"/>
  <c r="L1797" i="21"/>
  <c r="H1798" i="21"/>
  <c r="N1796" i="21"/>
  <c r="P1796" i="21"/>
  <c r="O1796" i="21"/>
  <c r="Q1796" i="21"/>
  <c r="Q1797" i="21"/>
  <c r="N1797" i="21"/>
  <c r="O1797" i="21"/>
  <c r="P1797" i="21"/>
  <c r="K1798" i="21"/>
  <c r="H1799" i="21"/>
  <c r="I1798" i="21"/>
  <c r="L1798" i="21"/>
  <c r="M1798" i="21"/>
  <c r="J1798" i="21"/>
  <c r="H1800" i="21"/>
  <c r="K1799" i="21"/>
  <c r="L1799" i="21"/>
  <c r="I1799" i="21"/>
  <c r="J1799" i="21"/>
  <c r="M1799" i="21"/>
  <c r="O1798" i="21"/>
  <c r="N1798" i="21"/>
  <c r="P1798" i="21"/>
  <c r="Q1798" i="21"/>
  <c r="I1800" i="21"/>
  <c r="L1800" i="21"/>
  <c r="M1800" i="21"/>
  <c r="J1800" i="21"/>
  <c r="K1800" i="21"/>
  <c r="H1801" i="21"/>
  <c r="P1799" i="21"/>
  <c r="O1799" i="21"/>
  <c r="Q1799" i="21"/>
  <c r="N1799" i="21"/>
  <c r="N1800" i="21"/>
  <c r="P1800" i="21"/>
  <c r="Q1800" i="21"/>
  <c r="O1800" i="21"/>
  <c r="M1801" i="21"/>
  <c r="H1802" i="21"/>
  <c r="L1801" i="21"/>
  <c r="I1801" i="21"/>
  <c r="K1801" i="21"/>
  <c r="J1801" i="21"/>
  <c r="M1802" i="21"/>
  <c r="J1802" i="21"/>
  <c r="H1803" i="21"/>
  <c r="L1802" i="21"/>
  <c r="K1802" i="21"/>
  <c r="I1802" i="21"/>
  <c r="N1801" i="21"/>
  <c r="P1801" i="21"/>
  <c r="O1801" i="21"/>
  <c r="Q1801" i="21"/>
  <c r="H1804" i="21"/>
  <c r="L1803" i="21"/>
  <c r="M1803" i="21"/>
  <c r="K1803" i="21"/>
  <c r="J1803" i="21"/>
  <c r="I1803" i="21"/>
  <c r="N1802" i="21"/>
  <c r="P1802" i="21"/>
  <c r="O1802" i="21"/>
  <c r="Q1802" i="21"/>
  <c r="K1804" i="21"/>
  <c r="I1804" i="21"/>
  <c r="J1804" i="21"/>
  <c r="H1805" i="21"/>
  <c r="L1804" i="21"/>
  <c r="M1804" i="21"/>
  <c r="P1803" i="21"/>
  <c r="N1803" i="21"/>
  <c r="O1803" i="21"/>
  <c r="Q1803" i="21"/>
  <c r="O1804" i="21"/>
  <c r="Q1804" i="21"/>
  <c r="N1804" i="21"/>
  <c r="P1804" i="21"/>
  <c r="I1805" i="21"/>
  <c r="M1805" i="21"/>
  <c r="J1805" i="21"/>
  <c r="K1805" i="21"/>
  <c r="L1805" i="21"/>
  <c r="H1806" i="21"/>
  <c r="Q1805" i="21"/>
  <c r="N1805" i="21"/>
  <c r="P1805" i="21"/>
  <c r="O1805" i="21"/>
  <c r="L1806" i="21"/>
  <c r="I1806" i="21"/>
  <c r="K1806" i="21"/>
  <c r="H1807" i="21"/>
  <c r="M1806" i="21"/>
  <c r="J1806" i="21"/>
  <c r="P1806" i="21"/>
  <c r="O1806" i="21"/>
  <c r="N1806" i="21"/>
  <c r="Q1806" i="21"/>
  <c r="L1807" i="21"/>
  <c r="J1807" i="21"/>
  <c r="I1807" i="21"/>
  <c r="H1808" i="21"/>
  <c r="M1807" i="21"/>
  <c r="K1807" i="21"/>
  <c r="P1807" i="21"/>
  <c r="O1807" i="21"/>
  <c r="Q1807" i="21"/>
  <c r="N1807" i="21"/>
  <c r="L1808" i="21"/>
  <c r="M1808" i="21"/>
  <c r="I1808" i="21"/>
  <c r="H1809" i="21"/>
  <c r="J1808" i="21"/>
  <c r="K1808" i="21"/>
  <c r="P1808" i="21"/>
  <c r="Q1808" i="21"/>
  <c r="O1808" i="21"/>
  <c r="N1808" i="21"/>
  <c r="M1809" i="21"/>
  <c r="H1810" i="21"/>
  <c r="J1809" i="21"/>
  <c r="K1809" i="21"/>
  <c r="L1809" i="21"/>
  <c r="I1809" i="21"/>
  <c r="K1810" i="21"/>
  <c r="J1810" i="21"/>
  <c r="M1810" i="21"/>
  <c r="I1810" i="21"/>
  <c r="H1811" i="21"/>
  <c r="L1810" i="21"/>
  <c r="P1809" i="21"/>
  <c r="O1809" i="21"/>
  <c r="Q1809" i="21"/>
  <c r="N1809" i="21"/>
  <c r="N1810" i="21"/>
  <c r="P1810" i="21"/>
  <c r="Q1810" i="21"/>
  <c r="O1810" i="21"/>
  <c r="I1811" i="21"/>
  <c r="H1812" i="21"/>
  <c r="M1811" i="21"/>
  <c r="J1811" i="21"/>
  <c r="K1811" i="21"/>
  <c r="L1811" i="21"/>
  <c r="O1811" i="21"/>
  <c r="Q1811" i="21"/>
  <c r="P1811" i="21"/>
  <c r="N1811" i="21"/>
  <c r="H1813" i="21"/>
  <c r="K1812" i="21"/>
  <c r="M1812" i="21"/>
  <c r="I1812" i="21"/>
  <c r="J1812" i="21"/>
  <c r="L1812" i="21"/>
  <c r="M1813" i="21"/>
  <c r="K1813" i="21"/>
  <c r="L1813" i="21"/>
  <c r="H1814" i="21"/>
  <c r="J1813" i="21"/>
  <c r="I1813" i="21"/>
  <c r="O1812" i="21"/>
  <c r="N1812" i="21"/>
  <c r="P1812" i="21"/>
  <c r="Q1812" i="21"/>
  <c r="L1814" i="21"/>
  <c r="M1814" i="21"/>
  <c r="J1814" i="21"/>
  <c r="K1814" i="21"/>
  <c r="I1814" i="21"/>
  <c r="H1815" i="21"/>
  <c r="N1813" i="21"/>
  <c r="O1813" i="21"/>
  <c r="Q1813" i="21"/>
  <c r="P1813" i="21"/>
  <c r="Q1814" i="21"/>
  <c r="N1814" i="21"/>
  <c r="O1814" i="21"/>
  <c r="P1814" i="21"/>
  <c r="J1815" i="21"/>
  <c r="L1815" i="21"/>
  <c r="I1815" i="21"/>
  <c r="M1815" i="21"/>
  <c r="K1815" i="21"/>
  <c r="H1816" i="21"/>
  <c r="O1815" i="21"/>
  <c r="P1815" i="21"/>
  <c r="Q1815" i="21"/>
  <c r="N1815" i="21"/>
  <c r="M1816" i="21"/>
  <c r="K1816" i="21"/>
  <c r="H1817" i="21"/>
  <c r="I1816" i="21"/>
  <c r="J1816" i="21"/>
  <c r="L1816" i="21"/>
  <c r="L1817" i="21"/>
  <c r="K1817" i="21"/>
  <c r="J1817" i="21"/>
  <c r="M1817" i="21"/>
  <c r="H1818" i="21"/>
  <c r="I1817" i="21"/>
  <c r="N1816" i="21"/>
  <c r="P1816" i="21"/>
  <c r="O1816" i="21"/>
  <c r="Q1816" i="21"/>
  <c r="J1818" i="21"/>
  <c r="K1818" i="21"/>
  <c r="I1818" i="21"/>
  <c r="H1819" i="21"/>
  <c r="L1818" i="21"/>
  <c r="M1818" i="21"/>
  <c r="O1817" i="21"/>
  <c r="Q1817" i="21"/>
  <c r="N1817" i="21"/>
  <c r="P1817" i="21"/>
  <c r="N1818" i="21"/>
  <c r="P1818" i="21"/>
  <c r="O1818" i="21"/>
  <c r="Q1818" i="21"/>
  <c r="M1819" i="21"/>
  <c r="K1819" i="21"/>
  <c r="H1820" i="21"/>
  <c r="J1819" i="21"/>
  <c r="L1819" i="21"/>
  <c r="I1819" i="21"/>
  <c r="H1821" i="21"/>
  <c r="J1820" i="21"/>
  <c r="K1820" i="21"/>
  <c r="L1820" i="21"/>
  <c r="M1820" i="21"/>
  <c r="I1820" i="21"/>
  <c r="P1819" i="21"/>
  <c r="N1819" i="21"/>
  <c r="O1819" i="21"/>
  <c r="Q1819" i="21"/>
  <c r="M1821" i="21"/>
  <c r="L1821" i="21"/>
  <c r="I1821" i="21"/>
  <c r="K1821" i="21"/>
  <c r="H1822" i="21"/>
  <c r="J1821" i="21"/>
  <c r="O1820" i="21"/>
  <c r="N1820" i="21"/>
  <c r="P1820" i="21"/>
  <c r="Q1820" i="21"/>
  <c r="O1821" i="21"/>
  <c r="P1821" i="21"/>
  <c r="Q1821" i="21"/>
  <c r="N1821" i="21"/>
  <c r="L1822" i="21"/>
  <c r="M1822" i="21"/>
  <c r="J1822" i="21"/>
  <c r="K1822" i="21"/>
  <c r="I1822" i="21"/>
  <c r="H1823" i="21"/>
  <c r="N1822" i="21"/>
  <c r="P1822" i="21"/>
  <c r="Q1822" i="21"/>
  <c r="O1822" i="21"/>
  <c r="K1823" i="21"/>
  <c r="L1823" i="21"/>
  <c r="I1823" i="21"/>
  <c r="J1823" i="21"/>
  <c r="H1824" i="21"/>
  <c r="M1823" i="21"/>
  <c r="N1823" i="21"/>
  <c r="P1823" i="21"/>
  <c r="O1823" i="21"/>
  <c r="Q1823" i="21"/>
  <c r="J1824" i="21"/>
  <c r="K1824" i="21"/>
  <c r="M1824" i="21"/>
  <c r="H1825" i="21"/>
  <c r="I1824" i="21"/>
  <c r="L1824" i="21"/>
  <c r="J1825" i="21"/>
  <c r="M1825" i="21"/>
  <c r="L1825" i="21"/>
  <c r="K1825" i="21"/>
  <c r="H1826" i="21"/>
  <c r="I1825" i="21"/>
  <c r="Q1824" i="21"/>
  <c r="O1824" i="21"/>
  <c r="N1824" i="21"/>
  <c r="P1824" i="21"/>
  <c r="J1826" i="21"/>
  <c r="K1826" i="21"/>
  <c r="M1826" i="21"/>
  <c r="L1826" i="21"/>
  <c r="I1826" i="21"/>
  <c r="H1827" i="21"/>
  <c r="O1825" i="21"/>
  <c r="Q1825" i="21"/>
  <c r="N1825" i="21"/>
  <c r="P1825" i="21"/>
  <c r="P1826" i="21"/>
  <c r="N1826" i="21"/>
  <c r="O1826" i="21"/>
  <c r="Q1826" i="21"/>
  <c r="L1827" i="21"/>
  <c r="K1827" i="21"/>
  <c r="J1827" i="21"/>
  <c r="M1827" i="21"/>
  <c r="I1827" i="21"/>
  <c r="H1828" i="21"/>
  <c r="N1827" i="21"/>
  <c r="O1827" i="21"/>
  <c r="Q1827" i="21"/>
  <c r="P1827" i="21"/>
  <c r="M1828" i="21"/>
  <c r="K1828" i="21"/>
  <c r="I1828" i="21"/>
  <c r="L1828" i="21"/>
  <c r="H1829" i="21"/>
  <c r="J1828" i="21"/>
  <c r="N1828" i="21"/>
  <c r="P1828" i="21"/>
  <c r="Q1828" i="21"/>
  <c r="O1828" i="21"/>
  <c r="L1829" i="21"/>
  <c r="J1829" i="21"/>
  <c r="I1829" i="21"/>
  <c r="M1829" i="21"/>
  <c r="H1830" i="21"/>
  <c r="K1829" i="21"/>
  <c r="Q1829" i="21"/>
  <c r="N1829" i="21"/>
  <c r="P1829" i="21"/>
  <c r="O1829" i="21"/>
  <c r="K1830" i="21"/>
  <c r="I1830" i="21"/>
  <c r="H1831" i="21"/>
  <c r="L1830" i="21"/>
  <c r="M1830" i="21"/>
  <c r="J1830" i="21"/>
  <c r="Q1830" i="21"/>
  <c r="N1830" i="21"/>
  <c r="O1830" i="21"/>
  <c r="P1830" i="21"/>
  <c r="J1831" i="21"/>
  <c r="K1831" i="21"/>
  <c r="H1832" i="21"/>
  <c r="I1831" i="21"/>
  <c r="L1831" i="21"/>
  <c r="M1831" i="21"/>
  <c r="H1833" i="21"/>
  <c r="J1832" i="21"/>
  <c r="K1832" i="21"/>
  <c r="I1832" i="21"/>
  <c r="L1832" i="21"/>
  <c r="M1832" i="21"/>
  <c r="N1831" i="21"/>
  <c r="P1831" i="21"/>
  <c r="O1831" i="21"/>
  <c r="Q1831" i="21"/>
  <c r="K1833" i="21"/>
  <c r="H1834" i="21"/>
  <c r="J1833" i="21"/>
  <c r="M1833" i="21"/>
  <c r="L1833" i="21"/>
  <c r="I1833" i="21"/>
  <c r="P1832" i="21"/>
  <c r="O1832" i="21"/>
  <c r="Q1832" i="21"/>
  <c r="N1832" i="21"/>
  <c r="J1834" i="21"/>
  <c r="K1834" i="21"/>
  <c r="I1834" i="21"/>
  <c r="H1835" i="21"/>
  <c r="L1834" i="21"/>
  <c r="M1834" i="21"/>
  <c r="Q1833" i="21"/>
  <c r="O1833" i="21"/>
  <c r="N1833" i="21"/>
  <c r="P1833" i="21"/>
  <c r="N1834" i="21"/>
  <c r="P1834" i="21"/>
  <c r="O1834" i="21"/>
  <c r="Q1834" i="21"/>
  <c r="H1836" i="21"/>
  <c r="L1835" i="21"/>
  <c r="M1835" i="21"/>
  <c r="K1835" i="21"/>
  <c r="J1835" i="21"/>
  <c r="I1835" i="21"/>
  <c r="J1836" i="21"/>
  <c r="K1836" i="21"/>
  <c r="I1836" i="21"/>
  <c r="H1837" i="21"/>
  <c r="L1836" i="21"/>
  <c r="M1836" i="21"/>
  <c r="P1835" i="21"/>
  <c r="N1835" i="21"/>
  <c r="O1835" i="21"/>
  <c r="Q1835" i="21"/>
  <c r="N1836" i="21"/>
  <c r="P1836" i="21"/>
  <c r="O1836" i="21"/>
  <c r="Q1836" i="21"/>
  <c r="I1837" i="21"/>
  <c r="L1837" i="21"/>
  <c r="M1837" i="21"/>
  <c r="K1837" i="21"/>
  <c r="H1838" i="21"/>
  <c r="J1837" i="21"/>
  <c r="Q1837" i="21"/>
  <c r="N1837" i="21"/>
  <c r="P1837" i="21"/>
  <c r="O1837" i="21"/>
  <c r="H1839" i="21"/>
  <c r="K1838" i="21"/>
  <c r="I1838" i="21"/>
  <c r="J1838" i="21"/>
  <c r="L1838" i="21"/>
  <c r="M1838" i="21"/>
  <c r="M1839" i="21"/>
  <c r="H1840" i="21"/>
  <c r="K1839" i="21"/>
  <c r="I1839" i="21"/>
  <c r="J1839" i="21"/>
  <c r="L1839" i="21"/>
  <c r="P1838" i="21"/>
  <c r="O1838" i="21"/>
  <c r="N1838" i="21"/>
  <c r="Q1838" i="21"/>
  <c r="K1840" i="21"/>
  <c r="M1840" i="21"/>
  <c r="J1840" i="21"/>
  <c r="H1841" i="21"/>
  <c r="I1840" i="21"/>
  <c r="L1840" i="21"/>
  <c r="N1839" i="21"/>
  <c r="P1839" i="21"/>
  <c r="O1839" i="21"/>
  <c r="Q1839" i="21"/>
  <c r="J1841" i="21"/>
  <c r="I1841" i="21"/>
  <c r="K1841" i="21"/>
  <c r="L1841" i="21"/>
  <c r="M1841" i="21"/>
  <c r="H1842" i="21"/>
  <c r="P1840" i="21"/>
  <c r="Q1840" i="21"/>
  <c r="O1840" i="21"/>
  <c r="N1840" i="21"/>
  <c r="O1841" i="21"/>
  <c r="Q1841" i="21"/>
  <c r="N1841" i="21"/>
  <c r="P1841" i="21"/>
  <c r="I1842" i="21"/>
  <c r="L1842" i="21"/>
  <c r="M1842" i="21"/>
  <c r="J1842" i="21"/>
  <c r="K1842" i="21"/>
  <c r="H1843" i="21"/>
  <c r="P1842" i="21"/>
  <c r="N1842" i="21"/>
  <c r="O1842" i="21"/>
  <c r="Q1842" i="21"/>
  <c r="L1843" i="21"/>
  <c r="H1844" i="21"/>
  <c r="M1843" i="21"/>
  <c r="J1843" i="21"/>
  <c r="K1843" i="21"/>
  <c r="I1843" i="21"/>
  <c r="L1844" i="21"/>
  <c r="M1844" i="21"/>
  <c r="H1845" i="21"/>
  <c r="J1844" i="21"/>
  <c r="K1844" i="21"/>
  <c r="I1844" i="21"/>
  <c r="O1843" i="21"/>
  <c r="N1843" i="21"/>
  <c r="Q1843" i="21"/>
  <c r="P1843" i="21"/>
  <c r="J1845" i="21"/>
  <c r="K1845" i="21"/>
  <c r="L1845" i="21"/>
  <c r="H1846" i="21"/>
  <c r="M1845" i="21"/>
  <c r="I1845" i="21"/>
  <c r="Q1844" i="21"/>
  <c r="P1844" i="21"/>
  <c r="O1844" i="21"/>
  <c r="N1844" i="21"/>
  <c r="J1846" i="21"/>
  <c r="K1846" i="21"/>
  <c r="I1846" i="21"/>
  <c r="H1847" i="21"/>
  <c r="L1846" i="21"/>
  <c r="M1846" i="21"/>
  <c r="N1845" i="21"/>
  <c r="O1845" i="21"/>
  <c r="Q1845" i="21"/>
  <c r="P1845" i="21"/>
  <c r="Q1846" i="21"/>
  <c r="N1846" i="21"/>
  <c r="O1846" i="21"/>
  <c r="P1846" i="21"/>
  <c r="K1847" i="21"/>
  <c r="H1848" i="21"/>
  <c r="J1847" i="21"/>
  <c r="I1847" i="21"/>
  <c r="M1847" i="21"/>
  <c r="L1847" i="21"/>
  <c r="J1848" i="21"/>
  <c r="H1849" i="21"/>
  <c r="L1848" i="21"/>
  <c r="K1848" i="21"/>
  <c r="I1848" i="21"/>
  <c r="M1848" i="21"/>
  <c r="P1847" i="21"/>
  <c r="Q1847" i="21"/>
  <c r="N1847" i="21"/>
  <c r="O1847" i="21"/>
  <c r="L1849" i="21"/>
  <c r="J1849" i="21"/>
  <c r="H1850" i="21"/>
  <c r="I1849" i="21"/>
  <c r="M1849" i="21"/>
  <c r="K1849" i="21"/>
  <c r="Q1848" i="21"/>
  <c r="O1848" i="21"/>
  <c r="N1848" i="21"/>
  <c r="P1848" i="21"/>
  <c r="L1850" i="21"/>
  <c r="I1850" i="21"/>
  <c r="M1850" i="21"/>
  <c r="J1850" i="21"/>
  <c r="K1850" i="21"/>
  <c r="H1851" i="21"/>
  <c r="O1849" i="21"/>
  <c r="N1849" i="21"/>
  <c r="P1849" i="21"/>
  <c r="Q1849" i="21"/>
  <c r="N1850" i="21"/>
  <c r="P1850" i="21"/>
  <c r="O1850" i="21"/>
  <c r="Q1850" i="21"/>
  <c r="J1851" i="21"/>
  <c r="L1851" i="21"/>
  <c r="I1851" i="21"/>
  <c r="K1851" i="21"/>
  <c r="M1851" i="21"/>
  <c r="H1852" i="21"/>
  <c r="O1851" i="21"/>
  <c r="Q1851" i="21"/>
  <c r="N1851" i="21"/>
  <c r="P1851" i="21"/>
  <c r="H1853" i="21"/>
  <c r="J1852" i="21"/>
  <c r="K1852" i="21"/>
  <c r="M1852" i="21"/>
  <c r="I1852" i="21"/>
  <c r="L1852" i="21"/>
  <c r="H1854" i="21"/>
  <c r="K1853" i="21"/>
  <c r="J1853" i="21"/>
  <c r="L1853" i="21"/>
  <c r="I1853" i="21"/>
  <c r="M1853" i="21"/>
  <c r="N1852" i="21"/>
  <c r="Q1852" i="21"/>
  <c r="O1852" i="21"/>
  <c r="P1852" i="21"/>
  <c r="K1854" i="21"/>
  <c r="I1854" i="21"/>
  <c r="M1854" i="21"/>
  <c r="J1854" i="21"/>
  <c r="H1855" i="21"/>
  <c r="L1854" i="21"/>
  <c r="Q1853" i="21"/>
  <c r="N1853" i="21"/>
  <c r="P1853" i="21"/>
  <c r="O1853" i="21"/>
  <c r="P1854" i="21"/>
  <c r="N1854" i="21"/>
  <c r="Q1854" i="21"/>
  <c r="O1854" i="21"/>
  <c r="K1855" i="21"/>
  <c r="L1855" i="21"/>
  <c r="I1855" i="21"/>
  <c r="H1856" i="21"/>
  <c r="M1855" i="21"/>
  <c r="J1855" i="21"/>
  <c r="N1855" i="21"/>
  <c r="P1855" i="21"/>
  <c r="O1855" i="21"/>
  <c r="Q1855" i="21"/>
  <c r="J1856" i="21"/>
  <c r="K1856" i="21"/>
  <c r="L1856" i="21"/>
  <c r="H1857" i="21"/>
  <c r="I1856" i="21"/>
  <c r="M1856" i="21"/>
  <c r="H1858" i="21"/>
  <c r="J1857" i="21"/>
  <c r="K1857" i="21"/>
  <c r="L1857" i="21"/>
  <c r="I1857" i="21"/>
  <c r="M1857" i="21"/>
  <c r="Q1856" i="21"/>
  <c r="O1856" i="21"/>
  <c r="N1856" i="21"/>
  <c r="P1856" i="21"/>
  <c r="I1858" i="21"/>
  <c r="H1859" i="21"/>
  <c r="K1858" i="21"/>
  <c r="L1858" i="21"/>
  <c r="M1858" i="21"/>
  <c r="J1858" i="21"/>
  <c r="P1857" i="21"/>
  <c r="N1857" i="21"/>
  <c r="O1857" i="21"/>
  <c r="Q1857" i="21"/>
  <c r="O1858" i="21"/>
  <c r="Q1858" i="21"/>
  <c r="P1858" i="21"/>
  <c r="N1858" i="21"/>
  <c r="I1859" i="21"/>
  <c r="M1859" i="21"/>
  <c r="J1859" i="21"/>
  <c r="K1859" i="21"/>
  <c r="H1860" i="21"/>
  <c r="L1859" i="21"/>
  <c r="O1859" i="21"/>
  <c r="Q1859" i="21"/>
  <c r="P1859" i="21"/>
  <c r="N1859" i="21"/>
  <c r="M1860" i="21"/>
  <c r="H1861" i="21"/>
  <c r="I1860" i="21"/>
  <c r="L1860" i="21"/>
  <c r="J1860" i="21"/>
  <c r="K1860" i="21"/>
  <c r="L1861" i="21"/>
  <c r="H1862" i="21"/>
  <c r="I1861" i="21"/>
  <c r="K1861" i="21"/>
  <c r="M1861" i="21"/>
  <c r="J1861" i="21"/>
  <c r="O1860" i="21"/>
  <c r="Q1860" i="21"/>
  <c r="P1860" i="21"/>
  <c r="N1860" i="21"/>
  <c r="M1862" i="21"/>
  <c r="J1862" i="21"/>
  <c r="K1862" i="21"/>
  <c r="L1862" i="21"/>
  <c r="I1862" i="21"/>
  <c r="H1863" i="21"/>
  <c r="N1861" i="21"/>
  <c r="O1861" i="21"/>
  <c r="P1861" i="21"/>
  <c r="Q1861" i="21"/>
  <c r="O1862" i="21"/>
  <c r="N1862" i="21"/>
  <c r="Q1862" i="21"/>
  <c r="P1862" i="21"/>
  <c r="J1863" i="21"/>
  <c r="L1863" i="21"/>
  <c r="M1863" i="21"/>
  <c r="I1863" i="21"/>
  <c r="H1864" i="21"/>
  <c r="K1863" i="21"/>
  <c r="N1863" i="21"/>
  <c r="O1863" i="21"/>
  <c r="P1863" i="21"/>
  <c r="Q1863" i="21"/>
  <c r="L1864" i="21"/>
  <c r="H1865" i="21"/>
  <c r="J1864" i="21"/>
  <c r="K1864" i="21"/>
  <c r="M1864" i="21"/>
  <c r="I1864" i="21"/>
  <c r="M1865" i="21"/>
  <c r="K1865" i="21"/>
  <c r="J1865" i="21"/>
  <c r="H1866" i="21"/>
  <c r="I1865" i="21"/>
  <c r="L1865" i="21"/>
  <c r="O1864" i="21"/>
  <c r="N1864" i="21"/>
  <c r="P1864" i="21"/>
  <c r="Q1864" i="21"/>
  <c r="M1866" i="21"/>
  <c r="L1866" i="21"/>
  <c r="K1866" i="21"/>
  <c r="I1866" i="21"/>
  <c r="H1867" i="21"/>
  <c r="J1866" i="21"/>
  <c r="P1865" i="21"/>
  <c r="Q1865" i="21"/>
  <c r="N1865" i="21"/>
  <c r="O1865" i="21"/>
  <c r="O1866" i="21"/>
  <c r="Q1866" i="21"/>
  <c r="N1866" i="21"/>
  <c r="P1866" i="21"/>
  <c r="K1867" i="21"/>
  <c r="H1868" i="21"/>
  <c r="I1867" i="21"/>
  <c r="L1867" i="21"/>
  <c r="J1867" i="21"/>
  <c r="M1867" i="21"/>
  <c r="J1868" i="21"/>
  <c r="K1868" i="21"/>
  <c r="H1869" i="21"/>
  <c r="I1868" i="21"/>
  <c r="L1868" i="21"/>
  <c r="M1868" i="21"/>
  <c r="N1867" i="21"/>
  <c r="O1867" i="21"/>
  <c r="P1867" i="21"/>
  <c r="Q1867" i="21"/>
  <c r="M1869" i="21"/>
  <c r="J1869" i="21"/>
  <c r="I1869" i="21"/>
  <c r="H1870" i="21"/>
  <c r="L1869" i="21"/>
  <c r="K1869" i="21"/>
  <c r="Q1868" i="21"/>
  <c r="O1868" i="21"/>
  <c r="N1868" i="21"/>
  <c r="P1868" i="21"/>
  <c r="Q1869" i="21"/>
  <c r="N1869" i="21"/>
  <c r="P1869" i="21"/>
  <c r="O1869" i="21"/>
  <c r="L1870" i="21"/>
  <c r="K1870" i="21"/>
  <c r="I1870" i="21"/>
  <c r="H1871" i="21"/>
  <c r="J1870" i="21"/>
  <c r="M1870" i="21"/>
  <c r="N1870" i="21"/>
  <c r="O1870" i="21"/>
  <c r="P1870" i="21"/>
  <c r="Q1870" i="21"/>
  <c r="H1872" i="21"/>
  <c r="L1871" i="21"/>
  <c r="J1871" i="21"/>
  <c r="M1871" i="21"/>
  <c r="I1871" i="21"/>
  <c r="K1871" i="21"/>
  <c r="K1872" i="21"/>
  <c r="J1872" i="21"/>
  <c r="M1872" i="21"/>
  <c r="L1872" i="21"/>
  <c r="I1872" i="21"/>
  <c r="H1873" i="21"/>
  <c r="O1871" i="21"/>
  <c r="Q1871" i="21"/>
  <c r="N1871" i="21"/>
  <c r="P1871" i="21"/>
  <c r="O1872" i="21"/>
  <c r="N1872" i="21"/>
  <c r="Q1872" i="21"/>
  <c r="P1872" i="21"/>
  <c r="I1873" i="21"/>
  <c r="J1873" i="21"/>
  <c r="L1873" i="21"/>
  <c r="M1873" i="21"/>
  <c r="K1873" i="21"/>
  <c r="H1874" i="21"/>
  <c r="O1873" i="21"/>
  <c r="Q1873" i="21"/>
  <c r="N1873" i="21"/>
  <c r="P1873" i="21"/>
  <c r="J1874" i="21"/>
  <c r="I1874" i="21"/>
  <c r="M1874" i="21"/>
  <c r="K1874" i="21"/>
  <c r="L1874" i="21"/>
  <c r="H1875" i="21"/>
  <c r="O1874" i="21"/>
  <c r="P1874" i="21"/>
  <c r="N1874" i="21"/>
  <c r="Q1874" i="21"/>
  <c r="J1875" i="21"/>
  <c r="K1875" i="21"/>
  <c r="H1876" i="21"/>
  <c r="L1875" i="21"/>
  <c r="M1875" i="21"/>
  <c r="I1875" i="21"/>
  <c r="J1876" i="21"/>
  <c r="M1876" i="21"/>
  <c r="H1877" i="21"/>
  <c r="I1876" i="21"/>
  <c r="L1876" i="21"/>
  <c r="K1876" i="21"/>
  <c r="P1875" i="21"/>
  <c r="O1875" i="21"/>
  <c r="N1875" i="21"/>
  <c r="Q1875" i="21"/>
  <c r="L1877" i="21"/>
  <c r="K1877" i="21"/>
  <c r="I1877" i="21"/>
  <c r="M1877" i="21"/>
  <c r="H1878" i="21"/>
  <c r="J1877" i="21"/>
  <c r="N1876" i="21"/>
  <c r="P1876" i="21"/>
  <c r="Q1876" i="21"/>
  <c r="O1876" i="21"/>
  <c r="P1877" i="21"/>
  <c r="Q1877" i="21"/>
  <c r="N1877" i="21"/>
  <c r="O1877" i="21"/>
  <c r="M1878" i="21"/>
  <c r="J1878" i="21"/>
  <c r="I1878" i="21"/>
  <c r="H1879" i="21"/>
  <c r="L1878" i="21"/>
  <c r="K1878" i="21"/>
  <c r="P1878" i="21"/>
  <c r="O1878" i="21"/>
  <c r="N1878" i="21"/>
  <c r="Q1878" i="21"/>
  <c r="L1879" i="21"/>
  <c r="I1879" i="21"/>
  <c r="H1880" i="21"/>
  <c r="K1879" i="21"/>
  <c r="M1879" i="21"/>
  <c r="J1879" i="21"/>
  <c r="P1879" i="21"/>
  <c r="Q1879" i="21"/>
  <c r="N1879" i="21"/>
  <c r="O1879" i="21"/>
  <c r="K1880" i="21"/>
  <c r="I1880" i="21"/>
  <c r="H1881" i="21"/>
  <c r="L1880" i="21"/>
  <c r="M1880" i="21"/>
  <c r="J1880" i="21"/>
  <c r="N1880" i="21"/>
  <c r="Q1880" i="21"/>
  <c r="O1880" i="21"/>
  <c r="P1880" i="21"/>
  <c r="M1881" i="21"/>
  <c r="L1881" i="21"/>
  <c r="K1881" i="21"/>
  <c r="J1881" i="21"/>
  <c r="H1882" i="21"/>
  <c r="I1881" i="21"/>
  <c r="K1882" i="21"/>
  <c r="M1882" i="21"/>
  <c r="L1882" i="21"/>
  <c r="H1883" i="21"/>
  <c r="J1882" i="21"/>
  <c r="I1882" i="21"/>
  <c r="N1881" i="21"/>
  <c r="O1881" i="21"/>
  <c r="Q1881" i="21"/>
  <c r="P1881" i="21"/>
  <c r="I1883" i="21"/>
  <c r="L1883" i="21"/>
  <c r="J1883" i="21"/>
  <c r="K1883" i="21"/>
  <c r="M1883" i="21"/>
  <c r="H1884" i="21"/>
  <c r="O1882" i="21"/>
  <c r="P1882" i="21"/>
  <c r="Q1882" i="21"/>
  <c r="N1882" i="21"/>
  <c r="P1883" i="21"/>
  <c r="Q1883" i="21"/>
  <c r="N1883" i="21"/>
  <c r="O1883" i="21"/>
  <c r="K1884" i="21"/>
  <c r="M1884" i="21"/>
  <c r="J1884" i="21"/>
  <c r="I1884" i="21"/>
  <c r="L1884" i="21"/>
  <c r="H1885" i="21"/>
  <c r="O1884" i="21"/>
  <c r="N1884" i="21"/>
  <c r="Q1884" i="21"/>
  <c r="P1884" i="21"/>
  <c r="I1885" i="21"/>
  <c r="K1885" i="21"/>
  <c r="H1886" i="21"/>
  <c r="L1885" i="21"/>
  <c r="M1885" i="21"/>
  <c r="J1885" i="21"/>
  <c r="P1885" i="21"/>
  <c r="N1885" i="21"/>
  <c r="O1885" i="21"/>
  <c r="Q1885" i="21"/>
  <c r="K1886" i="21"/>
  <c r="H1887" i="21"/>
  <c r="L1886" i="21"/>
  <c r="I1886" i="21"/>
  <c r="M1886" i="21"/>
  <c r="J1886" i="21"/>
  <c r="L1887" i="21"/>
  <c r="K1887" i="21"/>
  <c r="H1888" i="21"/>
  <c r="J1887" i="21"/>
  <c r="M1887" i="21"/>
  <c r="I1887" i="21"/>
  <c r="P1886" i="21"/>
  <c r="O1886" i="21"/>
  <c r="Q1886" i="21"/>
  <c r="N1886" i="21"/>
  <c r="I1888" i="21"/>
  <c r="L1888" i="21"/>
  <c r="M1888" i="21"/>
  <c r="H1889" i="21"/>
  <c r="J1888" i="21"/>
  <c r="K1888" i="21"/>
  <c r="P1887" i="21"/>
  <c r="Q1887" i="21"/>
  <c r="N1887" i="21"/>
  <c r="O1887" i="21"/>
  <c r="O1888" i="21"/>
  <c r="N1888" i="21"/>
  <c r="Q1888" i="21"/>
  <c r="P1888" i="21"/>
  <c r="K1889" i="21"/>
  <c r="I1889" i="21"/>
  <c r="J1889" i="21"/>
  <c r="H1890" i="21"/>
  <c r="L1889" i="21"/>
  <c r="M1889" i="21"/>
  <c r="O1889" i="21"/>
  <c r="N1889" i="21"/>
  <c r="P1889" i="21"/>
  <c r="Q1889" i="21"/>
  <c r="J1890" i="21"/>
  <c r="H1891" i="21"/>
  <c r="K1890" i="21"/>
  <c r="M1890" i="21"/>
  <c r="I1890" i="21"/>
  <c r="L1890" i="21"/>
  <c r="H1892" i="21"/>
  <c r="M1891" i="21"/>
  <c r="K1891" i="21"/>
  <c r="I1891" i="21"/>
  <c r="J1891" i="21"/>
  <c r="L1891" i="21"/>
  <c r="O1890" i="21"/>
  <c r="N1890" i="21"/>
  <c r="P1890" i="21"/>
  <c r="Q1890" i="21"/>
  <c r="M1892" i="21"/>
  <c r="H1893" i="21"/>
  <c r="J1892" i="21"/>
  <c r="K1892" i="21"/>
  <c r="I1892" i="21"/>
  <c r="L1892" i="21"/>
  <c r="Q1891" i="21"/>
  <c r="P1891" i="21"/>
  <c r="O1891" i="21"/>
  <c r="N1891" i="21"/>
  <c r="H1894" i="21"/>
  <c r="M1893" i="21"/>
  <c r="K1893" i="21"/>
  <c r="I1893" i="21"/>
  <c r="J1893" i="21"/>
  <c r="L1893" i="21"/>
  <c r="Q1892" i="21"/>
  <c r="P1892" i="21"/>
  <c r="O1892" i="21"/>
  <c r="N1892" i="21"/>
  <c r="M1894" i="21"/>
  <c r="J1894" i="21"/>
  <c r="K1894" i="21"/>
  <c r="H1895" i="21"/>
  <c r="I1894" i="21"/>
  <c r="L1894" i="21"/>
  <c r="O1893" i="21"/>
  <c r="P1893" i="21"/>
  <c r="Q1893" i="21"/>
  <c r="N1893" i="21"/>
  <c r="I1895" i="21"/>
  <c r="K1895" i="21"/>
  <c r="M1895" i="21"/>
  <c r="H1896" i="21"/>
  <c r="L1895" i="21"/>
  <c r="J1895" i="21"/>
  <c r="P1894" i="21"/>
  <c r="Q1894" i="21"/>
  <c r="N1894" i="21"/>
  <c r="O1894" i="21"/>
  <c r="N1895" i="21"/>
  <c r="O1895" i="21"/>
  <c r="P1895" i="21"/>
  <c r="Q1895" i="21"/>
  <c r="K1896" i="21"/>
  <c r="I1896" i="21"/>
  <c r="L1896" i="21"/>
  <c r="M1896" i="21"/>
  <c r="H1897" i="21"/>
  <c r="J1896" i="21"/>
  <c r="Q1896" i="21"/>
  <c r="O1896" i="21"/>
  <c r="P1896" i="21"/>
  <c r="N1896" i="21"/>
  <c r="J1897" i="21"/>
  <c r="I1897" i="21"/>
  <c r="K1897" i="21"/>
  <c r="L1897" i="21"/>
  <c r="M1897" i="21"/>
  <c r="H1898" i="21"/>
  <c r="O1897" i="21"/>
  <c r="N1897" i="21"/>
  <c r="P1897" i="21"/>
  <c r="Q1897" i="21"/>
  <c r="K1898" i="21"/>
  <c r="M1898" i="21"/>
  <c r="I1898" i="21"/>
  <c r="L1898" i="21"/>
  <c r="J1898" i="21"/>
  <c r="H1899" i="21"/>
  <c r="O1898" i="21"/>
  <c r="Q1898" i="21"/>
  <c r="P1898" i="21"/>
  <c r="N1898" i="21"/>
  <c r="L1899" i="21"/>
  <c r="J1899" i="21"/>
  <c r="M1899" i="21"/>
  <c r="H1900" i="21"/>
  <c r="I1899" i="21"/>
  <c r="K1899" i="21"/>
  <c r="M1900" i="21"/>
  <c r="H1901" i="21"/>
  <c r="L1900" i="21"/>
  <c r="J1900" i="21"/>
  <c r="K1900" i="21"/>
  <c r="I1900" i="21"/>
  <c r="O1899" i="21"/>
  <c r="Q1899" i="21"/>
  <c r="P1899" i="21"/>
  <c r="N1899" i="21"/>
  <c r="K1901" i="21"/>
  <c r="H1902" i="21"/>
  <c r="I1901" i="21"/>
  <c r="M1901" i="21"/>
  <c r="J1901" i="21"/>
  <c r="L1901" i="21"/>
  <c r="N1900" i="21"/>
  <c r="O1900" i="21"/>
  <c r="P1900" i="21"/>
  <c r="Q1900" i="21"/>
  <c r="M1902" i="21"/>
  <c r="L1902" i="21"/>
  <c r="I1902" i="21"/>
  <c r="K1902" i="21"/>
  <c r="H1903" i="21"/>
  <c r="J1902" i="21"/>
  <c r="Q1901" i="21"/>
  <c r="N1901" i="21"/>
  <c r="P1901" i="21"/>
  <c r="O1901" i="21"/>
  <c r="N1902" i="21"/>
  <c r="Q1902" i="21"/>
  <c r="O1902" i="21"/>
  <c r="P1902" i="21"/>
  <c r="L1903" i="21"/>
  <c r="M1903" i="21"/>
  <c r="K1903" i="21"/>
  <c r="I1903" i="21"/>
  <c r="J1903" i="21"/>
  <c r="H1904" i="21"/>
  <c r="O1903" i="21"/>
  <c r="Q1903" i="21"/>
  <c r="N1903" i="21"/>
  <c r="P1903" i="21"/>
  <c r="L1904" i="21"/>
  <c r="I1904" i="21"/>
  <c r="H1905" i="21"/>
  <c r="K1904" i="21"/>
  <c r="M1904" i="21"/>
  <c r="J1904" i="21"/>
  <c r="Q1904" i="21"/>
  <c r="P1904" i="21"/>
  <c r="O1904" i="21"/>
  <c r="N1904" i="21"/>
  <c r="I1905" i="21"/>
  <c r="H1906" i="21"/>
  <c r="M1905" i="21"/>
  <c r="J1905" i="21"/>
  <c r="L1905" i="21"/>
  <c r="K1905" i="21"/>
  <c r="O1905" i="21"/>
  <c r="P1905" i="21"/>
  <c r="N1905" i="21"/>
  <c r="Q1905" i="21"/>
  <c r="K1906" i="21"/>
  <c r="H1907" i="21"/>
  <c r="I1906" i="21"/>
  <c r="L1906" i="21"/>
  <c r="M1906" i="21"/>
  <c r="J1906" i="21"/>
  <c r="L1907" i="21"/>
  <c r="K1907" i="21"/>
  <c r="M1907" i="21"/>
  <c r="H1908" i="21"/>
  <c r="J1907" i="21"/>
  <c r="I1907" i="21"/>
  <c r="Q1906" i="21"/>
  <c r="O1906" i="21"/>
  <c r="N1906" i="21"/>
  <c r="P1906" i="21"/>
  <c r="I1908" i="21"/>
  <c r="K1908" i="21"/>
  <c r="M1908" i="21"/>
  <c r="J1908" i="21"/>
  <c r="H1909" i="21"/>
  <c r="L1908" i="21"/>
  <c r="Q1907" i="21"/>
  <c r="O1907" i="21"/>
  <c r="N1907" i="21"/>
  <c r="P1907" i="21"/>
  <c r="N1908" i="21"/>
  <c r="P1908" i="21"/>
  <c r="O1908" i="21"/>
  <c r="Q1908" i="21"/>
  <c r="L1909" i="21"/>
  <c r="J1909" i="21"/>
  <c r="I1909" i="21"/>
  <c r="M1909" i="21"/>
  <c r="K1909" i="21"/>
  <c r="H1910" i="21"/>
  <c r="P1909" i="21"/>
  <c r="Q1909" i="21"/>
  <c r="N1909" i="21"/>
  <c r="O1909" i="21"/>
  <c r="J1910" i="21"/>
  <c r="H1911" i="21"/>
  <c r="L1910" i="21"/>
  <c r="I1910" i="21"/>
  <c r="K1910" i="21"/>
  <c r="M1910" i="21"/>
  <c r="H1912" i="21"/>
  <c r="J1911" i="21"/>
  <c r="K1911" i="21"/>
  <c r="L1911" i="21"/>
  <c r="M1911" i="21"/>
  <c r="I1911" i="21"/>
  <c r="O1910" i="21"/>
  <c r="P1910" i="21"/>
  <c r="N1910" i="21"/>
  <c r="Q1910" i="21"/>
  <c r="H1913" i="21"/>
  <c r="J1912" i="21"/>
  <c r="I1912" i="21"/>
  <c r="K1912" i="21"/>
  <c r="L1912" i="21"/>
  <c r="M1912" i="21"/>
  <c r="P1911" i="21"/>
  <c r="Q1911" i="21"/>
  <c r="O1911" i="21"/>
  <c r="N1911" i="21"/>
  <c r="M1913" i="21"/>
  <c r="K1913" i="21"/>
  <c r="I1913" i="21"/>
  <c r="J1913" i="21"/>
  <c r="H1914" i="21"/>
  <c r="L1913" i="21"/>
  <c r="P1912" i="21"/>
  <c r="O1912" i="21"/>
  <c r="N1912" i="21"/>
  <c r="Q1912" i="21"/>
  <c r="N1913" i="21"/>
  <c r="O1913" i="21"/>
  <c r="Q1913" i="21"/>
  <c r="P1913" i="21"/>
  <c r="K1914" i="21"/>
  <c r="I1914" i="21"/>
  <c r="L1914" i="21"/>
  <c r="M1914" i="21"/>
  <c r="H1915" i="21"/>
  <c r="J1914" i="21"/>
  <c r="O1914" i="21"/>
  <c r="Q1914" i="21"/>
  <c r="N1914" i="21"/>
  <c r="P1914" i="21"/>
  <c r="M1915" i="21"/>
  <c r="H1916" i="21"/>
  <c r="L1915" i="21"/>
  <c r="I1915" i="21"/>
  <c r="J1915" i="21"/>
  <c r="K1915" i="21"/>
  <c r="M1916" i="21"/>
  <c r="J1916" i="21"/>
  <c r="H1917" i="21"/>
  <c r="I1916" i="21"/>
  <c r="L1916" i="21"/>
  <c r="K1916" i="21"/>
  <c r="N1915" i="21"/>
  <c r="Q1915" i="21"/>
  <c r="O1915" i="21"/>
  <c r="P1915" i="21"/>
  <c r="J1917" i="21"/>
  <c r="M1917" i="21"/>
  <c r="K1917" i="21"/>
  <c r="I1917" i="21"/>
  <c r="H1918" i="21"/>
  <c r="L1917" i="21"/>
  <c r="N1916" i="21"/>
  <c r="O1916" i="21"/>
  <c r="Q1916" i="21"/>
  <c r="P1916" i="21"/>
  <c r="Q1917" i="21"/>
  <c r="O1917" i="21"/>
  <c r="P1917" i="21"/>
  <c r="N1917" i="21"/>
  <c r="I1918" i="21"/>
  <c r="H1919" i="21"/>
  <c r="K1918" i="21"/>
  <c r="J1918" i="21"/>
  <c r="L1918" i="21"/>
  <c r="M1918" i="21"/>
  <c r="N1918" i="21"/>
  <c r="P1918" i="21"/>
  <c r="O1918" i="21"/>
  <c r="Q1918" i="21"/>
  <c r="H1920" i="21"/>
  <c r="K1919" i="21"/>
  <c r="L1919" i="21"/>
  <c r="M1919" i="21"/>
  <c r="I1919" i="21"/>
  <c r="J1919" i="21"/>
  <c r="I1920" i="21"/>
  <c r="L1920" i="21"/>
  <c r="J1920" i="21"/>
  <c r="M1920" i="21"/>
  <c r="K1920" i="21"/>
  <c r="H1921" i="21"/>
  <c r="N1919" i="21"/>
  <c r="Q1919" i="21"/>
  <c r="O1919" i="21"/>
  <c r="P1919" i="21"/>
  <c r="O1920" i="21"/>
  <c r="P1920" i="21"/>
  <c r="N1920" i="21"/>
  <c r="Q1920" i="21"/>
  <c r="L1921" i="21"/>
  <c r="K1921" i="21"/>
  <c r="H1922" i="21"/>
  <c r="M1921" i="21"/>
  <c r="I1921" i="21"/>
  <c r="J1921" i="21"/>
  <c r="M1922" i="21"/>
  <c r="J1922" i="21"/>
  <c r="L1922" i="21"/>
  <c r="H1923" i="21"/>
  <c r="K1922" i="21"/>
  <c r="I1922" i="21"/>
  <c r="Q1921" i="21"/>
  <c r="N1921" i="21"/>
  <c r="P1921" i="21"/>
  <c r="O1921" i="21"/>
  <c r="H1924" i="21"/>
  <c r="K1923" i="21"/>
  <c r="M1923" i="21"/>
  <c r="I1923" i="21"/>
  <c r="L1923" i="21"/>
  <c r="J1923" i="21"/>
  <c r="O1922" i="21"/>
  <c r="N1922" i="21"/>
  <c r="Q1922" i="21"/>
  <c r="P1922" i="21"/>
  <c r="I1924" i="21"/>
  <c r="H1925" i="21"/>
  <c r="M1924" i="21"/>
  <c r="J1924" i="21"/>
  <c r="K1924" i="21"/>
  <c r="L1924" i="21"/>
  <c r="O1923" i="21"/>
  <c r="N1923" i="21"/>
  <c r="Q1923" i="21"/>
  <c r="P1923" i="21"/>
  <c r="P1924" i="21"/>
  <c r="Q1924" i="21"/>
  <c r="O1924" i="21"/>
  <c r="N1924" i="21"/>
  <c r="L1925" i="21"/>
  <c r="H1926" i="21"/>
  <c r="J1925" i="21"/>
  <c r="I1925" i="21"/>
  <c r="M1925" i="21"/>
  <c r="K1925" i="21"/>
  <c r="H1927" i="21"/>
  <c r="K1926" i="21"/>
  <c r="J1926" i="21"/>
  <c r="M1926" i="21"/>
  <c r="L1926" i="21"/>
  <c r="I1926" i="21"/>
  <c r="Q1925" i="21"/>
  <c r="N1925" i="21"/>
  <c r="O1925" i="21"/>
  <c r="P1925" i="21"/>
  <c r="K1927" i="21"/>
  <c r="I1927" i="21"/>
  <c r="J1927" i="21"/>
  <c r="M1927" i="21"/>
  <c r="L1927" i="21"/>
  <c r="H1928" i="21"/>
  <c r="P1926" i="21"/>
  <c r="Q1926" i="21"/>
  <c r="O1926" i="21"/>
  <c r="N1926" i="21"/>
  <c r="Q1927" i="21"/>
  <c r="P1927" i="21"/>
  <c r="N1927" i="21"/>
  <c r="O1927" i="21"/>
  <c r="L1928" i="21"/>
  <c r="I1928" i="21"/>
  <c r="K1928" i="21"/>
  <c r="J1928" i="21"/>
  <c r="H1929" i="21"/>
  <c r="M1928" i="21"/>
  <c r="N1928" i="21"/>
  <c r="Q1928" i="21"/>
  <c r="P1928" i="21"/>
  <c r="O1928" i="21"/>
  <c r="J1929" i="21"/>
  <c r="M1929" i="21"/>
  <c r="I1929" i="21"/>
  <c r="H1930" i="21"/>
  <c r="L1929" i="21"/>
  <c r="K1929" i="21"/>
  <c r="P1929" i="21"/>
  <c r="N1929" i="21"/>
  <c r="Q1929" i="21"/>
  <c r="O1929" i="21"/>
  <c r="H1931" i="21"/>
  <c r="M1930" i="21"/>
  <c r="L1930" i="21"/>
  <c r="K1930" i="21"/>
  <c r="J1930" i="21"/>
  <c r="I1930" i="21"/>
  <c r="I1931" i="21"/>
  <c r="K1931" i="21"/>
  <c r="L1931" i="21"/>
  <c r="M1931" i="21"/>
  <c r="J1931" i="21"/>
  <c r="H1932" i="21"/>
  <c r="Q1930" i="21"/>
  <c r="P1930" i="21"/>
  <c r="N1930" i="21"/>
  <c r="O1930" i="21"/>
  <c r="O1931" i="21"/>
  <c r="N1931" i="21"/>
  <c r="P1931" i="21"/>
  <c r="Q1931" i="21"/>
  <c r="L1932" i="21"/>
  <c r="M1932" i="21"/>
  <c r="J1932" i="21"/>
  <c r="I1932" i="21"/>
  <c r="H1933" i="21"/>
  <c r="K1932" i="21"/>
  <c r="Q1932" i="21"/>
  <c r="O1932" i="21"/>
  <c r="N1932" i="21"/>
  <c r="P1932" i="21"/>
  <c r="K1933" i="21"/>
  <c r="H1934" i="21"/>
  <c r="L1933" i="21"/>
  <c r="M1933" i="21"/>
  <c r="J1933" i="21"/>
  <c r="I1933" i="21"/>
  <c r="K1934" i="21"/>
  <c r="H1935" i="21"/>
  <c r="I1934" i="21"/>
  <c r="M1934" i="21"/>
  <c r="J1934" i="21"/>
  <c r="L1934" i="21"/>
  <c r="N1933" i="21"/>
  <c r="P1933" i="21"/>
  <c r="Q1933" i="21"/>
  <c r="O1933" i="21"/>
  <c r="J1935" i="21"/>
  <c r="H1936" i="21"/>
  <c r="K1935" i="21"/>
  <c r="L1935" i="21"/>
  <c r="I1935" i="21"/>
  <c r="M1935" i="21"/>
  <c r="N1934" i="21"/>
  <c r="O1934" i="21"/>
  <c r="Q1934" i="21"/>
  <c r="P1934" i="21"/>
  <c r="I1936" i="21"/>
  <c r="H1937" i="21"/>
  <c r="K1936" i="21"/>
  <c r="L1936" i="21"/>
  <c r="J1936" i="21"/>
  <c r="M1936" i="21"/>
  <c r="P1935" i="21"/>
  <c r="Q1935" i="21"/>
  <c r="O1935" i="21"/>
  <c r="N1935" i="21"/>
  <c r="N1936" i="21"/>
  <c r="P1936" i="21"/>
  <c r="O1936" i="21"/>
  <c r="Q1936" i="21"/>
  <c r="M1937" i="21"/>
  <c r="I1937" i="21"/>
  <c r="J1937" i="21"/>
  <c r="H1938" i="21"/>
  <c r="K1937" i="21"/>
  <c r="L1937" i="21"/>
  <c r="O1937" i="21"/>
  <c r="N1937" i="21"/>
  <c r="P1937" i="21"/>
  <c r="Q1937" i="21"/>
  <c r="J1938" i="21"/>
  <c r="H1939" i="21"/>
  <c r="I1938" i="21"/>
  <c r="L1938" i="21"/>
  <c r="M1938" i="21"/>
  <c r="K1938" i="21"/>
  <c r="J1939" i="21"/>
  <c r="K1939" i="21"/>
  <c r="I1939" i="21"/>
  <c r="M1939" i="21"/>
  <c r="L1939" i="21"/>
  <c r="H1940" i="21"/>
  <c r="Q1938" i="21"/>
  <c r="N1938" i="21"/>
  <c r="P1938" i="21"/>
  <c r="O1938" i="21"/>
  <c r="N1939" i="21"/>
  <c r="P1939" i="21"/>
  <c r="Q1939" i="21"/>
  <c r="O1939" i="21"/>
  <c r="I1940" i="21"/>
  <c r="L1940" i="21"/>
  <c r="M1940" i="21"/>
  <c r="H1941" i="21"/>
  <c r="K1940" i="21"/>
  <c r="J1940" i="21"/>
  <c r="O1940" i="21"/>
  <c r="Q1940" i="21"/>
  <c r="N1940" i="21"/>
  <c r="P1940" i="21"/>
  <c r="J1941" i="21"/>
  <c r="H1942" i="21"/>
  <c r="L1941" i="21"/>
  <c r="K1941" i="21"/>
  <c r="M1941" i="21"/>
  <c r="I1941" i="21"/>
  <c r="M1942" i="21"/>
  <c r="L1942" i="21"/>
  <c r="I1942" i="21"/>
  <c r="K1942" i="21"/>
  <c r="J1942" i="21"/>
  <c r="H1943" i="21"/>
  <c r="Q1941" i="21"/>
  <c r="P1941" i="21"/>
  <c r="O1941" i="21"/>
  <c r="N1941" i="21"/>
  <c r="O1942" i="21"/>
  <c r="P1942" i="21"/>
  <c r="Q1942" i="21"/>
  <c r="N1942" i="21"/>
  <c r="I1943" i="21"/>
  <c r="K1943" i="21"/>
  <c r="L1943" i="21"/>
  <c r="H1944" i="21"/>
  <c r="M1943" i="21"/>
  <c r="J1943" i="21"/>
  <c r="O1943" i="21"/>
  <c r="P1943" i="21"/>
  <c r="N1943" i="21"/>
  <c r="Q1943" i="21"/>
  <c r="L1944" i="21"/>
  <c r="K1944" i="21"/>
  <c r="H1945" i="21"/>
  <c r="J1944" i="21"/>
  <c r="M1944" i="21"/>
  <c r="I1944" i="21"/>
  <c r="M1945" i="21"/>
  <c r="K1945" i="21"/>
  <c r="J1945" i="21"/>
  <c r="L1945" i="21"/>
  <c r="H1946" i="21"/>
  <c r="I1945" i="21"/>
  <c r="N1944" i="21"/>
  <c r="P1944" i="21"/>
  <c r="O1944" i="21"/>
  <c r="Q1944" i="21"/>
  <c r="M1946" i="21"/>
  <c r="H1947" i="21"/>
  <c r="K1946" i="21"/>
  <c r="I1946" i="21"/>
  <c r="L1946" i="21"/>
  <c r="J1946" i="21"/>
  <c r="O1945" i="21"/>
  <c r="Q1945" i="21"/>
  <c r="P1945" i="21"/>
  <c r="N1945" i="21"/>
  <c r="L1947" i="21"/>
  <c r="M1947" i="21"/>
  <c r="J1947" i="21"/>
  <c r="I1947" i="21"/>
  <c r="H1948" i="21"/>
  <c r="K1947" i="21"/>
  <c r="Q1946" i="21"/>
  <c r="P1946" i="21"/>
  <c r="O1946" i="21"/>
  <c r="N1946" i="21"/>
  <c r="P1947" i="21"/>
  <c r="N1947" i="21"/>
  <c r="O1947" i="21"/>
  <c r="Q1947" i="21"/>
  <c r="H1949" i="21"/>
  <c r="M1948" i="21"/>
  <c r="J1948" i="21"/>
  <c r="I1948" i="21"/>
  <c r="L1948" i="21"/>
  <c r="K1948" i="21"/>
  <c r="L1949" i="21"/>
  <c r="H1950" i="21"/>
  <c r="K1949" i="21"/>
  <c r="J1949" i="21"/>
  <c r="M1949" i="21"/>
  <c r="I1949" i="21"/>
  <c r="P1948" i="21"/>
  <c r="Q1948" i="21"/>
  <c r="N1948" i="21"/>
  <c r="O1948" i="21"/>
  <c r="K1950" i="21"/>
  <c r="L1950" i="21"/>
  <c r="H1951" i="21"/>
  <c r="M1950" i="21"/>
  <c r="I1950" i="21"/>
  <c r="J1950" i="21"/>
  <c r="P1949" i="21"/>
  <c r="N1949" i="21"/>
  <c r="Q1949" i="21"/>
  <c r="O1949" i="21"/>
  <c r="J1951" i="21"/>
  <c r="M1951" i="21"/>
  <c r="H1952" i="21"/>
  <c r="L1951" i="21"/>
  <c r="K1951" i="21"/>
  <c r="I1951" i="21"/>
  <c r="N1950" i="21"/>
  <c r="O1950" i="21"/>
  <c r="Q1950" i="21"/>
  <c r="P1950" i="21"/>
  <c r="K1952" i="21"/>
  <c r="L1952" i="21"/>
  <c r="I1952" i="21"/>
  <c r="H1953" i="21"/>
  <c r="M1952" i="21"/>
  <c r="J1952" i="21"/>
  <c r="P1951" i="21"/>
  <c r="O1951" i="21"/>
  <c r="Q1951" i="21"/>
  <c r="N1951" i="21"/>
  <c r="P1952" i="21"/>
  <c r="O1952" i="21"/>
  <c r="N1952" i="21"/>
  <c r="Q1952" i="21"/>
  <c r="L1953" i="21"/>
  <c r="J1953" i="21"/>
  <c r="M1953" i="21"/>
  <c r="H1954" i="21"/>
  <c r="K1953" i="21"/>
  <c r="I1953" i="21"/>
  <c r="H1955" i="21"/>
  <c r="L1954" i="21"/>
  <c r="K1954" i="21"/>
  <c r="I1954" i="21"/>
  <c r="J1954" i="21"/>
  <c r="M1954" i="21"/>
  <c r="Q1953" i="21"/>
  <c r="O1953" i="21"/>
  <c r="N1953" i="21"/>
  <c r="P1953" i="21"/>
  <c r="L1955" i="21"/>
  <c r="K1955" i="21"/>
  <c r="I1955" i="21"/>
  <c r="M1955" i="21"/>
  <c r="J1955" i="21"/>
  <c r="H1956" i="21"/>
  <c r="P1954" i="21"/>
  <c r="O1954" i="21"/>
  <c r="Q1954" i="21"/>
  <c r="N1954" i="21"/>
  <c r="Q1955" i="21"/>
  <c r="P1955" i="21"/>
  <c r="N1955" i="21"/>
  <c r="O1955" i="21"/>
  <c r="K1956" i="21"/>
  <c r="I1956" i="21"/>
  <c r="J1956" i="21"/>
  <c r="M1956" i="21"/>
  <c r="L1956" i="21"/>
  <c r="H1957" i="21"/>
  <c r="O1956" i="21"/>
  <c r="Q1956" i="21"/>
  <c r="N1956" i="21"/>
  <c r="P1956" i="21"/>
  <c r="L1957" i="21"/>
  <c r="J1957" i="21"/>
  <c r="K1957" i="21"/>
  <c r="I1957" i="21"/>
  <c r="M1957" i="21"/>
  <c r="H1958" i="21"/>
  <c r="Q1957" i="21"/>
  <c r="N1957" i="21"/>
  <c r="P1957" i="21"/>
  <c r="O1957" i="21"/>
  <c r="K1958" i="21"/>
  <c r="H1959" i="21"/>
  <c r="J1958" i="21"/>
  <c r="I1958" i="21"/>
  <c r="M1958" i="21"/>
  <c r="L1958" i="21"/>
  <c r="H1960" i="21"/>
  <c r="M1959" i="21"/>
  <c r="J1959" i="21"/>
  <c r="I1959" i="21"/>
  <c r="K1959" i="21"/>
  <c r="L1959" i="21"/>
  <c r="N1958" i="21"/>
  <c r="Q1958" i="21"/>
  <c r="O1958" i="21"/>
  <c r="P1958" i="21"/>
  <c r="M1960" i="21"/>
  <c r="J1960" i="21"/>
  <c r="I1960" i="21"/>
  <c r="K1960" i="21"/>
  <c r="H1961" i="21"/>
  <c r="L1960" i="21"/>
  <c r="P1959" i="21"/>
  <c r="O1959" i="21"/>
  <c r="N1959" i="21"/>
  <c r="Q1959" i="21"/>
  <c r="Q1960" i="21"/>
  <c r="P1960" i="21"/>
  <c r="N1960" i="21"/>
  <c r="O1960" i="21"/>
  <c r="M1961" i="21"/>
  <c r="H1962" i="21"/>
  <c r="I1961" i="21"/>
  <c r="L1961" i="21"/>
  <c r="J1961" i="21"/>
  <c r="K1961" i="21"/>
  <c r="K1962" i="21"/>
  <c r="M1962" i="21"/>
  <c r="I1962" i="21"/>
  <c r="J1962" i="21"/>
  <c r="H1963" i="21"/>
  <c r="L1962" i="21"/>
  <c r="N1961" i="21"/>
  <c r="P1961" i="21"/>
  <c r="Q1961" i="21"/>
  <c r="O1961" i="21"/>
  <c r="P1962" i="21"/>
  <c r="Q1962" i="21"/>
  <c r="N1962" i="21"/>
  <c r="O1962" i="21"/>
  <c r="L1963" i="21"/>
  <c r="I1963" i="21"/>
  <c r="K1963" i="21"/>
  <c r="M1963" i="21"/>
  <c r="H1964" i="21"/>
  <c r="J1963" i="21"/>
  <c r="O1963" i="21"/>
  <c r="N1963" i="21"/>
  <c r="Q1963" i="21"/>
  <c r="P1963" i="21"/>
  <c r="J1964" i="21"/>
  <c r="I1964" i="21"/>
  <c r="L1964" i="21"/>
  <c r="H1965" i="21"/>
  <c r="M1964" i="21"/>
  <c r="K1964" i="21"/>
  <c r="O1964" i="21"/>
  <c r="P1964" i="21"/>
  <c r="N1964" i="21"/>
  <c r="Q1964" i="21"/>
  <c r="K1965" i="21"/>
  <c r="J1965" i="21"/>
  <c r="H1966" i="21"/>
  <c r="M1965" i="21"/>
  <c r="L1965" i="21"/>
  <c r="I1965" i="21"/>
  <c r="M1966" i="21"/>
  <c r="L1966" i="21"/>
  <c r="I1966" i="21"/>
  <c r="H1967" i="21"/>
  <c r="J1966" i="21"/>
  <c r="K1966" i="21"/>
  <c r="O1965" i="21"/>
  <c r="P1965" i="21"/>
  <c r="Q1965" i="21"/>
  <c r="N1965" i="21"/>
  <c r="N1966" i="21"/>
  <c r="P1966" i="21"/>
  <c r="Q1966" i="21"/>
  <c r="O1966" i="21"/>
  <c r="M1967" i="21"/>
  <c r="H1968" i="21"/>
  <c r="J1967" i="21"/>
  <c r="I1967" i="21"/>
  <c r="K1967" i="21"/>
  <c r="L1967" i="21"/>
  <c r="K1968" i="21"/>
  <c r="M1968" i="21"/>
  <c r="I1968" i="21"/>
  <c r="H1969" i="21"/>
  <c r="L1968" i="21"/>
  <c r="J1968" i="21"/>
  <c r="O1967" i="21"/>
  <c r="P1967" i="21"/>
  <c r="Q1967" i="21"/>
  <c r="N1967" i="21"/>
  <c r="O1968" i="21"/>
  <c r="N1968" i="21"/>
  <c r="P1968" i="21"/>
  <c r="Q1968" i="21"/>
  <c r="H1970" i="21"/>
  <c r="I1969" i="21"/>
  <c r="K1969" i="21"/>
  <c r="M1969" i="21"/>
  <c r="J1969" i="21"/>
  <c r="L1969" i="21"/>
  <c r="L1970" i="21"/>
  <c r="I1970" i="21"/>
  <c r="J1970" i="21"/>
  <c r="K1970" i="21"/>
  <c r="M1970" i="21"/>
  <c r="H1971" i="21"/>
  <c r="N1969" i="21"/>
  <c r="O1969" i="21"/>
  <c r="P1969" i="21"/>
  <c r="Q1969" i="21"/>
  <c r="P1970" i="21"/>
  <c r="O1970" i="21"/>
  <c r="Q1970" i="21"/>
  <c r="N1970" i="21"/>
  <c r="H1972" i="21"/>
  <c r="L1971" i="21"/>
  <c r="K1971" i="21"/>
  <c r="M1971" i="21"/>
  <c r="I1971" i="21"/>
  <c r="J1971" i="21"/>
  <c r="H1973" i="21"/>
  <c r="J1972" i="21"/>
  <c r="I1972" i="21"/>
  <c r="K1972" i="21"/>
  <c r="M1972" i="21"/>
  <c r="L1972" i="21"/>
  <c r="N1971" i="21"/>
  <c r="P1971" i="21"/>
  <c r="O1971" i="21"/>
  <c r="Q1971" i="21"/>
  <c r="I1973" i="21"/>
  <c r="J1973" i="21"/>
  <c r="K1973" i="21"/>
  <c r="L1973" i="21"/>
  <c r="H1974" i="21"/>
  <c r="M1973" i="21"/>
  <c r="P1972" i="21"/>
  <c r="O1972" i="21"/>
  <c r="N1972" i="21"/>
  <c r="Q1972" i="21"/>
  <c r="N1973" i="21"/>
  <c r="P1973" i="21"/>
  <c r="Q1973" i="21"/>
  <c r="O1973" i="21"/>
  <c r="K1974" i="21"/>
  <c r="J1974" i="21"/>
  <c r="L1974" i="21"/>
  <c r="M1974" i="21"/>
  <c r="I1974" i="21"/>
  <c r="H1975" i="21"/>
  <c r="O1974" i="21"/>
  <c r="P1974" i="21"/>
  <c r="N1974" i="21"/>
  <c r="Q1974" i="21"/>
  <c r="I1975" i="21"/>
  <c r="J1975" i="21"/>
  <c r="M1975" i="21"/>
  <c r="L1975" i="21"/>
  <c r="K1975" i="21"/>
  <c r="H1976" i="21"/>
  <c r="N1975" i="21"/>
  <c r="P1975" i="21"/>
  <c r="Q1975" i="21"/>
  <c r="O1975" i="21"/>
  <c r="M1976" i="21"/>
  <c r="H1977" i="21"/>
  <c r="J1976" i="21"/>
  <c r="K1976" i="21"/>
  <c r="I1976" i="21"/>
  <c r="L1976" i="21"/>
  <c r="L1977" i="21"/>
  <c r="K1977" i="21"/>
  <c r="I1977" i="21"/>
  <c r="M1977" i="21"/>
  <c r="H1978" i="21"/>
  <c r="J1977" i="21"/>
  <c r="O1976" i="21"/>
  <c r="N1976" i="21"/>
  <c r="P1976" i="21"/>
  <c r="Q1976" i="21"/>
  <c r="O1977" i="21"/>
  <c r="N1977" i="21"/>
  <c r="P1977" i="21"/>
  <c r="Q1977" i="21"/>
  <c r="I1978" i="21"/>
  <c r="J1978" i="21"/>
  <c r="H1979" i="21"/>
  <c r="M1978" i="21"/>
  <c r="K1978" i="21"/>
  <c r="L1978" i="21"/>
  <c r="O1978" i="21"/>
  <c r="N1978" i="21"/>
  <c r="P1978" i="21"/>
  <c r="Q1978" i="21"/>
  <c r="L1979" i="21"/>
  <c r="M1979" i="21"/>
  <c r="I1979" i="21"/>
  <c r="K1979" i="21"/>
  <c r="J1979" i="21"/>
  <c r="H1980" i="21"/>
  <c r="N1979" i="21"/>
  <c r="Q1979" i="21"/>
  <c r="P1979" i="21"/>
  <c r="O1979" i="21"/>
  <c r="M1980" i="21"/>
  <c r="L1980" i="21"/>
  <c r="I1980" i="21"/>
  <c r="K1980" i="21"/>
  <c r="H1981" i="21"/>
  <c r="J1980" i="21"/>
  <c r="N1980" i="21"/>
  <c r="O1980" i="21"/>
  <c r="P1980" i="21"/>
  <c r="Q1980" i="21"/>
  <c r="M1981" i="21"/>
  <c r="J1981" i="21"/>
  <c r="K1981" i="21"/>
  <c r="L1981" i="21"/>
  <c r="I1981" i="21"/>
  <c r="H1982" i="21"/>
  <c r="N1981" i="21"/>
  <c r="O1981" i="21"/>
  <c r="P1981" i="21"/>
  <c r="Q1981" i="21"/>
  <c r="J1982" i="21"/>
  <c r="L1982" i="21"/>
  <c r="K1982" i="21"/>
  <c r="M1982" i="21"/>
  <c r="I1982" i="21"/>
  <c r="H1983" i="21"/>
  <c r="Q1982" i="21"/>
  <c r="N1982" i="21"/>
  <c r="O1982" i="21"/>
  <c r="P1982" i="21"/>
  <c r="L1983" i="21"/>
  <c r="I1983" i="21"/>
  <c r="K1983" i="21"/>
  <c r="M1983" i="21"/>
  <c r="J1983" i="21"/>
  <c r="H1984" i="21"/>
  <c r="O1983" i="21"/>
  <c r="Q1983" i="21"/>
  <c r="P1983" i="21"/>
  <c r="N1983" i="21"/>
  <c r="M1984" i="21"/>
  <c r="H1985" i="21"/>
  <c r="I1984" i="21"/>
  <c r="J1984" i="21"/>
  <c r="K1984" i="21"/>
  <c r="L1984" i="21"/>
  <c r="H1986" i="21"/>
  <c r="I1985" i="21"/>
  <c r="M1985" i="21"/>
  <c r="J1985" i="21"/>
  <c r="K1985" i="21"/>
  <c r="L1985" i="21"/>
  <c r="Q1984" i="21"/>
  <c r="P1984" i="21"/>
  <c r="N1984" i="21"/>
  <c r="O1984" i="21"/>
  <c r="K1986" i="21"/>
  <c r="H1987" i="21"/>
  <c r="M1986" i="21"/>
  <c r="I1986" i="21"/>
  <c r="J1986" i="21"/>
  <c r="L1986" i="21"/>
  <c r="P1985" i="21"/>
  <c r="O1985" i="21"/>
  <c r="Q1985" i="21"/>
  <c r="N1985" i="21"/>
  <c r="H1988" i="21"/>
  <c r="L1987" i="21"/>
  <c r="I1987" i="21"/>
  <c r="M1987" i="21"/>
  <c r="J1987" i="21"/>
  <c r="K1987" i="21"/>
  <c r="N1986" i="21"/>
  <c r="O1986" i="21"/>
  <c r="Q1986" i="21"/>
  <c r="P1986" i="21"/>
  <c r="L1988" i="21"/>
  <c r="K1988" i="21"/>
  <c r="I1988" i="21"/>
  <c r="H1989" i="21"/>
  <c r="J1988" i="21"/>
  <c r="M1988" i="21"/>
  <c r="O1987" i="21"/>
  <c r="P1987" i="21"/>
  <c r="N1987" i="21"/>
  <c r="Q1987" i="21"/>
  <c r="N1988" i="21"/>
  <c r="O1988" i="21"/>
  <c r="P1988" i="21"/>
  <c r="Q1988" i="21"/>
  <c r="K1989" i="21"/>
  <c r="H1990" i="21"/>
  <c r="M1989" i="21"/>
  <c r="L1989" i="21"/>
  <c r="J1989" i="21"/>
  <c r="I1989" i="21"/>
  <c r="H1991" i="21"/>
  <c r="K1990" i="21"/>
  <c r="I1990" i="21"/>
  <c r="L1990" i="21"/>
  <c r="J1990" i="21"/>
  <c r="M1990" i="21"/>
  <c r="P1989" i="21"/>
  <c r="O1989" i="21"/>
  <c r="N1989" i="21"/>
  <c r="Q1989" i="21"/>
  <c r="J1991" i="21"/>
  <c r="I1991" i="21"/>
  <c r="L1991" i="21"/>
  <c r="K1991" i="21"/>
  <c r="M1991" i="21"/>
  <c r="H1992" i="21"/>
  <c r="P1990" i="21"/>
  <c r="O1990" i="21"/>
  <c r="N1990" i="21"/>
  <c r="Q1990" i="21"/>
  <c r="N1991" i="21"/>
  <c r="O1991" i="21"/>
  <c r="Q1991" i="21"/>
  <c r="P1991" i="21"/>
  <c r="H1993" i="21"/>
  <c r="M1992" i="21"/>
  <c r="I1992" i="21"/>
  <c r="L1992" i="21"/>
  <c r="J1992" i="21"/>
  <c r="K1992" i="21"/>
  <c r="M1993" i="21"/>
  <c r="L1993" i="21"/>
  <c r="H1994" i="21"/>
  <c r="J1993" i="21"/>
  <c r="I1993" i="21"/>
  <c r="K1993" i="21"/>
  <c r="O1992" i="21"/>
  <c r="N1992" i="21"/>
  <c r="P1992" i="21"/>
  <c r="Q1992" i="21"/>
  <c r="K1994" i="21"/>
  <c r="L1994" i="21"/>
  <c r="J1994" i="21"/>
  <c r="I1994" i="21"/>
  <c r="H1995" i="21"/>
  <c r="M1994" i="21"/>
  <c r="N1993" i="21"/>
  <c r="P1993" i="21"/>
  <c r="Q1993" i="21"/>
  <c r="O1993" i="21"/>
  <c r="P1994" i="21"/>
  <c r="Q1994" i="21"/>
  <c r="N1994" i="21"/>
  <c r="O1994" i="21"/>
  <c r="H1996" i="21"/>
  <c r="K1995" i="21"/>
  <c r="J1995" i="21"/>
  <c r="L1995" i="21"/>
  <c r="I1995" i="21"/>
  <c r="M1995" i="21"/>
  <c r="I1996" i="21"/>
  <c r="H1997" i="21"/>
  <c r="L1996" i="21"/>
  <c r="J1996" i="21"/>
  <c r="K1996" i="21"/>
  <c r="M1996" i="21"/>
  <c r="N1995" i="21"/>
  <c r="O1995" i="21"/>
  <c r="P1995" i="21"/>
  <c r="Q1995" i="21"/>
  <c r="P1996" i="21"/>
  <c r="O1996" i="21"/>
  <c r="Q1996" i="21"/>
  <c r="N1996" i="21"/>
  <c r="L1997" i="21"/>
  <c r="I1997" i="21"/>
  <c r="H1998" i="21"/>
  <c r="J1997" i="21"/>
  <c r="M1997" i="21"/>
  <c r="K1997" i="21"/>
  <c r="Q1997" i="21"/>
  <c r="N1997" i="21"/>
  <c r="O1997" i="21"/>
  <c r="P1997" i="21"/>
  <c r="I1998" i="21"/>
  <c r="H1999" i="21"/>
  <c r="L1998" i="21"/>
  <c r="J1998" i="21"/>
  <c r="M1998" i="21"/>
  <c r="K1998" i="21"/>
  <c r="N1998" i="21"/>
  <c r="O1998" i="21"/>
  <c r="Q1998" i="21"/>
  <c r="P1998" i="21"/>
  <c r="K1999" i="21"/>
  <c r="J1999" i="21"/>
  <c r="M1999" i="21"/>
  <c r="I1999" i="21"/>
  <c r="H2000" i="21"/>
  <c r="L1999" i="21"/>
  <c r="P1999" i="21"/>
  <c r="O1999" i="21"/>
  <c r="Q1999" i="21"/>
  <c r="N1999" i="21"/>
  <c r="J2000" i="21"/>
  <c r="H2001" i="21"/>
  <c r="L2000" i="21"/>
  <c r="K2000" i="21"/>
  <c r="M2000" i="21"/>
  <c r="I2000" i="21"/>
  <c r="M2001" i="21"/>
  <c r="L2001" i="21"/>
  <c r="I2001" i="21"/>
  <c r="K2001" i="21"/>
  <c r="H2002" i="21"/>
  <c r="J2001" i="21"/>
  <c r="O2000" i="21"/>
  <c r="Q2000" i="21"/>
  <c r="N2000" i="21"/>
  <c r="P2000" i="21"/>
  <c r="P2001" i="21"/>
  <c r="O2001" i="21"/>
  <c r="Q2001" i="21"/>
  <c r="N2001" i="21"/>
  <c r="J2002" i="21"/>
  <c r="K2002" i="21"/>
  <c r="M2002" i="21"/>
  <c r="I2002" i="21"/>
  <c r="H2003" i="21"/>
  <c r="L2002" i="21"/>
  <c r="P2002" i="21"/>
  <c r="O2002" i="21"/>
  <c r="N2002" i="21"/>
  <c r="Q2002" i="21"/>
  <c r="K2003" i="21"/>
  <c r="L2003" i="21"/>
  <c r="I2003" i="21"/>
  <c r="M2003" i="21"/>
  <c r="H2004" i="21"/>
  <c r="J2003" i="21"/>
  <c r="O2003" i="21"/>
  <c r="Q2003" i="21"/>
  <c r="N2003" i="21"/>
  <c r="P2003" i="21"/>
  <c r="K2004" i="21"/>
  <c r="M2004" i="21"/>
  <c r="J2004" i="21"/>
  <c r="L2004" i="21"/>
  <c r="I2004" i="21"/>
  <c r="H2005" i="21"/>
  <c r="Q2004" i="21"/>
  <c r="O2004" i="21"/>
  <c r="P2004" i="21"/>
  <c r="N2004" i="21"/>
  <c r="J2005" i="21"/>
  <c r="M2005" i="21"/>
  <c r="K2005" i="21"/>
  <c r="I2005" i="21"/>
  <c r="H2006" i="21"/>
  <c r="L2005" i="21"/>
  <c r="Q2005" i="21"/>
  <c r="P2005" i="21"/>
  <c r="N2005" i="21"/>
  <c r="O2005" i="21"/>
  <c r="M2006" i="21"/>
  <c r="J2006" i="21"/>
  <c r="I2006" i="21"/>
  <c r="L2006" i="21"/>
  <c r="K2006" i="21"/>
  <c r="H2007" i="21"/>
  <c r="Q2006" i="21"/>
  <c r="N2006" i="21"/>
  <c r="P2006" i="21"/>
  <c r="O2006" i="21"/>
  <c r="K2007" i="21"/>
  <c r="I2007" i="21"/>
  <c r="H2008" i="21"/>
  <c r="M2007" i="21"/>
  <c r="L2007" i="21"/>
  <c r="J2007" i="21"/>
  <c r="Q2007" i="21"/>
  <c r="P2007" i="21"/>
  <c r="O2007" i="21"/>
  <c r="N2007" i="21"/>
  <c r="L2008" i="21"/>
  <c r="I2008" i="21"/>
  <c r="K2008" i="21"/>
  <c r="J2008" i="21"/>
  <c r="H2009" i="21"/>
  <c r="M2008" i="21"/>
  <c r="Q2008" i="21"/>
  <c r="P2008" i="21"/>
  <c r="O2008" i="21"/>
  <c r="N2008" i="21"/>
  <c r="I2009" i="21"/>
  <c r="J2009" i="21"/>
  <c r="H2010" i="21"/>
  <c r="L2009" i="21"/>
  <c r="M2009" i="21"/>
  <c r="K2009" i="21"/>
  <c r="Q2009" i="21"/>
  <c r="N2009" i="21"/>
  <c r="O2009" i="21"/>
  <c r="P2009" i="21"/>
  <c r="L2010" i="21"/>
  <c r="H2011" i="21"/>
  <c r="K2010" i="21"/>
  <c r="I2010" i="21"/>
  <c r="M2010" i="21"/>
  <c r="J2010" i="21"/>
  <c r="J2011" i="21"/>
  <c r="H2012" i="21"/>
  <c r="L2011" i="21"/>
  <c r="M2011" i="21"/>
  <c r="I2011" i="21"/>
  <c r="K2011" i="21"/>
  <c r="P2010" i="21"/>
  <c r="Q2010" i="21"/>
  <c r="N2010" i="21"/>
  <c r="O2010" i="21"/>
  <c r="I2012" i="21"/>
  <c r="H2013" i="21"/>
  <c r="J2012" i="21"/>
  <c r="K2012" i="21"/>
  <c r="M2012" i="21"/>
  <c r="L2012" i="21"/>
  <c r="P2011" i="21"/>
  <c r="N2011" i="21"/>
  <c r="O2011" i="21"/>
  <c r="Q2011" i="21"/>
  <c r="N2012" i="21"/>
  <c r="O2012" i="21"/>
  <c r="Q2012" i="21"/>
  <c r="P2012" i="21"/>
  <c r="L2013" i="21"/>
  <c r="H2014" i="21"/>
  <c r="I2013" i="21"/>
  <c r="M2013" i="21"/>
  <c r="K2013" i="21"/>
  <c r="J2013" i="21"/>
  <c r="I2014" i="21"/>
  <c r="L2014" i="21"/>
  <c r="M2014" i="21"/>
  <c r="K2014" i="21"/>
  <c r="J2014" i="21"/>
  <c r="H2015" i="21"/>
  <c r="O2013" i="21"/>
  <c r="N2013" i="21"/>
  <c r="Q2013" i="21"/>
  <c r="P2013" i="21"/>
  <c r="Q2014" i="21"/>
  <c r="O2014" i="21"/>
  <c r="N2014" i="21"/>
  <c r="P2014" i="21"/>
  <c r="L2015" i="21"/>
  <c r="I2015" i="21"/>
  <c r="H2016" i="21"/>
  <c r="J2015" i="21"/>
  <c r="K2015" i="21"/>
  <c r="M2015" i="21"/>
  <c r="N2015" i="21"/>
  <c r="P2015" i="21"/>
  <c r="O2015" i="21"/>
  <c r="Q2015" i="21"/>
  <c r="I2016" i="21"/>
  <c r="H2017" i="21"/>
  <c r="L2016" i="21"/>
  <c r="J2016" i="21"/>
  <c r="M2016" i="21"/>
  <c r="K2016" i="21"/>
  <c r="O2016" i="21"/>
  <c r="N2016" i="21"/>
  <c r="P2016" i="21"/>
  <c r="Q2016" i="21"/>
  <c r="K2017" i="21"/>
  <c r="L2017" i="21"/>
  <c r="H2018" i="21"/>
  <c r="J2017" i="21"/>
  <c r="I2017" i="21"/>
  <c r="M2017" i="21"/>
  <c r="L2018" i="21"/>
  <c r="J2018" i="21"/>
  <c r="K2018" i="21"/>
  <c r="I2018" i="21"/>
  <c r="M2018" i="21"/>
  <c r="H2019" i="21"/>
  <c r="N2017" i="21"/>
  <c r="Q2017" i="21"/>
  <c r="O2017" i="21"/>
  <c r="P2017" i="21"/>
  <c r="Q2018" i="21"/>
  <c r="N2018" i="21"/>
  <c r="O2018" i="21"/>
  <c r="P2018" i="21"/>
  <c r="J2019" i="21"/>
  <c r="L2019" i="21"/>
  <c r="M2019" i="21"/>
  <c r="I2019" i="21"/>
  <c r="H2020" i="21"/>
  <c r="K2019" i="21"/>
  <c r="O2019" i="21"/>
  <c r="N2019" i="21"/>
  <c r="Q2019" i="21"/>
  <c r="P2019" i="21"/>
  <c r="I2020" i="21"/>
  <c r="L2020" i="21"/>
  <c r="J2020" i="21"/>
  <c r="K2020" i="21"/>
  <c r="M2020" i="21"/>
  <c r="H2021" i="21"/>
  <c r="O2020" i="21"/>
  <c r="P2020" i="21"/>
  <c r="Q2020" i="21"/>
  <c r="N2020" i="21"/>
  <c r="M2021" i="21"/>
  <c r="J2021" i="21"/>
  <c r="I2021" i="21"/>
  <c r="H2022" i="21"/>
  <c r="L2021" i="21"/>
  <c r="K2021" i="21"/>
  <c r="O2021" i="21"/>
  <c r="Q2021" i="21"/>
  <c r="P2021" i="21"/>
  <c r="N2021" i="21"/>
  <c r="L2022" i="21"/>
  <c r="I2022" i="21"/>
  <c r="M2022" i="21"/>
  <c r="K2022" i="21"/>
  <c r="J2022" i="21"/>
  <c r="H2023" i="21"/>
  <c r="N2022" i="21"/>
  <c r="O2022" i="21"/>
  <c r="P2022" i="21"/>
  <c r="Q2022" i="21"/>
  <c r="H2024" i="21"/>
  <c r="L2023" i="21"/>
  <c r="M2023" i="21"/>
  <c r="K2023" i="21"/>
  <c r="I2023" i="21"/>
  <c r="J2023" i="21"/>
  <c r="L2024" i="21"/>
  <c r="J2024" i="21"/>
  <c r="M2024" i="21"/>
  <c r="H2025" i="21"/>
  <c r="K2024" i="21"/>
  <c r="I2024" i="21"/>
  <c r="P2023" i="21"/>
  <c r="Q2023" i="21"/>
  <c r="N2023" i="21"/>
  <c r="O2023" i="21"/>
  <c r="M2025" i="21"/>
  <c r="I2025" i="21"/>
  <c r="K2025" i="21"/>
  <c r="H2026" i="21"/>
  <c r="J2025" i="21"/>
  <c r="L2025" i="21"/>
  <c r="N2024" i="21"/>
  <c r="Q2024" i="21"/>
  <c r="O2024" i="21"/>
  <c r="P2024" i="21"/>
  <c r="P2025" i="21"/>
  <c r="O2025" i="21"/>
  <c r="N2025" i="21"/>
  <c r="Q2025" i="21"/>
  <c r="L2026" i="21"/>
  <c r="H2027" i="21"/>
  <c r="M2026" i="21"/>
  <c r="J2026" i="21"/>
  <c r="K2026" i="21"/>
  <c r="I2026" i="21"/>
  <c r="I2027" i="21"/>
  <c r="H2028" i="21"/>
  <c r="M2027" i="21"/>
  <c r="K2027" i="21"/>
  <c r="J2027" i="21"/>
  <c r="L2027" i="21"/>
  <c r="Q2026" i="21"/>
  <c r="N2026" i="21"/>
  <c r="O2026" i="21"/>
  <c r="P2026" i="21"/>
  <c r="P2027" i="21"/>
  <c r="N2027" i="21"/>
  <c r="O2027" i="21"/>
  <c r="Q2027" i="21"/>
  <c r="H2029" i="21"/>
  <c r="L2028" i="21"/>
  <c r="M2028" i="21"/>
  <c r="J2028" i="21"/>
  <c r="K2028" i="21"/>
  <c r="I2028" i="21"/>
  <c r="I2029" i="21"/>
  <c r="K2029" i="21"/>
  <c r="M2029" i="21"/>
  <c r="H2030" i="21"/>
  <c r="L2029" i="21"/>
  <c r="J2029" i="21"/>
  <c r="O2028" i="21"/>
  <c r="Q2028" i="21"/>
  <c r="P2028" i="21"/>
  <c r="N2028" i="21"/>
  <c r="Q2029" i="21"/>
  <c r="N2029" i="21"/>
  <c r="P2029" i="21"/>
  <c r="O2029" i="21"/>
  <c r="J2030" i="21"/>
  <c r="H2031" i="21"/>
  <c r="I2030" i="21"/>
  <c r="K2030" i="21"/>
  <c r="L2030" i="21"/>
  <c r="M2030" i="21"/>
  <c r="L2031" i="21"/>
  <c r="M2031" i="21"/>
  <c r="H2032" i="21"/>
  <c r="J2031" i="21"/>
  <c r="K2031" i="21"/>
  <c r="I2031" i="21"/>
  <c r="O2030" i="21"/>
  <c r="P2030" i="21"/>
  <c r="Q2030" i="21"/>
  <c r="N2030" i="21"/>
  <c r="I2032" i="21"/>
  <c r="K2032" i="21"/>
  <c r="L2032" i="21"/>
  <c r="M2032" i="21"/>
  <c r="H2033" i="21"/>
  <c r="J2032" i="21"/>
  <c r="N2031" i="21"/>
  <c r="P2031" i="21"/>
  <c r="Q2031" i="21"/>
  <c r="O2031" i="21"/>
  <c r="P2032" i="21"/>
  <c r="Q2032" i="21"/>
  <c r="O2032" i="21"/>
  <c r="N2032" i="21"/>
  <c r="J2033" i="21"/>
  <c r="L2033" i="21"/>
  <c r="H2034" i="21"/>
  <c r="I2033" i="21"/>
  <c r="M2033" i="21"/>
  <c r="K2033" i="21"/>
  <c r="L2034" i="21"/>
  <c r="K2034" i="21"/>
  <c r="I2034" i="21"/>
  <c r="M2034" i="21"/>
  <c r="J2034" i="21"/>
  <c r="H2035" i="21"/>
  <c r="Q2033" i="21"/>
  <c r="N2033" i="21"/>
  <c r="P2033" i="21"/>
  <c r="O2033" i="21"/>
  <c r="N2034" i="21"/>
  <c r="P2034" i="21"/>
  <c r="Q2034" i="21"/>
  <c r="O2034" i="21"/>
  <c r="L2035" i="21"/>
  <c r="J2035" i="21"/>
  <c r="I2035" i="21"/>
  <c r="H2036" i="21"/>
  <c r="M2035" i="21"/>
  <c r="K2035" i="21"/>
  <c r="N2035" i="21"/>
  <c r="P2035" i="21"/>
  <c r="O2035" i="21"/>
  <c r="Q2035" i="21"/>
  <c r="L2036" i="21"/>
  <c r="H2037" i="21"/>
  <c r="K2036" i="21"/>
  <c r="M2036" i="21"/>
  <c r="I2036" i="21"/>
  <c r="J2036" i="21"/>
  <c r="H2038" i="21"/>
  <c r="L2037" i="21"/>
  <c r="J2037" i="21"/>
  <c r="M2037" i="21"/>
  <c r="I2037" i="21"/>
  <c r="K2037" i="21"/>
  <c r="P2036" i="21"/>
  <c r="N2036" i="21"/>
  <c r="O2036" i="21"/>
  <c r="Q2036" i="21"/>
  <c r="H2039" i="21"/>
  <c r="K2038" i="21"/>
  <c r="J2038" i="21"/>
  <c r="I2038" i="21"/>
  <c r="M2038" i="21"/>
  <c r="L2038" i="21"/>
  <c r="O2037" i="21"/>
  <c r="Q2037" i="21"/>
  <c r="N2037" i="21"/>
  <c r="P2037" i="21"/>
  <c r="I2039" i="21"/>
  <c r="L2039" i="21"/>
  <c r="H2040" i="21"/>
  <c r="J2039" i="21"/>
  <c r="M2039" i="21"/>
  <c r="K2039" i="21"/>
  <c r="P2038" i="21"/>
  <c r="Q2038" i="21"/>
  <c r="N2038" i="21"/>
  <c r="O2038" i="21"/>
  <c r="O2039" i="21"/>
  <c r="P2039" i="21"/>
  <c r="N2039" i="21"/>
  <c r="Q2039" i="21"/>
  <c r="I2040" i="21"/>
  <c r="L2040" i="21"/>
  <c r="M2040" i="21"/>
  <c r="K2040" i="21"/>
  <c r="H2041" i="21"/>
  <c r="J2040" i="21"/>
  <c r="N2040" i="21"/>
  <c r="Q2040" i="21"/>
  <c r="P2040" i="21"/>
  <c r="O2040" i="21"/>
  <c r="K2041" i="21"/>
  <c r="H2042" i="21"/>
  <c r="L2041" i="21"/>
  <c r="I2041" i="21"/>
  <c r="M2041" i="21"/>
  <c r="J2041" i="21"/>
  <c r="J2042" i="21"/>
  <c r="I2042" i="21"/>
  <c r="K2042" i="21"/>
  <c r="H2043" i="21"/>
  <c r="L2042" i="21"/>
  <c r="M2042" i="21"/>
  <c r="Q2041" i="21"/>
  <c r="P2041" i="21"/>
  <c r="N2041" i="21"/>
  <c r="O2041" i="21"/>
  <c r="N2042" i="21"/>
  <c r="P2042" i="21"/>
  <c r="Q2042" i="21"/>
  <c r="O2042" i="21"/>
  <c r="I2043" i="21"/>
  <c r="H2044" i="21"/>
  <c r="M2043" i="21"/>
  <c r="J2043" i="21"/>
  <c r="K2043" i="21"/>
  <c r="L2043" i="21"/>
  <c r="Q2043" i="21"/>
  <c r="O2043" i="21"/>
  <c r="P2043" i="21"/>
  <c r="N2043" i="21"/>
  <c r="K2044" i="21"/>
  <c r="H2045" i="21"/>
  <c r="I2044" i="21"/>
  <c r="L2044" i="21"/>
  <c r="J2044" i="21"/>
  <c r="M2044" i="21"/>
  <c r="K2045" i="21"/>
  <c r="I2045" i="21"/>
  <c r="L2045" i="21"/>
  <c r="H2046" i="21"/>
  <c r="M2045" i="21"/>
  <c r="J2045" i="21"/>
  <c r="P2044" i="21"/>
  <c r="N2044" i="21"/>
  <c r="O2044" i="21"/>
  <c r="Q2044" i="21"/>
  <c r="O2045" i="21"/>
  <c r="N2045" i="21"/>
  <c r="P2045" i="21"/>
  <c r="Q2045" i="21"/>
  <c r="M2046" i="21"/>
  <c r="J2046" i="21"/>
  <c r="K2046" i="21"/>
  <c r="I2046" i="21"/>
  <c r="H2047" i="21"/>
  <c r="L2046" i="21"/>
  <c r="Q2046" i="21"/>
  <c r="O2046" i="21"/>
  <c r="P2046" i="21"/>
  <c r="N2046" i="21"/>
  <c r="M2047" i="21"/>
  <c r="I2047" i="21"/>
  <c r="K2047" i="21"/>
  <c r="H2048" i="21"/>
  <c r="L2047" i="21"/>
  <c r="J2047" i="21"/>
  <c r="P2047" i="21"/>
  <c r="Q2047" i="21"/>
  <c r="O2047" i="21"/>
  <c r="N2047" i="21"/>
  <c r="I2048" i="21"/>
  <c r="J2048" i="21"/>
  <c r="H2049" i="21"/>
  <c r="K2048" i="21"/>
  <c r="M2048" i="21"/>
  <c r="L2048" i="21"/>
  <c r="P2048" i="21"/>
  <c r="Q2048" i="21"/>
  <c r="N2048" i="21"/>
  <c r="O2048" i="21"/>
  <c r="I2049" i="21"/>
  <c r="H2050" i="21"/>
  <c r="L2049" i="21"/>
  <c r="K2049" i="21"/>
  <c r="M2049" i="21"/>
  <c r="J2049" i="21"/>
  <c r="N2049" i="21"/>
  <c r="P2049" i="21"/>
  <c r="O2049" i="21"/>
  <c r="Q2049" i="21"/>
  <c r="M2050" i="21"/>
  <c r="J2050" i="21"/>
  <c r="H2051" i="21"/>
  <c r="K2050" i="21"/>
  <c r="I2050" i="21"/>
  <c r="L2050" i="21"/>
  <c r="J2051" i="21"/>
  <c r="H2052" i="21"/>
  <c r="L2051" i="21"/>
  <c r="I2051" i="21"/>
  <c r="K2051" i="21"/>
  <c r="M2051" i="21"/>
  <c r="P2050" i="21"/>
  <c r="O2050" i="21"/>
  <c r="Q2050" i="21"/>
  <c r="N2050" i="21"/>
  <c r="H2053" i="21"/>
  <c r="J2052" i="21"/>
  <c r="L2052" i="21"/>
  <c r="I2052" i="21"/>
  <c r="M2052" i="21"/>
  <c r="K2052" i="21"/>
  <c r="N2051" i="21"/>
  <c r="P2051" i="21"/>
  <c r="Q2051" i="21"/>
  <c r="O2051" i="21"/>
  <c r="K2053" i="21"/>
  <c r="I2053" i="21"/>
  <c r="H2054" i="21"/>
  <c r="M2053" i="21"/>
  <c r="J2053" i="21"/>
  <c r="L2053" i="21"/>
  <c r="O2052" i="21"/>
  <c r="N2052" i="21"/>
  <c r="Q2052" i="21"/>
  <c r="P2052" i="21"/>
  <c r="Q2053" i="21"/>
  <c r="P2053" i="21"/>
  <c r="N2053" i="21"/>
  <c r="O2053" i="21"/>
  <c r="K2054" i="21"/>
  <c r="M2054" i="21"/>
  <c r="L2054" i="21"/>
  <c r="J2054" i="21"/>
  <c r="I2054" i="21"/>
  <c r="H2055" i="21"/>
  <c r="O2054" i="21"/>
  <c r="Q2054" i="21"/>
  <c r="P2054" i="21"/>
  <c r="N2054" i="21"/>
  <c r="I2055" i="21"/>
  <c r="L2055" i="21"/>
  <c r="M2055" i="21"/>
  <c r="H2056" i="21"/>
  <c r="K2055" i="21"/>
  <c r="J2055" i="21"/>
  <c r="Q2055" i="21"/>
  <c r="N2055" i="21"/>
  <c r="P2055" i="21"/>
  <c r="O2055" i="21"/>
  <c r="H2057" i="21"/>
  <c r="I2056" i="21"/>
  <c r="L2056" i="21"/>
  <c r="M2056" i="21"/>
  <c r="J2056" i="21"/>
  <c r="K2056" i="21"/>
  <c r="I2057" i="21"/>
  <c r="K2057" i="21"/>
  <c r="J2057" i="21"/>
  <c r="L2057" i="21"/>
  <c r="M2057" i="21"/>
  <c r="H2058" i="21"/>
  <c r="O2056" i="21"/>
  <c r="P2056" i="21"/>
  <c r="Q2056" i="21"/>
  <c r="N2056" i="21"/>
  <c r="O2057" i="21"/>
  <c r="N2057" i="21"/>
  <c r="P2057" i="21"/>
  <c r="Q2057" i="21"/>
  <c r="M2058" i="21"/>
  <c r="J2058" i="21"/>
  <c r="K2058" i="21"/>
  <c r="H2059" i="21"/>
  <c r="I2058" i="21"/>
  <c r="L2058" i="21"/>
  <c r="L2059" i="21"/>
  <c r="H2060" i="21"/>
  <c r="I2059" i="21"/>
  <c r="M2059" i="21"/>
  <c r="K2059" i="21"/>
  <c r="J2059" i="21"/>
  <c r="O2058" i="21"/>
  <c r="Q2058" i="21"/>
  <c r="N2058" i="21"/>
  <c r="P2058" i="21"/>
  <c r="J2060" i="21"/>
  <c r="H2061" i="21"/>
  <c r="K2060" i="21"/>
  <c r="L2060" i="21"/>
  <c r="I2060" i="21"/>
  <c r="M2060" i="21"/>
  <c r="Q2059" i="21"/>
  <c r="O2059" i="21"/>
  <c r="P2059" i="21"/>
  <c r="N2059" i="21"/>
  <c r="L2061" i="21"/>
  <c r="I2061" i="21"/>
  <c r="J2061" i="21"/>
  <c r="H2062" i="21"/>
  <c r="K2061" i="21"/>
  <c r="M2061" i="21"/>
  <c r="Q2060" i="21"/>
  <c r="N2060" i="21"/>
  <c r="O2060" i="21"/>
  <c r="P2060" i="21"/>
  <c r="P2061" i="21"/>
  <c r="N2061" i="21"/>
  <c r="O2061" i="21"/>
  <c r="Q2061" i="21"/>
  <c r="H2063" i="21"/>
  <c r="I2062" i="21"/>
  <c r="J2062" i="21"/>
  <c r="L2062" i="21"/>
  <c r="K2062" i="21"/>
  <c r="M2062" i="21"/>
  <c r="J2063" i="21"/>
  <c r="M2063" i="21"/>
  <c r="I2063" i="21"/>
  <c r="H2064" i="21"/>
  <c r="L2063" i="21"/>
  <c r="K2063" i="21"/>
  <c r="Q2062" i="21"/>
  <c r="N2062" i="21"/>
  <c r="P2062" i="21"/>
  <c r="O2062" i="21"/>
  <c r="Q2063" i="21"/>
  <c r="P2063" i="21"/>
  <c r="O2063" i="21"/>
  <c r="N2063" i="21"/>
  <c r="M2064" i="21"/>
  <c r="L2064" i="21"/>
  <c r="I2064" i="21"/>
  <c r="J2064" i="21"/>
  <c r="K2064" i="21"/>
  <c r="H2065" i="21"/>
  <c r="P2064" i="21"/>
  <c r="O2064" i="21"/>
  <c r="N2064" i="21"/>
  <c r="Q2064" i="21"/>
  <c r="I2065" i="21"/>
  <c r="M2065" i="21"/>
  <c r="J2065" i="21"/>
  <c r="L2065" i="21"/>
  <c r="K2065" i="21"/>
  <c r="H2066" i="21"/>
  <c r="N2065" i="21"/>
  <c r="P2065" i="21"/>
  <c r="Q2065" i="21"/>
  <c r="O2065" i="21"/>
  <c r="M2066" i="21"/>
  <c r="J2066" i="21"/>
  <c r="I2066" i="21"/>
  <c r="K2066" i="21"/>
  <c r="H2067" i="21"/>
  <c r="L2066" i="21"/>
  <c r="Q2066" i="21"/>
  <c r="P2066" i="21"/>
  <c r="O2066" i="21"/>
  <c r="N2066" i="21"/>
  <c r="M2067" i="21"/>
  <c r="J2067" i="21"/>
  <c r="I2067" i="21"/>
  <c r="L2067" i="21"/>
  <c r="K2067" i="21"/>
  <c r="H2068" i="21"/>
  <c r="Q2067" i="21"/>
  <c r="N2067" i="21"/>
  <c r="P2067" i="21"/>
  <c r="O2067" i="21"/>
  <c r="H2069" i="21"/>
  <c r="L2068" i="21"/>
  <c r="M2068" i="21"/>
  <c r="J2068" i="21"/>
  <c r="I2068" i="21"/>
  <c r="K2068" i="21"/>
  <c r="J2069" i="21"/>
  <c r="H2070" i="21"/>
  <c r="K2069" i="21"/>
  <c r="L2069" i="21"/>
  <c r="M2069" i="21"/>
  <c r="I2069" i="21"/>
  <c r="P2068" i="21"/>
  <c r="N2068" i="21"/>
  <c r="O2068" i="21"/>
  <c r="Q2068" i="21"/>
  <c r="M2070" i="21"/>
  <c r="J2070" i="21"/>
  <c r="I2070" i="21"/>
  <c r="K2070" i="21"/>
  <c r="H2071" i="21"/>
  <c r="L2070" i="21"/>
  <c r="O2069" i="21"/>
  <c r="P2069" i="21"/>
  <c r="Q2069" i="21"/>
  <c r="N2069" i="21"/>
  <c r="O2070" i="21"/>
  <c r="Q2070" i="21"/>
  <c r="N2070" i="21"/>
  <c r="P2070" i="21"/>
  <c r="L2071" i="21"/>
  <c r="M2071" i="21"/>
  <c r="H2072" i="21"/>
  <c r="J2071" i="21"/>
  <c r="K2071" i="21"/>
  <c r="I2071" i="21"/>
  <c r="L2072" i="21"/>
  <c r="K2072" i="21"/>
  <c r="J2072" i="21"/>
  <c r="I2072" i="21"/>
  <c r="H2073" i="21"/>
  <c r="M2072" i="21"/>
  <c r="Q2071" i="21"/>
  <c r="N2071" i="21"/>
  <c r="P2071" i="21"/>
  <c r="O2071" i="21"/>
  <c r="O2072" i="21"/>
  <c r="Q2072" i="21"/>
  <c r="N2072" i="21"/>
  <c r="P2072" i="21"/>
  <c r="H2074" i="21"/>
  <c r="I2073" i="21"/>
  <c r="L2073" i="21"/>
  <c r="K2073" i="21"/>
  <c r="M2073" i="21"/>
  <c r="J2073" i="21"/>
  <c r="L2074" i="21"/>
  <c r="H2075" i="21"/>
  <c r="I2074" i="21"/>
  <c r="M2074" i="21"/>
  <c r="J2074" i="21"/>
  <c r="K2074" i="21"/>
  <c r="O2073" i="21"/>
  <c r="Q2073" i="21"/>
  <c r="N2073" i="21"/>
  <c r="P2073" i="21"/>
  <c r="M2075" i="21"/>
  <c r="I2075" i="21"/>
  <c r="H2076" i="21"/>
  <c r="K2075" i="21"/>
  <c r="J2075" i="21"/>
  <c r="L2075" i="21"/>
  <c r="Q2074" i="21"/>
  <c r="O2074" i="21"/>
  <c r="N2074" i="21"/>
  <c r="P2074" i="21"/>
  <c r="P2075" i="21"/>
  <c r="O2075" i="21"/>
  <c r="N2075" i="21"/>
  <c r="Q2075" i="21"/>
  <c r="H2077" i="21"/>
  <c r="J2076" i="21"/>
  <c r="L2076" i="21"/>
  <c r="M2076" i="21"/>
  <c r="I2076" i="21"/>
  <c r="K2076" i="21"/>
  <c r="K2077" i="21"/>
  <c r="M2077" i="21"/>
  <c r="J2077" i="21"/>
  <c r="L2077" i="21"/>
  <c r="H2078" i="21"/>
  <c r="I2077" i="21"/>
  <c r="N2076" i="21"/>
  <c r="P2076" i="21"/>
  <c r="Q2076" i="21"/>
  <c r="O2076" i="21"/>
  <c r="M2078" i="21"/>
  <c r="I2078" i="21"/>
  <c r="J2078" i="21"/>
  <c r="L2078" i="21"/>
  <c r="H2079" i="21"/>
  <c r="K2078" i="21"/>
  <c r="O2077" i="21"/>
  <c r="P2077" i="21"/>
  <c r="Q2077" i="21"/>
  <c r="N2077" i="21"/>
  <c r="N2078" i="21"/>
  <c r="P2078" i="21"/>
  <c r="O2078" i="21"/>
  <c r="Q2078" i="21"/>
  <c r="J2079" i="21"/>
  <c r="K2079" i="21"/>
  <c r="H2080" i="21"/>
  <c r="M2079" i="21"/>
  <c r="I2079" i="21"/>
  <c r="L2079" i="21"/>
  <c r="M2080" i="21"/>
  <c r="H2081" i="21"/>
  <c r="K2080" i="21"/>
  <c r="J2080" i="21"/>
  <c r="I2080" i="21"/>
  <c r="L2080" i="21"/>
  <c r="Q2079" i="21"/>
  <c r="N2079" i="21"/>
  <c r="O2079" i="21"/>
  <c r="P2079" i="21"/>
  <c r="L2081" i="21"/>
  <c r="M2081" i="21"/>
  <c r="H2082" i="21"/>
  <c r="I2081" i="21"/>
  <c r="J2081" i="21"/>
  <c r="K2081" i="21"/>
  <c r="O2080" i="21"/>
  <c r="N2080" i="21"/>
  <c r="P2080" i="21"/>
  <c r="Q2080" i="21"/>
  <c r="L2082" i="21"/>
  <c r="I2082" i="21"/>
  <c r="K2082" i="21"/>
  <c r="H2083" i="21"/>
  <c r="M2082" i="21"/>
  <c r="J2082" i="21"/>
  <c r="O2081" i="21"/>
  <c r="Q2081" i="21"/>
  <c r="P2081" i="21"/>
  <c r="N2081" i="21"/>
  <c r="N2082" i="21"/>
  <c r="O2082" i="21"/>
  <c r="Q2082" i="21"/>
  <c r="P2082" i="21"/>
  <c r="K2083" i="21"/>
  <c r="H2084" i="21"/>
  <c r="L2083" i="21"/>
  <c r="M2083" i="21"/>
  <c r="J2083" i="21"/>
  <c r="I2083" i="21"/>
  <c r="M2084" i="21"/>
  <c r="H2085" i="21"/>
  <c r="L2084" i="21"/>
  <c r="K2084" i="21"/>
  <c r="J2084" i="21"/>
  <c r="I2084" i="21"/>
  <c r="O2083" i="21"/>
  <c r="Q2083" i="21"/>
  <c r="P2083" i="21"/>
  <c r="N2083" i="21"/>
  <c r="M2085" i="21"/>
  <c r="I2085" i="21"/>
  <c r="H2086" i="21"/>
  <c r="K2085" i="21"/>
  <c r="L2085" i="21"/>
  <c r="J2085" i="21"/>
  <c r="O2084" i="21"/>
  <c r="P2084" i="21"/>
  <c r="Q2084" i="21"/>
  <c r="N2084" i="21"/>
  <c r="N2085" i="21"/>
  <c r="Q2085" i="21"/>
  <c r="P2085" i="21"/>
  <c r="O2085" i="21"/>
  <c r="L2086" i="21"/>
  <c r="J2086" i="21"/>
  <c r="H2087" i="21"/>
  <c r="K2086" i="21"/>
  <c r="M2086" i="21"/>
  <c r="I2086" i="21"/>
  <c r="H2088" i="21"/>
  <c r="I2087" i="21"/>
  <c r="K2087" i="21"/>
  <c r="M2087" i="21"/>
  <c r="L2087" i="21"/>
  <c r="J2087" i="21"/>
  <c r="P2086" i="21"/>
  <c r="O2086" i="21"/>
  <c r="Q2086" i="21"/>
  <c r="N2086" i="21"/>
  <c r="K2088" i="21"/>
  <c r="L2088" i="21"/>
  <c r="M2088" i="21"/>
  <c r="J2088" i="21"/>
  <c r="I2088" i="21"/>
  <c r="H2089" i="21"/>
  <c r="Q2087" i="21"/>
  <c r="N2087" i="21"/>
  <c r="P2087" i="21"/>
  <c r="O2087" i="21"/>
  <c r="Q2088" i="21"/>
  <c r="P2088" i="21"/>
  <c r="N2088" i="21"/>
  <c r="O2088" i="21"/>
  <c r="L2089" i="21"/>
  <c r="M2089" i="21"/>
  <c r="H2090" i="21"/>
  <c r="J2089" i="21"/>
  <c r="K2089" i="21"/>
  <c r="I2089" i="21"/>
  <c r="L2090" i="21"/>
  <c r="I2090" i="21"/>
  <c r="K2090" i="21"/>
  <c r="M2090" i="21"/>
  <c r="J2090" i="21"/>
  <c r="H2091" i="21"/>
  <c r="O2089" i="21"/>
  <c r="Q2089" i="21"/>
  <c r="P2089" i="21"/>
  <c r="N2089" i="21"/>
  <c r="O2090" i="21"/>
  <c r="N2090" i="21"/>
  <c r="Q2090" i="21"/>
  <c r="P2090" i="21"/>
  <c r="J2091" i="21"/>
  <c r="M2091" i="21"/>
  <c r="H2092" i="21"/>
  <c r="K2091" i="21"/>
  <c r="I2091" i="21"/>
  <c r="L2091" i="21"/>
  <c r="M2092" i="21"/>
  <c r="K2092" i="21"/>
  <c r="J2092" i="21"/>
  <c r="I2092" i="21"/>
  <c r="L2092" i="21"/>
  <c r="H2093" i="21"/>
  <c r="O2091" i="21"/>
  <c r="Q2091" i="21"/>
  <c r="N2091" i="21"/>
  <c r="P2091" i="21"/>
  <c r="Q2092" i="21"/>
  <c r="N2092" i="21"/>
  <c r="O2092" i="21"/>
  <c r="P2092" i="21"/>
  <c r="I2093" i="21"/>
  <c r="M2093" i="21"/>
  <c r="J2093" i="21"/>
  <c r="K2093" i="21"/>
  <c r="H2094" i="21"/>
  <c r="L2093" i="21"/>
  <c r="Q2093" i="21"/>
  <c r="P2093" i="21"/>
  <c r="N2093" i="21"/>
  <c r="O2093" i="21"/>
  <c r="I2094" i="21"/>
  <c r="H2095" i="21"/>
  <c r="K2094" i="21"/>
  <c r="L2094" i="21"/>
  <c r="M2094" i="21"/>
  <c r="J2094" i="21"/>
  <c r="P2094" i="21"/>
  <c r="O2094" i="21"/>
  <c r="Q2094" i="21"/>
  <c r="N2094" i="21"/>
  <c r="K2095" i="21"/>
  <c r="I2095" i="21"/>
  <c r="H2096" i="21"/>
  <c r="L2095" i="21"/>
  <c r="J2095" i="21"/>
  <c r="M2095" i="21"/>
  <c r="Q2095" i="21"/>
  <c r="P2095" i="21"/>
  <c r="O2095" i="21"/>
  <c r="N2095" i="21"/>
  <c r="M2096" i="21"/>
  <c r="K2096" i="21"/>
  <c r="H2097" i="21"/>
  <c r="I2096" i="21"/>
  <c r="L2096" i="21"/>
  <c r="J2096" i="21"/>
  <c r="I2097" i="21"/>
  <c r="L2097" i="21"/>
  <c r="J2097" i="21"/>
  <c r="K2097" i="21"/>
  <c r="M2097" i="21"/>
  <c r="H2098" i="21"/>
  <c r="P2096" i="21"/>
  <c r="O2096" i="21"/>
  <c r="N2096" i="21"/>
  <c r="Q2096" i="21"/>
  <c r="P2097" i="21"/>
  <c r="O2097" i="21"/>
  <c r="N2097" i="21"/>
  <c r="Q2097" i="21"/>
  <c r="H2099" i="21"/>
  <c r="J2098" i="21"/>
  <c r="L2098" i="21"/>
  <c r="I2098" i="21"/>
  <c r="M2098" i="21"/>
  <c r="K2098" i="21"/>
  <c r="J2099" i="21"/>
  <c r="K2099" i="21"/>
  <c r="H2100" i="21"/>
  <c r="L2099" i="21"/>
  <c r="M2099" i="21"/>
  <c r="I2099" i="21"/>
  <c r="N2098" i="21"/>
  <c r="P2098" i="21"/>
  <c r="Q2098" i="21"/>
  <c r="O2098" i="21"/>
  <c r="J2100" i="21"/>
  <c r="K2100" i="21"/>
  <c r="L2100" i="21"/>
  <c r="I2100" i="21"/>
  <c r="H2101" i="21"/>
  <c r="M2100" i="21"/>
  <c r="O2099" i="21"/>
  <c r="N2099" i="21"/>
  <c r="Q2099" i="21"/>
  <c r="P2099" i="21"/>
  <c r="P2100" i="21"/>
  <c r="O2100" i="21"/>
  <c r="Q2100" i="21"/>
  <c r="N2100" i="21"/>
  <c r="M2101" i="21"/>
  <c r="K2101" i="21"/>
  <c r="H2102" i="21"/>
  <c r="L2101" i="21"/>
  <c r="J2101" i="21"/>
  <c r="I2101" i="21"/>
  <c r="J2102" i="21"/>
  <c r="H2103" i="21"/>
  <c r="L2102" i="21"/>
  <c r="M2102" i="21"/>
  <c r="I2102" i="21"/>
  <c r="K2102" i="21"/>
  <c r="O2101" i="21"/>
  <c r="P2101" i="21"/>
  <c r="Q2101" i="21"/>
  <c r="N2101" i="21"/>
  <c r="J2103" i="21"/>
  <c r="I2103" i="21"/>
  <c r="K2103" i="21"/>
  <c r="M2103" i="21"/>
  <c r="H2104" i="21"/>
  <c r="L2103" i="21"/>
  <c r="P2102" i="21"/>
  <c r="Q2102" i="21"/>
  <c r="O2102" i="21"/>
  <c r="N2102" i="21"/>
  <c r="Q2103" i="21"/>
  <c r="P2103" i="21"/>
  <c r="O2103" i="21"/>
  <c r="N2103" i="21"/>
  <c r="H2105" i="21"/>
  <c r="I2104" i="21"/>
  <c r="L2104" i="21"/>
  <c r="J2104" i="21"/>
  <c r="K2104" i="21"/>
  <c r="M2104" i="21"/>
  <c r="K2105" i="21"/>
  <c r="M2105" i="21"/>
  <c r="J2105" i="21"/>
  <c r="I2105" i="21"/>
  <c r="H2106" i="21"/>
  <c r="L2105" i="21"/>
  <c r="O2104" i="21"/>
  <c r="Q2104" i="21"/>
  <c r="N2104" i="21"/>
  <c r="P2104" i="21"/>
  <c r="P2105" i="21"/>
  <c r="O2105" i="21"/>
  <c r="N2105" i="21"/>
  <c r="Q2105" i="21"/>
  <c r="M2106" i="21"/>
  <c r="L2106" i="21"/>
  <c r="J2106" i="21"/>
  <c r="K2106" i="21"/>
  <c r="I2106" i="21"/>
  <c r="H2107" i="21"/>
  <c r="N2106" i="21"/>
  <c r="O2106" i="21"/>
  <c r="Q2106" i="21"/>
  <c r="P2106" i="21"/>
  <c r="M2107" i="21"/>
  <c r="L2107" i="21"/>
  <c r="J2107" i="21"/>
  <c r="H2108" i="21"/>
  <c r="I2107" i="21"/>
  <c r="K2107" i="21"/>
  <c r="J2108" i="21"/>
  <c r="M2108" i="21"/>
  <c r="H2109" i="21"/>
  <c r="K2108" i="21"/>
  <c r="L2108" i="21"/>
  <c r="I2108" i="21"/>
  <c r="Q2107" i="21"/>
  <c r="P2107" i="21"/>
  <c r="O2107" i="21"/>
  <c r="N2107" i="21"/>
  <c r="L2109" i="21"/>
  <c r="M2109" i="21"/>
  <c r="I2109" i="21"/>
  <c r="K2109" i="21"/>
  <c r="J2109" i="21"/>
  <c r="H2110" i="21"/>
  <c r="P2108" i="21"/>
  <c r="O2108" i="21"/>
  <c r="Q2108" i="21"/>
  <c r="N2108" i="21"/>
  <c r="O2109" i="21"/>
  <c r="P2109" i="21"/>
  <c r="Q2109" i="21"/>
  <c r="N2109" i="21"/>
  <c r="L2110" i="21"/>
  <c r="I2110" i="21"/>
  <c r="H2111" i="21"/>
  <c r="J2110" i="21"/>
  <c r="K2110" i="21"/>
  <c r="M2110" i="21"/>
  <c r="Q2110" i="21"/>
  <c r="N2110" i="21"/>
  <c r="P2110" i="21"/>
  <c r="O2110" i="21"/>
  <c r="M2111" i="21"/>
  <c r="H2112" i="21"/>
  <c r="K2111" i="21"/>
  <c r="J2111" i="21"/>
  <c r="L2111" i="21"/>
  <c r="I2111" i="21"/>
  <c r="I2112" i="21"/>
  <c r="H2113" i="21"/>
  <c r="J2112" i="21"/>
  <c r="K2112" i="21"/>
  <c r="L2112" i="21"/>
  <c r="M2112" i="21"/>
  <c r="Q2111" i="21"/>
  <c r="N2111" i="21"/>
  <c r="O2111" i="21"/>
  <c r="P2111" i="21"/>
  <c r="N2112" i="21"/>
  <c r="O2112" i="21"/>
  <c r="Q2112" i="21"/>
  <c r="P2112" i="21"/>
  <c r="H2114" i="21"/>
  <c r="L2113" i="21"/>
  <c r="J2113" i="21"/>
  <c r="I2113" i="21"/>
  <c r="M2113" i="21"/>
  <c r="K2113" i="21"/>
  <c r="I2114" i="21"/>
  <c r="L2114" i="21"/>
  <c r="M2114" i="21"/>
  <c r="J2114" i="21"/>
  <c r="H2115" i="21"/>
  <c r="K2114" i="21"/>
  <c r="Q2113" i="21"/>
  <c r="O2113" i="21"/>
  <c r="N2113" i="21"/>
  <c r="P2113" i="21"/>
  <c r="Q2114" i="21"/>
  <c r="P2114" i="21"/>
  <c r="N2114" i="21"/>
  <c r="O2114" i="21"/>
  <c r="L2115" i="21"/>
  <c r="K2115" i="21"/>
  <c r="M2115" i="21"/>
  <c r="I2115" i="21"/>
  <c r="H2116" i="21"/>
  <c r="J2115" i="21"/>
  <c r="P2115" i="21"/>
  <c r="N2115" i="21"/>
  <c r="Q2115" i="21"/>
  <c r="O2115" i="21"/>
  <c r="J2116" i="21"/>
  <c r="H2117" i="21"/>
  <c r="L2116" i="21"/>
  <c r="I2116" i="21"/>
  <c r="M2116" i="21"/>
  <c r="K2116" i="21"/>
  <c r="M2117" i="21"/>
  <c r="I2117" i="21"/>
  <c r="H2118" i="21"/>
  <c r="K2117" i="21"/>
  <c r="J2117" i="21"/>
  <c r="L2117" i="21"/>
  <c r="P2116" i="21"/>
  <c r="O2116" i="21"/>
  <c r="Q2116" i="21"/>
  <c r="N2116" i="21"/>
  <c r="O2117" i="21"/>
  <c r="Q2117" i="21"/>
  <c r="P2117" i="21"/>
  <c r="N2117" i="21"/>
  <c r="H2119" i="21"/>
  <c r="M2118" i="21"/>
  <c r="I2118" i="21"/>
  <c r="J2118" i="21"/>
  <c r="L2118" i="21"/>
  <c r="K2118" i="21"/>
  <c r="I2119" i="21"/>
  <c r="H2120" i="21"/>
  <c r="J2119" i="21"/>
  <c r="L2119" i="21"/>
  <c r="M2119" i="21"/>
  <c r="K2119" i="21"/>
  <c r="P2118" i="21"/>
  <c r="O2118" i="21"/>
  <c r="N2118" i="21"/>
  <c r="Q2118" i="21"/>
  <c r="N2119" i="21"/>
  <c r="O2119" i="21"/>
  <c r="P2119" i="21"/>
  <c r="Q2119" i="21"/>
  <c r="M2120" i="21"/>
  <c r="H2121" i="21"/>
  <c r="J2120" i="21"/>
  <c r="K2120" i="21"/>
  <c r="L2120" i="21"/>
  <c r="I2120" i="21"/>
  <c r="M2121" i="21"/>
  <c r="I2121" i="21"/>
  <c r="L2121" i="21"/>
  <c r="H2122" i="21"/>
  <c r="K2121" i="21"/>
  <c r="J2121" i="21"/>
  <c r="N2120" i="21"/>
  <c r="O2120" i="21"/>
  <c r="Q2120" i="21"/>
  <c r="P2120" i="21"/>
  <c r="O2121" i="21"/>
  <c r="N2121" i="21"/>
  <c r="Q2121" i="21"/>
  <c r="P2121" i="21"/>
  <c r="J2122" i="21"/>
  <c r="L2122" i="21"/>
  <c r="M2122" i="21"/>
  <c r="I2122" i="21"/>
  <c r="K2122" i="21"/>
  <c r="H2123" i="21"/>
  <c r="O2122" i="21"/>
  <c r="Q2122" i="21"/>
  <c r="N2122" i="21"/>
  <c r="P2122" i="21"/>
  <c r="L2123" i="21"/>
  <c r="H2124" i="21"/>
  <c r="M2123" i="21"/>
  <c r="J2123" i="21"/>
  <c r="K2123" i="21"/>
  <c r="I2123" i="21"/>
  <c r="K2124" i="21"/>
  <c r="H2125" i="21"/>
  <c r="I2124" i="21"/>
  <c r="J2124" i="21"/>
  <c r="L2124" i="21"/>
  <c r="M2124" i="21"/>
  <c r="N2123" i="21"/>
  <c r="Q2123" i="21"/>
  <c r="O2123" i="21"/>
  <c r="P2123" i="21"/>
  <c r="M2125" i="21"/>
  <c r="L2125" i="21"/>
  <c r="I2125" i="21"/>
  <c r="K2125" i="21"/>
  <c r="H2126" i="21"/>
  <c r="J2125" i="21"/>
  <c r="Q2124" i="21"/>
  <c r="N2124" i="21"/>
  <c r="P2124" i="21"/>
  <c r="O2124" i="21"/>
  <c r="Q2125" i="21"/>
  <c r="P2125" i="21"/>
  <c r="N2125" i="21"/>
  <c r="O2125" i="21"/>
  <c r="H2127" i="21"/>
  <c r="J2126" i="21"/>
  <c r="I2126" i="21"/>
  <c r="M2126" i="21"/>
  <c r="K2126" i="21"/>
  <c r="L2126" i="21"/>
  <c r="H2128" i="21"/>
  <c r="L2127" i="21"/>
  <c r="M2127" i="21"/>
  <c r="K2127" i="21"/>
  <c r="I2127" i="21"/>
  <c r="J2127" i="21"/>
  <c r="P2126" i="21"/>
  <c r="O2126" i="21"/>
  <c r="Q2126" i="21"/>
  <c r="N2126" i="21"/>
  <c r="I2128" i="21"/>
  <c r="H2129" i="21"/>
  <c r="K2128" i="21"/>
  <c r="J2128" i="21"/>
  <c r="L2128" i="21"/>
  <c r="M2128" i="21"/>
  <c r="Q2127" i="21"/>
  <c r="P2127" i="21"/>
  <c r="O2127" i="21"/>
  <c r="N2127" i="21"/>
  <c r="P2128" i="21"/>
  <c r="O2128" i="21"/>
  <c r="Q2128" i="21"/>
  <c r="N2128" i="21"/>
  <c r="M2129" i="21"/>
  <c r="K2129" i="21"/>
  <c r="H2130" i="21"/>
  <c r="J2129" i="21"/>
  <c r="L2129" i="21"/>
  <c r="I2129" i="21"/>
  <c r="J2130" i="21"/>
  <c r="K2130" i="21"/>
  <c r="I2130" i="21"/>
  <c r="H2131" i="21"/>
  <c r="L2130" i="21"/>
  <c r="M2130" i="21"/>
  <c r="P2129" i="21"/>
  <c r="N2129" i="21"/>
  <c r="O2129" i="21"/>
  <c r="Q2129" i="21"/>
  <c r="O2130" i="21"/>
  <c r="Q2130" i="21"/>
  <c r="N2130" i="21"/>
  <c r="P2130" i="21"/>
  <c r="I2131" i="21"/>
  <c r="J2131" i="21"/>
  <c r="M2131" i="21"/>
  <c r="L2131" i="21"/>
  <c r="H2132" i="21"/>
  <c r="K2131" i="21"/>
  <c r="N2131" i="21"/>
  <c r="P2131" i="21"/>
  <c r="Q2131" i="21"/>
  <c r="O2131" i="21"/>
  <c r="K2132" i="21"/>
  <c r="M2132" i="21"/>
  <c r="L2132" i="21"/>
  <c r="I2132" i="21"/>
  <c r="H2133" i="21"/>
  <c r="J2132" i="21"/>
  <c r="N2132" i="21"/>
  <c r="O2132" i="21"/>
  <c r="P2132" i="21"/>
  <c r="Q2132" i="21"/>
  <c r="M2133" i="21"/>
  <c r="L2133" i="21"/>
  <c r="H2134" i="21"/>
  <c r="J2133" i="21"/>
  <c r="K2133" i="21"/>
  <c r="I2133" i="21"/>
  <c r="L2134" i="21"/>
  <c r="I2134" i="21"/>
  <c r="K2134" i="21"/>
  <c r="J2134" i="21"/>
  <c r="H2135" i="21"/>
  <c r="M2134" i="21"/>
  <c r="Q2133" i="21"/>
  <c r="O2133" i="21"/>
  <c r="N2133" i="21"/>
  <c r="P2133" i="21"/>
  <c r="P2134" i="21"/>
  <c r="O2134" i="21"/>
  <c r="N2134" i="21"/>
  <c r="Q2134" i="21"/>
  <c r="M2135" i="21"/>
  <c r="K2135" i="21"/>
  <c r="I2135" i="21"/>
  <c r="L2135" i="21"/>
  <c r="J2135" i="21"/>
  <c r="H2136" i="21"/>
  <c r="P2135" i="21"/>
  <c r="N2135" i="21"/>
  <c r="Q2135" i="21"/>
  <c r="O2135" i="21"/>
  <c r="K2136" i="21"/>
  <c r="I2136" i="21"/>
  <c r="J2136" i="21"/>
  <c r="L2136" i="21"/>
  <c r="M2136" i="21"/>
  <c r="H2137" i="21"/>
  <c r="P2136" i="21"/>
  <c r="N2136" i="21"/>
  <c r="Q2136" i="21"/>
  <c r="O2136" i="21"/>
  <c r="I2137" i="21"/>
  <c r="M2137" i="21"/>
  <c r="J2137" i="21"/>
  <c r="L2137" i="21"/>
  <c r="K2137" i="21"/>
  <c r="H2138" i="21"/>
  <c r="Q2137" i="21"/>
  <c r="N2137" i="21"/>
  <c r="P2137" i="21"/>
  <c r="O2137" i="21"/>
  <c r="I2138" i="21"/>
  <c r="M2138" i="21"/>
  <c r="J2138" i="21"/>
  <c r="K2138" i="21"/>
  <c r="L2138" i="21"/>
  <c r="H2139" i="21"/>
  <c r="O2138" i="21"/>
  <c r="Q2138" i="21"/>
  <c r="N2138" i="21"/>
  <c r="P2138" i="21"/>
  <c r="K2139" i="21"/>
  <c r="I2139" i="21"/>
  <c r="H2140" i="21"/>
  <c r="M2139" i="21"/>
  <c r="L2139" i="21"/>
  <c r="J2139" i="21"/>
  <c r="P2139" i="21"/>
  <c r="O2139" i="21"/>
  <c r="N2139" i="21"/>
  <c r="Q2139" i="21"/>
  <c r="I2140" i="21"/>
  <c r="J2140" i="21"/>
  <c r="H2141" i="21"/>
  <c r="L2140" i="21"/>
  <c r="K2140" i="21"/>
  <c r="M2140" i="21"/>
  <c r="O2140" i="21"/>
  <c r="P2140" i="21"/>
  <c r="Q2140" i="21"/>
  <c r="N2140" i="21"/>
  <c r="J2141" i="21"/>
  <c r="H2142" i="21"/>
  <c r="L2141" i="21"/>
  <c r="M2141" i="21"/>
  <c r="K2141" i="21"/>
  <c r="I2141" i="21"/>
  <c r="I2142" i="21"/>
  <c r="H2143" i="21"/>
  <c r="K2142" i="21"/>
  <c r="M2142" i="21"/>
  <c r="L2142" i="21"/>
  <c r="J2142" i="21"/>
  <c r="P2141" i="21"/>
  <c r="N2141" i="21"/>
  <c r="Q2141" i="21"/>
  <c r="O2141" i="21"/>
  <c r="Q2142" i="21"/>
  <c r="O2142" i="21"/>
  <c r="N2142" i="21"/>
  <c r="P2142" i="21"/>
  <c r="L2143" i="21"/>
  <c r="J2143" i="21"/>
  <c r="H2144" i="21"/>
  <c r="M2143" i="21"/>
  <c r="K2143" i="21"/>
  <c r="I2143" i="21"/>
  <c r="J2144" i="21"/>
  <c r="L2144" i="21"/>
  <c r="H2145" i="21"/>
  <c r="M2144" i="21"/>
  <c r="K2144" i="21"/>
  <c r="I2144" i="21"/>
  <c r="N2143" i="21"/>
  <c r="P2143" i="21"/>
  <c r="O2143" i="21"/>
  <c r="Q2143" i="21"/>
  <c r="J2145" i="21"/>
  <c r="I2145" i="21"/>
  <c r="L2145" i="21"/>
  <c r="M2145" i="21"/>
  <c r="H2146" i="21"/>
  <c r="K2145" i="21"/>
  <c r="P2144" i="21"/>
  <c r="Q2144" i="21"/>
  <c r="N2144" i="21"/>
  <c r="O2144" i="21"/>
  <c r="N2145" i="21"/>
  <c r="O2145" i="21"/>
  <c r="Q2145" i="21"/>
  <c r="P2145" i="21"/>
  <c r="M2146" i="21"/>
  <c r="K2146" i="21"/>
  <c r="L2146" i="21"/>
  <c r="J2146" i="21"/>
  <c r="I2146" i="21"/>
  <c r="H2147" i="21"/>
  <c r="O2146" i="21"/>
  <c r="N2146" i="21"/>
  <c r="P2146" i="21"/>
  <c r="Q2146" i="21"/>
  <c r="K2147" i="21"/>
  <c r="J2147" i="21"/>
  <c r="M2147" i="21"/>
  <c r="H2148" i="21"/>
  <c r="L2147" i="21"/>
  <c r="I2147" i="21"/>
  <c r="H2149" i="21"/>
  <c r="J2148" i="21"/>
  <c r="K2148" i="21"/>
  <c r="I2148" i="21"/>
  <c r="L2148" i="21"/>
  <c r="M2148" i="21"/>
  <c r="Q2147" i="21"/>
  <c r="N2147" i="21"/>
  <c r="P2147" i="21"/>
  <c r="O2147" i="21"/>
  <c r="H2150" i="21"/>
  <c r="J2149" i="21"/>
  <c r="M2149" i="21"/>
  <c r="L2149" i="21"/>
  <c r="K2149" i="21"/>
  <c r="I2149" i="21"/>
  <c r="O2148" i="21"/>
  <c r="N2148" i="21"/>
  <c r="P2148" i="21"/>
  <c r="Q2148" i="21"/>
  <c r="I2150" i="21"/>
  <c r="K2150" i="21"/>
  <c r="J2150" i="21"/>
  <c r="M2150" i="21"/>
  <c r="H2151" i="21"/>
  <c r="L2150" i="21"/>
  <c r="P2149" i="21"/>
  <c r="Q2149" i="21"/>
  <c r="O2149" i="21"/>
  <c r="N2149" i="21"/>
  <c r="N2150" i="21"/>
  <c r="Q2150" i="21"/>
  <c r="P2150" i="21"/>
  <c r="O2150" i="21"/>
  <c r="I2151" i="21"/>
  <c r="K2151" i="21"/>
  <c r="L2151" i="21"/>
  <c r="H2152" i="21"/>
  <c r="M2151" i="21"/>
  <c r="J2151" i="21"/>
  <c r="Q2151" i="21"/>
  <c r="N2151" i="21"/>
  <c r="P2151" i="21"/>
  <c r="O2151" i="21"/>
  <c r="L2152" i="21"/>
  <c r="M2152" i="21"/>
  <c r="H2153" i="21"/>
  <c r="K2152" i="21"/>
  <c r="J2152" i="21"/>
  <c r="I2152" i="21"/>
  <c r="M2153" i="21"/>
  <c r="H2154" i="21"/>
  <c r="J2153" i="21"/>
  <c r="L2153" i="21"/>
  <c r="I2153" i="21"/>
  <c r="K2153" i="21"/>
  <c r="P2152" i="21"/>
  <c r="Q2152" i="21"/>
  <c r="N2152" i="21"/>
  <c r="O2152" i="21"/>
  <c r="I2154" i="21"/>
  <c r="H2155" i="21"/>
  <c r="K2154" i="21"/>
  <c r="J2154" i="21"/>
  <c r="L2154" i="21"/>
  <c r="M2154" i="21"/>
  <c r="P2153" i="21"/>
  <c r="Q2153" i="21"/>
  <c r="O2153" i="21"/>
  <c r="N2153" i="21"/>
  <c r="O2154" i="21"/>
  <c r="N2154" i="21"/>
  <c r="Q2154" i="21"/>
  <c r="P2154" i="21"/>
  <c r="I2155" i="21"/>
  <c r="H2156" i="21"/>
  <c r="K2155" i="21"/>
  <c r="M2155" i="21"/>
  <c r="L2155" i="21"/>
  <c r="J2155" i="21"/>
  <c r="Q2155" i="21"/>
  <c r="N2155" i="21"/>
  <c r="O2155" i="21"/>
  <c r="P2155" i="21"/>
  <c r="L2156" i="21"/>
  <c r="K2156" i="21"/>
  <c r="I2156" i="21"/>
  <c r="M2156" i="21"/>
  <c r="J2156" i="21"/>
  <c r="H2157" i="21"/>
  <c r="P2156" i="21"/>
  <c r="N2156" i="21"/>
  <c r="O2156" i="21"/>
  <c r="Q2156" i="21"/>
  <c r="H2158" i="21"/>
  <c r="K2157" i="21"/>
  <c r="L2157" i="21"/>
  <c r="J2157" i="21"/>
  <c r="M2157" i="21"/>
  <c r="I2157" i="21"/>
  <c r="J2158" i="21"/>
  <c r="I2158" i="21"/>
  <c r="K2158" i="21"/>
  <c r="M2158" i="21"/>
  <c r="L2158" i="21"/>
  <c r="H2159" i="21"/>
  <c r="O2157" i="21"/>
  <c r="Q2157" i="21"/>
  <c r="P2157" i="21"/>
  <c r="N2157" i="21"/>
  <c r="Q2158" i="21"/>
  <c r="O2158" i="21"/>
  <c r="P2158" i="21"/>
  <c r="N2158" i="21"/>
  <c r="K2159" i="21"/>
  <c r="I2159" i="21"/>
  <c r="M2159" i="21"/>
  <c r="J2159" i="21"/>
  <c r="L2159" i="21"/>
  <c r="H2160" i="21"/>
  <c r="O2159" i="21"/>
  <c r="Q2159" i="21"/>
  <c r="N2159" i="21"/>
  <c r="P2159" i="21"/>
  <c r="M2160" i="21"/>
  <c r="K2160" i="21"/>
  <c r="I2160" i="21"/>
  <c r="H2161" i="21"/>
  <c r="L2160" i="21"/>
  <c r="J2160" i="21"/>
  <c r="Q2160" i="21"/>
  <c r="N2160" i="21"/>
  <c r="P2160" i="21"/>
  <c r="O2160" i="21"/>
  <c r="M2161" i="21"/>
  <c r="I2161" i="21"/>
  <c r="J2161" i="21"/>
  <c r="L2161" i="21"/>
  <c r="K2161" i="21"/>
  <c r="H2162" i="21"/>
  <c r="P2161" i="21"/>
  <c r="O2161" i="21"/>
  <c r="Q2161" i="21"/>
  <c r="N2161" i="21"/>
  <c r="K2162" i="21"/>
  <c r="J2162" i="21"/>
  <c r="I2162" i="21"/>
  <c r="L2162" i="21"/>
  <c r="H2163" i="21"/>
  <c r="M2162" i="21"/>
  <c r="Q2162" i="21"/>
  <c r="N2162" i="21"/>
  <c r="P2162" i="21"/>
  <c r="O2162" i="21"/>
  <c r="J2163" i="21"/>
  <c r="I2163" i="21"/>
  <c r="K2163" i="21"/>
  <c r="L2163" i="21"/>
  <c r="M2163" i="21"/>
  <c r="H2164" i="21"/>
  <c r="N2163" i="21"/>
  <c r="O2163" i="21"/>
  <c r="P2163" i="21"/>
  <c r="Q2163" i="21"/>
  <c r="H2165" i="21"/>
  <c r="J2164" i="21"/>
  <c r="I2164" i="21"/>
  <c r="L2164" i="21"/>
  <c r="M2164" i="21"/>
  <c r="K2164" i="21"/>
  <c r="K2165" i="21"/>
  <c r="J2165" i="21"/>
  <c r="I2165" i="21"/>
  <c r="H2166" i="21"/>
  <c r="L2165" i="21"/>
  <c r="M2165" i="21"/>
  <c r="N2164" i="21"/>
  <c r="O2164" i="21"/>
  <c r="Q2164" i="21"/>
  <c r="P2164" i="21"/>
  <c r="Q2165" i="21"/>
  <c r="P2165" i="21"/>
  <c r="N2165" i="21"/>
  <c r="O2165" i="21"/>
  <c r="K2166" i="21"/>
  <c r="I2166" i="21"/>
  <c r="M2166" i="21"/>
  <c r="J2166" i="21"/>
  <c r="H2167" i="21"/>
  <c r="L2166" i="21"/>
  <c r="P2166" i="21"/>
  <c r="N2166" i="21"/>
  <c r="O2166" i="21"/>
  <c r="Q2166" i="21"/>
  <c r="L2167" i="21"/>
  <c r="K2167" i="21"/>
  <c r="H2168" i="21"/>
  <c r="M2167" i="21"/>
  <c r="I2167" i="21"/>
  <c r="J2167" i="21"/>
  <c r="M2168" i="21"/>
  <c r="H2169" i="21"/>
  <c r="I2168" i="21"/>
  <c r="L2168" i="21"/>
  <c r="J2168" i="21"/>
  <c r="K2168" i="21"/>
  <c r="P2167" i="21"/>
  <c r="O2167" i="21"/>
  <c r="N2167" i="21"/>
  <c r="Q2167" i="21"/>
  <c r="J2169" i="21"/>
  <c r="H2170" i="21"/>
  <c r="K2169" i="21"/>
  <c r="L2169" i="21"/>
  <c r="M2169" i="21"/>
  <c r="I2169" i="21"/>
  <c r="O2168" i="21"/>
  <c r="P2168" i="21"/>
  <c r="N2168" i="21"/>
  <c r="Q2168" i="21"/>
  <c r="K2170" i="21"/>
  <c r="H2171" i="21"/>
  <c r="L2170" i="21"/>
  <c r="J2170" i="21"/>
  <c r="I2170" i="21"/>
  <c r="M2170" i="21"/>
  <c r="P2169" i="21"/>
  <c r="O2169" i="21"/>
  <c r="N2169" i="21"/>
  <c r="Q2169" i="21"/>
  <c r="I2171" i="21"/>
  <c r="M2171" i="21"/>
  <c r="K2171" i="21"/>
  <c r="J2171" i="21"/>
  <c r="H2172" i="21"/>
  <c r="L2171" i="21"/>
  <c r="Q2170" i="21"/>
  <c r="N2170" i="21"/>
  <c r="P2170" i="21"/>
  <c r="O2170" i="21"/>
  <c r="Q2171" i="21"/>
  <c r="N2171" i="21"/>
  <c r="P2171" i="21"/>
  <c r="O2171" i="21"/>
  <c r="M2172" i="21"/>
  <c r="K2172" i="21"/>
  <c r="L2172" i="21"/>
  <c r="H2173" i="21"/>
  <c r="J2172" i="21"/>
  <c r="I2172" i="21"/>
  <c r="K2173" i="21"/>
  <c r="L2173" i="21"/>
  <c r="J2173" i="21"/>
  <c r="M2173" i="21"/>
  <c r="I2173" i="21"/>
  <c r="H2174" i="21"/>
  <c r="O2172" i="21"/>
  <c r="P2172" i="21"/>
  <c r="Q2172" i="21"/>
  <c r="N2172" i="21"/>
  <c r="Q2173" i="21"/>
  <c r="N2173" i="21"/>
  <c r="P2173" i="21"/>
  <c r="O2173" i="21"/>
  <c r="M2174" i="21"/>
  <c r="J2174" i="21"/>
  <c r="L2174" i="21"/>
  <c r="H2175" i="21"/>
  <c r="I2174" i="21"/>
  <c r="K2174" i="21"/>
  <c r="H2176" i="21"/>
  <c r="J2175" i="21"/>
  <c r="L2175" i="21"/>
  <c r="M2175" i="21"/>
  <c r="K2175" i="21"/>
  <c r="I2175" i="21"/>
  <c r="Q2174" i="21"/>
  <c r="N2174" i="21"/>
  <c r="P2174" i="21"/>
  <c r="O2174" i="21"/>
  <c r="H2177" i="21"/>
  <c r="J2176" i="21"/>
  <c r="K2176" i="21"/>
  <c r="L2176" i="21"/>
  <c r="M2176" i="21"/>
  <c r="I2176" i="21"/>
  <c r="N2175" i="21"/>
  <c r="P2175" i="21"/>
  <c r="Q2175" i="21"/>
  <c r="O2175" i="21"/>
  <c r="H2178" i="21"/>
  <c r="M2177" i="21"/>
  <c r="J2177" i="21"/>
  <c r="K2177" i="21"/>
  <c r="I2177" i="21"/>
  <c r="L2177" i="21"/>
  <c r="N2176" i="21"/>
  <c r="P2176" i="21"/>
  <c r="Q2176" i="21"/>
  <c r="O2176" i="21"/>
  <c r="H2179" i="21"/>
  <c r="K2178" i="21"/>
  <c r="J2178" i="21"/>
  <c r="L2178" i="21"/>
  <c r="I2178" i="21"/>
  <c r="M2178" i="21"/>
  <c r="N2177" i="21"/>
  <c r="O2177" i="21"/>
  <c r="P2177" i="21"/>
  <c r="Q2177" i="21"/>
  <c r="L2179" i="21"/>
  <c r="J2179" i="21"/>
  <c r="K2179" i="21"/>
  <c r="M2179" i="21"/>
  <c r="I2179" i="21"/>
  <c r="H2180" i="21"/>
  <c r="N2178" i="21"/>
  <c r="P2178" i="21"/>
  <c r="Q2178" i="21"/>
  <c r="O2178" i="21"/>
  <c r="P2179" i="21"/>
  <c r="O2179" i="21"/>
  <c r="Q2179" i="21"/>
  <c r="N2179" i="21"/>
  <c r="J2180" i="21"/>
  <c r="I2180" i="21"/>
  <c r="K2180" i="21"/>
  <c r="L2180" i="21"/>
  <c r="M2180" i="21"/>
  <c r="H2181" i="21"/>
  <c r="O2180" i="21"/>
  <c r="N2180" i="21"/>
  <c r="P2180" i="21"/>
  <c r="Q2180" i="21"/>
  <c r="L2181" i="21"/>
  <c r="I2181" i="21"/>
  <c r="M2181" i="21"/>
  <c r="J2181" i="21"/>
  <c r="H2182" i="21"/>
  <c r="K2181" i="21"/>
  <c r="Q2181" i="21"/>
  <c r="N2181" i="21"/>
  <c r="O2181" i="21"/>
  <c r="P2181" i="21"/>
  <c r="I2182" i="21"/>
  <c r="J2182" i="21"/>
  <c r="M2182" i="21"/>
  <c r="L2182" i="21"/>
  <c r="K2182" i="21"/>
  <c r="H2183" i="21"/>
  <c r="N2182" i="21"/>
  <c r="Q2182" i="21"/>
  <c r="P2182" i="21"/>
  <c r="O2182" i="21"/>
  <c r="J2183" i="21"/>
  <c r="M2183" i="21"/>
  <c r="H2184" i="21"/>
  <c r="I2183" i="21"/>
  <c r="K2183" i="21"/>
  <c r="L2183" i="21"/>
  <c r="K2184" i="21"/>
  <c r="J2184" i="21"/>
  <c r="I2184" i="21"/>
  <c r="M2184" i="21"/>
  <c r="H2185" i="21"/>
  <c r="L2184" i="21"/>
  <c r="P2183" i="21"/>
  <c r="Q2183" i="21"/>
  <c r="O2183" i="21"/>
  <c r="N2183" i="21"/>
  <c r="O2184" i="21"/>
  <c r="Q2184" i="21"/>
  <c r="P2184" i="21"/>
  <c r="N2184" i="21"/>
  <c r="M2185" i="21"/>
  <c r="J2185" i="21"/>
  <c r="K2185" i="21"/>
  <c r="L2185" i="21"/>
  <c r="H2186" i="21"/>
  <c r="I2185" i="21"/>
  <c r="H2187" i="21"/>
  <c r="L2186" i="21"/>
  <c r="K2186" i="21"/>
  <c r="J2186" i="21"/>
  <c r="M2186" i="21"/>
  <c r="I2186" i="21"/>
  <c r="O2185" i="21"/>
  <c r="P2185" i="21"/>
  <c r="Q2185" i="21"/>
  <c r="N2185" i="21"/>
  <c r="L2187" i="21"/>
  <c r="I2187" i="21"/>
  <c r="M2187" i="21"/>
  <c r="J2187" i="21"/>
  <c r="H2188" i="21"/>
  <c r="K2187" i="21"/>
  <c r="O2186" i="21"/>
  <c r="P2186" i="21"/>
  <c r="Q2186" i="21"/>
  <c r="N2186" i="21"/>
  <c r="N2187" i="21"/>
  <c r="Q2187" i="21"/>
  <c r="P2187" i="21"/>
  <c r="O2187" i="21"/>
  <c r="M2188" i="21"/>
  <c r="J2188" i="21"/>
  <c r="I2188" i="21"/>
  <c r="L2188" i="21"/>
  <c r="H2189" i="21"/>
  <c r="K2188" i="21"/>
  <c r="O2188" i="21"/>
  <c r="Q2188" i="21"/>
  <c r="P2188" i="21"/>
  <c r="N2188" i="21"/>
  <c r="H2190" i="21"/>
  <c r="L2189" i="21"/>
  <c r="J2189" i="21"/>
  <c r="K2189" i="21"/>
  <c r="M2189" i="21"/>
  <c r="I2189" i="21"/>
  <c r="H2191" i="21"/>
  <c r="J2190" i="21"/>
  <c r="I2190" i="21"/>
  <c r="M2190" i="21"/>
  <c r="K2190" i="21"/>
  <c r="L2190" i="21"/>
  <c r="P2189" i="21"/>
  <c r="O2189" i="21"/>
  <c r="N2189" i="21"/>
  <c r="Q2189" i="21"/>
  <c r="H2192" i="21"/>
  <c r="L2191" i="21"/>
  <c r="I2191" i="21"/>
  <c r="J2191" i="21"/>
  <c r="M2191" i="21"/>
  <c r="K2191" i="21"/>
  <c r="N2190" i="21"/>
  <c r="Q2190" i="21"/>
  <c r="P2190" i="21"/>
  <c r="O2190" i="21"/>
  <c r="H2193" i="21"/>
  <c r="I2192" i="21"/>
  <c r="K2192" i="21"/>
  <c r="J2192" i="21"/>
  <c r="L2192" i="21"/>
  <c r="M2192" i="21"/>
  <c r="O2191" i="21"/>
  <c r="N2191" i="21"/>
  <c r="P2191" i="21"/>
  <c r="Q2191" i="21"/>
  <c r="K2193" i="21"/>
  <c r="M2193" i="21"/>
  <c r="L2193" i="21"/>
  <c r="J2193" i="21"/>
  <c r="I2193" i="21"/>
  <c r="H2194" i="21"/>
  <c r="Q2192" i="21"/>
  <c r="O2192" i="21"/>
  <c r="P2192" i="21"/>
  <c r="N2192" i="21"/>
  <c r="Q2193" i="21"/>
  <c r="N2193" i="21"/>
  <c r="O2193" i="21"/>
  <c r="P2193" i="21"/>
  <c r="K2194" i="21"/>
  <c r="I2194" i="21"/>
  <c r="L2194" i="21"/>
  <c r="J2194" i="21"/>
  <c r="H2195" i="21"/>
  <c r="M2194" i="21"/>
  <c r="N2194" i="21"/>
  <c r="P2194" i="21"/>
  <c r="O2194" i="21"/>
  <c r="Q2194" i="21"/>
  <c r="H2196" i="21"/>
  <c r="L2195" i="21"/>
  <c r="K2195" i="21"/>
  <c r="I2195" i="21"/>
  <c r="M2195" i="21"/>
  <c r="J2195" i="21"/>
  <c r="M2196" i="21"/>
  <c r="H2197" i="21"/>
  <c r="L2196" i="21"/>
  <c r="J2196" i="21"/>
  <c r="K2196" i="21"/>
  <c r="I2196" i="21"/>
  <c r="O2195" i="21"/>
  <c r="Q2195" i="21"/>
  <c r="P2195" i="21"/>
  <c r="N2195" i="21"/>
  <c r="K2197" i="21"/>
  <c r="L2197" i="21"/>
  <c r="M2197" i="21"/>
  <c r="H2198" i="21"/>
  <c r="J2197" i="21"/>
  <c r="I2197" i="21"/>
  <c r="O2196" i="21"/>
  <c r="N2196" i="21"/>
  <c r="Q2196" i="21"/>
  <c r="P2196" i="21"/>
  <c r="H2199" i="21"/>
  <c r="L2198" i="21"/>
  <c r="M2198" i="21"/>
  <c r="J2198" i="21"/>
  <c r="I2198" i="21"/>
  <c r="K2198" i="21"/>
  <c r="Q2197" i="21"/>
  <c r="N2197" i="21"/>
  <c r="P2197" i="21"/>
  <c r="O2197" i="21"/>
  <c r="J2199" i="21"/>
  <c r="M2199" i="21"/>
  <c r="H2200" i="21"/>
  <c r="L2199" i="21"/>
  <c r="I2199" i="21"/>
  <c r="K2199" i="21"/>
  <c r="N2198" i="21"/>
  <c r="O2198" i="21"/>
  <c r="P2198" i="21"/>
  <c r="Q2198" i="21"/>
  <c r="M2200" i="21"/>
  <c r="K2200" i="21"/>
  <c r="I2200" i="21"/>
  <c r="H2201" i="21"/>
  <c r="L2200" i="21"/>
  <c r="J2200" i="21"/>
  <c r="O2199" i="21"/>
  <c r="Q2199" i="21"/>
  <c r="P2199" i="21"/>
  <c r="N2199" i="21"/>
  <c r="P2200" i="21"/>
  <c r="O2200" i="21"/>
  <c r="Q2200" i="21"/>
  <c r="N2200" i="21"/>
  <c r="K2201" i="21"/>
  <c r="J2201" i="21"/>
  <c r="H2202" i="21"/>
  <c r="M2201" i="21"/>
  <c r="L2201" i="21"/>
  <c r="I2201" i="21"/>
  <c r="M2202" i="21"/>
  <c r="I2202" i="21"/>
  <c r="H2203" i="21"/>
  <c r="L2202" i="21"/>
  <c r="K2202" i="21"/>
  <c r="J2202" i="21"/>
  <c r="O2201" i="21"/>
  <c r="P2201" i="21"/>
  <c r="Q2201" i="21"/>
  <c r="N2201" i="21"/>
  <c r="O2202" i="21"/>
  <c r="Q2202" i="21"/>
  <c r="P2202" i="21"/>
  <c r="N2202" i="21"/>
  <c r="K2203" i="21"/>
  <c r="L2203" i="21"/>
  <c r="H2204" i="21"/>
  <c r="J2203" i="21"/>
  <c r="I2203" i="21"/>
  <c r="M2203" i="21"/>
  <c r="M2204" i="21"/>
  <c r="K2204" i="21"/>
  <c r="I2204" i="21"/>
  <c r="L2204" i="21"/>
  <c r="H2205" i="21"/>
  <c r="J2204" i="21"/>
  <c r="Q2203" i="21"/>
  <c r="O2203" i="21"/>
  <c r="N2203" i="21"/>
  <c r="P2203" i="21"/>
  <c r="P2204" i="21"/>
  <c r="Q2204" i="21"/>
  <c r="O2204" i="21"/>
  <c r="N2204" i="21"/>
  <c r="J2205" i="21"/>
  <c r="L2205" i="21"/>
  <c r="M2205" i="21"/>
  <c r="K2205" i="21"/>
  <c r="I2205" i="21"/>
  <c r="H2206" i="21"/>
  <c r="O2205" i="21"/>
  <c r="Q2205" i="21"/>
  <c r="N2205" i="21"/>
  <c r="P2205" i="21"/>
  <c r="M2206" i="21"/>
  <c r="L2206" i="21"/>
  <c r="K2206" i="21"/>
  <c r="J2206" i="21"/>
  <c r="H2207" i="21"/>
  <c r="I2206" i="21"/>
  <c r="K2207" i="21"/>
  <c r="L2207" i="21"/>
  <c r="H2208" i="21"/>
  <c r="M2207" i="21"/>
  <c r="I2207" i="21"/>
  <c r="J2207" i="21"/>
  <c r="O2206" i="21"/>
  <c r="Q2206" i="21"/>
  <c r="N2206" i="21"/>
  <c r="P2206" i="21"/>
  <c r="L2208" i="21"/>
  <c r="M2208" i="21"/>
  <c r="K2208" i="21"/>
  <c r="I2208" i="21"/>
  <c r="J2208" i="21"/>
  <c r="H2209" i="21"/>
  <c r="Q2207" i="21"/>
  <c r="N2207" i="21"/>
  <c r="P2207" i="21"/>
  <c r="O2207" i="21"/>
  <c r="N2208" i="21"/>
  <c r="O2208" i="21"/>
  <c r="Q2208" i="21"/>
  <c r="P2208" i="21"/>
  <c r="L2209" i="21"/>
  <c r="I2209" i="21"/>
  <c r="K2209" i="21"/>
  <c r="M2209" i="21"/>
  <c r="J2209" i="21"/>
  <c r="H2210" i="21"/>
  <c r="N2209" i="21"/>
  <c r="O2209" i="21"/>
  <c r="P2209" i="21"/>
  <c r="Q2209" i="21"/>
  <c r="H2211" i="21"/>
  <c r="M2210" i="21"/>
  <c r="I2210" i="21"/>
  <c r="J2210" i="21"/>
  <c r="K2210" i="21"/>
  <c r="L2210" i="21"/>
  <c r="I2211" i="21"/>
  <c r="L2211" i="21"/>
  <c r="K2211" i="21"/>
  <c r="H2212" i="21"/>
  <c r="M2211" i="21"/>
  <c r="J2211" i="21"/>
  <c r="O2210" i="21"/>
  <c r="P2210" i="21"/>
  <c r="Q2210" i="21"/>
  <c r="N2210" i="21"/>
  <c r="N2211" i="21"/>
  <c r="P2211" i="21"/>
  <c r="O2211" i="21"/>
  <c r="Q2211" i="21"/>
  <c r="L2212" i="21"/>
  <c r="M2212" i="21"/>
  <c r="J2212" i="21"/>
  <c r="H2213" i="21"/>
  <c r="I2212" i="21"/>
  <c r="K2212" i="21"/>
  <c r="L2213" i="21"/>
  <c r="I2213" i="21"/>
  <c r="H2214" i="21"/>
  <c r="K2213" i="21"/>
  <c r="M2213" i="21"/>
  <c r="J2213" i="21"/>
  <c r="N2212" i="21"/>
  <c r="P2212" i="21"/>
  <c r="O2212" i="21"/>
  <c r="Q2212" i="21"/>
  <c r="N2213" i="21"/>
  <c r="O2213" i="21"/>
  <c r="P2213" i="21"/>
  <c r="Q2213" i="21"/>
  <c r="M2214" i="21"/>
  <c r="K2214" i="21"/>
  <c r="L2214" i="21"/>
  <c r="H2215" i="21"/>
  <c r="I2214" i="21"/>
  <c r="J2214" i="21"/>
  <c r="J2215" i="21"/>
  <c r="K2215" i="21"/>
  <c r="L2215" i="21"/>
  <c r="M2215" i="21"/>
  <c r="I2215" i="21"/>
  <c r="H2216" i="21"/>
  <c r="O2214" i="21"/>
  <c r="N2214" i="21"/>
  <c r="Q2214" i="21"/>
  <c r="P2214" i="21"/>
  <c r="O2215" i="21"/>
  <c r="N2215" i="21"/>
  <c r="P2215" i="21"/>
  <c r="Q2215" i="21"/>
  <c r="L2216" i="21"/>
  <c r="M2216" i="21"/>
  <c r="K2216" i="21"/>
  <c r="J2216" i="21"/>
  <c r="H2217" i="21"/>
  <c r="I2216" i="21"/>
  <c r="L2217" i="21"/>
  <c r="H2218" i="21"/>
  <c r="K2217" i="21"/>
  <c r="I2217" i="21"/>
  <c r="J2217" i="21"/>
  <c r="M2217" i="21"/>
  <c r="N2216" i="21"/>
  <c r="O2216" i="21"/>
  <c r="P2216" i="21"/>
  <c r="Q2216" i="21"/>
  <c r="J2218" i="21"/>
  <c r="M2218" i="21"/>
  <c r="L2218" i="21"/>
  <c r="K2218" i="21"/>
  <c r="I2218" i="21"/>
  <c r="H2219" i="21"/>
  <c r="N2217" i="21"/>
  <c r="Q2217" i="21"/>
  <c r="O2217" i="21"/>
  <c r="P2217" i="21"/>
  <c r="Q2218" i="21"/>
  <c r="O2218" i="21"/>
  <c r="N2218" i="21"/>
  <c r="P2218" i="21"/>
  <c r="H2220" i="21"/>
  <c r="I2219" i="21"/>
  <c r="J2219" i="21"/>
  <c r="K2219" i="21"/>
  <c r="L2219" i="21"/>
  <c r="M2219" i="21"/>
  <c r="H2221" i="21"/>
  <c r="I2220" i="21"/>
  <c r="K2220" i="21"/>
  <c r="L2220" i="21"/>
  <c r="M2220" i="21"/>
  <c r="J2220" i="21"/>
  <c r="P2219" i="21"/>
  <c r="N2219" i="21"/>
  <c r="O2219" i="21"/>
  <c r="Q2219" i="21"/>
  <c r="H2222" i="21"/>
  <c r="J2221" i="21"/>
  <c r="M2221" i="21"/>
  <c r="L2221" i="21"/>
  <c r="K2221" i="21"/>
  <c r="I2221" i="21"/>
  <c r="N2220" i="21"/>
  <c r="O2220" i="21"/>
  <c r="P2220" i="21"/>
  <c r="Q2220" i="21"/>
  <c r="H2223" i="21"/>
  <c r="K2222" i="21"/>
  <c r="J2222" i="21"/>
  <c r="I2222" i="21"/>
  <c r="M2222" i="21"/>
  <c r="L2222" i="21"/>
  <c r="P2221" i="21"/>
  <c r="N2221" i="21"/>
  <c r="O2221" i="21"/>
  <c r="Q2221" i="21"/>
  <c r="M2223" i="21"/>
  <c r="I2223" i="21"/>
  <c r="H2224" i="21"/>
  <c r="L2223" i="21"/>
  <c r="J2223" i="21"/>
  <c r="K2223" i="21"/>
  <c r="P2222" i="21"/>
  <c r="Q2222" i="21"/>
  <c r="N2222" i="21"/>
  <c r="O2222" i="21"/>
  <c r="Q2223" i="21"/>
  <c r="O2223" i="21"/>
  <c r="N2223" i="21"/>
  <c r="P2223" i="21"/>
  <c r="I2224" i="21"/>
  <c r="J2224" i="21"/>
  <c r="M2224" i="21"/>
  <c r="H2225" i="21"/>
  <c r="K2224" i="21"/>
  <c r="L2224" i="21"/>
  <c r="P2224" i="21"/>
  <c r="O2224" i="21"/>
  <c r="Q2224" i="21"/>
  <c r="N2224" i="21"/>
  <c r="M2225" i="21"/>
  <c r="K2225" i="21"/>
  <c r="L2225" i="21"/>
  <c r="J2225" i="21"/>
  <c r="I2225" i="21"/>
  <c r="H2226" i="21"/>
  <c r="O2225" i="21"/>
  <c r="N2225" i="21"/>
  <c r="P2225" i="21"/>
  <c r="Q2225" i="21"/>
  <c r="M2226" i="21"/>
  <c r="J2226" i="21"/>
  <c r="I2226" i="21"/>
  <c r="K2226" i="21"/>
  <c r="L2226" i="21"/>
  <c r="H2227" i="21"/>
  <c r="Q2226" i="21"/>
  <c r="N2226" i="21"/>
  <c r="P2226" i="21"/>
  <c r="O2226" i="21"/>
  <c r="L2227" i="21"/>
  <c r="J2227" i="21"/>
  <c r="K2227" i="21"/>
  <c r="I2227" i="21"/>
  <c r="M2227" i="21"/>
  <c r="H2228" i="21"/>
  <c r="N2227" i="21"/>
  <c r="Q2227" i="21"/>
  <c r="P2227" i="21"/>
  <c r="O2227" i="21"/>
  <c r="I2228" i="21"/>
  <c r="J2228" i="21"/>
  <c r="K2228" i="21"/>
  <c r="H2229" i="21"/>
  <c r="M2228" i="21"/>
  <c r="L2228" i="21"/>
  <c r="O2228" i="21"/>
  <c r="Q2228" i="21"/>
  <c r="P2228" i="21"/>
  <c r="N2228" i="21"/>
  <c r="M2229" i="21"/>
  <c r="J2229" i="21"/>
  <c r="H2230" i="21"/>
  <c r="I2229" i="21"/>
  <c r="L2229" i="21"/>
  <c r="K2229" i="21"/>
  <c r="J2230" i="21"/>
  <c r="L2230" i="21"/>
  <c r="H2231" i="21"/>
  <c r="I2230" i="21"/>
  <c r="K2230" i="21"/>
  <c r="M2230" i="21"/>
  <c r="O2229" i="21"/>
  <c r="P2229" i="21"/>
  <c r="Q2229" i="21"/>
  <c r="N2229" i="21"/>
  <c r="K2231" i="21"/>
  <c r="M2231" i="21"/>
  <c r="L2231" i="21"/>
  <c r="I2231" i="21"/>
  <c r="J2231" i="21"/>
  <c r="H2232" i="21"/>
  <c r="P2230" i="21"/>
  <c r="Q2230" i="21"/>
  <c r="N2230" i="21"/>
  <c r="O2230" i="21"/>
  <c r="P2231" i="21"/>
  <c r="Q2231" i="21"/>
  <c r="N2231" i="21"/>
  <c r="O2231" i="21"/>
  <c r="L2232" i="21"/>
  <c r="H2233" i="21"/>
  <c r="J2232" i="21"/>
  <c r="K2232" i="21"/>
  <c r="I2232" i="21"/>
  <c r="M2232" i="21"/>
  <c r="M2233" i="21"/>
  <c r="I2233" i="21"/>
  <c r="H2234" i="21"/>
  <c r="L2233" i="21"/>
  <c r="K2233" i="21"/>
  <c r="J2233" i="21"/>
  <c r="O2232" i="21"/>
  <c r="Q2232" i="21"/>
  <c r="N2232" i="21"/>
  <c r="P2232" i="21"/>
  <c r="O2233" i="21"/>
  <c r="Q2233" i="21"/>
  <c r="N2233" i="21"/>
  <c r="P2233" i="21"/>
  <c r="L2234" i="21"/>
  <c r="H2235" i="21"/>
  <c r="K2234" i="21"/>
  <c r="I2234" i="21"/>
  <c r="J2234" i="21"/>
  <c r="M2234" i="21"/>
  <c r="H2236" i="21"/>
  <c r="J2235" i="21"/>
  <c r="L2235" i="21"/>
  <c r="K2235" i="21"/>
  <c r="I2235" i="21"/>
  <c r="M2235" i="21"/>
  <c r="Q2234" i="21"/>
  <c r="N2234" i="21"/>
  <c r="O2234" i="21"/>
  <c r="P2234" i="21"/>
  <c r="J2236" i="21"/>
  <c r="M2236" i="21"/>
  <c r="L2236" i="21"/>
  <c r="H2237" i="21"/>
  <c r="I2236" i="21"/>
  <c r="K2236" i="21"/>
  <c r="N2235" i="21"/>
  <c r="Q2235" i="21"/>
  <c r="O2235" i="21"/>
  <c r="P2235" i="21"/>
  <c r="K2237" i="21"/>
  <c r="M2237" i="21"/>
  <c r="L2237" i="21"/>
  <c r="J2237" i="21"/>
  <c r="I2237" i="21"/>
  <c r="H2238" i="21"/>
  <c r="Q2236" i="21"/>
  <c r="N2236" i="21"/>
  <c r="P2236" i="21"/>
  <c r="O2236" i="21"/>
  <c r="N2237" i="21"/>
  <c r="P2237" i="21"/>
  <c r="Q2237" i="21"/>
  <c r="O2237" i="21"/>
  <c r="I2238" i="21"/>
  <c r="H2239" i="21"/>
  <c r="K2238" i="21"/>
  <c r="M2238" i="21"/>
  <c r="J2238" i="21"/>
  <c r="L2238" i="21"/>
  <c r="Q2238" i="21"/>
  <c r="N2238" i="21"/>
  <c r="P2238" i="21"/>
  <c r="O2238" i="21"/>
  <c r="M2239" i="21"/>
  <c r="K2239" i="21"/>
  <c r="L2239" i="21"/>
  <c r="I2239" i="21"/>
  <c r="H2240" i="21"/>
  <c r="J2239" i="21"/>
  <c r="Q2239" i="21"/>
  <c r="N2239" i="21"/>
  <c r="O2239" i="21"/>
  <c r="P2239" i="21"/>
  <c r="L2240" i="21"/>
  <c r="H2241" i="21"/>
  <c r="K2240" i="21"/>
  <c r="I2240" i="21"/>
  <c r="J2240" i="21"/>
  <c r="M2240" i="21"/>
  <c r="M2241" i="21"/>
  <c r="J2241" i="21"/>
  <c r="H2242" i="21"/>
  <c r="I2241" i="21"/>
  <c r="K2241" i="21"/>
  <c r="L2241" i="21"/>
  <c r="Q2240" i="21"/>
  <c r="N2240" i="21"/>
  <c r="P2240" i="21"/>
  <c r="O2240" i="21"/>
  <c r="L2242" i="21"/>
  <c r="M2242" i="21"/>
  <c r="I2242" i="21"/>
  <c r="H2243" i="21"/>
  <c r="J2242" i="21"/>
  <c r="K2242" i="21"/>
  <c r="N2241" i="21"/>
  <c r="O2241" i="21"/>
  <c r="P2241" i="21"/>
  <c r="Q2241" i="21"/>
  <c r="Q2242" i="21"/>
  <c r="N2242" i="21"/>
  <c r="O2242" i="21"/>
  <c r="P2242" i="21"/>
  <c r="I2243" i="21"/>
  <c r="H2244" i="21"/>
  <c r="K2243" i="21"/>
  <c r="L2243" i="21"/>
  <c r="M2243" i="21"/>
  <c r="J2243" i="21"/>
  <c r="Q2243" i="21"/>
  <c r="O2243" i="21"/>
  <c r="P2243" i="21"/>
  <c r="N2243" i="21"/>
  <c r="J2244" i="21"/>
  <c r="I2244" i="21"/>
  <c r="K2244" i="21"/>
  <c r="H2245" i="21"/>
  <c r="L2244" i="21"/>
  <c r="M2244" i="21"/>
  <c r="Q2244" i="21"/>
  <c r="P2244" i="21"/>
  <c r="O2244" i="21"/>
  <c r="N2244" i="21"/>
  <c r="L2245" i="21"/>
  <c r="M2245" i="21"/>
  <c r="H2246" i="21"/>
  <c r="J2245" i="21"/>
  <c r="K2245" i="21"/>
  <c r="I2245" i="21"/>
  <c r="K2246" i="21"/>
  <c r="J2246" i="21"/>
  <c r="H2247" i="21"/>
  <c r="M2246" i="21"/>
  <c r="L2246" i="21"/>
  <c r="I2246" i="21"/>
  <c r="O2245" i="21"/>
  <c r="P2245" i="21"/>
  <c r="N2245" i="21"/>
  <c r="Q2245" i="21"/>
  <c r="M2247" i="21"/>
  <c r="K2247" i="21"/>
  <c r="L2247" i="21"/>
  <c r="I2247" i="21"/>
  <c r="J2247" i="21"/>
  <c r="H2248" i="21"/>
  <c r="O2246" i="21"/>
  <c r="N2246" i="21"/>
  <c r="P2246" i="21"/>
  <c r="Q2246" i="21"/>
  <c r="O2247" i="21"/>
  <c r="P2247" i="21"/>
  <c r="Q2247" i="21"/>
  <c r="N2247" i="21"/>
  <c r="L2248" i="21"/>
  <c r="J2248" i="21"/>
  <c r="K2248" i="21"/>
  <c r="H2249" i="21"/>
  <c r="M2248" i="21"/>
  <c r="I2248" i="21"/>
  <c r="K2249" i="21"/>
  <c r="I2249" i="21"/>
  <c r="L2249" i="21"/>
  <c r="H2250" i="21"/>
  <c r="J2249" i="21"/>
  <c r="M2249" i="21"/>
  <c r="O2248" i="21"/>
  <c r="Q2248" i="21"/>
  <c r="P2248" i="21"/>
  <c r="N2248" i="21"/>
  <c r="O2249" i="21"/>
  <c r="P2249" i="21"/>
  <c r="N2249" i="21"/>
  <c r="Q2249" i="21"/>
  <c r="I2250" i="21"/>
  <c r="M2250" i="21"/>
  <c r="H2251" i="21"/>
  <c r="L2250" i="21"/>
  <c r="K2250" i="21"/>
  <c r="J2250" i="21"/>
  <c r="O2250" i="21"/>
  <c r="N2250" i="21"/>
  <c r="P2250" i="21"/>
  <c r="Q2250" i="21"/>
  <c r="L2251" i="21"/>
  <c r="K2251" i="21"/>
  <c r="M2251" i="21"/>
  <c r="I2251" i="21"/>
  <c r="J2251" i="21"/>
  <c r="H2252" i="21"/>
  <c r="O2251" i="21"/>
  <c r="Q2251" i="21"/>
  <c r="N2251" i="21"/>
  <c r="P2251" i="21"/>
  <c r="M2252" i="21"/>
  <c r="H2253" i="21"/>
  <c r="L2252" i="21"/>
  <c r="I2252" i="21"/>
  <c r="J2252" i="21"/>
  <c r="K2252" i="21"/>
  <c r="K2253" i="21"/>
  <c r="H2254" i="21"/>
  <c r="J2253" i="21"/>
  <c r="M2253" i="21"/>
  <c r="I2253" i="21"/>
  <c r="L2253" i="21"/>
  <c r="P2252" i="21"/>
  <c r="N2252" i="21"/>
  <c r="O2252" i="21"/>
  <c r="Q2252" i="21"/>
  <c r="I2254" i="21"/>
  <c r="J2254" i="21"/>
  <c r="H2255" i="21"/>
  <c r="K2254" i="21"/>
  <c r="L2254" i="21"/>
  <c r="M2254" i="21"/>
  <c r="P2253" i="21"/>
  <c r="O2253" i="21"/>
  <c r="Q2253" i="21"/>
  <c r="N2253" i="21"/>
  <c r="N2254" i="21"/>
  <c r="O2254" i="21"/>
  <c r="Q2254" i="21"/>
  <c r="P2254" i="21"/>
  <c r="K2255" i="21"/>
  <c r="J2255" i="21"/>
  <c r="L2255" i="21"/>
  <c r="M2255" i="21"/>
  <c r="I2255" i="21"/>
  <c r="H2256" i="21"/>
  <c r="O2255" i="21"/>
  <c r="N2255" i="21"/>
  <c r="Q2255" i="21"/>
  <c r="P2255" i="21"/>
  <c r="J2256" i="21"/>
  <c r="M2256" i="21"/>
  <c r="I2256" i="21"/>
  <c r="K2256" i="21"/>
  <c r="H2257" i="21"/>
  <c r="L2256" i="21"/>
  <c r="O2256" i="21"/>
  <c r="N2256" i="21"/>
  <c r="Q2256" i="21"/>
  <c r="P2256" i="21"/>
  <c r="L2257" i="21"/>
  <c r="K2257" i="21"/>
  <c r="M2257" i="21"/>
  <c r="J2257" i="21"/>
  <c r="H2258" i="21"/>
  <c r="I2257" i="21"/>
  <c r="J2258" i="21"/>
  <c r="M2258" i="21"/>
  <c r="H2259" i="21"/>
  <c r="I2258" i="21"/>
  <c r="L2258" i="21"/>
  <c r="K2258" i="21"/>
  <c r="P2257" i="21"/>
  <c r="N2257" i="21"/>
  <c r="O2257" i="21"/>
  <c r="Q2257" i="21"/>
  <c r="L2259" i="21"/>
  <c r="J2259" i="21"/>
  <c r="H2260" i="21"/>
  <c r="M2259" i="21"/>
  <c r="I2259" i="21"/>
  <c r="K2259" i="21"/>
  <c r="Q2258" i="21"/>
  <c r="N2258" i="21"/>
  <c r="P2258" i="21"/>
  <c r="O2258" i="21"/>
  <c r="J2260" i="21"/>
  <c r="I2260" i="21"/>
  <c r="K2260" i="21"/>
  <c r="H2261" i="21"/>
  <c r="M2260" i="21"/>
  <c r="L2260" i="21"/>
  <c r="O2259" i="21"/>
  <c r="Q2259" i="21"/>
  <c r="N2259" i="21"/>
  <c r="P2259" i="21"/>
  <c r="O2260" i="21"/>
  <c r="P2260" i="21"/>
  <c r="Q2260" i="21"/>
  <c r="N2260" i="21"/>
  <c r="I2261" i="21"/>
  <c r="M2261" i="21"/>
  <c r="H2262" i="21"/>
  <c r="L2261" i="21"/>
  <c r="J2261" i="21"/>
  <c r="K2261" i="21"/>
  <c r="O2261" i="21"/>
  <c r="Q2261" i="21"/>
  <c r="N2261" i="21"/>
  <c r="P2261" i="21"/>
  <c r="H2263" i="21"/>
  <c r="K2262" i="21"/>
  <c r="I2262" i="21"/>
  <c r="J2262" i="21"/>
  <c r="L2262" i="21"/>
  <c r="M2262" i="21"/>
  <c r="H2264" i="21"/>
  <c r="L2263" i="21"/>
  <c r="M2263" i="21"/>
  <c r="J2263" i="21"/>
  <c r="K2263" i="21"/>
  <c r="I2263" i="21"/>
  <c r="Q2262" i="21"/>
  <c r="O2262" i="21"/>
  <c r="P2262" i="21"/>
  <c r="N2262" i="21"/>
  <c r="L2264" i="21"/>
  <c r="K2264" i="21"/>
  <c r="M2264" i="21"/>
  <c r="I2264" i="21"/>
  <c r="H2265" i="21"/>
  <c r="J2264" i="21"/>
  <c r="N2263" i="21"/>
  <c r="P2263" i="21"/>
  <c r="O2263" i="21"/>
  <c r="Q2263" i="21"/>
  <c r="N2264" i="21"/>
  <c r="O2264" i="21"/>
  <c r="P2264" i="21"/>
  <c r="Q2264" i="21"/>
  <c r="K2265" i="21"/>
  <c r="M2265" i="21"/>
  <c r="H2266" i="21"/>
  <c r="J2265" i="21"/>
  <c r="L2265" i="21"/>
  <c r="I2265" i="21"/>
  <c r="I2266" i="21"/>
  <c r="K2266" i="21"/>
  <c r="H2267" i="21"/>
  <c r="J2266" i="21"/>
  <c r="L2266" i="21"/>
  <c r="M2266" i="21"/>
  <c r="Q2265" i="21"/>
  <c r="O2265" i="21"/>
  <c r="N2265" i="21"/>
  <c r="P2265" i="21"/>
  <c r="P2266" i="21"/>
  <c r="Q2266" i="21"/>
  <c r="N2266" i="21"/>
  <c r="O2266" i="21"/>
  <c r="I2267" i="21"/>
  <c r="L2267" i="21"/>
  <c r="J2267" i="21"/>
  <c r="H2268" i="21"/>
  <c r="M2267" i="21"/>
  <c r="K2267" i="21"/>
  <c r="P2267" i="21"/>
  <c r="O2267" i="21"/>
  <c r="Q2267" i="21"/>
  <c r="N2267" i="21"/>
  <c r="H2269" i="21"/>
  <c r="K2268" i="21"/>
  <c r="M2268" i="21"/>
  <c r="L2268" i="21"/>
  <c r="J2268" i="21"/>
  <c r="I2268" i="21"/>
  <c r="K2269" i="21"/>
  <c r="H2270" i="21"/>
  <c r="L2269" i="21"/>
  <c r="I2269" i="21"/>
  <c r="M2269" i="21"/>
  <c r="J2269" i="21"/>
  <c r="Q2268" i="21"/>
  <c r="O2268" i="21"/>
  <c r="N2268" i="21"/>
  <c r="P2268" i="21"/>
  <c r="J2270" i="21"/>
  <c r="M2270" i="21"/>
  <c r="L2270" i="21"/>
  <c r="I2270" i="21"/>
  <c r="H2271" i="21"/>
  <c r="K2270" i="21"/>
  <c r="N2269" i="21"/>
  <c r="P2269" i="21"/>
  <c r="O2269" i="21"/>
  <c r="Q2269" i="21"/>
  <c r="O2270" i="21"/>
  <c r="N2270" i="21"/>
  <c r="P2270" i="21"/>
  <c r="Q2270" i="21"/>
  <c r="I2271" i="21"/>
  <c r="M2271" i="21"/>
  <c r="J2271" i="21"/>
  <c r="H2272" i="21"/>
  <c r="K2271" i="21"/>
  <c r="L2271" i="21"/>
  <c r="Q2271" i="21"/>
  <c r="P2271" i="21"/>
  <c r="N2271" i="21"/>
  <c r="O2271" i="21"/>
  <c r="L2272" i="21"/>
  <c r="M2272" i="21"/>
  <c r="K2272" i="21"/>
  <c r="H2273" i="21"/>
  <c r="I2272" i="21"/>
  <c r="J2272" i="21"/>
  <c r="H2274" i="21"/>
  <c r="M2273" i="21"/>
  <c r="J2273" i="21"/>
  <c r="I2273" i="21"/>
  <c r="K2273" i="21"/>
  <c r="L2273" i="21"/>
  <c r="P2272" i="21"/>
  <c r="O2272" i="21"/>
  <c r="Q2272" i="21"/>
  <c r="N2272" i="21"/>
  <c r="M2274" i="21"/>
  <c r="J2274" i="21"/>
  <c r="H2275" i="21"/>
  <c r="K2274" i="21"/>
  <c r="I2274" i="21"/>
  <c r="L2274" i="21"/>
  <c r="N2273" i="21"/>
  <c r="O2273" i="21"/>
  <c r="P2273" i="21"/>
  <c r="Q2273" i="21"/>
  <c r="H2276" i="21"/>
  <c r="M2275" i="21"/>
  <c r="L2275" i="21"/>
  <c r="K2275" i="21"/>
  <c r="J2275" i="21"/>
  <c r="I2275" i="21"/>
  <c r="Q2274" i="21"/>
  <c r="P2274" i="21"/>
  <c r="O2274" i="21"/>
  <c r="N2274" i="21"/>
  <c r="K2276" i="21"/>
  <c r="H2277" i="21"/>
  <c r="I2276" i="21"/>
  <c r="L2276" i="21"/>
  <c r="M2276" i="21"/>
  <c r="J2276" i="21"/>
  <c r="P2275" i="21"/>
  <c r="Q2275" i="21"/>
  <c r="N2275" i="21"/>
  <c r="O2275" i="21"/>
  <c r="M2277" i="21"/>
  <c r="J2277" i="21"/>
  <c r="K2277" i="21"/>
  <c r="H2278" i="21"/>
  <c r="I2277" i="21"/>
  <c r="L2277" i="21"/>
  <c r="P2276" i="21"/>
  <c r="Q2276" i="21"/>
  <c r="N2276" i="21"/>
  <c r="O2276" i="21"/>
  <c r="I2278" i="21"/>
  <c r="L2278" i="21"/>
  <c r="M2278" i="21"/>
  <c r="H2279" i="21"/>
  <c r="K2278" i="21"/>
  <c r="J2278" i="21"/>
  <c r="N2277" i="21"/>
  <c r="P2277" i="21"/>
  <c r="O2277" i="21"/>
  <c r="Q2277" i="21"/>
  <c r="O2278" i="21"/>
  <c r="Q2278" i="21"/>
  <c r="N2278" i="21"/>
  <c r="P2278" i="21"/>
  <c r="M2279" i="21"/>
  <c r="L2279" i="21"/>
  <c r="J2279" i="21"/>
  <c r="H2280" i="21"/>
  <c r="I2279" i="21"/>
  <c r="K2279" i="21"/>
  <c r="H2281" i="21"/>
  <c r="I2280" i="21"/>
  <c r="K2280" i="21"/>
  <c r="J2280" i="21"/>
  <c r="L2280" i="21"/>
  <c r="M2280" i="21"/>
  <c r="P2279" i="21"/>
  <c r="O2279" i="21"/>
  <c r="N2279" i="21"/>
  <c r="Q2279" i="21"/>
  <c r="H2282" i="21"/>
  <c r="I2281" i="21"/>
  <c r="L2281" i="21"/>
  <c r="J2281" i="21"/>
  <c r="M2281" i="21"/>
  <c r="K2281" i="21"/>
  <c r="P2280" i="21"/>
  <c r="Q2280" i="21"/>
  <c r="O2280" i="21"/>
  <c r="N2280" i="21"/>
  <c r="I2282" i="21"/>
  <c r="J2282" i="21"/>
  <c r="K2282" i="21"/>
  <c r="M2282" i="21"/>
  <c r="H2283" i="21"/>
  <c r="L2282" i="21"/>
  <c r="Q2281" i="21"/>
  <c r="O2281" i="21"/>
  <c r="N2281" i="21"/>
  <c r="P2281" i="21"/>
  <c r="P2282" i="21"/>
  <c r="O2282" i="21"/>
  <c r="Q2282" i="21"/>
  <c r="N2282" i="21"/>
  <c r="J2283" i="21"/>
  <c r="I2283" i="21"/>
  <c r="M2283" i="21"/>
  <c r="L2283" i="21"/>
  <c r="H2284" i="21"/>
  <c r="K2283" i="21"/>
  <c r="O2283" i="21"/>
  <c r="Q2283" i="21"/>
  <c r="N2283" i="21"/>
  <c r="P2283" i="21"/>
  <c r="K2284" i="21"/>
  <c r="H2285" i="21"/>
  <c r="M2284" i="21"/>
  <c r="L2284" i="21"/>
  <c r="I2284" i="21"/>
  <c r="J2284" i="21"/>
  <c r="I2285" i="21"/>
  <c r="M2285" i="21"/>
  <c r="H2286" i="21"/>
  <c r="L2285" i="21"/>
  <c r="K2285" i="21"/>
  <c r="J2285" i="21"/>
  <c r="P2284" i="21"/>
  <c r="O2284" i="21"/>
  <c r="Q2284" i="21"/>
  <c r="N2284" i="21"/>
  <c r="O2285" i="21"/>
  <c r="N2285" i="21"/>
  <c r="P2285" i="21"/>
  <c r="Q2285" i="21"/>
  <c r="H2287" i="21"/>
  <c r="L2286" i="21"/>
  <c r="M2286" i="21"/>
  <c r="K2286" i="21"/>
  <c r="I2286" i="21"/>
  <c r="J2286" i="21"/>
  <c r="H2288" i="21"/>
  <c r="L2287" i="21"/>
  <c r="I2287" i="21"/>
  <c r="J2287" i="21"/>
  <c r="K2287" i="21"/>
  <c r="M2287" i="21"/>
  <c r="Q2286" i="21"/>
  <c r="P2286" i="21"/>
  <c r="N2286" i="21"/>
  <c r="O2286" i="21"/>
  <c r="H2289" i="21"/>
  <c r="M2288" i="21"/>
  <c r="L2288" i="21"/>
  <c r="K2288" i="21"/>
  <c r="I2288" i="21"/>
  <c r="J2288" i="21"/>
  <c r="Q2287" i="21"/>
  <c r="O2287" i="21"/>
  <c r="P2287" i="21"/>
  <c r="N2287" i="21"/>
  <c r="I2289" i="21"/>
  <c r="M2289" i="21"/>
  <c r="L2289" i="21"/>
  <c r="H2290" i="21"/>
  <c r="J2289" i="21"/>
  <c r="K2289" i="21"/>
  <c r="P2288" i="21"/>
  <c r="Q2288" i="21"/>
  <c r="N2288" i="21"/>
  <c r="O2288" i="21"/>
  <c r="Q2289" i="21"/>
  <c r="P2289" i="21"/>
  <c r="N2289" i="21"/>
  <c r="O2289" i="21"/>
  <c r="I2290" i="21"/>
  <c r="M2290" i="21"/>
  <c r="H2291" i="21"/>
  <c r="J2290" i="21"/>
  <c r="K2290" i="21"/>
  <c r="L2290" i="21"/>
  <c r="P2290" i="21"/>
  <c r="O2290" i="21"/>
  <c r="Q2290" i="21"/>
  <c r="N2290" i="21"/>
  <c r="M2291" i="21"/>
  <c r="K2291" i="21"/>
  <c r="I2291" i="21"/>
  <c r="L2291" i="21"/>
  <c r="H2292" i="21"/>
  <c r="J2291" i="21"/>
  <c r="Q2291" i="21"/>
  <c r="P2291" i="21"/>
  <c r="O2291" i="21"/>
  <c r="N2291" i="21"/>
  <c r="L2292" i="21"/>
  <c r="J2292" i="21"/>
  <c r="M2292" i="21"/>
  <c r="K2292" i="21"/>
  <c r="H2293" i="21"/>
  <c r="I2292" i="21"/>
  <c r="M2293" i="21"/>
  <c r="L2293" i="21"/>
  <c r="I2293" i="21"/>
  <c r="K2293" i="21"/>
  <c r="H2294" i="21"/>
  <c r="J2293" i="21"/>
  <c r="Q2292" i="21"/>
  <c r="P2292" i="21"/>
  <c r="O2292" i="21"/>
  <c r="N2292" i="21"/>
  <c r="N2293" i="21"/>
  <c r="Q2293" i="21"/>
  <c r="P2293" i="21"/>
  <c r="O2293" i="21"/>
  <c r="M2294" i="21"/>
  <c r="H2295" i="21"/>
  <c r="L2294" i="21"/>
  <c r="K2294" i="21"/>
  <c r="I2294" i="21"/>
  <c r="J2294" i="21"/>
  <c r="J2295" i="21"/>
  <c r="H2296" i="21"/>
  <c r="K2295" i="21"/>
  <c r="I2295" i="21"/>
  <c r="L2295" i="21"/>
  <c r="M2295" i="21"/>
  <c r="Q2294" i="21"/>
  <c r="N2294" i="21"/>
  <c r="P2294" i="21"/>
  <c r="O2294" i="21"/>
  <c r="L2296" i="21"/>
  <c r="J2296" i="21"/>
  <c r="K2296" i="21"/>
  <c r="I2296" i="21"/>
  <c r="M2296" i="21"/>
  <c r="H2297" i="21"/>
  <c r="N2295" i="21"/>
  <c r="Q2295" i="21"/>
  <c r="P2295" i="21"/>
  <c r="O2295" i="21"/>
  <c r="P2296" i="21"/>
  <c r="Q2296" i="21"/>
  <c r="O2296" i="21"/>
  <c r="N2296" i="21"/>
  <c r="I2297" i="21"/>
  <c r="L2297" i="21"/>
  <c r="J2297" i="21"/>
  <c r="H2298" i="21"/>
  <c r="K2297" i="21"/>
  <c r="M2297" i="21"/>
  <c r="P2297" i="21"/>
  <c r="O2297" i="21"/>
  <c r="Q2297" i="21"/>
  <c r="N2297" i="21"/>
  <c r="K2298" i="21"/>
  <c r="H2299" i="21"/>
  <c r="M2298" i="21"/>
  <c r="J2298" i="21"/>
  <c r="I2298" i="21"/>
  <c r="L2298" i="21"/>
  <c r="J2299" i="21"/>
  <c r="I2299" i="21"/>
  <c r="H2300" i="21"/>
  <c r="M2299" i="21"/>
  <c r="L2299" i="21"/>
  <c r="K2299" i="21"/>
  <c r="P2298" i="21"/>
  <c r="O2298" i="21"/>
  <c r="Q2298" i="21"/>
  <c r="N2298" i="21"/>
  <c r="Q2299" i="21"/>
  <c r="P2299" i="21"/>
  <c r="N2299" i="21"/>
  <c r="O2299" i="21"/>
  <c r="M2300" i="21"/>
  <c r="L2300" i="21"/>
  <c r="I2300" i="21"/>
  <c r="K2300" i="21"/>
  <c r="J2300" i="21"/>
  <c r="H2301" i="21"/>
  <c r="O2300" i="21"/>
  <c r="P2300" i="21"/>
  <c r="Q2300" i="21"/>
  <c r="N2300" i="21"/>
  <c r="J2301" i="21"/>
  <c r="I2301" i="21"/>
  <c r="K2301" i="21"/>
  <c r="L2301" i="21"/>
  <c r="M2301" i="21"/>
  <c r="H2302" i="21"/>
  <c r="O2301" i="21"/>
  <c r="P2301" i="21"/>
  <c r="Q2301" i="21"/>
  <c r="N2301" i="21"/>
  <c r="J2302" i="21"/>
  <c r="H2303" i="21"/>
  <c r="M2302" i="21"/>
  <c r="K2302" i="21"/>
  <c r="I2302" i="21"/>
  <c r="L2302" i="21"/>
  <c r="L2303" i="21"/>
  <c r="J2303" i="21"/>
  <c r="M2303" i="21"/>
  <c r="K2303" i="21"/>
  <c r="H2304" i="21"/>
  <c r="I2303" i="21"/>
  <c r="O2302" i="21"/>
  <c r="P2302" i="21"/>
  <c r="Q2302" i="21"/>
  <c r="N2302" i="21"/>
  <c r="K2304" i="21"/>
  <c r="H2305" i="21"/>
  <c r="J2304" i="21"/>
  <c r="L2304" i="21"/>
  <c r="M2304" i="21"/>
  <c r="I2304" i="21"/>
  <c r="N2303" i="21"/>
  <c r="O2303" i="21"/>
  <c r="P2303" i="21"/>
  <c r="Q2303" i="21"/>
  <c r="L2305" i="21"/>
  <c r="J2305" i="21"/>
  <c r="K2305" i="21"/>
  <c r="H2306" i="21"/>
  <c r="I2305" i="21"/>
  <c r="M2305" i="21"/>
  <c r="N2304" i="21"/>
  <c r="Q2304" i="21"/>
  <c r="O2304" i="21"/>
  <c r="P2304" i="21"/>
  <c r="K2306" i="21"/>
  <c r="L2306" i="21"/>
  <c r="I2306" i="21"/>
  <c r="M2306" i="21"/>
  <c r="H2307" i="21"/>
  <c r="J2306" i="21"/>
  <c r="P2305" i="21"/>
  <c r="N2305" i="21"/>
  <c r="Q2305" i="21"/>
  <c r="O2305" i="21"/>
  <c r="O2306" i="21"/>
  <c r="P2306" i="21"/>
  <c r="N2306" i="21"/>
  <c r="Q2306" i="21"/>
  <c r="J2307" i="21"/>
  <c r="K2307" i="21"/>
  <c r="L2307" i="21"/>
  <c r="I2307" i="21"/>
  <c r="H2308" i="21"/>
  <c r="M2307" i="21"/>
  <c r="Q2307" i="21"/>
  <c r="P2307" i="21"/>
  <c r="N2307" i="21"/>
  <c r="O2307" i="21"/>
  <c r="H2309" i="21"/>
  <c r="K2308" i="21"/>
  <c r="L2308" i="21"/>
  <c r="M2308" i="21"/>
  <c r="J2308" i="21"/>
  <c r="I2308" i="21"/>
  <c r="M2309" i="21"/>
  <c r="I2309" i="21"/>
  <c r="L2309" i="21"/>
  <c r="H2310" i="21"/>
  <c r="J2309" i="21"/>
  <c r="K2309" i="21"/>
  <c r="O2308" i="21"/>
  <c r="N2308" i="21"/>
  <c r="Q2308" i="21"/>
  <c r="P2308" i="21"/>
  <c r="O2309" i="21"/>
  <c r="N2309" i="21"/>
  <c r="P2309" i="21"/>
  <c r="Q2309" i="21"/>
  <c r="H2311" i="21"/>
  <c r="I2310" i="21"/>
  <c r="J2310" i="21"/>
  <c r="M2310" i="21"/>
  <c r="K2310" i="21"/>
  <c r="L2310" i="21"/>
  <c r="L2311" i="21"/>
  <c r="M2311" i="21"/>
  <c r="H2312" i="21"/>
  <c r="K2311" i="21"/>
  <c r="J2311" i="21"/>
  <c r="I2311" i="21"/>
  <c r="N2310" i="21"/>
  <c r="P2310" i="21"/>
  <c r="Q2310" i="21"/>
  <c r="O2310" i="21"/>
  <c r="H2313" i="21"/>
  <c r="M2312" i="21"/>
  <c r="K2312" i="21"/>
  <c r="I2312" i="21"/>
  <c r="L2312" i="21"/>
  <c r="J2312" i="21"/>
  <c r="N2311" i="21"/>
  <c r="Q2311" i="21"/>
  <c r="O2311" i="21"/>
  <c r="P2311" i="21"/>
  <c r="H2314" i="21"/>
  <c r="K2313" i="21"/>
  <c r="J2313" i="21"/>
  <c r="I2313" i="21"/>
  <c r="M2313" i="21"/>
  <c r="L2313" i="21"/>
  <c r="Q2312" i="21"/>
  <c r="P2312" i="21"/>
  <c r="O2312" i="21"/>
  <c r="N2312" i="21"/>
  <c r="H2315" i="21"/>
  <c r="M2314" i="21"/>
  <c r="L2314" i="21"/>
  <c r="J2314" i="21"/>
  <c r="K2314" i="21"/>
  <c r="I2314" i="21"/>
  <c r="Q2313" i="21"/>
  <c r="O2313" i="21"/>
  <c r="P2313" i="21"/>
  <c r="N2313" i="21"/>
  <c r="I2315" i="21"/>
  <c r="J2315" i="21"/>
  <c r="L2315" i="21"/>
  <c r="H2316" i="21"/>
  <c r="K2315" i="21"/>
  <c r="M2315" i="21"/>
  <c r="N2314" i="21"/>
  <c r="O2314" i="21"/>
  <c r="P2314" i="21"/>
  <c r="Q2314" i="21"/>
  <c r="Q2315" i="21"/>
  <c r="O2315" i="21"/>
  <c r="N2315" i="21"/>
  <c r="P2315" i="21"/>
  <c r="L2316" i="21"/>
  <c r="H2317" i="21"/>
  <c r="M2316" i="21"/>
  <c r="J2316" i="21"/>
  <c r="I2316" i="21"/>
  <c r="K2316" i="21"/>
  <c r="L2317" i="21"/>
  <c r="M2317" i="21"/>
  <c r="K2317" i="21"/>
  <c r="J2317" i="21"/>
  <c r="H2318" i="21"/>
  <c r="I2317" i="21"/>
  <c r="N2316" i="21"/>
  <c r="O2316" i="21"/>
  <c r="Q2316" i="21"/>
  <c r="P2316" i="21"/>
  <c r="J2318" i="21"/>
  <c r="K2318" i="21"/>
  <c r="H2319" i="21"/>
  <c r="M2318" i="21"/>
  <c r="L2318" i="21"/>
  <c r="I2318" i="21"/>
  <c r="O2317" i="21"/>
  <c r="N2317" i="21"/>
  <c r="P2317" i="21"/>
  <c r="Q2317" i="21"/>
  <c r="I2319" i="21"/>
  <c r="M2319" i="21"/>
  <c r="K2319" i="21"/>
  <c r="J2319" i="21"/>
  <c r="H2320" i="21"/>
  <c r="L2319" i="21"/>
  <c r="N2318" i="21"/>
  <c r="Q2318" i="21"/>
  <c r="O2318" i="21"/>
  <c r="P2318" i="21"/>
  <c r="Q2319" i="21"/>
  <c r="P2319" i="21"/>
  <c r="O2319" i="21"/>
  <c r="N2319" i="21"/>
  <c r="L2320" i="21"/>
  <c r="H2321" i="21"/>
  <c r="M2320" i="21"/>
  <c r="J2320" i="21"/>
  <c r="I2320" i="21"/>
  <c r="K2320" i="21"/>
  <c r="L2321" i="21"/>
  <c r="I2321" i="21"/>
  <c r="K2321" i="21"/>
  <c r="J2321" i="21"/>
  <c r="M2321" i="21"/>
  <c r="H2322" i="21"/>
  <c r="O2320" i="21"/>
  <c r="N2320" i="21"/>
  <c r="P2320" i="21"/>
  <c r="Q2320" i="21"/>
  <c r="O2321" i="21"/>
  <c r="N2321" i="21"/>
  <c r="P2321" i="21"/>
  <c r="Q2321" i="21"/>
  <c r="L2322" i="21"/>
  <c r="H2323" i="21"/>
  <c r="M2322" i="21"/>
  <c r="I2322" i="21"/>
  <c r="J2322" i="21"/>
  <c r="K2322" i="21"/>
  <c r="L2323" i="21"/>
  <c r="H2324" i="21"/>
  <c r="J2323" i="21"/>
  <c r="K2323" i="21"/>
  <c r="I2323" i="21"/>
  <c r="M2323" i="21"/>
  <c r="N2322" i="21"/>
  <c r="O2322" i="21"/>
  <c r="P2322" i="21"/>
  <c r="Q2322" i="21"/>
  <c r="H2325" i="21"/>
  <c r="J2324" i="21"/>
  <c r="M2324" i="21"/>
  <c r="L2324" i="21"/>
  <c r="I2324" i="21"/>
  <c r="K2324" i="21"/>
  <c r="P2323" i="21"/>
  <c r="Q2323" i="21"/>
  <c r="O2323" i="21"/>
  <c r="N2323" i="21"/>
  <c r="M2325" i="21"/>
  <c r="J2325" i="21"/>
  <c r="H2326" i="21"/>
  <c r="L2325" i="21"/>
  <c r="K2325" i="21"/>
  <c r="I2325" i="21"/>
  <c r="N2324" i="21"/>
  <c r="O2324" i="21"/>
  <c r="Q2324" i="21"/>
  <c r="P2324" i="21"/>
  <c r="J2326" i="21"/>
  <c r="K2326" i="21"/>
  <c r="I2326" i="21"/>
  <c r="M2326" i="21"/>
  <c r="H2327" i="21"/>
  <c r="L2326" i="21"/>
  <c r="O2325" i="21"/>
  <c r="P2325" i="21"/>
  <c r="N2325" i="21"/>
  <c r="Q2325" i="21"/>
  <c r="O2326" i="21"/>
  <c r="P2326" i="21"/>
  <c r="N2326" i="21"/>
  <c r="Q2326" i="21"/>
  <c r="M2327" i="21"/>
  <c r="K2327" i="21"/>
  <c r="I2327" i="21"/>
  <c r="H2328" i="21"/>
  <c r="J2327" i="21"/>
  <c r="L2327" i="21"/>
  <c r="O2327" i="21"/>
  <c r="P2327" i="21"/>
  <c r="N2327" i="21"/>
  <c r="Q2327" i="21"/>
  <c r="I2328" i="21"/>
  <c r="L2328" i="21"/>
  <c r="M2328" i="21"/>
  <c r="K2328" i="21"/>
  <c r="H2329" i="21"/>
  <c r="J2328" i="21"/>
  <c r="O2328" i="21"/>
  <c r="N2328" i="21"/>
  <c r="Q2328" i="21"/>
  <c r="P2328" i="21"/>
  <c r="J2329" i="21"/>
  <c r="I2329" i="21"/>
  <c r="H2330" i="21"/>
  <c r="M2329" i="21"/>
  <c r="L2329" i="21"/>
  <c r="K2329" i="21"/>
  <c r="N2329" i="21"/>
  <c r="O2329" i="21"/>
  <c r="Q2329" i="21"/>
  <c r="P2329" i="21"/>
  <c r="L2330" i="21"/>
  <c r="M2330" i="21"/>
  <c r="K2330" i="21"/>
  <c r="H2331" i="21"/>
  <c r="I2330" i="21"/>
  <c r="J2330" i="21"/>
  <c r="H2332" i="21"/>
  <c r="M2331" i="21"/>
  <c r="K2331" i="21"/>
  <c r="L2331" i="21"/>
  <c r="I2331" i="21"/>
  <c r="J2331" i="21"/>
  <c r="O2330" i="21"/>
  <c r="N2330" i="21"/>
  <c r="P2330" i="21"/>
  <c r="Q2330" i="21"/>
  <c r="H2333" i="21"/>
  <c r="J2332" i="21"/>
  <c r="I2332" i="21"/>
  <c r="K2332" i="21"/>
  <c r="L2332" i="21"/>
  <c r="M2332" i="21"/>
  <c r="O2331" i="21"/>
  <c r="Q2331" i="21"/>
  <c r="P2331" i="21"/>
  <c r="N2331" i="21"/>
  <c r="I2333" i="21"/>
  <c r="H2334" i="21"/>
  <c r="J2333" i="21"/>
  <c r="M2333" i="21"/>
  <c r="K2333" i="21"/>
  <c r="L2333" i="21"/>
  <c r="O2332" i="21"/>
  <c r="P2332" i="21"/>
  <c r="N2332" i="21"/>
  <c r="Q2332" i="21"/>
  <c r="O2333" i="21"/>
  <c r="P2333" i="21"/>
  <c r="Q2333" i="21"/>
  <c r="N2333" i="21"/>
  <c r="I2334" i="21"/>
  <c r="H2335" i="21"/>
  <c r="L2334" i="21"/>
  <c r="M2334" i="21"/>
  <c r="J2334" i="21"/>
  <c r="K2334" i="21"/>
  <c r="Q2334" i="21"/>
  <c r="N2334" i="21"/>
  <c r="P2334" i="21"/>
  <c r="O2334" i="21"/>
  <c r="H2336" i="21"/>
  <c r="M2335" i="21"/>
  <c r="J2335" i="21"/>
  <c r="I2335" i="21"/>
  <c r="K2335" i="21"/>
  <c r="L2335" i="21"/>
  <c r="M2336" i="21"/>
  <c r="H2337" i="21"/>
  <c r="L2336" i="21"/>
  <c r="K2336" i="21"/>
  <c r="I2336" i="21"/>
  <c r="J2336" i="21"/>
  <c r="Q2335" i="21"/>
  <c r="P2335" i="21"/>
  <c r="N2335" i="21"/>
  <c r="O2335" i="21"/>
  <c r="J2337" i="21"/>
  <c r="H2338" i="21"/>
  <c r="L2337" i="21"/>
  <c r="K2337" i="21"/>
  <c r="I2337" i="21"/>
  <c r="M2337" i="21"/>
  <c r="O2336" i="21"/>
  <c r="Q2336" i="21"/>
  <c r="P2336" i="21"/>
  <c r="N2336" i="21"/>
  <c r="H2339" i="21"/>
  <c r="I2338" i="21"/>
  <c r="K2338" i="21"/>
  <c r="J2338" i="21"/>
  <c r="M2338" i="21"/>
  <c r="L2338" i="21"/>
  <c r="N2337" i="21"/>
  <c r="Q2337" i="21"/>
  <c r="P2337" i="21"/>
  <c r="O2337" i="21"/>
  <c r="I2339" i="21"/>
  <c r="H2340" i="21"/>
  <c r="M2339" i="21"/>
  <c r="K2339" i="21"/>
  <c r="L2339" i="21"/>
  <c r="J2339" i="21"/>
  <c r="P2338" i="21"/>
  <c r="O2338" i="21"/>
  <c r="N2338" i="21"/>
  <c r="Q2338" i="21"/>
  <c r="O2339" i="21"/>
  <c r="N2339" i="21"/>
  <c r="Q2339" i="21"/>
  <c r="P2339" i="21"/>
  <c r="J2340" i="21"/>
  <c r="M2340" i="21"/>
  <c r="L2340" i="21"/>
  <c r="H2341" i="21"/>
  <c r="I2340" i="21"/>
  <c r="K2340" i="21"/>
  <c r="I2341" i="21"/>
  <c r="K2341" i="21"/>
  <c r="J2341" i="21"/>
  <c r="M2341" i="21"/>
  <c r="L2341" i="21"/>
  <c r="H2342" i="21"/>
  <c r="P2340" i="21"/>
  <c r="N2340" i="21"/>
  <c r="Q2340" i="21"/>
  <c r="O2340" i="21"/>
  <c r="P2341" i="21"/>
  <c r="Q2341" i="21"/>
  <c r="N2341" i="21"/>
  <c r="O2341" i="21"/>
  <c r="L2342" i="21"/>
  <c r="I2342" i="21"/>
  <c r="M2342" i="21"/>
  <c r="K2342" i="21"/>
  <c r="J2342" i="21"/>
  <c r="H2343" i="21"/>
  <c r="Q2342" i="21"/>
  <c r="N2342" i="21"/>
  <c r="O2342" i="21"/>
  <c r="P2342" i="21"/>
  <c r="M2343" i="21"/>
  <c r="L2343" i="21"/>
  <c r="I2343" i="21"/>
  <c r="H2344" i="21"/>
  <c r="K2343" i="21"/>
  <c r="J2343" i="21"/>
  <c r="N2343" i="21"/>
  <c r="Q2343" i="21"/>
  <c r="O2343" i="21"/>
  <c r="P2343" i="21"/>
  <c r="K2344" i="21"/>
  <c r="H2345" i="21"/>
  <c r="M2344" i="21"/>
  <c r="J2344" i="21"/>
  <c r="I2344" i="21"/>
  <c r="L2344" i="21"/>
  <c r="H2346" i="21"/>
  <c r="K2345" i="21"/>
  <c r="L2345" i="21"/>
  <c r="M2345" i="21"/>
  <c r="J2345" i="21"/>
  <c r="I2345" i="21"/>
  <c r="O2344" i="21"/>
  <c r="N2344" i="21"/>
  <c r="Q2344" i="21"/>
  <c r="P2344" i="21"/>
  <c r="M2346" i="21"/>
  <c r="K2346" i="21"/>
  <c r="J2346" i="21"/>
  <c r="I2346" i="21"/>
  <c r="H2347" i="21"/>
  <c r="L2346" i="21"/>
  <c r="N2345" i="21"/>
  <c r="Q2345" i="21"/>
  <c r="O2345" i="21"/>
  <c r="P2345" i="21"/>
  <c r="N2346" i="21"/>
  <c r="O2346" i="21"/>
  <c r="P2346" i="21"/>
  <c r="Q2346" i="21"/>
  <c r="J2347" i="21"/>
  <c r="H2348" i="21"/>
  <c r="L2347" i="21"/>
  <c r="K2347" i="21"/>
  <c r="I2347" i="21"/>
  <c r="M2347" i="21"/>
  <c r="M2348" i="21"/>
  <c r="I2348" i="21"/>
  <c r="J2348" i="21"/>
  <c r="L2348" i="21"/>
  <c r="H2349" i="21"/>
  <c r="K2348" i="21"/>
  <c r="P2347" i="21"/>
  <c r="O2347" i="21"/>
  <c r="N2347" i="21"/>
  <c r="Q2347" i="21"/>
  <c r="Q2348" i="21"/>
  <c r="P2348" i="21"/>
  <c r="N2348" i="21"/>
  <c r="O2348" i="21"/>
  <c r="I2349" i="21"/>
  <c r="M2349" i="21"/>
  <c r="L2349" i="21"/>
  <c r="K2349" i="21"/>
  <c r="H2350" i="21"/>
  <c r="J2349" i="21"/>
  <c r="Q2349" i="21"/>
  <c r="O2349" i="21"/>
  <c r="P2349" i="21"/>
  <c r="N2349" i="21"/>
  <c r="M2350" i="21"/>
  <c r="H2351" i="21"/>
  <c r="K2350" i="21"/>
  <c r="L2350" i="21"/>
  <c r="I2350" i="21"/>
  <c r="J2350" i="21"/>
  <c r="J2351" i="21"/>
  <c r="M2351" i="21"/>
  <c r="H2352" i="21"/>
  <c r="K2351" i="21"/>
  <c r="L2351" i="21"/>
  <c r="I2351" i="21"/>
  <c r="N2350" i="21"/>
  <c r="Q2350" i="21"/>
  <c r="P2350" i="21"/>
  <c r="O2350" i="21"/>
  <c r="H2353" i="21"/>
  <c r="M2352" i="21"/>
  <c r="J2352" i="21"/>
  <c r="I2352" i="21"/>
  <c r="K2352" i="21"/>
  <c r="L2352" i="21"/>
  <c r="N2351" i="21"/>
  <c r="Q2351" i="21"/>
  <c r="P2351" i="21"/>
  <c r="O2351" i="21"/>
  <c r="J2353" i="21"/>
  <c r="L2353" i="21"/>
  <c r="I2353" i="21"/>
  <c r="H2354" i="21"/>
  <c r="M2353" i="21"/>
  <c r="K2353" i="21"/>
  <c r="Q2352" i="21"/>
  <c r="N2352" i="21"/>
  <c r="O2352" i="21"/>
  <c r="P2352" i="21"/>
  <c r="Q2353" i="21"/>
  <c r="O2353" i="21"/>
  <c r="P2353" i="21"/>
  <c r="N2353" i="21"/>
  <c r="I2354" i="21"/>
  <c r="H2355" i="21"/>
  <c r="K2354" i="21"/>
  <c r="M2354" i="21"/>
  <c r="J2354" i="21"/>
  <c r="L2354" i="21"/>
  <c r="N2354" i="21"/>
  <c r="Q2354" i="21"/>
  <c r="O2354" i="21"/>
  <c r="P2354" i="21"/>
  <c r="H2356" i="21"/>
  <c r="J2355" i="21"/>
  <c r="M2355" i="21"/>
  <c r="K2355" i="21"/>
  <c r="I2355" i="21"/>
  <c r="L2355" i="21"/>
  <c r="I2356" i="21"/>
  <c r="K2356" i="21"/>
  <c r="J2356" i="21"/>
  <c r="M2356" i="21"/>
  <c r="L2356" i="21"/>
  <c r="H2357" i="21"/>
  <c r="N2355" i="21"/>
  <c r="O2355" i="21"/>
  <c r="P2355" i="21"/>
  <c r="Q2355" i="21"/>
  <c r="P2356" i="21"/>
  <c r="Q2356" i="21"/>
  <c r="N2356" i="21"/>
  <c r="O2356" i="21"/>
  <c r="J2357" i="21"/>
  <c r="I2357" i="21"/>
  <c r="M2357" i="21"/>
  <c r="H2358" i="21"/>
  <c r="L2357" i="21"/>
  <c r="K2357" i="21"/>
  <c r="P2357" i="21"/>
  <c r="O2357" i="21"/>
  <c r="N2357" i="21"/>
  <c r="Q2357" i="21"/>
  <c r="J2358" i="21"/>
  <c r="M2358" i="21"/>
  <c r="I2358" i="21"/>
  <c r="K2358" i="21"/>
  <c r="H2359" i="21"/>
  <c r="L2358" i="21"/>
  <c r="P2358" i="21"/>
  <c r="O2358" i="21"/>
  <c r="N2358" i="21"/>
  <c r="Q2358" i="21"/>
  <c r="I2359" i="21"/>
  <c r="J2359" i="21"/>
  <c r="K2359" i="21"/>
  <c r="M2359" i="21"/>
  <c r="L2359" i="21"/>
  <c r="H2360" i="21"/>
  <c r="Q2359" i="21"/>
  <c r="N2359" i="21"/>
  <c r="P2359" i="21"/>
  <c r="O2359" i="21"/>
  <c r="L2360" i="21"/>
  <c r="K2360" i="21"/>
  <c r="H2361" i="21"/>
  <c r="I2360" i="21"/>
  <c r="M2360" i="21"/>
  <c r="J2360" i="21"/>
  <c r="L2361" i="21"/>
  <c r="I2361" i="21"/>
  <c r="K2361" i="21"/>
  <c r="H2362" i="21"/>
  <c r="J2361" i="21"/>
  <c r="M2361" i="21"/>
  <c r="P2360" i="21"/>
  <c r="O2360" i="21"/>
  <c r="Q2360" i="21"/>
  <c r="N2360" i="21"/>
  <c r="N2361" i="21"/>
  <c r="Q2361" i="21"/>
  <c r="O2361" i="21"/>
  <c r="P2361" i="21"/>
  <c r="H2363" i="21"/>
  <c r="J2362" i="21"/>
  <c r="K2362" i="21"/>
  <c r="M2362" i="21"/>
  <c r="I2362" i="21"/>
  <c r="L2362" i="21"/>
  <c r="K2363" i="21"/>
  <c r="L2363" i="21"/>
  <c r="M2363" i="21"/>
  <c r="H2364" i="21"/>
  <c r="J2363" i="21"/>
  <c r="I2363" i="21"/>
  <c r="Q2362" i="21"/>
  <c r="N2362" i="21"/>
  <c r="O2362" i="21"/>
  <c r="P2362" i="21"/>
  <c r="J2364" i="21"/>
  <c r="K2364" i="21"/>
  <c r="H2365" i="21"/>
  <c r="M2364" i="21"/>
  <c r="L2364" i="21"/>
  <c r="I2364" i="21"/>
  <c r="Q2363" i="21"/>
  <c r="O2363" i="21"/>
  <c r="N2363" i="21"/>
  <c r="P2363" i="21"/>
  <c r="H2366" i="21"/>
  <c r="M2365" i="21"/>
  <c r="I2365" i="21"/>
  <c r="L2365" i="21"/>
  <c r="J2365" i="21"/>
  <c r="K2365" i="21"/>
  <c r="Q2364" i="21"/>
  <c r="P2364" i="21"/>
  <c r="O2364" i="21"/>
  <c r="N2364" i="21"/>
  <c r="K2366" i="21"/>
  <c r="M2366" i="21"/>
  <c r="L2366" i="21"/>
  <c r="J2366" i="21"/>
  <c r="I2366" i="21"/>
  <c r="H2367" i="21"/>
  <c r="N2365" i="21"/>
  <c r="Q2365" i="21"/>
  <c r="P2365" i="21"/>
  <c r="O2365" i="21"/>
  <c r="N2366" i="21"/>
  <c r="O2366" i="21"/>
  <c r="Q2366" i="21"/>
  <c r="P2366" i="21"/>
  <c r="K2367" i="21"/>
  <c r="M2367" i="21"/>
  <c r="I2367" i="21"/>
  <c r="H2368" i="21"/>
  <c r="J2367" i="21"/>
  <c r="L2367" i="21"/>
  <c r="Q2367" i="21"/>
  <c r="O2367" i="21"/>
  <c r="P2367" i="21"/>
  <c r="N2367" i="21"/>
  <c r="K2368" i="21"/>
  <c r="H2369" i="21"/>
  <c r="J2368" i="21"/>
  <c r="I2368" i="21"/>
  <c r="M2368" i="21"/>
  <c r="L2368" i="21"/>
  <c r="H2370" i="21"/>
  <c r="I2369" i="21"/>
  <c r="K2369" i="21"/>
  <c r="L2369" i="21"/>
  <c r="M2369" i="21"/>
  <c r="J2369" i="21"/>
  <c r="O2368" i="21"/>
  <c r="P2368" i="21"/>
  <c r="Q2368" i="21"/>
  <c r="N2368" i="21"/>
  <c r="H2371" i="21"/>
  <c r="L2370" i="21"/>
  <c r="J2370" i="21"/>
  <c r="K2370" i="21"/>
  <c r="I2370" i="21"/>
  <c r="M2370" i="21"/>
  <c r="P2369" i="21"/>
  <c r="N2369" i="21"/>
  <c r="O2369" i="21"/>
  <c r="Q2369" i="21"/>
  <c r="I2371" i="21"/>
  <c r="J2371" i="21"/>
  <c r="H2372" i="21"/>
  <c r="K2371" i="21"/>
  <c r="M2371" i="21"/>
  <c r="L2371" i="21"/>
  <c r="Q2370" i="21"/>
  <c r="P2370" i="21"/>
  <c r="O2370" i="21"/>
  <c r="N2370" i="21"/>
  <c r="O2371" i="21"/>
  <c r="Q2371" i="21"/>
  <c r="P2371" i="21"/>
  <c r="N2371" i="21"/>
  <c r="J2372" i="21"/>
  <c r="K2372" i="21"/>
  <c r="M2372" i="21"/>
  <c r="I2372" i="21"/>
  <c r="H2373" i="21"/>
  <c r="L2372" i="21"/>
  <c r="N2372" i="21"/>
  <c r="P2372" i="21"/>
  <c r="O2372" i="21"/>
  <c r="Q2372" i="21"/>
  <c r="L2373" i="21"/>
  <c r="I2373" i="21"/>
  <c r="H2374" i="21"/>
  <c r="K2373" i="21"/>
  <c r="J2373" i="21"/>
  <c r="M2373" i="21"/>
  <c r="O2373" i="21"/>
  <c r="Q2373" i="21"/>
  <c r="P2373" i="21"/>
  <c r="N2373" i="21"/>
  <c r="L2374" i="21"/>
  <c r="M2374" i="21"/>
  <c r="H2375" i="21"/>
  <c r="K2374" i="21"/>
  <c r="I2374" i="21"/>
  <c r="J2374" i="21"/>
  <c r="J2375" i="21"/>
  <c r="L2375" i="21"/>
  <c r="M2375" i="21"/>
  <c r="K2375" i="21"/>
  <c r="H2376" i="21"/>
  <c r="I2375" i="21"/>
  <c r="Q2374" i="21"/>
  <c r="O2374" i="21"/>
  <c r="N2374" i="21"/>
  <c r="P2374" i="21"/>
  <c r="I2376" i="21"/>
  <c r="L2376" i="21"/>
  <c r="M2376" i="21"/>
  <c r="H2377" i="21"/>
  <c r="J2376" i="21"/>
  <c r="K2376" i="21"/>
  <c r="O2375" i="21"/>
  <c r="N2375" i="21"/>
  <c r="P2375" i="21"/>
  <c r="Q2375" i="21"/>
  <c r="Q2376" i="21"/>
  <c r="O2376" i="21"/>
  <c r="P2376" i="21"/>
  <c r="N2376" i="21"/>
  <c r="H2378" i="21"/>
  <c r="L2377" i="21"/>
  <c r="M2377" i="21"/>
  <c r="I2377" i="21"/>
  <c r="K2377" i="21"/>
  <c r="J2377" i="21"/>
  <c r="L2378" i="21"/>
  <c r="K2378" i="21"/>
  <c r="H2379" i="21"/>
  <c r="M2378" i="21"/>
  <c r="I2378" i="21"/>
  <c r="J2378" i="21"/>
  <c r="P2377" i="21"/>
  <c r="Q2377" i="21"/>
  <c r="N2377" i="21"/>
  <c r="O2377" i="21"/>
  <c r="J2379" i="21"/>
  <c r="L2379" i="21"/>
  <c r="H2380" i="21"/>
  <c r="I2379" i="21"/>
  <c r="M2379" i="21"/>
  <c r="K2379" i="21"/>
  <c r="N2378" i="21"/>
  <c r="P2378" i="21"/>
  <c r="Q2378" i="21"/>
  <c r="O2378" i="21"/>
  <c r="K2380" i="21"/>
  <c r="L2380" i="21"/>
  <c r="I2380" i="21"/>
  <c r="H2381" i="21"/>
  <c r="M2380" i="21"/>
  <c r="J2380" i="21"/>
  <c r="Q2379" i="21"/>
  <c r="P2379" i="21"/>
  <c r="O2379" i="21"/>
  <c r="N2379" i="21"/>
  <c r="O2380" i="21"/>
  <c r="P2380" i="21"/>
  <c r="N2380" i="21"/>
  <c r="Q2380" i="21"/>
  <c r="L2381" i="21"/>
  <c r="M2381" i="21"/>
  <c r="I2381" i="21"/>
  <c r="K2381" i="21"/>
  <c r="J2381" i="21"/>
  <c r="H2382" i="21"/>
  <c r="N2381" i="21"/>
  <c r="O2381" i="21"/>
  <c r="P2381" i="21"/>
  <c r="Q2381" i="21"/>
  <c r="L2382" i="21"/>
  <c r="I2382" i="21"/>
  <c r="J2382" i="21"/>
  <c r="M2382" i="21"/>
  <c r="K2382" i="21"/>
  <c r="H2383" i="21"/>
  <c r="Q2382" i="21"/>
  <c r="O2382" i="21"/>
  <c r="N2382" i="21"/>
  <c r="P2382" i="21"/>
  <c r="I2383" i="21"/>
  <c r="J2383" i="21"/>
  <c r="H2384" i="21"/>
  <c r="L2383" i="21"/>
  <c r="M2383" i="21"/>
  <c r="K2383" i="21"/>
  <c r="Q2383" i="21"/>
  <c r="N2383" i="21"/>
  <c r="O2383" i="21"/>
  <c r="P2383" i="21"/>
  <c r="J2384" i="21"/>
  <c r="K2384" i="21"/>
  <c r="L2384" i="21"/>
  <c r="H2385" i="21"/>
  <c r="I2384" i="21"/>
  <c r="M2384" i="21"/>
  <c r="I2385" i="21"/>
  <c r="M2385" i="21"/>
  <c r="K2385" i="21"/>
  <c r="J2385" i="21"/>
  <c r="L2385" i="21"/>
  <c r="H2386" i="21"/>
  <c r="Q2384" i="21"/>
  <c r="O2384" i="21"/>
  <c r="P2384" i="21"/>
  <c r="N2384" i="21"/>
  <c r="P2385" i="21"/>
  <c r="Q2385" i="21"/>
  <c r="N2385" i="21"/>
  <c r="O2385" i="21"/>
  <c r="I2386" i="21"/>
  <c r="J2386" i="21"/>
  <c r="L2386" i="21"/>
  <c r="M2386" i="21"/>
  <c r="H2387" i="21"/>
  <c r="K2386" i="21"/>
  <c r="P2386" i="21"/>
  <c r="N2386" i="21"/>
  <c r="Q2386" i="21"/>
  <c r="O2386" i="21"/>
  <c r="H2388" i="21"/>
  <c r="I2387" i="21"/>
  <c r="L2387" i="21"/>
  <c r="K2387" i="21"/>
  <c r="J2387" i="21"/>
  <c r="M2387" i="21"/>
  <c r="L2388" i="21"/>
  <c r="J2388" i="21"/>
  <c r="K2388" i="21"/>
  <c r="I2388" i="21"/>
  <c r="H2389" i="21"/>
  <c r="M2388" i="21"/>
  <c r="N2387" i="21"/>
  <c r="P2387" i="21"/>
  <c r="O2387" i="21"/>
  <c r="Q2387" i="21"/>
  <c r="P2388" i="21"/>
  <c r="N2388" i="21"/>
  <c r="O2388" i="21"/>
  <c r="Q2388" i="21"/>
  <c r="H2390" i="21"/>
  <c r="L2389" i="21"/>
  <c r="K2389" i="21"/>
  <c r="J2389" i="21"/>
  <c r="I2389" i="21"/>
  <c r="M2389" i="21"/>
  <c r="H2391" i="21"/>
  <c r="M2390" i="21"/>
  <c r="K2390" i="21"/>
  <c r="L2390" i="21"/>
  <c r="J2390" i="21"/>
  <c r="I2390" i="21"/>
  <c r="Q2389" i="21"/>
  <c r="P2389" i="21"/>
  <c r="N2389" i="21"/>
  <c r="O2389" i="21"/>
  <c r="M2391" i="21"/>
  <c r="K2391" i="21"/>
  <c r="I2391" i="21"/>
  <c r="J2391" i="21"/>
  <c r="L2391" i="21"/>
  <c r="H2392" i="21"/>
  <c r="P2390" i="21"/>
  <c r="N2390" i="21"/>
  <c r="Q2390" i="21"/>
  <c r="O2390" i="21"/>
  <c r="Q2391" i="21"/>
  <c r="O2391" i="21"/>
  <c r="P2391" i="21"/>
  <c r="N2391" i="21"/>
  <c r="M2392" i="21"/>
  <c r="H2393" i="21"/>
  <c r="J2392" i="21"/>
  <c r="L2392" i="21"/>
  <c r="K2392" i="21"/>
  <c r="I2392" i="21"/>
  <c r="I2393" i="21"/>
  <c r="J2393" i="21"/>
  <c r="M2393" i="21"/>
  <c r="K2393" i="21"/>
  <c r="H2394" i="21"/>
  <c r="L2393" i="21"/>
  <c r="N2392" i="21"/>
  <c r="P2392" i="21"/>
  <c r="O2392" i="21"/>
  <c r="Q2392" i="21"/>
  <c r="P2393" i="21"/>
  <c r="O2393" i="21"/>
  <c r="Q2393" i="21"/>
  <c r="N2393" i="21"/>
  <c r="H2395" i="21"/>
  <c r="M2394" i="21"/>
  <c r="L2394" i="21"/>
  <c r="I2394" i="21"/>
  <c r="J2394" i="21"/>
  <c r="K2394" i="21"/>
  <c r="L2395" i="21"/>
  <c r="I2395" i="21"/>
  <c r="M2395" i="21"/>
  <c r="J2395" i="21"/>
  <c r="H2396" i="21"/>
  <c r="K2395" i="21"/>
  <c r="O2394" i="21"/>
  <c r="Q2394" i="21"/>
  <c r="P2394" i="21"/>
  <c r="N2394" i="21"/>
  <c r="P2395" i="21"/>
  <c r="N2395" i="21"/>
  <c r="O2395" i="21"/>
  <c r="Q2395" i="21"/>
  <c r="I2396" i="21"/>
  <c r="M2396" i="21"/>
  <c r="J2396" i="21"/>
  <c r="L2396" i="21"/>
  <c r="H2397" i="21"/>
  <c r="K2396" i="21"/>
  <c r="O2396" i="21"/>
  <c r="Q2396" i="21"/>
  <c r="N2396" i="21"/>
  <c r="P2396" i="21"/>
  <c r="J2397" i="21"/>
  <c r="H2398" i="21"/>
  <c r="L2397" i="21"/>
  <c r="K2397" i="21"/>
  <c r="M2397" i="21"/>
  <c r="I2397" i="21"/>
  <c r="J2398" i="21"/>
  <c r="L2398" i="21"/>
  <c r="K2398" i="21"/>
  <c r="I2398" i="21"/>
  <c r="M2398" i="21"/>
  <c r="H2399" i="21"/>
  <c r="Q2397" i="21"/>
  <c r="N2397" i="21"/>
  <c r="P2397" i="21"/>
  <c r="O2397" i="21"/>
  <c r="Q2398" i="21"/>
  <c r="N2398" i="21"/>
  <c r="O2398" i="21"/>
  <c r="P2398" i="21"/>
  <c r="K2399" i="21"/>
  <c r="M2399" i="21"/>
  <c r="L2399" i="21"/>
  <c r="H2400" i="21"/>
  <c r="J2399" i="21"/>
  <c r="I2399" i="21"/>
  <c r="I2400" i="21"/>
  <c r="J2400" i="21"/>
  <c r="M2400" i="21"/>
  <c r="L2400" i="21"/>
  <c r="K2400" i="21"/>
  <c r="H2401" i="21"/>
  <c r="O2399" i="21"/>
  <c r="Q2399" i="21"/>
  <c r="N2399" i="21"/>
  <c r="P2399" i="21"/>
  <c r="O2400" i="21"/>
  <c r="P2400" i="21"/>
  <c r="N2400" i="21"/>
  <c r="Q2400" i="21"/>
  <c r="J2401" i="21"/>
  <c r="H2402" i="21"/>
  <c r="M2401" i="21"/>
  <c r="K2401" i="21"/>
  <c r="L2401" i="21"/>
  <c r="I2401" i="21"/>
  <c r="H2403" i="21"/>
  <c r="I2402" i="21"/>
  <c r="J2402" i="21"/>
  <c r="K2402" i="21"/>
  <c r="L2402" i="21"/>
  <c r="M2402" i="21"/>
  <c r="O2401" i="21"/>
  <c r="N2401" i="21"/>
  <c r="P2401" i="21"/>
  <c r="Q2401" i="21"/>
  <c r="K2403" i="21"/>
  <c r="M2403" i="21"/>
  <c r="J2403" i="21"/>
  <c r="I2403" i="21"/>
  <c r="H2404" i="21"/>
  <c r="L2403" i="21"/>
  <c r="P2402" i="21"/>
  <c r="Q2402" i="21"/>
  <c r="O2402" i="21"/>
  <c r="N2402" i="21"/>
  <c r="O2403" i="21"/>
  <c r="N2403" i="21"/>
  <c r="Q2403" i="21"/>
  <c r="P2403" i="21"/>
  <c r="I2404" i="21"/>
  <c r="H2405" i="21"/>
  <c r="M2404" i="21"/>
  <c r="J2404" i="21"/>
  <c r="L2404" i="21"/>
  <c r="K2404" i="21"/>
  <c r="O2404" i="21"/>
  <c r="Q2404" i="21"/>
  <c r="N2404" i="21"/>
  <c r="P2404" i="21"/>
  <c r="H2406" i="21"/>
  <c r="L2405" i="21"/>
  <c r="J2405" i="21"/>
  <c r="M2405" i="21"/>
  <c r="I2405" i="21"/>
  <c r="K2405" i="21"/>
  <c r="L2406" i="21"/>
  <c r="M2406" i="21"/>
  <c r="H2407" i="21"/>
  <c r="I2406" i="21"/>
  <c r="J2406" i="21"/>
  <c r="K2406" i="21"/>
  <c r="N2405" i="21"/>
  <c r="P2405" i="21"/>
  <c r="Q2405" i="21"/>
  <c r="O2405" i="21"/>
  <c r="L2407" i="21"/>
  <c r="K2407" i="21"/>
  <c r="H2408" i="21"/>
  <c r="I2407" i="21"/>
  <c r="M2407" i="21"/>
  <c r="J2407" i="21"/>
  <c r="O2406" i="21"/>
  <c r="Q2406" i="21"/>
  <c r="N2406" i="21"/>
  <c r="P2406" i="21"/>
  <c r="H2409" i="21"/>
  <c r="M2408" i="21"/>
  <c r="I2408" i="21"/>
  <c r="J2408" i="21"/>
  <c r="L2408" i="21"/>
  <c r="K2408" i="21"/>
  <c r="O2407" i="21"/>
  <c r="Q2407" i="21"/>
  <c r="P2407" i="21"/>
  <c r="N2407" i="21"/>
  <c r="H2410" i="21"/>
  <c r="I2409" i="21"/>
  <c r="M2409" i="21"/>
  <c r="J2409" i="21"/>
  <c r="K2409" i="21"/>
  <c r="L2409" i="21"/>
  <c r="N2408" i="21"/>
  <c r="P2408" i="21"/>
  <c r="O2408" i="21"/>
  <c r="Q2408" i="21"/>
  <c r="J2410" i="21"/>
  <c r="I2410" i="21"/>
  <c r="L2410" i="21"/>
  <c r="M2410" i="21"/>
  <c r="K2410" i="21"/>
  <c r="H2411" i="21"/>
  <c r="Q2409" i="21"/>
  <c r="P2409" i="21"/>
  <c r="O2409" i="21"/>
  <c r="N2409" i="21"/>
  <c r="N2410" i="21"/>
  <c r="Q2410" i="21"/>
  <c r="O2410" i="21"/>
  <c r="P2410" i="21"/>
  <c r="L2411" i="21"/>
  <c r="I2411" i="21"/>
  <c r="K2411" i="21"/>
  <c r="M2411" i="21"/>
  <c r="H2412" i="21"/>
  <c r="J2411" i="21"/>
  <c r="P2411" i="21"/>
  <c r="O2411" i="21"/>
  <c r="N2411" i="21"/>
  <c r="Q2411" i="21"/>
  <c r="M2412" i="21"/>
  <c r="I2412" i="21"/>
  <c r="L2412" i="21"/>
  <c r="K2412" i="21"/>
  <c r="J2412" i="21"/>
  <c r="H2413" i="21"/>
  <c r="Q2412" i="21"/>
  <c r="P2412" i="21"/>
  <c r="O2412" i="21"/>
  <c r="N2412" i="21"/>
  <c r="I2413" i="21"/>
  <c r="M2413" i="21"/>
  <c r="J2413" i="21"/>
  <c r="H2414" i="21"/>
  <c r="L2413" i="21"/>
  <c r="K2413" i="21"/>
  <c r="Q2413" i="21"/>
  <c r="N2413" i="21"/>
  <c r="O2413" i="21"/>
  <c r="P2413" i="21"/>
  <c r="M2414" i="21"/>
  <c r="I2414" i="21"/>
  <c r="H2415" i="21"/>
  <c r="L2414" i="21"/>
  <c r="J2414" i="21"/>
  <c r="K2414" i="21"/>
  <c r="Q2414" i="21"/>
  <c r="O2414" i="21"/>
  <c r="N2414" i="21"/>
  <c r="P2414" i="21"/>
  <c r="L2415" i="21"/>
  <c r="M2415" i="21"/>
  <c r="I2415" i="21"/>
  <c r="K2415" i="21"/>
  <c r="H2416" i="21"/>
  <c r="J2415" i="21"/>
  <c r="P2415" i="21"/>
  <c r="O2415" i="21"/>
  <c r="Q2415" i="21"/>
  <c r="N2415" i="21"/>
  <c r="I2416" i="21"/>
  <c r="M2416" i="21"/>
  <c r="J2416" i="21"/>
  <c r="K2416" i="21"/>
  <c r="H2417" i="21"/>
  <c r="L2416" i="21"/>
  <c r="O2416" i="21"/>
  <c r="Q2416" i="21"/>
  <c r="P2416" i="21"/>
  <c r="N2416" i="21"/>
  <c r="M2417" i="21"/>
  <c r="J2417" i="21"/>
  <c r="K2417" i="21"/>
  <c r="I2417" i="21"/>
  <c r="H2418" i="21"/>
  <c r="L2417" i="21"/>
  <c r="N2417" i="21"/>
  <c r="P2417" i="21"/>
  <c r="Q2417" i="21"/>
  <c r="O2417" i="21"/>
  <c r="L2418" i="21"/>
  <c r="H2419" i="21"/>
  <c r="J2418" i="21"/>
  <c r="M2418" i="21"/>
  <c r="K2418" i="21"/>
  <c r="I2418" i="21"/>
  <c r="L2419" i="21"/>
  <c r="J2419" i="21"/>
  <c r="I2419" i="21"/>
  <c r="M2419" i="21"/>
  <c r="K2419" i="21"/>
  <c r="H2420" i="21"/>
  <c r="Q2418" i="21"/>
  <c r="O2418" i="21"/>
  <c r="P2418" i="21"/>
  <c r="N2418" i="21"/>
  <c r="Q2419" i="21"/>
  <c r="N2419" i="21"/>
  <c r="O2419" i="21"/>
  <c r="P2419" i="21"/>
  <c r="K2420" i="21"/>
  <c r="I2420" i="21"/>
  <c r="H2421" i="21"/>
  <c r="J2420" i="21"/>
  <c r="M2420" i="21"/>
  <c r="L2420" i="21"/>
  <c r="O2420" i="21"/>
  <c r="N2420" i="21"/>
  <c r="P2420" i="21"/>
  <c r="Q2420" i="21"/>
  <c r="H2422" i="21"/>
  <c r="I2421" i="21"/>
  <c r="L2421" i="21"/>
  <c r="J2421" i="21"/>
  <c r="M2421" i="21"/>
  <c r="K2421" i="21"/>
  <c r="I2422" i="21"/>
  <c r="H2423" i="21"/>
  <c r="L2422" i="21"/>
  <c r="M2422" i="21"/>
  <c r="J2422" i="21"/>
  <c r="K2422" i="21"/>
  <c r="Q2421" i="21"/>
  <c r="O2421" i="21"/>
  <c r="P2421" i="21"/>
  <c r="N2421" i="21"/>
  <c r="N2422" i="21"/>
  <c r="P2422" i="21"/>
  <c r="Q2422" i="21"/>
  <c r="O2422" i="21"/>
  <c r="I2423" i="21"/>
  <c r="K2423" i="21"/>
  <c r="M2423" i="21"/>
  <c r="J2423" i="21"/>
  <c r="H2424" i="21"/>
  <c r="L2423" i="21"/>
  <c r="Q2423" i="21"/>
  <c r="N2423" i="21"/>
  <c r="O2423" i="21"/>
  <c r="P2423" i="21"/>
  <c r="K2424" i="21"/>
  <c r="H2425" i="21"/>
  <c r="I2424" i="21"/>
  <c r="J2424" i="21"/>
  <c r="M2424" i="21"/>
  <c r="L2424" i="21"/>
  <c r="K2425" i="21"/>
  <c r="I2425" i="21"/>
  <c r="L2425" i="21"/>
  <c r="J2425" i="21"/>
  <c r="M2425" i="21"/>
  <c r="H2426" i="21"/>
  <c r="P2424" i="21"/>
  <c r="Q2424" i="21"/>
  <c r="N2424" i="21"/>
  <c r="O2424" i="21"/>
  <c r="O2425" i="21"/>
  <c r="P2425" i="21"/>
  <c r="Q2425" i="21"/>
  <c r="N2425" i="21"/>
  <c r="K2426" i="21"/>
  <c r="H2427" i="21"/>
  <c r="L2426" i="21"/>
  <c r="M2426" i="21"/>
  <c r="J2426" i="21"/>
  <c r="I2426" i="21"/>
  <c r="H2428" i="21"/>
  <c r="K2427" i="21"/>
  <c r="I2427" i="21"/>
  <c r="J2427" i="21"/>
  <c r="L2427" i="21"/>
  <c r="M2427" i="21"/>
  <c r="N2426" i="21"/>
  <c r="P2426" i="21"/>
  <c r="O2426" i="21"/>
  <c r="Q2426" i="21"/>
  <c r="M2428" i="21"/>
  <c r="J2428" i="21"/>
  <c r="K2428" i="21"/>
  <c r="I2428" i="21"/>
  <c r="H2429" i="21"/>
  <c r="L2428" i="21"/>
  <c r="P2427" i="21"/>
  <c r="O2427" i="21"/>
  <c r="Q2427" i="21"/>
  <c r="N2427" i="21"/>
  <c r="Q2428" i="21"/>
  <c r="N2428" i="21"/>
  <c r="O2428" i="21"/>
  <c r="P2428" i="21"/>
  <c r="J2429" i="21"/>
  <c r="I2429" i="21"/>
  <c r="H2430" i="21"/>
  <c r="L2429" i="21"/>
  <c r="K2429" i="21"/>
  <c r="M2429" i="21"/>
  <c r="Q2429" i="21"/>
  <c r="O2429" i="21"/>
  <c r="P2429" i="21"/>
  <c r="N2429" i="21"/>
  <c r="L2430" i="21"/>
  <c r="J2430" i="21"/>
  <c r="M2430" i="21"/>
  <c r="I2430" i="21"/>
  <c r="H2431" i="21"/>
  <c r="K2430" i="21"/>
  <c r="N2430" i="21"/>
  <c r="P2430" i="21"/>
  <c r="Q2430" i="21"/>
  <c r="O2430" i="21"/>
  <c r="I2431" i="21"/>
  <c r="H2432" i="21"/>
  <c r="L2431" i="21"/>
  <c r="J2431" i="21"/>
  <c r="K2431" i="21"/>
  <c r="M2431" i="21"/>
  <c r="N2431" i="21"/>
  <c r="O2431" i="21"/>
  <c r="Q2431" i="21"/>
  <c r="P2431" i="21"/>
  <c r="I2432" i="21"/>
  <c r="L2432" i="21"/>
  <c r="M2432" i="21"/>
  <c r="K2432" i="21"/>
  <c r="J2432" i="21"/>
  <c r="H2433" i="21"/>
  <c r="P2432" i="21"/>
  <c r="Q2432" i="21"/>
  <c r="N2432" i="21"/>
  <c r="O2432" i="21"/>
  <c r="H2434" i="21"/>
  <c r="K2433" i="21"/>
  <c r="I2433" i="21"/>
  <c r="L2433" i="21"/>
  <c r="M2433" i="21"/>
  <c r="J2433" i="21"/>
  <c r="J2434" i="21"/>
  <c r="K2434" i="21"/>
  <c r="M2434" i="21"/>
  <c r="I2434" i="21"/>
  <c r="L2434" i="21"/>
  <c r="H2435" i="21"/>
  <c r="Q2433" i="21"/>
  <c r="O2433" i="21"/>
  <c r="N2433" i="21"/>
  <c r="P2433" i="21"/>
  <c r="O2434" i="21"/>
  <c r="Q2434" i="21"/>
  <c r="P2434" i="21"/>
  <c r="N2434" i="21"/>
  <c r="K2435" i="21"/>
  <c r="J2435" i="21"/>
  <c r="M2435" i="21"/>
  <c r="H2436" i="21"/>
  <c r="L2435" i="21"/>
  <c r="I2435" i="21"/>
  <c r="J2436" i="21"/>
  <c r="L2436" i="21"/>
  <c r="M2436" i="21"/>
  <c r="H2437" i="21"/>
  <c r="K2436" i="21"/>
  <c r="I2436" i="21"/>
  <c r="N2435" i="21"/>
  <c r="O2435" i="21"/>
  <c r="P2435" i="21"/>
  <c r="Q2435" i="21"/>
  <c r="J2437" i="21"/>
  <c r="L2437" i="21"/>
  <c r="H2438" i="21"/>
  <c r="K2437" i="21"/>
  <c r="M2437" i="21"/>
  <c r="I2437" i="21"/>
  <c r="Q2436" i="21"/>
  <c r="P2436" i="21"/>
  <c r="N2436" i="21"/>
  <c r="O2436" i="21"/>
  <c r="I2438" i="21"/>
  <c r="M2438" i="21"/>
  <c r="K2438" i="21"/>
  <c r="H2439" i="21"/>
  <c r="J2438" i="21"/>
  <c r="L2438" i="21"/>
  <c r="P2437" i="21"/>
  <c r="O2437" i="21"/>
  <c r="Q2437" i="21"/>
  <c r="N2437" i="21"/>
  <c r="O2438" i="21"/>
  <c r="P2438" i="21"/>
  <c r="Q2438" i="21"/>
  <c r="N2438" i="21"/>
  <c r="M2439" i="21"/>
  <c r="K2439" i="21"/>
  <c r="J2439" i="21"/>
  <c r="L2439" i="21"/>
  <c r="I2439" i="21"/>
  <c r="H2440" i="21"/>
  <c r="Q2439" i="21"/>
  <c r="O2439" i="21"/>
  <c r="P2439" i="21"/>
  <c r="N2439" i="21"/>
  <c r="J2440" i="21"/>
  <c r="L2440" i="21"/>
  <c r="I2440" i="21"/>
  <c r="H2441" i="21"/>
  <c r="K2440" i="21"/>
  <c r="M2440" i="21"/>
  <c r="Q2440" i="21"/>
  <c r="N2440" i="21"/>
  <c r="O2440" i="21"/>
  <c r="P2440" i="21"/>
  <c r="J2441" i="21"/>
  <c r="I2441" i="21"/>
  <c r="K2441" i="21"/>
  <c r="L2441" i="21"/>
  <c r="H2442" i="21"/>
  <c r="M2441" i="21"/>
  <c r="Q2441" i="21"/>
  <c r="P2441" i="21"/>
  <c r="O2441" i="21"/>
  <c r="N2441" i="21"/>
  <c r="J2442" i="21"/>
  <c r="H2443" i="21"/>
  <c r="K2442" i="21"/>
  <c r="L2442" i="21"/>
  <c r="I2442" i="21"/>
  <c r="M2442" i="21"/>
  <c r="K2443" i="21"/>
  <c r="L2443" i="21"/>
  <c r="M2443" i="21"/>
  <c r="H2444" i="21"/>
  <c r="J2443" i="21"/>
  <c r="I2443" i="21"/>
  <c r="Q2442" i="21"/>
  <c r="O2442" i="21"/>
  <c r="P2442" i="21"/>
  <c r="N2442" i="21"/>
  <c r="M2444" i="21"/>
  <c r="I2444" i="21"/>
  <c r="H2445" i="21"/>
  <c r="K2444" i="21"/>
  <c r="L2444" i="21"/>
  <c r="J2444" i="21"/>
  <c r="P2443" i="21"/>
  <c r="Q2443" i="21"/>
  <c r="O2443" i="21"/>
  <c r="N2443" i="21"/>
  <c r="P2444" i="21"/>
  <c r="O2444" i="21"/>
  <c r="N2444" i="21"/>
  <c r="Q2444" i="21"/>
  <c r="L2445" i="21"/>
  <c r="M2445" i="21"/>
  <c r="I2445" i="21"/>
  <c r="J2445" i="21"/>
  <c r="H2446" i="21"/>
  <c r="K2445" i="21"/>
  <c r="N2445" i="21"/>
  <c r="O2445" i="21"/>
  <c r="P2445" i="21"/>
  <c r="Q2445" i="21"/>
  <c r="M2446" i="21"/>
  <c r="L2446" i="21"/>
  <c r="I2446" i="21"/>
  <c r="K2446" i="21"/>
  <c r="H2447" i="21"/>
  <c r="J2446" i="21"/>
  <c r="O2446" i="21"/>
  <c r="Q2446" i="21"/>
  <c r="P2446" i="21"/>
  <c r="N2446" i="21"/>
  <c r="J2447" i="21"/>
  <c r="L2447" i="21"/>
  <c r="M2447" i="21"/>
  <c r="H2448" i="21"/>
  <c r="I2447" i="21"/>
  <c r="K2447" i="21"/>
  <c r="L2448" i="21"/>
  <c r="K2448" i="21"/>
  <c r="I2448" i="21"/>
  <c r="H2449" i="21"/>
  <c r="J2448" i="21"/>
  <c r="M2448" i="21"/>
  <c r="N2447" i="21"/>
  <c r="O2447" i="21"/>
  <c r="P2447" i="21"/>
  <c r="Q2447" i="21"/>
  <c r="O2448" i="21"/>
  <c r="P2448" i="21"/>
  <c r="N2448" i="21"/>
  <c r="Q2448" i="21"/>
  <c r="J2449" i="21"/>
  <c r="I2449" i="21"/>
  <c r="K2449" i="21"/>
  <c r="M2449" i="21"/>
  <c r="H2450" i="21"/>
  <c r="L2449" i="21"/>
  <c r="O2449" i="21"/>
  <c r="N2449" i="21"/>
  <c r="Q2449" i="21"/>
  <c r="P2449" i="21"/>
  <c r="J2450" i="21"/>
  <c r="I2450" i="21"/>
  <c r="H2451" i="21"/>
  <c r="K2450" i="21"/>
  <c r="L2450" i="21"/>
  <c r="M2450" i="21"/>
  <c r="O2450" i="21"/>
  <c r="P2450" i="21"/>
  <c r="Q2450" i="21"/>
  <c r="N2450" i="21"/>
  <c r="J2451" i="21"/>
  <c r="M2451" i="21"/>
  <c r="L2451" i="21"/>
  <c r="H2452" i="21"/>
  <c r="K2451" i="21"/>
  <c r="I2451" i="21"/>
  <c r="L2452" i="21"/>
  <c r="H2453" i="21"/>
  <c r="K2452" i="21"/>
  <c r="J2452" i="21"/>
  <c r="I2452" i="21"/>
  <c r="M2452" i="21"/>
  <c r="O2451" i="21"/>
  <c r="P2451" i="21"/>
  <c r="N2451" i="21"/>
  <c r="Q2451" i="21"/>
  <c r="L2453" i="21"/>
  <c r="K2453" i="21"/>
  <c r="I2453" i="21"/>
  <c r="J2453" i="21"/>
  <c r="M2453" i="21"/>
  <c r="H2454" i="21"/>
  <c r="O2452" i="21"/>
  <c r="P2452" i="21"/>
  <c r="Q2452" i="21"/>
  <c r="N2452" i="21"/>
  <c r="N2453" i="21"/>
  <c r="O2453" i="21"/>
  <c r="P2453" i="21"/>
  <c r="Q2453" i="21"/>
  <c r="J2454" i="21"/>
  <c r="L2454" i="21"/>
  <c r="I2454" i="21"/>
  <c r="K2454" i="21"/>
  <c r="H2455" i="21"/>
  <c r="M2454" i="21"/>
  <c r="P2454" i="21"/>
  <c r="O2454" i="21"/>
  <c r="Q2454" i="21"/>
  <c r="N2454" i="21"/>
  <c r="I2455" i="21"/>
  <c r="L2455" i="21"/>
  <c r="J2455" i="21"/>
  <c r="H2456" i="21"/>
  <c r="M2455" i="21"/>
  <c r="K2455" i="21"/>
  <c r="P2455" i="21"/>
  <c r="N2455" i="21"/>
  <c r="O2455" i="21"/>
  <c r="Q2455" i="21"/>
  <c r="K2456" i="21"/>
  <c r="J2456" i="21"/>
  <c r="H2457" i="21"/>
  <c r="M2456" i="21"/>
  <c r="L2456" i="21"/>
  <c r="I2456" i="21"/>
  <c r="L2457" i="21"/>
  <c r="M2457" i="21"/>
  <c r="I2457" i="21"/>
  <c r="H2458" i="21"/>
  <c r="K2457" i="21"/>
  <c r="J2457" i="21"/>
  <c r="P2456" i="21"/>
  <c r="O2456" i="21"/>
  <c r="N2456" i="21"/>
  <c r="Q2456" i="21"/>
  <c r="P2457" i="21"/>
  <c r="N2457" i="21"/>
  <c r="O2457" i="21"/>
  <c r="Q2457" i="21"/>
  <c r="J2458" i="21"/>
  <c r="H2459" i="21"/>
  <c r="M2458" i="21"/>
  <c r="I2458" i="21"/>
  <c r="L2458" i="21"/>
  <c r="K2458" i="21"/>
  <c r="L2459" i="21"/>
  <c r="H2460" i="21"/>
  <c r="M2459" i="21"/>
  <c r="I2459" i="21"/>
  <c r="K2459" i="21"/>
  <c r="J2459" i="21"/>
  <c r="P2458" i="21"/>
  <c r="Q2458" i="21"/>
  <c r="N2458" i="21"/>
  <c r="O2458" i="21"/>
  <c r="H2461" i="21"/>
  <c r="J2460" i="21"/>
  <c r="L2460" i="21"/>
  <c r="K2460" i="21"/>
  <c r="I2460" i="21"/>
  <c r="M2460" i="21"/>
  <c r="N2459" i="21"/>
  <c r="O2459" i="21"/>
  <c r="P2459" i="21"/>
  <c r="Q2459" i="21"/>
  <c r="H2462" i="21"/>
  <c r="I2461" i="21"/>
  <c r="K2461" i="21"/>
  <c r="J2461" i="21"/>
  <c r="M2461" i="21"/>
  <c r="L2461" i="21"/>
  <c r="O2460" i="21"/>
  <c r="N2460" i="21"/>
  <c r="P2460" i="21"/>
  <c r="Q2460" i="21"/>
  <c r="I2462" i="21"/>
  <c r="M2462" i="21"/>
  <c r="H2463" i="21"/>
  <c r="J2462" i="21"/>
  <c r="L2462" i="21"/>
  <c r="K2462" i="21"/>
  <c r="O2461" i="21"/>
  <c r="N2461" i="21"/>
  <c r="Q2461" i="21"/>
  <c r="P2461" i="21"/>
  <c r="P2462" i="21"/>
  <c r="O2462" i="21"/>
  <c r="N2462" i="21"/>
  <c r="Q2462" i="21"/>
  <c r="J2463" i="21"/>
  <c r="K2463" i="21"/>
  <c r="I2463" i="21"/>
  <c r="L2463" i="21"/>
  <c r="H2464" i="21"/>
  <c r="M2463" i="21"/>
  <c r="O2463" i="21"/>
  <c r="N2463" i="21"/>
  <c r="Q2463" i="21"/>
  <c r="P2463" i="21"/>
  <c r="H2465" i="21"/>
  <c r="K2464" i="21"/>
  <c r="J2464" i="21"/>
  <c r="I2464" i="21"/>
  <c r="L2464" i="21"/>
  <c r="M2464" i="21"/>
  <c r="I2465" i="21"/>
  <c r="M2465" i="21"/>
  <c r="H2466" i="21"/>
  <c r="L2465" i="21"/>
  <c r="K2465" i="21"/>
  <c r="J2465" i="21"/>
  <c r="Q2464" i="21"/>
  <c r="O2464" i="21"/>
  <c r="P2464" i="21"/>
  <c r="N2464" i="21"/>
  <c r="N2465" i="21"/>
  <c r="P2465" i="21"/>
  <c r="Q2465" i="21"/>
  <c r="O2465" i="21"/>
  <c r="M2466" i="21"/>
  <c r="I2466" i="21"/>
  <c r="L2466" i="21"/>
  <c r="J2466" i="21"/>
  <c r="H2467" i="21"/>
  <c r="K2466" i="21"/>
  <c r="N2466" i="21"/>
  <c r="P2466" i="21"/>
  <c r="Q2466" i="21"/>
  <c r="O2466" i="21"/>
  <c r="M2467" i="21"/>
  <c r="I2467" i="21"/>
  <c r="K2467" i="21"/>
  <c r="J2467" i="21"/>
  <c r="L2467" i="21"/>
  <c r="H2468" i="21"/>
  <c r="Q2467" i="21"/>
  <c r="O2467" i="21"/>
  <c r="N2467" i="21"/>
  <c r="P2467" i="21"/>
  <c r="J2468" i="21"/>
  <c r="I2468" i="21"/>
  <c r="H2469" i="21"/>
  <c r="K2468" i="21"/>
  <c r="M2468" i="21"/>
  <c r="L2468" i="21"/>
  <c r="Q2468" i="21"/>
  <c r="N2468" i="21"/>
  <c r="O2468" i="21"/>
  <c r="P2468" i="21"/>
  <c r="H2470" i="21"/>
  <c r="L2469" i="21"/>
  <c r="M2469" i="21"/>
  <c r="J2469" i="21"/>
  <c r="K2469" i="21"/>
  <c r="I2469" i="21"/>
  <c r="H2471" i="21"/>
  <c r="K2470" i="21"/>
  <c r="M2470" i="21"/>
  <c r="L2470" i="21"/>
  <c r="I2470" i="21"/>
  <c r="J2470" i="21"/>
  <c r="P2469" i="21"/>
  <c r="N2469" i="21"/>
  <c r="Q2469" i="21"/>
  <c r="O2469" i="21"/>
  <c r="I2471" i="21"/>
  <c r="L2471" i="21"/>
  <c r="M2471" i="21"/>
  <c r="H2472" i="21"/>
  <c r="K2471" i="21"/>
  <c r="J2471" i="21"/>
  <c r="Q2470" i="21"/>
  <c r="P2470" i="21"/>
  <c r="O2470" i="21"/>
  <c r="N2470" i="21"/>
  <c r="N2471" i="21"/>
  <c r="P2471" i="21"/>
  <c r="O2471" i="21"/>
  <c r="Q2471" i="21"/>
  <c r="H2473" i="21"/>
  <c r="J2472" i="21"/>
  <c r="I2472" i="21"/>
  <c r="L2472" i="21"/>
  <c r="K2472" i="21"/>
  <c r="M2472" i="21"/>
  <c r="M2473" i="21"/>
  <c r="K2473" i="21"/>
  <c r="I2473" i="21"/>
  <c r="L2473" i="21"/>
  <c r="H2474" i="21"/>
  <c r="J2473" i="21"/>
  <c r="P2472" i="21"/>
  <c r="N2472" i="21"/>
  <c r="Q2472" i="21"/>
  <c r="O2472" i="21"/>
  <c r="P2473" i="21"/>
  <c r="O2473" i="21"/>
  <c r="Q2473" i="21"/>
  <c r="N2473" i="21"/>
  <c r="M2474" i="21"/>
  <c r="J2474" i="21"/>
  <c r="K2474" i="21"/>
  <c r="L2474" i="21"/>
  <c r="H2475" i="21"/>
  <c r="I2474" i="21"/>
  <c r="I2475" i="21"/>
  <c r="M2475" i="21"/>
  <c r="L2475" i="21"/>
  <c r="J2475" i="21"/>
  <c r="H2476" i="21"/>
  <c r="K2475" i="21"/>
  <c r="N2474" i="21"/>
  <c r="O2474" i="21"/>
  <c r="P2474" i="21"/>
  <c r="Q2474" i="21"/>
  <c r="N2475" i="21"/>
  <c r="Q2475" i="21"/>
  <c r="O2475" i="21"/>
  <c r="P2475" i="21"/>
  <c r="J2476" i="21"/>
  <c r="L2476" i="21"/>
  <c r="H2477" i="21"/>
  <c r="I2476" i="21"/>
  <c r="K2476" i="21"/>
  <c r="M2476" i="21"/>
  <c r="J2477" i="21"/>
  <c r="M2477" i="21"/>
  <c r="H2478" i="21"/>
  <c r="K2477" i="21"/>
  <c r="L2477" i="21"/>
  <c r="I2477" i="21"/>
  <c r="P2476" i="21"/>
  <c r="N2476" i="21"/>
  <c r="Q2476" i="21"/>
  <c r="O2476" i="21"/>
  <c r="L2478" i="21"/>
  <c r="K2478" i="21"/>
  <c r="M2478" i="21"/>
  <c r="I2478" i="21"/>
  <c r="H2479" i="21"/>
  <c r="J2478" i="21"/>
  <c r="Q2477" i="21"/>
  <c r="O2477" i="21"/>
  <c r="N2477" i="21"/>
  <c r="P2477" i="21"/>
  <c r="N2478" i="21"/>
  <c r="Q2478" i="21"/>
  <c r="O2478" i="21"/>
  <c r="P2478" i="21"/>
  <c r="K2479" i="21"/>
  <c r="H2480" i="21"/>
  <c r="M2479" i="21"/>
  <c r="J2479" i="21"/>
  <c r="I2479" i="21"/>
  <c r="L2479" i="21"/>
  <c r="L2480" i="21"/>
  <c r="M2480" i="21"/>
  <c r="H2481" i="21"/>
  <c r="J2480" i="21"/>
  <c r="K2480" i="21"/>
  <c r="I2480" i="21"/>
  <c r="O2479" i="21"/>
  <c r="Q2479" i="21"/>
  <c r="N2479" i="21"/>
  <c r="P2479" i="21"/>
  <c r="K2481" i="21"/>
  <c r="H2482" i="21"/>
  <c r="J2481" i="21"/>
  <c r="M2481" i="21"/>
  <c r="L2481" i="21"/>
  <c r="I2481" i="21"/>
  <c r="P2480" i="21"/>
  <c r="N2480" i="21"/>
  <c r="O2480" i="21"/>
  <c r="Q2480" i="21"/>
  <c r="I2482" i="21"/>
  <c r="K2482" i="21"/>
  <c r="H2483" i="21"/>
  <c r="L2482" i="21"/>
  <c r="J2482" i="21"/>
  <c r="M2482" i="21"/>
  <c r="N2481" i="21"/>
  <c r="Q2481" i="21"/>
  <c r="O2481" i="21"/>
  <c r="P2481" i="21"/>
  <c r="P2482" i="21"/>
  <c r="N2482" i="21"/>
  <c r="Q2482" i="21"/>
  <c r="O2482" i="21"/>
  <c r="L2483" i="21"/>
  <c r="I2483" i="21"/>
  <c r="J2483" i="21"/>
  <c r="H2484" i="21"/>
  <c r="K2483" i="21"/>
  <c r="M2483" i="21"/>
  <c r="Q2483" i="21"/>
  <c r="N2483" i="21"/>
  <c r="P2483" i="21"/>
  <c r="O2483" i="21"/>
  <c r="L2484" i="21"/>
  <c r="K2484" i="21"/>
  <c r="I2484" i="21"/>
  <c r="J2484" i="21"/>
  <c r="H2485" i="21"/>
  <c r="M2484" i="21"/>
  <c r="O2484" i="21"/>
  <c r="Q2484" i="21"/>
  <c r="N2484" i="21"/>
  <c r="P2484" i="21"/>
  <c r="J2485" i="21"/>
  <c r="I2485" i="21"/>
  <c r="K2485" i="21"/>
  <c r="L2485" i="21"/>
  <c r="H2486" i="21"/>
  <c r="M2485" i="21"/>
  <c r="P2485" i="21"/>
  <c r="Q2485" i="21"/>
  <c r="O2485" i="21"/>
  <c r="N2485" i="21"/>
  <c r="M2486" i="21"/>
  <c r="K2486" i="21"/>
  <c r="H2487" i="21"/>
  <c r="I2486" i="21"/>
  <c r="J2486" i="21"/>
  <c r="L2486" i="21"/>
  <c r="H2488" i="21"/>
  <c r="J2487" i="21"/>
  <c r="L2487" i="21"/>
  <c r="K2487" i="21"/>
  <c r="M2487" i="21"/>
  <c r="I2487" i="21"/>
  <c r="P2486" i="21"/>
  <c r="O2486" i="21"/>
  <c r="Q2486" i="21"/>
  <c r="N2486" i="21"/>
  <c r="J2488" i="21"/>
  <c r="L2488" i="21"/>
  <c r="I2488" i="21"/>
  <c r="K2488" i="21"/>
  <c r="M2488" i="21"/>
  <c r="H2489" i="21"/>
  <c r="N2487" i="21"/>
  <c r="O2487" i="21"/>
  <c r="Q2487" i="21"/>
  <c r="P2487" i="21"/>
  <c r="Q2488" i="21"/>
  <c r="N2488" i="21"/>
  <c r="P2488" i="21"/>
  <c r="O2488" i="21"/>
  <c r="K2489" i="21"/>
  <c r="H2490" i="21"/>
  <c r="I2489" i="21"/>
  <c r="M2489" i="21"/>
  <c r="J2489" i="21"/>
  <c r="L2489" i="21"/>
  <c r="K2490" i="21"/>
  <c r="J2490" i="21"/>
  <c r="I2490" i="21"/>
  <c r="M2490" i="21"/>
  <c r="H2491" i="21"/>
  <c r="L2490" i="21"/>
  <c r="N2489" i="21"/>
  <c r="O2489" i="21"/>
  <c r="Q2489" i="21"/>
  <c r="P2489" i="21"/>
  <c r="O2490" i="21"/>
  <c r="N2490" i="21"/>
  <c r="P2490" i="21"/>
  <c r="Q2490" i="21"/>
  <c r="K2491" i="21"/>
  <c r="M2491" i="21"/>
  <c r="H2492" i="21"/>
  <c r="I2491" i="21"/>
  <c r="J2491" i="21"/>
  <c r="L2491" i="21"/>
  <c r="H2493" i="21"/>
  <c r="L2492" i="21"/>
  <c r="I2492" i="21"/>
  <c r="J2492" i="21"/>
  <c r="K2492" i="21"/>
  <c r="M2492" i="21"/>
  <c r="P2491" i="21"/>
  <c r="O2491" i="21"/>
  <c r="N2491" i="21"/>
  <c r="Q2491" i="21"/>
  <c r="H2494" i="21"/>
  <c r="K2493" i="21"/>
  <c r="I2493" i="21"/>
  <c r="M2493" i="21"/>
  <c r="L2493" i="21"/>
  <c r="J2493" i="21"/>
  <c r="O2492" i="21"/>
  <c r="N2492" i="21"/>
  <c r="Q2492" i="21"/>
  <c r="P2492" i="21"/>
  <c r="H2495" i="21"/>
  <c r="K2494" i="21"/>
  <c r="L2494" i="21"/>
  <c r="M2494" i="21"/>
  <c r="I2494" i="21"/>
  <c r="J2494" i="21"/>
  <c r="Q2493" i="21"/>
  <c r="N2493" i="21"/>
  <c r="O2493" i="21"/>
  <c r="P2493" i="21"/>
  <c r="J2495" i="21"/>
  <c r="M2495" i="21"/>
  <c r="K2495" i="21"/>
  <c r="H2496" i="21"/>
  <c r="I2495" i="21"/>
  <c r="L2495" i="21"/>
  <c r="Q2494" i="21"/>
  <c r="N2494" i="21"/>
  <c r="O2494" i="21"/>
  <c r="P2494" i="21"/>
  <c r="I2496" i="21"/>
  <c r="J2496" i="21"/>
  <c r="H2497" i="21"/>
  <c r="K2496" i="21"/>
  <c r="M2496" i="21"/>
  <c r="L2496" i="21"/>
  <c r="P2495" i="21"/>
  <c r="N2495" i="21"/>
  <c r="O2495" i="21"/>
  <c r="Q2495" i="21"/>
  <c r="Q2496" i="21"/>
  <c r="N2496" i="21"/>
  <c r="P2496" i="21"/>
  <c r="O2496" i="21"/>
  <c r="H2498" i="21"/>
  <c r="K2497" i="21"/>
  <c r="J2497" i="21"/>
  <c r="I2497" i="21"/>
  <c r="L2497" i="21"/>
  <c r="M2497" i="21"/>
  <c r="L2498" i="21"/>
  <c r="H2499" i="21"/>
  <c r="I2498" i="21"/>
  <c r="M2498" i="21"/>
  <c r="K2498" i="21"/>
  <c r="J2498" i="21"/>
  <c r="O2497" i="21"/>
  <c r="P2497" i="21"/>
  <c r="N2497" i="21"/>
  <c r="Q2497" i="21"/>
  <c r="K2499" i="21"/>
  <c r="L2499" i="21"/>
  <c r="H2500" i="21"/>
  <c r="M2499" i="21"/>
  <c r="J2499" i="21"/>
  <c r="I2499" i="21"/>
  <c r="N2498" i="21"/>
  <c r="O2498" i="21"/>
  <c r="Q2498" i="21"/>
  <c r="P2498" i="21"/>
  <c r="K2500" i="21"/>
  <c r="M2500" i="21"/>
  <c r="L2500" i="21"/>
  <c r="J2500" i="21"/>
  <c r="I2500" i="21"/>
  <c r="H2501" i="21"/>
  <c r="Q2499" i="21"/>
  <c r="P2499" i="21"/>
  <c r="O2499" i="21"/>
  <c r="N2499" i="21"/>
  <c r="N2500" i="21"/>
  <c r="P2500" i="21"/>
  <c r="O2500" i="21"/>
  <c r="Q2500" i="21"/>
  <c r="K2501" i="21"/>
  <c r="I2501" i="21"/>
  <c r="M2501" i="21"/>
  <c r="L2501" i="21"/>
  <c r="H2502" i="21"/>
  <c r="J2501" i="21"/>
  <c r="N2501" i="21"/>
  <c r="O2501" i="21"/>
  <c r="Q2501" i="21"/>
  <c r="P2501" i="21"/>
  <c r="J2502" i="21"/>
  <c r="K2502" i="21"/>
  <c r="M2502" i="21"/>
  <c r="H2503" i="21"/>
  <c r="L2502" i="21"/>
  <c r="I2502" i="21"/>
  <c r="H2504" i="21"/>
  <c r="L2503" i="21"/>
  <c r="J2503" i="21"/>
  <c r="K2503" i="21"/>
  <c r="M2503" i="21"/>
  <c r="I2503" i="21"/>
  <c r="N2502" i="21"/>
  <c r="O2502" i="21"/>
  <c r="Q2502" i="21"/>
  <c r="P2502" i="21"/>
  <c r="K2504" i="21"/>
  <c r="I2504" i="21"/>
  <c r="J2504" i="21"/>
  <c r="L2504" i="21"/>
  <c r="H2505" i="21"/>
  <c r="M2504" i="21"/>
  <c r="N2503" i="21"/>
  <c r="Q2503" i="21"/>
  <c r="O2503" i="21"/>
  <c r="P2503" i="21"/>
  <c r="N2504" i="21"/>
  <c r="P2504" i="21"/>
  <c r="O2504" i="21"/>
  <c r="Q2504" i="21"/>
  <c r="H2506" i="21"/>
  <c r="L2505" i="21"/>
  <c r="M2505" i="21"/>
  <c r="J2505" i="21"/>
  <c r="I2505" i="21"/>
  <c r="K2505" i="21"/>
  <c r="J2506" i="21"/>
  <c r="L2506" i="21"/>
  <c r="M2506" i="21"/>
  <c r="H2507" i="21"/>
  <c r="K2506" i="21"/>
  <c r="I2506" i="21"/>
  <c r="O2505" i="21"/>
  <c r="P2505" i="21"/>
  <c r="N2505" i="21"/>
  <c r="Q2505" i="21"/>
  <c r="M2507" i="21"/>
  <c r="H2508" i="21"/>
  <c r="J2507" i="21"/>
  <c r="I2507" i="21"/>
  <c r="K2507" i="21"/>
  <c r="L2507" i="21"/>
  <c r="N2506" i="21"/>
  <c r="Q2506" i="21"/>
  <c r="O2506" i="21"/>
  <c r="P2506" i="21"/>
  <c r="L2508" i="21"/>
  <c r="H2509" i="21"/>
  <c r="J2508" i="21"/>
  <c r="M2508" i="21"/>
  <c r="K2508" i="21"/>
  <c r="I2508" i="21"/>
  <c r="N2507" i="21"/>
  <c r="O2507" i="21"/>
  <c r="P2507" i="21"/>
  <c r="Q2507" i="21"/>
  <c r="M2509" i="21"/>
  <c r="I2509" i="21"/>
  <c r="H2510" i="21"/>
  <c r="K2509" i="21"/>
  <c r="J2509" i="21"/>
  <c r="L2509" i="21"/>
  <c r="N2508" i="21"/>
  <c r="Q2508" i="21"/>
  <c r="P2508" i="21"/>
  <c r="O2508" i="21"/>
  <c r="N2509" i="21"/>
  <c r="O2509" i="21"/>
  <c r="Q2509" i="21"/>
  <c r="P2509" i="21"/>
  <c r="M2510" i="21"/>
  <c r="H2511" i="21"/>
  <c r="J2510" i="21"/>
  <c r="L2510" i="21"/>
  <c r="K2510" i="21"/>
  <c r="I2510" i="21"/>
  <c r="M2511" i="21"/>
  <c r="I2511" i="21"/>
  <c r="L2511" i="21"/>
  <c r="J2511" i="21"/>
  <c r="H2512" i="21"/>
  <c r="K2511" i="21"/>
  <c r="Q2510" i="21"/>
  <c r="P2510" i="21"/>
  <c r="N2510" i="21"/>
  <c r="O2510" i="21"/>
  <c r="O2511" i="21"/>
  <c r="Q2511" i="21"/>
  <c r="N2511" i="21"/>
  <c r="P2511" i="21"/>
  <c r="L2512" i="21"/>
  <c r="M2512" i="21"/>
  <c r="K2512" i="21"/>
  <c r="I2512" i="21"/>
  <c r="H2513" i="21"/>
  <c r="J2512" i="21"/>
  <c r="O2512" i="21"/>
  <c r="Q2512" i="21"/>
  <c r="P2512" i="21"/>
  <c r="N2512" i="21"/>
  <c r="J2513" i="21"/>
  <c r="L2513" i="21"/>
  <c r="K2513" i="21"/>
  <c r="H2514" i="21"/>
  <c r="I2513" i="21"/>
  <c r="M2513" i="21"/>
  <c r="L2514" i="21"/>
  <c r="I2514" i="21"/>
  <c r="H2515" i="21"/>
  <c r="J2514" i="21"/>
  <c r="K2514" i="21"/>
  <c r="M2514" i="21"/>
  <c r="O2513" i="21"/>
  <c r="Q2513" i="21"/>
  <c r="P2513" i="21"/>
  <c r="N2513" i="21"/>
  <c r="N2514" i="21"/>
  <c r="P2514" i="21"/>
  <c r="Q2514" i="21"/>
  <c r="O2514" i="21"/>
  <c r="L2515" i="21"/>
  <c r="M2515" i="21"/>
  <c r="I2515" i="21"/>
  <c r="H2516" i="21"/>
  <c r="J2515" i="21"/>
  <c r="K2515" i="21"/>
  <c r="P2515" i="21"/>
  <c r="N2515" i="21"/>
  <c r="Q2515" i="21"/>
  <c r="O2515" i="21"/>
  <c r="M2516" i="21"/>
  <c r="I2516" i="21"/>
  <c r="L2516" i="21"/>
  <c r="K2516" i="21"/>
  <c r="H2517" i="21"/>
  <c r="J2516" i="21"/>
  <c r="Q2516" i="21"/>
  <c r="N2516" i="21"/>
  <c r="O2516" i="21"/>
  <c r="P2516" i="21"/>
  <c r="I2517" i="21"/>
  <c r="H2518" i="21"/>
  <c r="K2517" i="21"/>
  <c r="J2517" i="21"/>
  <c r="M2517" i="21"/>
  <c r="L2517" i="21"/>
  <c r="P2517" i="21"/>
  <c r="Q2517" i="21"/>
  <c r="O2517" i="21"/>
  <c r="N2517" i="21"/>
  <c r="I2518" i="21"/>
  <c r="H2519" i="21"/>
  <c r="K2518" i="21"/>
  <c r="J2518" i="21"/>
  <c r="M2518" i="21"/>
  <c r="L2518" i="21"/>
  <c r="N2518" i="21"/>
  <c r="P2518" i="21"/>
  <c r="O2518" i="21"/>
  <c r="Q2518" i="21"/>
  <c r="L2519" i="21"/>
  <c r="I2519" i="21"/>
  <c r="M2519" i="21"/>
  <c r="K2519" i="21"/>
  <c r="J2519" i="21"/>
  <c r="H2520" i="21"/>
  <c r="P2519" i="21"/>
  <c r="N2519" i="21"/>
  <c r="Q2519" i="21"/>
  <c r="O2519" i="21"/>
  <c r="M2520" i="21"/>
  <c r="L2520" i="21"/>
  <c r="H2521" i="21"/>
  <c r="K2520" i="21"/>
  <c r="I2520" i="21"/>
  <c r="J2520" i="21"/>
  <c r="H2522" i="21"/>
  <c r="J2521" i="21"/>
  <c r="L2521" i="21"/>
  <c r="M2521" i="21"/>
  <c r="I2521" i="21"/>
  <c r="K2521" i="21"/>
  <c r="Q2520" i="21"/>
  <c r="N2520" i="21"/>
  <c r="O2520" i="21"/>
  <c r="P2520" i="21"/>
  <c r="L2522" i="21"/>
  <c r="M2522" i="21"/>
  <c r="K2522" i="21"/>
  <c r="J2522" i="21"/>
  <c r="H2523" i="21"/>
  <c r="I2522" i="21"/>
  <c r="P2521" i="21"/>
  <c r="O2521" i="21"/>
  <c r="N2521" i="21"/>
  <c r="Q2521" i="21"/>
  <c r="K2523" i="21"/>
  <c r="J2523" i="21"/>
  <c r="L2523" i="21"/>
  <c r="I2523" i="21"/>
  <c r="H2524" i="21"/>
  <c r="M2523" i="21"/>
  <c r="P2522" i="21"/>
  <c r="O2522" i="21"/>
  <c r="N2522" i="21"/>
  <c r="Q2522" i="21"/>
  <c r="O2523" i="21"/>
  <c r="Q2523" i="21"/>
  <c r="N2523" i="21"/>
  <c r="P2523" i="21"/>
  <c r="M2524" i="21"/>
  <c r="J2524" i="21"/>
  <c r="K2524" i="21"/>
  <c r="L2524" i="21"/>
  <c r="H2525" i="21"/>
  <c r="I2524" i="21"/>
  <c r="M2525" i="21"/>
  <c r="I2525" i="21"/>
  <c r="K2525" i="21"/>
  <c r="H2526" i="21"/>
  <c r="J2525" i="21"/>
  <c r="L2525" i="21"/>
  <c r="O2524" i="21"/>
  <c r="N2524" i="21"/>
  <c r="Q2524" i="21"/>
  <c r="P2524" i="21"/>
  <c r="Q2525" i="21"/>
  <c r="P2525" i="21"/>
  <c r="N2525" i="21"/>
  <c r="O2525" i="21"/>
  <c r="K2526" i="21"/>
  <c r="H2527" i="21"/>
  <c r="J2526" i="21"/>
  <c r="L2526" i="21"/>
  <c r="I2526" i="21"/>
  <c r="M2526" i="21"/>
  <c r="J2527" i="21"/>
  <c r="M2527" i="21"/>
  <c r="K2527" i="21"/>
  <c r="L2527" i="21"/>
  <c r="H2528" i="21"/>
  <c r="I2527" i="21"/>
  <c r="O2526" i="21"/>
  <c r="N2526" i="21"/>
  <c r="Q2526" i="21"/>
  <c r="P2526" i="21"/>
  <c r="M2528" i="21"/>
  <c r="H2529" i="21"/>
  <c r="J2528" i="21"/>
  <c r="I2528" i="21"/>
  <c r="K2528" i="21"/>
  <c r="L2528" i="21"/>
  <c r="P2527" i="21"/>
  <c r="N2527" i="21"/>
  <c r="O2527" i="21"/>
  <c r="Q2527" i="21"/>
  <c r="M2529" i="21"/>
  <c r="J2529" i="21"/>
  <c r="I2529" i="21"/>
  <c r="K2529" i="21"/>
  <c r="H2530" i="21"/>
  <c r="L2529" i="21"/>
  <c r="O2528" i="21"/>
  <c r="P2528" i="21"/>
  <c r="N2528" i="21"/>
  <c r="Q2528" i="21"/>
  <c r="O2529" i="21"/>
  <c r="Q2529" i="21"/>
  <c r="N2529" i="21"/>
  <c r="P2529" i="21"/>
  <c r="H2531" i="21"/>
  <c r="K2530" i="21"/>
  <c r="I2530" i="21"/>
  <c r="J2530" i="21"/>
  <c r="M2530" i="21"/>
  <c r="L2530" i="21"/>
  <c r="K2531" i="21"/>
  <c r="L2531" i="21"/>
  <c r="I2531" i="21"/>
  <c r="M2531" i="21"/>
  <c r="H2532" i="21"/>
  <c r="J2531" i="21"/>
  <c r="N2530" i="21"/>
  <c r="O2530" i="21"/>
  <c r="Q2530" i="21"/>
  <c r="P2530" i="21"/>
  <c r="P2531" i="21"/>
  <c r="Q2531" i="21"/>
  <c r="O2531" i="21"/>
  <c r="N2531" i="21"/>
  <c r="K2532" i="21"/>
  <c r="I2532" i="21"/>
  <c r="H2533" i="21"/>
  <c r="J2532" i="21"/>
  <c r="L2532" i="21"/>
  <c r="M2532" i="21"/>
  <c r="Q2532" i="21"/>
  <c r="O2532" i="21"/>
  <c r="P2532" i="21"/>
  <c r="N2532" i="21"/>
  <c r="M2533" i="21"/>
  <c r="K2533" i="21"/>
  <c r="J2533" i="21"/>
  <c r="L2533" i="21"/>
  <c r="H2534" i="21"/>
  <c r="I2533" i="21"/>
  <c r="H2535" i="21"/>
  <c r="J2534" i="21"/>
  <c r="M2534" i="21"/>
  <c r="I2534" i="21"/>
  <c r="K2534" i="21"/>
  <c r="L2534" i="21"/>
  <c r="O2533" i="21"/>
  <c r="N2533" i="21"/>
  <c r="Q2533" i="21"/>
  <c r="P2533" i="21"/>
  <c r="H2536" i="21"/>
  <c r="M2535" i="21"/>
  <c r="L2535" i="21"/>
  <c r="K2535" i="21"/>
  <c r="J2535" i="21"/>
  <c r="I2535" i="21"/>
  <c r="P2534" i="21"/>
  <c r="O2534" i="21"/>
  <c r="N2534" i="21"/>
  <c r="Q2534" i="21"/>
  <c r="M2536" i="21"/>
  <c r="J2536" i="21"/>
  <c r="L2536" i="21"/>
  <c r="K2536" i="21"/>
  <c r="H2537" i="21"/>
  <c r="I2536" i="21"/>
  <c r="N2535" i="21"/>
  <c r="O2535" i="21"/>
  <c r="Q2535" i="21"/>
  <c r="P2535" i="21"/>
  <c r="J2537" i="21"/>
  <c r="L2537" i="21"/>
  <c r="H2538" i="21"/>
  <c r="M2537" i="21"/>
  <c r="K2537" i="21"/>
  <c r="I2537" i="21"/>
  <c r="O2536" i="21"/>
  <c r="N2536" i="21"/>
  <c r="Q2536" i="21"/>
  <c r="P2536" i="21"/>
  <c r="M2538" i="21"/>
  <c r="H2539" i="21"/>
  <c r="L2538" i="21"/>
  <c r="J2538" i="21"/>
  <c r="K2538" i="21"/>
  <c r="I2538" i="21"/>
  <c r="N2537" i="21"/>
  <c r="Q2537" i="21"/>
  <c r="P2537" i="21"/>
  <c r="O2537" i="21"/>
  <c r="J2539" i="21"/>
  <c r="H2540" i="21"/>
  <c r="K2539" i="21"/>
  <c r="M2539" i="21"/>
  <c r="I2539" i="21"/>
  <c r="L2539" i="21"/>
  <c r="P2538" i="21"/>
  <c r="N2538" i="21"/>
  <c r="O2538" i="21"/>
  <c r="Q2538" i="21"/>
  <c r="M2540" i="21"/>
  <c r="L2540" i="21"/>
  <c r="K2540" i="21"/>
  <c r="J2540" i="21"/>
  <c r="H2541" i="21"/>
  <c r="I2540" i="21"/>
  <c r="O2539" i="21"/>
  <c r="Q2539" i="21"/>
  <c r="P2539" i="21"/>
  <c r="N2539" i="21"/>
  <c r="J2541" i="21"/>
  <c r="M2541" i="21"/>
  <c r="L2541" i="21"/>
  <c r="H2542" i="21"/>
  <c r="I2541" i="21"/>
  <c r="K2541" i="21"/>
  <c r="P2540" i="21"/>
  <c r="O2540" i="21"/>
  <c r="Q2540" i="21"/>
  <c r="N2540" i="21"/>
  <c r="K2542" i="21"/>
  <c r="J2542" i="21"/>
  <c r="L2542" i="21"/>
  <c r="M2542" i="21"/>
  <c r="I2542" i="21"/>
  <c r="H2543" i="21"/>
  <c r="N2541" i="21"/>
  <c r="P2541" i="21"/>
  <c r="Q2541" i="21"/>
  <c r="O2541" i="21"/>
  <c r="O2542" i="21"/>
  <c r="N2542" i="21"/>
  <c r="P2542" i="21"/>
  <c r="Q2542" i="21"/>
  <c r="L2543" i="21"/>
  <c r="M2543" i="21"/>
  <c r="H2544" i="21"/>
  <c r="K2543" i="21"/>
  <c r="I2543" i="21"/>
  <c r="J2543" i="21"/>
  <c r="L2544" i="21"/>
  <c r="K2544" i="21"/>
  <c r="M2544" i="21"/>
  <c r="J2544" i="21"/>
  <c r="H2545" i="21"/>
  <c r="I2544" i="21"/>
  <c r="Q2543" i="21"/>
  <c r="P2543" i="21"/>
  <c r="N2543" i="21"/>
  <c r="O2543" i="21"/>
  <c r="L2545" i="21"/>
  <c r="K2545" i="21"/>
  <c r="I2545" i="21"/>
  <c r="J2545" i="21"/>
  <c r="H2546" i="21"/>
  <c r="M2545" i="21"/>
  <c r="O2544" i="21"/>
  <c r="Q2544" i="21"/>
  <c r="P2544" i="21"/>
  <c r="N2544" i="21"/>
  <c r="Q2545" i="21"/>
  <c r="P2545" i="21"/>
  <c r="O2545" i="21"/>
  <c r="N2545" i="21"/>
  <c r="I2546" i="21"/>
  <c r="H2547" i="21"/>
  <c r="K2546" i="21"/>
  <c r="J2546" i="21"/>
  <c r="M2546" i="21"/>
  <c r="L2546" i="21"/>
  <c r="P2546" i="21"/>
  <c r="Q2546" i="21"/>
  <c r="N2546" i="21"/>
  <c r="O2546" i="21"/>
  <c r="L2547" i="21"/>
  <c r="I2547" i="21"/>
  <c r="H2548" i="21"/>
  <c r="J2547" i="21"/>
  <c r="K2547" i="21"/>
  <c r="M2547" i="21"/>
  <c r="N2547" i="21"/>
  <c r="P2547" i="21"/>
  <c r="O2547" i="21"/>
  <c r="Q2547" i="21"/>
  <c r="K2548" i="21"/>
  <c r="L2548" i="21"/>
  <c r="J2548" i="21"/>
  <c r="I2548" i="21"/>
  <c r="M2548" i="21"/>
  <c r="H2549" i="21"/>
  <c r="O2548" i="21"/>
  <c r="N2548" i="21"/>
  <c r="P2548" i="21"/>
  <c r="Q2548" i="21"/>
  <c r="I2549" i="21"/>
  <c r="H2550" i="21"/>
  <c r="L2549" i="21"/>
  <c r="M2549" i="21"/>
  <c r="J2549" i="21"/>
  <c r="K2549" i="21"/>
  <c r="P2549" i="21"/>
  <c r="N2549" i="21"/>
  <c r="O2549" i="21"/>
  <c r="Q2549" i="21"/>
  <c r="H2551" i="21"/>
  <c r="M2550" i="21"/>
  <c r="I2550" i="21"/>
  <c r="L2550" i="21"/>
  <c r="K2550" i="21"/>
  <c r="J2550" i="21"/>
  <c r="I2551" i="21"/>
  <c r="K2551" i="21"/>
  <c r="L2551" i="21"/>
  <c r="M2551" i="21"/>
  <c r="J2551" i="21"/>
  <c r="H2552" i="21"/>
  <c r="O2550" i="21"/>
  <c r="Q2550" i="21"/>
  <c r="P2550" i="21"/>
  <c r="N2550" i="21"/>
  <c r="O2551" i="21"/>
  <c r="P2551" i="21"/>
  <c r="N2551" i="21"/>
  <c r="Q2551" i="21"/>
  <c r="M2552" i="21"/>
  <c r="K2552" i="21"/>
  <c r="H2553" i="21"/>
  <c r="J2552" i="21"/>
  <c r="I2552" i="21"/>
  <c r="L2552" i="21"/>
  <c r="H2554" i="21"/>
  <c r="K2553" i="21"/>
  <c r="L2553" i="21"/>
  <c r="J2553" i="21"/>
  <c r="M2553" i="21"/>
  <c r="I2553" i="21"/>
  <c r="N2552" i="21"/>
  <c r="Q2552" i="21"/>
  <c r="O2552" i="21"/>
  <c r="P2552" i="21"/>
  <c r="H2555" i="21"/>
  <c r="L2554" i="21"/>
  <c r="I2554" i="21"/>
  <c r="J2554" i="21"/>
  <c r="K2554" i="21"/>
  <c r="M2554" i="21"/>
  <c r="O2553" i="21"/>
  <c r="Q2553" i="21"/>
  <c r="N2553" i="21"/>
  <c r="P2553" i="21"/>
  <c r="M2555" i="21"/>
  <c r="K2555" i="21"/>
  <c r="L2555" i="21"/>
  <c r="J2555" i="21"/>
  <c r="I2555" i="21"/>
  <c r="H2556" i="21"/>
  <c r="O2554" i="21"/>
  <c r="P2554" i="21"/>
  <c r="N2554" i="21"/>
  <c r="Q2554" i="21"/>
  <c r="P2555" i="21"/>
  <c r="Q2555" i="21"/>
  <c r="O2555" i="21"/>
  <c r="N2555" i="21"/>
  <c r="I2556" i="21"/>
  <c r="L2556" i="21"/>
  <c r="H2557" i="21"/>
  <c r="M2556" i="21"/>
  <c r="J2556" i="21"/>
  <c r="K2556" i="21"/>
  <c r="Q2556" i="21"/>
  <c r="P2556" i="21"/>
  <c r="O2556" i="21"/>
  <c r="N2556" i="21"/>
  <c r="I2557" i="21"/>
  <c r="L2557" i="21"/>
  <c r="M2557" i="21"/>
  <c r="J2557" i="21"/>
  <c r="K2557" i="21"/>
  <c r="H2558" i="21"/>
  <c r="N2557" i="21"/>
  <c r="P2557" i="21"/>
  <c r="O2557" i="21"/>
  <c r="Q2557" i="21"/>
  <c r="H2559" i="21"/>
  <c r="I2558" i="21"/>
  <c r="K2558" i="21"/>
  <c r="L2558" i="21"/>
  <c r="J2558" i="21"/>
  <c r="M2558" i="21"/>
  <c r="H2560" i="21"/>
  <c r="L2559" i="21"/>
  <c r="J2559" i="21"/>
  <c r="K2559" i="21"/>
  <c r="I2559" i="21"/>
  <c r="M2559" i="21"/>
  <c r="O2558" i="21"/>
  <c r="P2558" i="21"/>
  <c r="Q2558" i="21"/>
  <c r="N2558" i="21"/>
  <c r="M2560" i="21"/>
  <c r="I2560" i="21"/>
  <c r="J2560" i="21"/>
  <c r="H2561" i="21"/>
  <c r="L2560" i="21"/>
  <c r="K2560" i="21"/>
  <c r="O2559" i="21"/>
  <c r="P2559" i="21"/>
  <c r="Q2559" i="21"/>
  <c r="N2559" i="21"/>
  <c r="N2560" i="21"/>
  <c r="Q2560" i="21"/>
  <c r="O2560" i="21"/>
  <c r="P2560" i="21"/>
  <c r="K2561" i="21"/>
  <c r="L2561" i="21"/>
  <c r="J2561" i="21"/>
  <c r="M2561" i="21"/>
  <c r="H2562" i="21"/>
  <c r="I2561" i="21"/>
  <c r="H2563" i="21"/>
  <c r="M2562" i="21"/>
  <c r="K2562" i="21"/>
  <c r="L2562" i="21"/>
  <c r="I2562" i="21"/>
  <c r="J2562" i="21"/>
  <c r="P2561" i="21"/>
  <c r="O2561" i="21"/>
  <c r="N2561" i="21"/>
  <c r="Q2561" i="21"/>
  <c r="K2563" i="21"/>
  <c r="I2563" i="21"/>
  <c r="J2563" i="21"/>
  <c r="L2563" i="21"/>
  <c r="M2563" i="21"/>
  <c r="H2564" i="21"/>
  <c r="Q2562" i="21"/>
  <c r="O2562" i="21"/>
  <c r="N2562" i="21"/>
  <c r="P2562" i="21"/>
  <c r="N2563" i="21"/>
  <c r="P2563" i="21"/>
  <c r="Q2563" i="21"/>
  <c r="O2563" i="21"/>
  <c r="J2564" i="21"/>
  <c r="H2565" i="21"/>
  <c r="M2564" i="21"/>
  <c r="K2564" i="21"/>
  <c r="I2564" i="21"/>
  <c r="L2564" i="21"/>
  <c r="J2565" i="21"/>
  <c r="M2565" i="21"/>
  <c r="I2565" i="21"/>
  <c r="H2566" i="21"/>
  <c r="K2565" i="21"/>
  <c r="L2565" i="21"/>
  <c r="P2564" i="21"/>
  <c r="Q2564" i="21"/>
  <c r="N2564" i="21"/>
  <c r="O2564" i="21"/>
  <c r="P2565" i="21"/>
  <c r="O2565" i="21"/>
  <c r="N2565" i="21"/>
  <c r="Q2565" i="21"/>
  <c r="J2566" i="21"/>
  <c r="K2566" i="21"/>
  <c r="M2566" i="21"/>
  <c r="L2566" i="21"/>
  <c r="I2566" i="21"/>
  <c r="H2567" i="21"/>
  <c r="Q2566" i="21"/>
  <c r="O2566" i="21"/>
  <c r="N2566" i="21"/>
  <c r="P2566" i="21"/>
  <c r="J2567" i="21"/>
  <c r="M2567" i="21"/>
  <c r="I2567" i="21"/>
  <c r="H2568" i="21"/>
  <c r="L2567" i="21"/>
  <c r="K2567" i="21"/>
  <c r="Q2567" i="21"/>
  <c r="O2567" i="21"/>
  <c r="N2567" i="21"/>
  <c r="P2567" i="21"/>
  <c r="H2569" i="21"/>
  <c r="I2568" i="21"/>
  <c r="K2568" i="21"/>
  <c r="L2568" i="21"/>
  <c r="J2568" i="21"/>
  <c r="M2568" i="21"/>
  <c r="L2569" i="21"/>
  <c r="I2569" i="21"/>
  <c r="H2570" i="21"/>
  <c r="M2569" i="21"/>
  <c r="K2569" i="21"/>
  <c r="J2569" i="21"/>
  <c r="Q2568" i="21"/>
  <c r="P2568" i="21"/>
  <c r="N2568" i="21"/>
  <c r="O2568" i="21"/>
  <c r="P2569" i="21"/>
  <c r="N2569" i="21"/>
  <c r="O2569" i="21"/>
  <c r="Q2569" i="21"/>
  <c r="L2570" i="21"/>
  <c r="J2570" i="21"/>
  <c r="I2570" i="21"/>
  <c r="M2570" i="21"/>
  <c r="H2571" i="21"/>
  <c r="K2570" i="21"/>
  <c r="Q2570" i="21"/>
  <c r="N2570" i="21"/>
  <c r="P2570" i="21"/>
  <c r="O2570" i="21"/>
  <c r="I2571" i="21"/>
  <c r="L2571" i="21"/>
  <c r="H2572" i="21"/>
  <c r="M2571" i="21"/>
  <c r="K2571" i="21"/>
  <c r="J2571" i="21"/>
  <c r="O2571" i="21"/>
  <c r="N2571" i="21"/>
  <c r="P2571" i="21"/>
  <c r="Q2571" i="21"/>
  <c r="J2572" i="21"/>
  <c r="I2572" i="21"/>
  <c r="M2572" i="21"/>
  <c r="K2572" i="21"/>
  <c r="H2573" i="21"/>
  <c r="L2572" i="21"/>
  <c r="N2572" i="21"/>
  <c r="Q2572" i="21"/>
  <c r="O2572" i="21"/>
  <c r="P2572" i="21"/>
  <c r="M2573" i="21"/>
  <c r="L2573" i="21"/>
  <c r="I2573" i="21"/>
  <c r="K2573" i="21"/>
  <c r="H2574" i="21"/>
  <c r="J2573" i="21"/>
  <c r="Q2573" i="21"/>
  <c r="P2573" i="21"/>
  <c r="O2573" i="21"/>
  <c r="N2573" i="21"/>
  <c r="H2575" i="21"/>
  <c r="L2574" i="21"/>
  <c r="K2574" i="21"/>
  <c r="J2574" i="21"/>
  <c r="I2574" i="21"/>
  <c r="M2574" i="21"/>
  <c r="K2575" i="21"/>
  <c r="J2575" i="21"/>
  <c r="I2575" i="21"/>
  <c r="M2575" i="21"/>
  <c r="L2575" i="21"/>
  <c r="H2576" i="21"/>
  <c r="O2574" i="21"/>
  <c r="Q2574" i="21"/>
  <c r="N2574" i="21"/>
  <c r="P2574" i="21"/>
  <c r="O2575" i="21"/>
  <c r="P2575" i="21"/>
  <c r="N2575" i="21"/>
  <c r="Q2575" i="21"/>
  <c r="M2576" i="21"/>
  <c r="I2576" i="21"/>
  <c r="J2576" i="21"/>
  <c r="L2576" i="21"/>
  <c r="H2577" i="21"/>
  <c r="K2576" i="21"/>
  <c r="P2576" i="21"/>
  <c r="Q2576" i="21"/>
  <c r="O2576" i="21"/>
  <c r="N2576" i="21"/>
  <c r="I2577" i="21"/>
  <c r="L2577" i="21"/>
  <c r="H2578" i="21"/>
  <c r="K2577" i="21"/>
  <c r="J2577" i="21"/>
  <c r="M2577" i="21"/>
  <c r="N2577" i="21"/>
  <c r="O2577" i="21"/>
  <c r="P2577" i="21"/>
  <c r="Q2577" i="21"/>
  <c r="I2578" i="21"/>
  <c r="M2578" i="21"/>
  <c r="H2579" i="21"/>
  <c r="K2578" i="21"/>
  <c r="J2578" i="21"/>
  <c r="L2578" i="21"/>
  <c r="Q2578" i="21"/>
  <c r="N2578" i="21"/>
  <c r="P2578" i="21"/>
  <c r="O2578" i="21"/>
  <c r="M2579" i="21"/>
  <c r="L2579" i="21"/>
  <c r="K2579" i="21"/>
  <c r="I2579" i="21"/>
  <c r="J2579" i="21"/>
  <c r="H2580" i="21"/>
  <c r="O2579" i="21"/>
  <c r="N2579" i="21"/>
  <c r="P2579" i="21"/>
  <c r="Q2579" i="21"/>
  <c r="J2580" i="21"/>
  <c r="K2580" i="21"/>
  <c r="I2580" i="21"/>
  <c r="M2580" i="21"/>
  <c r="H2581" i="21"/>
  <c r="L2580" i="21"/>
  <c r="Q2580" i="21"/>
  <c r="O2580" i="21"/>
  <c r="N2580" i="21"/>
  <c r="P2580" i="21"/>
  <c r="K2581" i="21"/>
  <c r="J2581" i="21"/>
  <c r="L2581" i="21"/>
  <c r="H2582" i="21"/>
  <c r="I2581" i="21"/>
  <c r="M2581" i="21"/>
  <c r="H2583" i="21"/>
  <c r="K2582" i="21"/>
  <c r="M2582" i="21"/>
  <c r="J2582" i="21"/>
  <c r="L2582" i="21"/>
  <c r="I2582" i="21"/>
  <c r="O2581" i="21"/>
  <c r="N2581" i="21"/>
  <c r="Q2581" i="21"/>
  <c r="P2581" i="21"/>
  <c r="L2583" i="21"/>
  <c r="M2583" i="21"/>
  <c r="K2583" i="21"/>
  <c r="H2584" i="21"/>
  <c r="J2583" i="21"/>
  <c r="I2583" i="21"/>
  <c r="O2582" i="21"/>
  <c r="P2582" i="21"/>
  <c r="Q2582" i="21"/>
  <c r="N2582" i="21"/>
  <c r="I2584" i="21"/>
  <c r="L2584" i="21"/>
  <c r="H2585" i="21"/>
  <c r="K2584" i="21"/>
  <c r="J2584" i="21"/>
  <c r="M2584" i="21"/>
  <c r="Q2583" i="21"/>
  <c r="P2583" i="21"/>
  <c r="O2583" i="21"/>
  <c r="N2583" i="21"/>
  <c r="P2584" i="21"/>
  <c r="Q2584" i="21"/>
  <c r="O2584" i="21"/>
  <c r="N2584" i="21"/>
  <c r="M2585" i="21"/>
  <c r="I2585" i="21"/>
  <c r="K2585" i="21"/>
  <c r="H2586" i="21"/>
  <c r="L2585" i="21"/>
  <c r="J2585" i="21"/>
  <c r="Q2585" i="21"/>
  <c r="N2585" i="21"/>
  <c r="O2585" i="21"/>
  <c r="P2585" i="21"/>
  <c r="K2586" i="21"/>
  <c r="M2586" i="21"/>
  <c r="L2586" i="21"/>
  <c r="I2586" i="21"/>
  <c r="H2587" i="21"/>
  <c r="J2586" i="21"/>
  <c r="Q2586" i="21"/>
  <c r="N2586" i="21"/>
  <c r="P2586" i="21"/>
  <c r="O2586" i="21"/>
  <c r="J2587" i="21"/>
  <c r="K2587" i="21"/>
  <c r="I2587" i="21"/>
  <c r="H2588" i="21"/>
  <c r="L2587" i="21"/>
  <c r="M2587" i="21"/>
  <c r="O2587" i="21"/>
  <c r="N2587" i="21"/>
  <c r="Q2587" i="21"/>
  <c r="P2587" i="21"/>
  <c r="K2588" i="21"/>
  <c r="I2588" i="21"/>
  <c r="L2588" i="21"/>
  <c r="H2589" i="21"/>
  <c r="J2588" i="21"/>
  <c r="M2588" i="21"/>
  <c r="P2588" i="21"/>
  <c r="N2588" i="21"/>
  <c r="O2588" i="21"/>
  <c r="Q2588" i="21"/>
  <c r="H2590" i="21"/>
  <c r="K2589" i="21"/>
  <c r="L2589" i="21"/>
  <c r="M2589" i="21"/>
  <c r="I2589" i="21"/>
  <c r="J2589" i="21"/>
  <c r="I2590" i="21"/>
  <c r="H2591" i="21"/>
  <c r="M2590" i="21"/>
  <c r="K2590" i="21"/>
  <c r="J2590" i="21"/>
  <c r="L2590" i="21"/>
  <c r="N2589" i="21"/>
  <c r="P2589" i="21"/>
  <c r="Q2589" i="21"/>
  <c r="O2589" i="21"/>
  <c r="N2590" i="21"/>
  <c r="P2590" i="21"/>
  <c r="Q2590" i="21"/>
  <c r="O2590" i="21"/>
  <c r="M2591" i="21"/>
  <c r="H2592" i="21"/>
  <c r="I2591" i="21"/>
  <c r="K2591" i="21"/>
  <c r="J2591" i="21"/>
  <c r="L2591" i="21"/>
  <c r="I2592" i="21"/>
  <c r="M2592" i="21"/>
  <c r="J2592" i="21"/>
  <c r="H2593" i="21"/>
  <c r="L2592" i="21"/>
  <c r="K2592" i="21"/>
  <c r="N2591" i="21"/>
  <c r="O2591" i="21"/>
  <c r="Q2591" i="21"/>
  <c r="P2591" i="21"/>
  <c r="Q2592" i="21"/>
  <c r="N2592" i="21"/>
  <c r="P2592" i="21"/>
  <c r="O2592" i="21"/>
  <c r="J2593" i="21"/>
  <c r="K2593" i="21"/>
  <c r="L2593" i="21"/>
  <c r="I2593" i="21"/>
  <c r="H2594" i="21"/>
  <c r="M2593" i="21"/>
  <c r="O2593" i="21"/>
  <c r="N2593" i="21"/>
  <c r="Q2593" i="21"/>
  <c r="P2593" i="21"/>
  <c r="I2594" i="21"/>
  <c r="L2594" i="21"/>
  <c r="H2595" i="21"/>
  <c r="J2594" i="21"/>
  <c r="K2594" i="21"/>
  <c r="M2594" i="21"/>
  <c r="O2594" i="21"/>
  <c r="Q2594" i="21"/>
  <c r="N2594" i="21"/>
  <c r="P2594" i="21"/>
  <c r="K2595" i="21"/>
  <c r="I2595" i="21"/>
  <c r="M2595" i="21"/>
  <c r="L2595" i="21"/>
  <c r="J2595" i="21"/>
  <c r="H2596" i="21"/>
  <c r="P2595" i="21"/>
  <c r="O2595" i="21"/>
  <c r="Q2595" i="21"/>
  <c r="N2595" i="21"/>
  <c r="M2596" i="21"/>
  <c r="H2597" i="21"/>
  <c r="L2596" i="21"/>
  <c r="J2596" i="21"/>
  <c r="K2596" i="21"/>
  <c r="I2596" i="21"/>
  <c r="K2597" i="21"/>
  <c r="I2597" i="21"/>
  <c r="H2598" i="21"/>
  <c r="J2597" i="21"/>
  <c r="L2597" i="21"/>
  <c r="M2597" i="21"/>
  <c r="N2596" i="21"/>
  <c r="Q2596" i="21"/>
  <c r="P2596" i="21"/>
  <c r="O2596" i="21"/>
  <c r="P2597" i="21"/>
  <c r="N2597" i="21"/>
  <c r="Q2597" i="21"/>
  <c r="O2597" i="21"/>
  <c r="J2598" i="21"/>
  <c r="I2598" i="21"/>
  <c r="L2598" i="21"/>
  <c r="M2598" i="21"/>
  <c r="K2598" i="21"/>
  <c r="H2599" i="21"/>
  <c r="P2598" i="21"/>
  <c r="Q2598" i="21"/>
  <c r="O2598" i="21"/>
  <c r="N2598" i="21"/>
  <c r="K2599" i="21"/>
  <c r="M2599" i="21"/>
  <c r="J2599" i="21"/>
  <c r="L2599" i="21"/>
  <c r="H2600" i="21"/>
  <c r="I2599" i="21"/>
  <c r="H2601" i="21"/>
  <c r="I2600" i="21"/>
  <c r="K2600" i="21"/>
  <c r="M2600" i="21"/>
  <c r="L2600" i="21"/>
  <c r="J2600" i="21"/>
  <c r="N2599" i="21"/>
  <c r="P2599" i="21"/>
  <c r="O2599" i="21"/>
  <c r="Q2599" i="21"/>
  <c r="H2602" i="21"/>
  <c r="J2601" i="21"/>
  <c r="K2601" i="21"/>
  <c r="I2601" i="21"/>
  <c r="M2601" i="21"/>
  <c r="L2601" i="21"/>
  <c r="N2600" i="21"/>
  <c r="Q2600" i="21"/>
  <c r="O2600" i="21"/>
  <c r="P2600" i="21"/>
  <c r="K2602" i="21"/>
  <c r="H2603" i="21"/>
  <c r="J2602" i="21"/>
  <c r="I2602" i="21"/>
  <c r="M2602" i="21"/>
  <c r="L2602" i="21"/>
  <c r="Q2601" i="21"/>
  <c r="P2601" i="21"/>
  <c r="O2601" i="21"/>
  <c r="N2601" i="21"/>
  <c r="J2603" i="21"/>
  <c r="K2603" i="21"/>
  <c r="I2603" i="21"/>
  <c r="M2603" i="21"/>
  <c r="H2604" i="21"/>
  <c r="L2603" i="21"/>
  <c r="N2602" i="21"/>
  <c r="Q2602" i="21"/>
  <c r="O2602" i="21"/>
  <c r="P2602" i="21"/>
  <c r="P2603" i="21"/>
  <c r="N2603" i="21"/>
  <c r="O2603" i="21"/>
  <c r="Q2603" i="21"/>
  <c r="M2604" i="21"/>
  <c r="I2604" i="21"/>
  <c r="K2604" i="21"/>
  <c r="L2604" i="21"/>
  <c r="J2604" i="21"/>
  <c r="H2605" i="21"/>
  <c r="P2604" i="21"/>
  <c r="O2604" i="21"/>
  <c r="N2604" i="21"/>
  <c r="Q2604" i="21"/>
  <c r="L2605" i="21"/>
  <c r="I2605" i="21"/>
  <c r="K2605" i="21"/>
  <c r="J2605" i="21"/>
  <c r="H2606" i="21"/>
  <c r="M2605" i="21"/>
  <c r="Q2605" i="21"/>
  <c r="N2605" i="21"/>
  <c r="O2605" i="21"/>
  <c r="P2605" i="21"/>
  <c r="H2607" i="21"/>
  <c r="M2606" i="21"/>
  <c r="K2606" i="21"/>
  <c r="I2606" i="21"/>
  <c r="J2606" i="21"/>
  <c r="L2606" i="21"/>
  <c r="J2607" i="21"/>
  <c r="M2607" i="21"/>
  <c r="H2608" i="21"/>
  <c r="K2607" i="21"/>
  <c r="I2607" i="21"/>
  <c r="L2607" i="21"/>
  <c r="Q2606" i="21"/>
  <c r="O2606" i="21"/>
  <c r="P2606" i="21"/>
  <c r="N2606" i="21"/>
  <c r="L2608" i="21"/>
  <c r="I2608" i="21"/>
  <c r="M2608" i="21"/>
  <c r="J2608" i="21"/>
  <c r="K2608" i="21"/>
  <c r="H2609" i="21"/>
  <c r="P2607" i="21"/>
  <c r="N2607" i="21"/>
  <c r="O2607" i="21"/>
  <c r="Q2607" i="21"/>
  <c r="N2608" i="21"/>
  <c r="P2608" i="21"/>
  <c r="Q2608" i="21"/>
  <c r="O2608" i="21"/>
  <c r="L2609" i="21"/>
  <c r="I2609" i="21"/>
  <c r="J2609" i="21"/>
  <c r="M2609" i="21"/>
  <c r="K2609" i="21"/>
  <c r="H2610" i="21"/>
  <c r="O2609" i="21"/>
  <c r="P2609" i="21"/>
  <c r="N2609" i="21"/>
  <c r="Q2609" i="21"/>
  <c r="M2610" i="21"/>
  <c r="K2610" i="21"/>
  <c r="H2611" i="21"/>
  <c r="L2610" i="21"/>
  <c r="I2610" i="21"/>
  <c r="J2610" i="21"/>
  <c r="K2611" i="21"/>
  <c r="L2611" i="21"/>
  <c r="H2612" i="21"/>
  <c r="J2611" i="21"/>
  <c r="M2611" i="21"/>
  <c r="I2611" i="21"/>
  <c r="Q2610" i="21"/>
  <c r="N2610" i="21"/>
  <c r="O2610" i="21"/>
  <c r="P2610" i="21"/>
  <c r="H2613" i="21"/>
  <c r="J2612" i="21"/>
  <c r="L2612" i="21"/>
  <c r="M2612" i="21"/>
  <c r="K2612" i="21"/>
  <c r="I2612" i="21"/>
  <c r="O2611" i="21"/>
  <c r="Q2611" i="21"/>
  <c r="P2611" i="21"/>
  <c r="N2611" i="21"/>
  <c r="L2613" i="21"/>
  <c r="I2613" i="21"/>
  <c r="M2613" i="21"/>
  <c r="J2613" i="21"/>
  <c r="K2613" i="21"/>
  <c r="H2614" i="21"/>
  <c r="Q2612" i="21"/>
  <c r="N2612" i="21"/>
  <c r="P2612" i="21"/>
  <c r="O2612" i="21"/>
  <c r="O2613" i="21"/>
  <c r="N2613" i="21"/>
  <c r="P2613" i="21"/>
  <c r="Q2613" i="21"/>
  <c r="K2614" i="21"/>
  <c r="H2615" i="21"/>
  <c r="M2614" i="21"/>
  <c r="I2614" i="21"/>
  <c r="L2614" i="21"/>
  <c r="J2614" i="21"/>
  <c r="K2615" i="21"/>
  <c r="H2616" i="21"/>
  <c r="I2615" i="21"/>
  <c r="M2615" i="21"/>
  <c r="J2615" i="21"/>
  <c r="L2615" i="21"/>
  <c r="Q2614" i="21"/>
  <c r="O2614" i="21"/>
  <c r="N2614" i="21"/>
  <c r="P2614" i="21"/>
  <c r="L2616" i="21"/>
  <c r="I2616" i="21"/>
  <c r="J2616" i="21"/>
  <c r="H2617" i="21"/>
  <c r="M2616" i="21"/>
  <c r="K2616" i="21"/>
  <c r="O2615" i="21"/>
  <c r="P2615" i="21"/>
  <c r="N2615" i="21"/>
  <c r="Q2615" i="21"/>
  <c r="Q2616" i="21"/>
  <c r="N2616" i="21"/>
  <c r="P2616" i="21"/>
  <c r="O2616" i="21"/>
  <c r="M2617" i="21"/>
  <c r="K2617" i="21"/>
  <c r="L2617" i="21"/>
  <c r="H2618" i="21"/>
  <c r="J2617" i="21"/>
  <c r="I2617" i="21"/>
  <c r="I2618" i="21"/>
  <c r="L2618" i="21"/>
  <c r="K2618" i="21"/>
  <c r="J2618" i="21"/>
  <c r="H2619" i="21"/>
  <c r="M2618" i="21"/>
  <c r="P2617" i="21"/>
  <c r="Q2617" i="21"/>
  <c r="O2617" i="21"/>
  <c r="N2617" i="21"/>
  <c r="O2618" i="21"/>
  <c r="P2618" i="21"/>
  <c r="Q2618" i="21"/>
  <c r="N2618" i="21"/>
  <c r="H2620" i="21"/>
  <c r="L2619" i="21"/>
  <c r="M2619" i="21"/>
  <c r="I2619" i="21"/>
  <c r="J2619" i="21"/>
  <c r="K2619" i="21"/>
  <c r="L2620" i="21"/>
  <c r="M2620" i="21"/>
  <c r="J2620" i="21"/>
  <c r="H2621" i="21"/>
  <c r="I2620" i="21"/>
  <c r="K2620" i="21"/>
  <c r="P2619" i="21"/>
  <c r="N2619" i="21"/>
  <c r="Q2619" i="21"/>
  <c r="O2619" i="21"/>
  <c r="I2621" i="21"/>
  <c r="L2621" i="21"/>
  <c r="M2621" i="21"/>
  <c r="H2622" i="21"/>
  <c r="K2621" i="21"/>
  <c r="J2621" i="21"/>
  <c r="O2620" i="21"/>
  <c r="Q2620" i="21"/>
  <c r="N2620" i="21"/>
  <c r="P2620" i="21"/>
  <c r="Q2621" i="21"/>
  <c r="O2621" i="21"/>
  <c r="N2621" i="21"/>
  <c r="P2621" i="21"/>
  <c r="H2623" i="21"/>
  <c r="M2622" i="21"/>
  <c r="K2622" i="21"/>
  <c r="J2622" i="21"/>
  <c r="L2622" i="21"/>
  <c r="I2622" i="21"/>
  <c r="M2623" i="21"/>
  <c r="K2623" i="21"/>
  <c r="L2623" i="21"/>
  <c r="I2623" i="21"/>
  <c r="H2624" i="21"/>
  <c r="J2623" i="21"/>
  <c r="O2622" i="21"/>
  <c r="P2622" i="21"/>
  <c r="Q2622" i="21"/>
  <c r="N2622" i="21"/>
  <c r="O2623" i="21"/>
  <c r="P2623" i="21"/>
  <c r="N2623" i="21"/>
  <c r="Q2623" i="21"/>
  <c r="H2625" i="21"/>
  <c r="I2624" i="21"/>
  <c r="J2624" i="21"/>
  <c r="K2624" i="21"/>
  <c r="M2624" i="21"/>
  <c r="L2624" i="21"/>
  <c r="K2625" i="21"/>
  <c r="H2626" i="21"/>
  <c r="M2625" i="21"/>
  <c r="L2625" i="21"/>
  <c r="J2625" i="21"/>
  <c r="I2625" i="21"/>
  <c r="N2624" i="21"/>
  <c r="Q2624" i="21"/>
  <c r="P2624" i="21"/>
  <c r="O2624" i="21"/>
  <c r="L2626" i="21"/>
  <c r="M2626" i="21"/>
  <c r="J2626" i="21"/>
  <c r="H2627" i="21"/>
  <c r="K2626" i="21"/>
  <c r="I2626" i="21"/>
  <c r="Q2625" i="21"/>
  <c r="O2625" i="21"/>
  <c r="N2625" i="21"/>
  <c r="P2625" i="21"/>
  <c r="I2627" i="21"/>
  <c r="K2627" i="21"/>
  <c r="M2627" i="21"/>
  <c r="H2628" i="21"/>
  <c r="J2627" i="21"/>
  <c r="L2627" i="21"/>
  <c r="Q2626" i="21"/>
  <c r="P2626" i="21"/>
  <c r="N2626" i="21"/>
  <c r="O2626" i="21"/>
  <c r="Q2627" i="21"/>
  <c r="O2627" i="21"/>
  <c r="P2627" i="21"/>
  <c r="N2627" i="21"/>
  <c r="M2628" i="21"/>
  <c r="H2629" i="21"/>
  <c r="K2628" i="21"/>
  <c r="L2628" i="21"/>
  <c r="J2628" i="21"/>
  <c r="I2628" i="21"/>
  <c r="I2629" i="21"/>
  <c r="K2629" i="21"/>
  <c r="H2630" i="21"/>
  <c r="L2629" i="21"/>
  <c r="J2629" i="21"/>
  <c r="M2629" i="21"/>
  <c r="N2628" i="21"/>
  <c r="Q2628" i="21"/>
  <c r="O2628" i="21"/>
  <c r="P2628" i="21"/>
  <c r="Q2629" i="21"/>
  <c r="O2629" i="21"/>
  <c r="N2629" i="21"/>
  <c r="P2629" i="21"/>
  <c r="L2630" i="21"/>
  <c r="I2630" i="21"/>
  <c r="J2630" i="21"/>
  <c r="H2631" i="21"/>
  <c r="K2630" i="21"/>
  <c r="M2630" i="21"/>
  <c r="N2630" i="21"/>
  <c r="O2630" i="21"/>
  <c r="P2630" i="21"/>
  <c r="Q2630" i="21"/>
  <c r="J2631" i="21"/>
  <c r="M2631" i="21"/>
  <c r="H2632" i="21"/>
  <c r="K2631" i="21"/>
  <c r="I2631" i="21"/>
  <c r="L2631" i="21"/>
  <c r="J2632" i="21"/>
  <c r="I2632" i="21"/>
  <c r="H2633" i="21"/>
  <c r="M2632" i="21"/>
  <c r="K2632" i="21"/>
  <c r="L2632" i="21"/>
  <c r="Q2631" i="21"/>
  <c r="O2631" i="21"/>
  <c r="P2631" i="21"/>
  <c r="N2631" i="21"/>
  <c r="N2632" i="21"/>
  <c r="P2632" i="21"/>
  <c r="O2632" i="21"/>
  <c r="Q2632" i="21"/>
  <c r="I2633" i="21"/>
  <c r="J2633" i="21"/>
  <c r="H2634" i="21"/>
  <c r="K2633" i="21"/>
  <c r="M2633" i="21"/>
  <c r="L2633" i="21"/>
  <c r="Q2633" i="21"/>
  <c r="O2633" i="21"/>
  <c r="P2633" i="21"/>
  <c r="N2633" i="21"/>
  <c r="J2634" i="21"/>
  <c r="K2634" i="21"/>
  <c r="M2634" i="21"/>
  <c r="L2634" i="21"/>
  <c r="I2634" i="21"/>
  <c r="H2635" i="21"/>
  <c r="Q2634" i="21"/>
  <c r="N2634" i="21"/>
  <c r="O2634" i="21"/>
  <c r="P2634" i="21"/>
  <c r="H2636" i="21"/>
  <c r="J2635" i="21"/>
  <c r="K2635" i="21"/>
  <c r="I2635" i="21"/>
  <c r="L2635" i="21"/>
  <c r="M2635" i="21"/>
  <c r="J2636" i="21"/>
  <c r="I2636" i="21"/>
  <c r="M2636" i="21"/>
  <c r="L2636" i="21"/>
  <c r="K2636" i="21"/>
  <c r="H2637" i="21"/>
  <c r="O2635" i="21"/>
  <c r="N2635" i="21"/>
  <c r="P2635" i="21"/>
  <c r="Q2635" i="21"/>
  <c r="O2636" i="21"/>
  <c r="N2636" i="21"/>
  <c r="P2636" i="21"/>
  <c r="Q2636" i="21"/>
  <c r="M2637" i="21"/>
  <c r="J2637" i="21"/>
  <c r="I2637" i="21"/>
  <c r="H2638" i="21"/>
  <c r="L2637" i="21"/>
  <c r="K2637" i="21"/>
  <c r="N2637" i="21"/>
  <c r="P2637" i="21"/>
  <c r="O2637" i="21"/>
  <c r="Q2637" i="21"/>
  <c r="I2638" i="21"/>
  <c r="H2639" i="21"/>
  <c r="L2638" i="21"/>
  <c r="M2638" i="21"/>
  <c r="K2638" i="21"/>
  <c r="J2638" i="21"/>
  <c r="O2638" i="21"/>
  <c r="P2638" i="21"/>
  <c r="N2638" i="21"/>
  <c r="Q2638" i="21"/>
  <c r="H2640" i="21"/>
  <c r="L2639" i="21"/>
  <c r="K2639" i="21"/>
  <c r="J2639" i="21"/>
  <c r="I2639" i="21"/>
  <c r="M2639" i="21"/>
  <c r="J2640" i="21"/>
  <c r="H2641" i="21"/>
  <c r="I2640" i="21"/>
  <c r="M2640" i="21"/>
  <c r="K2640" i="21"/>
  <c r="L2640" i="21"/>
  <c r="N2639" i="21"/>
  <c r="Q2639" i="21"/>
  <c r="P2639" i="21"/>
  <c r="O2639" i="21"/>
  <c r="K2641" i="21"/>
  <c r="L2641" i="21"/>
  <c r="H2642" i="21"/>
  <c r="M2641" i="21"/>
  <c r="J2641" i="21"/>
  <c r="I2641" i="21"/>
  <c r="N2640" i="21"/>
  <c r="P2640" i="21"/>
  <c r="O2640" i="21"/>
  <c r="Q2640" i="21"/>
  <c r="H2643" i="21"/>
  <c r="I2642" i="21"/>
  <c r="M2642" i="21"/>
  <c r="J2642" i="21"/>
  <c r="L2642" i="21"/>
  <c r="K2642" i="21"/>
  <c r="P2641" i="21"/>
  <c r="N2641" i="21"/>
  <c r="Q2641" i="21"/>
  <c r="O2641" i="21"/>
  <c r="J2643" i="21"/>
  <c r="K2643" i="21"/>
  <c r="H2644" i="21"/>
  <c r="L2643" i="21"/>
  <c r="M2643" i="21"/>
  <c r="I2643" i="21"/>
  <c r="O2642" i="21"/>
  <c r="N2642" i="21"/>
  <c r="P2642" i="21"/>
  <c r="Q2642" i="21"/>
  <c r="K2644" i="21"/>
  <c r="L2644" i="21"/>
  <c r="M2644" i="21"/>
  <c r="I2644" i="21"/>
  <c r="J2644" i="21"/>
  <c r="H2645" i="21"/>
  <c r="P2643" i="21"/>
  <c r="Q2643" i="21"/>
  <c r="N2643" i="21"/>
  <c r="O2643" i="21"/>
  <c r="N2644" i="21"/>
  <c r="Q2644" i="21"/>
  <c r="P2644" i="21"/>
  <c r="O2644" i="21"/>
  <c r="M2645" i="21"/>
  <c r="H2646" i="21"/>
  <c r="I2645" i="21"/>
  <c r="K2645" i="21"/>
  <c r="L2645" i="21"/>
  <c r="J2645" i="21"/>
  <c r="M2646" i="21"/>
  <c r="K2646" i="21"/>
  <c r="H2647" i="21"/>
  <c r="L2646" i="21"/>
  <c r="J2646" i="21"/>
  <c r="I2646" i="21"/>
  <c r="N2645" i="21"/>
  <c r="O2645" i="21"/>
  <c r="P2645" i="21"/>
  <c r="Q2645" i="21"/>
  <c r="J2647" i="21"/>
  <c r="L2647" i="21"/>
  <c r="M2647" i="21"/>
  <c r="K2647" i="21"/>
  <c r="I2647" i="21"/>
  <c r="H2648" i="21"/>
  <c r="O2646" i="21"/>
  <c r="Q2646" i="21"/>
  <c r="P2646" i="21"/>
  <c r="N2646" i="21"/>
  <c r="N2647" i="21"/>
  <c r="P2647" i="21"/>
  <c r="O2647" i="21"/>
  <c r="Q2647" i="21"/>
  <c r="I2648" i="21"/>
  <c r="M2648" i="21"/>
  <c r="J2648" i="21"/>
  <c r="L2648" i="21"/>
  <c r="K2648" i="21"/>
  <c r="H2649" i="21"/>
  <c r="P2648" i="21"/>
  <c r="N2648" i="21"/>
  <c r="Q2648" i="21"/>
  <c r="O2648" i="21"/>
  <c r="J2649" i="21"/>
  <c r="I2649" i="21"/>
  <c r="M2649" i="21"/>
  <c r="K2649" i="21"/>
  <c r="H2650" i="21"/>
  <c r="L2649" i="21"/>
  <c r="Q2649" i="21"/>
  <c r="N2649" i="21"/>
  <c r="O2649" i="21"/>
  <c r="P2649" i="21"/>
  <c r="L2650" i="21"/>
  <c r="J2650" i="21"/>
  <c r="M2650" i="21"/>
  <c r="I2650" i="21"/>
  <c r="K2650" i="21"/>
  <c r="H2651" i="21"/>
  <c r="O2650" i="21"/>
  <c r="Q2650" i="21"/>
  <c r="P2650" i="21"/>
  <c r="N2650" i="21"/>
  <c r="I2651" i="21"/>
  <c r="K2651" i="21"/>
  <c r="L2651" i="21"/>
  <c r="M2651" i="21"/>
  <c r="H2652" i="21"/>
  <c r="J2651" i="21"/>
  <c r="P2651" i="21"/>
  <c r="Q2651" i="21"/>
  <c r="O2651" i="21"/>
  <c r="N2651" i="21"/>
  <c r="K2652" i="21"/>
  <c r="I2652" i="21"/>
  <c r="L2652" i="21"/>
  <c r="J2652" i="21"/>
  <c r="M2652" i="21"/>
  <c r="H2653" i="21"/>
  <c r="Q2652" i="21"/>
  <c r="N2652" i="21"/>
  <c r="O2652" i="21"/>
  <c r="P2652" i="21"/>
  <c r="I2653" i="21"/>
  <c r="H2654" i="21"/>
  <c r="K2653" i="21"/>
  <c r="L2653" i="21"/>
  <c r="M2653" i="21"/>
  <c r="J2653" i="21"/>
  <c r="Q2653" i="21"/>
  <c r="P2653" i="21"/>
  <c r="O2653" i="21"/>
  <c r="N2653" i="21"/>
  <c r="I2654" i="21"/>
  <c r="L2654" i="21"/>
  <c r="M2654" i="21"/>
  <c r="K2654" i="21"/>
  <c r="J2654" i="21"/>
  <c r="G8" i="26"/>
  <c r="G8" i="28"/>
  <c r="G8" i="13"/>
  <c r="G8" i="27"/>
  <c r="I8" i="13"/>
  <c r="I8" i="28"/>
  <c r="I8" i="27"/>
  <c r="I8" i="26"/>
  <c r="P2654" i="21"/>
  <c r="N2654" i="21"/>
  <c r="Q2654" i="21"/>
  <c r="O2654" i="21"/>
  <c r="J5" i="28" l="1"/>
  <c r="H3" i="28"/>
  <c r="J6" i="28"/>
  <c r="H6" i="28"/>
  <c r="H7" i="28"/>
  <c r="H5" i="28"/>
  <c r="J7" i="28"/>
  <c r="H4" i="28"/>
  <c r="J3" i="28"/>
  <c r="J4" i="28"/>
  <c r="J5" i="27"/>
  <c r="H6" i="27"/>
  <c r="H3" i="27"/>
  <c r="J7" i="27"/>
  <c r="H5" i="27"/>
  <c r="H4" i="27"/>
  <c r="J4" i="27"/>
  <c r="J3" i="27"/>
  <c r="J6" i="27"/>
  <c r="H7" i="27"/>
  <c r="J5" i="26"/>
  <c r="H3" i="26"/>
  <c r="J3" i="26"/>
  <c r="H7" i="26"/>
  <c r="H6" i="26"/>
  <c r="J6" i="26"/>
  <c r="J4" i="26"/>
  <c r="J7" i="26"/>
  <c r="K7" i="26" s="1"/>
  <c r="H4" i="26"/>
  <c r="H5" i="26"/>
  <c r="H4" i="29"/>
  <c r="J4" i="29"/>
  <c r="K4" i="29" s="1"/>
  <c r="H7" i="29"/>
  <c r="J5" i="29"/>
  <c r="H5" i="29"/>
  <c r="J3" i="29"/>
  <c r="J6" i="29"/>
  <c r="H3" i="29"/>
  <c r="H6" i="29"/>
  <c r="J7" i="29"/>
  <c r="H3" i="13"/>
  <c r="J3" i="13"/>
  <c r="K3" i="13" s="1"/>
  <c r="J6" i="13"/>
  <c r="J7" i="13"/>
  <c r="H7" i="13"/>
  <c r="H6" i="13"/>
  <c r="H5" i="13"/>
  <c r="J5" i="13"/>
  <c r="J4" i="13"/>
  <c r="H4" i="13"/>
  <c r="H8" i="28"/>
  <c r="H8" i="27"/>
  <c r="J8" i="26"/>
  <c r="H8" i="26"/>
  <c r="J8" i="13"/>
  <c r="H8" i="13"/>
  <c r="J8" i="27"/>
  <c r="J8" i="28"/>
  <c r="I34" i="21"/>
  <c r="O418" i="21"/>
  <c r="O550" i="21"/>
  <c r="D1767" i="21"/>
  <c r="E1767" i="21" s="1"/>
  <c r="D1768" i="21"/>
  <c r="F1768" i="21"/>
  <c r="Q80" i="21"/>
  <c r="E1768" i="21"/>
  <c r="P386" i="21"/>
  <c r="D1769" i="21"/>
  <c r="H2655" i="21"/>
  <c r="J2655" i="21"/>
  <c r="F1769" i="21"/>
  <c r="Q34" i="21"/>
  <c r="N34" i="21"/>
  <c r="P34" i="21"/>
  <c r="O34" i="21"/>
  <c r="D1770" i="21"/>
  <c r="E1769" i="21"/>
  <c r="K2655" i="21"/>
  <c r="L2655" i="21"/>
  <c r="M2655" i="21"/>
  <c r="I2655" i="21"/>
  <c r="G10" i="28"/>
  <c r="G14" i="28"/>
  <c r="I10" i="28"/>
  <c r="I14" i="28"/>
  <c r="G12" i="28"/>
  <c r="I15" i="28"/>
  <c r="I13" i="28"/>
  <c r="G15" i="28"/>
  <c r="I11" i="28"/>
  <c r="G11" i="28"/>
  <c r="G13" i="28"/>
  <c r="I12" i="28"/>
  <c r="I15" i="27"/>
  <c r="G15" i="27"/>
  <c r="I13" i="27"/>
  <c r="G13" i="27"/>
  <c r="I10" i="27"/>
  <c r="G11" i="27"/>
  <c r="G10" i="27"/>
  <c r="I11" i="27"/>
  <c r="I12" i="27"/>
  <c r="G12" i="27"/>
  <c r="I14" i="27"/>
  <c r="G14" i="27"/>
  <c r="I13" i="26"/>
  <c r="I11" i="26"/>
  <c r="G14" i="26"/>
  <c r="I12" i="26"/>
  <c r="I14" i="26"/>
  <c r="G13" i="26"/>
  <c r="G11" i="26"/>
  <c r="G15" i="26"/>
  <c r="G12" i="26"/>
  <c r="I15" i="26"/>
  <c r="G10" i="26"/>
  <c r="I10" i="26"/>
  <c r="G11" i="13"/>
  <c r="G15" i="13"/>
  <c r="I13" i="13"/>
  <c r="G13" i="13"/>
  <c r="G12" i="13"/>
  <c r="G14" i="13"/>
  <c r="I12" i="13"/>
  <c r="I11" i="13"/>
  <c r="I15" i="13"/>
  <c r="I14" i="13"/>
  <c r="I10" i="13"/>
  <c r="G10" i="13"/>
  <c r="F1770" i="21"/>
  <c r="E1770" i="21"/>
  <c r="D1771" i="21"/>
  <c r="O2655" i="21"/>
  <c r="Q2655" i="21"/>
  <c r="N2655" i="21"/>
  <c r="P2655" i="21"/>
  <c r="F1771" i="21"/>
  <c r="D1772" i="21"/>
  <c r="E1771" i="21"/>
  <c r="E1772" i="21"/>
  <c r="F1772" i="21"/>
  <c r="D1773" i="21"/>
  <c r="F1773" i="21"/>
  <c r="E1773" i="21"/>
  <c r="D1774" i="21"/>
  <c r="E1774" i="21"/>
  <c r="D1775" i="21"/>
  <c r="F1774" i="21"/>
  <c r="E1775" i="21"/>
  <c r="F1775" i="21"/>
  <c r="D1776" i="21"/>
  <c r="E1776" i="21"/>
  <c r="F1776" i="21"/>
  <c r="D1777" i="21"/>
  <c r="F1777" i="21"/>
  <c r="D1778" i="21"/>
  <c r="E1777" i="21"/>
  <c r="F1778" i="21"/>
  <c r="E1778" i="21"/>
  <c r="D1779" i="21"/>
  <c r="E1779" i="21"/>
  <c r="D1780" i="21"/>
  <c r="F1779" i="21"/>
  <c r="E1780" i="21"/>
  <c r="F1780" i="21"/>
  <c r="D1781" i="21"/>
  <c r="F1781" i="21"/>
  <c r="E1781" i="21"/>
  <c r="D1782" i="21"/>
  <c r="E1782" i="21"/>
  <c r="D1783" i="21"/>
  <c r="F1782" i="21"/>
  <c r="F1783" i="21"/>
  <c r="D1784" i="21"/>
  <c r="E1783" i="21"/>
  <c r="E1784" i="21"/>
  <c r="F1784" i="21"/>
  <c r="D1785" i="21"/>
  <c r="F1785" i="21"/>
  <c r="E1785" i="21"/>
  <c r="D1786" i="21"/>
  <c r="F1786" i="21"/>
  <c r="D1787" i="21"/>
  <c r="E1786" i="21"/>
  <c r="E1787" i="21"/>
  <c r="F1787" i="21"/>
  <c r="D1788" i="21"/>
  <c r="D1789" i="21"/>
  <c r="E1788" i="21"/>
  <c r="F1788" i="21"/>
  <c r="F1789" i="21"/>
  <c r="E1789" i="21"/>
  <c r="D1790" i="21"/>
  <c r="F1790" i="21"/>
  <c r="D1791" i="21"/>
  <c r="E1790" i="21"/>
  <c r="F1791" i="21"/>
  <c r="D1792" i="21"/>
  <c r="E1791" i="21"/>
  <c r="E1792" i="21"/>
  <c r="F1792" i="21"/>
  <c r="D1793" i="21"/>
  <c r="F1793" i="21"/>
  <c r="E1793" i="21"/>
  <c r="D1794" i="21"/>
  <c r="E1794" i="21"/>
  <c r="D1795" i="21"/>
  <c r="F1794" i="21"/>
  <c r="E1795" i="21"/>
  <c r="F1795" i="21"/>
  <c r="D1796" i="21"/>
  <c r="D1797" i="21"/>
  <c r="F1796" i="21"/>
  <c r="E1796" i="21"/>
  <c r="F1797" i="21"/>
  <c r="E1797" i="21"/>
  <c r="D1798" i="21"/>
  <c r="E1798" i="21"/>
  <c r="D1799" i="21"/>
  <c r="F1798" i="21"/>
  <c r="E1799" i="21"/>
  <c r="D1800" i="21"/>
  <c r="F1799" i="21"/>
  <c r="E1800" i="21"/>
  <c r="F1800" i="21"/>
  <c r="D1801" i="21"/>
  <c r="E1801" i="21"/>
  <c r="F1801" i="21"/>
  <c r="D1802" i="21"/>
  <c r="E1802" i="21"/>
  <c r="D1803" i="21"/>
  <c r="F1802" i="21"/>
  <c r="E1803" i="21"/>
  <c r="F1803" i="21"/>
  <c r="D1804" i="21"/>
  <c r="D1805" i="21"/>
  <c r="F1804" i="21"/>
  <c r="E1804" i="21"/>
  <c r="F1805" i="21"/>
  <c r="E1805" i="21"/>
  <c r="D1806" i="21"/>
  <c r="F1806" i="21"/>
  <c r="D1807" i="21"/>
  <c r="E1806" i="21"/>
  <c r="E1807" i="21"/>
  <c r="D1808" i="21"/>
  <c r="F1807" i="21"/>
  <c r="F1808" i="21"/>
  <c r="E1808" i="21"/>
  <c r="D1809" i="21"/>
  <c r="E1809" i="21"/>
  <c r="F1809" i="21"/>
  <c r="D1810" i="21"/>
  <c r="F1810" i="21"/>
  <c r="D1811" i="21"/>
  <c r="E1810" i="21"/>
  <c r="E1811" i="21"/>
  <c r="F1811" i="21"/>
  <c r="D1812" i="21"/>
  <c r="D1813" i="21"/>
  <c r="E1812" i="21"/>
  <c r="F1812" i="21"/>
  <c r="F1813" i="21"/>
  <c r="E1813" i="21"/>
  <c r="D1814" i="21"/>
  <c r="F1814" i="21"/>
  <c r="D1815" i="21"/>
  <c r="E1814" i="21"/>
  <c r="F1815" i="21"/>
  <c r="D1816" i="21"/>
  <c r="E1815" i="21"/>
  <c r="E1816" i="21"/>
  <c r="F1816" i="21"/>
  <c r="D1817" i="21"/>
  <c r="E1817" i="21"/>
  <c r="F1817" i="21"/>
  <c r="D1818" i="21"/>
  <c r="E1818" i="21"/>
  <c r="D1819" i="21"/>
  <c r="F1818" i="21"/>
  <c r="F1819" i="21"/>
  <c r="E1819" i="21"/>
  <c r="D1820" i="21"/>
  <c r="D1821" i="21"/>
  <c r="F1820" i="21"/>
  <c r="E1820" i="21"/>
  <c r="F1821" i="21"/>
  <c r="E1821" i="21"/>
  <c r="D1822" i="21"/>
  <c r="F1822" i="21"/>
  <c r="D1823" i="21"/>
  <c r="E1822" i="21"/>
  <c r="F1823" i="21"/>
  <c r="D1824" i="21"/>
  <c r="E1823" i="21"/>
  <c r="E1824" i="21"/>
  <c r="F1824" i="21"/>
  <c r="D1825" i="21"/>
  <c r="F1825" i="21"/>
  <c r="E1825" i="21"/>
  <c r="D1826" i="21"/>
  <c r="F1826" i="21"/>
  <c r="D1827" i="21"/>
  <c r="E1826" i="21"/>
  <c r="E1827" i="21"/>
  <c r="F1827" i="21"/>
  <c r="D1828" i="21"/>
  <c r="D1829" i="21"/>
  <c r="E1828" i="21"/>
  <c r="F1828" i="21"/>
  <c r="E1829" i="21"/>
  <c r="F1829" i="21"/>
  <c r="D1830" i="21"/>
  <c r="F1830" i="21"/>
  <c r="D1831" i="21"/>
  <c r="E1830" i="21"/>
  <c r="F1831" i="21"/>
  <c r="E1831" i="21"/>
  <c r="D1832" i="21"/>
  <c r="E1832" i="21"/>
  <c r="F1832" i="21"/>
  <c r="D1833" i="21"/>
  <c r="E1833" i="21"/>
  <c r="D1834" i="21"/>
  <c r="F1833" i="21"/>
  <c r="D1835" i="21"/>
  <c r="F1834" i="21"/>
  <c r="E1834" i="21"/>
  <c r="F1835" i="21"/>
  <c r="D1836" i="21"/>
  <c r="E1835" i="21"/>
  <c r="E1836" i="21"/>
  <c r="F1836" i="21"/>
  <c r="D1837" i="21"/>
  <c r="F1837" i="21"/>
  <c r="E1837" i="21"/>
  <c r="D1838" i="21"/>
  <c r="E1838" i="21"/>
  <c r="D1839" i="21"/>
  <c r="F1838" i="21"/>
  <c r="D1840" i="21"/>
  <c r="E1839" i="21"/>
  <c r="F1839" i="21"/>
  <c r="F1840" i="21"/>
  <c r="E1840" i="21"/>
  <c r="D1841" i="21"/>
  <c r="F1841" i="21"/>
  <c r="D1842" i="21"/>
  <c r="E1841" i="21"/>
  <c r="F1842" i="21"/>
  <c r="E1842" i="21"/>
  <c r="D1843" i="21"/>
  <c r="F1843" i="21"/>
  <c r="E1843" i="21"/>
  <c r="D1844" i="21"/>
  <c r="E1844" i="21"/>
  <c r="F1844" i="21"/>
  <c r="D1845" i="21"/>
  <c r="F1845" i="21"/>
  <c r="E1845" i="21"/>
  <c r="D1846" i="21"/>
  <c r="E1846" i="21"/>
  <c r="D1847" i="21"/>
  <c r="F1846" i="21"/>
  <c r="E1847" i="21"/>
  <c r="F1847" i="21"/>
  <c r="D1848" i="21"/>
  <c r="E1848" i="21"/>
  <c r="F1848" i="21"/>
  <c r="D1849" i="21"/>
  <c r="F1849" i="21"/>
  <c r="E1849" i="21"/>
  <c r="D1850" i="21"/>
  <c r="F1850" i="21"/>
  <c r="D1851" i="21"/>
  <c r="E1850" i="21"/>
  <c r="E1851" i="21"/>
  <c r="F1851" i="21"/>
  <c r="D1852" i="21"/>
  <c r="F1852" i="21"/>
  <c r="D1853" i="21"/>
  <c r="E1852" i="21"/>
  <c r="F1853" i="21"/>
  <c r="E1853" i="21"/>
  <c r="D1854" i="21"/>
  <c r="F1854" i="21"/>
  <c r="D1855" i="21"/>
  <c r="E1854" i="21"/>
  <c r="F1855" i="21"/>
  <c r="D1856" i="21"/>
  <c r="E1855" i="21"/>
  <c r="E1856" i="21"/>
  <c r="F1856" i="21"/>
  <c r="D1857" i="21"/>
  <c r="D1858" i="21"/>
  <c r="E1857" i="21"/>
  <c r="F1857" i="21"/>
  <c r="D1859" i="21"/>
  <c r="F1858" i="21"/>
  <c r="E1858" i="21"/>
  <c r="E1859" i="21"/>
  <c r="F1859" i="21"/>
  <c r="D1860" i="21"/>
  <c r="D1861" i="21"/>
  <c r="F1860" i="21"/>
  <c r="E1860" i="21"/>
  <c r="E1861" i="21"/>
  <c r="F1861" i="21"/>
  <c r="D1862" i="21"/>
  <c r="E1862" i="21"/>
  <c r="D1863" i="21"/>
  <c r="F1862" i="21"/>
  <c r="D1864" i="21"/>
  <c r="F1863" i="21"/>
  <c r="E1863" i="21"/>
  <c r="F1864" i="21"/>
  <c r="E1864" i="21"/>
  <c r="D1865" i="21"/>
  <c r="E1865" i="21"/>
  <c r="F1865" i="21"/>
  <c r="D1866" i="21"/>
  <c r="F1866" i="21"/>
  <c r="E1866" i="21"/>
  <c r="D1867" i="21"/>
  <c r="E1867" i="21"/>
  <c r="F1867" i="21"/>
  <c r="D1868" i="21"/>
  <c r="F1868" i="21"/>
  <c r="E1868" i="21"/>
  <c r="D1869" i="21"/>
  <c r="F1869" i="21"/>
  <c r="E1869" i="21"/>
  <c r="D1870" i="21"/>
  <c r="F1870" i="21"/>
  <c r="E1870" i="21"/>
  <c r="D1871" i="21"/>
  <c r="F1871" i="21"/>
  <c r="D1872" i="21"/>
  <c r="E1871" i="21"/>
  <c r="F1872" i="21"/>
  <c r="E1872" i="21"/>
  <c r="D1873" i="21"/>
  <c r="E1873" i="21"/>
  <c r="F1873" i="21"/>
  <c r="D1874" i="21"/>
  <c r="D1875" i="21"/>
  <c r="E1874" i="21"/>
  <c r="F1874" i="21"/>
  <c r="E1875" i="21"/>
  <c r="F1875" i="21"/>
  <c r="D1876" i="21"/>
  <c r="E1876" i="21"/>
  <c r="F1876" i="21"/>
  <c r="D1877" i="21"/>
  <c r="F1877" i="21"/>
  <c r="E1877" i="21"/>
  <c r="D1878" i="21"/>
  <c r="D1879" i="21"/>
  <c r="E1878" i="21"/>
  <c r="F1878" i="21"/>
  <c r="D1880" i="21"/>
  <c r="E1879" i="21"/>
  <c r="F1879" i="21"/>
  <c r="E1880" i="21"/>
  <c r="F1880" i="21"/>
  <c r="D1881" i="21"/>
  <c r="F1881" i="21"/>
  <c r="E1881" i="21"/>
  <c r="D1882" i="21"/>
  <c r="E1882" i="21"/>
  <c r="D1883" i="21"/>
  <c r="F1882" i="21"/>
  <c r="F1883" i="21"/>
  <c r="E1883" i="21"/>
  <c r="D1884" i="21"/>
  <c r="F1884" i="21"/>
  <c r="D1885" i="21"/>
  <c r="E1884" i="21"/>
  <c r="F1885" i="21"/>
  <c r="E1885" i="21"/>
  <c r="D1886" i="21"/>
  <c r="D1887" i="21"/>
  <c r="E1886" i="21"/>
  <c r="F1886" i="21"/>
  <c r="E1887" i="21"/>
  <c r="F1887" i="21"/>
  <c r="D1888" i="21"/>
  <c r="E1888" i="21"/>
  <c r="F1888" i="21"/>
  <c r="D1889" i="21"/>
  <c r="F1889" i="21"/>
  <c r="E1889" i="21"/>
  <c r="D1890" i="21"/>
  <c r="F1890" i="21"/>
  <c r="D1891" i="21"/>
  <c r="E1890" i="21"/>
  <c r="D1892" i="21"/>
  <c r="E1891" i="21"/>
  <c r="F1891" i="21"/>
  <c r="F1892" i="21"/>
  <c r="D1893" i="21"/>
  <c r="E1892" i="21"/>
  <c r="F1893" i="21"/>
  <c r="E1893" i="21"/>
  <c r="D1894" i="21"/>
  <c r="F1894" i="21"/>
  <c r="D1895" i="21"/>
  <c r="E1894" i="21"/>
  <c r="F1895" i="21"/>
  <c r="D1896" i="21"/>
  <c r="E1895" i="21"/>
  <c r="E1896" i="21"/>
  <c r="F1896" i="21"/>
  <c r="D1897" i="21"/>
  <c r="F1897" i="21"/>
  <c r="E1897" i="21"/>
  <c r="D1898" i="21"/>
  <c r="E1898" i="21"/>
  <c r="D1899" i="21"/>
  <c r="F1898" i="21"/>
  <c r="E1899" i="21"/>
  <c r="F1899" i="21"/>
  <c r="D1900" i="21"/>
  <c r="E1900" i="21"/>
  <c r="D1901" i="21"/>
  <c r="F1900" i="21"/>
  <c r="F1901" i="21"/>
  <c r="E1901" i="21"/>
  <c r="D1902" i="21"/>
  <c r="E1902" i="21"/>
  <c r="D1903" i="21"/>
  <c r="F1902" i="21"/>
  <c r="F1903" i="21"/>
  <c r="D1904" i="21"/>
  <c r="E1903" i="21"/>
  <c r="F1904" i="21"/>
  <c r="E1904" i="21"/>
  <c r="D1905" i="21"/>
  <c r="E1905" i="21"/>
  <c r="F1905" i="21"/>
  <c r="D1906" i="21"/>
  <c r="F1906" i="21"/>
  <c r="E1906" i="21"/>
  <c r="D1907" i="21"/>
  <c r="E1907" i="21"/>
  <c r="F1907" i="21"/>
  <c r="D1908" i="21"/>
  <c r="F1908" i="21"/>
  <c r="D1909" i="21"/>
  <c r="E1908" i="21"/>
  <c r="F1909" i="21"/>
  <c r="E1909" i="21"/>
  <c r="D1910" i="21"/>
  <c r="E1910" i="21"/>
  <c r="D1911" i="21"/>
  <c r="F1910" i="21"/>
  <c r="E1911" i="21"/>
  <c r="F1911" i="21"/>
  <c r="D1912" i="21"/>
  <c r="F1912" i="21"/>
  <c r="D1913" i="21"/>
  <c r="E1912" i="21"/>
  <c r="E1913" i="21"/>
  <c r="D1914" i="21"/>
  <c r="F1913" i="21"/>
  <c r="E1914" i="21"/>
  <c r="D1915" i="21"/>
  <c r="F1914" i="21"/>
  <c r="F1915" i="21"/>
  <c r="E1915" i="21"/>
  <c r="D1916" i="21"/>
  <c r="D1917" i="21"/>
  <c r="E1916" i="21"/>
  <c r="F1916" i="21"/>
  <c r="E1917" i="21"/>
  <c r="F1917" i="21"/>
  <c r="D1918" i="21"/>
  <c r="F1918" i="21"/>
  <c r="E1918" i="21"/>
  <c r="D1919" i="21"/>
  <c r="D1920" i="21"/>
  <c r="E1919" i="21"/>
  <c r="F1919" i="21"/>
  <c r="E1920" i="21"/>
  <c r="F1920" i="21"/>
  <c r="D1921" i="21"/>
  <c r="F1921" i="21"/>
  <c r="D1922" i="21"/>
  <c r="E1921" i="21"/>
  <c r="E1922" i="21"/>
  <c r="D1923" i="21"/>
  <c r="F1922" i="21"/>
  <c r="E1923" i="21"/>
  <c r="F1923" i="21"/>
  <c r="D1924" i="21"/>
  <c r="F1924" i="21"/>
  <c r="E1924" i="21"/>
  <c r="D1925" i="21"/>
  <c r="E1925" i="21"/>
  <c r="D1926" i="21"/>
  <c r="F1925" i="21"/>
  <c r="D1927" i="21"/>
  <c r="F1926" i="21"/>
  <c r="E1926" i="21"/>
  <c r="D1928" i="21"/>
  <c r="F1927" i="21"/>
  <c r="E1927" i="21"/>
  <c r="F1928" i="21"/>
  <c r="D1929" i="21"/>
  <c r="E1928" i="21"/>
  <c r="F1929" i="21"/>
  <c r="E1929" i="21"/>
  <c r="D1930" i="21"/>
  <c r="D1931" i="21"/>
  <c r="F1930" i="21"/>
  <c r="E1930" i="21"/>
  <c r="F1931" i="21"/>
  <c r="D1932" i="21"/>
  <c r="E1931" i="21"/>
  <c r="E1932" i="21"/>
  <c r="D1933" i="21"/>
  <c r="F1932" i="21"/>
  <c r="F1933" i="21"/>
  <c r="E1933" i="21"/>
  <c r="D1934" i="21"/>
  <c r="D1935" i="21"/>
  <c r="F1934" i="21"/>
  <c r="E1934" i="21"/>
  <c r="D1936" i="21"/>
  <c r="F1935" i="21"/>
  <c r="E1935" i="21"/>
  <c r="D1937" i="21"/>
  <c r="E1936" i="21"/>
  <c r="F1936" i="21"/>
  <c r="F1937" i="21"/>
  <c r="D1938" i="21"/>
  <c r="E1937" i="21"/>
  <c r="D1939" i="21"/>
  <c r="F1938" i="21"/>
  <c r="E1938" i="21"/>
  <c r="D1940" i="21"/>
  <c r="E1939" i="21"/>
  <c r="F1939" i="21"/>
  <c r="E1940" i="21"/>
  <c r="D1941" i="21"/>
  <c r="F1940" i="21"/>
  <c r="D1942" i="21"/>
  <c r="F1941" i="21"/>
  <c r="E1941" i="21"/>
  <c r="D1943" i="21"/>
  <c r="F1942" i="21"/>
  <c r="E1942" i="21"/>
  <c r="F1943" i="21"/>
  <c r="D1944" i="21"/>
  <c r="E1943" i="21"/>
  <c r="F1944" i="21"/>
  <c r="E1944" i="21"/>
  <c r="D1945" i="21"/>
  <c r="F1945" i="21"/>
  <c r="E1945" i="21"/>
  <c r="D1946" i="21"/>
  <c r="D1947" i="21"/>
  <c r="F1946" i="21"/>
  <c r="E1946" i="21"/>
  <c r="E1947" i="21"/>
  <c r="D1948" i="21"/>
  <c r="F1947" i="21"/>
  <c r="D1949" i="21"/>
  <c r="F1948" i="21"/>
  <c r="E1948" i="21"/>
  <c r="D1950" i="21"/>
  <c r="F1949" i="21"/>
  <c r="E1949" i="21"/>
  <c r="D1951" i="21"/>
  <c r="E1950" i="21"/>
  <c r="F1950" i="21"/>
  <c r="D1952" i="21"/>
  <c r="F1951" i="21"/>
  <c r="E1951" i="21"/>
  <c r="E1952" i="21"/>
  <c r="F1952" i="21"/>
  <c r="D1953" i="21"/>
  <c r="E1953" i="21"/>
  <c r="D1954" i="21"/>
  <c r="F1953" i="21"/>
  <c r="E1954" i="21"/>
  <c r="F1954" i="21"/>
  <c r="D1955" i="21"/>
  <c r="D1956" i="21"/>
  <c r="F1955" i="21"/>
  <c r="E1955" i="21"/>
  <c r="D1957" i="21"/>
  <c r="E1956" i="21"/>
  <c r="F1956" i="21"/>
  <c r="F1957" i="21"/>
  <c r="E1957" i="21"/>
  <c r="D1958" i="21"/>
  <c r="E1958" i="21"/>
  <c r="F1958" i="21"/>
  <c r="D1959" i="21"/>
  <c r="F1959" i="21"/>
  <c r="D1960" i="21"/>
  <c r="E1959" i="21"/>
  <c r="F1960" i="21"/>
  <c r="E1960" i="21"/>
  <c r="D1961" i="21"/>
  <c r="E1961" i="21"/>
  <c r="F1961" i="21"/>
  <c r="D1962" i="21"/>
  <c r="E1962" i="21"/>
  <c r="D1963" i="21"/>
  <c r="F1962" i="21"/>
  <c r="F1963" i="21"/>
  <c r="D1964" i="21"/>
  <c r="E1963" i="21"/>
  <c r="D1965" i="21"/>
  <c r="F1964" i="21"/>
  <c r="E1964" i="21"/>
  <c r="F1965" i="21"/>
  <c r="E1965" i="21"/>
  <c r="D1966" i="21"/>
  <c r="F1966" i="21"/>
  <c r="E1966" i="21"/>
  <c r="D1967" i="21"/>
  <c r="E1967" i="21"/>
  <c r="D1968" i="21"/>
  <c r="F1967" i="21"/>
  <c r="E1968" i="21"/>
  <c r="F1968" i="21"/>
  <c r="D1969" i="21"/>
  <c r="E1969" i="21"/>
  <c r="F1969" i="21"/>
  <c r="D1970" i="21"/>
  <c r="E1970" i="21"/>
  <c r="D1971" i="21"/>
  <c r="F1970" i="21"/>
  <c r="E1971" i="21"/>
  <c r="D1972" i="21"/>
  <c r="F1971" i="21"/>
  <c r="D1973" i="21"/>
  <c r="E1972" i="21"/>
  <c r="F1972" i="21"/>
  <c r="F1973" i="21"/>
  <c r="E1973" i="21"/>
  <c r="D1974" i="21"/>
  <c r="E1974" i="21"/>
  <c r="F1974" i="21"/>
  <c r="D1975" i="21"/>
  <c r="E1975" i="21"/>
  <c r="D1976" i="21"/>
  <c r="F1975" i="21"/>
  <c r="E1976" i="21"/>
  <c r="F1976" i="21"/>
  <c r="D1977" i="21"/>
  <c r="F1977" i="21"/>
  <c r="E1977" i="21"/>
  <c r="D1978" i="21"/>
  <c r="E1978" i="21"/>
  <c r="D1979" i="21"/>
  <c r="F1978" i="21"/>
  <c r="F1979" i="21"/>
  <c r="D1980" i="21"/>
  <c r="E1979" i="21"/>
  <c r="D1981" i="21"/>
  <c r="E1980" i="21"/>
  <c r="F1980" i="21"/>
  <c r="F1981" i="21"/>
  <c r="E1981" i="21"/>
  <c r="D1982" i="21"/>
  <c r="E1982" i="21"/>
  <c r="F1982" i="21"/>
  <c r="D1983" i="21"/>
  <c r="E1983" i="21"/>
  <c r="D1984" i="21"/>
  <c r="F1983" i="21"/>
  <c r="F1984" i="21"/>
  <c r="E1984" i="21"/>
  <c r="D1985" i="21"/>
  <c r="E1985" i="21"/>
  <c r="F1985" i="21"/>
  <c r="D1986" i="21"/>
  <c r="F1986" i="21"/>
  <c r="D1987" i="21"/>
  <c r="E1986" i="21"/>
  <c r="F1987" i="21"/>
  <c r="D1988" i="21"/>
  <c r="E1987" i="21"/>
  <c r="D1989" i="21"/>
  <c r="F1988" i="21"/>
  <c r="E1988" i="21"/>
  <c r="F1989" i="21"/>
  <c r="E1989" i="21"/>
  <c r="D1990" i="21"/>
  <c r="E1990" i="21"/>
  <c r="F1990" i="21"/>
  <c r="D1991" i="21"/>
  <c r="F1991" i="21"/>
  <c r="D1992" i="21"/>
  <c r="E1991" i="21"/>
  <c r="E1992" i="21"/>
  <c r="F1992" i="21"/>
  <c r="D1993" i="21"/>
  <c r="F1993" i="21"/>
  <c r="D1994" i="21"/>
  <c r="E1993" i="21"/>
  <c r="E1994" i="21"/>
  <c r="D1995" i="21"/>
  <c r="F1994" i="21"/>
  <c r="F1995" i="21"/>
  <c r="D1996" i="21"/>
  <c r="E1995" i="21"/>
  <c r="E1996" i="21"/>
  <c r="D1997" i="21"/>
  <c r="F1996" i="21"/>
  <c r="D1998" i="21"/>
  <c r="F1997" i="21"/>
  <c r="E1997" i="21"/>
  <c r="E1998" i="21"/>
  <c r="D1999" i="21"/>
  <c r="F1998" i="21"/>
  <c r="E1999" i="21"/>
  <c r="D2000" i="21"/>
  <c r="F1999" i="21"/>
  <c r="F2000" i="21"/>
  <c r="D2001" i="21"/>
  <c r="E2000" i="21"/>
  <c r="F2001" i="21"/>
  <c r="D2002" i="21"/>
  <c r="E2001" i="21"/>
  <c r="F2002" i="21"/>
  <c r="D2003" i="21"/>
  <c r="E2002" i="21"/>
  <c r="D2004" i="21"/>
  <c r="E2003" i="21"/>
  <c r="F2003" i="21"/>
  <c r="D2005" i="21"/>
  <c r="E2004" i="21"/>
  <c r="F2004" i="21"/>
  <c r="F2005" i="21"/>
  <c r="E2005" i="21"/>
  <c r="D2006" i="21"/>
  <c r="E2006" i="21"/>
  <c r="D2007" i="21"/>
  <c r="F2006" i="21"/>
  <c r="E2007" i="21"/>
  <c r="F2007" i="21"/>
  <c r="D2008" i="21"/>
  <c r="E2008" i="21"/>
  <c r="D2009" i="21"/>
  <c r="F2008" i="21"/>
  <c r="F2009" i="21"/>
  <c r="E2009" i="21"/>
  <c r="D2010" i="21"/>
  <c r="F2010" i="21"/>
  <c r="E2010" i="21"/>
  <c r="D2011" i="21"/>
  <c r="E2011" i="21"/>
  <c r="D2012" i="21"/>
  <c r="F2011" i="21"/>
  <c r="D2013" i="21"/>
  <c r="F2012" i="21"/>
  <c r="E2012" i="21"/>
  <c r="D2014" i="21"/>
  <c r="F2013" i="21"/>
  <c r="E2013" i="21"/>
  <c r="F2014" i="21"/>
  <c r="E2014" i="21"/>
  <c r="D2015" i="21"/>
  <c r="E2015" i="21"/>
  <c r="D2016" i="21"/>
  <c r="F2015" i="21"/>
  <c r="F2016" i="21"/>
  <c r="E2016" i="21"/>
  <c r="D2017" i="21"/>
  <c r="E2017" i="21"/>
  <c r="F2017" i="21"/>
  <c r="D2018" i="21"/>
  <c r="E2018" i="21"/>
  <c r="F2018" i="21"/>
  <c r="D2019" i="21"/>
  <c r="D2020" i="21"/>
  <c r="E2019" i="21"/>
  <c r="F2019" i="21"/>
  <c r="F2020" i="21"/>
  <c r="E2020" i="21"/>
  <c r="D2021" i="21"/>
  <c r="F2021" i="21"/>
  <c r="D2022" i="21"/>
  <c r="E2021" i="21"/>
  <c r="D2023" i="21"/>
  <c r="E2022" i="21"/>
  <c r="F2022" i="21"/>
  <c r="D2024" i="21"/>
  <c r="F2023" i="21"/>
  <c r="E2023" i="21"/>
  <c r="E2024" i="21"/>
  <c r="D2025" i="21"/>
  <c r="F2024" i="21"/>
  <c r="F2025" i="21"/>
  <c r="E2025" i="21"/>
  <c r="D2026" i="21"/>
  <c r="F2026" i="21"/>
  <c r="E2026" i="21"/>
  <c r="D2027" i="21"/>
  <c r="F2027" i="21"/>
  <c r="E2027" i="21"/>
  <c r="D2028" i="21"/>
  <c r="E2028" i="21"/>
  <c r="F2028" i="21"/>
  <c r="D2029" i="21"/>
  <c r="F2029" i="21"/>
  <c r="D2030" i="21"/>
  <c r="E2029" i="21"/>
  <c r="E2030" i="21"/>
  <c r="D2031" i="21"/>
  <c r="F2030" i="21"/>
  <c r="D2032" i="21"/>
  <c r="F2031" i="21"/>
  <c r="E2031" i="21"/>
  <c r="F2032" i="21"/>
  <c r="D2033" i="21"/>
  <c r="E2032" i="21"/>
  <c r="D2034" i="21"/>
  <c r="E2033" i="21"/>
  <c r="F2033" i="21"/>
  <c r="F2034" i="21"/>
  <c r="E2034" i="21"/>
  <c r="D2035" i="21"/>
  <c r="F2035" i="21"/>
  <c r="E2035" i="21"/>
  <c r="D2036" i="21"/>
  <c r="F2036" i="21"/>
  <c r="E2036" i="21"/>
  <c r="D2037" i="21"/>
  <c r="E2037" i="21"/>
  <c r="F2037" i="21"/>
  <c r="D2038" i="21"/>
  <c r="F2038" i="21"/>
  <c r="D2039" i="21"/>
  <c r="E2038" i="21"/>
  <c r="D2040" i="21"/>
  <c r="E2039" i="21"/>
  <c r="F2039" i="21"/>
  <c r="D2041" i="21"/>
  <c r="E2040" i="21"/>
  <c r="F2040" i="21"/>
  <c r="D2042" i="21"/>
  <c r="E2041" i="21"/>
  <c r="F2041" i="21"/>
  <c r="D2043" i="21"/>
  <c r="E2042" i="21"/>
  <c r="F2042" i="21"/>
  <c r="D2044" i="21"/>
  <c r="F2043" i="21"/>
  <c r="E2043" i="21"/>
  <c r="D2045" i="21"/>
  <c r="F2044" i="21"/>
  <c r="E2044" i="21"/>
  <c r="E2045" i="21"/>
  <c r="F2045" i="21"/>
  <c r="D2046" i="21"/>
  <c r="F2046" i="21"/>
  <c r="D2047" i="21"/>
  <c r="E2046" i="21"/>
  <c r="D2048" i="21"/>
  <c r="E2047" i="21"/>
  <c r="F2047" i="21"/>
  <c r="E2048" i="21"/>
  <c r="F2048" i="21"/>
  <c r="D2049" i="21"/>
  <c r="E2049" i="21"/>
  <c r="F2049" i="21"/>
  <c r="D2050" i="21"/>
  <c r="F2050" i="21"/>
  <c r="D2051" i="21"/>
  <c r="E2050" i="21"/>
  <c r="F2051" i="21"/>
  <c r="E2051" i="21"/>
  <c r="D2052" i="21"/>
  <c r="E2052" i="21"/>
  <c r="F2052" i="21"/>
  <c r="D2053" i="21"/>
  <c r="F2053" i="21"/>
  <c r="D2054" i="21"/>
  <c r="E2053" i="21"/>
  <c r="D2055" i="21"/>
  <c r="F2054" i="21"/>
  <c r="E2054" i="21"/>
  <c r="F2055" i="21"/>
  <c r="D2056" i="21"/>
  <c r="E2055" i="21"/>
  <c r="F2056" i="21"/>
  <c r="D2057" i="21"/>
  <c r="E2056" i="21"/>
  <c r="F2057" i="21"/>
  <c r="E2057" i="21"/>
  <c r="D2058" i="21"/>
  <c r="E2058" i="21"/>
  <c r="F2058" i="21"/>
  <c r="D2059" i="21"/>
  <c r="E2059" i="21"/>
  <c r="F2059" i="21"/>
  <c r="D2060" i="21"/>
  <c r="D2061" i="21"/>
  <c r="F2060" i="21"/>
  <c r="E2060" i="21"/>
  <c r="F2061" i="21"/>
  <c r="D2062" i="21"/>
  <c r="E2061" i="21"/>
  <c r="F2062" i="21"/>
  <c r="E2062" i="21"/>
  <c r="D2063" i="21"/>
  <c r="F2063" i="21"/>
  <c r="E2063" i="21"/>
  <c r="D2064" i="21"/>
  <c r="E2064" i="21"/>
  <c r="D2065" i="21"/>
  <c r="F2064" i="21"/>
  <c r="E2065" i="21"/>
  <c r="F2065" i="21"/>
  <c r="D2066" i="21"/>
  <c r="E2066" i="21"/>
  <c r="F2066" i="21"/>
  <c r="D2067" i="21"/>
  <c r="F2067" i="21"/>
  <c r="E2067" i="21"/>
  <c r="D2068" i="21"/>
  <c r="E2068" i="21"/>
  <c r="D2069" i="21"/>
  <c r="F2068" i="21"/>
  <c r="D2070" i="21"/>
  <c r="F2069" i="21"/>
  <c r="E2069" i="21"/>
  <c r="D2071" i="21"/>
  <c r="F2070" i="21"/>
  <c r="E2070" i="21"/>
  <c r="D2072" i="21"/>
  <c r="E2071" i="21"/>
  <c r="F2071" i="21"/>
  <c r="D2073" i="21"/>
  <c r="F2072" i="21"/>
  <c r="E2072" i="21"/>
  <c r="F2073" i="21"/>
  <c r="D2074" i="21"/>
  <c r="E2073" i="21"/>
  <c r="E2074" i="21"/>
  <c r="F2074" i="21"/>
  <c r="D2075" i="21"/>
  <c r="F2075" i="21"/>
  <c r="E2075" i="21"/>
  <c r="D2076" i="21"/>
  <c r="F2076" i="21"/>
  <c r="E2076" i="21"/>
  <c r="D2077" i="21"/>
  <c r="D2078" i="21"/>
  <c r="E2077" i="21"/>
  <c r="F2077" i="21"/>
  <c r="F2078" i="21"/>
  <c r="E2078" i="21"/>
  <c r="D2079" i="21"/>
  <c r="F2079" i="21"/>
  <c r="D2080" i="21"/>
  <c r="E2079" i="21"/>
  <c r="E2080" i="21"/>
  <c r="D2081" i="21"/>
  <c r="F2080" i="21"/>
  <c r="D2082" i="21"/>
  <c r="E2081" i="21"/>
  <c r="F2081" i="21"/>
  <c r="D2083" i="21"/>
  <c r="E2082" i="21"/>
  <c r="F2082" i="21"/>
  <c r="E2083" i="21"/>
  <c r="F2083" i="21"/>
  <c r="D2084" i="21"/>
  <c r="F2084" i="21"/>
  <c r="E2084" i="21"/>
  <c r="D2085" i="21"/>
  <c r="D2086" i="21"/>
  <c r="F2085" i="21"/>
  <c r="E2085" i="21"/>
  <c r="D2087" i="21"/>
  <c r="F2086" i="21"/>
  <c r="E2086" i="21"/>
  <c r="D2088" i="21"/>
  <c r="F2087" i="21"/>
  <c r="E2087" i="21"/>
  <c r="D2089" i="21"/>
  <c r="F2088" i="21"/>
  <c r="E2088" i="21"/>
  <c r="E2089" i="21"/>
  <c r="D2090" i="21"/>
  <c r="F2089" i="21"/>
  <c r="E2090" i="21"/>
  <c r="F2090" i="21"/>
  <c r="D2091" i="21"/>
  <c r="E2091" i="21"/>
  <c r="F2091" i="21"/>
  <c r="D2092" i="21"/>
  <c r="E2092" i="21"/>
  <c r="F2092" i="21"/>
  <c r="D2093" i="21"/>
  <c r="D2094" i="21"/>
  <c r="F2093" i="21"/>
  <c r="E2093" i="21"/>
  <c r="E2094" i="21"/>
  <c r="F2094" i="21"/>
  <c r="D2095" i="21"/>
  <c r="F2095" i="21"/>
  <c r="D2096" i="21"/>
  <c r="E2095" i="21"/>
  <c r="F2096" i="21"/>
  <c r="D2097" i="21"/>
  <c r="E2096" i="21"/>
  <c r="D2098" i="21"/>
  <c r="F2097" i="21"/>
  <c r="E2097" i="21"/>
  <c r="D2099" i="21"/>
  <c r="F2098" i="21"/>
  <c r="E2098" i="21"/>
  <c r="F2099" i="21"/>
  <c r="E2099" i="21"/>
  <c r="D2100" i="21"/>
  <c r="F2100" i="21"/>
  <c r="E2100" i="21"/>
  <c r="D2101" i="21"/>
  <c r="D2102" i="21"/>
  <c r="F2101" i="21"/>
  <c r="E2101" i="21"/>
  <c r="D2103" i="21"/>
  <c r="E2102" i="21"/>
  <c r="F2102" i="21"/>
  <c r="E2103" i="21"/>
  <c r="D2104" i="21"/>
  <c r="F2103" i="21"/>
  <c r="D2105" i="21"/>
  <c r="F2104" i="21"/>
  <c r="E2104" i="21"/>
  <c r="E2105" i="21"/>
  <c r="D2106" i="21"/>
  <c r="F2105" i="21"/>
  <c r="E2106" i="21"/>
  <c r="F2106" i="21"/>
  <c r="D2107" i="21"/>
  <c r="E2107" i="21"/>
  <c r="F2107" i="21"/>
  <c r="D2108" i="21"/>
  <c r="E2108" i="21"/>
  <c r="F2108" i="21"/>
  <c r="D2109" i="21"/>
  <c r="D2110" i="21"/>
  <c r="F2109" i="21"/>
  <c r="E2109" i="21"/>
  <c r="D2111" i="21"/>
  <c r="E2110" i="21"/>
  <c r="F2110" i="21"/>
  <c r="D2112" i="21"/>
  <c r="F2111" i="21"/>
  <c r="E2111" i="21"/>
  <c r="E2112" i="21"/>
  <c r="F2112" i="21"/>
  <c r="D2113" i="21"/>
  <c r="F2113" i="21"/>
  <c r="D2114" i="21"/>
  <c r="E2113" i="21"/>
  <c r="D2115" i="21"/>
  <c r="E2114" i="21"/>
  <c r="F2114" i="21"/>
  <c r="F2115" i="21"/>
  <c r="E2115" i="21"/>
  <c r="D2116" i="21"/>
  <c r="F2116" i="21"/>
  <c r="E2116" i="21"/>
  <c r="D2117" i="21"/>
  <c r="F2117" i="21"/>
  <c r="D2118" i="21"/>
  <c r="E2117" i="21"/>
  <c r="D2119" i="21"/>
  <c r="F2118" i="21"/>
  <c r="E2118" i="21"/>
  <c r="F2119" i="21"/>
  <c r="D2120" i="21"/>
  <c r="E2119" i="21"/>
  <c r="E2120" i="21"/>
  <c r="D2121" i="21"/>
  <c r="F2120" i="21"/>
  <c r="D2122" i="21"/>
  <c r="E2121" i="21"/>
  <c r="F2121" i="21"/>
  <c r="D2123" i="21"/>
  <c r="F2122" i="21"/>
  <c r="E2122" i="21"/>
  <c r="E2123" i="21"/>
  <c r="F2123" i="21"/>
  <c r="D2124" i="21"/>
  <c r="F2124" i="21"/>
  <c r="E2124" i="21"/>
  <c r="D2125" i="21"/>
  <c r="D2126" i="21"/>
  <c r="E2125" i="21"/>
  <c r="F2125" i="21"/>
  <c r="F2126" i="21"/>
  <c r="D2127" i="21"/>
  <c r="E2126" i="21"/>
  <c r="E2127" i="21"/>
  <c r="F2127" i="21"/>
  <c r="D2128" i="21"/>
  <c r="E2128" i="21"/>
  <c r="D2129" i="21"/>
  <c r="F2128" i="21"/>
  <c r="F2129" i="21"/>
  <c r="D2130" i="21"/>
  <c r="E2129" i="21"/>
  <c r="E2130" i="21"/>
  <c r="F2130" i="21"/>
  <c r="D2131" i="21"/>
  <c r="D2132" i="21"/>
  <c r="E2131" i="21"/>
  <c r="F2131" i="21"/>
  <c r="D2133" i="21"/>
  <c r="E2132" i="21"/>
  <c r="F2132" i="21"/>
  <c r="F2133" i="21"/>
  <c r="D2134" i="21"/>
  <c r="E2133" i="21"/>
  <c r="D2135" i="21"/>
  <c r="E2134" i="21"/>
  <c r="F2134" i="21"/>
  <c r="F2135" i="21"/>
  <c r="D2136" i="21"/>
  <c r="E2135" i="21"/>
  <c r="F2136" i="21"/>
  <c r="E2136" i="21"/>
  <c r="D2137" i="21"/>
  <c r="F2137" i="21"/>
  <c r="E2137" i="21"/>
  <c r="D2138" i="21"/>
  <c r="F2138" i="21"/>
  <c r="E2138" i="21"/>
  <c r="D2139" i="21"/>
  <c r="F2139" i="21"/>
  <c r="E2139" i="21"/>
  <c r="D2140" i="21"/>
  <c r="F2140" i="21"/>
  <c r="D2141" i="21"/>
  <c r="E2140" i="21"/>
  <c r="D2142" i="21"/>
  <c r="F2141" i="21"/>
  <c r="E2141" i="21"/>
  <c r="D2143" i="21"/>
  <c r="E2142" i="21"/>
  <c r="F2142" i="21"/>
  <c r="F2143" i="21"/>
  <c r="D2144" i="21"/>
  <c r="E2143" i="21"/>
  <c r="E2144" i="21"/>
  <c r="F2144" i="21"/>
  <c r="D2145" i="21"/>
  <c r="E2145" i="21"/>
  <c r="F2145" i="21"/>
  <c r="D2146" i="21"/>
  <c r="D2147" i="21"/>
  <c r="E2146" i="21"/>
  <c r="F2146" i="21"/>
  <c r="E2147" i="21"/>
  <c r="F2147" i="21"/>
  <c r="D2148" i="21"/>
  <c r="E2148" i="21"/>
  <c r="D2149" i="21"/>
  <c r="F2148" i="21"/>
  <c r="D2150" i="21"/>
  <c r="E2149" i="21"/>
  <c r="F2149" i="21"/>
  <c r="D2151" i="21"/>
  <c r="F2150" i="21"/>
  <c r="E2150" i="21"/>
  <c r="D2152" i="21"/>
  <c r="F2151" i="21"/>
  <c r="E2151" i="21"/>
  <c r="E2152" i="21"/>
  <c r="F2152" i="21"/>
  <c r="D2153" i="21"/>
  <c r="F2153" i="21"/>
  <c r="E2153" i="21"/>
  <c r="D2154" i="21"/>
  <c r="D2155" i="21"/>
  <c r="E2154" i="21"/>
  <c r="F2154" i="21"/>
  <c r="D2156" i="21"/>
  <c r="F2155" i="21"/>
  <c r="E2155" i="21"/>
  <c r="E2156" i="21"/>
  <c r="F2156" i="21"/>
  <c r="D2157" i="21"/>
  <c r="F2157" i="21"/>
  <c r="D2158" i="21"/>
  <c r="E2157" i="21"/>
  <c r="D2159" i="21"/>
  <c r="E2158" i="21"/>
  <c r="F2158" i="21"/>
  <c r="F2159" i="21"/>
  <c r="D2160" i="21"/>
  <c r="E2159" i="21"/>
  <c r="F2160" i="21"/>
  <c r="E2160" i="21"/>
  <c r="D2161" i="21"/>
  <c r="F2161" i="21"/>
  <c r="E2161" i="21"/>
  <c r="D2162" i="21"/>
  <c r="D2163" i="21"/>
  <c r="F2162" i="21"/>
  <c r="E2162" i="21"/>
  <c r="F2163" i="21"/>
  <c r="E2163" i="21"/>
  <c r="D2164" i="21"/>
  <c r="E2164" i="21"/>
  <c r="F2164" i="21"/>
  <c r="D2165" i="21"/>
  <c r="F2165" i="21"/>
  <c r="D2166" i="21"/>
  <c r="E2165" i="21"/>
  <c r="E2166" i="21"/>
  <c r="D2167" i="21"/>
  <c r="F2166" i="21"/>
  <c r="E2167" i="21"/>
  <c r="D2168" i="21"/>
  <c r="F2167" i="21"/>
  <c r="E2168" i="21"/>
  <c r="D2169" i="21"/>
  <c r="F2168" i="21"/>
  <c r="D2170" i="21"/>
  <c r="F2169" i="21"/>
  <c r="E2169" i="21"/>
  <c r="F2170" i="21"/>
  <c r="D2171" i="21"/>
  <c r="E2170" i="21"/>
  <c r="F2171" i="21"/>
  <c r="E2171" i="21"/>
  <c r="D2172" i="21"/>
  <c r="D2173" i="21"/>
  <c r="F2172" i="21"/>
  <c r="E2172" i="21"/>
  <c r="F2173" i="21"/>
  <c r="E2173" i="21"/>
  <c r="D2174" i="21"/>
  <c r="F2174" i="21"/>
  <c r="E2174" i="21"/>
  <c r="D2175" i="21"/>
  <c r="F2175" i="21"/>
  <c r="D2176" i="21"/>
  <c r="E2175" i="21"/>
  <c r="F2176" i="21"/>
  <c r="E2176" i="21"/>
  <c r="D2177" i="21"/>
  <c r="F2177" i="21"/>
  <c r="E2177" i="21"/>
  <c r="D2178" i="21"/>
  <c r="F2178" i="21"/>
  <c r="E2178" i="21"/>
  <c r="D2179" i="21"/>
  <c r="F2179" i="21"/>
  <c r="E2179" i="21"/>
  <c r="D2180" i="21"/>
  <c r="D2181" i="21"/>
  <c r="E2180" i="21"/>
  <c r="F2180" i="21"/>
  <c r="F2181" i="21"/>
  <c r="E2181" i="21"/>
  <c r="D2182" i="21"/>
  <c r="D2183" i="21"/>
  <c r="E2182" i="21"/>
  <c r="F2182" i="21"/>
  <c r="D2184" i="21"/>
  <c r="E2183" i="21"/>
  <c r="F2183" i="21"/>
  <c r="D2185" i="21"/>
  <c r="F2184" i="21"/>
  <c r="E2184" i="21"/>
  <c r="D2186" i="21"/>
  <c r="E2185" i="21"/>
  <c r="F2185" i="21"/>
  <c r="D2187" i="21"/>
  <c r="F2186" i="21"/>
  <c r="E2186" i="21"/>
  <c r="E2187" i="21"/>
  <c r="F2187" i="21"/>
  <c r="D2188" i="21"/>
  <c r="D2189" i="21"/>
  <c r="E2188" i="21"/>
  <c r="F2188" i="21"/>
  <c r="F2189" i="21"/>
  <c r="E2189" i="21"/>
  <c r="D2190" i="21"/>
  <c r="E2190" i="21"/>
  <c r="D2191" i="21"/>
  <c r="F2190" i="21"/>
  <c r="E2191" i="21"/>
  <c r="F2191" i="21"/>
  <c r="D2192" i="21"/>
  <c r="F2192" i="21"/>
  <c r="E2192" i="21"/>
  <c r="D2193" i="21"/>
  <c r="F2193" i="21"/>
  <c r="E2193" i="21"/>
  <c r="D2194" i="21"/>
  <c r="D2195" i="21"/>
  <c r="F2194" i="21"/>
  <c r="E2194" i="21"/>
  <c r="E2195" i="21"/>
  <c r="F2195" i="21"/>
  <c r="D2196" i="21"/>
  <c r="F2196" i="21"/>
  <c r="D2197" i="21"/>
  <c r="E2196" i="21"/>
  <c r="D2198" i="21"/>
  <c r="E2197" i="21"/>
  <c r="F2197" i="21"/>
  <c r="F2198" i="21"/>
  <c r="D2199" i="21"/>
  <c r="E2198" i="21"/>
  <c r="D2200" i="21"/>
  <c r="F2199" i="21"/>
  <c r="E2199" i="21"/>
  <c r="D2201" i="21"/>
  <c r="F2200" i="21"/>
  <c r="E2200" i="21"/>
  <c r="D2202" i="21"/>
  <c r="E2201" i="21"/>
  <c r="F2201" i="21"/>
  <c r="E2202" i="21"/>
  <c r="F2202" i="21"/>
  <c r="D2203" i="21"/>
  <c r="E2203" i="21"/>
  <c r="D2204" i="21"/>
  <c r="F2203" i="21"/>
  <c r="F2204" i="21"/>
  <c r="D2205" i="21"/>
  <c r="E2204" i="21"/>
  <c r="E2205" i="21"/>
  <c r="F2205" i="21"/>
  <c r="D2206" i="21"/>
  <c r="E2206" i="21"/>
  <c r="D2207" i="21"/>
  <c r="F2206" i="21"/>
  <c r="E2207" i="21"/>
  <c r="D2208" i="21"/>
  <c r="F2207" i="21"/>
  <c r="F2208" i="21"/>
  <c r="D2209" i="21"/>
  <c r="E2208" i="21"/>
  <c r="D2210" i="21"/>
  <c r="E2209" i="21"/>
  <c r="F2209" i="21"/>
  <c r="F2210" i="21"/>
  <c r="E2210" i="21"/>
  <c r="D2211" i="21"/>
  <c r="F2211" i="21"/>
  <c r="E2211" i="21"/>
  <c r="D2212" i="21"/>
  <c r="E2212" i="21"/>
  <c r="D2213" i="21"/>
  <c r="F2212" i="21"/>
  <c r="E2213" i="21"/>
  <c r="D2214" i="21"/>
  <c r="F2213" i="21"/>
  <c r="D2215" i="21"/>
  <c r="E2214" i="21"/>
  <c r="F2214" i="21"/>
  <c r="E2215" i="21"/>
  <c r="F2215" i="21"/>
  <c r="D2216" i="21"/>
  <c r="D2217" i="21"/>
  <c r="F2216" i="21"/>
  <c r="E2216" i="21"/>
  <c r="E2217" i="21"/>
  <c r="F2217" i="21"/>
  <c r="D2218" i="21"/>
  <c r="F2218" i="21"/>
  <c r="D2219" i="21"/>
  <c r="E2218" i="21"/>
  <c r="D2220" i="21"/>
  <c r="F2219" i="21"/>
  <c r="E2219" i="21"/>
  <c r="D2221" i="21"/>
  <c r="E2220" i="21"/>
  <c r="F2220" i="21"/>
  <c r="D2222" i="21"/>
  <c r="E2221" i="21"/>
  <c r="F2221" i="21"/>
  <c r="D2223" i="21"/>
  <c r="E2222" i="21"/>
  <c r="F2222" i="21"/>
  <c r="F2223" i="21"/>
  <c r="E2223" i="21"/>
  <c r="D2224" i="21"/>
  <c r="E2224" i="21"/>
  <c r="F2224" i="21"/>
  <c r="D2225" i="21"/>
  <c r="D2226" i="21"/>
  <c r="E2225" i="21"/>
  <c r="F2225" i="21"/>
  <c r="E2226" i="21"/>
  <c r="D2227" i="21"/>
  <c r="F2226" i="21"/>
  <c r="D2228" i="21"/>
  <c r="F2227" i="21"/>
  <c r="E2227" i="21"/>
  <c r="E2228" i="21"/>
  <c r="F2228" i="21"/>
  <c r="D2229" i="21"/>
  <c r="E2229" i="21"/>
  <c r="F2229" i="21"/>
  <c r="D2230" i="21"/>
  <c r="E2230" i="21"/>
  <c r="F2230" i="21"/>
  <c r="D2231" i="21"/>
  <c r="F2231" i="21"/>
  <c r="E2231" i="21"/>
  <c r="D2232" i="21"/>
  <c r="F2232" i="21"/>
  <c r="E2232" i="21"/>
  <c r="D2233" i="21"/>
  <c r="D2234" i="21"/>
  <c r="F2233" i="21"/>
  <c r="E2233" i="21"/>
  <c r="E2234" i="21"/>
  <c r="F2234" i="21"/>
  <c r="D2235" i="21"/>
  <c r="E2235" i="21"/>
  <c r="D2236" i="21"/>
  <c r="F2235" i="21"/>
  <c r="F2236" i="21"/>
  <c r="D2237" i="21"/>
  <c r="E2236" i="21"/>
  <c r="D2238" i="21"/>
  <c r="F2237" i="21"/>
  <c r="E2237" i="21"/>
  <c r="D2239" i="21"/>
  <c r="E2238" i="21"/>
  <c r="F2238" i="21"/>
  <c r="E2239" i="21"/>
  <c r="F2239" i="21"/>
  <c r="D2240" i="21"/>
  <c r="F2240" i="21"/>
  <c r="E2240" i="21"/>
  <c r="D2241" i="21"/>
  <c r="D2242" i="21"/>
  <c r="F2241" i="21"/>
  <c r="E2241" i="21"/>
  <c r="E2242" i="21"/>
  <c r="D2243" i="21"/>
  <c r="F2242" i="21"/>
  <c r="E2243" i="21"/>
  <c r="F2243" i="21"/>
  <c r="D2244" i="21"/>
  <c r="D2245" i="21"/>
  <c r="E2244" i="21"/>
  <c r="F2244" i="21"/>
  <c r="E2245" i="21"/>
  <c r="F2245" i="21"/>
  <c r="D2246" i="21"/>
  <c r="F2246" i="21"/>
  <c r="E2246" i="21"/>
  <c r="D2247" i="21"/>
  <c r="E2247" i="21"/>
  <c r="F2247" i="21"/>
  <c r="D2248" i="21"/>
  <c r="E2248" i="21"/>
  <c r="F2248" i="21"/>
  <c r="D2249" i="21"/>
  <c r="E2249" i="21"/>
  <c r="D2250" i="21"/>
  <c r="F2249" i="21"/>
  <c r="F2250" i="21"/>
  <c r="E2250" i="21"/>
  <c r="D2251" i="21"/>
  <c r="D2252" i="21"/>
  <c r="E2251" i="21"/>
  <c r="F2251" i="21"/>
  <c r="E2252" i="21"/>
  <c r="F2252" i="21"/>
  <c r="D2253" i="21"/>
  <c r="D2254" i="21"/>
  <c r="E2253" i="21"/>
  <c r="F2253" i="21"/>
  <c r="E2254" i="21"/>
  <c r="F2254" i="21"/>
  <c r="D2255" i="21"/>
  <c r="F2255" i="21"/>
  <c r="D2256" i="21"/>
  <c r="E2255" i="21"/>
  <c r="D2257" i="21"/>
  <c r="F2256" i="21"/>
  <c r="E2256" i="21"/>
  <c r="E2257" i="21"/>
  <c r="D2258" i="21"/>
  <c r="F2257" i="21"/>
  <c r="E2258" i="21"/>
  <c r="F2258" i="21"/>
  <c r="D2259" i="21"/>
  <c r="E2259" i="21"/>
  <c r="D2260" i="21"/>
  <c r="F2259" i="21"/>
  <c r="E2260" i="21"/>
  <c r="D2261" i="21"/>
  <c r="F2260" i="21"/>
  <c r="D2262" i="21"/>
  <c r="E2261" i="21"/>
  <c r="F2261" i="21"/>
  <c r="D2263" i="21"/>
  <c r="F2262" i="21"/>
  <c r="E2262" i="21"/>
  <c r="F2263" i="21"/>
  <c r="D2264" i="21"/>
  <c r="E2263" i="21"/>
  <c r="F2264" i="21"/>
  <c r="D2265" i="21"/>
  <c r="E2264" i="21"/>
  <c r="D2266" i="21"/>
  <c r="F2265" i="21"/>
  <c r="E2265" i="21"/>
  <c r="D2267" i="21"/>
  <c r="F2266" i="21"/>
  <c r="E2266" i="21"/>
  <c r="E2267" i="21"/>
  <c r="D2268" i="21"/>
  <c r="F2267" i="21"/>
  <c r="F2268" i="21"/>
  <c r="E2268" i="21"/>
  <c r="D2269" i="21"/>
  <c r="F2269" i="21"/>
  <c r="D2270" i="21"/>
  <c r="E2269" i="21"/>
  <c r="F2270" i="21"/>
  <c r="D2271" i="21"/>
  <c r="E2270" i="21"/>
  <c r="F2271" i="21"/>
  <c r="D2272" i="21"/>
  <c r="E2271" i="21"/>
  <c r="F2272" i="21"/>
  <c r="E2272" i="21"/>
  <c r="D2273" i="21"/>
  <c r="D2274" i="21"/>
  <c r="F2273" i="21"/>
  <c r="E2273" i="21"/>
  <c r="E2274" i="21"/>
  <c r="F2274" i="21"/>
  <c r="D2275" i="21"/>
  <c r="F2275" i="21"/>
  <c r="E2275" i="21"/>
  <c r="D2276" i="21"/>
  <c r="E2276" i="21"/>
  <c r="D2277" i="21"/>
  <c r="F2276" i="21"/>
  <c r="F2277" i="21"/>
  <c r="E2277" i="21"/>
  <c r="D2278" i="21"/>
  <c r="D2279" i="21"/>
  <c r="E2278" i="21"/>
  <c r="F2278" i="21"/>
  <c r="E2279" i="21"/>
  <c r="D2280" i="21"/>
  <c r="F2279" i="21"/>
  <c r="E2280" i="21"/>
  <c r="F2280" i="21"/>
  <c r="D2281" i="21"/>
  <c r="F2281" i="21"/>
  <c r="D2282" i="21"/>
  <c r="E2281" i="21"/>
  <c r="E2282" i="21"/>
  <c r="D2283" i="21"/>
  <c r="F2282" i="21"/>
  <c r="D2284" i="21"/>
  <c r="F2283" i="21"/>
  <c r="E2283" i="21"/>
  <c r="E2284" i="21"/>
  <c r="F2284" i="21"/>
  <c r="D2285" i="21"/>
  <c r="E2285" i="21"/>
  <c r="F2285" i="21"/>
  <c r="D2286" i="21"/>
  <c r="F2286" i="21"/>
  <c r="E2286" i="21"/>
  <c r="D2287" i="21"/>
  <c r="D2288" i="21"/>
  <c r="E2287" i="21"/>
  <c r="F2287" i="21"/>
  <c r="E2288" i="21"/>
  <c r="F2288" i="21"/>
  <c r="D2289" i="21"/>
  <c r="F2289" i="21"/>
  <c r="D2290" i="21"/>
  <c r="E2289" i="21"/>
  <c r="F2290" i="21"/>
  <c r="D2291" i="21"/>
  <c r="E2290" i="21"/>
  <c r="F2291" i="21"/>
  <c r="E2291" i="21"/>
  <c r="D2292" i="21"/>
  <c r="E2292" i="21"/>
  <c r="D2293" i="21"/>
  <c r="F2292" i="21"/>
  <c r="D2294" i="21"/>
  <c r="E2293" i="21"/>
  <c r="F2293" i="21"/>
  <c r="E2294" i="21"/>
  <c r="F2294" i="21"/>
  <c r="D2295" i="21"/>
  <c r="D2296" i="21"/>
  <c r="E2295" i="21"/>
  <c r="F2295" i="21"/>
  <c r="F2296" i="21"/>
  <c r="E2296" i="21"/>
  <c r="D2297" i="21"/>
  <c r="E2297" i="21"/>
  <c r="D2298" i="21"/>
  <c r="F2297" i="21"/>
  <c r="D2299" i="21"/>
  <c r="F2298" i="21"/>
  <c r="E2298" i="21"/>
  <c r="E2299" i="21"/>
  <c r="F2299" i="21"/>
  <c r="D2300" i="21"/>
  <c r="D2301" i="21"/>
  <c r="E2300" i="21"/>
  <c r="F2300" i="21"/>
  <c r="F2301" i="21"/>
  <c r="D2302" i="21"/>
  <c r="E2301" i="21"/>
  <c r="E2302" i="21"/>
  <c r="D2303" i="21"/>
  <c r="F2302" i="21"/>
  <c r="E2303" i="21"/>
  <c r="D2304" i="21"/>
  <c r="F2303" i="21"/>
  <c r="F2304" i="21"/>
  <c r="D2305" i="21"/>
  <c r="E2304" i="21"/>
  <c r="F2305" i="21"/>
  <c r="E2305" i="21"/>
  <c r="D2306" i="21"/>
  <c r="D2307" i="21"/>
  <c r="E2306" i="21"/>
  <c r="F2306" i="21"/>
  <c r="E2307" i="21"/>
  <c r="D2308" i="21"/>
  <c r="F2307" i="21"/>
  <c r="D2309" i="21"/>
  <c r="E2308" i="21"/>
  <c r="F2308" i="21"/>
  <c r="E2309" i="21"/>
  <c r="D2310" i="21"/>
  <c r="F2309" i="21"/>
  <c r="E2310" i="21"/>
  <c r="D2311" i="21"/>
  <c r="F2310" i="21"/>
  <c r="D2312" i="21"/>
  <c r="E2311" i="21"/>
  <c r="F2311" i="21"/>
  <c r="D2313" i="21"/>
  <c r="F2312" i="21"/>
  <c r="E2312" i="21"/>
  <c r="E2313" i="21"/>
  <c r="F2313" i="21"/>
  <c r="D2314" i="21"/>
  <c r="F2314" i="21"/>
  <c r="D2315" i="21"/>
  <c r="E2314" i="21"/>
  <c r="D2316" i="21"/>
  <c r="F2315" i="21"/>
  <c r="E2315" i="21"/>
  <c r="D2317" i="21"/>
  <c r="F2316" i="21"/>
  <c r="E2316" i="21"/>
  <c r="E2317" i="21"/>
  <c r="F2317" i="21"/>
  <c r="D2318" i="21"/>
  <c r="F2318" i="21"/>
  <c r="D2319" i="21"/>
  <c r="E2318" i="21"/>
  <c r="D2320" i="21"/>
  <c r="F2319" i="21"/>
  <c r="E2319" i="21"/>
  <c r="E2320" i="21"/>
  <c r="D2321" i="21"/>
  <c r="F2320" i="21"/>
  <c r="F2321" i="21"/>
  <c r="D2322" i="21"/>
  <c r="E2321" i="21"/>
  <c r="D2323" i="21"/>
  <c r="E2322" i="21"/>
  <c r="F2322" i="21"/>
  <c r="E2323" i="21"/>
  <c r="F2323" i="21"/>
  <c r="D2324" i="21"/>
  <c r="E2324" i="21"/>
  <c r="D2325" i="21"/>
  <c r="F2324" i="21"/>
  <c r="D2326" i="21"/>
  <c r="F2325" i="21"/>
  <c r="E2325" i="21"/>
  <c r="E2326" i="21"/>
  <c r="F2326" i="21"/>
  <c r="D2327" i="21"/>
  <c r="D2328" i="21"/>
  <c r="F2327" i="21"/>
  <c r="E2327" i="21"/>
  <c r="D2329" i="21"/>
  <c r="E2328" i="21"/>
  <c r="F2328" i="21"/>
  <c r="E2329" i="21"/>
  <c r="F2329" i="21"/>
  <c r="D2330" i="21"/>
  <c r="D2331" i="21"/>
  <c r="F2330" i="21"/>
  <c r="E2330" i="21"/>
  <c r="F2331" i="21"/>
  <c r="D2332" i="21"/>
  <c r="E2331" i="21"/>
  <c r="D2333" i="21"/>
  <c r="F2332" i="21"/>
  <c r="E2332" i="21"/>
  <c r="E2333" i="21"/>
  <c r="D2334" i="21"/>
  <c r="F2333" i="21"/>
  <c r="E2334" i="21"/>
  <c r="F2334" i="21"/>
  <c r="D2335" i="21"/>
  <c r="E2335" i="21"/>
  <c r="D2336" i="21"/>
  <c r="F2335" i="21"/>
  <c r="D2337" i="21"/>
  <c r="F2336" i="21"/>
  <c r="E2336" i="21"/>
  <c r="F2337" i="21"/>
  <c r="D2338" i="21"/>
  <c r="E2337" i="21"/>
  <c r="F2338" i="21"/>
  <c r="E2338" i="21"/>
  <c r="D2339" i="21"/>
  <c r="F2339" i="21"/>
  <c r="E2339" i="21"/>
  <c r="D2340" i="21"/>
  <c r="D2341" i="21"/>
  <c r="E2340" i="21"/>
  <c r="F2340" i="21"/>
  <c r="F2341" i="21"/>
  <c r="D2342" i="21"/>
  <c r="E2341" i="21"/>
  <c r="D2343" i="21"/>
  <c r="E2342" i="21"/>
  <c r="F2342" i="21"/>
  <c r="F2343" i="21"/>
  <c r="D2344" i="21"/>
  <c r="E2343" i="21"/>
  <c r="F2344" i="21"/>
  <c r="E2344" i="21"/>
  <c r="D2345" i="21"/>
  <c r="D2346" i="21"/>
  <c r="F2345" i="21"/>
  <c r="E2345" i="21"/>
  <c r="E2346" i="21"/>
  <c r="D2347" i="21"/>
  <c r="F2346" i="21"/>
  <c r="D2348" i="21"/>
  <c r="E2347" i="21"/>
  <c r="F2347" i="21"/>
  <c r="D2349" i="21"/>
  <c r="F2348" i="21"/>
  <c r="E2348" i="21"/>
  <c r="D2350" i="21"/>
  <c r="F2349" i="21"/>
  <c r="E2349" i="21"/>
  <c r="F2350" i="21"/>
  <c r="D2351" i="21"/>
  <c r="E2350" i="21"/>
  <c r="D2352" i="21"/>
  <c r="F2351" i="21"/>
  <c r="E2351" i="21"/>
  <c r="D2353" i="21"/>
  <c r="E2352" i="21"/>
  <c r="F2352" i="21"/>
  <c r="F2353" i="21"/>
  <c r="E2353" i="21"/>
  <c r="D2354" i="21"/>
  <c r="E2354" i="21"/>
  <c r="D2355" i="21"/>
  <c r="F2354" i="21"/>
  <c r="E2355" i="21"/>
  <c r="F2355" i="21"/>
  <c r="D2356" i="21"/>
  <c r="D2357" i="21"/>
  <c r="F2356" i="21"/>
  <c r="E2356" i="21"/>
  <c r="F2357" i="21"/>
  <c r="E2357" i="21"/>
  <c r="D2358" i="21"/>
  <c r="E2358" i="21"/>
  <c r="F2358" i="21"/>
  <c r="D2359" i="21"/>
  <c r="E2359" i="21"/>
  <c r="D2360" i="21"/>
  <c r="F2359" i="21"/>
  <c r="D2361" i="21"/>
  <c r="F2360" i="21"/>
  <c r="E2360" i="21"/>
  <c r="D2362" i="21"/>
  <c r="E2361" i="21"/>
  <c r="F2361" i="21"/>
  <c r="E2362" i="21"/>
  <c r="F2362" i="21"/>
  <c r="D2363" i="21"/>
  <c r="D2364" i="21"/>
  <c r="E2363" i="21"/>
  <c r="F2363" i="21"/>
  <c r="D2365" i="21"/>
  <c r="E2364" i="21"/>
  <c r="F2364" i="21"/>
  <c r="E2365" i="21"/>
  <c r="F2365" i="21"/>
  <c r="D2366" i="21"/>
  <c r="E2366" i="21"/>
  <c r="D2367" i="21"/>
  <c r="F2366" i="21"/>
  <c r="F2367" i="21"/>
  <c r="E2367" i="21"/>
  <c r="D2368" i="21"/>
  <c r="E2368" i="21"/>
  <c r="D2369" i="21"/>
  <c r="F2368" i="21"/>
  <c r="F2369" i="21"/>
  <c r="D2370" i="21"/>
  <c r="E2369" i="21"/>
  <c r="F2370" i="21"/>
  <c r="E2370" i="21"/>
  <c r="D2371" i="21"/>
  <c r="F2371" i="21"/>
  <c r="E2371" i="21"/>
  <c r="D2372" i="21"/>
  <c r="F2372" i="21"/>
  <c r="D2373" i="21"/>
  <c r="E2372" i="21"/>
  <c r="D2374" i="21"/>
  <c r="E2373" i="21"/>
  <c r="F2373" i="21"/>
  <c r="E2374" i="21"/>
  <c r="F2374" i="21"/>
  <c r="D2375" i="21"/>
  <c r="E2375" i="21"/>
  <c r="D2376" i="21"/>
  <c r="F2375" i="21"/>
  <c r="D2377" i="21"/>
  <c r="F2376" i="21"/>
  <c r="E2376" i="21"/>
  <c r="E2377" i="21"/>
  <c r="F2377" i="21"/>
  <c r="D2378" i="21"/>
  <c r="F2378" i="21"/>
  <c r="E2378" i="21"/>
  <c r="D2379" i="21"/>
  <c r="D2380" i="21"/>
  <c r="E2379" i="21"/>
  <c r="F2379" i="21"/>
  <c r="E2380" i="21"/>
  <c r="D2381" i="21"/>
  <c r="F2380" i="21"/>
  <c r="E2381" i="21"/>
  <c r="F2381" i="21"/>
  <c r="D2382" i="21"/>
  <c r="E2382" i="21"/>
  <c r="F2382" i="21"/>
  <c r="D2383" i="21"/>
  <c r="F2383" i="21"/>
  <c r="E2383" i="21"/>
  <c r="D2384" i="21"/>
  <c r="D2385" i="21"/>
  <c r="E2384" i="21"/>
  <c r="F2384" i="21"/>
  <c r="F2385" i="21"/>
  <c r="D2386" i="21"/>
  <c r="E2385" i="21"/>
  <c r="D2387" i="21"/>
  <c r="E2386" i="21"/>
  <c r="F2386" i="21"/>
  <c r="F2387" i="21"/>
  <c r="E2387" i="21"/>
  <c r="D2388" i="21"/>
  <c r="D2389" i="21"/>
  <c r="F2388" i="21"/>
  <c r="E2388" i="21"/>
  <c r="D2390" i="21"/>
  <c r="F2389" i="21"/>
  <c r="E2389" i="21"/>
  <c r="D2391" i="21"/>
  <c r="E2390" i="21"/>
  <c r="F2390" i="21"/>
  <c r="E2391" i="21"/>
  <c r="D2392" i="21"/>
  <c r="F2391" i="21"/>
  <c r="F2392" i="21"/>
  <c r="D2393" i="21"/>
  <c r="E2392" i="21"/>
  <c r="F2393" i="21"/>
  <c r="E2393" i="21"/>
  <c r="D2394" i="21"/>
  <c r="D2395" i="21"/>
  <c r="E2394" i="21"/>
  <c r="F2394" i="21"/>
  <c r="E2395" i="21"/>
  <c r="D2396" i="21"/>
  <c r="F2395" i="21"/>
  <c r="D2397" i="21"/>
  <c r="F2396" i="21"/>
  <c r="E2396" i="21"/>
  <c r="E2397" i="21"/>
  <c r="F2397" i="21"/>
  <c r="D2398" i="21"/>
  <c r="D2399" i="21"/>
  <c r="E2398" i="21"/>
  <c r="F2398" i="21"/>
  <c r="D2400" i="21"/>
  <c r="E2399" i="21"/>
  <c r="F2399" i="21"/>
  <c r="F2400" i="21"/>
  <c r="D2401" i="21"/>
  <c r="E2400" i="21"/>
  <c r="F2401" i="21"/>
  <c r="E2401" i="21"/>
  <c r="D2402" i="21"/>
  <c r="F2402" i="21"/>
  <c r="E2402" i="21"/>
  <c r="D2403" i="21"/>
  <c r="D2404" i="21"/>
  <c r="F2403" i="21"/>
  <c r="E2403" i="21"/>
  <c r="E2404" i="21"/>
  <c r="F2404" i="21"/>
  <c r="D2405" i="21"/>
  <c r="F2405" i="21"/>
  <c r="D2406" i="21"/>
  <c r="E2405" i="21"/>
  <c r="D2407" i="21"/>
  <c r="F2406" i="21"/>
  <c r="E2406" i="21"/>
  <c r="D2408" i="21"/>
  <c r="E2407" i="21"/>
  <c r="F2407" i="21"/>
  <c r="E2408" i="21"/>
  <c r="D2409" i="21"/>
  <c r="F2408" i="21"/>
  <c r="D2410" i="21"/>
  <c r="F2409" i="21"/>
  <c r="E2409" i="21"/>
  <c r="D2411" i="21"/>
  <c r="E2410" i="21"/>
  <c r="F2410" i="21"/>
  <c r="D2412" i="21"/>
  <c r="F2411" i="21"/>
  <c r="E2411" i="21"/>
  <c r="E2412" i="21"/>
  <c r="D2413" i="21"/>
  <c r="F2412" i="21"/>
  <c r="D2414" i="21"/>
  <c r="F2413" i="21"/>
  <c r="E2413" i="21"/>
  <c r="D2415" i="21"/>
  <c r="F2414" i="21"/>
  <c r="E2414" i="21"/>
  <c r="E2415" i="21"/>
  <c r="F2415" i="21"/>
  <c r="D2416" i="21"/>
  <c r="E2416" i="21"/>
  <c r="F2416" i="21"/>
  <c r="D2417" i="21"/>
  <c r="D2418" i="21"/>
  <c r="E2417" i="21"/>
  <c r="F2417" i="21"/>
  <c r="F2418" i="21"/>
  <c r="D2419" i="21"/>
  <c r="E2418" i="21"/>
  <c r="E2419" i="21"/>
  <c r="F2419" i="21"/>
  <c r="D2420" i="21"/>
  <c r="E2420" i="21"/>
  <c r="D2421" i="21"/>
  <c r="F2420" i="21"/>
  <c r="E2421" i="21"/>
  <c r="F2421" i="21"/>
  <c r="D2422" i="21"/>
  <c r="F2422" i="21"/>
  <c r="E2422" i="21"/>
  <c r="D2423" i="21"/>
  <c r="F2423" i="21"/>
  <c r="E2423" i="21"/>
  <c r="D2424" i="21"/>
  <c r="F2424" i="21"/>
  <c r="E2424" i="21"/>
  <c r="D2425" i="21"/>
  <c r="E2425" i="21"/>
  <c r="D2426" i="21"/>
  <c r="F2425" i="21"/>
  <c r="D2427" i="21"/>
  <c r="E2426" i="21"/>
  <c r="F2426" i="21"/>
  <c r="E2427" i="21"/>
  <c r="F2427" i="21"/>
  <c r="D2428" i="21"/>
  <c r="E2428" i="21"/>
  <c r="F2428" i="21"/>
  <c r="D2429" i="21"/>
  <c r="F2429" i="21"/>
  <c r="E2429" i="21"/>
  <c r="D2430" i="21"/>
  <c r="F2430" i="21"/>
  <c r="E2430" i="21"/>
  <c r="D2431" i="21"/>
  <c r="E2431" i="21"/>
  <c r="D2432" i="21"/>
  <c r="F2431" i="21"/>
  <c r="E2432" i="21"/>
  <c r="F2432" i="21"/>
  <c r="D2433" i="21"/>
  <c r="E2433" i="21"/>
  <c r="F2433" i="21"/>
  <c r="D2434" i="21"/>
  <c r="D2435" i="21"/>
  <c r="E2434" i="21"/>
  <c r="F2434" i="21"/>
  <c r="F2435" i="21"/>
  <c r="E2435" i="21"/>
  <c r="D2436" i="21"/>
  <c r="E2436" i="21"/>
  <c r="D2437" i="21"/>
  <c r="F2436" i="21"/>
  <c r="D2438" i="21"/>
  <c r="E2437" i="21"/>
  <c r="F2437" i="21"/>
  <c r="F2438" i="21"/>
  <c r="E2438" i="21"/>
  <c r="D2439" i="21"/>
  <c r="D2440" i="21"/>
  <c r="F2439" i="21"/>
  <c r="E2439" i="21"/>
  <c r="D2441" i="21"/>
  <c r="E2440" i="21"/>
  <c r="F2440" i="21"/>
  <c r="E2441" i="21"/>
  <c r="F2441" i="21"/>
  <c r="D2442" i="21"/>
  <c r="E2442" i="21"/>
  <c r="F2442" i="21"/>
  <c r="D2443" i="21"/>
  <c r="F2443" i="21"/>
  <c r="E2443" i="21"/>
  <c r="D2444" i="21"/>
  <c r="F2444" i="21"/>
  <c r="D2445" i="21"/>
  <c r="E2444" i="21"/>
  <c r="E2445" i="21"/>
  <c r="F2445" i="21"/>
  <c r="D2446" i="21"/>
  <c r="F2446" i="21"/>
  <c r="D2447" i="21"/>
  <c r="E2446" i="21"/>
  <c r="E2447" i="21"/>
  <c r="D2448" i="21"/>
  <c r="F2447" i="21"/>
  <c r="E2448" i="21"/>
  <c r="F2448" i="21"/>
  <c r="D2449" i="21"/>
  <c r="D2450" i="21"/>
  <c r="E2449" i="21"/>
  <c r="F2449" i="21"/>
  <c r="E2450" i="21"/>
  <c r="D2451" i="21"/>
  <c r="F2450" i="21"/>
  <c r="F2451" i="21"/>
  <c r="D2452" i="21"/>
  <c r="E2451" i="21"/>
  <c r="F2452" i="21"/>
  <c r="E2452" i="21"/>
  <c r="D2453" i="21"/>
  <c r="F2453" i="21"/>
  <c r="E2453" i="21"/>
  <c r="D2454" i="21"/>
  <c r="F2454" i="21"/>
  <c r="E2454" i="21"/>
  <c r="D2455" i="21"/>
  <c r="E2455" i="21"/>
  <c r="D2456" i="21"/>
  <c r="F2455" i="21"/>
  <c r="E2456" i="21"/>
  <c r="F2456" i="21"/>
  <c r="D2457" i="21"/>
  <c r="F2457" i="21"/>
  <c r="D2458" i="21"/>
  <c r="E2457" i="21"/>
  <c r="E2458" i="21"/>
  <c r="D2459" i="21"/>
  <c r="F2458" i="21"/>
  <c r="F2459" i="21"/>
  <c r="E2459" i="21"/>
  <c r="D2460" i="21"/>
  <c r="F2460" i="21"/>
  <c r="D2461" i="21"/>
  <c r="E2460" i="21"/>
  <c r="F2461" i="21"/>
  <c r="D2462" i="21"/>
  <c r="E2461" i="21"/>
  <c r="E2462" i="21"/>
  <c r="F2462" i="21"/>
  <c r="D2463" i="21"/>
  <c r="E2463" i="21"/>
  <c r="D2464" i="21"/>
  <c r="F2463" i="21"/>
  <c r="D2465" i="21"/>
  <c r="F2464" i="21"/>
  <c r="E2464" i="21"/>
  <c r="D2466" i="21"/>
  <c r="F2465" i="21"/>
  <c r="E2465" i="21"/>
  <c r="D2467" i="21"/>
  <c r="F2466" i="21"/>
  <c r="E2466" i="21"/>
  <c r="D2468" i="21"/>
  <c r="E2467" i="21"/>
  <c r="F2467" i="21"/>
  <c r="E2468" i="21"/>
  <c r="D2469" i="21"/>
  <c r="F2468" i="21"/>
  <c r="E2469" i="21"/>
  <c r="D2470" i="21"/>
  <c r="F2469" i="21"/>
  <c r="D2471" i="21"/>
  <c r="F2470" i="21"/>
  <c r="E2470" i="21"/>
  <c r="D2472" i="21"/>
  <c r="F2471" i="21"/>
  <c r="E2471" i="21"/>
  <c r="E2472" i="21"/>
  <c r="D2473" i="21"/>
  <c r="F2472" i="21"/>
  <c r="F2473" i="21"/>
  <c r="E2473" i="21"/>
  <c r="D2474" i="21"/>
  <c r="D2475" i="21"/>
  <c r="E2474" i="21"/>
  <c r="F2474" i="21"/>
  <c r="E2475" i="21"/>
  <c r="D2476" i="21"/>
  <c r="F2475" i="21"/>
  <c r="E2476" i="21"/>
  <c r="D2477" i="21"/>
  <c r="F2476" i="21"/>
  <c r="F2477" i="21"/>
  <c r="E2477" i="21"/>
  <c r="D2478" i="21"/>
  <c r="D2479" i="21"/>
  <c r="F2478" i="21"/>
  <c r="E2478" i="21"/>
  <c r="D2480" i="21"/>
  <c r="E2479" i="21"/>
  <c r="F2479" i="21"/>
  <c r="D2481" i="21"/>
  <c r="E2480" i="21"/>
  <c r="F2480" i="21"/>
  <c r="D2482" i="21"/>
  <c r="F2481" i="21"/>
  <c r="E2481" i="21"/>
  <c r="D2483" i="21"/>
  <c r="E2482" i="21"/>
  <c r="F2482" i="21"/>
  <c r="F2483" i="21"/>
  <c r="E2483" i="21"/>
  <c r="D2484" i="21"/>
  <c r="F2484" i="21"/>
  <c r="E2484" i="21"/>
  <c r="D2485" i="21"/>
  <c r="F2485" i="21"/>
  <c r="D2486" i="21"/>
  <c r="E2485" i="21"/>
  <c r="D2487" i="21"/>
  <c r="F2486" i="21"/>
  <c r="E2486" i="21"/>
  <c r="D2488" i="21"/>
  <c r="E2487" i="21"/>
  <c r="F2487" i="21"/>
  <c r="D2489" i="21"/>
  <c r="F2488" i="21"/>
  <c r="E2488" i="21"/>
  <c r="E2489" i="21"/>
  <c r="F2489" i="21"/>
  <c r="D2490" i="21"/>
  <c r="F2490" i="21"/>
  <c r="D2491" i="21"/>
  <c r="E2490" i="21"/>
  <c r="F2491" i="21"/>
  <c r="D2492" i="21"/>
  <c r="E2491" i="21"/>
  <c r="E2492" i="21"/>
  <c r="F2492" i="21"/>
  <c r="D2493" i="21"/>
  <c r="D2494" i="21"/>
  <c r="E2493" i="21"/>
  <c r="F2493" i="21"/>
  <c r="F2494" i="21"/>
  <c r="D2495" i="21"/>
  <c r="E2494" i="21"/>
  <c r="D2496" i="21"/>
  <c r="E2495" i="21"/>
  <c r="F2495" i="21"/>
  <c r="E2496" i="21"/>
  <c r="D2497" i="21"/>
  <c r="F2496" i="21"/>
  <c r="D2498" i="21"/>
  <c r="F2497" i="21"/>
  <c r="E2497" i="21"/>
  <c r="E2498" i="21"/>
  <c r="F2498" i="21"/>
  <c r="D2499" i="21"/>
  <c r="E2499" i="21"/>
  <c r="D2500" i="21"/>
  <c r="F2499" i="21"/>
  <c r="D2501" i="21"/>
  <c r="E2500" i="21"/>
  <c r="F2500" i="21"/>
  <c r="E2501" i="21"/>
  <c r="D2502" i="21"/>
  <c r="F2501" i="21"/>
  <c r="D2503" i="21"/>
  <c r="F2502" i="21"/>
  <c r="E2502" i="21"/>
  <c r="E2503" i="21"/>
  <c r="D2504" i="21"/>
  <c r="F2503" i="21"/>
  <c r="F2504" i="21"/>
  <c r="D2505" i="21"/>
  <c r="E2504" i="21"/>
  <c r="D2506" i="21"/>
  <c r="E2505" i="21"/>
  <c r="F2505" i="21"/>
  <c r="D2507" i="21"/>
  <c r="F2506" i="21"/>
  <c r="E2506" i="21"/>
  <c r="D2508" i="21"/>
  <c r="F2507" i="21"/>
  <c r="E2507" i="21"/>
  <c r="D2509" i="21"/>
  <c r="E2508" i="21"/>
  <c r="F2508" i="21"/>
  <c r="D2510" i="21"/>
  <c r="E2509" i="21"/>
  <c r="F2509" i="21"/>
  <c r="E2510" i="21"/>
  <c r="D2511" i="21"/>
  <c r="F2510" i="21"/>
  <c r="F2511" i="21"/>
  <c r="E2511" i="21"/>
  <c r="D2512" i="21"/>
  <c r="E2512" i="21"/>
  <c r="D2513" i="21"/>
  <c r="F2512" i="21"/>
  <c r="E2513" i="21"/>
  <c r="F2513" i="21"/>
  <c r="D2514" i="21"/>
  <c r="F2514" i="21"/>
  <c r="E2514" i="21"/>
  <c r="D2515" i="21"/>
  <c r="F2515" i="21"/>
  <c r="E2515" i="21"/>
  <c r="D2516" i="21"/>
  <c r="E2516" i="21"/>
  <c r="F2516" i="21"/>
  <c r="D2517" i="21"/>
  <c r="E2517" i="21"/>
  <c r="F2517" i="21"/>
  <c r="D2518" i="21"/>
  <c r="E2518" i="21"/>
  <c r="D2519" i="21"/>
  <c r="F2518" i="21"/>
  <c r="F2519" i="21"/>
  <c r="E2519" i="21"/>
  <c r="D2520" i="21"/>
  <c r="F2520" i="21"/>
  <c r="E2520" i="21"/>
  <c r="D2521" i="21"/>
  <c r="D2522" i="21"/>
  <c r="E2521" i="21"/>
  <c r="F2521" i="21"/>
  <c r="E2522" i="21"/>
  <c r="F2522" i="21"/>
  <c r="D2523" i="21"/>
  <c r="D2524" i="21"/>
  <c r="E2523" i="21"/>
  <c r="F2523" i="21"/>
  <c r="E2524" i="21"/>
  <c r="D2525" i="21"/>
  <c r="F2524" i="21"/>
  <c r="E2525" i="21"/>
  <c r="D2526" i="21"/>
  <c r="F2525" i="21"/>
  <c r="F2526" i="21"/>
  <c r="E2526" i="21"/>
  <c r="D2527" i="21"/>
  <c r="F2527" i="21"/>
  <c r="E2527" i="21"/>
  <c r="D2528" i="21"/>
  <c r="E2528" i="21"/>
  <c r="F2528" i="21"/>
  <c r="D2529" i="21"/>
  <c r="D2530" i="21"/>
  <c r="E2529" i="21"/>
  <c r="F2529" i="21"/>
  <c r="F2530" i="21"/>
  <c r="D2531" i="21"/>
  <c r="E2530" i="21"/>
  <c r="F2531" i="21"/>
  <c r="D2532" i="21"/>
  <c r="E2531" i="21"/>
  <c r="F2532" i="21"/>
  <c r="D2533" i="21"/>
  <c r="E2532" i="21"/>
  <c r="E2533" i="21"/>
  <c r="D2534" i="21"/>
  <c r="F2533" i="21"/>
  <c r="D2535" i="21"/>
  <c r="F2534" i="21"/>
  <c r="E2534" i="21"/>
  <c r="E2535" i="21"/>
  <c r="D2536" i="21"/>
  <c r="F2535" i="21"/>
  <c r="E2536" i="21"/>
  <c r="F2536" i="21"/>
  <c r="D2537" i="21"/>
  <c r="D2538" i="21"/>
  <c r="F2537" i="21"/>
  <c r="E2537" i="21"/>
  <c r="D2539" i="21"/>
  <c r="F2538" i="21"/>
  <c r="E2538" i="21"/>
  <c r="F2539" i="21"/>
  <c r="D2540" i="21"/>
  <c r="E2539" i="21"/>
  <c r="D2541" i="21"/>
  <c r="E2540" i="21"/>
  <c r="F2540" i="21"/>
  <c r="F2541" i="21"/>
  <c r="D2542" i="21"/>
  <c r="E2541" i="21"/>
  <c r="D2543" i="21"/>
  <c r="F2542" i="21"/>
  <c r="E2542" i="21"/>
  <c r="D2544" i="21"/>
  <c r="F2543" i="21"/>
  <c r="E2543" i="21"/>
  <c r="D2545" i="21"/>
  <c r="E2544" i="21"/>
  <c r="F2544" i="21"/>
  <c r="E2545" i="21"/>
  <c r="D2546" i="21"/>
  <c r="F2545" i="21"/>
  <c r="D2547" i="21"/>
  <c r="E2546" i="21"/>
  <c r="F2546" i="21"/>
  <c r="F2547" i="21"/>
  <c r="D2548" i="21"/>
  <c r="E2547" i="21"/>
  <c r="D2549" i="21"/>
  <c r="E2548" i="21"/>
  <c r="F2548" i="21"/>
  <c r="F2549" i="21"/>
  <c r="D2550" i="21"/>
  <c r="E2549" i="21"/>
  <c r="F2550" i="21"/>
  <c r="D2551" i="21"/>
  <c r="E2550" i="21"/>
  <c r="D2552" i="21"/>
  <c r="E2551" i="21"/>
  <c r="F2551" i="21"/>
  <c r="D2553" i="21"/>
  <c r="F2552" i="21"/>
  <c r="E2552" i="21"/>
  <c r="F2553" i="21"/>
  <c r="E2553" i="21"/>
  <c r="D2554" i="21"/>
  <c r="F2554" i="21"/>
  <c r="E2554" i="21"/>
  <c r="D2555" i="21"/>
  <c r="E2555" i="21"/>
  <c r="F2555" i="21"/>
  <c r="D2556" i="21"/>
  <c r="F2556" i="21"/>
  <c r="D2557" i="21"/>
  <c r="E2556" i="21"/>
  <c r="E2557" i="21"/>
  <c r="D2558" i="21"/>
  <c r="F2557" i="21"/>
  <c r="F2558" i="21"/>
  <c r="E2558" i="21"/>
  <c r="D2559" i="21"/>
  <c r="E2559" i="21"/>
  <c r="F2559" i="21"/>
  <c r="D2560" i="21"/>
  <c r="F2560" i="21"/>
  <c r="E2560" i="21"/>
  <c r="D2561" i="21"/>
  <c r="E2561" i="21"/>
  <c r="F2561" i="21"/>
  <c r="D2562" i="21"/>
  <c r="F2562" i="21"/>
  <c r="D2563" i="21"/>
  <c r="E2562" i="21"/>
  <c r="F2563" i="21"/>
  <c r="E2563" i="21"/>
  <c r="D2564" i="21"/>
  <c r="F2564" i="21"/>
  <c r="D2565" i="21"/>
  <c r="E2564" i="21"/>
  <c r="D2566" i="21"/>
  <c r="F2565" i="21"/>
  <c r="E2565" i="21"/>
  <c r="F2566" i="21"/>
  <c r="E2566" i="21"/>
  <c r="D2567" i="21"/>
  <c r="F2567" i="21"/>
  <c r="D2568" i="21"/>
  <c r="E2567" i="21"/>
  <c r="F2568" i="21"/>
  <c r="D2569" i="21"/>
  <c r="E2568" i="21"/>
  <c r="D2570" i="21"/>
  <c r="E2569" i="21"/>
  <c r="F2569" i="21"/>
  <c r="E2570" i="21"/>
  <c r="D2571" i="21"/>
  <c r="F2570" i="21"/>
  <c r="D2572" i="21"/>
  <c r="E2571" i="21"/>
  <c r="F2571" i="21"/>
  <c r="D2573" i="21"/>
  <c r="F2572" i="21"/>
  <c r="E2572" i="21"/>
  <c r="D2574" i="21"/>
  <c r="F2573" i="21"/>
  <c r="E2573" i="21"/>
  <c r="F2574" i="21"/>
  <c r="D2575" i="21"/>
  <c r="E2574" i="21"/>
  <c r="F2575" i="21"/>
  <c r="E2575" i="21"/>
  <c r="D2576" i="21"/>
  <c r="E2576" i="21"/>
  <c r="F2576" i="21"/>
  <c r="D2577" i="21"/>
  <c r="D2578" i="21"/>
  <c r="F2577" i="21"/>
  <c r="E2577" i="21"/>
  <c r="D2579" i="21"/>
  <c r="F2578" i="21"/>
  <c r="E2578" i="21"/>
  <c r="D2580" i="21"/>
  <c r="E2579" i="21"/>
  <c r="F2579" i="21"/>
  <c r="E2580" i="21"/>
  <c r="F2580" i="21"/>
  <c r="D2581" i="21"/>
  <c r="D2582" i="21"/>
  <c r="F2581" i="21"/>
  <c r="E2581" i="21"/>
  <c r="E2582" i="21"/>
  <c r="D2583" i="21"/>
  <c r="F2582" i="21"/>
  <c r="E2583" i="21"/>
  <c r="D2584" i="21"/>
  <c r="F2583" i="21"/>
  <c r="D2585" i="21"/>
  <c r="E2584" i="21"/>
  <c r="F2584" i="21"/>
  <c r="D2586" i="21"/>
  <c r="F2585" i="21"/>
  <c r="E2585" i="21"/>
  <c r="E2586" i="21"/>
  <c r="F2586" i="21"/>
  <c r="D2587" i="21"/>
  <c r="F2587" i="21"/>
  <c r="E2587" i="21"/>
  <c r="D2588" i="21"/>
  <c r="D2589" i="21"/>
  <c r="F2588" i="21"/>
  <c r="E2588" i="21"/>
  <c r="F2589" i="21"/>
  <c r="E2589" i="21"/>
  <c r="D2590" i="21"/>
  <c r="F2590" i="21"/>
  <c r="E2590" i="21"/>
  <c r="D2591" i="21"/>
  <c r="E2591" i="21"/>
  <c r="D2592" i="21"/>
  <c r="F2591" i="21"/>
  <c r="E2592" i="21"/>
  <c r="F2592" i="21"/>
  <c r="D2593" i="21"/>
  <c r="E2593" i="21"/>
  <c r="D2594" i="21"/>
  <c r="F2593" i="21"/>
  <c r="E2594" i="21"/>
  <c r="D2595" i="21"/>
  <c r="F2594" i="21"/>
  <c r="D2596" i="21"/>
  <c r="F2595" i="21"/>
  <c r="E2595" i="21"/>
  <c r="D2597" i="21"/>
  <c r="F2596" i="21"/>
  <c r="E2596" i="21"/>
  <c r="E2597" i="21"/>
  <c r="F2597" i="21"/>
  <c r="D2598" i="21"/>
  <c r="F2598" i="21"/>
  <c r="E2598" i="21"/>
  <c r="D2599" i="21"/>
  <c r="E2599" i="21"/>
  <c r="D2600" i="21"/>
  <c r="F2599" i="21"/>
  <c r="D2601" i="21"/>
  <c r="E2600" i="21"/>
  <c r="F2600" i="21"/>
  <c r="D2602" i="21"/>
  <c r="F2601" i="21"/>
  <c r="E2601" i="21"/>
  <c r="E2602" i="21"/>
  <c r="D2603" i="21"/>
  <c r="F2602" i="21"/>
  <c r="E2603" i="21"/>
  <c r="F2603" i="21"/>
  <c r="D2604" i="21"/>
  <c r="D2605" i="21"/>
  <c r="F2604" i="21"/>
  <c r="E2604" i="21"/>
  <c r="F2605" i="21"/>
  <c r="E2605" i="21"/>
  <c r="D2606" i="21"/>
  <c r="E2606" i="21"/>
  <c r="F2606" i="21"/>
  <c r="D2607" i="21"/>
  <c r="D2608" i="21"/>
  <c r="E2607" i="21"/>
  <c r="F2607" i="21"/>
  <c r="D2609" i="21"/>
  <c r="F2608" i="21"/>
  <c r="E2608" i="21"/>
  <c r="F2609" i="21"/>
  <c r="D2610" i="21"/>
  <c r="E2609" i="21"/>
  <c r="F2610" i="21"/>
  <c r="E2610" i="21"/>
  <c r="D2611" i="21"/>
  <c r="D2612" i="21"/>
  <c r="E2611" i="21"/>
  <c r="F2611" i="21"/>
  <c r="F2612" i="21"/>
  <c r="D2613" i="21"/>
  <c r="E2612" i="21"/>
  <c r="F2613" i="21"/>
  <c r="E2613" i="21"/>
  <c r="D2614" i="21"/>
  <c r="E2614" i="21"/>
  <c r="F2614" i="21"/>
  <c r="D2615" i="21"/>
  <c r="D2616" i="21"/>
  <c r="F2615" i="21"/>
  <c r="E2615" i="21"/>
  <c r="E2616" i="21"/>
  <c r="D2617" i="21"/>
  <c r="F2616" i="21"/>
  <c r="D2618" i="21"/>
  <c r="F2617" i="21"/>
  <c r="E2617" i="21"/>
  <c r="D2619" i="21"/>
  <c r="E2618" i="21"/>
  <c r="F2618" i="21"/>
  <c r="F2619" i="21"/>
  <c r="E2619" i="21"/>
  <c r="D2620" i="21"/>
  <c r="E2620" i="21"/>
  <c r="F2620" i="21"/>
  <c r="D2621" i="21"/>
  <c r="D2622" i="21"/>
  <c r="E2621" i="21"/>
  <c r="F2621" i="21"/>
  <c r="D2623" i="21"/>
  <c r="F2622" i="21"/>
  <c r="E2622" i="21"/>
  <c r="F2623" i="21"/>
  <c r="E2623" i="21"/>
  <c r="D2624" i="21"/>
  <c r="D2625" i="21"/>
  <c r="E2624" i="21"/>
  <c r="F2624" i="21"/>
  <c r="F2625" i="21"/>
  <c r="D2626" i="21"/>
  <c r="E2625" i="21"/>
  <c r="F2626" i="21"/>
  <c r="E2626" i="21"/>
  <c r="D2627" i="21"/>
  <c r="D2628" i="21"/>
  <c r="E2627" i="21"/>
  <c r="F2627" i="21"/>
  <c r="E2628" i="21"/>
  <c r="F2628" i="21"/>
  <c r="D2629" i="21"/>
  <c r="D2630" i="21"/>
  <c r="E2629" i="21"/>
  <c r="F2629" i="21"/>
  <c r="E2630" i="21"/>
  <c r="F2630" i="21"/>
  <c r="D2631" i="21"/>
  <c r="F2631" i="21"/>
  <c r="D2632" i="21"/>
  <c r="E2631" i="21"/>
  <c r="E2632" i="21"/>
  <c r="F2632" i="21"/>
  <c r="D2633" i="21"/>
  <c r="F2633" i="21"/>
  <c r="E2633" i="21"/>
  <c r="D2634" i="21"/>
  <c r="E2634" i="21"/>
  <c r="F2634" i="21"/>
  <c r="D2635" i="21"/>
  <c r="D2636" i="21"/>
  <c r="E2635" i="21"/>
  <c r="F2635" i="21"/>
  <c r="E2636" i="21"/>
  <c r="D2637" i="21"/>
  <c r="F2636" i="21"/>
  <c r="E2637" i="21"/>
  <c r="F2637" i="21"/>
  <c r="D2638" i="21"/>
  <c r="E2638" i="21"/>
  <c r="F2638" i="21"/>
  <c r="D2639" i="21"/>
  <c r="E2639" i="21"/>
  <c r="D2640" i="21"/>
  <c r="F2639" i="21"/>
  <c r="E2640" i="21"/>
  <c r="D2641" i="21"/>
  <c r="F2640" i="21"/>
  <c r="F2641" i="21"/>
  <c r="D2642" i="21"/>
  <c r="E2641" i="21"/>
  <c r="F2642" i="21"/>
  <c r="D2643" i="21"/>
  <c r="E2642" i="21"/>
  <c r="E2643" i="21"/>
  <c r="D2644" i="21"/>
  <c r="F2643" i="21"/>
  <c r="F2644" i="21"/>
  <c r="E2644" i="21"/>
  <c r="D2645" i="21"/>
  <c r="E2645" i="21"/>
  <c r="F2645" i="21"/>
  <c r="D2646" i="21"/>
  <c r="F2646" i="21"/>
  <c r="D2647" i="21"/>
  <c r="E2646" i="21"/>
  <c r="D2648" i="21"/>
  <c r="E2647" i="21"/>
  <c r="F2647" i="21"/>
  <c r="E2648" i="21"/>
  <c r="F2648" i="21"/>
  <c r="D2649" i="21"/>
  <c r="E2649" i="21"/>
  <c r="F2649" i="21"/>
  <c r="H10" i="13" l="1"/>
  <c r="J10" i="13"/>
  <c r="K10" i="13" s="1"/>
  <c r="J10" i="26"/>
  <c r="H10" i="26"/>
  <c r="H14" i="27"/>
  <c r="J14" i="27"/>
  <c r="K14" i="27" s="1"/>
  <c r="H12" i="27"/>
  <c r="J12" i="27"/>
  <c r="J11" i="27"/>
  <c r="H10" i="27"/>
  <c r="H11" i="27"/>
  <c r="J10" i="27"/>
  <c r="H13" i="27"/>
  <c r="J13" i="27"/>
  <c r="K13" i="27" s="1"/>
  <c r="H15" i="27"/>
  <c r="J15" i="27"/>
  <c r="K15" i="27" s="1"/>
  <c r="K7" i="13"/>
  <c r="K7" i="27"/>
  <c r="K6" i="13"/>
  <c r="K6" i="29"/>
  <c r="K5" i="27"/>
  <c r="K5" i="13"/>
  <c r="K10" i="27"/>
  <c r="K6" i="26"/>
  <c r="K4" i="28"/>
  <c r="K4" i="27"/>
  <c r="K10" i="26"/>
  <c r="J12" i="28"/>
  <c r="H12" i="28"/>
  <c r="H13" i="28"/>
  <c r="J13" i="28"/>
  <c r="J10" i="28"/>
  <c r="H10" i="28"/>
  <c r="H11" i="28"/>
  <c r="J11" i="28"/>
  <c r="H14" i="28"/>
  <c r="J14" i="28"/>
  <c r="H15" i="28"/>
  <c r="J15" i="28"/>
  <c r="J12" i="13"/>
  <c r="J11" i="13"/>
  <c r="H11" i="13"/>
  <c r="J13" i="13"/>
  <c r="H13" i="13"/>
  <c r="H12" i="13"/>
  <c r="H14" i="13"/>
  <c r="J14" i="13"/>
  <c r="J15" i="13"/>
  <c r="H15" i="13"/>
  <c r="H12" i="26"/>
  <c r="H13" i="26"/>
  <c r="J14" i="26"/>
  <c r="H14" i="26"/>
  <c r="J13" i="26"/>
  <c r="H11" i="26"/>
  <c r="J11" i="26"/>
  <c r="J12" i="26"/>
  <c r="J15" i="26"/>
  <c r="H15" i="26"/>
  <c r="K11" i="27"/>
  <c r="K6" i="28"/>
  <c r="K5" i="26"/>
  <c r="K3" i="29"/>
  <c r="K4" i="13"/>
  <c r="K4" i="26"/>
  <c r="K6" i="27"/>
  <c r="K5" i="29"/>
  <c r="K3" i="27"/>
  <c r="K3" i="28"/>
  <c r="K5" i="28"/>
  <c r="K7" i="29"/>
  <c r="K3" i="26"/>
  <c r="K7" i="28"/>
  <c r="K8" i="27"/>
  <c r="K8" i="13"/>
  <c r="K8" i="26"/>
  <c r="K8" i="28"/>
  <c r="F1767" i="21"/>
  <c r="D2650" i="21"/>
  <c r="D2651" i="21"/>
  <c r="E2651" i="21" s="1"/>
  <c r="D2652" i="21"/>
  <c r="F2652" i="21"/>
  <c r="H2656" i="21"/>
  <c r="I2656" i="21"/>
  <c r="N2656" i="21"/>
  <c r="F2651" i="21"/>
  <c r="M2656" i="21"/>
  <c r="P2656" i="21"/>
  <c r="G8" i="29"/>
  <c r="I8" i="29"/>
  <c r="F2650" i="21"/>
  <c r="E2652" i="21"/>
  <c r="D2653" i="21"/>
  <c r="J2656" i="21"/>
  <c r="L2656" i="21"/>
  <c r="K2656" i="21"/>
  <c r="H2657" i="21"/>
  <c r="O2656" i="21"/>
  <c r="Q2656" i="21"/>
  <c r="F2653" i="21"/>
  <c r="E2653" i="21"/>
  <c r="D2654" i="21"/>
  <c r="J2657" i="21"/>
  <c r="M2657" i="21"/>
  <c r="H2658" i="21"/>
  <c r="K2657" i="21"/>
  <c r="I2657" i="21"/>
  <c r="L2657" i="21"/>
  <c r="F2654" i="21"/>
  <c r="D2655" i="21"/>
  <c r="E2654" i="21"/>
  <c r="J2658" i="21"/>
  <c r="M2658" i="21"/>
  <c r="I2658" i="21"/>
  <c r="L2658" i="21"/>
  <c r="K2658" i="21"/>
  <c r="H2659" i="21"/>
  <c r="P2657" i="21"/>
  <c r="Q2657" i="21"/>
  <c r="N2657" i="21"/>
  <c r="O2657" i="21"/>
  <c r="F2655" i="21"/>
  <c r="E2655" i="21"/>
  <c r="D2656" i="21"/>
  <c r="N2658" i="21"/>
  <c r="P2658" i="21"/>
  <c r="O2658" i="21"/>
  <c r="Q2658" i="21"/>
  <c r="K2659" i="21"/>
  <c r="M2659" i="21"/>
  <c r="L2659" i="21"/>
  <c r="I2659" i="21"/>
  <c r="J2659" i="21"/>
  <c r="H2660" i="21"/>
  <c r="E2656" i="21"/>
  <c r="D2657" i="21"/>
  <c r="F2656" i="21"/>
  <c r="N2659" i="21"/>
  <c r="O2659" i="21"/>
  <c r="Q2659" i="21"/>
  <c r="P2659" i="21"/>
  <c r="H2661" i="21"/>
  <c r="J2660" i="21"/>
  <c r="K2660" i="21"/>
  <c r="L2660" i="21"/>
  <c r="M2660" i="21"/>
  <c r="I2660" i="21"/>
  <c r="E2657" i="21"/>
  <c r="F2657" i="21"/>
  <c r="D2658" i="21"/>
  <c r="L2661" i="21"/>
  <c r="M2661" i="21"/>
  <c r="H2662" i="21"/>
  <c r="I2661" i="21"/>
  <c r="J2661" i="21"/>
  <c r="K2661" i="21"/>
  <c r="Q2660" i="21"/>
  <c r="P2660" i="21"/>
  <c r="N2660" i="21"/>
  <c r="O2660" i="21"/>
  <c r="E2658" i="21"/>
  <c r="D2659" i="21"/>
  <c r="F2658" i="21"/>
  <c r="L2662" i="21"/>
  <c r="K2662" i="21"/>
  <c r="M2662" i="21"/>
  <c r="I2662" i="21"/>
  <c r="H2663" i="21"/>
  <c r="J2662" i="21"/>
  <c r="Q2661" i="21"/>
  <c r="O2661" i="21"/>
  <c r="N2661" i="21"/>
  <c r="P2661" i="21"/>
  <c r="F2659" i="21"/>
  <c r="D2660" i="21"/>
  <c r="E2659" i="21"/>
  <c r="O2662" i="21"/>
  <c r="Q2662" i="21"/>
  <c r="P2662" i="21"/>
  <c r="N2662" i="21"/>
  <c r="H2664" i="21"/>
  <c r="I2663" i="21"/>
  <c r="J2663" i="21"/>
  <c r="K2663" i="21"/>
  <c r="L2663" i="21"/>
  <c r="M2663" i="21"/>
  <c r="E2660" i="21"/>
  <c r="D2661" i="21"/>
  <c r="F2660" i="21"/>
  <c r="K2664" i="21"/>
  <c r="L2664" i="21"/>
  <c r="M2664" i="21"/>
  <c r="I2664" i="21"/>
  <c r="J2664" i="21"/>
  <c r="H2665" i="21"/>
  <c r="P2663" i="21"/>
  <c r="O2663" i="21"/>
  <c r="Q2663" i="21"/>
  <c r="N2663" i="21"/>
  <c r="F2661" i="21"/>
  <c r="E2661" i="21"/>
  <c r="D2662" i="21"/>
  <c r="P2664" i="21"/>
  <c r="Q2664" i="21"/>
  <c r="N2664" i="21"/>
  <c r="O2664" i="21"/>
  <c r="I2665" i="21"/>
  <c r="M2665" i="21"/>
  <c r="H2666" i="21"/>
  <c r="K2665" i="21"/>
  <c r="J2665" i="21"/>
  <c r="L2665" i="21"/>
  <c r="E2662" i="21"/>
  <c r="D2663" i="21"/>
  <c r="F2662" i="21"/>
  <c r="Q2665" i="21"/>
  <c r="N2665" i="21"/>
  <c r="P2665" i="21"/>
  <c r="O2665" i="21"/>
  <c r="K2666" i="21"/>
  <c r="J2666" i="21"/>
  <c r="L2666" i="21"/>
  <c r="H2667" i="21"/>
  <c r="M2666" i="21"/>
  <c r="I2666" i="21"/>
  <c r="F2663" i="21"/>
  <c r="E2663" i="21"/>
  <c r="D2664" i="21"/>
  <c r="L2667" i="21"/>
  <c r="H2668" i="21"/>
  <c r="I2667" i="21"/>
  <c r="J2667" i="21"/>
  <c r="K2667" i="21"/>
  <c r="M2667" i="21"/>
  <c r="Q2666" i="21"/>
  <c r="N2666" i="21"/>
  <c r="P2666" i="21"/>
  <c r="O2666" i="21"/>
  <c r="F2664" i="21"/>
  <c r="D2665" i="21"/>
  <c r="E2664" i="21"/>
  <c r="J2668" i="21"/>
  <c r="K2668" i="21"/>
  <c r="L2668" i="21"/>
  <c r="M2668" i="21"/>
  <c r="I2668" i="21"/>
  <c r="H2669" i="21"/>
  <c r="P2667" i="21"/>
  <c r="O2667" i="21"/>
  <c r="Q2667" i="21"/>
  <c r="N2667" i="21"/>
  <c r="E2665" i="21"/>
  <c r="F2665" i="21"/>
  <c r="D2666" i="21"/>
  <c r="Q2668" i="21"/>
  <c r="N2668" i="21"/>
  <c r="P2668" i="21"/>
  <c r="O2668" i="21"/>
  <c r="H2670" i="21"/>
  <c r="L2669" i="21"/>
  <c r="I2669" i="21"/>
  <c r="M2669" i="21"/>
  <c r="J2669" i="21"/>
  <c r="K2669" i="21"/>
  <c r="E2666" i="21"/>
  <c r="D2667" i="21"/>
  <c r="F2666" i="21"/>
  <c r="I2670" i="21"/>
  <c r="H2671" i="21"/>
  <c r="J2670" i="21"/>
  <c r="L2670" i="21"/>
  <c r="K2670" i="21"/>
  <c r="M2670" i="21"/>
  <c r="P2669" i="21"/>
  <c r="O2669" i="21"/>
  <c r="Q2669" i="21"/>
  <c r="N2669" i="21"/>
  <c r="F2667" i="21"/>
  <c r="D2668" i="21"/>
  <c r="E2667" i="21"/>
  <c r="O2670" i="21"/>
  <c r="Q2670" i="21"/>
  <c r="P2670" i="21"/>
  <c r="N2670" i="21"/>
  <c r="H2672" i="21"/>
  <c r="I2671" i="21"/>
  <c r="J2671" i="21"/>
  <c r="K2671" i="21"/>
  <c r="L2671" i="21"/>
  <c r="M2671" i="21"/>
  <c r="E2668" i="21"/>
  <c r="D2669" i="21"/>
  <c r="F2668" i="21"/>
  <c r="K2672" i="21"/>
  <c r="L2672" i="21"/>
  <c r="M2672" i="21"/>
  <c r="I2672" i="21"/>
  <c r="J2672" i="21"/>
  <c r="H2673" i="21"/>
  <c r="P2671" i="21"/>
  <c r="O2671" i="21"/>
  <c r="Q2671" i="21"/>
  <c r="N2671" i="21"/>
  <c r="E2669" i="21"/>
  <c r="F2669" i="21"/>
  <c r="D2670" i="21"/>
  <c r="Q2672" i="21"/>
  <c r="N2672" i="21"/>
  <c r="P2672" i="21"/>
  <c r="O2672" i="21"/>
  <c r="I2673" i="21"/>
  <c r="M2673" i="21"/>
  <c r="H2674" i="21"/>
  <c r="J2673" i="21"/>
  <c r="K2673" i="21"/>
  <c r="L2673" i="21"/>
  <c r="E2670" i="21"/>
  <c r="D2671" i="21"/>
  <c r="F2670" i="21"/>
  <c r="Q2673" i="21"/>
  <c r="N2673" i="21"/>
  <c r="P2673" i="21"/>
  <c r="O2673" i="21"/>
  <c r="K2674" i="21"/>
  <c r="J2674" i="21"/>
  <c r="L2674" i="21"/>
  <c r="H2675" i="21"/>
  <c r="M2674" i="21"/>
  <c r="I2674" i="21"/>
  <c r="F2671" i="21"/>
  <c r="E2671" i="21"/>
  <c r="D2672" i="21"/>
  <c r="L2675" i="21"/>
  <c r="H2676" i="21"/>
  <c r="I2675" i="21"/>
  <c r="J2675" i="21"/>
  <c r="K2675" i="21"/>
  <c r="M2675" i="21"/>
  <c r="P2674" i="21"/>
  <c r="N2674" i="21"/>
  <c r="O2674" i="21"/>
  <c r="Q2674" i="21"/>
  <c r="E2672" i="21"/>
  <c r="D2673" i="21"/>
  <c r="F2672" i="21"/>
  <c r="J2676" i="21"/>
  <c r="K2676" i="21"/>
  <c r="L2676" i="21"/>
  <c r="M2676" i="21"/>
  <c r="I2676" i="21"/>
  <c r="H2677" i="21"/>
  <c r="P2675" i="21"/>
  <c r="O2675" i="21"/>
  <c r="Q2675" i="21"/>
  <c r="N2675" i="21"/>
  <c r="F2673" i="21"/>
  <c r="E2673" i="21"/>
  <c r="D2674" i="21"/>
  <c r="Q2676" i="21"/>
  <c r="N2676" i="21"/>
  <c r="P2676" i="21"/>
  <c r="O2676" i="21"/>
  <c r="H2678" i="21"/>
  <c r="L2677" i="21"/>
  <c r="I2677" i="21"/>
  <c r="M2677" i="21"/>
  <c r="J2677" i="21"/>
  <c r="K2677" i="21"/>
  <c r="F2674" i="21"/>
  <c r="D2675" i="21"/>
  <c r="E2674" i="21"/>
  <c r="I2678" i="21"/>
  <c r="H2679" i="21"/>
  <c r="J2678" i="21"/>
  <c r="L2678" i="21"/>
  <c r="K2678" i="21"/>
  <c r="M2678" i="21"/>
  <c r="P2677" i="21"/>
  <c r="Q2677" i="21"/>
  <c r="O2677" i="21"/>
  <c r="N2677" i="21"/>
  <c r="F2675" i="21"/>
  <c r="D2676" i="21"/>
  <c r="E2675" i="21"/>
  <c r="O2678" i="21"/>
  <c r="Q2678" i="21"/>
  <c r="P2678" i="21"/>
  <c r="N2678" i="21"/>
  <c r="H2680" i="21"/>
  <c r="I2679" i="21"/>
  <c r="J2679" i="21"/>
  <c r="K2679" i="21"/>
  <c r="L2679" i="21"/>
  <c r="M2679" i="21"/>
  <c r="F2676" i="21"/>
  <c r="D2677" i="21"/>
  <c r="E2676" i="21"/>
  <c r="K2680" i="21"/>
  <c r="L2680" i="21"/>
  <c r="M2680" i="21"/>
  <c r="I2680" i="21"/>
  <c r="J2680" i="21"/>
  <c r="H2681" i="21"/>
  <c r="P2679" i="21"/>
  <c r="O2679" i="21"/>
  <c r="Q2679" i="21"/>
  <c r="N2679" i="21"/>
  <c r="F2677" i="21"/>
  <c r="E2677" i="21"/>
  <c r="D2678" i="21"/>
  <c r="P2680" i="21"/>
  <c r="Q2680" i="21"/>
  <c r="N2680" i="21"/>
  <c r="O2680" i="21"/>
  <c r="I2681" i="21"/>
  <c r="M2681" i="21"/>
  <c r="H2682" i="21"/>
  <c r="J2681" i="21"/>
  <c r="K2681" i="21"/>
  <c r="L2681" i="21"/>
  <c r="F2678" i="21"/>
  <c r="D2679" i="21"/>
  <c r="E2678" i="21"/>
  <c r="Q2681" i="21"/>
  <c r="N2681" i="21"/>
  <c r="P2681" i="21"/>
  <c r="O2681" i="21"/>
  <c r="K2682" i="21"/>
  <c r="J2682" i="21"/>
  <c r="L2682" i="21"/>
  <c r="H2683" i="21"/>
  <c r="M2682" i="21"/>
  <c r="I2682" i="21"/>
  <c r="F2679" i="21"/>
  <c r="E2679" i="21"/>
  <c r="D2680" i="21"/>
  <c r="L2683" i="21"/>
  <c r="H2684" i="21"/>
  <c r="I2683" i="21"/>
  <c r="J2683" i="21"/>
  <c r="K2683" i="21"/>
  <c r="M2683" i="21"/>
  <c r="Q2682" i="21"/>
  <c r="N2682" i="21"/>
  <c r="P2682" i="21"/>
  <c r="O2682" i="21"/>
  <c r="E2680" i="21"/>
  <c r="D2681" i="21"/>
  <c r="F2680" i="21"/>
  <c r="J2684" i="21"/>
  <c r="K2684" i="21"/>
  <c r="L2684" i="21"/>
  <c r="M2684" i="21"/>
  <c r="I2684" i="21"/>
  <c r="H2685" i="21"/>
  <c r="P2683" i="21"/>
  <c r="O2683" i="21"/>
  <c r="Q2683" i="21"/>
  <c r="N2683" i="21"/>
  <c r="E2681" i="21"/>
  <c r="F2681" i="21"/>
  <c r="D2682" i="21"/>
  <c r="Q2684" i="21"/>
  <c r="N2684" i="21"/>
  <c r="P2684" i="21"/>
  <c r="O2684" i="21"/>
  <c r="H2686" i="21"/>
  <c r="L2685" i="21"/>
  <c r="I2685" i="21"/>
  <c r="M2685" i="21"/>
  <c r="J2685" i="21"/>
  <c r="K2685" i="21"/>
  <c r="E2682" i="21"/>
  <c r="D2683" i="21"/>
  <c r="F2682" i="21"/>
  <c r="I2686" i="21"/>
  <c r="H2687" i="21"/>
  <c r="J2686" i="21"/>
  <c r="L2686" i="21"/>
  <c r="K2686" i="21"/>
  <c r="M2686" i="21"/>
  <c r="P2685" i="21"/>
  <c r="O2685" i="21"/>
  <c r="Q2685" i="21"/>
  <c r="N2685" i="21"/>
  <c r="F2683" i="21"/>
  <c r="D2684" i="21"/>
  <c r="E2683" i="21"/>
  <c r="O2686" i="21"/>
  <c r="Q2686" i="21"/>
  <c r="P2686" i="21"/>
  <c r="N2686" i="21"/>
  <c r="H2688" i="21"/>
  <c r="I2687" i="21"/>
  <c r="J2687" i="21"/>
  <c r="K2687" i="21"/>
  <c r="L2687" i="21"/>
  <c r="M2687" i="21"/>
  <c r="F2684" i="21"/>
  <c r="D2685" i="21"/>
  <c r="E2684" i="21"/>
  <c r="K2688" i="21"/>
  <c r="L2688" i="21"/>
  <c r="M2688" i="21"/>
  <c r="I2688" i="21"/>
  <c r="J2688" i="21"/>
  <c r="H2689" i="21"/>
  <c r="P2687" i="21"/>
  <c r="O2687" i="21"/>
  <c r="Q2687" i="21"/>
  <c r="N2687" i="21"/>
  <c r="F2685" i="21"/>
  <c r="E2685" i="21"/>
  <c r="D2686" i="21"/>
  <c r="Q2688" i="21"/>
  <c r="N2688" i="21"/>
  <c r="P2688" i="21"/>
  <c r="O2688" i="21"/>
  <c r="I2689" i="21"/>
  <c r="M2689" i="21"/>
  <c r="H2690" i="21"/>
  <c r="J2689" i="21"/>
  <c r="K2689" i="21"/>
  <c r="L2689" i="21"/>
  <c r="E2686" i="21"/>
  <c r="D2687" i="21"/>
  <c r="F2686" i="21"/>
  <c r="Q2689" i="21"/>
  <c r="N2689" i="21"/>
  <c r="P2689" i="21"/>
  <c r="O2689" i="21"/>
  <c r="K2690" i="21"/>
  <c r="J2690" i="21"/>
  <c r="L2690" i="21"/>
  <c r="H2691" i="21"/>
  <c r="M2690" i="21"/>
  <c r="I2690" i="21"/>
  <c r="F2687" i="21"/>
  <c r="E2687" i="21"/>
  <c r="D2688" i="21"/>
  <c r="L2691" i="21"/>
  <c r="H2692" i="21"/>
  <c r="I2691" i="21"/>
  <c r="J2691" i="21"/>
  <c r="K2691" i="21"/>
  <c r="M2691" i="21"/>
  <c r="P2690" i="21"/>
  <c r="N2690" i="21"/>
  <c r="O2690" i="21"/>
  <c r="Q2690" i="21"/>
  <c r="E2688" i="21"/>
  <c r="D2689" i="21"/>
  <c r="F2688" i="21"/>
  <c r="J2692" i="21"/>
  <c r="K2692" i="21"/>
  <c r="L2692" i="21"/>
  <c r="M2692" i="21"/>
  <c r="I2692" i="21"/>
  <c r="H2693" i="21"/>
  <c r="P2691" i="21"/>
  <c r="O2691" i="21"/>
  <c r="Q2691" i="21"/>
  <c r="N2691" i="21"/>
  <c r="E2689" i="21"/>
  <c r="F2689" i="21"/>
  <c r="D2690" i="21"/>
  <c r="Q2692" i="21"/>
  <c r="N2692" i="21"/>
  <c r="P2692" i="21"/>
  <c r="O2692" i="21"/>
  <c r="H2694" i="21"/>
  <c r="L2693" i="21"/>
  <c r="I2693" i="21"/>
  <c r="M2693" i="21"/>
  <c r="J2693" i="21"/>
  <c r="K2693" i="21"/>
  <c r="F2690" i="21"/>
  <c r="D2691" i="21"/>
  <c r="E2690" i="21"/>
  <c r="I2694" i="21"/>
  <c r="H2695" i="21"/>
  <c r="J2694" i="21"/>
  <c r="L2694" i="21"/>
  <c r="K2694" i="21"/>
  <c r="M2694" i="21"/>
  <c r="P2693" i="21"/>
  <c r="Q2693" i="21"/>
  <c r="O2693" i="21"/>
  <c r="N2693" i="21"/>
  <c r="E2691" i="21"/>
  <c r="D2692" i="21"/>
  <c r="F2691" i="21"/>
  <c r="O2694" i="21"/>
  <c r="Q2694" i="21"/>
  <c r="P2694" i="21"/>
  <c r="N2694" i="21"/>
  <c r="H2696" i="21"/>
  <c r="I2695" i="21"/>
  <c r="J2695" i="21"/>
  <c r="K2695" i="21"/>
  <c r="L2695" i="21"/>
  <c r="M2695" i="21"/>
  <c r="E2692" i="21"/>
  <c r="D2693" i="21"/>
  <c r="F2692" i="21"/>
  <c r="K2696" i="21"/>
  <c r="L2696" i="21"/>
  <c r="M2696" i="21"/>
  <c r="I2696" i="21"/>
  <c r="J2696" i="21"/>
  <c r="H2697" i="21"/>
  <c r="P2695" i="21"/>
  <c r="O2695" i="21"/>
  <c r="Q2695" i="21"/>
  <c r="N2695" i="21"/>
  <c r="E2693" i="21"/>
  <c r="F2693" i="21"/>
  <c r="D2694" i="21"/>
  <c r="P2696" i="21"/>
  <c r="Q2696" i="21"/>
  <c r="N2696" i="21"/>
  <c r="O2696" i="21"/>
  <c r="I2697" i="21"/>
  <c r="M2697" i="21"/>
  <c r="H2698" i="21"/>
  <c r="J2697" i="21"/>
  <c r="K2697" i="21"/>
  <c r="L2697" i="21"/>
  <c r="E2694" i="21"/>
  <c r="D2695" i="21"/>
  <c r="F2694" i="21"/>
  <c r="Q2697" i="21"/>
  <c r="N2697" i="21"/>
  <c r="P2697" i="21"/>
  <c r="O2697" i="21"/>
  <c r="K2698" i="21"/>
  <c r="J2698" i="21"/>
  <c r="L2698" i="21"/>
  <c r="H2699" i="21"/>
  <c r="M2698" i="21"/>
  <c r="I2698" i="21"/>
  <c r="E2695" i="21"/>
  <c r="F2695" i="21"/>
  <c r="D2696" i="21"/>
  <c r="L2699" i="21"/>
  <c r="H2700" i="21"/>
  <c r="I2699" i="21"/>
  <c r="J2699" i="21"/>
  <c r="K2699" i="21"/>
  <c r="M2699" i="21"/>
  <c r="Q2698" i="21"/>
  <c r="N2698" i="21"/>
  <c r="P2698" i="21"/>
  <c r="O2698" i="21"/>
  <c r="E2696" i="21"/>
  <c r="D2697" i="21"/>
  <c r="F2696" i="21"/>
  <c r="J2700" i="21"/>
  <c r="K2700" i="21"/>
  <c r="L2700" i="21"/>
  <c r="M2700" i="21"/>
  <c r="I2700" i="21"/>
  <c r="H2701" i="21"/>
  <c r="P2699" i="21"/>
  <c r="O2699" i="21"/>
  <c r="Q2699" i="21"/>
  <c r="N2699" i="21"/>
  <c r="E2697" i="21"/>
  <c r="F2697" i="21"/>
  <c r="D2698" i="21"/>
  <c r="Q2700" i="21"/>
  <c r="N2700" i="21"/>
  <c r="P2700" i="21"/>
  <c r="O2700" i="21"/>
  <c r="H2702" i="21"/>
  <c r="L2701" i="21"/>
  <c r="I2701" i="21"/>
  <c r="M2701" i="21"/>
  <c r="J2701" i="21"/>
  <c r="K2701" i="21"/>
  <c r="F2698" i="21"/>
  <c r="D2699" i="21"/>
  <c r="E2698" i="21"/>
  <c r="I2702" i="21"/>
  <c r="H2703" i="21"/>
  <c r="J2702" i="21"/>
  <c r="L2702" i="21"/>
  <c r="K2702" i="21"/>
  <c r="M2702" i="21"/>
  <c r="P2701" i="21"/>
  <c r="O2701" i="21"/>
  <c r="Q2701" i="21"/>
  <c r="N2701" i="21"/>
  <c r="E2699" i="21"/>
  <c r="D2700" i="21"/>
  <c r="F2699" i="21"/>
  <c r="O2702" i="21"/>
  <c r="Q2702" i="21"/>
  <c r="P2702" i="21"/>
  <c r="N2702" i="21"/>
  <c r="H2704" i="21"/>
  <c r="I2703" i="21"/>
  <c r="J2703" i="21"/>
  <c r="K2703" i="21"/>
  <c r="L2703" i="21"/>
  <c r="M2703" i="21"/>
  <c r="E2700" i="21"/>
  <c r="D2701" i="21"/>
  <c r="F2700" i="21"/>
  <c r="K2704" i="21"/>
  <c r="L2704" i="21"/>
  <c r="M2704" i="21"/>
  <c r="I2704" i="21"/>
  <c r="J2704" i="21"/>
  <c r="H2705" i="21"/>
  <c r="P2703" i="21"/>
  <c r="O2703" i="21"/>
  <c r="Q2703" i="21"/>
  <c r="N2703" i="21"/>
  <c r="E2701" i="21"/>
  <c r="F2701" i="21"/>
  <c r="D2702" i="21"/>
  <c r="Q2704" i="21"/>
  <c r="N2704" i="21"/>
  <c r="P2704" i="21"/>
  <c r="O2704" i="21"/>
  <c r="I2705" i="21"/>
  <c r="M2705" i="21"/>
  <c r="H2706" i="21"/>
  <c r="J2705" i="21"/>
  <c r="K2705" i="21"/>
  <c r="L2705" i="21"/>
  <c r="F2702" i="21"/>
  <c r="D2703" i="21"/>
  <c r="E2702" i="21"/>
  <c r="Q2705" i="21"/>
  <c r="N2705" i="21"/>
  <c r="P2705" i="21"/>
  <c r="O2705" i="21"/>
  <c r="K2706" i="21"/>
  <c r="J2706" i="21"/>
  <c r="L2706" i="21"/>
  <c r="H2707" i="21"/>
  <c r="M2706" i="21"/>
  <c r="I2706" i="21"/>
  <c r="F2703" i="21"/>
  <c r="E2703" i="21"/>
  <c r="D2704" i="21"/>
  <c r="L2707" i="21"/>
  <c r="H2708" i="21"/>
  <c r="I2707" i="21"/>
  <c r="J2707" i="21"/>
  <c r="K2707" i="21"/>
  <c r="M2707" i="21"/>
  <c r="P2706" i="21"/>
  <c r="N2706" i="21"/>
  <c r="O2706" i="21"/>
  <c r="Q2706" i="21"/>
  <c r="F2704" i="21"/>
  <c r="D2705" i="21"/>
  <c r="E2704" i="21"/>
  <c r="J2708" i="21"/>
  <c r="K2708" i="21"/>
  <c r="L2708" i="21"/>
  <c r="M2708" i="21"/>
  <c r="I2708" i="21"/>
  <c r="H2709" i="21"/>
  <c r="P2707" i="21"/>
  <c r="O2707" i="21"/>
  <c r="Q2707" i="21"/>
  <c r="N2707" i="21"/>
  <c r="E2705" i="21"/>
  <c r="F2705" i="21"/>
  <c r="D2706" i="21"/>
  <c r="Q2708" i="21"/>
  <c r="N2708" i="21"/>
  <c r="P2708" i="21"/>
  <c r="O2708" i="21"/>
  <c r="L2709" i="21"/>
  <c r="H2710" i="21"/>
  <c r="I2709" i="21"/>
  <c r="M2709" i="21"/>
  <c r="J2709" i="21"/>
  <c r="K2709" i="21"/>
  <c r="E2706" i="21"/>
  <c r="D2707" i="21"/>
  <c r="F2706" i="21"/>
  <c r="L2710" i="21"/>
  <c r="H2711" i="21"/>
  <c r="M2710" i="21"/>
  <c r="J2710" i="21"/>
  <c r="I2710" i="21"/>
  <c r="K2710" i="21"/>
  <c r="P2709" i="21"/>
  <c r="Q2709" i="21"/>
  <c r="O2709" i="21"/>
  <c r="N2709" i="21"/>
  <c r="F2707" i="21"/>
  <c r="D2708" i="21"/>
  <c r="E2707" i="21"/>
  <c r="M2711" i="21"/>
  <c r="J2711" i="21"/>
  <c r="I2711" i="21"/>
  <c r="K2711" i="21"/>
  <c r="L2711" i="21"/>
  <c r="H2712" i="21"/>
  <c r="N2710" i="21"/>
  <c r="P2710" i="21"/>
  <c r="Q2710" i="21"/>
  <c r="O2710" i="21"/>
  <c r="E2708" i="21"/>
  <c r="D2709" i="21"/>
  <c r="F2708" i="21"/>
  <c r="Q2711" i="21"/>
  <c r="N2711" i="21"/>
  <c r="P2711" i="21"/>
  <c r="O2711" i="21"/>
  <c r="K2712" i="21"/>
  <c r="L2712" i="21"/>
  <c r="M2712" i="21"/>
  <c r="I2712" i="21"/>
  <c r="J2712" i="21"/>
  <c r="H2713" i="21"/>
  <c r="E2709" i="21"/>
  <c r="F2709" i="21"/>
  <c r="D2710" i="21"/>
  <c r="O2712" i="21"/>
  <c r="P2712" i="21"/>
  <c r="Q2712" i="21"/>
  <c r="N2712" i="21"/>
  <c r="J2713" i="21"/>
  <c r="K2713" i="21"/>
  <c r="L2713" i="21"/>
  <c r="I2713" i="21"/>
  <c r="M2713" i="21"/>
  <c r="H2714" i="21"/>
  <c r="E2710" i="21"/>
  <c r="D2711" i="21"/>
  <c r="F2710" i="21"/>
  <c r="Q2713" i="21"/>
  <c r="N2713" i="21"/>
  <c r="P2713" i="21"/>
  <c r="O2713" i="21"/>
  <c r="K2714" i="21"/>
  <c r="J2714" i="21"/>
  <c r="L2714" i="21"/>
  <c r="H2715" i="21"/>
  <c r="M2714" i="21"/>
  <c r="I2714" i="21"/>
  <c r="F2711" i="21"/>
  <c r="E2711" i="21"/>
  <c r="D2712" i="21"/>
  <c r="L2715" i="21"/>
  <c r="H2716" i="21"/>
  <c r="I2715" i="21"/>
  <c r="J2715" i="21"/>
  <c r="K2715" i="21"/>
  <c r="M2715" i="21"/>
  <c r="Q2714" i="21"/>
  <c r="N2714" i="21"/>
  <c r="P2714" i="21"/>
  <c r="O2714" i="21"/>
  <c r="E2712" i="21"/>
  <c r="D2713" i="21"/>
  <c r="F2712" i="21"/>
  <c r="J2716" i="21"/>
  <c r="K2716" i="21"/>
  <c r="L2716" i="21"/>
  <c r="M2716" i="21"/>
  <c r="I2716" i="21"/>
  <c r="H2717" i="21"/>
  <c r="P2715" i="21"/>
  <c r="O2715" i="21"/>
  <c r="Q2715" i="21"/>
  <c r="N2715" i="21"/>
  <c r="F2713" i="21"/>
  <c r="E2713" i="21"/>
  <c r="D2714" i="21"/>
  <c r="Q2716" i="21"/>
  <c r="N2716" i="21"/>
  <c r="P2716" i="21"/>
  <c r="O2716" i="21"/>
  <c r="H2718" i="21"/>
  <c r="L2717" i="21"/>
  <c r="I2717" i="21"/>
  <c r="M2717" i="21"/>
  <c r="J2717" i="21"/>
  <c r="K2717" i="21"/>
  <c r="E2714" i="21"/>
  <c r="D2715" i="21"/>
  <c r="F2714" i="21"/>
  <c r="I2718" i="21"/>
  <c r="H2719" i="21"/>
  <c r="J2718" i="21"/>
  <c r="L2718" i="21"/>
  <c r="K2718" i="21"/>
  <c r="M2718" i="21"/>
  <c r="P2717" i="21"/>
  <c r="O2717" i="21"/>
  <c r="Q2717" i="21"/>
  <c r="N2717" i="21"/>
  <c r="F2715" i="21"/>
  <c r="D2716" i="21"/>
  <c r="E2715" i="21"/>
  <c r="O2718" i="21"/>
  <c r="Q2718" i="21"/>
  <c r="P2718" i="21"/>
  <c r="N2718" i="21"/>
  <c r="H2720" i="21"/>
  <c r="I2719" i="21"/>
  <c r="J2719" i="21"/>
  <c r="K2719" i="21"/>
  <c r="L2719" i="21"/>
  <c r="M2719" i="21"/>
  <c r="F2716" i="21"/>
  <c r="D2717" i="21"/>
  <c r="E2716" i="21"/>
  <c r="K2720" i="21"/>
  <c r="L2720" i="21"/>
  <c r="M2720" i="21"/>
  <c r="J2720" i="21"/>
  <c r="I2720" i="21"/>
  <c r="H2721" i="21"/>
  <c r="P2719" i="21"/>
  <c r="O2719" i="21"/>
  <c r="Q2719" i="21"/>
  <c r="N2719" i="21"/>
  <c r="E2717" i="21"/>
  <c r="F2717" i="21"/>
  <c r="D2718" i="21"/>
  <c r="N2720" i="21"/>
  <c r="P2720" i="21"/>
  <c r="Q2720" i="21"/>
  <c r="O2720" i="21"/>
  <c r="M2721" i="21"/>
  <c r="H2722" i="21"/>
  <c r="J2721" i="21"/>
  <c r="I2721" i="21"/>
  <c r="K2721" i="21"/>
  <c r="L2721" i="21"/>
  <c r="F2718" i="21"/>
  <c r="E2718" i="21"/>
  <c r="D2719" i="21"/>
  <c r="M2722" i="21"/>
  <c r="H2723" i="21"/>
  <c r="J2722" i="21"/>
  <c r="K2722" i="21"/>
  <c r="L2722" i="21"/>
  <c r="I2722" i="21"/>
  <c r="Q2721" i="21"/>
  <c r="O2721" i="21"/>
  <c r="N2721" i="21"/>
  <c r="P2721" i="21"/>
  <c r="F2719" i="21"/>
  <c r="E2719" i="21"/>
  <c r="D2720" i="21"/>
  <c r="H2724" i="21"/>
  <c r="J2723" i="21"/>
  <c r="K2723" i="21"/>
  <c r="L2723" i="21"/>
  <c r="M2723" i="21"/>
  <c r="I2723" i="21"/>
  <c r="P2722" i="21"/>
  <c r="N2722" i="21"/>
  <c r="O2722" i="21"/>
  <c r="Q2722" i="21"/>
  <c r="E2720" i="21"/>
  <c r="D2721" i="21"/>
  <c r="F2720" i="21"/>
  <c r="H2725" i="21"/>
  <c r="J2724" i="21"/>
  <c r="L2724" i="21"/>
  <c r="M2724" i="21"/>
  <c r="I2724" i="21"/>
  <c r="K2724" i="21"/>
  <c r="Q2723" i="21"/>
  <c r="N2723" i="21"/>
  <c r="P2723" i="21"/>
  <c r="O2723" i="21"/>
  <c r="E2721" i="21"/>
  <c r="F2721" i="21"/>
  <c r="D2722" i="21"/>
  <c r="H2726" i="21"/>
  <c r="L2725" i="21"/>
  <c r="I2725" i="21"/>
  <c r="M2725" i="21"/>
  <c r="J2725" i="21"/>
  <c r="K2725" i="21"/>
  <c r="O2724" i="21"/>
  <c r="N2724" i="21"/>
  <c r="P2724" i="21"/>
  <c r="Q2724" i="21"/>
  <c r="E2722" i="21"/>
  <c r="D2723" i="21"/>
  <c r="F2722" i="21"/>
  <c r="I2726" i="21"/>
  <c r="H2727" i="21"/>
  <c r="J2726" i="21"/>
  <c r="L2726" i="21"/>
  <c r="K2726" i="21"/>
  <c r="M2726" i="21"/>
  <c r="P2725" i="21"/>
  <c r="Q2725" i="21"/>
  <c r="O2725" i="21"/>
  <c r="N2725" i="21"/>
  <c r="F2723" i="21"/>
  <c r="D2724" i="21"/>
  <c r="E2723" i="21"/>
  <c r="N2726" i="21"/>
  <c r="O2726" i="21"/>
  <c r="P2726" i="21"/>
  <c r="Q2726" i="21"/>
  <c r="H2728" i="21"/>
  <c r="J2727" i="21"/>
  <c r="I2727" i="21"/>
  <c r="K2727" i="21"/>
  <c r="L2727" i="21"/>
  <c r="M2727" i="21"/>
  <c r="E2724" i="21"/>
  <c r="D2725" i="21"/>
  <c r="F2724" i="21"/>
  <c r="K2728" i="21"/>
  <c r="L2728" i="21"/>
  <c r="M2728" i="21"/>
  <c r="J2728" i="21"/>
  <c r="I2728" i="21"/>
  <c r="H2729" i="21"/>
  <c r="P2727" i="21"/>
  <c r="O2727" i="21"/>
  <c r="Q2727" i="21"/>
  <c r="N2727" i="21"/>
  <c r="F2725" i="21"/>
  <c r="E2725" i="21"/>
  <c r="D2726" i="21"/>
  <c r="Q2728" i="21"/>
  <c r="N2728" i="21"/>
  <c r="P2728" i="21"/>
  <c r="O2728" i="21"/>
  <c r="M2729" i="21"/>
  <c r="H2730" i="21"/>
  <c r="J2729" i="21"/>
  <c r="K2729" i="21"/>
  <c r="L2729" i="21"/>
  <c r="I2729" i="21"/>
  <c r="E2726" i="21"/>
  <c r="D2727" i="21"/>
  <c r="F2726" i="21"/>
  <c r="J2730" i="21"/>
  <c r="H2731" i="21"/>
  <c r="K2730" i="21"/>
  <c r="M2730" i="21"/>
  <c r="L2730" i="21"/>
  <c r="I2730" i="21"/>
  <c r="Q2729" i="21"/>
  <c r="N2729" i="21"/>
  <c r="O2729" i="21"/>
  <c r="P2729" i="21"/>
  <c r="E2727" i="21"/>
  <c r="F2727" i="21"/>
  <c r="D2728" i="21"/>
  <c r="H2732" i="21"/>
  <c r="J2731" i="21"/>
  <c r="K2731" i="21"/>
  <c r="L2731" i="21"/>
  <c r="M2731" i="21"/>
  <c r="I2731" i="21"/>
  <c r="Q2730" i="21"/>
  <c r="N2730" i="21"/>
  <c r="P2730" i="21"/>
  <c r="O2730" i="21"/>
  <c r="E2728" i="21"/>
  <c r="D2729" i="21"/>
  <c r="F2728" i="21"/>
  <c r="H2733" i="21"/>
  <c r="K2732" i="21"/>
  <c r="L2732" i="21"/>
  <c r="M2732" i="21"/>
  <c r="I2732" i="21"/>
  <c r="J2732" i="21"/>
  <c r="N2731" i="21"/>
  <c r="Q2731" i="21"/>
  <c r="P2731" i="21"/>
  <c r="O2731" i="21"/>
  <c r="F2729" i="21"/>
  <c r="E2729" i="21"/>
  <c r="D2730" i="21"/>
  <c r="L2733" i="21"/>
  <c r="H2734" i="21"/>
  <c r="I2733" i="21"/>
  <c r="M2733" i="21"/>
  <c r="J2733" i="21"/>
  <c r="K2733" i="21"/>
  <c r="O2732" i="21"/>
  <c r="N2732" i="21"/>
  <c r="P2732" i="21"/>
  <c r="Q2732" i="21"/>
  <c r="E2730" i="21"/>
  <c r="D2731" i="21"/>
  <c r="F2730" i="21"/>
  <c r="I2734" i="21"/>
  <c r="H2735" i="21"/>
  <c r="J2734" i="21"/>
  <c r="L2734" i="21"/>
  <c r="K2734" i="21"/>
  <c r="M2734" i="21"/>
  <c r="P2733" i="21"/>
  <c r="O2733" i="21"/>
  <c r="Q2733" i="21"/>
  <c r="N2733" i="21"/>
  <c r="E2731" i="21"/>
  <c r="D2732" i="21"/>
  <c r="F2731" i="21"/>
  <c r="Q2734" i="21"/>
  <c r="O2734" i="21"/>
  <c r="P2734" i="21"/>
  <c r="N2734" i="21"/>
  <c r="H2736" i="21"/>
  <c r="J2735" i="21"/>
  <c r="I2735" i="21"/>
  <c r="K2735" i="21"/>
  <c r="L2735" i="21"/>
  <c r="M2735" i="21"/>
  <c r="E2732" i="21"/>
  <c r="D2733" i="21"/>
  <c r="F2732" i="21"/>
  <c r="K2736" i="21"/>
  <c r="L2736" i="21"/>
  <c r="M2736" i="21"/>
  <c r="J2736" i="21"/>
  <c r="I2736" i="21"/>
  <c r="H2737" i="21"/>
  <c r="P2735" i="21"/>
  <c r="O2735" i="21"/>
  <c r="Q2735" i="21"/>
  <c r="N2735" i="21"/>
  <c r="E2733" i="21"/>
  <c r="F2733" i="21"/>
  <c r="D2734" i="21"/>
  <c r="P2736" i="21"/>
  <c r="N2736" i="21"/>
  <c r="Q2736" i="21"/>
  <c r="O2736" i="21"/>
  <c r="M2737" i="21"/>
  <c r="H2738" i="21"/>
  <c r="J2737" i="21"/>
  <c r="K2737" i="21"/>
  <c r="L2737" i="21"/>
  <c r="I2737" i="21"/>
  <c r="E2734" i="21"/>
  <c r="D2735" i="21"/>
  <c r="F2734" i="21"/>
  <c r="H2739" i="21"/>
  <c r="M2738" i="21"/>
  <c r="J2738" i="21"/>
  <c r="K2738" i="21"/>
  <c r="L2738" i="21"/>
  <c r="I2738" i="21"/>
  <c r="Q2737" i="21"/>
  <c r="N2737" i="21"/>
  <c r="O2737" i="21"/>
  <c r="P2737" i="21"/>
  <c r="F2735" i="21"/>
  <c r="E2735" i="21"/>
  <c r="D2736" i="21"/>
  <c r="H2740" i="21"/>
  <c r="J2739" i="21"/>
  <c r="K2739" i="21"/>
  <c r="L2739" i="21"/>
  <c r="M2739" i="21"/>
  <c r="I2739" i="21"/>
  <c r="P2738" i="21"/>
  <c r="N2738" i="21"/>
  <c r="O2738" i="21"/>
  <c r="Q2738" i="21"/>
  <c r="F2736" i="21"/>
  <c r="D2737" i="21"/>
  <c r="E2736" i="21"/>
  <c r="H2741" i="21"/>
  <c r="K2740" i="21"/>
  <c r="L2740" i="21"/>
  <c r="M2740" i="21"/>
  <c r="I2740" i="21"/>
  <c r="J2740" i="21"/>
  <c r="Q2739" i="21"/>
  <c r="N2739" i="21"/>
  <c r="P2739" i="21"/>
  <c r="O2739" i="21"/>
  <c r="F2737" i="21"/>
  <c r="E2737" i="21"/>
  <c r="D2738" i="21"/>
  <c r="L2741" i="21"/>
  <c r="H2742" i="21"/>
  <c r="I2741" i="21"/>
  <c r="M2741" i="21"/>
  <c r="J2741" i="21"/>
  <c r="K2741" i="21"/>
  <c r="O2740" i="21"/>
  <c r="N2740" i="21"/>
  <c r="P2740" i="21"/>
  <c r="Q2740" i="21"/>
  <c r="E2738" i="21"/>
  <c r="D2739" i="21"/>
  <c r="F2738" i="21"/>
  <c r="I2742" i="21"/>
  <c r="H2743" i="21"/>
  <c r="J2742" i="21"/>
  <c r="L2742" i="21"/>
  <c r="K2742" i="21"/>
  <c r="M2742" i="21"/>
  <c r="P2741" i="21"/>
  <c r="Q2741" i="21"/>
  <c r="O2741" i="21"/>
  <c r="N2741" i="21"/>
  <c r="F2739" i="21"/>
  <c r="D2740" i="21"/>
  <c r="E2739" i="21"/>
  <c r="Q2742" i="21"/>
  <c r="O2742" i="21"/>
  <c r="P2742" i="21"/>
  <c r="N2742" i="21"/>
  <c r="J2743" i="21"/>
  <c r="I2743" i="21"/>
  <c r="K2743" i="21"/>
  <c r="L2743" i="21"/>
  <c r="M2743" i="21"/>
  <c r="H2744" i="21"/>
  <c r="F2740" i="21"/>
  <c r="D2741" i="21"/>
  <c r="E2740" i="21"/>
  <c r="P2743" i="21"/>
  <c r="O2743" i="21"/>
  <c r="Q2743" i="21"/>
  <c r="N2743" i="21"/>
  <c r="L2744" i="21"/>
  <c r="M2744" i="21"/>
  <c r="I2744" i="21"/>
  <c r="K2744" i="21"/>
  <c r="J2744" i="21"/>
  <c r="H2745" i="21"/>
  <c r="E2741" i="21"/>
  <c r="F2741" i="21"/>
  <c r="D2742" i="21"/>
  <c r="P2744" i="21"/>
  <c r="N2744" i="21"/>
  <c r="Q2744" i="21"/>
  <c r="O2744" i="21"/>
  <c r="I2745" i="21"/>
  <c r="M2745" i="21"/>
  <c r="H2746" i="21"/>
  <c r="J2745" i="21"/>
  <c r="L2745" i="21"/>
  <c r="K2745" i="21"/>
  <c r="E2742" i="21"/>
  <c r="D2743" i="21"/>
  <c r="F2742" i="21"/>
  <c r="Q2745" i="21"/>
  <c r="N2745" i="21"/>
  <c r="P2745" i="21"/>
  <c r="O2745" i="21"/>
  <c r="J2746" i="21"/>
  <c r="H2747" i="21"/>
  <c r="K2746" i="21"/>
  <c r="M2746" i="21"/>
  <c r="I2746" i="21"/>
  <c r="L2746" i="21"/>
  <c r="E2743" i="21"/>
  <c r="F2743" i="21"/>
  <c r="D2744" i="21"/>
  <c r="H2748" i="21"/>
  <c r="K2747" i="21"/>
  <c r="M2747" i="21"/>
  <c r="L2747" i="21"/>
  <c r="J2747" i="21"/>
  <c r="I2747" i="21"/>
  <c r="Q2746" i="21"/>
  <c r="N2746" i="21"/>
  <c r="P2746" i="21"/>
  <c r="O2746" i="21"/>
  <c r="E2744" i="21"/>
  <c r="D2745" i="21"/>
  <c r="F2744" i="21"/>
  <c r="H2749" i="21"/>
  <c r="J2748" i="21"/>
  <c r="M2748" i="21"/>
  <c r="K2748" i="21"/>
  <c r="I2748" i="21"/>
  <c r="L2748" i="21"/>
  <c r="Q2747" i="21"/>
  <c r="N2747" i="21"/>
  <c r="P2747" i="21"/>
  <c r="O2747" i="21"/>
  <c r="D2746" i="21"/>
  <c r="E2745" i="21"/>
  <c r="F2745" i="21"/>
  <c r="L2749" i="21"/>
  <c r="H2750" i="21"/>
  <c r="M2749" i="21"/>
  <c r="J2749" i="21"/>
  <c r="K2749" i="21"/>
  <c r="I2749" i="21"/>
  <c r="O2748" i="21"/>
  <c r="N2748" i="21"/>
  <c r="P2748" i="21"/>
  <c r="Q2748" i="21"/>
  <c r="E2746" i="21"/>
  <c r="D2747" i="21"/>
  <c r="F2746" i="21"/>
  <c r="I2750" i="21"/>
  <c r="H2751" i="21"/>
  <c r="J2750" i="21"/>
  <c r="L2750" i="21"/>
  <c r="K2750" i="21"/>
  <c r="M2750" i="21"/>
  <c r="P2749" i="21"/>
  <c r="O2749" i="21"/>
  <c r="Q2749" i="21"/>
  <c r="N2749" i="21"/>
  <c r="F2747" i="21"/>
  <c r="D2748" i="21"/>
  <c r="E2747" i="21"/>
  <c r="Q2750" i="21"/>
  <c r="N2750" i="21"/>
  <c r="O2750" i="21"/>
  <c r="P2750" i="21"/>
  <c r="H2752" i="21"/>
  <c r="J2751" i="21"/>
  <c r="K2751" i="21"/>
  <c r="L2751" i="21"/>
  <c r="I2751" i="21"/>
  <c r="M2751" i="21"/>
  <c r="F2748" i="21"/>
  <c r="D2749" i="21"/>
  <c r="E2748" i="21"/>
  <c r="L2752" i="21"/>
  <c r="M2752" i="21"/>
  <c r="I2752" i="21"/>
  <c r="K2752" i="21"/>
  <c r="J2752" i="21"/>
  <c r="H2753" i="21"/>
  <c r="P2751" i="21"/>
  <c r="O2751" i="21"/>
  <c r="Q2751" i="21"/>
  <c r="N2751" i="21"/>
  <c r="E2749" i="21"/>
  <c r="F2749" i="21"/>
  <c r="D2750" i="21"/>
  <c r="Q2752" i="21"/>
  <c r="N2752" i="21"/>
  <c r="P2752" i="21"/>
  <c r="O2752" i="21"/>
  <c r="K2753" i="21"/>
  <c r="I2753" i="21"/>
  <c r="H2754" i="21"/>
  <c r="J2753" i="21"/>
  <c r="M2753" i="21"/>
  <c r="L2753" i="21"/>
  <c r="D2751" i="21"/>
  <c r="F2750" i="21"/>
  <c r="E2750" i="21"/>
  <c r="Q2753" i="21"/>
  <c r="N2753" i="21"/>
  <c r="P2753" i="21"/>
  <c r="O2753" i="21"/>
  <c r="L2754" i="21"/>
  <c r="K2754" i="21"/>
  <c r="M2754" i="21"/>
  <c r="J2754" i="21"/>
  <c r="I2754" i="21"/>
  <c r="H2755" i="21"/>
  <c r="D2752" i="21"/>
  <c r="F2751" i="21"/>
  <c r="E2751" i="21"/>
  <c r="O2754" i="21"/>
  <c r="Q2754" i="21"/>
  <c r="P2754" i="21"/>
  <c r="N2754" i="21"/>
  <c r="H2756" i="21"/>
  <c r="M2755" i="21"/>
  <c r="L2755" i="21"/>
  <c r="I2755" i="21"/>
  <c r="J2755" i="21"/>
  <c r="K2755" i="21"/>
  <c r="E2752" i="21"/>
  <c r="D2753" i="21"/>
  <c r="F2752" i="21"/>
  <c r="H2757" i="21"/>
  <c r="M2756" i="21"/>
  <c r="K2756" i="21"/>
  <c r="I2756" i="21"/>
  <c r="J2756" i="21"/>
  <c r="L2756" i="21"/>
  <c r="Q2755" i="21"/>
  <c r="P2755" i="21"/>
  <c r="N2755" i="21"/>
  <c r="O2755" i="21"/>
  <c r="E2753" i="21"/>
  <c r="F2753" i="21"/>
  <c r="D2754" i="21"/>
  <c r="K2757" i="21"/>
  <c r="I2757" i="21"/>
  <c r="H2758" i="21"/>
  <c r="L2757" i="21"/>
  <c r="M2757" i="21"/>
  <c r="J2757" i="21"/>
  <c r="N2756" i="21"/>
  <c r="P2756" i="21"/>
  <c r="O2756" i="21"/>
  <c r="Q2756" i="21"/>
  <c r="F2754" i="21"/>
  <c r="D2755" i="21"/>
  <c r="E2754" i="21"/>
  <c r="O2757" i="21"/>
  <c r="N2757" i="21"/>
  <c r="P2757" i="21"/>
  <c r="Q2757" i="21"/>
  <c r="M2758" i="21"/>
  <c r="K2758" i="21"/>
  <c r="I2758" i="21"/>
  <c r="H2759" i="21"/>
  <c r="J2758" i="21"/>
  <c r="L2758" i="21"/>
  <c r="D2756" i="21"/>
  <c r="F2755" i="21"/>
  <c r="E2755" i="21"/>
  <c r="Q2758" i="21"/>
  <c r="N2758" i="21"/>
  <c r="O2758" i="21"/>
  <c r="P2758" i="21"/>
  <c r="M2759" i="21"/>
  <c r="K2759" i="21"/>
  <c r="L2759" i="21"/>
  <c r="J2759" i="21"/>
  <c r="H2760" i="21"/>
  <c r="I2759" i="21"/>
  <c r="E2756" i="21"/>
  <c r="D2757" i="21"/>
  <c r="F2756" i="21"/>
  <c r="M2760" i="21"/>
  <c r="I2760" i="21"/>
  <c r="J2760" i="21"/>
  <c r="K2760" i="21"/>
  <c r="L2760" i="21"/>
  <c r="H2761" i="21"/>
  <c r="N2759" i="21"/>
  <c r="P2759" i="21"/>
  <c r="Q2759" i="21"/>
  <c r="O2759" i="21"/>
  <c r="E2757" i="21"/>
  <c r="F2757" i="21"/>
  <c r="D2758" i="21"/>
  <c r="P2760" i="21"/>
  <c r="O2760" i="21"/>
  <c r="Q2760" i="21"/>
  <c r="N2760" i="21"/>
  <c r="I2761" i="21"/>
  <c r="K2761" i="21"/>
  <c r="L2761" i="21"/>
  <c r="H2762" i="21"/>
  <c r="J2761" i="21"/>
  <c r="M2761" i="21"/>
  <c r="F2758" i="21"/>
  <c r="E2758" i="21"/>
  <c r="D2759" i="21"/>
  <c r="N2761" i="21"/>
  <c r="O2761" i="21"/>
  <c r="Q2761" i="21"/>
  <c r="P2761" i="21"/>
  <c r="M2762" i="21"/>
  <c r="I2762" i="21"/>
  <c r="K2762" i="21"/>
  <c r="J2762" i="21"/>
  <c r="L2762" i="21"/>
  <c r="H2763" i="21"/>
  <c r="E2759" i="21"/>
  <c r="D2760" i="21"/>
  <c r="F2759" i="21"/>
  <c r="P2762" i="21"/>
  <c r="O2762" i="21"/>
  <c r="Q2762" i="21"/>
  <c r="N2762" i="21"/>
  <c r="H2764" i="21"/>
  <c r="L2763" i="21"/>
  <c r="M2763" i="21"/>
  <c r="J2763" i="21"/>
  <c r="I2763" i="21"/>
  <c r="K2763" i="21"/>
  <c r="E2760" i="21"/>
  <c r="D2761" i="21"/>
  <c r="F2760" i="21"/>
  <c r="L2764" i="21"/>
  <c r="M2764" i="21"/>
  <c r="K2764" i="21"/>
  <c r="H2765" i="21"/>
  <c r="I2764" i="21"/>
  <c r="J2764" i="21"/>
  <c r="P2763" i="21"/>
  <c r="O2763" i="21"/>
  <c r="N2763" i="21"/>
  <c r="Q2763" i="21"/>
  <c r="E2761" i="21"/>
  <c r="F2761" i="21"/>
  <c r="D2762" i="21"/>
  <c r="H2766" i="21"/>
  <c r="J2765" i="21"/>
  <c r="K2765" i="21"/>
  <c r="M2765" i="21"/>
  <c r="L2765" i="21"/>
  <c r="I2765" i="21"/>
  <c r="O2764" i="21"/>
  <c r="P2764" i="21"/>
  <c r="Q2764" i="21"/>
  <c r="N2764" i="21"/>
  <c r="F2762" i="21"/>
  <c r="D2763" i="21"/>
  <c r="E2762" i="21"/>
  <c r="J2766" i="21"/>
  <c r="I2766" i="21"/>
  <c r="L2766" i="21"/>
  <c r="M2766" i="21"/>
  <c r="K2766" i="21"/>
  <c r="H2767" i="21"/>
  <c r="O2765" i="21"/>
  <c r="Q2765" i="21"/>
  <c r="N2765" i="21"/>
  <c r="P2765" i="21"/>
  <c r="D2764" i="21"/>
  <c r="F2763" i="21"/>
  <c r="E2763" i="21"/>
  <c r="N2766" i="21"/>
  <c r="P2766" i="21"/>
  <c r="Q2766" i="21"/>
  <c r="O2766" i="21"/>
  <c r="H2768" i="21"/>
  <c r="M2767" i="21"/>
  <c r="I2767" i="21"/>
  <c r="K2767" i="21"/>
  <c r="L2767" i="21"/>
  <c r="J2767" i="21"/>
  <c r="E2764" i="21"/>
  <c r="F2764" i="21"/>
  <c r="D2765" i="21"/>
  <c r="M2768" i="21"/>
  <c r="I2768" i="21"/>
  <c r="J2768" i="21"/>
  <c r="K2768" i="21"/>
  <c r="H2769" i="21"/>
  <c r="L2768" i="21"/>
  <c r="N2767" i="21"/>
  <c r="P2767" i="21"/>
  <c r="O2767" i="21"/>
  <c r="Q2767" i="21"/>
  <c r="F2765" i="21"/>
  <c r="E2765" i="21"/>
  <c r="D2766" i="21"/>
  <c r="P2768" i="21"/>
  <c r="N2768" i="21"/>
  <c r="O2768" i="21"/>
  <c r="Q2768" i="21"/>
  <c r="I2769" i="21"/>
  <c r="H2770" i="21"/>
  <c r="J2769" i="21"/>
  <c r="K2769" i="21"/>
  <c r="L2769" i="21"/>
  <c r="M2769" i="21"/>
  <c r="E2766" i="21"/>
  <c r="F2766" i="21"/>
  <c r="D2767" i="21"/>
  <c r="P2769" i="21"/>
  <c r="Q2769" i="21"/>
  <c r="N2769" i="21"/>
  <c r="O2769" i="21"/>
  <c r="L2770" i="21"/>
  <c r="J2770" i="21"/>
  <c r="K2770" i="21"/>
  <c r="H2771" i="21"/>
  <c r="M2770" i="21"/>
  <c r="I2770" i="21"/>
  <c r="D2768" i="21"/>
  <c r="F2767" i="21"/>
  <c r="E2767" i="21"/>
  <c r="H2772" i="21"/>
  <c r="M2771" i="21"/>
  <c r="L2771" i="21"/>
  <c r="J2771" i="21"/>
  <c r="I2771" i="21"/>
  <c r="K2771" i="21"/>
  <c r="N2770" i="21"/>
  <c r="Q2770" i="21"/>
  <c r="P2770" i="21"/>
  <c r="O2770" i="21"/>
  <c r="F2768" i="21"/>
  <c r="D2769" i="21"/>
  <c r="E2768" i="21"/>
  <c r="L2772" i="21"/>
  <c r="M2772" i="21"/>
  <c r="H2773" i="21"/>
  <c r="K2772" i="21"/>
  <c r="I2772" i="21"/>
  <c r="J2772" i="21"/>
  <c r="Q2771" i="21"/>
  <c r="O2771" i="21"/>
  <c r="P2771" i="21"/>
  <c r="N2771" i="21"/>
  <c r="F2769" i="21"/>
  <c r="D2770" i="21"/>
  <c r="E2769" i="21"/>
  <c r="I2773" i="21"/>
  <c r="H2774" i="21"/>
  <c r="K2773" i="21"/>
  <c r="M2773" i="21"/>
  <c r="L2773" i="21"/>
  <c r="J2773" i="21"/>
  <c r="Q2772" i="21"/>
  <c r="P2772" i="21"/>
  <c r="N2772" i="21"/>
  <c r="O2772" i="21"/>
  <c r="F2770" i="21"/>
  <c r="E2770" i="21"/>
  <c r="D2771" i="21"/>
  <c r="Q2773" i="21"/>
  <c r="O2773" i="21"/>
  <c r="P2773" i="21"/>
  <c r="N2773" i="21"/>
  <c r="M2774" i="21"/>
  <c r="L2774" i="21"/>
  <c r="I2774" i="21"/>
  <c r="J2774" i="21"/>
  <c r="K2774" i="21"/>
  <c r="H2775" i="21"/>
  <c r="F2771" i="21"/>
  <c r="D2772" i="21"/>
  <c r="E2771" i="21"/>
  <c r="P2774" i="21"/>
  <c r="O2774" i="21"/>
  <c r="N2774" i="21"/>
  <c r="Q2774" i="21"/>
  <c r="L2775" i="21"/>
  <c r="H2776" i="21"/>
  <c r="M2775" i="21"/>
  <c r="I2775" i="21"/>
  <c r="J2775" i="21"/>
  <c r="K2775" i="21"/>
  <c r="F2772" i="21"/>
  <c r="D2773" i="21"/>
  <c r="E2772" i="21"/>
  <c r="M2776" i="21"/>
  <c r="H2777" i="21"/>
  <c r="J2776" i="21"/>
  <c r="K2776" i="21"/>
  <c r="L2776" i="21"/>
  <c r="I2776" i="21"/>
  <c r="Q2775" i="21"/>
  <c r="O2775" i="21"/>
  <c r="N2775" i="21"/>
  <c r="P2775" i="21"/>
  <c r="E2773" i="21"/>
  <c r="F2773" i="21"/>
  <c r="D2774" i="21"/>
  <c r="J2777" i="21"/>
  <c r="M2777" i="21"/>
  <c r="I2777" i="21"/>
  <c r="K2777" i="21"/>
  <c r="L2777" i="21"/>
  <c r="H2778" i="21"/>
  <c r="O2776" i="21"/>
  <c r="P2776" i="21"/>
  <c r="Q2776" i="21"/>
  <c r="N2776" i="21"/>
  <c r="F2774" i="21"/>
  <c r="E2774" i="21"/>
  <c r="D2775" i="21"/>
  <c r="O2777" i="21"/>
  <c r="N2777" i="21"/>
  <c r="P2777" i="21"/>
  <c r="Q2777" i="21"/>
  <c r="H2779" i="21"/>
  <c r="M2778" i="21"/>
  <c r="L2778" i="21"/>
  <c r="J2778" i="21"/>
  <c r="K2778" i="21"/>
  <c r="I2778" i="21"/>
  <c r="D2776" i="21"/>
  <c r="E2775" i="21"/>
  <c r="F2775" i="21"/>
  <c r="H2780" i="21"/>
  <c r="I2779" i="21"/>
  <c r="J2779" i="21"/>
  <c r="L2779" i="21"/>
  <c r="M2779" i="21"/>
  <c r="K2779" i="21"/>
  <c r="P2778" i="21"/>
  <c r="Q2778" i="21"/>
  <c r="O2778" i="21"/>
  <c r="N2778" i="21"/>
  <c r="E2776" i="21"/>
  <c r="D2777" i="21"/>
  <c r="F2776" i="21"/>
  <c r="L2780" i="21"/>
  <c r="M2780" i="21"/>
  <c r="J2780" i="21"/>
  <c r="K2780" i="21"/>
  <c r="I2780" i="21"/>
  <c r="H2781" i="21"/>
  <c r="Q2779" i="21"/>
  <c r="N2779" i="21"/>
  <c r="P2779" i="21"/>
  <c r="O2779" i="21"/>
  <c r="E2777" i="21"/>
  <c r="D2778" i="21"/>
  <c r="F2777" i="21"/>
  <c r="P2780" i="21"/>
  <c r="O2780" i="21"/>
  <c r="Q2780" i="21"/>
  <c r="N2780" i="21"/>
  <c r="L2781" i="21"/>
  <c r="K2781" i="21"/>
  <c r="H2782" i="21"/>
  <c r="J2781" i="21"/>
  <c r="I2781" i="21"/>
  <c r="M2781" i="21"/>
  <c r="F2778" i="21"/>
  <c r="E2778" i="21"/>
  <c r="D2779" i="21"/>
  <c r="J2782" i="21"/>
  <c r="H2783" i="21"/>
  <c r="L2782" i="21"/>
  <c r="M2782" i="21"/>
  <c r="K2782" i="21"/>
  <c r="I2782" i="21"/>
  <c r="Q2781" i="21"/>
  <c r="P2781" i="21"/>
  <c r="N2781" i="21"/>
  <c r="O2781" i="21"/>
  <c r="F2779" i="21"/>
  <c r="D2780" i="21"/>
  <c r="E2779" i="21"/>
  <c r="J2783" i="21"/>
  <c r="H2784" i="21"/>
  <c r="K2783" i="21"/>
  <c r="I2783" i="21"/>
  <c r="M2783" i="21"/>
  <c r="L2783" i="21"/>
  <c r="P2782" i="21"/>
  <c r="O2782" i="21"/>
  <c r="Q2782" i="21"/>
  <c r="N2782" i="21"/>
  <c r="F2780" i="21"/>
  <c r="E2780" i="21"/>
  <c r="D2781" i="21"/>
  <c r="I2784" i="21"/>
  <c r="L2784" i="21"/>
  <c r="J2784" i="21"/>
  <c r="K2784" i="21"/>
  <c r="M2784" i="21"/>
  <c r="H2785" i="21"/>
  <c r="N2783" i="21"/>
  <c r="Q2783" i="21"/>
  <c r="P2783" i="21"/>
  <c r="O2783" i="21"/>
  <c r="F2781" i="21"/>
  <c r="E2781" i="21"/>
  <c r="D2782" i="21"/>
  <c r="Q2784" i="21"/>
  <c r="N2784" i="21"/>
  <c r="P2784" i="21"/>
  <c r="O2784" i="21"/>
  <c r="L2785" i="21"/>
  <c r="J2785" i="21"/>
  <c r="H2786" i="21"/>
  <c r="M2785" i="21"/>
  <c r="I2785" i="21"/>
  <c r="K2785" i="21"/>
  <c r="E2782" i="21"/>
  <c r="F2782" i="21"/>
  <c r="D2783" i="21"/>
  <c r="J2786" i="21"/>
  <c r="H2787" i="21"/>
  <c r="M2786" i="21"/>
  <c r="I2786" i="21"/>
  <c r="K2786" i="21"/>
  <c r="L2786" i="21"/>
  <c r="N2785" i="21"/>
  <c r="Q2785" i="21"/>
  <c r="P2785" i="21"/>
  <c r="O2785" i="21"/>
  <c r="F2783" i="21"/>
  <c r="D2784" i="21"/>
  <c r="E2783" i="21"/>
  <c r="K2787" i="21"/>
  <c r="I2787" i="21"/>
  <c r="L2787" i="21"/>
  <c r="M2787" i="21"/>
  <c r="H2788" i="21"/>
  <c r="J2787" i="21"/>
  <c r="Q2786" i="21"/>
  <c r="N2786" i="21"/>
  <c r="O2786" i="21"/>
  <c r="P2786" i="21"/>
  <c r="E2784" i="21"/>
  <c r="D2785" i="21"/>
  <c r="F2784" i="21"/>
  <c r="N2787" i="21"/>
  <c r="Q2787" i="21"/>
  <c r="P2787" i="21"/>
  <c r="O2787" i="21"/>
  <c r="L2788" i="21"/>
  <c r="M2788" i="21"/>
  <c r="I2788" i="21"/>
  <c r="H2789" i="21"/>
  <c r="J2788" i="21"/>
  <c r="K2788" i="21"/>
  <c r="F2785" i="21"/>
  <c r="D2786" i="21"/>
  <c r="E2785" i="21"/>
  <c r="P2788" i="21"/>
  <c r="Q2788" i="21"/>
  <c r="O2788" i="21"/>
  <c r="N2788" i="21"/>
  <c r="I2789" i="21"/>
  <c r="L2789" i="21"/>
  <c r="H2790" i="21"/>
  <c r="J2789" i="21"/>
  <c r="M2789" i="21"/>
  <c r="K2789" i="21"/>
  <c r="E2786" i="21"/>
  <c r="F2786" i="21"/>
  <c r="D2787" i="21"/>
  <c r="O2789" i="21"/>
  <c r="P2789" i="21"/>
  <c r="N2789" i="21"/>
  <c r="Q2789" i="21"/>
  <c r="J2790" i="21"/>
  <c r="H2791" i="21"/>
  <c r="L2790" i="21"/>
  <c r="M2790" i="21"/>
  <c r="K2790" i="21"/>
  <c r="I2790" i="21"/>
  <c r="F2787" i="21"/>
  <c r="D2788" i="21"/>
  <c r="E2787" i="21"/>
  <c r="K2791" i="21"/>
  <c r="I2791" i="21"/>
  <c r="L2791" i="21"/>
  <c r="J2791" i="21"/>
  <c r="M2791" i="21"/>
  <c r="H2792" i="21"/>
  <c r="P2790" i="21"/>
  <c r="O2790" i="21"/>
  <c r="Q2790" i="21"/>
  <c r="N2790" i="21"/>
  <c r="E2788" i="21"/>
  <c r="F2788" i="21"/>
  <c r="D2789" i="21"/>
  <c r="P2791" i="21"/>
  <c r="O2791" i="21"/>
  <c r="N2791" i="21"/>
  <c r="Q2791" i="21"/>
  <c r="H2793" i="21"/>
  <c r="J2792" i="21"/>
  <c r="K2792" i="21"/>
  <c r="M2792" i="21"/>
  <c r="L2792" i="21"/>
  <c r="I2792" i="21"/>
  <c r="F2789" i="21"/>
  <c r="E2789" i="21"/>
  <c r="D2790" i="21"/>
  <c r="L2793" i="21"/>
  <c r="J2793" i="21"/>
  <c r="M2793" i="21"/>
  <c r="I2793" i="21"/>
  <c r="H2794" i="21"/>
  <c r="K2793" i="21"/>
  <c r="P2792" i="21"/>
  <c r="Q2792" i="21"/>
  <c r="N2792" i="21"/>
  <c r="O2792" i="21"/>
  <c r="F2790" i="21"/>
  <c r="E2790" i="21"/>
  <c r="D2791" i="21"/>
  <c r="Q2793" i="21"/>
  <c r="P2793" i="21"/>
  <c r="O2793" i="21"/>
  <c r="N2793" i="21"/>
  <c r="L2794" i="21"/>
  <c r="H2795" i="21"/>
  <c r="K2794" i="21"/>
  <c r="I2794" i="21"/>
  <c r="J2794" i="21"/>
  <c r="M2794" i="21"/>
  <c r="E2791" i="21"/>
  <c r="D2792" i="21"/>
  <c r="F2791" i="21"/>
  <c r="L2795" i="21"/>
  <c r="J2795" i="21"/>
  <c r="I2795" i="21"/>
  <c r="K2795" i="21"/>
  <c r="M2795" i="21"/>
  <c r="H2796" i="21"/>
  <c r="O2794" i="21"/>
  <c r="N2794" i="21"/>
  <c r="P2794" i="21"/>
  <c r="Q2794" i="21"/>
  <c r="F2792" i="21"/>
  <c r="D2793" i="21"/>
  <c r="E2792" i="21"/>
  <c r="O2795" i="21"/>
  <c r="P2795" i="21"/>
  <c r="Q2795" i="21"/>
  <c r="N2795" i="21"/>
  <c r="M2796" i="21"/>
  <c r="K2796" i="21"/>
  <c r="I2796" i="21"/>
  <c r="L2796" i="21"/>
  <c r="J2796" i="21"/>
  <c r="H2797" i="21"/>
  <c r="D2794" i="21"/>
  <c r="F2793" i="21"/>
  <c r="E2793" i="21"/>
  <c r="P2796" i="21"/>
  <c r="Q2796" i="21"/>
  <c r="O2796" i="21"/>
  <c r="N2796" i="21"/>
  <c r="L2797" i="21"/>
  <c r="J2797" i="21"/>
  <c r="H2798" i="21"/>
  <c r="M2797" i="21"/>
  <c r="I2797" i="21"/>
  <c r="K2797" i="21"/>
  <c r="E2794" i="21"/>
  <c r="F2794" i="21"/>
  <c r="D2795" i="21"/>
  <c r="K2798" i="21"/>
  <c r="I2798" i="21"/>
  <c r="J2798" i="21"/>
  <c r="M2798" i="21"/>
  <c r="H2799" i="21"/>
  <c r="L2798" i="21"/>
  <c r="O2797" i="21"/>
  <c r="Q2797" i="21"/>
  <c r="N2797" i="21"/>
  <c r="P2797" i="21"/>
  <c r="E2795" i="21"/>
  <c r="D2796" i="21"/>
  <c r="F2795" i="21"/>
  <c r="N2798" i="21"/>
  <c r="P2798" i="21"/>
  <c r="Q2798" i="21"/>
  <c r="O2798" i="21"/>
  <c r="K2799" i="21"/>
  <c r="H2800" i="21"/>
  <c r="L2799" i="21"/>
  <c r="I2799" i="21"/>
  <c r="M2799" i="21"/>
  <c r="J2799" i="21"/>
  <c r="F2796" i="21"/>
  <c r="E2796" i="21"/>
  <c r="D2797" i="21"/>
  <c r="H2801" i="21"/>
  <c r="L2800" i="21"/>
  <c r="J2800" i="21"/>
  <c r="M2800" i="21"/>
  <c r="I2800" i="21"/>
  <c r="K2800" i="21"/>
  <c r="Q2799" i="21"/>
  <c r="P2799" i="21"/>
  <c r="O2799" i="21"/>
  <c r="N2799" i="21"/>
  <c r="F2797" i="21"/>
  <c r="E2797" i="21"/>
  <c r="D2798" i="21"/>
  <c r="I2801" i="21"/>
  <c r="M2801" i="21"/>
  <c r="H2802" i="21"/>
  <c r="K2801" i="21"/>
  <c r="L2801" i="21"/>
  <c r="J2801" i="21"/>
  <c r="O2800" i="21"/>
  <c r="N2800" i="21"/>
  <c r="P2800" i="21"/>
  <c r="Q2800" i="21"/>
  <c r="F2798" i="21"/>
  <c r="E2798" i="21"/>
  <c r="D2799" i="21"/>
  <c r="P2801" i="21"/>
  <c r="Q2801" i="21"/>
  <c r="O2801" i="21"/>
  <c r="N2801" i="21"/>
  <c r="H2803" i="21"/>
  <c r="K2802" i="21"/>
  <c r="M2802" i="21"/>
  <c r="I2802" i="21"/>
  <c r="J2802" i="21"/>
  <c r="L2802" i="21"/>
  <c r="F2799" i="21"/>
  <c r="D2800" i="21"/>
  <c r="E2799" i="21"/>
  <c r="I2803" i="21"/>
  <c r="H2804" i="21"/>
  <c r="L2803" i="21"/>
  <c r="M2803" i="21"/>
  <c r="J2803" i="21"/>
  <c r="K2803" i="21"/>
  <c r="O2802" i="21"/>
  <c r="P2802" i="21"/>
  <c r="Q2802" i="21"/>
  <c r="N2802" i="21"/>
  <c r="F2800" i="21"/>
  <c r="D2801" i="21"/>
  <c r="E2800" i="21"/>
  <c r="N2803" i="21"/>
  <c r="Q2803" i="21"/>
  <c r="P2803" i="21"/>
  <c r="O2803" i="21"/>
  <c r="I2804" i="21"/>
  <c r="H2805" i="21"/>
  <c r="M2804" i="21"/>
  <c r="L2804" i="21"/>
  <c r="K2804" i="21"/>
  <c r="J2804" i="21"/>
  <c r="F2801" i="21"/>
  <c r="E2801" i="21"/>
  <c r="D2802" i="21"/>
  <c r="Q2804" i="21"/>
  <c r="O2804" i="21"/>
  <c r="N2804" i="21"/>
  <c r="P2804" i="21"/>
  <c r="K2805" i="21"/>
  <c r="H2806" i="21"/>
  <c r="L2805" i="21"/>
  <c r="I2805" i="21"/>
  <c r="M2805" i="21"/>
  <c r="J2805" i="21"/>
  <c r="F2802" i="21"/>
  <c r="E2802" i="21"/>
  <c r="D2803" i="21"/>
  <c r="I2806" i="21"/>
  <c r="J2806" i="21"/>
  <c r="H2807" i="21"/>
  <c r="L2806" i="21"/>
  <c r="M2806" i="21"/>
  <c r="K2806" i="21"/>
  <c r="Q2805" i="21"/>
  <c r="O2805" i="21"/>
  <c r="N2805" i="21"/>
  <c r="P2805" i="21"/>
  <c r="E2803" i="21"/>
  <c r="D2804" i="21"/>
  <c r="F2803" i="21"/>
  <c r="Q2806" i="21"/>
  <c r="N2806" i="21"/>
  <c r="P2806" i="21"/>
  <c r="O2806" i="21"/>
  <c r="K2807" i="21"/>
  <c r="M2807" i="21"/>
  <c r="I2807" i="21"/>
  <c r="H2808" i="21"/>
  <c r="J2807" i="21"/>
  <c r="L2807" i="21"/>
  <c r="F2804" i="21"/>
  <c r="E2804" i="21"/>
  <c r="D2805" i="21"/>
  <c r="O2807" i="21"/>
  <c r="N2807" i="21"/>
  <c r="Q2807" i="21"/>
  <c r="P2807" i="21"/>
  <c r="K2808" i="21"/>
  <c r="M2808" i="21"/>
  <c r="L2808" i="21"/>
  <c r="J2808" i="21"/>
  <c r="I2808" i="21"/>
  <c r="H2809" i="21"/>
  <c r="E2805" i="21"/>
  <c r="F2805" i="21"/>
  <c r="D2806" i="21"/>
  <c r="P2808" i="21"/>
  <c r="Q2808" i="21"/>
  <c r="N2808" i="21"/>
  <c r="O2808" i="21"/>
  <c r="M2809" i="21"/>
  <c r="J2809" i="21"/>
  <c r="I2809" i="21"/>
  <c r="K2809" i="21"/>
  <c r="L2809" i="21"/>
  <c r="H2810" i="21"/>
  <c r="D2807" i="21"/>
  <c r="F2806" i="21"/>
  <c r="E2806" i="21"/>
  <c r="Q2809" i="21"/>
  <c r="P2809" i="21"/>
  <c r="O2809" i="21"/>
  <c r="N2809" i="21"/>
  <c r="L2810" i="21"/>
  <c r="H2811" i="21"/>
  <c r="M2810" i="21"/>
  <c r="J2810" i="21"/>
  <c r="I2810" i="21"/>
  <c r="K2810" i="21"/>
  <c r="E2807" i="21"/>
  <c r="D2808" i="21"/>
  <c r="F2807" i="21"/>
  <c r="I2811" i="21"/>
  <c r="H2812" i="21"/>
  <c r="M2811" i="21"/>
  <c r="L2811" i="21"/>
  <c r="J2811" i="21"/>
  <c r="K2811" i="21"/>
  <c r="P2810" i="21"/>
  <c r="Q2810" i="21"/>
  <c r="O2810" i="21"/>
  <c r="N2810" i="21"/>
  <c r="E2808" i="21"/>
  <c r="D2809" i="21"/>
  <c r="F2808" i="21"/>
  <c r="Q2811" i="21"/>
  <c r="N2811" i="21"/>
  <c r="O2811" i="21"/>
  <c r="P2811" i="21"/>
  <c r="L2812" i="21"/>
  <c r="H2813" i="21"/>
  <c r="J2812" i="21"/>
  <c r="I2812" i="21"/>
  <c r="M2812" i="21"/>
  <c r="K2812" i="21"/>
  <c r="F2809" i="21"/>
  <c r="D2810" i="21"/>
  <c r="E2809" i="21"/>
  <c r="L2813" i="21"/>
  <c r="H2814" i="21"/>
  <c r="J2813" i="21"/>
  <c r="M2813" i="21"/>
  <c r="K2813" i="21"/>
  <c r="I2813" i="21"/>
  <c r="O2812" i="21"/>
  <c r="N2812" i="21"/>
  <c r="P2812" i="21"/>
  <c r="Q2812" i="21"/>
  <c r="E2810" i="21"/>
  <c r="F2810" i="21"/>
  <c r="D2811" i="21"/>
  <c r="H2815" i="21"/>
  <c r="I2814" i="21"/>
  <c r="M2814" i="21"/>
  <c r="L2814" i="21"/>
  <c r="J2814" i="21"/>
  <c r="K2814" i="21"/>
  <c r="Q2813" i="21"/>
  <c r="P2813" i="21"/>
  <c r="O2813" i="21"/>
  <c r="N2813" i="21"/>
  <c r="E2811" i="21"/>
  <c r="F2811" i="21"/>
  <c r="D2812" i="21"/>
  <c r="M2815" i="21"/>
  <c r="H2816" i="21"/>
  <c r="L2815" i="21"/>
  <c r="I2815" i="21"/>
  <c r="K2815" i="21"/>
  <c r="J2815" i="21"/>
  <c r="Q2814" i="21"/>
  <c r="N2814" i="21"/>
  <c r="O2814" i="21"/>
  <c r="P2814" i="21"/>
  <c r="F2812" i="21"/>
  <c r="D2813" i="21"/>
  <c r="E2812" i="21"/>
  <c r="M2816" i="21"/>
  <c r="K2816" i="21"/>
  <c r="H2817" i="21"/>
  <c r="J2816" i="21"/>
  <c r="L2816" i="21"/>
  <c r="I2816" i="21"/>
  <c r="N2815" i="21"/>
  <c r="Q2815" i="21"/>
  <c r="O2815" i="21"/>
  <c r="P2815" i="21"/>
  <c r="F2813" i="21"/>
  <c r="D2814" i="21"/>
  <c r="E2813" i="21"/>
  <c r="L2817" i="21"/>
  <c r="J2817" i="21"/>
  <c r="I2817" i="21"/>
  <c r="H2818" i="21"/>
  <c r="K2817" i="21"/>
  <c r="M2817" i="21"/>
  <c r="O2816" i="21"/>
  <c r="Q2816" i="21"/>
  <c r="P2816" i="21"/>
  <c r="N2816" i="21"/>
  <c r="E2814" i="21"/>
  <c r="D2815" i="21"/>
  <c r="F2814" i="21"/>
  <c r="Q2817" i="21"/>
  <c r="N2817" i="21"/>
  <c r="P2817" i="21"/>
  <c r="O2817" i="21"/>
  <c r="H2819" i="21"/>
  <c r="J2818" i="21"/>
  <c r="I2818" i="21"/>
  <c r="M2818" i="21"/>
  <c r="K2818" i="21"/>
  <c r="L2818" i="21"/>
  <c r="E2815" i="21"/>
  <c r="F2815" i="21"/>
  <c r="D2816" i="21"/>
  <c r="K2819" i="21"/>
  <c r="I2819" i="21"/>
  <c r="H2820" i="21"/>
  <c r="M2819" i="21"/>
  <c r="L2819" i="21"/>
  <c r="J2819" i="21"/>
  <c r="N2818" i="21"/>
  <c r="Q2818" i="21"/>
  <c r="P2818" i="21"/>
  <c r="O2818" i="21"/>
  <c r="E2816" i="21"/>
  <c r="D2817" i="21"/>
  <c r="F2816" i="21"/>
  <c r="P2819" i="21"/>
  <c r="O2819" i="21"/>
  <c r="Q2819" i="21"/>
  <c r="N2819" i="21"/>
  <c r="J2820" i="21"/>
  <c r="K2820" i="21"/>
  <c r="L2820" i="21"/>
  <c r="H2821" i="21"/>
  <c r="M2820" i="21"/>
  <c r="I2820" i="21"/>
  <c r="F2817" i="21"/>
  <c r="D2818" i="21"/>
  <c r="E2817" i="21"/>
  <c r="J2821" i="21"/>
  <c r="L2821" i="21"/>
  <c r="M2821" i="21"/>
  <c r="H2822" i="21"/>
  <c r="K2821" i="21"/>
  <c r="I2821" i="21"/>
  <c r="N2820" i="21"/>
  <c r="O2820" i="21"/>
  <c r="P2820" i="21"/>
  <c r="Q2820" i="21"/>
  <c r="F2818" i="21"/>
  <c r="D2819" i="21"/>
  <c r="E2818" i="21"/>
  <c r="H2823" i="21"/>
  <c r="L2822" i="21"/>
  <c r="K2822" i="21"/>
  <c r="I2822" i="21"/>
  <c r="M2822" i="21"/>
  <c r="J2822" i="21"/>
  <c r="Q2821" i="21"/>
  <c r="O2821" i="21"/>
  <c r="P2821" i="21"/>
  <c r="N2821" i="21"/>
  <c r="F2819" i="21"/>
  <c r="E2819" i="21"/>
  <c r="D2820" i="21"/>
  <c r="H2824" i="21"/>
  <c r="K2823" i="21"/>
  <c r="L2823" i="21"/>
  <c r="J2823" i="21"/>
  <c r="I2823" i="21"/>
  <c r="M2823" i="21"/>
  <c r="N2822" i="21"/>
  <c r="P2822" i="21"/>
  <c r="Q2822" i="21"/>
  <c r="O2822" i="21"/>
  <c r="D2821" i="21"/>
  <c r="E2820" i="21"/>
  <c r="F2820" i="21"/>
  <c r="I2824" i="21"/>
  <c r="K2824" i="21"/>
  <c r="J2824" i="21"/>
  <c r="L2824" i="21"/>
  <c r="M2824" i="21"/>
  <c r="H2825" i="21"/>
  <c r="Q2823" i="21"/>
  <c r="N2823" i="21"/>
  <c r="O2823" i="21"/>
  <c r="P2823" i="21"/>
  <c r="E2821" i="21"/>
  <c r="D2822" i="21"/>
  <c r="F2821" i="21"/>
  <c r="Q2824" i="21"/>
  <c r="N2824" i="21"/>
  <c r="O2824" i="21"/>
  <c r="P2824" i="21"/>
  <c r="L2825" i="21"/>
  <c r="I2825" i="21"/>
  <c r="M2825" i="21"/>
  <c r="J2825" i="21"/>
  <c r="H2826" i="21"/>
  <c r="K2825" i="21"/>
  <c r="E2822" i="21"/>
  <c r="D2823" i="21"/>
  <c r="F2822" i="21"/>
  <c r="Q2825" i="21"/>
  <c r="O2825" i="21"/>
  <c r="N2825" i="21"/>
  <c r="P2825" i="21"/>
  <c r="H2827" i="21"/>
  <c r="L2826" i="21"/>
  <c r="I2826" i="21"/>
  <c r="M2826" i="21"/>
  <c r="J2826" i="21"/>
  <c r="K2826" i="21"/>
  <c r="D2824" i="21"/>
  <c r="F2823" i="21"/>
  <c r="E2823" i="21"/>
  <c r="M2827" i="21"/>
  <c r="L2827" i="21"/>
  <c r="K2827" i="21"/>
  <c r="J2827" i="21"/>
  <c r="I2827" i="21"/>
  <c r="H2828" i="21"/>
  <c r="P2826" i="21"/>
  <c r="O2826" i="21"/>
  <c r="N2826" i="21"/>
  <c r="Q2826" i="21"/>
  <c r="F2824" i="21"/>
  <c r="D2825" i="21"/>
  <c r="E2824" i="21"/>
  <c r="P2827" i="21"/>
  <c r="N2827" i="21"/>
  <c r="O2827" i="21"/>
  <c r="Q2827" i="21"/>
  <c r="M2828" i="21"/>
  <c r="L2828" i="21"/>
  <c r="I2828" i="21"/>
  <c r="J2828" i="21"/>
  <c r="H2829" i="21"/>
  <c r="K2828" i="21"/>
  <c r="F2825" i="21"/>
  <c r="D2826" i="21"/>
  <c r="E2825" i="21"/>
  <c r="N2828" i="21"/>
  <c r="P2828" i="21"/>
  <c r="O2828" i="21"/>
  <c r="Q2828" i="21"/>
  <c r="L2829" i="21"/>
  <c r="J2829" i="21"/>
  <c r="K2829" i="21"/>
  <c r="M2829" i="21"/>
  <c r="H2830" i="21"/>
  <c r="I2829" i="21"/>
  <c r="F2826" i="21"/>
  <c r="E2826" i="21"/>
  <c r="D2827" i="21"/>
  <c r="K2830" i="21"/>
  <c r="J2830" i="21"/>
  <c r="H2831" i="21"/>
  <c r="L2830" i="21"/>
  <c r="M2830" i="21"/>
  <c r="I2830" i="21"/>
  <c r="P2829" i="21"/>
  <c r="O2829" i="21"/>
  <c r="N2829" i="21"/>
  <c r="Q2829" i="21"/>
  <c r="F2827" i="21"/>
  <c r="E2827" i="21"/>
  <c r="D2828" i="21"/>
  <c r="M2831" i="21"/>
  <c r="K2831" i="21"/>
  <c r="I2831" i="21"/>
  <c r="H2832" i="21"/>
  <c r="L2831" i="21"/>
  <c r="J2831" i="21"/>
  <c r="Q2830" i="21"/>
  <c r="P2830" i="21"/>
  <c r="N2830" i="21"/>
  <c r="O2830" i="21"/>
  <c r="D2829" i="21"/>
  <c r="F2828" i="21"/>
  <c r="E2828" i="21"/>
  <c r="P2831" i="21"/>
  <c r="N2831" i="21"/>
  <c r="O2831" i="21"/>
  <c r="Q2831" i="21"/>
  <c r="H2833" i="21"/>
  <c r="K2832" i="21"/>
  <c r="J2832" i="21"/>
  <c r="L2832" i="21"/>
  <c r="M2832" i="21"/>
  <c r="I2832" i="21"/>
  <c r="F2829" i="21"/>
  <c r="D2830" i="21"/>
  <c r="E2829" i="21"/>
  <c r="H2834" i="21"/>
  <c r="K2833" i="21"/>
  <c r="J2833" i="21"/>
  <c r="L2833" i="21"/>
  <c r="I2833" i="21"/>
  <c r="M2833" i="21"/>
  <c r="P2832" i="21"/>
  <c r="O2832" i="21"/>
  <c r="N2832" i="21"/>
  <c r="Q2832" i="21"/>
  <c r="E2830" i="21"/>
  <c r="D2831" i="21"/>
  <c r="F2830" i="21"/>
  <c r="K2834" i="21"/>
  <c r="L2834" i="21"/>
  <c r="M2834" i="21"/>
  <c r="H2835" i="21"/>
  <c r="J2834" i="21"/>
  <c r="I2834" i="21"/>
  <c r="N2833" i="21"/>
  <c r="Q2833" i="21"/>
  <c r="P2833" i="21"/>
  <c r="O2833" i="21"/>
  <c r="D2832" i="21"/>
  <c r="F2831" i="21"/>
  <c r="E2831" i="21"/>
  <c r="L2835" i="21"/>
  <c r="K2835" i="21"/>
  <c r="J2835" i="21"/>
  <c r="I2835" i="21"/>
  <c r="M2835" i="21"/>
  <c r="H2836" i="21"/>
  <c r="P2834" i="21"/>
  <c r="Q2834" i="21"/>
  <c r="O2834" i="21"/>
  <c r="N2834" i="21"/>
  <c r="E2832" i="21"/>
  <c r="D2833" i="21"/>
  <c r="F2832" i="21"/>
  <c r="O2835" i="21"/>
  <c r="P2835" i="21"/>
  <c r="N2835" i="21"/>
  <c r="Q2835" i="21"/>
  <c r="M2836" i="21"/>
  <c r="I2836" i="21"/>
  <c r="L2836" i="21"/>
  <c r="J2836" i="21"/>
  <c r="H2837" i="21"/>
  <c r="K2836" i="21"/>
  <c r="D2834" i="21"/>
  <c r="E2833" i="21"/>
  <c r="F2833" i="21"/>
  <c r="P2836" i="21"/>
  <c r="N2836" i="21"/>
  <c r="Q2836" i="21"/>
  <c r="O2836" i="21"/>
  <c r="L2837" i="21"/>
  <c r="K2837" i="21"/>
  <c r="J2837" i="21"/>
  <c r="M2837" i="21"/>
  <c r="H2838" i="21"/>
  <c r="I2837" i="21"/>
  <c r="D2835" i="21"/>
  <c r="E2834" i="21"/>
  <c r="F2834" i="21"/>
  <c r="M2838" i="21"/>
  <c r="L2838" i="21"/>
  <c r="K2838" i="21"/>
  <c r="J2838" i="21"/>
  <c r="H2839" i="21"/>
  <c r="I2838" i="21"/>
  <c r="P2837" i="21"/>
  <c r="Q2837" i="21"/>
  <c r="N2837" i="21"/>
  <c r="O2837" i="21"/>
  <c r="F2835" i="21"/>
  <c r="E2835" i="21"/>
  <c r="D2836" i="21"/>
  <c r="L2839" i="21"/>
  <c r="H2840" i="21"/>
  <c r="K2839" i="21"/>
  <c r="J2839" i="21"/>
  <c r="I2839" i="21"/>
  <c r="M2839" i="21"/>
  <c r="Q2838" i="21"/>
  <c r="N2838" i="21"/>
  <c r="O2838" i="21"/>
  <c r="P2838" i="21"/>
  <c r="E2836" i="21"/>
  <c r="F2836" i="21"/>
  <c r="D2837" i="21"/>
  <c r="L2840" i="21"/>
  <c r="J2840" i="21"/>
  <c r="H2841" i="21"/>
  <c r="M2840" i="21"/>
  <c r="K2840" i="21"/>
  <c r="I2840" i="21"/>
  <c r="N2839" i="21"/>
  <c r="O2839" i="21"/>
  <c r="P2839" i="21"/>
  <c r="Q2839" i="21"/>
  <c r="E2837" i="21"/>
  <c r="D2838" i="21"/>
  <c r="F2837" i="21"/>
  <c r="J2841" i="21"/>
  <c r="I2841" i="21"/>
  <c r="M2841" i="21"/>
  <c r="K2841" i="21"/>
  <c r="H2842" i="21"/>
  <c r="L2841" i="21"/>
  <c r="Q2840" i="21"/>
  <c r="P2840" i="21"/>
  <c r="N2840" i="21"/>
  <c r="O2840" i="21"/>
  <c r="E2838" i="21"/>
  <c r="F2838" i="21"/>
  <c r="D2839" i="21"/>
  <c r="O2841" i="21"/>
  <c r="P2841" i="21"/>
  <c r="N2841" i="21"/>
  <c r="Q2841" i="21"/>
  <c r="M2842" i="21"/>
  <c r="H2843" i="21"/>
  <c r="I2842" i="21"/>
  <c r="K2842" i="21"/>
  <c r="L2842" i="21"/>
  <c r="J2842" i="21"/>
  <c r="E2839" i="21"/>
  <c r="F2839" i="21"/>
  <c r="D2840" i="21"/>
  <c r="L2843" i="21"/>
  <c r="H2844" i="21"/>
  <c r="I2843" i="21"/>
  <c r="J2843" i="21"/>
  <c r="K2843" i="21"/>
  <c r="M2843" i="21"/>
  <c r="N2842" i="21"/>
  <c r="O2842" i="21"/>
  <c r="P2842" i="21"/>
  <c r="Q2842" i="21"/>
  <c r="E2840" i="21"/>
  <c r="F2840" i="21"/>
  <c r="D2841" i="21"/>
  <c r="K2844" i="21"/>
  <c r="J2844" i="21"/>
  <c r="M2844" i="21"/>
  <c r="L2844" i="21"/>
  <c r="H2845" i="21"/>
  <c r="I2844" i="21"/>
  <c r="N2843" i="21"/>
  <c r="O2843" i="21"/>
  <c r="P2843" i="21"/>
  <c r="Q2843" i="21"/>
  <c r="F2841" i="21"/>
  <c r="E2841" i="21"/>
  <c r="D2842" i="21"/>
  <c r="J2845" i="21"/>
  <c r="H2846" i="21"/>
  <c r="I2845" i="21"/>
  <c r="L2845" i="21"/>
  <c r="M2845" i="21"/>
  <c r="K2845" i="21"/>
  <c r="O2844" i="21"/>
  <c r="N2844" i="21"/>
  <c r="Q2844" i="21"/>
  <c r="P2844" i="21"/>
  <c r="F2842" i="21"/>
  <c r="E2842" i="21"/>
  <c r="D2843" i="21"/>
  <c r="M2846" i="21"/>
  <c r="L2846" i="21"/>
  <c r="K2846" i="21"/>
  <c r="J2846" i="21"/>
  <c r="H2847" i="21"/>
  <c r="I2846" i="21"/>
  <c r="P2845" i="21"/>
  <c r="O2845" i="21"/>
  <c r="N2845" i="21"/>
  <c r="Q2845" i="21"/>
  <c r="D2844" i="21"/>
  <c r="E2843" i="21"/>
  <c r="F2843" i="21"/>
  <c r="L2847" i="21"/>
  <c r="M2847" i="21"/>
  <c r="K2847" i="21"/>
  <c r="H2848" i="21"/>
  <c r="J2847" i="21"/>
  <c r="I2847" i="21"/>
  <c r="P2846" i="21"/>
  <c r="Q2846" i="21"/>
  <c r="O2846" i="21"/>
  <c r="N2846" i="21"/>
  <c r="D2845" i="21"/>
  <c r="F2844" i="21"/>
  <c r="E2844" i="21"/>
  <c r="K2848" i="21"/>
  <c r="L2848" i="21"/>
  <c r="H2849" i="21"/>
  <c r="M2848" i="21"/>
  <c r="I2848" i="21"/>
  <c r="J2848" i="21"/>
  <c r="Q2847" i="21"/>
  <c r="N2847" i="21"/>
  <c r="O2847" i="21"/>
  <c r="P2847" i="21"/>
  <c r="F2845" i="21"/>
  <c r="E2845" i="21"/>
  <c r="D2846" i="21"/>
  <c r="I2849" i="21"/>
  <c r="M2849" i="21"/>
  <c r="J2849" i="21"/>
  <c r="K2849" i="21"/>
  <c r="H2850" i="21"/>
  <c r="L2849" i="21"/>
  <c r="P2848" i="21"/>
  <c r="O2848" i="21"/>
  <c r="Q2848" i="21"/>
  <c r="N2848" i="21"/>
  <c r="D2847" i="21"/>
  <c r="F2846" i="21"/>
  <c r="E2846" i="21"/>
  <c r="O2849" i="21"/>
  <c r="Q2849" i="21"/>
  <c r="P2849" i="21"/>
  <c r="N2849" i="21"/>
  <c r="M2850" i="21"/>
  <c r="K2850" i="21"/>
  <c r="L2850" i="21"/>
  <c r="I2850" i="21"/>
  <c r="J2850" i="21"/>
  <c r="H2851" i="21"/>
  <c r="E2847" i="21"/>
  <c r="D2848" i="21"/>
  <c r="F2847" i="21"/>
  <c r="O2850" i="21"/>
  <c r="P2850" i="21"/>
  <c r="Q2850" i="21"/>
  <c r="N2850" i="21"/>
  <c r="M2851" i="21"/>
  <c r="J2851" i="21"/>
  <c r="H2852" i="21"/>
  <c r="L2851" i="21"/>
  <c r="I2851" i="21"/>
  <c r="K2851" i="21"/>
  <c r="E2848" i="21"/>
  <c r="D2849" i="21"/>
  <c r="F2848" i="21"/>
  <c r="M2852" i="21"/>
  <c r="K2852" i="21"/>
  <c r="L2852" i="21"/>
  <c r="J2852" i="21"/>
  <c r="I2852" i="21"/>
  <c r="H2853" i="21"/>
  <c r="N2851" i="21"/>
  <c r="P2851" i="21"/>
  <c r="O2851" i="21"/>
  <c r="Q2851" i="21"/>
  <c r="F2849" i="21"/>
  <c r="D2850" i="21"/>
  <c r="E2849" i="21"/>
  <c r="N2852" i="21"/>
  <c r="Q2852" i="21"/>
  <c r="P2852" i="21"/>
  <c r="O2852" i="21"/>
  <c r="I2853" i="21"/>
  <c r="J2853" i="21"/>
  <c r="K2853" i="21"/>
  <c r="M2853" i="21"/>
  <c r="H2854" i="21"/>
  <c r="L2853" i="21"/>
  <c r="D2851" i="21"/>
  <c r="F2850" i="21"/>
  <c r="E2850" i="21"/>
  <c r="N2853" i="21"/>
  <c r="O2853" i="21"/>
  <c r="Q2853" i="21"/>
  <c r="P2853" i="21"/>
  <c r="J2854" i="21"/>
  <c r="I2854" i="21"/>
  <c r="M2854" i="21"/>
  <c r="L2854" i="21"/>
  <c r="K2854" i="21"/>
  <c r="H2855" i="21"/>
  <c r="F2851" i="21"/>
  <c r="D2852" i="21"/>
  <c r="E2851" i="21"/>
  <c r="N2854" i="21"/>
  <c r="O2854" i="21"/>
  <c r="P2854" i="21"/>
  <c r="Q2854" i="21"/>
  <c r="K2855" i="21"/>
  <c r="M2855" i="21"/>
  <c r="J2855" i="21"/>
  <c r="L2855" i="21"/>
  <c r="I2855" i="21"/>
  <c r="H2856" i="21"/>
  <c r="D2853" i="21"/>
  <c r="E2852" i="21"/>
  <c r="F2852" i="21"/>
  <c r="N2855" i="21"/>
  <c r="Q2855" i="21"/>
  <c r="O2855" i="21"/>
  <c r="P2855" i="21"/>
  <c r="J2856" i="21"/>
  <c r="K2856" i="21"/>
  <c r="I2856" i="21"/>
  <c r="M2856" i="21"/>
  <c r="H2857" i="21"/>
  <c r="L2856" i="21"/>
  <c r="E2853" i="21"/>
  <c r="F2853" i="21"/>
  <c r="D2854" i="21"/>
  <c r="O2856" i="21"/>
  <c r="N2856" i="21"/>
  <c r="Q2856" i="21"/>
  <c r="P2856" i="21"/>
  <c r="I2857" i="21"/>
  <c r="K2857" i="21"/>
  <c r="M2857" i="21"/>
  <c r="H2858" i="21"/>
  <c r="L2857" i="21"/>
  <c r="J2857" i="21"/>
  <c r="F2854" i="21"/>
  <c r="E2854" i="21"/>
  <c r="D2855" i="21"/>
  <c r="Q2857" i="21"/>
  <c r="O2857" i="21"/>
  <c r="P2857" i="21"/>
  <c r="N2857" i="21"/>
  <c r="M2858" i="21"/>
  <c r="I2858" i="21"/>
  <c r="J2858" i="21"/>
  <c r="H2859" i="21"/>
  <c r="K2858" i="21"/>
  <c r="L2858" i="21"/>
  <c r="F2855" i="21"/>
  <c r="E2855" i="21"/>
  <c r="D2856" i="21"/>
  <c r="Q2858" i="21"/>
  <c r="O2858" i="21"/>
  <c r="N2858" i="21"/>
  <c r="P2858" i="21"/>
  <c r="L2859" i="21"/>
  <c r="H2860" i="21"/>
  <c r="K2859" i="21"/>
  <c r="J2859" i="21"/>
  <c r="M2859" i="21"/>
  <c r="I2859" i="21"/>
  <c r="F2856" i="21"/>
  <c r="D2857" i="21"/>
  <c r="E2856" i="21"/>
  <c r="K2860" i="21"/>
  <c r="M2860" i="21"/>
  <c r="J2860" i="21"/>
  <c r="H2861" i="21"/>
  <c r="L2860" i="21"/>
  <c r="I2860" i="21"/>
  <c r="O2859" i="21"/>
  <c r="P2859" i="21"/>
  <c r="Q2859" i="21"/>
  <c r="N2859" i="21"/>
  <c r="E2857" i="21"/>
  <c r="D2858" i="21"/>
  <c r="F2857" i="21"/>
  <c r="I2861" i="21"/>
  <c r="K2861" i="21"/>
  <c r="H2862" i="21"/>
  <c r="M2861" i="21"/>
  <c r="L2861" i="21"/>
  <c r="J2861" i="21"/>
  <c r="O2860" i="21"/>
  <c r="P2860" i="21"/>
  <c r="Q2860" i="21"/>
  <c r="N2860" i="21"/>
  <c r="F2858" i="21"/>
  <c r="E2858" i="21"/>
  <c r="D2859" i="21"/>
  <c r="O2861" i="21"/>
  <c r="P2861" i="21"/>
  <c r="N2861" i="21"/>
  <c r="Q2861" i="21"/>
  <c r="M2862" i="21"/>
  <c r="H2863" i="21"/>
  <c r="L2862" i="21"/>
  <c r="I2862" i="21"/>
  <c r="J2862" i="21"/>
  <c r="K2862" i="21"/>
  <c r="F2859" i="21"/>
  <c r="D2860" i="21"/>
  <c r="E2859" i="21"/>
  <c r="H2864" i="21"/>
  <c r="L2863" i="21"/>
  <c r="M2863" i="21"/>
  <c r="I2863" i="21"/>
  <c r="K2863" i="21"/>
  <c r="J2863" i="21"/>
  <c r="N2862" i="21"/>
  <c r="P2862" i="21"/>
  <c r="Q2862" i="21"/>
  <c r="O2862" i="21"/>
  <c r="F2860" i="21"/>
  <c r="E2860" i="21"/>
  <c r="D2861" i="21"/>
  <c r="M2864" i="21"/>
  <c r="I2864" i="21"/>
  <c r="H2865" i="21"/>
  <c r="K2864" i="21"/>
  <c r="J2864" i="21"/>
  <c r="L2864" i="21"/>
  <c r="N2863" i="21"/>
  <c r="Q2863" i="21"/>
  <c r="P2863" i="21"/>
  <c r="O2863" i="21"/>
  <c r="D2862" i="21"/>
  <c r="E2861" i="21"/>
  <c r="F2861" i="21"/>
  <c r="N2864" i="21"/>
  <c r="Q2864" i="21"/>
  <c r="P2864" i="21"/>
  <c r="O2864" i="21"/>
  <c r="J2865" i="21"/>
  <c r="L2865" i="21"/>
  <c r="H2866" i="21"/>
  <c r="I2865" i="21"/>
  <c r="M2865" i="21"/>
  <c r="K2865" i="21"/>
  <c r="F2862" i="21"/>
  <c r="D2863" i="21"/>
  <c r="E2862" i="21"/>
  <c r="K2866" i="21"/>
  <c r="M2866" i="21"/>
  <c r="L2866" i="21"/>
  <c r="I2866" i="21"/>
  <c r="H2867" i="21"/>
  <c r="J2866" i="21"/>
  <c r="N2865" i="21"/>
  <c r="P2865" i="21"/>
  <c r="Q2865" i="21"/>
  <c r="O2865" i="21"/>
  <c r="E2863" i="21"/>
  <c r="D2864" i="21"/>
  <c r="F2863" i="21"/>
  <c r="O2866" i="21"/>
  <c r="Q2866" i="21"/>
  <c r="N2866" i="21"/>
  <c r="P2866" i="21"/>
  <c r="M2867" i="21"/>
  <c r="I2867" i="21"/>
  <c r="K2867" i="21"/>
  <c r="H2868" i="21"/>
  <c r="J2867" i="21"/>
  <c r="L2867" i="21"/>
  <c r="F2864" i="21"/>
  <c r="D2865" i="21"/>
  <c r="E2864" i="21"/>
  <c r="O2867" i="21"/>
  <c r="P2867" i="21"/>
  <c r="N2867" i="21"/>
  <c r="Q2867" i="21"/>
  <c r="I2868" i="21"/>
  <c r="K2868" i="21"/>
  <c r="H2869" i="21"/>
  <c r="M2868" i="21"/>
  <c r="J2868" i="21"/>
  <c r="L2868" i="21"/>
  <c r="F2865" i="21"/>
  <c r="D2866" i="21"/>
  <c r="E2865" i="21"/>
  <c r="Q2868" i="21"/>
  <c r="O2868" i="21"/>
  <c r="N2868" i="21"/>
  <c r="P2868" i="21"/>
  <c r="J2869" i="21"/>
  <c r="L2869" i="21"/>
  <c r="K2869" i="21"/>
  <c r="H2870" i="21"/>
  <c r="I2869" i="21"/>
  <c r="M2869" i="21"/>
  <c r="E2866" i="21"/>
  <c r="F2866" i="21"/>
  <c r="D2867" i="21"/>
  <c r="I2870" i="21"/>
  <c r="K2870" i="21"/>
  <c r="M2870" i="21"/>
  <c r="J2870" i="21"/>
  <c r="H2871" i="21"/>
  <c r="L2870" i="21"/>
  <c r="Q2869" i="21"/>
  <c r="N2869" i="21"/>
  <c r="P2869" i="21"/>
  <c r="O2869" i="21"/>
  <c r="F2867" i="21"/>
  <c r="D2868" i="21"/>
  <c r="E2867" i="21"/>
  <c r="Q2870" i="21"/>
  <c r="O2870" i="21"/>
  <c r="P2870" i="21"/>
  <c r="N2870" i="21"/>
  <c r="L2871" i="21"/>
  <c r="M2871" i="21"/>
  <c r="H2872" i="21"/>
  <c r="K2871" i="21"/>
  <c r="I2871" i="21"/>
  <c r="J2871" i="21"/>
  <c r="D2869" i="21"/>
  <c r="E2868" i="21"/>
  <c r="F2868" i="21"/>
  <c r="K2872" i="21"/>
  <c r="H2873" i="21"/>
  <c r="J2872" i="21"/>
  <c r="M2872" i="21"/>
  <c r="L2872" i="21"/>
  <c r="I2872" i="21"/>
  <c r="O2871" i="21"/>
  <c r="N2871" i="21"/>
  <c r="Q2871" i="21"/>
  <c r="P2871" i="21"/>
  <c r="E2869" i="21"/>
  <c r="D2870" i="21"/>
  <c r="F2869" i="21"/>
  <c r="K2873" i="21"/>
  <c r="I2873" i="21"/>
  <c r="L2873" i="21"/>
  <c r="H2874" i="21"/>
  <c r="M2873" i="21"/>
  <c r="J2873" i="21"/>
  <c r="P2872" i="21"/>
  <c r="Q2872" i="21"/>
  <c r="N2872" i="21"/>
  <c r="O2872" i="21"/>
  <c r="D2871" i="21"/>
  <c r="F2870" i="21"/>
  <c r="E2870" i="21"/>
  <c r="Q2873" i="21"/>
  <c r="N2873" i="21"/>
  <c r="O2873" i="21"/>
  <c r="P2873" i="21"/>
  <c r="H2875" i="21"/>
  <c r="I2874" i="21"/>
  <c r="L2874" i="21"/>
  <c r="M2874" i="21"/>
  <c r="K2874" i="21"/>
  <c r="J2874" i="21"/>
  <c r="F2871" i="21"/>
  <c r="E2871" i="21"/>
  <c r="D2872" i="21"/>
  <c r="L2875" i="21"/>
  <c r="H2876" i="21"/>
  <c r="J2875" i="21"/>
  <c r="K2875" i="21"/>
  <c r="I2875" i="21"/>
  <c r="M2875" i="21"/>
  <c r="N2874" i="21"/>
  <c r="O2874" i="21"/>
  <c r="P2874" i="21"/>
  <c r="Q2874" i="21"/>
  <c r="E2872" i="21"/>
  <c r="D2873" i="21"/>
  <c r="F2872" i="21"/>
  <c r="L2876" i="21"/>
  <c r="M2876" i="21"/>
  <c r="K2876" i="21"/>
  <c r="J2876" i="21"/>
  <c r="I2876" i="21"/>
  <c r="H2877" i="21"/>
  <c r="O2875" i="21"/>
  <c r="P2875" i="21"/>
  <c r="Q2875" i="21"/>
  <c r="N2875" i="21"/>
  <c r="E2873" i="21"/>
  <c r="F2873" i="21"/>
  <c r="D2874" i="21"/>
  <c r="N2876" i="21"/>
  <c r="Q2876" i="21"/>
  <c r="O2876" i="21"/>
  <c r="P2876" i="21"/>
  <c r="H2878" i="21"/>
  <c r="L2877" i="21"/>
  <c r="J2877" i="21"/>
  <c r="I2877" i="21"/>
  <c r="M2877" i="21"/>
  <c r="K2877" i="21"/>
  <c r="D2875" i="21"/>
  <c r="E2874" i="21"/>
  <c r="F2874" i="21"/>
  <c r="J2878" i="21"/>
  <c r="H2879" i="21"/>
  <c r="L2878" i="21"/>
  <c r="M2878" i="21"/>
  <c r="I2878" i="21"/>
  <c r="K2878" i="21"/>
  <c r="Q2877" i="21"/>
  <c r="P2877" i="21"/>
  <c r="N2877" i="21"/>
  <c r="O2877" i="21"/>
  <c r="E2875" i="21"/>
  <c r="F2875" i="21"/>
  <c r="D2876" i="21"/>
  <c r="L2879" i="21"/>
  <c r="I2879" i="21"/>
  <c r="J2879" i="21"/>
  <c r="H2880" i="21"/>
  <c r="K2879" i="21"/>
  <c r="M2879" i="21"/>
  <c r="Q2878" i="21"/>
  <c r="O2878" i="21"/>
  <c r="N2878" i="21"/>
  <c r="P2878" i="21"/>
  <c r="F2876" i="21"/>
  <c r="E2876" i="21"/>
  <c r="D2877" i="21"/>
  <c r="N2879" i="21"/>
  <c r="P2879" i="21"/>
  <c r="O2879" i="21"/>
  <c r="Q2879" i="21"/>
  <c r="L2880" i="21"/>
  <c r="H2881" i="21"/>
  <c r="J2880" i="21"/>
  <c r="I2880" i="21"/>
  <c r="M2880" i="21"/>
  <c r="K2880" i="21"/>
  <c r="D2878" i="21"/>
  <c r="F2877" i="21"/>
  <c r="E2877" i="21"/>
  <c r="M2881" i="21"/>
  <c r="J2881" i="21"/>
  <c r="H2882" i="21"/>
  <c r="K2881" i="21"/>
  <c r="I2881" i="21"/>
  <c r="L2881" i="21"/>
  <c r="N2880" i="21"/>
  <c r="Q2880" i="21"/>
  <c r="O2880" i="21"/>
  <c r="P2880" i="21"/>
  <c r="F2878" i="21"/>
  <c r="D2879" i="21"/>
  <c r="E2878" i="21"/>
  <c r="J2882" i="21"/>
  <c r="K2882" i="21"/>
  <c r="M2882" i="21"/>
  <c r="H2883" i="21"/>
  <c r="I2882" i="21"/>
  <c r="L2882" i="21"/>
  <c r="O2881" i="21"/>
  <c r="Q2881" i="21"/>
  <c r="N2881" i="21"/>
  <c r="P2881" i="21"/>
  <c r="F2879" i="21"/>
  <c r="D2880" i="21"/>
  <c r="E2879" i="21"/>
  <c r="K2883" i="21"/>
  <c r="I2883" i="21"/>
  <c r="H2884" i="21"/>
  <c r="J2883" i="21"/>
  <c r="M2883" i="21"/>
  <c r="L2883" i="21"/>
  <c r="Q2882" i="21"/>
  <c r="O2882" i="21"/>
  <c r="N2882" i="21"/>
  <c r="P2882" i="21"/>
  <c r="F2880" i="21"/>
  <c r="E2880" i="21"/>
  <c r="D2881" i="21"/>
  <c r="O2883" i="21"/>
  <c r="Q2883" i="21"/>
  <c r="N2883" i="21"/>
  <c r="P2883" i="21"/>
  <c r="I2884" i="21"/>
  <c r="M2884" i="21"/>
  <c r="H2885" i="21"/>
  <c r="L2884" i="21"/>
  <c r="K2884" i="21"/>
  <c r="J2884" i="21"/>
  <c r="D2882" i="21"/>
  <c r="F2881" i="21"/>
  <c r="E2881" i="21"/>
  <c r="P2884" i="21"/>
  <c r="Q2884" i="21"/>
  <c r="O2884" i="21"/>
  <c r="N2884" i="21"/>
  <c r="H2886" i="21"/>
  <c r="I2885" i="21"/>
  <c r="K2885" i="21"/>
  <c r="J2885" i="21"/>
  <c r="L2885" i="21"/>
  <c r="M2885" i="21"/>
  <c r="D2883" i="21"/>
  <c r="E2882" i="21"/>
  <c r="F2882" i="21"/>
  <c r="H2887" i="21"/>
  <c r="J2886" i="21"/>
  <c r="K2886" i="21"/>
  <c r="L2886" i="21"/>
  <c r="I2886" i="21"/>
  <c r="M2886" i="21"/>
  <c r="P2885" i="21"/>
  <c r="N2885" i="21"/>
  <c r="O2885" i="21"/>
  <c r="Q2885" i="21"/>
  <c r="E2883" i="21"/>
  <c r="D2884" i="21"/>
  <c r="F2883" i="21"/>
  <c r="M2887" i="21"/>
  <c r="H2888" i="21"/>
  <c r="I2887" i="21"/>
  <c r="L2887" i="21"/>
  <c r="J2887" i="21"/>
  <c r="K2887" i="21"/>
  <c r="P2886" i="21"/>
  <c r="N2886" i="21"/>
  <c r="Q2886" i="21"/>
  <c r="O2886" i="21"/>
  <c r="E2884" i="21"/>
  <c r="F2884" i="21"/>
  <c r="D2885" i="21"/>
  <c r="L2888" i="21"/>
  <c r="J2888" i="21"/>
  <c r="I2888" i="21"/>
  <c r="H2889" i="21"/>
  <c r="K2888" i="21"/>
  <c r="M2888" i="21"/>
  <c r="N2887" i="21"/>
  <c r="P2887" i="21"/>
  <c r="Q2887" i="21"/>
  <c r="O2887" i="21"/>
  <c r="E2885" i="21"/>
  <c r="D2886" i="21"/>
  <c r="F2885" i="21"/>
  <c r="O2888" i="21"/>
  <c r="P2888" i="21"/>
  <c r="Q2888" i="21"/>
  <c r="N2888" i="21"/>
  <c r="I2889" i="21"/>
  <c r="L2889" i="21"/>
  <c r="J2889" i="21"/>
  <c r="H2890" i="21"/>
  <c r="M2889" i="21"/>
  <c r="K2889" i="21"/>
  <c r="F2886" i="21"/>
  <c r="E2886" i="21"/>
  <c r="D2887" i="21"/>
  <c r="Q2889" i="21"/>
  <c r="P2889" i="21"/>
  <c r="N2889" i="21"/>
  <c r="O2889" i="21"/>
  <c r="I2890" i="21"/>
  <c r="J2890" i="21"/>
  <c r="H2891" i="21"/>
  <c r="M2890" i="21"/>
  <c r="L2890" i="21"/>
  <c r="K2890" i="21"/>
  <c r="E2887" i="21"/>
  <c r="D2888" i="21"/>
  <c r="F2887" i="21"/>
  <c r="O2890" i="21"/>
  <c r="P2890" i="21"/>
  <c r="N2890" i="21"/>
  <c r="Q2890" i="21"/>
  <c r="J2891" i="21"/>
  <c r="I2891" i="21"/>
  <c r="K2891" i="21"/>
  <c r="L2891" i="21"/>
  <c r="M2891" i="21"/>
  <c r="H2892" i="21"/>
  <c r="E2888" i="21"/>
  <c r="D2889" i="21"/>
  <c r="F2888" i="21"/>
  <c r="P2891" i="21"/>
  <c r="N2891" i="21"/>
  <c r="Q2891" i="21"/>
  <c r="O2891" i="21"/>
  <c r="L2892" i="21"/>
  <c r="H2893" i="21"/>
  <c r="K2892" i="21"/>
  <c r="J2892" i="21"/>
  <c r="I2892" i="21"/>
  <c r="M2892" i="21"/>
  <c r="D2890" i="21"/>
  <c r="F2889" i="21"/>
  <c r="E2889" i="21"/>
  <c r="H2894" i="21"/>
  <c r="K2893" i="21"/>
  <c r="J2893" i="21"/>
  <c r="I2893" i="21"/>
  <c r="M2893" i="21"/>
  <c r="L2893" i="21"/>
  <c r="O2892" i="21"/>
  <c r="N2892" i="21"/>
  <c r="P2892" i="21"/>
  <c r="Q2892" i="21"/>
  <c r="F2890" i="21"/>
  <c r="D2891" i="21"/>
  <c r="E2890" i="21"/>
  <c r="H2895" i="21"/>
  <c r="I2894" i="21"/>
  <c r="M2894" i="21"/>
  <c r="L2894" i="21"/>
  <c r="J2894" i="21"/>
  <c r="K2894" i="21"/>
  <c r="N2893" i="21"/>
  <c r="P2893" i="21"/>
  <c r="Q2893" i="21"/>
  <c r="O2893" i="21"/>
  <c r="E2891" i="21"/>
  <c r="D2892" i="21"/>
  <c r="F2891" i="21"/>
  <c r="J2895" i="21"/>
  <c r="I2895" i="21"/>
  <c r="K2895" i="21"/>
  <c r="M2895" i="21"/>
  <c r="H2896" i="21"/>
  <c r="L2895" i="21"/>
  <c r="O2894" i="21"/>
  <c r="N2894" i="21"/>
  <c r="Q2894" i="21"/>
  <c r="P2894" i="21"/>
  <c r="F2892" i="21"/>
  <c r="D2893" i="21"/>
  <c r="E2892" i="21"/>
  <c r="P2895" i="21"/>
  <c r="Q2895" i="21"/>
  <c r="O2895" i="21"/>
  <c r="N2895" i="21"/>
  <c r="J2896" i="21"/>
  <c r="L2896" i="21"/>
  <c r="I2896" i="21"/>
  <c r="M2896" i="21"/>
  <c r="K2896" i="21"/>
  <c r="H2897" i="21"/>
  <c r="D2894" i="21"/>
  <c r="E2893" i="21"/>
  <c r="F2893" i="21"/>
  <c r="Q2896" i="21"/>
  <c r="P2896" i="21"/>
  <c r="O2896" i="21"/>
  <c r="N2896" i="21"/>
  <c r="H2898" i="21"/>
  <c r="K2897" i="21"/>
  <c r="J2897" i="21"/>
  <c r="M2897" i="21"/>
  <c r="I2897" i="21"/>
  <c r="L2897" i="21"/>
  <c r="F2894" i="21"/>
  <c r="E2894" i="21"/>
  <c r="D2895" i="21"/>
  <c r="K2898" i="21"/>
  <c r="L2898" i="21"/>
  <c r="I2898" i="21"/>
  <c r="M2898" i="21"/>
  <c r="H2899" i="21"/>
  <c r="J2898" i="21"/>
  <c r="Q2897" i="21"/>
  <c r="O2897" i="21"/>
  <c r="P2897" i="21"/>
  <c r="N2897" i="21"/>
  <c r="D2896" i="21"/>
  <c r="E2895" i="21"/>
  <c r="F2895" i="21"/>
  <c r="Q2898" i="21"/>
  <c r="O2898" i="21"/>
  <c r="P2898" i="21"/>
  <c r="N2898" i="21"/>
  <c r="J2899" i="21"/>
  <c r="L2899" i="21"/>
  <c r="H2900" i="21"/>
  <c r="M2899" i="21"/>
  <c r="K2899" i="21"/>
  <c r="I2899" i="21"/>
  <c r="E2896" i="21"/>
  <c r="D2897" i="21"/>
  <c r="F2896" i="21"/>
  <c r="K2900" i="21"/>
  <c r="L2900" i="21"/>
  <c r="M2900" i="21"/>
  <c r="H2901" i="21"/>
  <c r="J2900" i="21"/>
  <c r="I2900" i="21"/>
  <c r="Q2899" i="21"/>
  <c r="P2899" i="21"/>
  <c r="N2899" i="21"/>
  <c r="O2899" i="21"/>
  <c r="D2898" i="21"/>
  <c r="E2897" i="21"/>
  <c r="F2897" i="21"/>
  <c r="M2901" i="21"/>
  <c r="H2902" i="21"/>
  <c r="J2901" i="21"/>
  <c r="I2901" i="21"/>
  <c r="K2901" i="21"/>
  <c r="L2901" i="21"/>
  <c r="N2900" i="21"/>
  <c r="Q2900" i="21"/>
  <c r="P2900" i="21"/>
  <c r="O2900" i="21"/>
  <c r="D2899" i="21"/>
  <c r="F2898" i="21"/>
  <c r="E2898" i="21"/>
  <c r="M2902" i="21"/>
  <c r="H2903" i="21"/>
  <c r="L2902" i="21"/>
  <c r="J2902" i="21"/>
  <c r="K2902" i="21"/>
  <c r="I2902" i="21"/>
  <c r="O2901" i="21"/>
  <c r="P2901" i="21"/>
  <c r="N2901" i="21"/>
  <c r="Q2901" i="21"/>
  <c r="D2900" i="21"/>
  <c r="E2899" i="21"/>
  <c r="F2899" i="21"/>
  <c r="J2903" i="21"/>
  <c r="H2904" i="21"/>
  <c r="I2903" i="21"/>
  <c r="L2903" i="21"/>
  <c r="K2903" i="21"/>
  <c r="M2903" i="21"/>
  <c r="Q2902" i="21"/>
  <c r="N2902" i="21"/>
  <c r="P2902" i="21"/>
  <c r="O2902" i="21"/>
  <c r="F2900" i="21"/>
  <c r="E2900" i="21"/>
  <c r="D2901" i="21"/>
  <c r="H2905" i="21"/>
  <c r="I2904" i="21"/>
  <c r="M2904" i="21"/>
  <c r="L2904" i="21"/>
  <c r="K2904" i="21"/>
  <c r="J2904" i="21"/>
  <c r="Q2903" i="21"/>
  <c r="O2903" i="21"/>
  <c r="N2903" i="21"/>
  <c r="P2903" i="21"/>
  <c r="F2901" i="21"/>
  <c r="D2902" i="21"/>
  <c r="E2901" i="21"/>
  <c r="J2905" i="21"/>
  <c r="M2905" i="21"/>
  <c r="I2905" i="21"/>
  <c r="H2906" i="21"/>
  <c r="K2905" i="21"/>
  <c r="L2905" i="21"/>
  <c r="Q2904" i="21"/>
  <c r="O2904" i="21"/>
  <c r="P2904" i="21"/>
  <c r="N2904" i="21"/>
  <c r="F2902" i="21"/>
  <c r="D2903" i="21"/>
  <c r="E2902" i="21"/>
  <c r="O2905" i="21"/>
  <c r="N2905" i="21"/>
  <c r="Q2905" i="21"/>
  <c r="P2905" i="21"/>
  <c r="H2907" i="21"/>
  <c r="I2906" i="21"/>
  <c r="K2906" i="21"/>
  <c r="L2906" i="21"/>
  <c r="M2906" i="21"/>
  <c r="J2906" i="21"/>
  <c r="E2903" i="21"/>
  <c r="D2904" i="21"/>
  <c r="F2903" i="21"/>
  <c r="I2907" i="21"/>
  <c r="M2907" i="21"/>
  <c r="H2908" i="21"/>
  <c r="K2907" i="21"/>
  <c r="J2907" i="21"/>
  <c r="L2907" i="21"/>
  <c r="Q2906" i="21"/>
  <c r="P2906" i="21"/>
  <c r="N2906" i="21"/>
  <c r="O2906" i="21"/>
  <c r="E2904" i="21"/>
  <c r="D2905" i="21"/>
  <c r="F2904" i="21"/>
  <c r="N2907" i="21"/>
  <c r="P2907" i="21"/>
  <c r="Q2907" i="21"/>
  <c r="O2907" i="21"/>
  <c r="K2908" i="21"/>
  <c r="I2908" i="21"/>
  <c r="J2908" i="21"/>
  <c r="H2909" i="21"/>
  <c r="L2908" i="21"/>
  <c r="M2908" i="21"/>
  <c r="F2905" i="21"/>
  <c r="D2906" i="21"/>
  <c r="E2905" i="21"/>
  <c r="P2908" i="21"/>
  <c r="N2908" i="21"/>
  <c r="Q2908" i="21"/>
  <c r="O2908" i="21"/>
  <c r="I2909" i="21"/>
  <c r="H2910" i="21"/>
  <c r="M2909" i="21"/>
  <c r="J2909" i="21"/>
  <c r="L2909" i="21"/>
  <c r="K2909" i="21"/>
  <c r="E2906" i="21"/>
  <c r="F2906" i="21"/>
  <c r="D2907" i="21"/>
  <c r="Q2909" i="21"/>
  <c r="O2909" i="21"/>
  <c r="P2909" i="21"/>
  <c r="N2909" i="21"/>
  <c r="I2910" i="21"/>
  <c r="J2910" i="21"/>
  <c r="L2910" i="21"/>
  <c r="K2910" i="21"/>
  <c r="H2911" i="21"/>
  <c r="M2910" i="21"/>
  <c r="F2907" i="21"/>
  <c r="E2907" i="21"/>
  <c r="D2908" i="21"/>
  <c r="P2910" i="21"/>
  <c r="Q2910" i="21"/>
  <c r="O2910" i="21"/>
  <c r="N2910" i="21"/>
  <c r="L2911" i="21"/>
  <c r="J2911" i="21"/>
  <c r="H2912" i="21"/>
  <c r="M2911" i="21"/>
  <c r="K2911" i="21"/>
  <c r="I2911" i="21"/>
  <c r="E2908" i="21"/>
  <c r="D2909" i="21"/>
  <c r="F2908" i="21"/>
  <c r="M2912" i="21"/>
  <c r="L2912" i="21"/>
  <c r="I2912" i="21"/>
  <c r="J2912" i="21"/>
  <c r="K2912" i="21"/>
  <c r="H2913" i="21"/>
  <c r="Q2911" i="21"/>
  <c r="O2911" i="21"/>
  <c r="P2911" i="21"/>
  <c r="N2911" i="21"/>
  <c r="D2910" i="21"/>
  <c r="E2909" i="21"/>
  <c r="F2909" i="21"/>
  <c r="Q2912" i="21"/>
  <c r="N2912" i="21"/>
  <c r="O2912" i="21"/>
  <c r="P2912" i="21"/>
  <c r="M2913" i="21"/>
  <c r="J2913" i="21"/>
  <c r="K2913" i="21"/>
  <c r="L2913" i="21"/>
  <c r="H2914" i="21"/>
  <c r="I2913" i="21"/>
  <c r="E2910" i="21"/>
  <c r="F2910" i="21"/>
  <c r="D2911" i="21"/>
  <c r="H2915" i="21"/>
  <c r="K2914" i="21"/>
  <c r="J2914" i="21"/>
  <c r="M2914" i="21"/>
  <c r="I2914" i="21"/>
  <c r="L2914" i="21"/>
  <c r="O2913" i="21"/>
  <c r="N2913" i="21"/>
  <c r="P2913" i="21"/>
  <c r="Q2913" i="21"/>
  <c r="F2911" i="21"/>
  <c r="E2911" i="21"/>
  <c r="D2912" i="21"/>
  <c r="I2915" i="21"/>
  <c r="J2915" i="21"/>
  <c r="L2915" i="21"/>
  <c r="K2915" i="21"/>
  <c r="M2915" i="21"/>
  <c r="H2916" i="21"/>
  <c r="O2914" i="21"/>
  <c r="P2914" i="21"/>
  <c r="N2914" i="21"/>
  <c r="Q2914" i="21"/>
  <c r="D2913" i="21"/>
  <c r="F2912" i="21"/>
  <c r="E2912" i="21"/>
  <c r="O2915" i="21"/>
  <c r="Q2915" i="21"/>
  <c r="P2915" i="21"/>
  <c r="N2915" i="21"/>
  <c r="K2916" i="21"/>
  <c r="L2916" i="21"/>
  <c r="M2916" i="21"/>
  <c r="I2916" i="21"/>
  <c r="J2916" i="21"/>
  <c r="H2917" i="21"/>
  <c r="D2914" i="21"/>
  <c r="F2913" i="21"/>
  <c r="E2913" i="21"/>
  <c r="P2916" i="21"/>
  <c r="N2916" i="21"/>
  <c r="Q2916" i="21"/>
  <c r="O2916" i="21"/>
  <c r="L2917" i="21"/>
  <c r="I2917" i="21"/>
  <c r="M2917" i="21"/>
  <c r="J2917" i="21"/>
  <c r="K2917" i="21"/>
  <c r="H2918" i="21"/>
  <c r="E2914" i="21"/>
  <c r="F2914" i="21"/>
  <c r="D2915" i="21"/>
  <c r="O2917" i="21"/>
  <c r="P2917" i="21"/>
  <c r="Q2917" i="21"/>
  <c r="N2917" i="21"/>
  <c r="I2918" i="21"/>
  <c r="J2918" i="21"/>
  <c r="K2918" i="21"/>
  <c r="M2918" i="21"/>
  <c r="L2918" i="21"/>
  <c r="H2919" i="21"/>
  <c r="F2915" i="21"/>
  <c r="E2915" i="21"/>
  <c r="D2916" i="21"/>
  <c r="P2918" i="21"/>
  <c r="O2918" i="21"/>
  <c r="Q2918" i="21"/>
  <c r="N2918" i="21"/>
  <c r="K2919" i="21"/>
  <c r="I2919" i="21"/>
  <c r="M2919" i="21"/>
  <c r="H2920" i="21"/>
  <c r="L2919" i="21"/>
  <c r="J2919" i="21"/>
  <c r="F2916" i="21"/>
  <c r="E2916" i="21"/>
  <c r="D2917" i="21"/>
  <c r="P2919" i="21"/>
  <c r="N2919" i="21"/>
  <c r="Q2919" i="21"/>
  <c r="O2919" i="21"/>
  <c r="I2920" i="21"/>
  <c r="L2920" i="21"/>
  <c r="M2920" i="21"/>
  <c r="K2920" i="21"/>
  <c r="J2920" i="21"/>
  <c r="H2921" i="21"/>
  <c r="F2917" i="21"/>
  <c r="D2918" i="21"/>
  <c r="E2917" i="21"/>
  <c r="Q2920" i="21"/>
  <c r="P2920" i="21"/>
  <c r="O2920" i="21"/>
  <c r="N2920" i="21"/>
  <c r="J2921" i="21"/>
  <c r="K2921" i="21"/>
  <c r="L2921" i="21"/>
  <c r="I2921" i="21"/>
  <c r="M2921" i="21"/>
  <c r="H2922" i="21"/>
  <c r="E2918" i="21"/>
  <c r="D2919" i="21"/>
  <c r="F2918" i="21"/>
  <c r="Q2921" i="21"/>
  <c r="N2921" i="21"/>
  <c r="O2921" i="21"/>
  <c r="P2921" i="21"/>
  <c r="K2922" i="21"/>
  <c r="I2922" i="21"/>
  <c r="L2922" i="21"/>
  <c r="M2922" i="21"/>
  <c r="J2922" i="21"/>
  <c r="H2923" i="21"/>
  <c r="E2919" i="21"/>
  <c r="D2920" i="21"/>
  <c r="F2919" i="21"/>
  <c r="Q2922" i="21"/>
  <c r="P2922" i="21"/>
  <c r="O2922" i="21"/>
  <c r="N2922" i="21"/>
  <c r="K2923" i="21"/>
  <c r="H2924" i="21"/>
  <c r="J2923" i="21"/>
  <c r="M2923" i="21"/>
  <c r="L2923" i="21"/>
  <c r="I2923" i="21"/>
  <c r="F2920" i="21"/>
  <c r="D2921" i="21"/>
  <c r="E2920" i="21"/>
  <c r="L2924" i="21"/>
  <c r="M2924" i="21"/>
  <c r="H2925" i="21"/>
  <c r="I2924" i="21"/>
  <c r="K2924" i="21"/>
  <c r="J2924" i="21"/>
  <c r="Q2923" i="21"/>
  <c r="O2923" i="21"/>
  <c r="N2923" i="21"/>
  <c r="P2923" i="21"/>
  <c r="F2921" i="21"/>
  <c r="D2922" i="21"/>
  <c r="E2921" i="21"/>
  <c r="J2925" i="21"/>
  <c r="H2926" i="21"/>
  <c r="I2925" i="21"/>
  <c r="K2925" i="21"/>
  <c r="M2925" i="21"/>
  <c r="L2925" i="21"/>
  <c r="N2924" i="21"/>
  <c r="P2924" i="21"/>
  <c r="O2924" i="21"/>
  <c r="Q2924" i="21"/>
  <c r="D2923" i="21"/>
  <c r="F2922" i="21"/>
  <c r="E2922" i="21"/>
  <c r="M2926" i="21"/>
  <c r="I2926" i="21"/>
  <c r="H2927" i="21"/>
  <c r="J2926" i="21"/>
  <c r="L2926" i="21"/>
  <c r="K2926" i="21"/>
  <c r="Q2925" i="21"/>
  <c r="P2925" i="21"/>
  <c r="O2925" i="21"/>
  <c r="N2925" i="21"/>
  <c r="E2923" i="21"/>
  <c r="D2924" i="21"/>
  <c r="F2923" i="21"/>
  <c r="O2926" i="21"/>
  <c r="N2926" i="21"/>
  <c r="P2926" i="21"/>
  <c r="Q2926" i="21"/>
  <c r="I2927" i="21"/>
  <c r="L2927" i="21"/>
  <c r="H2928" i="21"/>
  <c r="M2927" i="21"/>
  <c r="K2927" i="21"/>
  <c r="J2927" i="21"/>
  <c r="F2924" i="21"/>
  <c r="D2925" i="21"/>
  <c r="E2924" i="21"/>
  <c r="P2927" i="21"/>
  <c r="Q2927" i="21"/>
  <c r="N2927" i="21"/>
  <c r="O2927" i="21"/>
  <c r="H2929" i="21"/>
  <c r="I2928" i="21"/>
  <c r="K2928" i="21"/>
  <c r="L2928" i="21"/>
  <c r="M2928" i="21"/>
  <c r="J2928" i="21"/>
  <c r="E2925" i="21"/>
  <c r="D2926" i="21"/>
  <c r="F2925" i="21"/>
  <c r="M2929" i="21"/>
  <c r="I2929" i="21"/>
  <c r="K2929" i="21"/>
  <c r="L2929" i="21"/>
  <c r="H2930" i="21"/>
  <c r="J2929" i="21"/>
  <c r="P2928" i="21"/>
  <c r="Q2928" i="21"/>
  <c r="N2928" i="21"/>
  <c r="O2928" i="21"/>
  <c r="E2926" i="21"/>
  <c r="D2927" i="21"/>
  <c r="F2926" i="21"/>
  <c r="N2929" i="21"/>
  <c r="O2929" i="21"/>
  <c r="Q2929" i="21"/>
  <c r="P2929" i="21"/>
  <c r="H2931" i="21"/>
  <c r="I2930" i="21"/>
  <c r="J2930" i="21"/>
  <c r="L2930" i="21"/>
  <c r="M2930" i="21"/>
  <c r="K2930" i="21"/>
  <c r="F2927" i="21"/>
  <c r="E2927" i="21"/>
  <c r="D2928" i="21"/>
  <c r="M2931" i="21"/>
  <c r="L2931" i="21"/>
  <c r="H2932" i="21"/>
  <c r="I2931" i="21"/>
  <c r="K2931" i="21"/>
  <c r="J2931" i="21"/>
  <c r="N2930" i="21"/>
  <c r="P2930" i="21"/>
  <c r="O2930" i="21"/>
  <c r="Q2930" i="21"/>
  <c r="F2928" i="21"/>
  <c r="D2929" i="21"/>
  <c r="E2928" i="21"/>
  <c r="I2932" i="21"/>
  <c r="M2932" i="21"/>
  <c r="K2932" i="21"/>
  <c r="H2933" i="21"/>
  <c r="L2932" i="21"/>
  <c r="J2932" i="21"/>
  <c r="N2931" i="21"/>
  <c r="Q2931" i="21"/>
  <c r="O2931" i="21"/>
  <c r="P2931" i="21"/>
  <c r="F2929" i="21"/>
  <c r="D2930" i="21"/>
  <c r="E2929" i="21"/>
  <c r="P2932" i="21"/>
  <c r="O2932" i="21"/>
  <c r="Q2932" i="21"/>
  <c r="N2932" i="21"/>
  <c r="H2934" i="21"/>
  <c r="M2933" i="21"/>
  <c r="K2933" i="21"/>
  <c r="L2933" i="21"/>
  <c r="J2933" i="21"/>
  <c r="I2933" i="21"/>
  <c r="D2931" i="21"/>
  <c r="E2930" i="21"/>
  <c r="F2930" i="21"/>
  <c r="M2934" i="21"/>
  <c r="K2934" i="21"/>
  <c r="L2934" i="21"/>
  <c r="I2934" i="21"/>
  <c r="J2934" i="21"/>
  <c r="H2935" i="21"/>
  <c r="Q2933" i="21"/>
  <c r="O2933" i="21"/>
  <c r="P2933" i="21"/>
  <c r="N2933" i="21"/>
  <c r="E2931" i="21"/>
  <c r="F2931" i="21"/>
  <c r="D2932" i="21"/>
  <c r="Q2934" i="21"/>
  <c r="N2934" i="21"/>
  <c r="P2934" i="21"/>
  <c r="O2934" i="21"/>
  <c r="M2935" i="21"/>
  <c r="I2935" i="21"/>
  <c r="J2935" i="21"/>
  <c r="K2935" i="21"/>
  <c r="L2935" i="21"/>
  <c r="H2936" i="21"/>
  <c r="F2932" i="21"/>
  <c r="D2933" i="21"/>
  <c r="E2932" i="21"/>
  <c r="O2935" i="21"/>
  <c r="P2935" i="21"/>
  <c r="N2935" i="21"/>
  <c r="Q2935" i="21"/>
  <c r="J2936" i="21"/>
  <c r="L2936" i="21"/>
  <c r="I2936" i="21"/>
  <c r="K2936" i="21"/>
  <c r="M2936" i="21"/>
  <c r="H2937" i="21"/>
  <c r="E2933" i="21"/>
  <c r="D2934" i="21"/>
  <c r="F2933" i="21"/>
  <c r="P2936" i="21"/>
  <c r="Q2936" i="21"/>
  <c r="O2936" i="21"/>
  <c r="N2936" i="21"/>
  <c r="I2937" i="21"/>
  <c r="L2937" i="21"/>
  <c r="K2937" i="21"/>
  <c r="H2938" i="21"/>
  <c r="J2937" i="21"/>
  <c r="M2937" i="21"/>
  <c r="D2935" i="21"/>
  <c r="E2934" i="21"/>
  <c r="F2934" i="21"/>
  <c r="Q2937" i="21"/>
  <c r="P2937" i="21"/>
  <c r="O2937" i="21"/>
  <c r="N2937" i="21"/>
  <c r="K2938" i="21"/>
  <c r="L2938" i="21"/>
  <c r="M2938" i="21"/>
  <c r="J2938" i="21"/>
  <c r="I2938" i="21"/>
  <c r="H2939" i="21"/>
  <c r="E2935" i="21"/>
  <c r="D2936" i="21"/>
  <c r="F2935" i="21"/>
  <c r="N2938" i="21"/>
  <c r="P2938" i="21"/>
  <c r="O2938" i="21"/>
  <c r="Q2938" i="21"/>
  <c r="L2939" i="21"/>
  <c r="I2939" i="21"/>
  <c r="M2939" i="21"/>
  <c r="H2940" i="21"/>
  <c r="J2939" i="21"/>
  <c r="K2939" i="21"/>
  <c r="D2937" i="21"/>
  <c r="F2936" i="21"/>
  <c r="E2936" i="21"/>
  <c r="N2939" i="21"/>
  <c r="P2939" i="21"/>
  <c r="O2939" i="21"/>
  <c r="Q2939" i="21"/>
  <c r="K2940" i="21"/>
  <c r="J2940" i="21"/>
  <c r="H2941" i="21"/>
  <c r="L2940" i="21"/>
  <c r="M2940" i="21"/>
  <c r="I2940" i="21"/>
  <c r="E2937" i="21"/>
  <c r="F2937" i="21"/>
  <c r="D2938" i="21"/>
  <c r="L2941" i="21"/>
  <c r="M2941" i="21"/>
  <c r="I2941" i="21"/>
  <c r="H2942" i="21"/>
  <c r="K2941" i="21"/>
  <c r="J2941" i="21"/>
  <c r="O2940" i="21"/>
  <c r="Q2940" i="21"/>
  <c r="N2940" i="21"/>
  <c r="P2940" i="21"/>
  <c r="F2938" i="21"/>
  <c r="E2938" i="21"/>
  <c r="D2939" i="21"/>
  <c r="P2941" i="21"/>
  <c r="N2941" i="21"/>
  <c r="Q2941" i="21"/>
  <c r="O2941" i="21"/>
  <c r="I2942" i="21"/>
  <c r="M2942" i="21"/>
  <c r="K2942" i="21"/>
  <c r="H2943" i="21"/>
  <c r="L2942" i="21"/>
  <c r="J2942" i="21"/>
  <c r="E2939" i="21"/>
  <c r="D2940" i="21"/>
  <c r="F2939" i="21"/>
  <c r="Q2942" i="21"/>
  <c r="P2942" i="21"/>
  <c r="O2942" i="21"/>
  <c r="N2942" i="21"/>
  <c r="J2943" i="21"/>
  <c r="I2943" i="21"/>
  <c r="H2944" i="21"/>
  <c r="L2943" i="21"/>
  <c r="K2943" i="21"/>
  <c r="M2943" i="21"/>
  <c r="F2940" i="21"/>
  <c r="D2941" i="21"/>
  <c r="E2940" i="21"/>
  <c r="P2943" i="21"/>
  <c r="N2943" i="21"/>
  <c r="Q2943" i="21"/>
  <c r="O2943" i="21"/>
  <c r="K2944" i="21"/>
  <c r="H2945" i="21"/>
  <c r="M2944" i="21"/>
  <c r="J2944" i="21"/>
  <c r="I2944" i="21"/>
  <c r="L2944" i="21"/>
  <c r="F2941" i="21"/>
  <c r="E2941" i="21"/>
  <c r="D2942" i="21"/>
  <c r="M2945" i="21"/>
  <c r="H2946" i="21"/>
  <c r="I2945" i="21"/>
  <c r="K2945" i="21"/>
  <c r="L2945" i="21"/>
  <c r="J2945" i="21"/>
  <c r="O2944" i="21"/>
  <c r="Q2944" i="21"/>
  <c r="N2944" i="21"/>
  <c r="P2944" i="21"/>
  <c r="E2942" i="21"/>
  <c r="F2942" i="21"/>
  <c r="D2943" i="21"/>
  <c r="L2946" i="21"/>
  <c r="K2946" i="21"/>
  <c r="M2946" i="21"/>
  <c r="J2946" i="21"/>
  <c r="H2947" i="21"/>
  <c r="I2946" i="21"/>
  <c r="P2945" i="21"/>
  <c r="O2945" i="21"/>
  <c r="N2945" i="21"/>
  <c r="Q2945" i="21"/>
  <c r="D2944" i="21"/>
  <c r="F2943" i="21"/>
  <c r="E2943" i="21"/>
  <c r="K2947" i="21"/>
  <c r="L2947" i="21"/>
  <c r="M2947" i="21"/>
  <c r="I2947" i="21"/>
  <c r="H2948" i="21"/>
  <c r="J2947" i="21"/>
  <c r="O2946" i="21"/>
  <c r="Q2946" i="21"/>
  <c r="P2946" i="21"/>
  <c r="N2946" i="21"/>
  <c r="F2944" i="21"/>
  <c r="E2944" i="21"/>
  <c r="D2945" i="21"/>
  <c r="N2947" i="21"/>
  <c r="O2947" i="21"/>
  <c r="P2947" i="21"/>
  <c r="Q2947" i="21"/>
  <c r="J2948" i="21"/>
  <c r="I2948" i="21"/>
  <c r="H2949" i="21"/>
  <c r="M2948" i="21"/>
  <c r="K2948" i="21"/>
  <c r="L2948" i="21"/>
  <c r="F2945" i="21"/>
  <c r="D2946" i="21"/>
  <c r="E2945" i="21"/>
  <c r="N2948" i="21"/>
  <c r="O2948" i="21"/>
  <c r="P2948" i="21"/>
  <c r="Q2948" i="21"/>
  <c r="I2949" i="21"/>
  <c r="H2950" i="21"/>
  <c r="L2949" i="21"/>
  <c r="J2949" i="21"/>
  <c r="K2949" i="21"/>
  <c r="M2949" i="21"/>
  <c r="F2946" i="21"/>
  <c r="D2947" i="21"/>
  <c r="E2946" i="21"/>
  <c r="N2949" i="21"/>
  <c r="Q2949" i="21"/>
  <c r="O2949" i="21"/>
  <c r="P2949" i="21"/>
  <c r="M2950" i="21"/>
  <c r="L2950" i="21"/>
  <c r="K2950" i="21"/>
  <c r="H2951" i="21"/>
  <c r="I2950" i="21"/>
  <c r="J2950" i="21"/>
  <c r="F2947" i="21"/>
  <c r="E2947" i="21"/>
  <c r="D2948" i="21"/>
  <c r="H2952" i="21"/>
  <c r="I2951" i="21"/>
  <c r="J2951" i="21"/>
  <c r="L2951" i="21"/>
  <c r="M2951" i="21"/>
  <c r="K2951" i="21"/>
  <c r="O2950" i="21"/>
  <c r="P2950" i="21"/>
  <c r="Q2950" i="21"/>
  <c r="N2950" i="21"/>
  <c r="D2949" i="21"/>
  <c r="E2948" i="21"/>
  <c r="F2948" i="21"/>
  <c r="J2952" i="21"/>
  <c r="M2952" i="21"/>
  <c r="I2952" i="21"/>
  <c r="K2952" i="21"/>
  <c r="L2952" i="21"/>
  <c r="H2953" i="21"/>
  <c r="P2951" i="21"/>
  <c r="N2951" i="21"/>
  <c r="O2951" i="21"/>
  <c r="Q2951" i="21"/>
  <c r="D2950" i="21"/>
  <c r="E2949" i="21"/>
  <c r="F2949" i="21"/>
  <c r="Q2952" i="21"/>
  <c r="P2952" i="21"/>
  <c r="O2952" i="21"/>
  <c r="N2952" i="21"/>
  <c r="I2953" i="21"/>
  <c r="J2953" i="21"/>
  <c r="M2953" i="21"/>
  <c r="L2953" i="21"/>
  <c r="K2953" i="21"/>
  <c r="H2954" i="21"/>
  <c r="E2950" i="21"/>
  <c r="F2950" i="21"/>
  <c r="D2951" i="21"/>
  <c r="O2953" i="21"/>
  <c r="N2953" i="21"/>
  <c r="Q2953" i="21"/>
  <c r="P2953" i="21"/>
  <c r="I2954" i="21"/>
  <c r="L2954" i="21"/>
  <c r="K2954" i="21"/>
  <c r="M2954" i="21"/>
  <c r="H2955" i="21"/>
  <c r="J2954" i="21"/>
  <c r="F2951" i="21"/>
  <c r="E2951" i="21"/>
  <c r="D2952" i="21"/>
  <c r="N2954" i="21"/>
  <c r="Q2954" i="21"/>
  <c r="O2954" i="21"/>
  <c r="P2954" i="21"/>
  <c r="K2955" i="21"/>
  <c r="M2955" i="21"/>
  <c r="H2956" i="21"/>
  <c r="J2955" i="21"/>
  <c r="I2955" i="21"/>
  <c r="L2955" i="21"/>
  <c r="D2953" i="21"/>
  <c r="F2952" i="21"/>
  <c r="E2952" i="21"/>
  <c r="H2957" i="21"/>
  <c r="K2956" i="21"/>
  <c r="M2956" i="21"/>
  <c r="L2956" i="21"/>
  <c r="I2956" i="21"/>
  <c r="J2956" i="21"/>
  <c r="O2955" i="21"/>
  <c r="Q2955" i="21"/>
  <c r="P2955" i="21"/>
  <c r="N2955" i="21"/>
  <c r="E2953" i="21"/>
  <c r="F2953" i="21"/>
  <c r="D2954" i="21"/>
  <c r="H2958" i="21"/>
  <c r="L2957" i="21"/>
  <c r="M2957" i="21"/>
  <c r="J2957" i="21"/>
  <c r="K2957" i="21"/>
  <c r="I2957" i="21"/>
  <c r="O2956" i="21"/>
  <c r="Q2956" i="21"/>
  <c r="P2956" i="21"/>
  <c r="N2956" i="21"/>
  <c r="E2954" i="21"/>
  <c r="D2955" i="21"/>
  <c r="F2954" i="21"/>
  <c r="H2959" i="21"/>
  <c r="I2958" i="21"/>
  <c r="J2958" i="21"/>
  <c r="M2958" i="21"/>
  <c r="L2958" i="21"/>
  <c r="K2958" i="21"/>
  <c r="O2957" i="21"/>
  <c r="Q2957" i="21"/>
  <c r="N2957" i="21"/>
  <c r="P2957" i="21"/>
  <c r="E2955" i="21"/>
  <c r="D2956" i="21"/>
  <c r="F2955" i="21"/>
  <c r="J2959" i="21"/>
  <c r="I2959" i="21"/>
  <c r="L2959" i="21"/>
  <c r="M2959" i="21"/>
  <c r="H2960" i="21"/>
  <c r="K2959" i="21"/>
  <c r="O2958" i="21"/>
  <c r="Q2958" i="21"/>
  <c r="P2958" i="21"/>
  <c r="N2958" i="21"/>
  <c r="F2956" i="21"/>
  <c r="E2956" i="21"/>
  <c r="D2957" i="21"/>
  <c r="Q2959" i="21"/>
  <c r="O2959" i="21"/>
  <c r="P2959" i="21"/>
  <c r="N2959" i="21"/>
  <c r="H2961" i="21"/>
  <c r="L2960" i="21"/>
  <c r="I2960" i="21"/>
  <c r="J2960" i="21"/>
  <c r="K2960" i="21"/>
  <c r="M2960" i="21"/>
  <c r="F2957" i="21"/>
  <c r="E2957" i="21"/>
  <c r="D2958" i="21"/>
  <c r="K2961" i="21"/>
  <c r="H2962" i="21"/>
  <c r="J2961" i="21"/>
  <c r="M2961" i="21"/>
  <c r="L2961" i="21"/>
  <c r="I2961" i="21"/>
  <c r="O2960" i="21"/>
  <c r="Q2960" i="21"/>
  <c r="N2960" i="21"/>
  <c r="P2960" i="21"/>
  <c r="E2958" i="21"/>
  <c r="D2959" i="21"/>
  <c r="F2958" i="21"/>
  <c r="I2962" i="21"/>
  <c r="H2963" i="21"/>
  <c r="M2962" i="21"/>
  <c r="K2962" i="21"/>
  <c r="L2962" i="21"/>
  <c r="J2962" i="21"/>
  <c r="O2961" i="21"/>
  <c r="N2961" i="21"/>
  <c r="P2961" i="21"/>
  <c r="Q2961" i="21"/>
  <c r="D2960" i="21"/>
  <c r="E2959" i="21"/>
  <c r="F2959" i="21"/>
  <c r="O2962" i="21"/>
  <c r="Q2962" i="21"/>
  <c r="P2962" i="21"/>
  <c r="N2962" i="21"/>
  <c r="J2963" i="21"/>
  <c r="H2964" i="21"/>
  <c r="M2963" i="21"/>
  <c r="I2963" i="21"/>
  <c r="K2963" i="21"/>
  <c r="L2963" i="21"/>
  <c r="F2960" i="21"/>
  <c r="E2960" i="21"/>
  <c r="D2961" i="21"/>
  <c r="L2964" i="21"/>
  <c r="H2965" i="21"/>
  <c r="M2964" i="21"/>
  <c r="I2964" i="21"/>
  <c r="K2964" i="21"/>
  <c r="J2964" i="21"/>
  <c r="P2963" i="21"/>
  <c r="N2963" i="21"/>
  <c r="O2963" i="21"/>
  <c r="Q2963" i="21"/>
  <c r="E2961" i="21"/>
  <c r="D2962" i="21"/>
  <c r="F2961" i="21"/>
  <c r="L2965" i="21"/>
  <c r="M2965" i="21"/>
  <c r="K2965" i="21"/>
  <c r="I2965" i="21"/>
  <c r="J2965" i="21"/>
  <c r="H2966" i="21"/>
  <c r="P2964" i="21"/>
  <c r="N2964" i="21"/>
  <c r="O2964" i="21"/>
  <c r="Q2964" i="21"/>
  <c r="E2962" i="21"/>
  <c r="D2963" i="21"/>
  <c r="F2962" i="21"/>
  <c r="O2965" i="21"/>
  <c r="Q2965" i="21"/>
  <c r="N2965" i="21"/>
  <c r="P2965" i="21"/>
  <c r="I2966" i="21"/>
  <c r="K2966" i="21"/>
  <c r="H2967" i="21"/>
  <c r="L2966" i="21"/>
  <c r="M2966" i="21"/>
  <c r="J2966" i="21"/>
  <c r="D2964" i="21"/>
  <c r="E2963" i="21"/>
  <c r="F2963" i="21"/>
  <c r="N2966" i="21"/>
  <c r="O2966" i="21"/>
  <c r="P2966" i="21"/>
  <c r="Q2966" i="21"/>
  <c r="K2967" i="21"/>
  <c r="H2968" i="21"/>
  <c r="J2967" i="21"/>
  <c r="M2967" i="21"/>
  <c r="I2967" i="21"/>
  <c r="L2967" i="21"/>
  <c r="F2964" i="21"/>
  <c r="D2965" i="21"/>
  <c r="E2964" i="21"/>
  <c r="L2968" i="21"/>
  <c r="M2968" i="21"/>
  <c r="H2969" i="21"/>
  <c r="J2968" i="21"/>
  <c r="I2968" i="21"/>
  <c r="K2968" i="21"/>
  <c r="O2967" i="21"/>
  <c r="Q2967" i="21"/>
  <c r="P2967" i="21"/>
  <c r="N2967" i="21"/>
  <c r="D2966" i="21"/>
  <c r="E2965" i="21"/>
  <c r="F2965" i="21"/>
  <c r="J2969" i="21"/>
  <c r="K2969" i="21"/>
  <c r="I2969" i="21"/>
  <c r="H2970" i="21"/>
  <c r="L2969" i="21"/>
  <c r="M2969" i="21"/>
  <c r="N2968" i="21"/>
  <c r="P2968" i="21"/>
  <c r="Q2968" i="21"/>
  <c r="O2968" i="21"/>
  <c r="D2967" i="21"/>
  <c r="F2966" i="21"/>
  <c r="E2966" i="21"/>
  <c r="O2969" i="21"/>
  <c r="Q2969" i="21"/>
  <c r="N2969" i="21"/>
  <c r="P2969" i="21"/>
  <c r="I2970" i="21"/>
  <c r="K2970" i="21"/>
  <c r="L2970" i="21"/>
  <c r="H2971" i="21"/>
  <c r="M2970" i="21"/>
  <c r="J2970" i="21"/>
  <c r="D2968" i="21"/>
  <c r="E2967" i="21"/>
  <c r="F2967" i="21"/>
  <c r="N2970" i="21"/>
  <c r="O2970" i="21"/>
  <c r="Q2970" i="21"/>
  <c r="P2970" i="21"/>
  <c r="K2971" i="21"/>
  <c r="M2971" i="21"/>
  <c r="H2972" i="21"/>
  <c r="I2971" i="21"/>
  <c r="L2971" i="21"/>
  <c r="J2971" i="21"/>
  <c r="E2968" i="21"/>
  <c r="F2968" i="21"/>
  <c r="D2969" i="21"/>
  <c r="H2973" i="21"/>
  <c r="K2972" i="21"/>
  <c r="I2972" i="21"/>
  <c r="J2972" i="21"/>
  <c r="M2972" i="21"/>
  <c r="L2972" i="21"/>
  <c r="O2971" i="21"/>
  <c r="Q2971" i="21"/>
  <c r="P2971" i="21"/>
  <c r="N2971" i="21"/>
  <c r="E2969" i="21"/>
  <c r="D2970" i="21"/>
  <c r="F2969" i="21"/>
  <c r="L2973" i="21"/>
  <c r="K2973" i="21"/>
  <c r="J2973" i="21"/>
  <c r="M2973" i="21"/>
  <c r="H2974" i="21"/>
  <c r="I2973" i="21"/>
  <c r="N2972" i="21"/>
  <c r="O2972" i="21"/>
  <c r="P2972" i="21"/>
  <c r="Q2972" i="21"/>
  <c r="E2970" i="21"/>
  <c r="D2971" i="21"/>
  <c r="F2970" i="21"/>
  <c r="L2974" i="21"/>
  <c r="H2975" i="21"/>
  <c r="I2974" i="21"/>
  <c r="K2974" i="21"/>
  <c r="J2974" i="21"/>
  <c r="M2974" i="21"/>
  <c r="P2973" i="21"/>
  <c r="O2973" i="21"/>
  <c r="N2973" i="21"/>
  <c r="Q2973" i="21"/>
  <c r="F2971" i="21"/>
  <c r="D2972" i="21"/>
  <c r="E2971" i="21"/>
  <c r="H2976" i="21"/>
  <c r="I2975" i="21"/>
  <c r="L2975" i="21"/>
  <c r="J2975" i="21"/>
  <c r="M2975" i="21"/>
  <c r="K2975" i="21"/>
  <c r="Q2974" i="21"/>
  <c r="P2974" i="21"/>
  <c r="O2974" i="21"/>
  <c r="N2974" i="21"/>
  <c r="D2973" i="21"/>
  <c r="E2972" i="21"/>
  <c r="F2972" i="21"/>
  <c r="J2976" i="21"/>
  <c r="K2976" i="21"/>
  <c r="I2976" i="21"/>
  <c r="M2976" i="21"/>
  <c r="H2977" i="21"/>
  <c r="L2976" i="21"/>
  <c r="Q2975" i="21"/>
  <c r="N2975" i="21"/>
  <c r="O2975" i="21"/>
  <c r="P2975" i="21"/>
  <c r="D2974" i="21"/>
  <c r="E2973" i="21"/>
  <c r="F2973" i="21"/>
  <c r="Q2976" i="21"/>
  <c r="N2976" i="21"/>
  <c r="O2976" i="21"/>
  <c r="P2976" i="21"/>
  <c r="I2977" i="21"/>
  <c r="L2977" i="21"/>
  <c r="K2977" i="21"/>
  <c r="J2977" i="21"/>
  <c r="H2978" i="21"/>
  <c r="M2977" i="21"/>
  <c r="D2975" i="21"/>
  <c r="F2974" i="21"/>
  <c r="E2974" i="21"/>
  <c r="O2977" i="21"/>
  <c r="Q2977" i="21"/>
  <c r="N2977" i="21"/>
  <c r="P2977" i="21"/>
  <c r="L2978" i="21"/>
  <c r="I2978" i="21"/>
  <c r="M2978" i="21"/>
  <c r="H2979" i="21"/>
  <c r="K2978" i="21"/>
  <c r="J2978" i="21"/>
  <c r="D2976" i="21"/>
  <c r="F2975" i="21"/>
  <c r="E2975" i="21"/>
  <c r="O2978" i="21"/>
  <c r="P2978" i="21"/>
  <c r="Q2978" i="21"/>
  <c r="N2978" i="21"/>
  <c r="H2980" i="21"/>
  <c r="J2979" i="21"/>
  <c r="I2979" i="21"/>
  <c r="M2979" i="21"/>
  <c r="K2979" i="21"/>
  <c r="L2979" i="21"/>
  <c r="E2976" i="21"/>
  <c r="F2976" i="21"/>
  <c r="D2977" i="21"/>
  <c r="M2980" i="21"/>
  <c r="K2980" i="21"/>
  <c r="L2980" i="21"/>
  <c r="I2980" i="21"/>
  <c r="J2980" i="21"/>
  <c r="H2981" i="21"/>
  <c r="N2979" i="21"/>
  <c r="Q2979" i="21"/>
  <c r="O2979" i="21"/>
  <c r="P2979" i="21"/>
  <c r="D2978" i="21"/>
  <c r="E2977" i="21"/>
  <c r="F2977" i="21"/>
  <c r="P2980" i="21"/>
  <c r="O2980" i="21"/>
  <c r="N2980" i="21"/>
  <c r="Q2980" i="21"/>
  <c r="J2981" i="21"/>
  <c r="I2981" i="21"/>
  <c r="M2981" i="21"/>
  <c r="L2981" i="21"/>
  <c r="H2982" i="21"/>
  <c r="K2981" i="21"/>
  <c r="E2978" i="21"/>
  <c r="D2979" i="21"/>
  <c r="F2978" i="21"/>
  <c r="Q2981" i="21"/>
  <c r="O2981" i="21"/>
  <c r="P2981" i="21"/>
  <c r="N2981" i="21"/>
  <c r="J2982" i="21"/>
  <c r="I2982" i="21"/>
  <c r="H2983" i="21"/>
  <c r="K2982" i="21"/>
  <c r="L2982" i="21"/>
  <c r="M2982" i="21"/>
  <c r="E2979" i="21"/>
  <c r="D2980" i="21"/>
  <c r="F2979" i="21"/>
  <c r="Q2982" i="21"/>
  <c r="O2982" i="21"/>
  <c r="P2982" i="21"/>
  <c r="N2982" i="21"/>
  <c r="J2983" i="21"/>
  <c r="M2983" i="21"/>
  <c r="H2984" i="21"/>
  <c r="K2983" i="21"/>
  <c r="L2983" i="21"/>
  <c r="I2983" i="21"/>
  <c r="D2981" i="21"/>
  <c r="F2980" i="21"/>
  <c r="E2980" i="21"/>
  <c r="J2984" i="21"/>
  <c r="I2984" i="21"/>
  <c r="H2985" i="21"/>
  <c r="M2984" i="21"/>
  <c r="L2984" i="21"/>
  <c r="K2984" i="21"/>
  <c r="Q2983" i="21"/>
  <c r="N2983" i="21"/>
  <c r="P2983" i="21"/>
  <c r="O2983" i="21"/>
  <c r="F2981" i="21"/>
  <c r="D2982" i="21"/>
  <c r="E2981" i="21"/>
  <c r="P2984" i="21"/>
  <c r="N2984" i="21"/>
  <c r="O2984" i="21"/>
  <c r="Q2984" i="21"/>
  <c r="M2985" i="21"/>
  <c r="L2985" i="21"/>
  <c r="H2986" i="21"/>
  <c r="J2985" i="21"/>
  <c r="K2985" i="21"/>
  <c r="I2985" i="21"/>
  <c r="D2983" i="21"/>
  <c r="E2982" i="21"/>
  <c r="F2982" i="21"/>
  <c r="I2986" i="21"/>
  <c r="L2986" i="21"/>
  <c r="J2986" i="21"/>
  <c r="H2987" i="21"/>
  <c r="M2986" i="21"/>
  <c r="K2986" i="21"/>
  <c r="P2985" i="21"/>
  <c r="O2985" i="21"/>
  <c r="N2985" i="21"/>
  <c r="Q2985" i="21"/>
  <c r="F2983" i="21"/>
  <c r="E2983" i="21"/>
  <c r="D2984" i="21"/>
  <c r="O2986" i="21"/>
  <c r="P2986" i="21"/>
  <c r="Q2986" i="21"/>
  <c r="N2986" i="21"/>
  <c r="H2988" i="21"/>
  <c r="I2987" i="21"/>
  <c r="J2987" i="21"/>
  <c r="L2987" i="21"/>
  <c r="M2987" i="21"/>
  <c r="K2987" i="21"/>
  <c r="F2984" i="21"/>
  <c r="E2984" i="21"/>
  <c r="D2985" i="21"/>
  <c r="H2989" i="21"/>
  <c r="L2988" i="21"/>
  <c r="I2988" i="21"/>
  <c r="J2988" i="21"/>
  <c r="K2988" i="21"/>
  <c r="M2988" i="21"/>
  <c r="Q2987" i="21"/>
  <c r="O2987" i="21"/>
  <c r="N2987" i="21"/>
  <c r="P2987" i="21"/>
  <c r="E2985" i="21"/>
  <c r="D2986" i="21"/>
  <c r="F2985" i="21"/>
  <c r="M2989" i="21"/>
  <c r="L2989" i="21"/>
  <c r="K2989" i="21"/>
  <c r="H2990" i="21"/>
  <c r="J2989" i="21"/>
  <c r="I2989" i="21"/>
  <c r="O2988" i="21"/>
  <c r="N2988" i="21"/>
  <c r="P2988" i="21"/>
  <c r="Q2988" i="21"/>
  <c r="E2986" i="21"/>
  <c r="D2987" i="21"/>
  <c r="F2986" i="21"/>
  <c r="K2990" i="21"/>
  <c r="H2991" i="21"/>
  <c r="I2990" i="21"/>
  <c r="M2990" i="21"/>
  <c r="J2990" i="21"/>
  <c r="L2990" i="21"/>
  <c r="P2989" i="21"/>
  <c r="Q2989" i="21"/>
  <c r="N2989" i="21"/>
  <c r="O2989" i="21"/>
  <c r="D2988" i="21"/>
  <c r="E2987" i="21"/>
  <c r="F2987" i="21"/>
  <c r="H2992" i="21"/>
  <c r="L2991" i="21"/>
  <c r="I2991" i="21"/>
  <c r="K2991" i="21"/>
  <c r="J2991" i="21"/>
  <c r="M2991" i="21"/>
  <c r="Q2990" i="21"/>
  <c r="N2990" i="21"/>
  <c r="O2990" i="21"/>
  <c r="P2990" i="21"/>
  <c r="D2989" i="21"/>
  <c r="E2988" i="21"/>
  <c r="F2988" i="21"/>
  <c r="L2992" i="21"/>
  <c r="M2992" i="21"/>
  <c r="K2992" i="21"/>
  <c r="J2992" i="21"/>
  <c r="I2992" i="21"/>
  <c r="H2993" i="21"/>
  <c r="O2991" i="21"/>
  <c r="P2991" i="21"/>
  <c r="N2991" i="21"/>
  <c r="Q2991" i="21"/>
  <c r="D2990" i="21"/>
  <c r="E2989" i="21"/>
  <c r="F2989" i="21"/>
  <c r="N2992" i="21"/>
  <c r="Q2992" i="21"/>
  <c r="P2992" i="21"/>
  <c r="O2992" i="21"/>
  <c r="K2993" i="21"/>
  <c r="I2993" i="21"/>
  <c r="H2994" i="21"/>
  <c r="J2993" i="21"/>
  <c r="M2993" i="21"/>
  <c r="L2993" i="21"/>
  <c r="E2990" i="21"/>
  <c r="D2991" i="21"/>
  <c r="F2990" i="21"/>
  <c r="N2993" i="21"/>
  <c r="P2993" i="21"/>
  <c r="Q2993" i="21"/>
  <c r="O2993" i="21"/>
  <c r="M2994" i="21"/>
  <c r="J2994" i="21"/>
  <c r="H2995" i="21"/>
  <c r="I2994" i="21"/>
  <c r="K2994" i="21"/>
  <c r="L2994" i="21"/>
  <c r="E2991" i="21"/>
  <c r="F2991" i="21"/>
  <c r="D2992" i="21"/>
  <c r="J2995" i="21"/>
  <c r="L2995" i="21"/>
  <c r="M2995" i="21"/>
  <c r="I2995" i="21"/>
  <c r="K2995" i="21"/>
  <c r="H2996" i="21"/>
  <c r="N2994" i="21"/>
  <c r="P2994" i="21"/>
  <c r="O2994" i="21"/>
  <c r="Q2994" i="21"/>
  <c r="D2993" i="21"/>
  <c r="F2992" i="21"/>
  <c r="E2992" i="21"/>
  <c r="O2995" i="21"/>
  <c r="Q2995" i="21"/>
  <c r="N2995" i="21"/>
  <c r="P2995" i="21"/>
  <c r="H2997" i="21"/>
  <c r="L2996" i="21"/>
  <c r="K2996" i="21"/>
  <c r="J2996" i="21"/>
  <c r="M2996" i="21"/>
  <c r="I2996" i="21"/>
  <c r="F2993" i="21"/>
  <c r="E2993" i="21"/>
  <c r="D2994" i="21"/>
  <c r="M2997" i="21"/>
  <c r="J2997" i="21"/>
  <c r="K2997" i="21"/>
  <c r="H2998" i="21"/>
  <c r="I2997" i="21"/>
  <c r="L2997" i="21"/>
  <c r="Q2996" i="21"/>
  <c r="P2996" i="21"/>
  <c r="N2996" i="21"/>
  <c r="O2996" i="21"/>
  <c r="E2994" i="21"/>
  <c r="D2995" i="21"/>
  <c r="F2994" i="21"/>
  <c r="H2999" i="21"/>
  <c r="I2998" i="21"/>
  <c r="J2998" i="21"/>
  <c r="M2998" i="21"/>
  <c r="K2998" i="21"/>
  <c r="L2998" i="21"/>
  <c r="P2997" i="21"/>
  <c r="Q2997" i="21"/>
  <c r="N2997" i="21"/>
  <c r="O2997" i="21"/>
  <c r="D2996" i="21"/>
  <c r="E2995" i="21"/>
  <c r="F2995" i="21"/>
  <c r="J2999" i="21"/>
  <c r="L2999" i="21"/>
  <c r="H3000" i="21"/>
  <c r="I2999" i="21"/>
  <c r="K2999" i="21"/>
  <c r="M2999" i="21"/>
  <c r="O2998" i="21"/>
  <c r="Q2998" i="21"/>
  <c r="P2998" i="21"/>
  <c r="N2998" i="21"/>
  <c r="D2997" i="21"/>
  <c r="E2996" i="21"/>
  <c r="F2996" i="21"/>
  <c r="L3000" i="21"/>
  <c r="I3000" i="21"/>
  <c r="J3000" i="21"/>
  <c r="M3000" i="21"/>
  <c r="H3001" i="21"/>
  <c r="K3000" i="21"/>
  <c r="N2999" i="21"/>
  <c r="Q2999" i="21"/>
  <c r="P2999" i="21"/>
  <c r="O2999" i="21"/>
  <c r="E2997" i="21"/>
  <c r="D2998" i="21"/>
  <c r="F2997" i="21"/>
  <c r="Q3000" i="21"/>
  <c r="P3000" i="21"/>
  <c r="O3000" i="21"/>
  <c r="N3000" i="21"/>
  <c r="J3001" i="21"/>
  <c r="I3001" i="21"/>
  <c r="M3001" i="21"/>
  <c r="K3001" i="21"/>
  <c r="L3001" i="21"/>
  <c r="H3002" i="21"/>
  <c r="F2998" i="21"/>
  <c r="D2999" i="21"/>
  <c r="E2998" i="21"/>
  <c r="N3001" i="21"/>
  <c r="O3001" i="21"/>
  <c r="Q3001" i="21"/>
  <c r="P3001" i="21"/>
  <c r="K3002" i="21"/>
  <c r="H3003" i="21"/>
  <c r="M3002" i="21"/>
  <c r="I3002" i="21"/>
  <c r="J3002" i="21"/>
  <c r="L3002" i="21"/>
  <c r="F2999" i="21"/>
  <c r="E2999" i="21"/>
  <c r="D3000" i="21"/>
  <c r="M3003" i="21"/>
  <c r="J3003" i="21"/>
  <c r="K3003" i="21"/>
  <c r="H3004" i="21"/>
  <c r="L3003" i="21"/>
  <c r="I3003" i="21"/>
  <c r="O3002" i="21"/>
  <c r="Q3002" i="21"/>
  <c r="N3002" i="21"/>
  <c r="P3002" i="21"/>
  <c r="F3000" i="21"/>
  <c r="E3000" i="21"/>
  <c r="D3001" i="21"/>
  <c r="H3005" i="21"/>
  <c r="J3004" i="21"/>
  <c r="K3004" i="21"/>
  <c r="I3004" i="21"/>
  <c r="L3004" i="21"/>
  <c r="M3004" i="21"/>
  <c r="Q3003" i="21"/>
  <c r="N3003" i="21"/>
  <c r="P3003" i="21"/>
  <c r="O3003" i="21"/>
  <c r="E3001" i="21"/>
  <c r="F3001" i="21"/>
  <c r="D3002" i="21"/>
  <c r="L3005" i="21"/>
  <c r="H3006" i="21"/>
  <c r="I3005" i="21"/>
  <c r="J3005" i="21"/>
  <c r="K3005" i="21"/>
  <c r="M3005" i="21"/>
  <c r="O3004" i="21"/>
  <c r="P3004" i="21"/>
  <c r="Q3004" i="21"/>
  <c r="N3004" i="21"/>
  <c r="F3002" i="21"/>
  <c r="D3003" i="21"/>
  <c r="E3002" i="21"/>
  <c r="I3006" i="21"/>
  <c r="H3007" i="21"/>
  <c r="K3006" i="21"/>
  <c r="J3006" i="21"/>
  <c r="L3006" i="21"/>
  <c r="M3006" i="21"/>
  <c r="O3005" i="21"/>
  <c r="N3005" i="21"/>
  <c r="P3005" i="21"/>
  <c r="Q3005" i="21"/>
  <c r="F3003" i="21"/>
  <c r="E3003" i="21"/>
  <c r="D3004" i="21"/>
  <c r="O3006" i="21"/>
  <c r="Q3006" i="21"/>
  <c r="P3006" i="21"/>
  <c r="N3006" i="21"/>
  <c r="K3007" i="21"/>
  <c r="M3007" i="21"/>
  <c r="J3007" i="21"/>
  <c r="H3008" i="21"/>
  <c r="I3007" i="21"/>
  <c r="L3007" i="21"/>
  <c r="E3004" i="21"/>
  <c r="D3005" i="21"/>
  <c r="F3004" i="21"/>
  <c r="I3008" i="21"/>
  <c r="J3008" i="21"/>
  <c r="L3008" i="21"/>
  <c r="M3008" i="21"/>
  <c r="H3009" i="21"/>
  <c r="K3008" i="21"/>
  <c r="Q3007" i="21"/>
  <c r="N3007" i="21"/>
  <c r="P3007" i="21"/>
  <c r="O3007" i="21"/>
  <c r="D3006" i="21"/>
  <c r="E3005" i="21"/>
  <c r="F3005" i="21"/>
  <c r="N3008" i="21"/>
  <c r="P3008" i="21"/>
  <c r="Q3008" i="21"/>
  <c r="O3008" i="21"/>
  <c r="I3009" i="21"/>
  <c r="L3009" i="21"/>
  <c r="J3009" i="21"/>
  <c r="M3009" i="21"/>
  <c r="H3010" i="21"/>
  <c r="K3009" i="21"/>
  <c r="D3007" i="21"/>
  <c r="F3006" i="21"/>
  <c r="E3006" i="21"/>
  <c r="Q3009" i="21"/>
  <c r="O3009" i="21"/>
  <c r="P3009" i="21"/>
  <c r="N3009" i="21"/>
  <c r="I3010" i="21"/>
  <c r="H3011" i="21"/>
  <c r="M3010" i="21"/>
  <c r="K3010" i="21"/>
  <c r="J3010" i="21"/>
  <c r="L3010" i="21"/>
  <c r="E3007" i="21"/>
  <c r="F3007" i="21"/>
  <c r="D3008" i="21"/>
  <c r="Q3010" i="21"/>
  <c r="P3010" i="21"/>
  <c r="O3010" i="21"/>
  <c r="N3010" i="21"/>
  <c r="J3011" i="21"/>
  <c r="H3012" i="21"/>
  <c r="L3011" i="21"/>
  <c r="K3011" i="21"/>
  <c r="I3011" i="21"/>
  <c r="M3011" i="21"/>
  <c r="D3009" i="21"/>
  <c r="E3008" i="21"/>
  <c r="F3008" i="21"/>
  <c r="M3012" i="21"/>
  <c r="I3012" i="21"/>
  <c r="H3013" i="21"/>
  <c r="J3012" i="21"/>
  <c r="L3012" i="21"/>
  <c r="K3012" i="21"/>
  <c r="O3011" i="21"/>
  <c r="Q3011" i="21"/>
  <c r="N3011" i="21"/>
  <c r="P3011" i="21"/>
  <c r="F3009" i="21"/>
  <c r="D3010" i="21"/>
  <c r="E3009" i="21"/>
  <c r="P3012" i="21"/>
  <c r="N3012" i="21"/>
  <c r="O3012" i="21"/>
  <c r="Q3012" i="21"/>
  <c r="J3013" i="21"/>
  <c r="L3013" i="21"/>
  <c r="I3013" i="21"/>
  <c r="H3014" i="21"/>
  <c r="M3013" i="21"/>
  <c r="K3013" i="21"/>
  <c r="F3010" i="21"/>
  <c r="D3011" i="21"/>
  <c r="E3010" i="21"/>
  <c r="Q3013" i="21"/>
  <c r="O3013" i="21"/>
  <c r="P3013" i="21"/>
  <c r="N3013" i="21"/>
  <c r="H3015" i="21"/>
  <c r="I3014" i="21"/>
  <c r="K3014" i="21"/>
  <c r="L3014" i="21"/>
  <c r="J3014" i="21"/>
  <c r="M3014" i="21"/>
  <c r="E3011" i="21"/>
  <c r="F3011" i="21"/>
  <c r="D3012" i="21"/>
  <c r="M3015" i="21"/>
  <c r="L3015" i="21"/>
  <c r="I3015" i="21"/>
  <c r="K3015" i="21"/>
  <c r="H3016" i="21"/>
  <c r="J3015" i="21"/>
  <c r="O3014" i="21"/>
  <c r="Q3014" i="21"/>
  <c r="N3014" i="21"/>
  <c r="P3014" i="21"/>
  <c r="F3012" i="21"/>
  <c r="E3012" i="21"/>
  <c r="D3013" i="21"/>
  <c r="O3015" i="21"/>
  <c r="Q3015" i="21"/>
  <c r="P3015" i="21"/>
  <c r="N3015" i="21"/>
  <c r="M3016" i="21"/>
  <c r="J3016" i="21"/>
  <c r="I3016" i="21"/>
  <c r="K3016" i="21"/>
  <c r="H3017" i="21"/>
  <c r="L3016" i="21"/>
  <c r="D3014" i="21"/>
  <c r="F3013" i="21"/>
  <c r="E3013" i="21"/>
  <c r="Q3016" i="21"/>
  <c r="O3016" i="21"/>
  <c r="N3016" i="21"/>
  <c r="P3016" i="21"/>
  <c r="M3017" i="21"/>
  <c r="I3017" i="21"/>
  <c r="H3018" i="21"/>
  <c r="J3017" i="21"/>
  <c r="L3017" i="21"/>
  <c r="K3017" i="21"/>
  <c r="D3015" i="21"/>
  <c r="F3014" i="21"/>
  <c r="E3014" i="21"/>
  <c r="Q3017" i="21"/>
  <c r="N3017" i="21"/>
  <c r="O3017" i="21"/>
  <c r="P3017" i="21"/>
  <c r="H3019" i="21"/>
  <c r="L3018" i="21"/>
  <c r="I3018" i="21"/>
  <c r="K3018" i="21"/>
  <c r="M3018" i="21"/>
  <c r="J3018" i="21"/>
  <c r="E3015" i="21"/>
  <c r="F3015" i="21"/>
  <c r="D3016" i="21"/>
  <c r="J3019" i="21"/>
  <c r="H3020" i="21"/>
  <c r="K3019" i="21"/>
  <c r="I3019" i="21"/>
  <c r="M3019" i="21"/>
  <c r="L3019" i="21"/>
  <c r="O3018" i="21"/>
  <c r="N3018" i="21"/>
  <c r="Q3018" i="21"/>
  <c r="P3018" i="21"/>
  <c r="D3017" i="21"/>
  <c r="E3016" i="21"/>
  <c r="F3016" i="21"/>
  <c r="M3020" i="21"/>
  <c r="H3021" i="21"/>
  <c r="I3020" i="21"/>
  <c r="L3020" i="21"/>
  <c r="K3020" i="21"/>
  <c r="J3020" i="21"/>
  <c r="Q3019" i="21"/>
  <c r="O3019" i="21"/>
  <c r="N3019" i="21"/>
  <c r="P3019" i="21"/>
  <c r="F3017" i="21"/>
  <c r="D3018" i="21"/>
  <c r="E3017" i="21"/>
  <c r="J3021" i="21"/>
  <c r="L3021" i="21"/>
  <c r="M3021" i="21"/>
  <c r="K3021" i="21"/>
  <c r="I3021" i="21"/>
  <c r="H3022" i="21"/>
  <c r="O3020" i="21"/>
  <c r="Q3020" i="21"/>
  <c r="N3020" i="21"/>
  <c r="P3020" i="21"/>
  <c r="E3018" i="21"/>
  <c r="D3019" i="21"/>
  <c r="F3018" i="21"/>
  <c r="N3021" i="21"/>
  <c r="Q3021" i="21"/>
  <c r="O3021" i="21"/>
  <c r="P3021" i="21"/>
  <c r="J3022" i="21"/>
  <c r="H3023" i="21"/>
  <c r="K3022" i="21"/>
  <c r="I3022" i="21"/>
  <c r="L3022" i="21"/>
  <c r="M3022" i="21"/>
  <c r="F3019" i="21"/>
  <c r="D3020" i="21"/>
  <c r="E3019" i="21"/>
  <c r="H3024" i="21"/>
  <c r="L3023" i="21"/>
  <c r="M3023" i="21"/>
  <c r="I3023" i="21"/>
  <c r="J3023" i="21"/>
  <c r="K3023" i="21"/>
  <c r="P3022" i="21"/>
  <c r="O3022" i="21"/>
  <c r="Q3022" i="21"/>
  <c r="N3022" i="21"/>
  <c r="E3020" i="21"/>
  <c r="D3021" i="21"/>
  <c r="F3020" i="21"/>
  <c r="K3024" i="21"/>
  <c r="J3024" i="21"/>
  <c r="I3024" i="21"/>
  <c r="L3024" i="21"/>
  <c r="M3024" i="21"/>
  <c r="H3025" i="21"/>
  <c r="P3023" i="21"/>
  <c r="O3023" i="21"/>
  <c r="Q3023" i="21"/>
  <c r="N3023" i="21"/>
  <c r="D3022" i="21"/>
  <c r="F3021" i="21"/>
  <c r="E3021" i="21"/>
  <c r="N3024" i="21"/>
  <c r="P3024" i="21"/>
  <c r="O3024" i="21"/>
  <c r="Q3024" i="21"/>
  <c r="L3025" i="21"/>
  <c r="M3025" i="21"/>
  <c r="J3025" i="21"/>
  <c r="H3026" i="21"/>
  <c r="I3025" i="21"/>
  <c r="K3025" i="21"/>
  <c r="D3023" i="21"/>
  <c r="F3022" i="21"/>
  <c r="E3022" i="21"/>
  <c r="L3026" i="21"/>
  <c r="H3027" i="21"/>
  <c r="M3026" i="21"/>
  <c r="J3026" i="21"/>
  <c r="K3026" i="21"/>
  <c r="I3026" i="21"/>
  <c r="P3025" i="21"/>
  <c r="N3025" i="21"/>
  <c r="O3025" i="21"/>
  <c r="Q3025" i="21"/>
  <c r="E3023" i="21"/>
  <c r="F3023" i="21"/>
  <c r="D3024" i="21"/>
  <c r="L3027" i="21"/>
  <c r="M3027" i="21"/>
  <c r="H3028" i="21"/>
  <c r="K3027" i="21"/>
  <c r="I3027" i="21"/>
  <c r="J3027" i="21"/>
  <c r="O3026" i="21"/>
  <c r="Q3026" i="21"/>
  <c r="N3026" i="21"/>
  <c r="P3026" i="21"/>
  <c r="F3024" i="21"/>
  <c r="D3025" i="21"/>
  <c r="E3024" i="21"/>
  <c r="I3028" i="21"/>
  <c r="M3028" i="21"/>
  <c r="L3028" i="21"/>
  <c r="K3028" i="21"/>
  <c r="H3029" i="21"/>
  <c r="J3028" i="21"/>
  <c r="N3027" i="21"/>
  <c r="O3027" i="21"/>
  <c r="Q3027" i="21"/>
  <c r="P3027" i="21"/>
  <c r="D3026" i="21"/>
  <c r="F3025" i="21"/>
  <c r="E3025" i="21"/>
  <c r="O3028" i="21"/>
  <c r="Q3028" i="21"/>
  <c r="N3028" i="21"/>
  <c r="P3028" i="21"/>
  <c r="J3029" i="21"/>
  <c r="L3029" i="21"/>
  <c r="M3029" i="21"/>
  <c r="I3029" i="21"/>
  <c r="K3029" i="21"/>
  <c r="H3030" i="21"/>
  <c r="D3027" i="21"/>
  <c r="E3026" i="21"/>
  <c r="F3026" i="21"/>
  <c r="P3029" i="21"/>
  <c r="N3029" i="21"/>
  <c r="O3029" i="21"/>
  <c r="Q3029" i="21"/>
  <c r="M3030" i="21"/>
  <c r="H3031" i="21"/>
  <c r="J3030" i="21"/>
  <c r="I3030" i="21"/>
  <c r="K3030" i="21"/>
  <c r="L3030" i="21"/>
  <c r="E3027" i="21"/>
  <c r="F3027" i="21"/>
  <c r="D3028" i="21"/>
  <c r="L3031" i="21"/>
  <c r="J3031" i="21"/>
  <c r="H3032" i="21"/>
  <c r="K3031" i="21"/>
  <c r="M3031" i="21"/>
  <c r="I3031" i="21"/>
  <c r="P3030" i="21"/>
  <c r="N3030" i="21"/>
  <c r="O3030" i="21"/>
  <c r="Q3030" i="21"/>
  <c r="F3028" i="21"/>
  <c r="D3029" i="21"/>
  <c r="E3028" i="21"/>
  <c r="M3032" i="21"/>
  <c r="I3032" i="21"/>
  <c r="H3033" i="21"/>
  <c r="J3032" i="21"/>
  <c r="K3032" i="21"/>
  <c r="L3032" i="21"/>
  <c r="N3031" i="21"/>
  <c r="P3031" i="21"/>
  <c r="Q3031" i="21"/>
  <c r="O3031" i="21"/>
  <c r="D3030" i="21"/>
  <c r="E3029" i="21"/>
  <c r="F3029" i="21"/>
  <c r="Q3032" i="21"/>
  <c r="O3032" i="21"/>
  <c r="P3032" i="21"/>
  <c r="N3032" i="21"/>
  <c r="H3034" i="21"/>
  <c r="M3033" i="21"/>
  <c r="L3033" i="21"/>
  <c r="I3033" i="21"/>
  <c r="K3033" i="21"/>
  <c r="J3033" i="21"/>
  <c r="D3031" i="21"/>
  <c r="F3030" i="21"/>
  <c r="E3030" i="21"/>
  <c r="K3034" i="21"/>
  <c r="J3034" i="21"/>
  <c r="M3034" i="21"/>
  <c r="H3035" i="21"/>
  <c r="I3034" i="21"/>
  <c r="L3034" i="21"/>
  <c r="P3033" i="21"/>
  <c r="O3033" i="21"/>
  <c r="N3033" i="21"/>
  <c r="Q3033" i="21"/>
  <c r="E3031" i="21"/>
  <c r="F3031" i="21"/>
  <c r="D3032" i="21"/>
  <c r="I3035" i="21"/>
  <c r="K3035" i="21"/>
  <c r="M3035" i="21"/>
  <c r="H3036" i="21"/>
  <c r="L3035" i="21"/>
  <c r="J3035" i="21"/>
  <c r="N3034" i="21"/>
  <c r="Q3034" i="21"/>
  <c r="O3034" i="21"/>
  <c r="P3034" i="21"/>
  <c r="E3032" i="21"/>
  <c r="F3032" i="21"/>
  <c r="D3033" i="21"/>
  <c r="O3035" i="21"/>
  <c r="P3035" i="21"/>
  <c r="N3035" i="21"/>
  <c r="Q3035" i="21"/>
  <c r="M3036" i="21"/>
  <c r="H3037" i="21"/>
  <c r="L3036" i="21"/>
  <c r="K3036" i="21"/>
  <c r="J3036" i="21"/>
  <c r="I3036" i="21"/>
  <c r="D3034" i="21"/>
  <c r="F3033" i="21"/>
  <c r="E3033" i="21"/>
  <c r="J3037" i="21"/>
  <c r="L3037" i="21"/>
  <c r="H3038" i="21"/>
  <c r="I3037" i="21"/>
  <c r="M3037" i="21"/>
  <c r="K3037" i="21"/>
  <c r="P3036" i="21"/>
  <c r="Q3036" i="21"/>
  <c r="N3036" i="21"/>
  <c r="O3036" i="21"/>
  <c r="D3035" i="21"/>
  <c r="F3034" i="21"/>
  <c r="E3034" i="21"/>
  <c r="H3039" i="21"/>
  <c r="K3038" i="21"/>
  <c r="I3038" i="21"/>
  <c r="J3038" i="21"/>
  <c r="L3038" i="21"/>
  <c r="M3038" i="21"/>
  <c r="P3037" i="21"/>
  <c r="Q3037" i="21"/>
  <c r="N3037" i="21"/>
  <c r="O3037" i="21"/>
  <c r="E3035" i="21"/>
  <c r="F3035" i="21"/>
  <c r="D3036" i="21"/>
  <c r="L3039" i="21"/>
  <c r="J3039" i="21"/>
  <c r="K3039" i="21"/>
  <c r="I3039" i="21"/>
  <c r="H3040" i="21"/>
  <c r="M3039" i="21"/>
  <c r="Q3038" i="21"/>
  <c r="O3038" i="21"/>
  <c r="P3038" i="21"/>
  <c r="N3038" i="21"/>
  <c r="D3037" i="21"/>
  <c r="E3036" i="21"/>
  <c r="F3036" i="21"/>
  <c r="P3039" i="21"/>
  <c r="O3039" i="21"/>
  <c r="N3039" i="21"/>
  <c r="Q3039" i="21"/>
  <c r="L3040" i="21"/>
  <c r="J3040" i="21"/>
  <c r="I3040" i="21"/>
  <c r="K3040" i="21"/>
  <c r="M3040" i="21"/>
  <c r="H3041" i="21"/>
  <c r="D3038" i="21"/>
  <c r="F3037" i="21"/>
  <c r="E3037" i="21"/>
  <c r="O3040" i="21"/>
  <c r="N3040" i="21"/>
  <c r="Q3040" i="21"/>
  <c r="P3040" i="21"/>
  <c r="M3041" i="21"/>
  <c r="K3041" i="21"/>
  <c r="I3041" i="21"/>
  <c r="J3041" i="21"/>
  <c r="L3041" i="21"/>
  <c r="H3042" i="21"/>
  <c r="D3039" i="21"/>
  <c r="F3038" i="21"/>
  <c r="E3038" i="21"/>
  <c r="N3041" i="21"/>
  <c r="P3041" i="21"/>
  <c r="Q3041" i="21"/>
  <c r="O3041" i="21"/>
  <c r="M3042" i="21"/>
  <c r="L3042" i="21"/>
  <c r="I3042" i="21"/>
  <c r="H3043" i="21"/>
  <c r="J3042" i="21"/>
  <c r="K3042" i="21"/>
  <c r="F3039" i="21"/>
  <c r="E3039" i="21"/>
  <c r="D3040" i="21"/>
  <c r="P3042" i="21"/>
  <c r="Q3042" i="21"/>
  <c r="O3042" i="21"/>
  <c r="N3042" i="21"/>
  <c r="J3043" i="21"/>
  <c r="M3043" i="21"/>
  <c r="L3043" i="21"/>
  <c r="I3043" i="21"/>
  <c r="K3043" i="21"/>
  <c r="H3044" i="21"/>
  <c r="F3040" i="21"/>
  <c r="E3040" i="21"/>
  <c r="D3041" i="21"/>
  <c r="N3043" i="21"/>
  <c r="Q3043" i="21"/>
  <c r="O3043" i="21"/>
  <c r="P3043" i="21"/>
  <c r="H3045" i="21"/>
  <c r="J3044" i="21"/>
  <c r="I3044" i="21"/>
  <c r="M3044" i="21"/>
  <c r="K3044" i="21"/>
  <c r="L3044" i="21"/>
  <c r="F3041" i="21"/>
  <c r="D3042" i="21"/>
  <c r="E3041" i="21"/>
  <c r="M3045" i="21"/>
  <c r="J3045" i="21"/>
  <c r="I3045" i="21"/>
  <c r="K3045" i="21"/>
  <c r="L3045" i="21"/>
  <c r="H3046" i="21"/>
  <c r="Q3044" i="21"/>
  <c r="P3044" i="21"/>
  <c r="O3044" i="21"/>
  <c r="N3044" i="21"/>
  <c r="E3042" i="21"/>
  <c r="F3042" i="21"/>
  <c r="D3043" i="21"/>
  <c r="N3045" i="21"/>
  <c r="Q3045" i="21"/>
  <c r="P3045" i="21"/>
  <c r="O3045" i="21"/>
  <c r="I3046" i="21"/>
  <c r="H3047" i="21"/>
  <c r="M3046" i="21"/>
  <c r="J3046" i="21"/>
  <c r="L3046" i="21"/>
  <c r="K3046" i="21"/>
  <c r="F3043" i="21"/>
  <c r="E3043" i="21"/>
  <c r="D3044" i="21"/>
  <c r="Q3046" i="21"/>
  <c r="O3046" i="21"/>
  <c r="N3046" i="21"/>
  <c r="P3046" i="21"/>
  <c r="K3047" i="21"/>
  <c r="H3048" i="21"/>
  <c r="J3047" i="21"/>
  <c r="M3047" i="21"/>
  <c r="L3047" i="21"/>
  <c r="I3047" i="21"/>
  <c r="D3045" i="21"/>
  <c r="F3044" i="21"/>
  <c r="E3044" i="21"/>
  <c r="M3048" i="21"/>
  <c r="I3048" i="21"/>
  <c r="K3048" i="21"/>
  <c r="L3048" i="21"/>
  <c r="J3048" i="21"/>
  <c r="H3049" i="21"/>
  <c r="P3047" i="21"/>
  <c r="N3047" i="21"/>
  <c r="Q3047" i="21"/>
  <c r="O3047" i="21"/>
  <c r="D3046" i="21"/>
  <c r="E3045" i="21"/>
  <c r="F3045" i="21"/>
  <c r="P3048" i="21"/>
  <c r="Q3048" i="21"/>
  <c r="N3048" i="21"/>
  <c r="O3048" i="21"/>
  <c r="M3049" i="21"/>
  <c r="I3049" i="21"/>
  <c r="H3050" i="21"/>
  <c r="J3049" i="21"/>
  <c r="K3049" i="21"/>
  <c r="L3049" i="21"/>
  <c r="D3047" i="21"/>
  <c r="F3046" i="21"/>
  <c r="E3046" i="21"/>
  <c r="Q3049" i="21"/>
  <c r="P3049" i="21"/>
  <c r="N3049" i="21"/>
  <c r="O3049" i="21"/>
  <c r="M3050" i="21"/>
  <c r="J3050" i="21"/>
  <c r="H3051" i="21"/>
  <c r="L3050" i="21"/>
  <c r="I3050" i="21"/>
  <c r="K3050" i="21"/>
  <c r="E3047" i="21"/>
  <c r="F3047" i="21"/>
  <c r="D3048" i="21"/>
  <c r="I3051" i="21"/>
  <c r="M3051" i="21"/>
  <c r="H3052" i="21"/>
  <c r="J3051" i="21"/>
  <c r="K3051" i="21"/>
  <c r="L3051" i="21"/>
  <c r="N3050" i="21"/>
  <c r="Q3050" i="21"/>
  <c r="O3050" i="21"/>
  <c r="P3050" i="21"/>
  <c r="E3048" i="21"/>
  <c r="F3048" i="21"/>
  <c r="D3049" i="21"/>
  <c r="O3051" i="21"/>
  <c r="P3051" i="21"/>
  <c r="Q3051" i="21"/>
  <c r="N3051" i="21"/>
  <c r="M3052" i="21"/>
  <c r="I3052" i="21"/>
  <c r="K3052" i="21"/>
  <c r="L3052" i="21"/>
  <c r="J3052" i="21"/>
  <c r="H3053" i="21"/>
  <c r="F3049" i="21"/>
  <c r="E3049" i="21"/>
  <c r="D3050" i="21"/>
  <c r="P3052" i="21"/>
  <c r="O3052" i="21"/>
  <c r="Q3052" i="21"/>
  <c r="N3052" i="21"/>
  <c r="I3053" i="21"/>
  <c r="J3053" i="21"/>
  <c r="M3053" i="21"/>
  <c r="K3053" i="21"/>
  <c r="L3053" i="21"/>
  <c r="H3054" i="21"/>
  <c r="E3050" i="21"/>
  <c r="D3051" i="21"/>
  <c r="F3050" i="21"/>
  <c r="N3053" i="21"/>
  <c r="O3053" i="21"/>
  <c r="P3053" i="21"/>
  <c r="Q3053" i="21"/>
  <c r="M3054" i="21"/>
  <c r="K3054" i="21"/>
  <c r="L3054" i="21"/>
  <c r="J3054" i="21"/>
  <c r="I3054" i="21"/>
  <c r="H3055" i="21"/>
  <c r="D3052" i="21"/>
  <c r="F3051" i="21"/>
  <c r="E3051" i="21"/>
  <c r="Q3054" i="21"/>
  <c r="N3054" i="21"/>
  <c r="P3054" i="21"/>
  <c r="O3054" i="21"/>
  <c r="K3055" i="21"/>
  <c r="H3056" i="21"/>
  <c r="M3055" i="21"/>
  <c r="L3055" i="21"/>
  <c r="I3055" i="21"/>
  <c r="J3055" i="21"/>
  <c r="D3053" i="21"/>
  <c r="E3052" i="21"/>
  <c r="F3052" i="21"/>
  <c r="K3056" i="21"/>
  <c r="M3056" i="21"/>
  <c r="L3056" i="21"/>
  <c r="J3056" i="21"/>
  <c r="I3056" i="21"/>
  <c r="H3057" i="21"/>
  <c r="O3055" i="21"/>
  <c r="N3055" i="21"/>
  <c r="P3055" i="21"/>
  <c r="Q3055" i="21"/>
  <c r="F3053" i="21"/>
  <c r="E3053" i="21"/>
  <c r="D3054" i="21"/>
  <c r="Q3056" i="21"/>
  <c r="O3056" i="21"/>
  <c r="P3056" i="21"/>
  <c r="N3056" i="21"/>
  <c r="K3057" i="21"/>
  <c r="I3057" i="21"/>
  <c r="H3058" i="21"/>
  <c r="L3057" i="21"/>
  <c r="M3057" i="21"/>
  <c r="J3057" i="21"/>
  <c r="F3054" i="21"/>
  <c r="D3055" i="21"/>
  <c r="E3054" i="21"/>
  <c r="N3057" i="21"/>
  <c r="P3057" i="21"/>
  <c r="Q3057" i="21"/>
  <c r="O3057" i="21"/>
  <c r="J3058" i="21"/>
  <c r="H3059" i="21"/>
  <c r="K3058" i="21"/>
  <c r="I3058" i="21"/>
  <c r="M3058" i="21"/>
  <c r="L3058" i="21"/>
  <c r="E3055" i="21"/>
  <c r="F3055" i="21"/>
  <c r="D3056" i="21"/>
  <c r="L3059" i="21"/>
  <c r="H3060" i="21"/>
  <c r="K3059" i="21"/>
  <c r="M3059" i="21"/>
  <c r="J3059" i="21"/>
  <c r="I3059" i="21"/>
  <c r="O3058" i="21"/>
  <c r="Q3058" i="21"/>
  <c r="N3058" i="21"/>
  <c r="P3058" i="21"/>
  <c r="E3056" i="21"/>
  <c r="D3057" i="21"/>
  <c r="F3056" i="21"/>
  <c r="L3060" i="21"/>
  <c r="K3060" i="21"/>
  <c r="J3060" i="21"/>
  <c r="M3060" i="21"/>
  <c r="H3061" i="21"/>
  <c r="I3060" i="21"/>
  <c r="N3059" i="21"/>
  <c r="P3059" i="21"/>
  <c r="Q3059" i="21"/>
  <c r="O3059" i="21"/>
  <c r="D3058" i="21"/>
  <c r="E3057" i="21"/>
  <c r="F3057" i="21"/>
  <c r="K3061" i="21"/>
  <c r="H3062" i="21"/>
  <c r="M3061" i="21"/>
  <c r="L3061" i="21"/>
  <c r="J3061" i="21"/>
  <c r="I3061" i="21"/>
  <c r="O3060" i="21"/>
  <c r="N3060" i="21"/>
  <c r="P3060" i="21"/>
  <c r="Q3060" i="21"/>
  <c r="E3058" i="21"/>
  <c r="D3059" i="21"/>
  <c r="F3058" i="21"/>
  <c r="K3062" i="21"/>
  <c r="M3062" i="21"/>
  <c r="L3062" i="21"/>
  <c r="H3063" i="21"/>
  <c r="I3062" i="21"/>
  <c r="J3062" i="21"/>
  <c r="Q3061" i="21"/>
  <c r="P3061" i="21"/>
  <c r="O3061" i="21"/>
  <c r="N3061" i="21"/>
  <c r="F3059" i="21"/>
  <c r="E3059" i="21"/>
  <c r="D3060" i="21"/>
  <c r="I3063" i="21"/>
  <c r="K3063" i="21"/>
  <c r="L3063" i="21"/>
  <c r="M3063" i="21"/>
  <c r="H3064" i="21"/>
  <c r="J3063" i="21"/>
  <c r="P3062" i="21"/>
  <c r="O3062" i="21"/>
  <c r="Q3062" i="21"/>
  <c r="N3062" i="21"/>
  <c r="D3061" i="21"/>
  <c r="E3060" i="21"/>
  <c r="F3060" i="21"/>
  <c r="O3063" i="21"/>
  <c r="P3063" i="21"/>
  <c r="N3063" i="21"/>
  <c r="Q3063" i="21"/>
  <c r="K3064" i="21"/>
  <c r="I3064" i="21"/>
  <c r="H3065" i="21"/>
  <c r="L3064" i="21"/>
  <c r="J3064" i="21"/>
  <c r="M3064" i="21"/>
  <c r="F3061" i="21"/>
  <c r="E3061" i="21"/>
  <c r="D3062" i="21"/>
  <c r="N3064" i="21"/>
  <c r="P3064" i="21"/>
  <c r="Q3064" i="21"/>
  <c r="O3064" i="21"/>
  <c r="H3066" i="21"/>
  <c r="K3065" i="21"/>
  <c r="L3065" i="21"/>
  <c r="M3065" i="21"/>
  <c r="J3065" i="21"/>
  <c r="I3065" i="21"/>
  <c r="F3062" i="21"/>
  <c r="D3063" i="21"/>
  <c r="E3062" i="21"/>
  <c r="J3066" i="21"/>
  <c r="K3066" i="21"/>
  <c r="H3067" i="21"/>
  <c r="L3066" i="21"/>
  <c r="I3066" i="21"/>
  <c r="M3066" i="21"/>
  <c r="P3065" i="21"/>
  <c r="N3065" i="21"/>
  <c r="Q3065" i="21"/>
  <c r="O3065" i="21"/>
  <c r="F3063" i="21"/>
  <c r="E3063" i="21"/>
  <c r="D3064" i="21"/>
  <c r="I3067" i="21"/>
  <c r="M3067" i="21"/>
  <c r="K3067" i="21"/>
  <c r="L3067" i="21"/>
  <c r="H3068" i="21"/>
  <c r="J3067" i="21"/>
  <c r="Q3066" i="21"/>
  <c r="O3066" i="21"/>
  <c r="N3066" i="21"/>
  <c r="P3066" i="21"/>
  <c r="E3064" i="21"/>
  <c r="F3064" i="21"/>
  <c r="D3065" i="21"/>
  <c r="P3067" i="21"/>
  <c r="N3067" i="21"/>
  <c r="O3067" i="21"/>
  <c r="Q3067" i="21"/>
  <c r="M3068" i="21"/>
  <c r="H3069" i="21"/>
  <c r="L3068" i="21"/>
  <c r="I3068" i="21"/>
  <c r="J3068" i="21"/>
  <c r="K3068" i="21"/>
  <c r="F3065" i="21"/>
  <c r="D3066" i="21"/>
  <c r="E3065" i="21"/>
  <c r="K3069" i="21"/>
  <c r="L3069" i="21"/>
  <c r="M3069" i="21"/>
  <c r="H3070" i="21"/>
  <c r="J3069" i="21"/>
  <c r="I3069" i="21"/>
  <c r="N3068" i="21"/>
  <c r="Q3068" i="21"/>
  <c r="P3068" i="21"/>
  <c r="O3068" i="21"/>
  <c r="E3066" i="21"/>
  <c r="D3067" i="21"/>
  <c r="F3066" i="21"/>
  <c r="L3070" i="21"/>
  <c r="I3070" i="21"/>
  <c r="M3070" i="21"/>
  <c r="H3071" i="21"/>
  <c r="K3070" i="21"/>
  <c r="J3070" i="21"/>
  <c r="P3069" i="21"/>
  <c r="Q3069" i="21"/>
  <c r="O3069" i="21"/>
  <c r="N3069" i="21"/>
  <c r="F3067" i="21"/>
  <c r="E3067" i="21"/>
  <c r="D3068" i="21"/>
  <c r="P3070" i="21"/>
  <c r="Q3070" i="21"/>
  <c r="N3070" i="21"/>
  <c r="O3070" i="21"/>
  <c r="K3071" i="21"/>
  <c r="L3071" i="21"/>
  <c r="M3071" i="21"/>
  <c r="H3072" i="21"/>
  <c r="I3071" i="21"/>
  <c r="J3071" i="21"/>
  <c r="F3068" i="21"/>
  <c r="D3069" i="21"/>
  <c r="E3068" i="21"/>
  <c r="M3072" i="21"/>
  <c r="L3072" i="21"/>
  <c r="I3072" i="21"/>
  <c r="J3072" i="21"/>
  <c r="K3072" i="21"/>
  <c r="H3073" i="21"/>
  <c r="N3071" i="21"/>
  <c r="P3071" i="21"/>
  <c r="Q3071" i="21"/>
  <c r="O3071" i="21"/>
  <c r="F3069" i="21"/>
  <c r="E3069" i="21"/>
  <c r="D3070" i="21"/>
  <c r="N3072" i="21"/>
  <c r="O3072" i="21"/>
  <c r="Q3072" i="21"/>
  <c r="P3072" i="21"/>
  <c r="M3073" i="21"/>
  <c r="H3074" i="21"/>
  <c r="J3073" i="21"/>
  <c r="K3073" i="21"/>
  <c r="I3073" i="21"/>
  <c r="L3073" i="21"/>
  <c r="D3071" i="21"/>
  <c r="F3070" i="21"/>
  <c r="E3070" i="21"/>
  <c r="L3074" i="21"/>
  <c r="J3074" i="21"/>
  <c r="M3074" i="21"/>
  <c r="H3075" i="21"/>
  <c r="K3074" i="21"/>
  <c r="I3074" i="21"/>
  <c r="P3073" i="21"/>
  <c r="O3073" i="21"/>
  <c r="Q3073" i="21"/>
  <c r="N3073" i="21"/>
  <c r="E3071" i="21"/>
  <c r="D3072" i="21"/>
  <c r="F3071" i="21"/>
  <c r="H3076" i="21"/>
  <c r="M3075" i="21"/>
  <c r="K3075" i="21"/>
  <c r="I3075" i="21"/>
  <c r="J3075" i="21"/>
  <c r="L3075" i="21"/>
  <c r="N3074" i="21"/>
  <c r="Q3074" i="21"/>
  <c r="O3074" i="21"/>
  <c r="P3074" i="21"/>
  <c r="E3072" i="21"/>
  <c r="D3073" i="21"/>
  <c r="F3072" i="21"/>
  <c r="I3076" i="21"/>
  <c r="M3076" i="21"/>
  <c r="J3076" i="21"/>
  <c r="H3077" i="21"/>
  <c r="L3076" i="21"/>
  <c r="K3076" i="21"/>
  <c r="P3075" i="21"/>
  <c r="N3075" i="21"/>
  <c r="Q3075" i="21"/>
  <c r="O3075" i="21"/>
  <c r="E3073" i="21"/>
  <c r="D3074" i="21"/>
  <c r="F3073" i="21"/>
  <c r="P3076" i="21"/>
  <c r="N3076" i="21"/>
  <c r="O3076" i="21"/>
  <c r="Q3076" i="21"/>
  <c r="I3077" i="21"/>
  <c r="K3077" i="21"/>
  <c r="H3078" i="21"/>
  <c r="L3077" i="21"/>
  <c r="M3077" i="21"/>
  <c r="J3077" i="21"/>
  <c r="E3074" i="21"/>
  <c r="F3074" i="21"/>
  <c r="D3075" i="21"/>
  <c r="Q3077" i="21"/>
  <c r="P3077" i="21"/>
  <c r="N3077" i="21"/>
  <c r="O3077" i="21"/>
  <c r="K3078" i="21"/>
  <c r="L3078" i="21"/>
  <c r="M3078" i="21"/>
  <c r="I3078" i="21"/>
  <c r="H3079" i="21"/>
  <c r="J3078" i="21"/>
  <c r="E3075" i="21"/>
  <c r="F3075" i="21"/>
  <c r="D3076" i="21"/>
  <c r="P3078" i="21"/>
  <c r="O3078" i="21"/>
  <c r="Q3078" i="21"/>
  <c r="N3078" i="21"/>
  <c r="I3079" i="21"/>
  <c r="M3079" i="21"/>
  <c r="J3079" i="21"/>
  <c r="L3079" i="21"/>
  <c r="K3079" i="21"/>
  <c r="H3080" i="21"/>
  <c r="E3076" i="21"/>
  <c r="D3077" i="21"/>
  <c r="F3076" i="21"/>
  <c r="P3079" i="21"/>
  <c r="Q3079" i="21"/>
  <c r="N3079" i="21"/>
  <c r="O3079" i="21"/>
  <c r="K3080" i="21"/>
  <c r="M3080" i="21"/>
  <c r="I3080" i="21"/>
  <c r="L3080" i="21"/>
  <c r="H3081" i="21"/>
  <c r="J3080" i="21"/>
  <c r="F3077" i="21"/>
  <c r="E3077" i="21"/>
  <c r="D3078" i="21"/>
  <c r="Q3080" i="21"/>
  <c r="O3080" i="21"/>
  <c r="P3080" i="21"/>
  <c r="N3080" i="21"/>
  <c r="M3081" i="21"/>
  <c r="K3081" i="21"/>
  <c r="I3081" i="21"/>
  <c r="J3081" i="21"/>
  <c r="H3082" i="21"/>
  <c r="L3081" i="21"/>
  <c r="D3079" i="21"/>
  <c r="E3078" i="21"/>
  <c r="F3078" i="21"/>
  <c r="N3081" i="21"/>
  <c r="P3081" i="21"/>
  <c r="Q3081" i="21"/>
  <c r="O3081" i="21"/>
  <c r="H3083" i="21"/>
  <c r="L3082" i="21"/>
  <c r="M3082" i="21"/>
  <c r="I3082" i="21"/>
  <c r="J3082" i="21"/>
  <c r="K3082" i="21"/>
  <c r="F3079" i="21"/>
  <c r="D3080" i="21"/>
  <c r="E3079" i="21"/>
  <c r="M3083" i="21"/>
  <c r="I3083" i="21"/>
  <c r="J3083" i="21"/>
  <c r="L3083" i="21"/>
  <c r="H3084" i="21"/>
  <c r="K3083" i="21"/>
  <c r="Q3082" i="21"/>
  <c r="N3082" i="21"/>
  <c r="P3082" i="21"/>
  <c r="O3082" i="21"/>
  <c r="D3081" i="21"/>
  <c r="F3080" i="21"/>
  <c r="E3080" i="21"/>
  <c r="N3083" i="21"/>
  <c r="P3083" i="21"/>
  <c r="O3083" i="21"/>
  <c r="Q3083" i="21"/>
  <c r="K3084" i="21"/>
  <c r="J3084" i="21"/>
  <c r="I3084" i="21"/>
  <c r="H3085" i="21"/>
  <c r="L3084" i="21"/>
  <c r="M3084" i="21"/>
  <c r="F3081" i="21"/>
  <c r="E3081" i="21"/>
  <c r="D3082" i="21"/>
  <c r="O3084" i="21"/>
  <c r="Q3084" i="21"/>
  <c r="N3084" i="21"/>
  <c r="P3084" i="21"/>
  <c r="I3085" i="21"/>
  <c r="K3085" i="21"/>
  <c r="J3085" i="21"/>
  <c r="L3085" i="21"/>
  <c r="M3085" i="21"/>
  <c r="H3086" i="21"/>
  <c r="E3082" i="21"/>
  <c r="F3082" i="21"/>
  <c r="D3083" i="21"/>
  <c r="N3085" i="21"/>
  <c r="P3085" i="21"/>
  <c r="Q3085" i="21"/>
  <c r="O3085" i="21"/>
  <c r="J3086" i="21"/>
  <c r="M3086" i="21"/>
  <c r="L3086" i="21"/>
  <c r="H3087" i="21"/>
  <c r="I3086" i="21"/>
  <c r="K3086" i="21"/>
  <c r="F3083" i="21"/>
  <c r="E3083" i="21"/>
  <c r="D3084" i="21"/>
  <c r="K3087" i="21"/>
  <c r="M3087" i="21"/>
  <c r="L3087" i="21"/>
  <c r="J3087" i="21"/>
  <c r="I3087" i="21"/>
  <c r="H3088" i="21"/>
  <c r="P3086" i="21"/>
  <c r="Q3086" i="21"/>
  <c r="O3086" i="21"/>
  <c r="N3086" i="21"/>
  <c r="E3084" i="21"/>
  <c r="F3084" i="21"/>
  <c r="D3085" i="21"/>
  <c r="Q3087" i="21"/>
  <c r="N3087" i="21"/>
  <c r="O3087" i="21"/>
  <c r="P3087" i="21"/>
  <c r="J3088" i="21"/>
  <c r="I3088" i="21"/>
  <c r="L3088" i="21"/>
  <c r="M3088" i="21"/>
  <c r="H3089" i="21"/>
  <c r="K3088" i="21"/>
  <c r="D3086" i="21"/>
  <c r="E3085" i="21"/>
  <c r="F3085" i="21"/>
  <c r="P3088" i="21"/>
  <c r="Q3088" i="21"/>
  <c r="N3088" i="21"/>
  <c r="O3088" i="21"/>
  <c r="I3089" i="21"/>
  <c r="H3090" i="21"/>
  <c r="L3089" i="21"/>
  <c r="J3089" i="21"/>
  <c r="M3089" i="21"/>
  <c r="K3089" i="21"/>
  <c r="D3087" i="21"/>
  <c r="F3086" i="21"/>
  <c r="E3086" i="21"/>
  <c r="O3089" i="21"/>
  <c r="P3089" i="21"/>
  <c r="Q3089" i="21"/>
  <c r="N3089" i="21"/>
  <c r="I3090" i="21"/>
  <c r="J3090" i="21"/>
  <c r="H3091" i="21"/>
  <c r="M3090" i="21"/>
  <c r="L3090" i="21"/>
  <c r="K3090" i="21"/>
  <c r="D3088" i="21"/>
  <c r="E3087" i="21"/>
  <c r="F3087" i="21"/>
  <c r="O3090" i="21"/>
  <c r="Q3090" i="21"/>
  <c r="N3090" i="21"/>
  <c r="P3090" i="21"/>
  <c r="K3091" i="21"/>
  <c r="I3091" i="21"/>
  <c r="L3091" i="21"/>
  <c r="J3091" i="21"/>
  <c r="M3091" i="21"/>
  <c r="H3092" i="21"/>
  <c r="E3088" i="21"/>
  <c r="F3088" i="21"/>
  <c r="D3089" i="21"/>
  <c r="Q3091" i="21"/>
  <c r="P3091" i="21"/>
  <c r="N3091" i="21"/>
  <c r="O3091" i="21"/>
  <c r="M3092" i="21"/>
  <c r="K3092" i="21"/>
  <c r="J3092" i="21"/>
  <c r="H3093" i="21"/>
  <c r="I3092" i="21"/>
  <c r="L3092" i="21"/>
  <c r="D3090" i="21"/>
  <c r="E3089" i="21"/>
  <c r="F3089" i="21"/>
  <c r="J3093" i="21"/>
  <c r="M3093" i="21"/>
  <c r="I3093" i="21"/>
  <c r="H3094" i="21"/>
  <c r="L3093" i="21"/>
  <c r="K3093" i="21"/>
  <c r="P3092" i="21"/>
  <c r="N3092" i="21"/>
  <c r="O3092" i="21"/>
  <c r="Q3092" i="21"/>
  <c r="F3090" i="21"/>
  <c r="E3090" i="21"/>
  <c r="D3091" i="21"/>
  <c r="N3093" i="21"/>
  <c r="P3093" i="21"/>
  <c r="O3093" i="21"/>
  <c r="Q3093" i="21"/>
  <c r="M3094" i="21"/>
  <c r="J3094" i="21"/>
  <c r="I3094" i="21"/>
  <c r="K3094" i="21"/>
  <c r="H3095" i="21"/>
  <c r="L3094" i="21"/>
  <c r="E3091" i="21"/>
  <c r="F3091" i="21"/>
  <c r="D3092" i="21"/>
  <c r="Q3094" i="21"/>
  <c r="N3094" i="21"/>
  <c r="P3094" i="21"/>
  <c r="O3094" i="21"/>
  <c r="H3096" i="21"/>
  <c r="J3095" i="21"/>
  <c r="I3095" i="21"/>
  <c r="K3095" i="21"/>
  <c r="M3095" i="21"/>
  <c r="L3095" i="21"/>
  <c r="E3092" i="21"/>
  <c r="D3093" i="21"/>
  <c r="F3092" i="21"/>
  <c r="L3096" i="21"/>
  <c r="I3096" i="21"/>
  <c r="M3096" i="21"/>
  <c r="H3097" i="21"/>
  <c r="K3096" i="21"/>
  <c r="J3096" i="21"/>
  <c r="N3095" i="21"/>
  <c r="O3095" i="21"/>
  <c r="Q3095" i="21"/>
  <c r="P3095" i="21"/>
  <c r="D3094" i="21"/>
  <c r="E3093" i="21"/>
  <c r="F3093" i="21"/>
  <c r="Q3096" i="21"/>
  <c r="O3096" i="21"/>
  <c r="P3096" i="21"/>
  <c r="N3096" i="21"/>
  <c r="M3097" i="21"/>
  <c r="H3098" i="21"/>
  <c r="I3097" i="21"/>
  <c r="J3097" i="21"/>
  <c r="L3097" i="21"/>
  <c r="K3097" i="21"/>
  <c r="E3094" i="21"/>
  <c r="D3095" i="21"/>
  <c r="F3094" i="21"/>
  <c r="H3099" i="21"/>
  <c r="L3098" i="21"/>
  <c r="J3098" i="21"/>
  <c r="M3098" i="21"/>
  <c r="K3098" i="21"/>
  <c r="I3098" i="21"/>
  <c r="P3097" i="21"/>
  <c r="N3097" i="21"/>
  <c r="Q3097" i="21"/>
  <c r="O3097" i="21"/>
  <c r="F3095" i="21"/>
  <c r="D3096" i="21"/>
  <c r="E3095" i="21"/>
  <c r="H3100" i="21"/>
  <c r="L3099" i="21"/>
  <c r="J3099" i="21"/>
  <c r="K3099" i="21"/>
  <c r="I3099" i="21"/>
  <c r="M3099" i="21"/>
  <c r="O3098" i="21"/>
  <c r="N3098" i="21"/>
  <c r="P3098" i="21"/>
  <c r="Q3098" i="21"/>
  <c r="D3097" i="21"/>
  <c r="F3096" i="21"/>
  <c r="E3096" i="21"/>
  <c r="L3100" i="21"/>
  <c r="J3100" i="21"/>
  <c r="M3100" i="21"/>
  <c r="K3100" i="21"/>
  <c r="I3100" i="21"/>
  <c r="H3101" i="21"/>
  <c r="O3099" i="21"/>
  <c r="N3099" i="21"/>
  <c r="P3099" i="21"/>
  <c r="Q3099" i="21"/>
  <c r="E3097" i="21"/>
  <c r="F3097" i="21"/>
  <c r="D3098" i="21"/>
  <c r="N3100" i="21"/>
  <c r="O3100" i="21"/>
  <c r="Q3100" i="21"/>
  <c r="P3100" i="21"/>
  <c r="J3101" i="21"/>
  <c r="M3101" i="21"/>
  <c r="I3101" i="21"/>
  <c r="H3102" i="21"/>
  <c r="L3101" i="21"/>
  <c r="K3101" i="21"/>
  <c r="E3098" i="21"/>
  <c r="D3099" i="21"/>
  <c r="F3098" i="21"/>
  <c r="N3101" i="21"/>
  <c r="Q3101" i="21"/>
  <c r="O3101" i="21"/>
  <c r="P3101" i="21"/>
  <c r="I3102" i="21"/>
  <c r="H3103" i="21"/>
  <c r="J3102" i="21"/>
  <c r="L3102" i="21"/>
  <c r="M3102" i="21"/>
  <c r="K3102" i="21"/>
  <c r="D3100" i="21"/>
  <c r="E3099" i="21"/>
  <c r="F3099" i="21"/>
  <c r="N3102" i="21"/>
  <c r="O3102" i="21"/>
  <c r="Q3102" i="21"/>
  <c r="P3102" i="21"/>
  <c r="K3103" i="21"/>
  <c r="H3104" i="21"/>
  <c r="L3103" i="21"/>
  <c r="J3103" i="21"/>
  <c r="M3103" i="21"/>
  <c r="I3103" i="21"/>
  <c r="E3100" i="21"/>
  <c r="F3100" i="21"/>
  <c r="D3101" i="21"/>
  <c r="I3104" i="21"/>
  <c r="L3104" i="21"/>
  <c r="M3104" i="21"/>
  <c r="H3105" i="21"/>
  <c r="K3104" i="21"/>
  <c r="J3104" i="21"/>
  <c r="Q3103" i="21"/>
  <c r="N3103" i="21"/>
  <c r="O3103" i="21"/>
  <c r="P3103" i="21"/>
  <c r="F3101" i="21"/>
  <c r="E3101" i="21"/>
  <c r="D3102" i="21"/>
  <c r="P3104" i="21"/>
  <c r="N3104" i="21"/>
  <c r="O3104" i="21"/>
  <c r="Q3104" i="21"/>
  <c r="M3105" i="21"/>
  <c r="L3105" i="21"/>
  <c r="I3105" i="21"/>
  <c r="J3105" i="21"/>
  <c r="K3105" i="21"/>
  <c r="H3106" i="21"/>
  <c r="E3102" i="21"/>
  <c r="D3103" i="21"/>
  <c r="F3102" i="21"/>
  <c r="Q3105" i="21"/>
  <c r="O3105" i="21"/>
  <c r="P3105" i="21"/>
  <c r="N3105" i="21"/>
  <c r="H3107" i="21"/>
  <c r="J3106" i="21"/>
  <c r="M3106" i="21"/>
  <c r="L3106" i="21"/>
  <c r="K3106" i="21"/>
  <c r="I3106" i="21"/>
  <c r="D3104" i="21"/>
  <c r="E3103" i="21"/>
  <c r="F3103" i="21"/>
  <c r="J3107" i="21"/>
  <c r="L3107" i="21"/>
  <c r="K3107" i="21"/>
  <c r="I3107" i="21"/>
  <c r="M3107" i="21"/>
  <c r="H3108" i="21"/>
  <c r="Q3106" i="21"/>
  <c r="N3106" i="21"/>
  <c r="O3106" i="21"/>
  <c r="P3106" i="21"/>
  <c r="E3104" i="21"/>
  <c r="F3104" i="21"/>
  <c r="D3105" i="21"/>
  <c r="Q3107" i="21"/>
  <c r="O3107" i="21"/>
  <c r="P3107" i="21"/>
  <c r="N3107" i="21"/>
  <c r="H3109" i="21"/>
  <c r="I3108" i="21"/>
  <c r="M3108" i="21"/>
  <c r="L3108" i="21"/>
  <c r="J3108" i="21"/>
  <c r="K3108" i="21"/>
  <c r="E3105" i="21"/>
  <c r="D3106" i="21"/>
  <c r="F3105" i="21"/>
  <c r="H3110" i="21"/>
  <c r="K3109" i="21"/>
  <c r="J3109" i="21"/>
  <c r="M3109" i="21"/>
  <c r="I3109" i="21"/>
  <c r="L3109" i="21"/>
  <c r="N3108" i="21"/>
  <c r="O3108" i="21"/>
  <c r="Q3108" i="21"/>
  <c r="P3108" i="21"/>
  <c r="D3107" i="21"/>
  <c r="F3106" i="21"/>
  <c r="E3106" i="21"/>
  <c r="L3110" i="21"/>
  <c r="I3110" i="21"/>
  <c r="M3110" i="21"/>
  <c r="J3110" i="21"/>
  <c r="H3111" i="21"/>
  <c r="K3110" i="21"/>
  <c r="Q3109" i="21"/>
  <c r="O3109" i="21"/>
  <c r="P3109" i="21"/>
  <c r="N3109" i="21"/>
  <c r="F3107" i="21"/>
  <c r="D3108" i="21"/>
  <c r="E3107" i="21"/>
  <c r="Q3110" i="21"/>
  <c r="P3110" i="21"/>
  <c r="N3110" i="21"/>
  <c r="O3110" i="21"/>
  <c r="I3111" i="21"/>
  <c r="M3111" i="21"/>
  <c r="K3111" i="21"/>
  <c r="H3112" i="21"/>
  <c r="J3111" i="21"/>
  <c r="L3111" i="21"/>
  <c r="E3108" i="21"/>
  <c r="F3108" i="21"/>
  <c r="D3109" i="21"/>
  <c r="N3111" i="21"/>
  <c r="O3111" i="21"/>
  <c r="Q3111" i="21"/>
  <c r="P3111" i="21"/>
  <c r="K3112" i="21"/>
  <c r="M3112" i="21"/>
  <c r="I3112" i="21"/>
  <c r="J3112" i="21"/>
  <c r="H3113" i="21"/>
  <c r="L3112" i="21"/>
  <c r="D3110" i="21"/>
  <c r="E3109" i="21"/>
  <c r="F3109" i="21"/>
  <c r="P3112" i="21"/>
  <c r="N3112" i="21"/>
  <c r="O3112" i="21"/>
  <c r="Q3112" i="21"/>
  <c r="I3113" i="21"/>
  <c r="M3113" i="21"/>
  <c r="K3113" i="21"/>
  <c r="J3113" i="21"/>
  <c r="L3113" i="21"/>
  <c r="H3114" i="21"/>
  <c r="F3110" i="21"/>
  <c r="D3111" i="21"/>
  <c r="E3110" i="21"/>
  <c r="P3113" i="21"/>
  <c r="N3113" i="21"/>
  <c r="Q3113" i="21"/>
  <c r="O3113" i="21"/>
  <c r="H3115" i="21"/>
  <c r="J3114" i="21"/>
  <c r="L3114" i="21"/>
  <c r="K3114" i="21"/>
  <c r="M3114" i="21"/>
  <c r="I3114" i="21"/>
  <c r="F3111" i="21"/>
  <c r="E3111" i="21"/>
  <c r="D3112" i="21"/>
  <c r="I3115" i="21"/>
  <c r="L3115" i="21"/>
  <c r="J3115" i="21"/>
  <c r="M3115" i="21"/>
  <c r="K3115" i="21"/>
  <c r="H3116" i="21"/>
  <c r="O3114" i="21"/>
  <c r="N3114" i="21"/>
  <c r="P3114" i="21"/>
  <c r="Q3114" i="21"/>
  <c r="E3112" i="21"/>
  <c r="D3113" i="21"/>
  <c r="F3112" i="21"/>
  <c r="N3115" i="21"/>
  <c r="O3115" i="21"/>
  <c r="Q3115" i="21"/>
  <c r="P3115" i="21"/>
  <c r="I3116" i="21"/>
  <c r="J3116" i="21"/>
  <c r="H3117" i="21"/>
  <c r="M3116" i="21"/>
  <c r="L3116" i="21"/>
  <c r="K3116" i="21"/>
  <c r="F3113" i="21"/>
  <c r="E3113" i="21"/>
  <c r="D3114" i="21"/>
  <c r="P3116" i="21"/>
  <c r="Q3116" i="21"/>
  <c r="O3116" i="21"/>
  <c r="N3116" i="21"/>
  <c r="H3118" i="21"/>
  <c r="L3117" i="21"/>
  <c r="M3117" i="21"/>
  <c r="I3117" i="21"/>
  <c r="J3117" i="21"/>
  <c r="K3117" i="21"/>
  <c r="D3115" i="21"/>
  <c r="E3114" i="21"/>
  <c r="F3114" i="21"/>
  <c r="K3118" i="21"/>
  <c r="H3119" i="21"/>
  <c r="L3118" i="21"/>
  <c r="M3118" i="21"/>
  <c r="I3118" i="21"/>
  <c r="J3118" i="21"/>
  <c r="N3117" i="21"/>
  <c r="Q3117" i="21"/>
  <c r="O3117" i="21"/>
  <c r="P3117" i="21"/>
  <c r="E3115" i="21"/>
  <c r="D3116" i="21"/>
  <c r="F3115" i="21"/>
  <c r="K3119" i="21"/>
  <c r="I3119" i="21"/>
  <c r="L3119" i="21"/>
  <c r="J3119" i="21"/>
  <c r="H3120" i="21"/>
  <c r="M3119" i="21"/>
  <c r="O3118" i="21"/>
  <c r="N3118" i="21"/>
  <c r="P3118" i="21"/>
  <c r="Q3118" i="21"/>
  <c r="E3116" i="21"/>
  <c r="D3117" i="21"/>
  <c r="F3116" i="21"/>
  <c r="N3119" i="21"/>
  <c r="P3119" i="21"/>
  <c r="Q3119" i="21"/>
  <c r="O3119" i="21"/>
  <c r="M3120" i="21"/>
  <c r="L3120" i="21"/>
  <c r="K3120" i="21"/>
  <c r="J3120" i="21"/>
  <c r="H3121" i="21"/>
  <c r="I3120" i="21"/>
  <c r="D3118" i="21"/>
  <c r="F3117" i="21"/>
  <c r="E3117" i="21"/>
  <c r="L3121" i="21"/>
  <c r="I3121" i="21"/>
  <c r="H3122" i="21"/>
  <c r="J3121" i="21"/>
  <c r="M3121" i="21"/>
  <c r="K3121" i="21"/>
  <c r="O3120" i="21"/>
  <c r="Q3120" i="21"/>
  <c r="P3120" i="21"/>
  <c r="N3120" i="21"/>
  <c r="E3118" i="21"/>
  <c r="D3119" i="21"/>
  <c r="F3118" i="21"/>
  <c r="P3121" i="21"/>
  <c r="Q3121" i="21"/>
  <c r="N3121" i="21"/>
  <c r="O3121" i="21"/>
  <c r="M3122" i="21"/>
  <c r="L3122" i="21"/>
  <c r="H3123" i="21"/>
  <c r="J3122" i="21"/>
  <c r="I3122" i="21"/>
  <c r="K3122" i="21"/>
  <c r="D3120" i="21"/>
  <c r="E3119" i="21"/>
  <c r="F3119" i="21"/>
  <c r="I3123" i="21"/>
  <c r="K3123" i="21"/>
  <c r="H3124" i="21"/>
  <c r="J3123" i="21"/>
  <c r="L3123" i="21"/>
  <c r="M3123" i="21"/>
  <c r="O3122" i="21"/>
  <c r="Q3122" i="21"/>
  <c r="N3122" i="21"/>
  <c r="P3122" i="21"/>
  <c r="E3120" i="21"/>
  <c r="F3120" i="21"/>
  <c r="D3121" i="21"/>
  <c r="N3123" i="21"/>
  <c r="P3123" i="21"/>
  <c r="O3123" i="21"/>
  <c r="Q3123" i="21"/>
  <c r="H3125" i="21"/>
  <c r="L3124" i="21"/>
  <c r="J3124" i="21"/>
  <c r="M3124" i="21"/>
  <c r="K3124" i="21"/>
  <c r="I3124" i="21"/>
  <c r="E3121" i="21"/>
  <c r="D3122" i="21"/>
  <c r="F3121" i="21"/>
  <c r="H3126" i="21"/>
  <c r="I3125" i="21"/>
  <c r="K3125" i="21"/>
  <c r="J3125" i="21"/>
  <c r="M3125" i="21"/>
  <c r="L3125" i="21"/>
  <c r="P3124" i="21"/>
  <c r="O3124" i="21"/>
  <c r="Q3124" i="21"/>
  <c r="N3124" i="21"/>
  <c r="D3123" i="21"/>
  <c r="E3122" i="21"/>
  <c r="F3122" i="21"/>
  <c r="H3127" i="21"/>
  <c r="I3126" i="21"/>
  <c r="K3126" i="21"/>
  <c r="J3126" i="21"/>
  <c r="M3126" i="21"/>
  <c r="L3126" i="21"/>
  <c r="P3125" i="21"/>
  <c r="O3125" i="21"/>
  <c r="N3125" i="21"/>
  <c r="Q3125" i="21"/>
  <c r="F3123" i="21"/>
  <c r="D3124" i="21"/>
  <c r="E3123" i="21"/>
  <c r="J3127" i="21"/>
  <c r="I3127" i="21"/>
  <c r="H3128" i="21"/>
  <c r="K3127" i="21"/>
  <c r="M3127" i="21"/>
  <c r="L3127" i="21"/>
  <c r="O3126" i="21"/>
  <c r="Q3126" i="21"/>
  <c r="P3126" i="21"/>
  <c r="N3126" i="21"/>
  <c r="D3125" i="21"/>
  <c r="F3124" i="21"/>
  <c r="E3124" i="21"/>
  <c r="N3127" i="21"/>
  <c r="P3127" i="21"/>
  <c r="O3127" i="21"/>
  <c r="Q3127" i="21"/>
  <c r="H3129" i="21"/>
  <c r="I3128" i="21"/>
  <c r="M3128" i="21"/>
  <c r="J3128" i="21"/>
  <c r="K3128" i="21"/>
  <c r="L3128" i="21"/>
  <c r="F3125" i="21"/>
  <c r="D3126" i="21"/>
  <c r="E3125" i="21"/>
  <c r="L3129" i="21"/>
  <c r="J3129" i="21"/>
  <c r="M3129" i="21"/>
  <c r="K3129" i="21"/>
  <c r="I3129" i="21"/>
  <c r="H3130" i="21"/>
  <c r="Q3128" i="21"/>
  <c r="P3128" i="21"/>
  <c r="O3128" i="21"/>
  <c r="N3128" i="21"/>
  <c r="E3126" i="21"/>
  <c r="D3127" i="21"/>
  <c r="F3126" i="21"/>
  <c r="O3129" i="21"/>
  <c r="Q3129" i="21"/>
  <c r="P3129" i="21"/>
  <c r="N3129" i="21"/>
  <c r="K3130" i="21"/>
  <c r="J3130" i="21"/>
  <c r="H3131" i="21"/>
  <c r="M3130" i="21"/>
  <c r="L3130" i="21"/>
  <c r="I3130" i="21"/>
  <c r="F3127" i="21"/>
  <c r="E3127" i="21"/>
  <c r="D3128" i="21"/>
  <c r="L3131" i="21"/>
  <c r="H3132" i="21"/>
  <c r="M3131" i="21"/>
  <c r="I3131" i="21"/>
  <c r="J3131" i="21"/>
  <c r="K3131" i="21"/>
  <c r="Q3130" i="21"/>
  <c r="N3130" i="21"/>
  <c r="O3130" i="21"/>
  <c r="P3130" i="21"/>
  <c r="D3129" i="21"/>
  <c r="E3128" i="21"/>
  <c r="F3128" i="21"/>
  <c r="L3132" i="21"/>
  <c r="M3132" i="21"/>
  <c r="K3132" i="21"/>
  <c r="H3133" i="21"/>
  <c r="J3132" i="21"/>
  <c r="I3132" i="21"/>
  <c r="P3131" i="21"/>
  <c r="N3131" i="21"/>
  <c r="O3131" i="21"/>
  <c r="Q3131" i="21"/>
  <c r="F3129" i="21"/>
  <c r="D3130" i="21"/>
  <c r="E3129" i="21"/>
  <c r="I3133" i="21"/>
  <c r="K3133" i="21"/>
  <c r="M3133" i="21"/>
  <c r="J3133" i="21"/>
  <c r="L3133" i="21"/>
  <c r="H3134" i="21"/>
  <c r="O3132" i="21"/>
  <c r="N3132" i="21"/>
  <c r="P3132" i="21"/>
  <c r="Q3132" i="21"/>
  <c r="F3130" i="21"/>
  <c r="D3131" i="21"/>
  <c r="E3130" i="21"/>
  <c r="Q3133" i="21"/>
  <c r="O3133" i="21"/>
  <c r="N3133" i="21"/>
  <c r="P3133" i="21"/>
  <c r="J3134" i="21"/>
  <c r="M3134" i="21"/>
  <c r="L3134" i="21"/>
  <c r="K3134" i="21"/>
  <c r="I3134" i="21"/>
  <c r="H3135" i="21"/>
  <c r="F3131" i="21"/>
  <c r="D3132" i="21"/>
  <c r="E3131" i="21"/>
  <c r="P3134" i="21"/>
  <c r="O3134" i="21"/>
  <c r="Q3134" i="21"/>
  <c r="N3134" i="21"/>
  <c r="K3135" i="21"/>
  <c r="M3135" i="21"/>
  <c r="J3135" i="21"/>
  <c r="L3135" i="21"/>
  <c r="I3135" i="21"/>
  <c r="H3136" i="21"/>
  <c r="E3132" i="21"/>
  <c r="D3133" i="21"/>
  <c r="F3132" i="21"/>
  <c r="O3135" i="21"/>
  <c r="Q3135" i="21"/>
  <c r="P3135" i="21"/>
  <c r="N3135" i="21"/>
  <c r="M3136" i="21"/>
  <c r="L3136" i="21"/>
  <c r="J3136" i="21"/>
  <c r="H3137" i="21"/>
  <c r="I3136" i="21"/>
  <c r="K3136" i="21"/>
  <c r="D3134" i="21"/>
  <c r="E3133" i="21"/>
  <c r="F3133" i="21"/>
  <c r="I3137" i="21"/>
  <c r="M3137" i="21"/>
  <c r="J3137" i="21"/>
  <c r="L3137" i="21"/>
  <c r="K3137" i="21"/>
  <c r="H3138" i="21"/>
  <c r="O3136" i="21"/>
  <c r="Q3136" i="21"/>
  <c r="P3136" i="21"/>
  <c r="N3136" i="21"/>
  <c r="D3135" i="21"/>
  <c r="E3134" i="21"/>
  <c r="F3134" i="21"/>
  <c r="O3137" i="21"/>
  <c r="Q3137" i="21"/>
  <c r="N3137" i="21"/>
  <c r="P3137" i="21"/>
  <c r="J3138" i="21"/>
  <c r="L3138" i="21"/>
  <c r="I3138" i="21"/>
  <c r="H3139" i="21"/>
  <c r="M3138" i="21"/>
  <c r="K3138" i="21"/>
  <c r="D3136" i="21"/>
  <c r="E3135" i="21"/>
  <c r="F3135" i="21"/>
  <c r="P3138" i="21"/>
  <c r="N3138" i="21"/>
  <c r="O3138" i="21"/>
  <c r="Q3138" i="21"/>
  <c r="J3139" i="21"/>
  <c r="H3140" i="21"/>
  <c r="I3139" i="21"/>
  <c r="M3139" i="21"/>
  <c r="L3139" i="21"/>
  <c r="K3139" i="21"/>
  <c r="F3136" i="21"/>
  <c r="D3137" i="21"/>
  <c r="E3136" i="21"/>
  <c r="M3140" i="21"/>
  <c r="I3140" i="21"/>
  <c r="K3140" i="21"/>
  <c r="H3141" i="21"/>
  <c r="J3140" i="21"/>
  <c r="L3140" i="21"/>
  <c r="N3139" i="21"/>
  <c r="Q3139" i="21"/>
  <c r="P3139" i="21"/>
  <c r="O3139" i="21"/>
  <c r="E3137" i="21"/>
  <c r="D3138" i="21"/>
  <c r="F3137" i="21"/>
  <c r="Q3140" i="21"/>
  <c r="P3140" i="21"/>
  <c r="N3140" i="21"/>
  <c r="O3140" i="21"/>
  <c r="H3142" i="21"/>
  <c r="L3141" i="21"/>
  <c r="M3141" i="21"/>
  <c r="K3141" i="21"/>
  <c r="I3141" i="21"/>
  <c r="J3141" i="21"/>
  <c r="F3138" i="21"/>
  <c r="D3139" i="21"/>
  <c r="E3138" i="21"/>
  <c r="L3142" i="21"/>
  <c r="K3142" i="21"/>
  <c r="H3143" i="21"/>
  <c r="M3142" i="21"/>
  <c r="I3142" i="21"/>
  <c r="J3142" i="21"/>
  <c r="P3141" i="21"/>
  <c r="O3141" i="21"/>
  <c r="Q3141" i="21"/>
  <c r="N3141" i="21"/>
  <c r="E3139" i="21"/>
  <c r="D3140" i="21"/>
  <c r="F3139" i="21"/>
  <c r="H3144" i="21"/>
  <c r="L3143" i="21"/>
  <c r="I3143" i="21"/>
  <c r="M3143" i="21"/>
  <c r="J3143" i="21"/>
  <c r="K3143" i="21"/>
  <c r="O3142" i="21"/>
  <c r="N3142" i="21"/>
  <c r="Q3142" i="21"/>
  <c r="P3142" i="21"/>
  <c r="E3140" i="21"/>
  <c r="D3141" i="21"/>
  <c r="F3140" i="21"/>
  <c r="H3145" i="21"/>
  <c r="K3144" i="21"/>
  <c r="I3144" i="21"/>
  <c r="M3144" i="21"/>
  <c r="L3144" i="21"/>
  <c r="J3144" i="21"/>
  <c r="N3143" i="21"/>
  <c r="Q3143" i="21"/>
  <c r="O3143" i="21"/>
  <c r="P3143" i="21"/>
  <c r="F3141" i="21"/>
  <c r="E3141" i="21"/>
  <c r="D3142" i="21"/>
  <c r="M3145" i="21"/>
  <c r="H3146" i="21"/>
  <c r="K3145" i="21"/>
  <c r="I3145" i="21"/>
  <c r="J3145" i="21"/>
  <c r="L3145" i="21"/>
  <c r="P3144" i="21"/>
  <c r="O3144" i="21"/>
  <c r="N3144" i="21"/>
  <c r="Q3144" i="21"/>
  <c r="F3142" i="21"/>
  <c r="E3142" i="21"/>
  <c r="D3143" i="21"/>
  <c r="L3146" i="21"/>
  <c r="I3146" i="21"/>
  <c r="K3146" i="21"/>
  <c r="M3146" i="21"/>
  <c r="H3147" i="21"/>
  <c r="J3146" i="21"/>
  <c r="Q3145" i="21"/>
  <c r="N3145" i="21"/>
  <c r="P3145" i="21"/>
  <c r="O3145" i="21"/>
  <c r="D3144" i="21"/>
  <c r="E3143" i="21"/>
  <c r="F3143" i="21"/>
  <c r="O3146" i="21"/>
  <c r="Q3146" i="21"/>
  <c r="N3146" i="21"/>
  <c r="P3146" i="21"/>
  <c r="I3147" i="21"/>
  <c r="J3147" i="21"/>
  <c r="L3147" i="21"/>
  <c r="K3147" i="21"/>
  <c r="H3148" i="21"/>
  <c r="M3147" i="21"/>
  <c r="F3144" i="21"/>
  <c r="D3145" i="21"/>
  <c r="E3144" i="21"/>
  <c r="P3147" i="21"/>
  <c r="O3147" i="21"/>
  <c r="Q3147" i="21"/>
  <c r="N3147" i="21"/>
  <c r="M3148" i="21"/>
  <c r="H3149" i="21"/>
  <c r="K3148" i="21"/>
  <c r="L3148" i="21"/>
  <c r="I3148" i="21"/>
  <c r="J3148" i="21"/>
  <c r="F3145" i="21"/>
  <c r="D3146" i="21"/>
  <c r="E3145" i="21"/>
  <c r="M3149" i="21"/>
  <c r="L3149" i="21"/>
  <c r="H3150" i="21"/>
  <c r="K3149" i="21"/>
  <c r="J3149" i="21"/>
  <c r="I3149" i="21"/>
  <c r="N3148" i="21"/>
  <c r="O3148" i="21"/>
  <c r="P3148" i="21"/>
  <c r="Q3148" i="21"/>
  <c r="E3146" i="21"/>
  <c r="F3146" i="21"/>
  <c r="D3147" i="21"/>
  <c r="I3150" i="21"/>
  <c r="J3150" i="21"/>
  <c r="K3150" i="21"/>
  <c r="L3150" i="21"/>
  <c r="M3150" i="21"/>
  <c r="H3151" i="21"/>
  <c r="N3149" i="21"/>
  <c r="O3149" i="21"/>
  <c r="Q3149" i="21"/>
  <c r="P3149" i="21"/>
  <c r="E3147" i="21"/>
  <c r="F3147" i="21"/>
  <c r="D3148" i="21"/>
  <c r="N3150" i="21"/>
  <c r="Q3150" i="21"/>
  <c r="P3150" i="21"/>
  <c r="O3150" i="21"/>
  <c r="M3151" i="21"/>
  <c r="I3151" i="21"/>
  <c r="J3151" i="21"/>
  <c r="H3152" i="21"/>
  <c r="K3151" i="21"/>
  <c r="L3151" i="21"/>
  <c r="F3148" i="21"/>
  <c r="E3148" i="21"/>
  <c r="D3149" i="21"/>
  <c r="N3151" i="21"/>
  <c r="O3151" i="21"/>
  <c r="Q3151" i="21"/>
  <c r="P3151" i="21"/>
  <c r="H3153" i="21"/>
  <c r="M3152" i="21"/>
  <c r="J3152" i="21"/>
  <c r="L3152" i="21"/>
  <c r="I3152" i="21"/>
  <c r="K3152" i="21"/>
  <c r="E3149" i="21"/>
  <c r="F3149" i="21"/>
  <c r="D3150" i="21"/>
  <c r="I3153" i="21"/>
  <c r="H3154" i="21"/>
  <c r="L3153" i="21"/>
  <c r="K3153" i="21"/>
  <c r="M3153" i="21"/>
  <c r="J3153" i="21"/>
  <c r="P3152" i="21"/>
  <c r="O3152" i="21"/>
  <c r="N3152" i="21"/>
  <c r="Q3152" i="21"/>
  <c r="F3150" i="21"/>
  <c r="D3151" i="21"/>
  <c r="E3150" i="21"/>
  <c r="O3153" i="21"/>
  <c r="Q3153" i="21"/>
  <c r="N3153" i="21"/>
  <c r="P3153" i="21"/>
  <c r="J3154" i="21"/>
  <c r="I3154" i="21"/>
  <c r="L3154" i="21"/>
  <c r="K3154" i="21"/>
  <c r="H3155" i="21"/>
  <c r="M3154" i="21"/>
  <c r="F3151" i="21"/>
  <c r="E3151" i="21"/>
  <c r="D3152" i="21"/>
  <c r="P3154" i="21"/>
  <c r="O3154" i="21"/>
  <c r="N3154" i="21"/>
  <c r="Q3154" i="21"/>
  <c r="J3155" i="21"/>
  <c r="L3155" i="21"/>
  <c r="K3155" i="21"/>
  <c r="H3156" i="21"/>
  <c r="M3155" i="21"/>
  <c r="I3155" i="21"/>
  <c r="E3152" i="21"/>
  <c r="F3152" i="21"/>
  <c r="D3153" i="21"/>
  <c r="I3156" i="21"/>
  <c r="L3156" i="21"/>
  <c r="J3156" i="21"/>
  <c r="M3156" i="21"/>
  <c r="H3157" i="21"/>
  <c r="K3156" i="21"/>
  <c r="N3155" i="21"/>
  <c r="P3155" i="21"/>
  <c r="O3155" i="21"/>
  <c r="Q3155" i="21"/>
  <c r="E3153" i="21"/>
  <c r="D3154" i="21"/>
  <c r="F3153" i="21"/>
  <c r="O3156" i="21"/>
  <c r="N3156" i="21"/>
  <c r="Q3156" i="21"/>
  <c r="P3156" i="21"/>
  <c r="L3157" i="21"/>
  <c r="H3158" i="21"/>
  <c r="M3157" i="21"/>
  <c r="K3157" i="21"/>
  <c r="J3157" i="21"/>
  <c r="I3157" i="21"/>
  <c r="E3154" i="21"/>
  <c r="F3154" i="21"/>
  <c r="D3155" i="21"/>
  <c r="K3158" i="21"/>
  <c r="M3158" i="21"/>
  <c r="I3158" i="21"/>
  <c r="L3158" i="21"/>
  <c r="J3158" i="21"/>
  <c r="H3159" i="21"/>
  <c r="Q3157" i="21"/>
  <c r="P3157" i="21"/>
  <c r="N3157" i="21"/>
  <c r="O3157" i="21"/>
  <c r="E3155" i="21"/>
  <c r="F3155" i="21"/>
  <c r="D3156" i="21"/>
  <c r="Q3158" i="21"/>
  <c r="P3158" i="21"/>
  <c r="N3158" i="21"/>
  <c r="O3158" i="21"/>
  <c r="L3159" i="21"/>
  <c r="K3159" i="21"/>
  <c r="M3159" i="21"/>
  <c r="I3159" i="21"/>
  <c r="H3160" i="21"/>
  <c r="J3159" i="21"/>
  <c r="F3156" i="21"/>
  <c r="E3156" i="21"/>
  <c r="D3157" i="21"/>
  <c r="N3159" i="21"/>
  <c r="O3159" i="21"/>
  <c r="Q3159" i="21"/>
  <c r="P3159" i="21"/>
  <c r="M3160" i="21"/>
  <c r="H3161" i="21"/>
  <c r="L3160" i="21"/>
  <c r="K3160" i="21"/>
  <c r="J3160" i="21"/>
  <c r="I3160" i="21"/>
  <c r="F3157" i="21"/>
  <c r="D3158" i="21"/>
  <c r="E3157" i="21"/>
  <c r="L3161" i="21"/>
  <c r="K3161" i="21"/>
  <c r="J3161" i="21"/>
  <c r="M3161" i="21"/>
  <c r="I3161" i="21"/>
  <c r="H3162" i="21"/>
  <c r="P3160" i="21"/>
  <c r="Q3160" i="21"/>
  <c r="O3160" i="21"/>
  <c r="N3160" i="21"/>
  <c r="F3158" i="21"/>
  <c r="E3158" i="21"/>
  <c r="D3159" i="21"/>
  <c r="P3161" i="21"/>
  <c r="O3161" i="21"/>
  <c r="N3161" i="21"/>
  <c r="Q3161" i="21"/>
  <c r="J3162" i="21"/>
  <c r="I3162" i="21"/>
  <c r="L3162" i="21"/>
  <c r="K3162" i="21"/>
  <c r="H3163" i="21"/>
  <c r="M3162" i="21"/>
  <c r="F3159" i="21"/>
  <c r="D3160" i="21"/>
  <c r="E3159" i="21"/>
  <c r="N3162" i="21"/>
  <c r="P3162" i="21"/>
  <c r="O3162" i="21"/>
  <c r="Q3162" i="21"/>
  <c r="K3163" i="21"/>
  <c r="J3163" i="21"/>
  <c r="I3163" i="21"/>
  <c r="H3164" i="21"/>
  <c r="L3163" i="21"/>
  <c r="M3163" i="21"/>
  <c r="E3160" i="21"/>
  <c r="F3160" i="21"/>
  <c r="D3161" i="21"/>
  <c r="Q3163" i="21"/>
  <c r="O3163" i="21"/>
  <c r="P3163" i="21"/>
  <c r="N3163" i="21"/>
  <c r="K3164" i="21"/>
  <c r="I3164" i="21"/>
  <c r="M3164" i="21"/>
  <c r="L3164" i="21"/>
  <c r="H3165" i="21"/>
  <c r="J3164" i="21"/>
  <c r="E3161" i="21"/>
  <c r="D3162" i="21"/>
  <c r="F3161" i="21"/>
  <c r="Q3164" i="21"/>
  <c r="O3164" i="21"/>
  <c r="P3164" i="21"/>
  <c r="N3164" i="21"/>
  <c r="H3166" i="21"/>
  <c r="L3165" i="21"/>
  <c r="J3165" i="21"/>
  <c r="I3165" i="21"/>
  <c r="M3165" i="21"/>
  <c r="K3165" i="21"/>
  <c r="F3162" i="21"/>
  <c r="D3163" i="21"/>
  <c r="E3162" i="21"/>
  <c r="H3167" i="21"/>
  <c r="L3166" i="21"/>
  <c r="I3166" i="21"/>
  <c r="K3166" i="21"/>
  <c r="J3166" i="21"/>
  <c r="M3166" i="21"/>
  <c r="P3165" i="21"/>
  <c r="Q3165" i="21"/>
  <c r="N3165" i="21"/>
  <c r="O3165" i="21"/>
  <c r="D3164" i="21"/>
  <c r="F3163" i="21"/>
  <c r="E3163" i="21"/>
  <c r="K3167" i="21"/>
  <c r="I3167" i="21"/>
  <c r="J3167" i="21"/>
  <c r="H3168" i="21"/>
  <c r="M3167" i="21"/>
  <c r="L3167" i="21"/>
  <c r="O3166" i="21"/>
  <c r="Q3166" i="21"/>
  <c r="P3166" i="21"/>
  <c r="N3166" i="21"/>
  <c r="D3165" i="21"/>
  <c r="E3164" i="21"/>
  <c r="F3164" i="21"/>
  <c r="N3167" i="21"/>
  <c r="O3167" i="21"/>
  <c r="P3167" i="21"/>
  <c r="Q3167" i="21"/>
  <c r="H3169" i="21"/>
  <c r="M3168" i="21"/>
  <c r="K3168" i="21"/>
  <c r="J3168" i="21"/>
  <c r="L3168" i="21"/>
  <c r="I3168" i="21"/>
  <c r="E3165" i="21"/>
  <c r="D3166" i="21"/>
  <c r="F3165" i="21"/>
  <c r="J3169" i="21"/>
  <c r="I3169" i="21"/>
  <c r="L3169" i="21"/>
  <c r="M3169" i="21"/>
  <c r="H3170" i="21"/>
  <c r="K3169" i="21"/>
  <c r="O3168" i="21"/>
  <c r="Q3168" i="21"/>
  <c r="P3168" i="21"/>
  <c r="N3168" i="21"/>
  <c r="F3166" i="21"/>
  <c r="E3166" i="21"/>
  <c r="D3167" i="21"/>
  <c r="P3169" i="21"/>
  <c r="N3169" i="21"/>
  <c r="O3169" i="21"/>
  <c r="Q3169" i="21"/>
  <c r="L3170" i="21"/>
  <c r="I3170" i="21"/>
  <c r="K3170" i="21"/>
  <c r="H3171" i="21"/>
  <c r="M3170" i="21"/>
  <c r="J3170" i="21"/>
  <c r="F3167" i="21"/>
  <c r="E3167" i="21"/>
  <c r="D3168" i="21"/>
  <c r="O3170" i="21"/>
  <c r="N3170" i="21"/>
  <c r="Q3170" i="21"/>
  <c r="P3170" i="21"/>
  <c r="K3171" i="21"/>
  <c r="M3171" i="21"/>
  <c r="I3171" i="21"/>
  <c r="H3172" i="21"/>
  <c r="J3171" i="21"/>
  <c r="L3171" i="21"/>
  <c r="D3169" i="21"/>
  <c r="F3168" i="21"/>
  <c r="E3168" i="21"/>
  <c r="Q3171" i="21"/>
  <c r="N3171" i="21"/>
  <c r="O3171" i="21"/>
  <c r="P3171" i="21"/>
  <c r="M3172" i="21"/>
  <c r="H3173" i="21"/>
  <c r="K3172" i="21"/>
  <c r="I3172" i="21"/>
  <c r="L3172" i="21"/>
  <c r="J3172" i="21"/>
  <c r="F3169" i="21"/>
  <c r="D3170" i="21"/>
  <c r="E3169" i="21"/>
  <c r="I3173" i="21"/>
  <c r="L3173" i="21"/>
  <c r="M3173" i="21"/>
  <c r="J3173" i="21"/>
  <c r="K3173" i="21"/>
  <c r="H3174" i="21"/>
  <c r="O3172" i="21"/>
  <c r="P3172" i="21"/>
  <c r="Q3172" i="21"/>
  <c r="N3172" i="21"/>
  <c r="F3170" i="21"/>
  <c r="D3171" i="21"/>
  <c r="E3170" i="21"/>
  <c r="O3173" i="21"/>
  <c r="N3173" i="21"/>
  <c r="P3173" i="21"/>
  <c r="Q3173" i="21"/>
  <c r="J3174" i="21"/>
  <c r="H3175" i="21"/>
  <c r="I3174" i="21"/>
  <c r="L3174" i="21"/>
  <c r="M3174" i="21"/>
  <c r="K3174" i="21"/>
  <c r="D3172" i="21"/>
  <c r="E3171" i="21"/>
  <c r="F3171" i="21"/>
  <c r="J3175" i="21"/>
  <c r="L3175" i="21"/>
  <c r="M3175" i="21"/>
  <c r="I3175" i="21"/>
  <c r="K3175" i="21"/>
  <c r="H3176" i="21"/>
  <c r="Q3174" i="21"/>
  <c r="P3174" i="21"/>
  <c r="N3174" i="21"/>
  <c r="O3174" i="21"/>
  <c r="D3173" i="21"/>
  <c r="F3172" i="21"/>
  <c r="E3172" i="21"/>
  <c r="N3175" i="21"/>
  <c r="O3175" i="21"/>
  <c r="P3175" i="21"/>
  <c r="Q3175" i="21"/>
  <c r="I3176" i="21"/>
  <c r="J3176" i="21"/>
  <c r="K3176" i="21"/>
  <c r="H3177" i="21"/>
  <c r="M3176" i="21"/>
  <c r="L3176" i="21"/>
  <c r="F3173" i="21"/>
  <c r="D3174" i="21"/>
  <c r="E3173" i="21"/>
  <c r="Q3176" i="21"/>
  <c r="O3176" i="21"/>
  <c r="N3176" i="21"/>
  <c r="P3176" i="21"/>
  <c r="L3177" i="21"/>
  <c r="H3178" i="21"/>
  <c r="J3177" i="21"/>
  <c r="M3177" i="21"/>
  <c r="K3177" i="21"/>
  <c r="I3177" i="21"/>
  <c r="F3174" i="21"/>
  <c r="E3174" i="21"/>
  <c r="D3175" i="21"/>
  <c r="M3178" i="21"/>
  <c r="I3178" i="21"/>
  <c r="J3178" i="21"/>
  <c r="L3178" i="21"/>
  <c r="H3179" i="21"/>
  <c r="K3178" i="21"/>
  <c r="N3177" i="21"/>
  <c r="Q3177" i="21"/>
  <c r="P3177" i="21"/>
  <c r="O3177" i="21"/>
  <c r="F3175" i="21"/>
  <c r="D3176" i="21"/>
  <c r="E3175" i="21"/>
  <c r="P3178" i="21"/>
  <c r="O3178" i="21"/>
  <c r="N3178" i="21"/>
  <c r="Q3178" i="21"/>
  <c r="K3179" i="21"/>
  <c r="H3180" i="21"/>
  <c r="M3179" i="21"/>
  <c r="J3179" i="21"/>
  <c r="L3179" i="21"/>
  <c r="I3179" i="21"/>
  <c r="E3176" i="21"/>
  <c r="F3176" i="21"/>
  <c r="D3177" i="21"/>
  <c r="H3181" i="21"/>
  <c r="J3180" i="21"/>
  <c r="L3180" i="21"/>
  <c r="K3180" i="21"/>
  <c r="M3180" i="21"/>
  <c r="I3180" i="21"/>
  <c r="O3179" i="21"/>
  <c r="Q3179" i="21"/>
  <c r="P3179" i="21"/>
  <c r="N3179" i="21"/>
  <c r="F3177" i="21"/>
  <c r="D3178" i="21"/>
  <c r="E3177" i="21"/>
  <c r="L3181" i="21"/>
  <c r="I3181" i="21"/>
  <c r="J3181" i="21"/>
  <c r="H3182" i="21"/>
  <c r="M3181" i="21"/>
  <c r="K3181" i="21"/>
  <c r="P3180" i="21"/>
  <c r="O3180" i="21"/>
  <c r="N3180" i="21"/>
  <c r="Q3180" i="21"/>
  <c r="D3179" i="21"/>
  <c r="F3178" i="21"/>
  <c r="E3178" i="21"/>
  <c r="Q3181" i="21"/>
  <c r="P3181" i="21"/>
  <c r="N3181" i="21"/>
  <c r="O3181" i="21"/>
  <c r="M3182" i="21"/>
  <c r="L3182" i="21"/>
  <c r="J3182" i="21"/>
  <c r="H3183" i="21"/>
  <c r="K3182" i="21"/>
  <c r="I3182" i="21"/>
  <c r="D3180" i="21"/>
  <c r="F3179" i="21"/>
  <c r="E3179" i="21"/>
  <c r="L3183" i="21"/>
  <c r="H3184" i="21"/>
  <c r="J3183" i="21"/>
  <c r="K3183" i="21"/>
  <c r="M3183" i="21"/>
  <c r="I3183" i="21"/>
  <c r="N3182" i="21"/>
  <c r="O3182" i="21"/>
  <c r="P3182" i="21"/>
  <c r="Q3182" i="21"/>
  <c r="D3181" i="21"/>
  <c r="F3180" i="21"/>
  <c r="E3180" i="21"/>
  <c r="H3185" i="21"/>
  <c r="J3184" i="21"/>
  <c r="L3184" i="21"/>
  <c r="K3184" i="21"/>
  <c r="I3184" i="21"/>
  <c r="M3184" i="21"/>
  <c r="P3183" i="21"/>
  <c r="Q3183" i="21"/>
  <c r="O3183" i="21"/>
  <c r="N3183" i="21"/>
  <c r="E3181" i="21"/>
  <c r="D3182" i="21"/>
  <c r="F3181" i="21"/>
  <c r="H3186" i="21"/>
  <c r="I3185" i="21"/>
  <c r="M3185" i="21"/>
  <c r="K3185" i="21"/>
  <c r="J3185" i="21"/>
  <c r="L3185" i="21"/>
  <c r="N3184" i="21"/>
  <c r="O3184" i="21"/>
  <c r="Q3184" i="21"/>
  <c r="P3184" i="21"/>
  <c r="E3182" i="21"/>
  <c r="F3182" i="21"/>
  <c r="D3183" i="21"/>
  <c r="L3186" i="21"/>
  <c r="K3186" i="21"/>
  <c r="I3186" i="21"/>
  <c r="H3187" i="21"/>
  <c r="J3186" i="21"/>
  <c r="M3186" i="21"/>
  <c r="P3185" i="21"/>
  <c r="O3185" i="21"/>
  <c r="N3185" i="21"/>
  <c r="Q3185" i="21"/>
  <c r="F3183" i="21"/>
  <c r="D3184" i="21"/>
  <c r="E3183" i="21"/>
  <c r="N3186" i="21"/>
  <c r="P3186" i="21"/>
  <c r="O3186" i="21"/>
  <c r="Q3186" i="21"/>
  <c r="I3187" i="21"/>
  <c r="J3187" i="21"/>
  <c r="L3187" i="21"/>
  <c r="K3187" i="21"/>
  <c r="M3187" i="21"/>
  <c r="H3188" i="21"/>
  <c r="F3184" i="21"/>
  <c r="D3185" i="21"/>
  <c r="E3184" i="21"/>
  <c r="P3187" i="21"/>
  <c r="O3187" i="21"/>
  <c r="Q3187" i="21"/>
  <c r="N3187" i="21"/>
  <c r="M3188" i="21"/>
  <c r="L3188" i="21"/>
  <c r="J3188" i="21"/>
  <c r="I3188" i="21"/>
  <c r="H3189" i="21"/>
  <c r="K3188" i="21"/>
  <c r="E3185" i="21"/>
  <c r="D3186" i="21"/>
  <c r="F3185" i="21"/>
  <c r="Q3188" i="21"/>
  <c r="N3188" i="21"/>
  <c r="P3188" i="21"/>
  <c r="O3188" i="21"/>
  <c r="M3189" i="21"/>
  <c r="J3189" i="21"/>
  <c r="L3189" i="21"/>
  <c r="I3189" i="21"/>
  <c r="K3189" i="21"/>
  <c r="H3190" i="21"/>
  <c r="D3187" i="21"/>
  <c r="E3186" i="21"/>
  <c r="F3186" i="21"/>
  <c r="N3189" i="21"/>
  <c r="P3189" i="21"/>
  <c r="O3189" i="21"/>
  <c r="Q3189" i="21"/>
  <c r="J3190" i="21"/>
  <c r="L3190" i="21"/>
  <c r="K3190" i="21"/>
  <c r="M3190" i="21"/>
  <c r="I3190" i="21"/>
  <c r="H3191" i="21"/>
  <c r="F3187" i="21"/>
  <c r="D3188" i="21"/>
  <c r="E3187" i="21"/>
  <c r="Q3190" i="21"/>
  <c r="N3190" i="21"/>
  <c r="P3190" i="21"/>
  <c r="O3190" i="21"/>
  <c r="L3191" i="21"/>
  <c r="M3191" i="21"/>
  <c r="H3192" i="21"/>
  <c r="I3191" i="21"/>
  <c r="K3191" i="21"/>
  <c r="J3191" i="21"/>
  <c r="D3189" i="21"/>
  <c r="F3188" i="21"/>
  <c r="E3188" i="21"/>
  <c r="L3192" i="21"/>
  <c r="J3192" i="21"/>
  <c r="I3192" i="21"/>
  <c r="M3192" i="21"/>
  <c r="K3192" i="21"/>
  <c r="H3193" i="21"/>
  <c r="N3191" i="21"/>
  <c r="O3191" i="21"/>
  <c r="Q3191" i="21"/>
  <c r="P3191" i="21"/>
  <c r="D3190" i="21"/>
  <c r="F3189" i="21"/>
  <c r="E3189" i="21"/>
  <c r="P3192" i="21"/>
  <c r="N3192" i="21"/>
  <c r="Q3192" i="21"/>
  <c r="O3192" i="21"/>
  <c r="I3193" i="21"/>
  <c r="M3193" i="21"/>
  <c r="L3193" i="21"/>
  <c r="K3193" i="21"/>
  <c r="J3193" i="21"/>
  <c r="H3194" i="21"/>
  <c r="E3190" i="21"/>
  <c r="D3191" i="21"/>
  <c r="F3190" i="21"/>
  <c r="O3193" i="21"/>
  <c r="Q3193" i="21"/>
  <c r="N3193" i="21"/>
  <c r="P3193" i="21"/>
  <c r="L3194" i="21"/>
  <c r="H3195" i="21"/>
  <c r="J3194" i="21"/>
  <c r="K3194" i="21"/>
  <c r="I3194" i="21"/>
  <c r="M3194" i="21"/>
  <c r="F3191" i="21"/>
  <c r="D3192" i="21"/>
  <c r="E3191" i="21"/>
  <c r="H3196" i="21"/>
  <c r="J3195" i="21"/>
  <c r="K3195" i="21"/>
  <c r="I3195" i="21"/>
  <c r="L3195" i="21"/>
  <c r="M3195" i="21"/>
  <c r="N3194" i="21"/>
  <c r="P3194" i="21"/>
  <c r="O3194" i="21"/>
  <c r="Q3194" i="21"/>
  <c r="D3193" i="21"/>
  <c r="E3192" i="21"/>
  <c r="F3192" i="21"/>
  <c r="I3196" i="21"/>
  <c r="M3196" i="21"/>
  <c r="L3196" i="21"/>
  <c r="K3196" i="21"/>
  <c r="H3197" i="21"/>
  <c r="J3196" i="21"/>
  <c r="Q3195" i="21"/>
  <c r="P3195" i="21"/>
  <c r="N3195" i="21"/>
  <c r="O3195" i="21"/>
  <c r="D3194" i="21"/>
  <c r="F3193" i="21"/>
  <c r="E3193" i="21"/>
  <c r="Q3196" i="21"/>
  <c r="N3196" i="21"/>
  <c r="O3196" i="21"/>
  <c r="P3196" i="21"/>
  <c r="H3198" i="21"/>
  <c r="M3197" i="21"/>
  <c r="I3197" i="21"/>
  <c r="K3197" i="21"/>
  <c r="J3197" i="21"/>
  <c r="L3197" i="21"/>
  <c r="D3195" i="21"/>
  <c r="E3194" i="21"/>
  <c r="F3194" i="21"/>
  <c r="H3199" i="21"/>
  <c r="M3198" i="21"/>
  <c r="K3198" i="21"/>
  <c r="I3198" i="21"/>
  <c r="L3198" i="21"/>
  <c r="J3198" i="21"/>
  <c r="P3197" i="21"/>
  <c r="Q3197" i="21"/>
  <c r="O3197" i="21"/>
  <c r="N3197" i="21"/>
  <c r="F3195" i="21"/>
  <c r="E3195" i="21"/>
  <c r="D3196" i="21"/>
  <c r="H3200" i="21"/>
  <c r="L3199" i="21"/>
  <c r="J3199" i="21"/>
  <c r="M3199" i="21"/>
  <c r="I3199" i="21"/>
  <c r="K3199" i="21"/>
  <c r="N3198" i="21"/>
  <c r="O3198" i="21"/>
  <c r="P3198" i="21"/>
  <c r="Q3198" i="21"/>
  <c r="D3197" i="21"/>
  <c r="E3196" i="21"/>
  <c r="F3196" i="21"/>
  <c r="M3200" i="21"/>
  <c r="L3200" i="21"/>
  <c r="H3201" i="21"/>
  <c r="I3200" i="21"/>
  <c r="J3200" i="21"/>
  <c r="K3200" i="21"/>
  <c r="P3199" i="21"/>
  <c r="O3199" i="21"/>
  <c r="N3199" i="21"/>
  <c r="Q3199" i="21"/>
  <c r="D3198" i="21"/>
  <c r="F3197" i="21"/>
  <c r="E3197" i="21"/>
  <c r="M3201" i="21"/>
  <c r="J3201" i="21"/>
  <c r="K3201" i="21"/>
  <c r="L3201" i="21"/>
  <c r="I3201" i="21"/>
  <c r="H3202" i="21"/>
  <c r="Q3200" i="21"/>
  <c r="O3200" i="21"/>
  <c r="N3200" i="21"/>
  <c r="P3200" i="21"/>
  <c r="E3198" i="21"/>
  <c r="D3199" i="21"/>
  <c r="F3198" i="21"/>
  <c r="P3201" i="21"/>
  <c r="O3201" i="21"/>
  <c r="Q3201" i="21"/>
  <c r="N3201" i="21"/>
  <c r="I3202" i="21"/>
  <c r="L3202" i="21"/>
  <c r="H3203" i="21"/>
  <c r="M3202" i="21"/>
  <c r="J3202" i="21"/>
  <c r="K3202" i="21"/>
  <c r="D3200" i="21"/>
  <c r="F3199" i="21"/>
  <c r="E3199" i="21"/>
  <c r="Q3202" i="21"/>
  <c r="O3202" i="21"/>
  <c r="N3202" i="21"/>
  <c r="P3202" i="21"/>
  <c r="K3203" i="21"/>
  <c r="I3203" i="21"/>
  <c r="M3203" i="21"/>
  <c r="H3204" i="21"/>
  <c r="L3203" i="21"/>
  <c r="J3203" i="21"/>
  <c r="E3200" i="21"/>
  <c r="F3200" i="21"/>
  <c r="D3201" i="21"/>
  <c r="N3203" i="21"/>
  <c r="Q3203" i="21"/>
  <c r="O3203" i="21"/>
  <c r="P3203" i="21"/>
  <c r="L3204" i="21"/>
  <c r="H3205" i="21"/>
  <c r="K3204" i="21"/>
  <c r="M3204" i="21"/>
  <c r="J3204" i="21"/>
  <c r="I3204" i="21"/>
  <c r="F3201" i="21"/>
  <c r="D3202" i="21"/>
  <c r="E3201" i="21"/>
  <c r="H3206" i="21"/>
  <c r="J3205" i="21"/>
  <c r="M3205" i="21"/>
  <c r="L3205" i="21"/>
  <c r="K3205" i="21"/>
  <c r="I3205" i="21"/>
  <c r="Q3204" i="21"/>
  <c r="P3204" i="21"/>
  <c r="N3204" i="21"/>
  <c r="O3204" i="21"/>
  <c r="D3203" i="21"/>
  <c r="E3202" i="21"/>
  <c r="F3202" i="21"/>
  <c r="I3206" i="21"/>
  <c r="J3206" i="21"/>
  <c r="L3206" i="21"/>
  <c r="H3207" i="21"/>
  <c r="K3206" i="21"/>
  <c r="M3206" i="21"/>
  <c r="P3205" i="21"/>
  <c r="Q3205" i="21"/>
  <c r="O3205" i="21"/>
  <c r="N3205" i="21"/>
  <c r="E3203" i="21"/>
  <c r="D3204" i="21"/>
  <c r="F3203" i="21"/>
  <c r="P3206" i="21"/>
  <c r="Q3206" i="21"/>
  <c r="O3206" i="21"/>
  <c r="N3206" i="21"/>
  <c r="L3207" i="21"/>
  <c r="H3208" i="21"/>
  <c r="I3207" i="21"/>
  <c r="J3207" i="21"/>
  <c r="K3207" i="21"/>
  <c r="M3207" i="21"/>
  <c r="D3205" i="21"/>
  <c r="F3204" i="21"/>
  <c r="E3204" i="21"/>
  <c r="J3208" i="21"/>
  <c r="M3208" i="21"/>
  <c r="H3209" i="21"/>
  <c r="K3208" i="21"/>
  <c r="L3208" i="21"/>
  <c r="I3208" i="21"/>
  <c r="N3207" i="21"/>
  <c r="O3207" i="21"/>
  <c r="P3207" i="21"/>
  <c r="Q3207" i="21"/>
  <c r="E3205" i="21"/>
  <c r="F3205" i="21"/>
  <c r="D3206" i="21"/>
  <c r="H3210" i="21"/>
  <c r="I3209" i="21"/>
  <c r="K3209" i="21"/>
  <c r="J3209" i="21"/>
  <c r="L3209" i="21"/>
  <c r="M3209" i="21"/>
  <c r="O3208" i="21"/>
  <c r="Q3208" i="21"/>
  <c r="P3208" i="21"/>
  <c r="N3208" i="21"/>
  <c r="E3206" i="21"/>
  <c r="F3206" i="21"/>
  <c r="D3207" i="21"/>
  <c r="H3211" i="21"/>
  <c r="J3210" i="21"/>
  <c r="I3210" i="21"/>
  <c r="K3210" i="21"/>
  <c r="M3210" i="21"/>
  <c r="L3210" i="21"/>
  <c r="N3209" i="21"/>
  <c r="O3209" i="21"/>
  <c r="P3209" i="21"/>
  <c r="Q3209" i="21"/>
  <c r="E3207" i="21"/>
  <c r="D3208" i="21"/>
  <c r="F3207" i="21"/>
  <c r="I3211" i="21"/>
  <c r="L3211" i="21"/>
  <c r="K3211" i="21"/>
  <c r="H3212" i="21"/>
  <c r="M3211" i="21"/>
  <c r="J3211" i="21"/>
  <c r="N3210" i="21"/>
  <c r="Q3210" i="21"/>
  <c r="O3210" i="21"/>
  <c r="P3210" i="21"/>
  <c r="D3209" i="21"/>
  <c r="F3208" i="21"/>
  <c r="E3208" i="21"/>
  <c r="O3211" i="21"/>
  <c r="Q3211" i="21"/>
  <c r="P3211" i="21"/>
  <c r="N3211" i="21"/>
  <c r="H3213" i="21"/>
  <c r="M3212" i="21"/>
  <c r="L3212" i="21"/>
  <c r="J3212" i="21"/>
  <c r="I3212" i="21"/>
  <c r="K3212" i="21"/>
  <c r="E3209" i="21"/>
  <c r="D3210" i="21"/>
  <c r="F3209" i="21"/>
  <c r="H3214" i="21"/>
  <c r="M3213" i="21"/>
  <c r="L3213" i="21"/>
  <c r="K3213" i="21"/>
  <c r="I3213" i="21"/>
  <c r="J3213" i="21"/>
  <c r="Q3212" i="21"/>
  <c r="N3212" i="21"/>
  <c r="O3212" i="21"/>
  <c r="P3212" i="21"/>
  <c r="D3211" i="21"/>
  <c r="E3210" i="21"/>
  <c r="F3210" i="21"/>
  <c r="M3214" i="21"/>
  <c r="L3214" i="21"/>
  <c r="J3214" i="21"/>
  <c r="I3214" i="21"/>
  <c r="H3215" i="21"/>
  <c r="K3214" i="21"/>
  <c r="O3213" i="21"/>
  <c r="N3213" i="21"/>
  <c r="Q3213" i="21"/>
  <c r="P3213" i="21"/>
  <c r="D3212" i="21"/>
  <c r="E3211" i="21"/>
  <c r="F3211" i="21"/>
  <c r="Q3214" i="21"/>
  <c r="O3214" i="21"/>
  <c r="P3214" i="21"/>
  <c r="N3214" i="21"/>
  <c r="K3215" i="21"/>
  <c r="I3215" i="21"/>
  <c r="M3215" i="21"/>
  <c r="H3216" i="21"/>
  <c r="J3215" i="21"/>
  <c r="L3215" i="21"/>
  <c r="D3213" i="21"/>
  <c r="E3212" i="21"/>
  <c r="F3212" i="21"/>
  <c r="Q3215" i="21"/>
  <c r="O3215" i="21"/>
  <c r="P3215" i="21"/>
  <c r="N3215" i="21"/>
  <c r="J3216" i="21"/>
  <c r="I3216" i="21"/>
  <c r="M3216" i="21"/>
  <c r="H3217" i="21"/>
  <c r="L3216" i="21"/>
  <c r="K3216" i="21"/>
  <c r="D3214" i="21"/>
  <c r="E3213" i="21"/>
  <c r="F3213" i="21"/>
  <c r="N3216" i="21"/>
  <c r="Q3216" i="21"/>
  <c r="O3216" i="21"/>
  <c r="P3216" i="21"/>
  <c r="J3217" i="21"/>
  <c r="H3218" i="21"/>
  <c r="K3217" i="21"/>
  <c r="M3217" i="21"/>
  <c r="L3217" i="21"/>
  <c r="I3217" i="21"/>
  <c r="F3214" i="21"/>
  <c r="E3214" i="21"/>
  <c r="D3215" i="21"/>
  <c r="L3218" i="21"/>
  <c r="I3218" i="21"/>
  <c r="K3218" i="21"/>
  <c r="M3218" i="21"/>
  <c r="H3219" i="21"/>
  <c r="J3218" i="21"/>
  <c r="Q3217" i="21"/>
  <c r="P3217" i="21"/>
  <c r="N3217" i="21"/>
  <c r="O3217" i="21"/>
  <c r="F3215" i="21"/>
  <c r="E3215" i="21"/>
  <c r="D3216" i="21"/>
  <c r="Q3218" i="21"/>
  <c r="O3218" i="21"/>
  <c r="P3218" i="21"/>
  <c r="N3218" i="21"/>
  <c r="J3219" i="21"/>
  <c r="L3219" i="21"/>
  <c r="M3219" i="21"/>
  <c r="H3220" i="21"/>
  <c r="I3219" i="21"/>
  <c r="K3219" i="21"/>
  <c r="E3216" i="21"/>
  <c r="F3216" i="21"/>
  <c r="D3217" i="21"/>
  <c r="K3220" i="21"/>
  <c r="J3220" i="21"/>
  <c r="H3221" i="21"/>
  <c r="L3220" i="21"/>
  <c r="M3220" i="21"/>
  <c r="I3220" i="21"/>
  <c r="Q3219" i="21"/>
  <c r="O3219" i="21"/>
  <c r="P3219" i="21"/>
  <c r="N3219" i="21"/>
  <c r="E3217" i="21"/>
  <c r="F3217" i="21"/>
  <c r="D3218" i="21"/>
  <c r="L3221" i="21"/>
  <c r="K3221" i="21"/>
  <c r="I3221" i="21"/>
  <c r="H3222" i="21"/>
  <c r="M3221" i="21"/>
  <c r="J3221" i="21"/>
  <c r="O3220" i="21"/>
  <c r="N3220" i="21"/>
  <c r="Q3220" i="21"/>
  <c r="P3220" i="21"/>
  <c r="E3218" i="21"/>
  <c r="D3219" i="21"/>
  <c r="F3218" i="21"/>
  <c r="P3221" i="21"/>
  <c r="Q3221" i="21"/>
  <c r="N3221" i="21"/>
  <c r="O3221" i="21"/>
  <c r="M3222" i="21"/>
  <c r="L3222" i="21"/>
  <c r="I3222" i="21"/>
  <c r="H3223" i="21"/>
  <c r="K3222" i="21"/>
  <c r="J3222" i="21"/>
  <c r="E3219" i="21"/>
  <c r="D3220" i="21"/>
  <c r="F3219" i="21"/>
  <c r="P3222" i="21"/>
  <c r="N3222" i="21"/>
  <c r="Q3222" i="21"/>
  <c r="O3222" i="21"/>
  <c r="I3223" i="21"/>
  <c r="J3223" i="21"/>
  <c r="L3223" i="21"/>
  <c r="M3223" i="21"/>
  <c r="H3224" i="21"/>
  <c r="K3223" i="21"/>
  <c r="D3221" i="21"/>
  <c r="F3220" i="21"/>
  <c r="E3220" i="21"/>
  <c r="Q3223" i="21"/>
  <c r="O3223" i="21"/>
  <c r="P3223" i="21"/>
  <c r="N3223" i="21"/>
  <c r="M3224" i="21"/>
  <c r="I3224" i="21"/>
  <c r="J3224" i="21"/>
  <c r="H3225" i="21"/>
  <c r="L3224" i="21"/>
  <c r="K3224" i="21"/>
  <c r="F3221" i="21"/>
  <c r="D3222" i="21"/>
  <c r="E3221" i="21"/>
  <c r="O3224" i="21"/>
  <c r="Q3224" i="21"/>
  <c r="N3224" i="21"/>
  <c r="P3224" i="21"/>
  <c r="H3226" i="21"/>
  <c r="I3225" i="21"/>
  <c r="L3225" i="21"/>
  <c r="J3225" i="21"/>
  <c r="M3225" i="21"/>
  <c r="K3225" i="21"/>
  <c r="F3222" i="21"/>
  <c r="E3222" i="21"/>
  <c r="D3223" i="21"/>
  <c r="L3226" i="21"/>
  <c r="I3226" i="21"/>
  <c r="K3226" i="21"/>
  <c r="J3226" i="21"/>
  <c r="M3226" i="21"/>
  <c r="H3227" i="21"/>
  <c r="N3225" i="21"/>
  <c r="Q3225" i="21"/>
  <c r="O3225" i="21"/>
  <c r="P3225" i="21"/>
  <c r="D3224" i="21"/>
  <c r="E3223" i="21"/>
  <c r="F3223" i="21"/>
  <c r="Q3226" i="21"/>
  <c r="P3226" i="21"/>
  <c r="O3226" i="21"/>
  <c r="N3226" i="21"/>
  <c r="L3227" i="21"/>
  <c r="M3227" i="21"/>
  <c r="H3228" i="21"/>
  <c r="J3227" i="21"/>
  <c r="I3227" i="21"/>
  <c r="K3227" i="21"/>
  <c r="F3224" i="21"/>
  <c r="D3225" i="21"/>
  <c r="E3224" i="21"/>
  <c r="M3228" i="21"/>
  <c r="J3228" i="21"/>
  <c r="K3228" i="21"/>
  <c r="H3229" i="21"/>
  <c r="L3228" i="21"/>
  <c r="I3228" i="21"/>
  <c r="N3227" i="21"/>
  <c r="Q3227" i="21"/>
  <c r="O3227" i="21"/>
  <c r="P3227" i="21"/>
  <c r="F3225" i="21"/>
  <c r="E3225" i="21"/>
  <c r="D3226" i="21"/>
  <c r="H3230" i="21"/>
  <c r="M3229" i="21"/>
  <c r="L3229" i="21"/>
  <c r="I3229" i="21"/>
  <c r="K3229" i="21"/>
  <c r="J3229" i="21"/>
  <c r="N3228" i="21"/>
  <c r="O3228" i="21"/>
  <c r="Q3228" i="21"/>
  <c r="P3228" i="21"/>
  <c r="F3226" i="21"/>
  <c r="E3226" i="21"/>
  <c r="D3227" i="21"/>
  <c r="J3230" i="21"/>
  <c r="K3230" i="21"/>
  <c r="M3230" i="21"/>
  <c r="L3230" i="21"/>
  <c r="I3230" i="21"/>
  <c r="H3231" i="21"/>
  <c r="O3229" i="21"/>
  <c r="N3229" i="21"/>
  <c r="P3229" i="21"/>
  <c r="Q3229" i="21"/>
  <c r="F3227" i="21"/>
  <c r="E3227" i="21"/>
  <c r="D3228" i="21"/>
  <c r="P3230" i="21"/>
  <c r="O3230" i="21"/>
  <c r="Q3230" i="21"/>
  <c r="N3230" i="21"/>
  <c r="I3231" i="21"/>
  <c r="H3232" i="21"/>
  <c r="K3231" i="21"/>
  <c r="M3231" i="21"/>
  <c r="L3231" i="21"/>
  <c r="J3231" i="21"/>
  <c r="D3229" i="21"/>
  <c r="E3228" i="21"/>
  <c r="F3228" i="21"/>
  <c r="N3231" i="21"/>
  <c r="Q3231" i="21"/>
  <c r="P3231" i="21"/>
  <c r="O3231" i="21"/>
  <c r="K3232" i="21"/>
  <c r="L3232" i="21"/>
  <c r="H3233" i="21"/>
  <c r="I3232" i="21"/>
  <c r="M3232" i="21"/>
  <c r="J3232" i="21"/>
  <c r="D3230" i="21"/>
  <c r="F3229" i="21"/>
  <c r="E3229" i="21"/>
  <c r="M3233" i="21"/>
  <c r="L3233" i="21"/>
  <c r="H3234" i="21"/>
  <c r="I3233" i="21"/>
  <c r="J3233" i="21"/>
  <c r="K3233" i="21"/>
  <c r="Q3232" i="21"/>
  <c r="O3232" i="21"/>
  <c r="N3232" i="21"/>
  <c r="P3232" i="21"/>
  <c r="E3230" i="21"/>
  <c r="F3230" i="21"/>
  <c r="D3231" i="21"/>
  <c r="L3234" i="21"/>
  <c r="M3234" i="21"/>
  <c r="H3235" i="21"/>
  <c r="I3234" i="21"/>
  <c r="J3234" i="21"/>
  <c r="K3234" i="21"/>
  <c r="N3233" i="21"/>
  <c r="P3233" i="21"/>
  <c r="Q3233" i="21"/>
  <c r="O3233" i="21"/>
  <c r="F3231" i="21"/>
  <c r="D3232" i="21"/>
  <c r="E3231" i="21"/>
  <c r="H3236" i="21"/>
  <c r="J3235" i="21"/>
  <c r="K3235" i="21"/>
  <c r="L3235" i="21"/>
  <c r="M3235" i="21"/>
  <c r="I3235" i="21"/>
  <c r="Q3234" i="21"/>
  <c r="P3234" i="21"/>
  <c r="O3234" i="21"/>
  <c r="N3234" i="21"/>
  <c r="F3232" i="21"/>
  <c r="E3232" i="21"/>
  <c r="D3233" i="21"/>
  <c r="J3236" i="21"/>
  <c r="M3236" i="21"/>
  <c r="H3237" i="21"/>
  <c r="I3236" i="21"/>
  <c r="L3236" i="21"/>
  <c r="K3236" i="21"/>
  <c r="P3235" i="21"/>
  <c r="Q3235" i="21"/>
  <c r="O3235" i="21"/>
  <c r="N3235" i="21"/>
  <c r="E3233" i="21"/>
  <c r="F3233" i="21"/>
  <c r="D3234" i="21"/>
  <c r="M3237" i="21"/>
  <c r="J3237" i="21"/>
  <c r="K3237" i="21"/>
  <c r="I3237" i="21"/>
  <c r="H3238" i="21"/>
  <c r="L3237" i="21"/>
  <c r="Q3236" i="21"/>
  <c r="P3236" i="21"/>
  <c r="N3236" i="21"/>
  <c r="O3236" i="21"/>
  <c r="E3234" i="21"/>
  <c r="D3235" i="21"/>
  <c r="F3234" i="21"/>
  <c r="O3237" i="21"/>
  <c r="N3237" i="21"/>
  <c r="P3237" i="21"/>
  <c r="Q3237" i="21"/>
  <c r="K3238" i="21"/>
  <c r="H3239" i="21"/>
  <c r="J3238" i="21"/>
  <c r="M3238" i="21"/>
  <c r="L3238" i="21"/>
  <c r="I3238" i="21"/>
  <c r="F3235" i="21"/>
  <c r="E3235" i="21"/>
  <c r="D3236" i="21"/>
  <c r="L3239" i="21"/>
  <c r="I3239" i="21"/>
  <c r="H3240" i="21"/>
  <c r="M3239" i="21"/>
  <c r="J3239" i="21"/>
  <c r="K3239" i="21"/>
  <c r="Q3238" i="21"/>
  <c r="O3238" i="21"/>
  <c r="N3238" i="21"/>
  <c r="P3238" i="21"/>
  <c r="D3237" i="21"/>
  <c r="E3236" i="21"/>
  <c r="F3236" i="21"/>
  <c r="Q3239" i="21"/>
  <c r="N3239" i="21"/>
  <c r="P3239" i="21"/>
  <c r="O3239" i="21"/>
  <c r="H3241" i="21"/>
  <c r="M3240" i="21"/>
  <c r="L3240" i="21"/>
  <c r="K3240" i="21"/>
  <c r="I3240" i="21"/>
  <c r="J3240" i="21"/>
  <c r="D3238" i="21"/>
  <c r="F3237" i="21"/>
  <c r="E3237" i="21"/>
  <c r="J3241" i="21"/>
  <c r="H3242" i="21"/>
  <c r="K3241" i="21"/>
  <c r="L3241" i="21"/>
  <c r="M3241" i="21"/>
  <c r="I3241" i="21"/>
  <c r="Q3240" i="21"/>
  <c r="O3240" i="21"/>
  <c r="N3240" i="21"/>
  <c r="P3240" i="21"/>
  <c r="E3238" i="21"/>
  <c r="F3238" i="21"/>
  <c r="D3239" i="21"/>
  <c r="L3242" i="21"/>
  <c r="I3242" i="21"/>
  <c r="K3242" i="21"/>
  <c r="H3243" i="21"/>
  <c r="J3242" i="21"/>
  <c r="M3242" i="21"/>
  <c r="O3241" i="21"/>
  <c r="N3241" i="21"/>
  <c r="Q3241" i="21"/>
  <c r="P3241" i="21"/>
  <c r="E3239" i="21"/>
  <c r="F3239" i="21"/>
  <c r="D3240" i="21"/>
  <c r="O3242" i="21"/>
  <c r="Q3242" i="21"/>
  <c r="N3242" i="21"/>
  <c r="P3242" i="21"/>
  <c r="H3244" i="21"/>
  <c r="J3243" i="21"/>
  <c r="L3243" i="21"/>
  <c r="K3243" i="21"/>
  <c r="I3243" i="21"/>
  <c r="M3243" i="21"/>
  <c r="F3240" i="21"/>
  <c r="E3240" i="21"/>
  <c r="D3241" i="21"/>
  <c r="M3244" i="21"/>
  <c r="K3244" i="21"/>
  <c r="H3245" i="21"/>
  <c r="J3244" i="21"/>
  <c r="L3244" i="21"/>
  <c r="I3244" i="21"/>
  <c r="P3243" i="21"/>
  <c r="N3243" i="21"/>
  <c r="O3243" i="21"/>
  <c r="Q3243" i="21"/>
  <c r="F3241" i="21"/>
  <c r="E3241" i="21"/>
  <c r="D3242" i="21"/>
  <c r="J3245" i="21"/>
  <c r="K3245" i="21"/>
  <c r="L3245" i="21"/>
  <c r="M3245" i="21"/>
  <c r="I3245" i="21"/>
  <c r="H3246" i="21"/>
  <c r="Q3244" i="21"/>
  <c r="N3244" i="21"/>
  <c r="P3244" i="21"/>
  <c r="O3244" i="21"/>
  <c r="E3242" i="21"/>
  <c r="D3243" i="21"/>
  <c r="F3242" i="21"/>
  <c r="N3245" i="21"/>
  <c r="Q3245" i="21"/>
  <c r="O3245" i="21"/>
  <c r="P3245" i="21"/>
  <c r="J3246" i="21"/>
  <c r="I3246" i="21"/>
  <c r="H3247" i="21"/>
  <c r="M3246" i="21"/>
  <c r="L3246" i="21"/>
  <c r="K3246" i="21"/>
  <c r="E3243" i="21"/>
  <c r="D3244" i="21"/>
  <c r="F3243" i="21"/>
  <c r="Q3246" i="21"/>
  <c r="P3246" i="21"/>
  <c r="O3246" i="21"/>
  <c r="N3246" i="21"/>
  <c r="M3247" i="21"/>
  <c r="J3247" i="21"/>
  <c r="H3248" i="21"/>
  <c r="K3247" i="21"/>
  <c r="I3247" i="21"/>
  <c r="L3247" i="21"/>
  <c r="D3245" i="21"/>
  <c r="F3244" i="21"/>
  <c r="E3244" i="21"/>
  <c r="J3248" i="21"/>
  <c r="K3248" i="21"/>
  <c r="H3249" i="21"/>
  <c r="M3248" i="21"/>
  <c r="L3248" i="21"/>
  <c r="I3248" i="21"/>
  <c r="O3247" i="21"/>
  <c r="Q3247" i="21"/>
  <c r="P3247" i="21"/>
  <c r="N3247" i="21"/>
  <c r="D3246" i="21"/>
  <c r="E3245" i="21"/>
  <c r="F3245" i="21"/>
  <c r="K3249" i="21"/>
  <c r="M3249" i="21"/>
  <c r="J3249" i="21"/>
  <c r="L3249" i="21"/>
  <c r="H3250" i="21"/>
  <c r="I3249" i="21"/>
  <c r="N3248" i="21"/>
  <c r="Q3248" i="21"/>
  <c r="O3248" i="21"/>
  <c r="P3248" i="21"/>
  <c r="D3247" i="21"/>
  <c r="F3246" i="21"/>
  <c r="E3246" i="21"/>
  <c r="I3250" i="21"/>
  <c r="H3251" i="21"/>
  <c r="M3250" i="21"/>
  <c r="L3250" i="21"/>
  <c r="K3250" i="21"/>
  <c r="J3250" i="21"/>
  <c r="N3249" i="21"/>
  <c r="P3249" i="21"/>
  <c r="Q3249" i="21"/>
  <c r="O3249" i="21"/>
  <c r="F3247" i="21"/>
  <c r="E3247" i="21"/>
  <c r="D3248" i="21"/>
  <c r="O3250" i="21"/>
  <c r="Q3250" i="21"/>
  <c r="N3250" i="21"/>
  <c r="P3250" i="21"/>
  <c r="J3251" i="21"/>
  <c r="M3251" i="21"/>
  <c r="I3251" i="21"/>
  <c r="H3252" i="21"/>
  <c r="K3251" i="21"/>
  <c r="L3251" i="21"/>
  <c r="F3248" i="21"/>
  <c r="D3249" i="21"/>
  <c r="E3248" i="21"/>
  <c r="O3251" i="21"/>
  <c r="Q3251" i="21"/>
  <c r="N3251" i="21"/>
  <c r="P3251" i="21"/>
  <c r="L3252" i="21"/>
  <c r="J3252" i="21"/>
  <c r="M3252" i="21"/>
  <c r="H3253" i="21"/>
  <c r="K3252" i="21"/>
  <c r="I3252" i="21"/>
  <c r="D3250" i="21"/>
  <c r="F3249" i="21"/>
  <c r="E3249" i="21"/>
  <c r="H3254" i="21"/>
  <c r="L3253" i="21"/>
  <c r="M3253" i="21"/>
  <c r="J3253" i="21"/>
  <c r="K3253" i="21"/>
  <c r="I3253" i="21"/>
  <c r="P3252" i="21"/>
  <c r="O3252" i="21"/>
  <c r="N3252" i="21"/>
  <c r="Q3252" i="21"/>
  <c r="D3251" i="21"/>
  <c r="E3250" i="21"/>
  <c r="F3250" i="21"/>
  <c r="J3254" i="21"/>
  <c r="K3254" i="21"/>
  <c r="M3254" i="21"/>
  <c r="L3254" i="21"/>
  <c r="I3254" i="21"/>
  <c r="H3255" i="21"/>
  <c r="P3253" i="21"/>
  <c r="Q3253" i="21"/>
  <c r="N3253" i="21"/>
  <c r="O3253" i="21"/>
  <c r="F3251" i="21"/>
  <c r="E3251" i="21"/>
  <c r="D3252" i="21"/>
  <c r="Q3254" i="21"/>
  <c r="N3254" i="21"/>
  <c r="P3254" i="21"/>
  <c r="O3254" i="21"/>
  <c r="I3255" i="21"/>
  <c r="J3255" i="21"/>
  <c r="M3255" i="21"/>
  <c r="L3255" i="21"/>
  <c r="H3256" i="21"/>
  <c r="K3255" i="21"/>
  <c r="D3253" i="21"/>
  <c r="E3252" i="21"/>
  <c r="F3252" i="21"/>
  <c r="Q3255" i="21"/>
  <c r="N3255" i="21"/>
  <c r="O3255" i="21"/>
  <c r="P3255" i="21"/>
  <c r="H3257" i="21"/>
  <c r="K3256" i="21"/>
  <c r="I3256" i="21"/>
  <c r="M3256" i="21"/>
  <c r="J3256" i="21"/>
  <c r="L3256" i="21"/>
  <c r="D3254" i="21"/>
  <c r="F3253" i="21"/>
  <c r="E3253" i="21"/>
  <c r="I3257" i="21"/>
  <c r="H3258" i="21"/>
  <c r="K3257" i="21"/>
  <c r="J3257" i="21"/>
  <c r="M3257" i="21"/>
  <c r="L3257" i="21"/>
  <c r="Q3256" i="21"/>
  <c r="P3256" i="21"/>
  <c r="O3256" i="21"/>
  <c r="N3256" i="21"/>
  <c r="E3254" i="21"/>
  <c r="F3254" i="21"/>
  <c r="D3255" i="21"/>
  <c r="P3257" i="21"/>
  <c r="O3257" i="21"/>
  <c r="Q3257" i="21"/>
  <c r="N3257" i="21"/>
  <c r="H3259" i="21"/>
  <c r="J3258" i="21"/>
  <c r="L3258" i="21"/>
  <c r="I3258" i="21"/>
  <c r="M3258" i="21"/>
  <c r="K3258" i="21"/>
  <c r="F3255" i="21"/>
  <c r="E3255" i="21"/>
  <c r="D3256" i="21"/>
  <c r="M3259" i="21"/>
  <c r="K3259" i="21"/>
  <c r="L3259" i="21"/>
  <c r="H3260" i="21"/>
  <c r="J3259" i="21"/>
  <c r="I3259" i="21"/>
  <c r="N3258" i="21"/>
  <c r="O3258" i="21"/>
  <c r="Q3258" i="21"/>
  <c r="P3258" i="21"/>
  <c r="D3257" i="21"/>
  <c r="F3256" i="21"/>
  <c r="E3256" i="21"/>
  <c r="I3260" i="21"/>
  <c r="M3260" i="21"/>
  <c r="K3260" i="21"/>
  <c r="J3260" i="21"/>
  <c r="L3260" i="21"/>
  <c r="H3261" i="21"/>
  <c r="P3259" i="21"/>
  <c r="Q3259" i="21"/>
  <c r="N3259" i="21"/>
  <c r="O3259" i="21"/>
  <c r="D3258" i="21"/>
  <c r="F3257" i="21"/>
  <c r="E3257" i="21"/>
  <c r="N3260" i="21"/>
  <c r="P3260" i="21"/>
  <c r="Q3260" i="21"/>
  <c r="O3260" i="21"/>
  <c r="L3261" i="21"/>
  <c r="J3261" i="21"/>
  <c r="K3261" i="21"/>
  <c r="H3262" i="21"/>
  <c r="I3261" i="21"/>
  <c r="M3261" i="21"/>
  <c r="D3259" i="21"/>
  <c r="E3258" i="21"/>
  <c r="F3258" i="21"/>
  <c r="L3262" i="21"/>
  <c r="I3262" i="21"/>
  <c r="H3263" i="21"/>
  <c r="M3262" i="21"/>
  <c r="J3262" i="21"/>
  <c r="K3262" i="21"/>
  <c r="O3261" i="21"/>
  <c r="Q3261" i="21"/>
  <c r="N3261" i="21"/>
  <c r="P3261" i="21"/>
  <c r="E3259" i="21"/>
  <c r="F3259" i="21"/>
  <c r="D3260" i="21"/>
  <c r="P3262" i="21"/>
  <c r="O3262" i="21"/>
  <c r="Q3262" i="21"/>
  <c r="N3262" i="21"/>
  <c r="J3263" i="21"/>
  <c r="L3263" i="21"/>
  <c r="K3263" i="21"/>
  <c r="I3263" i="21"/>
  <c r="M3263" i="21"/>
  <c r="H3264" i="21"/>
  <c r="D3261" i="21"/>
  <c r="F3260" i="21"/>
  <c r="E3260" i="21"/>
  <c r="N3263" i="21"/>
  <c r="Q3263" i="21"/>
  <c r="O3263" i="21"/>
  <c r="P3263" i="21"/>
  <c r="J3264" i="21"/>
  <c r="L3264" i="21"/>
  <c r="H3265" i="21"/>
  <c r="M3264" i="21"/>
  <c r="K3264" i="21"/>
  <c r="I3264" i="21"/>
  <c r="D3262" i="21"/>
  <c r="F3261" i="21"/>
  <c r="E3261" i="21"/>
  <c r="K3265" i="21"/>
  <c r="J3265" i="21"/>
  <c r="L3265" i="21"/>
  <c r="I3265" i="21"/>
  <c r="H3266" i="21"/>
  <c r="M3265" i="21"/>
  <c r="O3264" i="21"/>
  <c r="P3264" i="21"/>
  <c r="N3264" i="21"/>
  <c r="Q3264" i="21"/>
  <c r="F3262" i="21"/>
  <c r="D3263" i="21"/>
  <c r="E3262" i="21"/>
  <c r="N3265" i="21"/>
  <c r="P3265" i="21"/>
  <c r="O3265" i="21"/>
  <c r="Q3265" i="21"/>
  <c r="J3266" i="21"/>
  <c r="K3266" i="21"/>
  <c r="L3266" i="21"/>
  <c r="H3267" i="21"/>
  <c r="M3266" i="21"/>
  <c r="I3266" i="21"/>
  <c r="E3263" i="21"/>
  <c r="F3263" i="21"/>
  <c r="D3264" i="21"/>
  <c r="K3267" i="21"/>
  <c r="J3267" i="21"/>
  <c r="I3267" i="21"/>
  <c r="M3267" i="21"/>
  <c r="L3267" i="21"/>
  <c r="H3268" i="21"/>
  <c r="O3266" i="21"/>
  <c r="N3266" i="21"/>
  <c r="P3266" i="21"/>
  <c r="Q3266" i="21"/>
  <c r="D3265" i="21"/>
  <c r="E3264" i="21"/>
  <c r="F3264" i="21"/>
  <c r="O3267" i="21"/>
  <c r="Q3267" i="21"/>
  <c r="P3267" i="21"/>
  <c r="N3267" i="21"/>
  <c r="L3268" i="21"/>
  <c r="H3269" i="21"/>
  <c r="J3268" i="21"/>
  <c r="I3268" i="21"/>
  <c r="K3268" i="21"/>
  <c r="M3268" i="21"/>
  <c r="E3265" i="21"/>
  <c r="F3265" i="21"/>
  <c r="D3266" i="21"/>
  <c r="L3269" i="21"/>
  <c r="J3269" i="21"/>
  <c r="H3270" i="21"/>
  <c r="M3269" i="21"/>
  <c r="K3269" i="21"/>
  <c r="I3269" i="21"/>
  <c r="P3268" i="21"/>
  <c r="N3268" i="21"/>
  <c r="Q3268" i="21"/>
  <c r="O3268" i="21"/>
  <c r="D3267" i="21"/>
  <c r="F3266" i="21"/>
  <c r="E3266" i="21"/>
  <c r="L3270" i="21"/>
  <c r="J3270" i="21"/>
  <c r="I3270" i="21"/>
  <c r="M3270" i="21"/>
  <c r="K3270" i="21"/>
  <c r="H3271" i="21"/>
  <c r="N3269" i="21"/>
  <c r="O3269" i="21"/>
  <c r="Q3269" i="21"/>
  <c r="P3269" i="21"/>
  <c r="E3267" i="21"/>
  <c r="D3268" i="21"/>
  <c r="F3267" i="21"/>
  <c r="N3270" i="21"/>
  <c r="O3270" i="21"/>
  <c r="Q3270" i="21"/>
  <c r="P3270" i="21"/>
  <c r="K3271" i="21"/>
  <c r="M3271" i="21"/>
  <c r="H3272" i="21"/>
  <c r="J3271" i="21"/>
  <c r="I3271" i="21"/>
  <c r="L3271" i="21"/>
  <c r="D3269" i="21"/>
  <c r="E3268" i="21"/>
  <c r="F3268" i="21"/>
  <c r="L3272" i="21"/>
  <c r="J3272" i="21"/>
  <c r="K3272" i="21"/>
  <c r="H3273" i="21"/>
  <c r="I3272" i="21"/>
  <c r="M3272" i="21"/>
  <c r="N3271" i="21"/>
  <c r="P3271" i="21"/>
  <c r="O3271" i="21"/>
  <c r="Q3271" i="21"/>
  <c r="F3269" i="21"/>
  <c r="D3270" i="21"/>
  <c r="E3269" i="21"/>
  <c r="I3273" i="21"/>
  <c r="J3273" i="21"/>
  <c r="K3273" i="21"/>
  <c r="L3273" i="21"/>
  <c r="M3273" i="21"/>
  <c r="H3274" i="21"/>
  <c r="N3272" i="21"/>
  <c r="Q3272" i="21"/>
  <c r="P3272" i="21"/>
  <c r="O3272" i="21"/>
  <c r="D3271" i="21"/>
  <c r="E3270" i="21"/>
  <c r="F3270" i="21"/>
  <c r="O3273" i="21"/>
  <c r="P3273" i="21"/>
  <c r="Q3273" i="21"/>
  <c r="N3273" i="21"/>
  <c r="I3274" i="21"/>
  <c r="K3274" i="21"/>
  <c r="J3274" i="21"/>
  <c r="M3274" i="21"/>
  <c r="H3275" i="21"/>
  <c r="L3274" i="21"/>
  <c r="F3271" i="21"/>
  <c r="D3272" i="21"/>
  <c r="E3271" i="21"/>
  <c r="N3274" i="21"/>
  <c r="Q3274" i="21"/>
  <c r="P3274" i="21"/>
  <c r="O3274" i="21"/>
  <c r="I3275" i="21"/>
  <c r="H3276" i="21"/>
  <c r="K3275" i="21"/>
  <c r="L3275" i="21"/>
  <c r="J3275" i="21"/>
  <c r="M3275" i="21"/>
  <c r="D3273" i="21"/>
  <c r="E3272" i="21"/>
  <c r="F3272" i="21"/>
  <c r="Q3275" i="21"/>
  <c r="P3275" i="21"/>
  <c r="O3275" i="21"/>
  <c r="N3275" i="21"/>
  <c r="I3276" i="21"/>
  <c r="M3276" i="21"/>
  <c r="L3276" i="21"/>
  <c r="K3276" i="21"/>
  <c r="H3277" i="21"/>
  <c r="J3276" i="21"/>
  <c r="F3273" i="21"/>
  <c r="E3273" i="21"/>
  <c r="D3274" i="21"/>
  <c r="N3276" i="21"/>
  <c r="Q3276" i="21"/>
  <c r="P3276" i="21"/>
  <c r="O3276" i="21"/>
  <c r="I3277" i="21"/>
  <c r="J3277" i="21"/>
  <c r="L3277" i="21"/>
  <c r="H3278" i="21"/>
  <c r="K3277" i="21"/>
  <c r="M3277" i="21"/>
  <c r="D3275" i="21"/>
  <c r="E3274" i="21"/>
  <c r="F3274" i="21"/>
  <c r="N3277" i="21"/>
  <c r="P3277" i="21"/>
  <c r="O3277" i="21"/>
  <c r="Q3277" i="21"/>
  <c r="L3278" i="21"/>
  <c r="K3278" i="21"/>
  <c r="I3278" i="21"/>
  <c r="H3279" i="21"/>
  <c r="J3278" i="21"/>
  <c r="M3278" i="21"/>
  <c r="E3275" i="21"/>
  <c r="F3275" i="21"/>
  <c r="D3276" i="21"/>
  <c r="N3278" i="21"/>
  <c r="P3278" i="21"/>
  <c r="Q3278" i="21"/>
  <c r="O3278" i="21"/>
  <c r="L3279" i="21"/>
  <c r="H3280" i="21"/>
  <c r="J3279" i="21"/>
  <c r="K3279" i="21"/>
  <c r="I3279" i="21"/>
  <c r="M3279" i="21"/>
  <c r="E3276" i="21"/>
  <c r="F3276" i="21"/>
  <c r="D3277" i="21"/>
  <c r="L3280" i="21"/>
  <c r="K3280" i="21"/>
  <c r="J3280" i="21"/>
  <c r="M3280" i="21"/>
  <c r="H3281" i="21"/>
  <c r="I3280" i="21"/>
  <c r="Q3279" i="21"/>
  <c r="P3279" i="21"/>
  <c r="O3279" i="21"/>
  <c r="N3279" i="21"/>
  <c r="F3277" i="21"/>
  <c r="D3278" i="21"/>
  <c r="E3277" i="21"/>
  <c r="J3281" i="21"/>
  <c r="K3281" i="21"/>
  <c r="I3281" i="21"/>
  <c r="M3281" i="21"/>
  <c r="H3282" i="21"/>
  <c r="L3281" i="21"/>
  <c r="N3280" i="21"/>
  <c r="Q3280" i="21"/>
  <c r="P3280" i="21"/>
  <c r="O3280" i="21"/>
  <c r="E3278" i="21"/>
  <c r="F3278" i="21"/>
  <c r="D3279" i="21"/>
  <c r="P3281" i="21"/>
  <c r="N3281" i="21"/>
  <c r="O3281" i="21"/>
  <c r="Q3281" i="21"/>
  <c r="H3283" i="21"/>
  <c r="L3282" i="21"/>
  <c r="K3282" i="21"/>
  <c r="J3282" i="21"/>
  <c r="M3282" i="21"/>
  <c r="I3282" i="21"/>
  <c r="F3279" i="21"/>
  <c r="D3280" i="21"/>
  <c r="E3279" i="21"/>
  <c r="K3283" i="21"/>
  <c r="I3283" i="21"/>
  <c r="M3283" i="21"/>
  <c r="H3284" i="21"/>
  <c r="L3283" i="21"/>
  <c r="J3283" i="21"/>
  <c r="O3282" i="21"/>
  <c r="N3282" i="21"/>
  <c r="Q3282" i="21"/>
  <c r="P3282" i="21"/>
  <c r="D3281" i="21"/>
  <c r="E3280" i="21"/>
  <c r="F3280" i="21"/>
  <c r="O3283" i="21"/>
  <c r="P3283" i="21"/>
  <c r="N3283" i="21"/>
  <c r="Q3283" i="21"/>
  <c r="J3284" i="21"/>
  <c r="L3284" i="21"/>
  <c r="I3284" i="21"/>
  <c r="H3285" i="21"/>
  <c r="M3284" i="21"/>
  <c r="K3284" i="21"/>
  <c r="F3281" i="21"/>
  <c r="E3281" i="21"/>
  <c r="D3282" i="21"/>
  <c r="P3284" i="21"/>
  <c r="N3284" i="21"/>
  <c r="Q3284" i="21"/>
  <c r="O3284" i="21"/>
  <c r="M3285" i="21"/>
  <c r="I3285" i="21"/>
  <c r="J3285" i="21"/>
  <c r="H3286" i="21"/>
  <c r="K3285" i="21"/>
  <c r="L3285" i="21"/>
  <c r="E3282" i="21"/>
  <c r="D3283" i="21"/>
  <c r="F3282" i="21"/>
  <c r="Q3285" i="21"/>
  <c r="N3285" i="21"/>
  <c r="P3285" i="21"/>
  <c r="O3285" i="21"/>
  <c r="H3287" i="21"/>
  <c r="K3286" i="21"/>
  <c r="I3286" i="21"/>
  <c r="L3286" i="21"/>
  <c r="M3286" i="21"/>
  <c r="J3286" i="21"/>
  <c r="D3284" i="21"/>
  <c r="F3283" i="21"/>
  <c r="E3283" i="21"/>
  <c r="J3287" i="21"/>
  <c r="L3287" i="21"/>
  <c r="H3288" i="21"/>
  <c r="K3287" i="21"/>
  <c r="M3287" i="21"/>
  <c r="I3287" i="21"/>
  <c r="N3286" i="21"/>
  <c r="O3286" i="21"/>
  <c r="P3286" i="21"/>
  <c r="Q3286" i="21"/>
  <c r="E3284" i="21"/>
  <c r="F3284" i="21"/>
  <c r="D3285" i="21"/>
  <c r="H3289" i="21"/>
  <c r="I3288" i="21"/>
  <c r="M3288" i="21"/>
  <c r="L3288" i="21"/>
  <c r="J3288" i="21"/>
  <c r="K3288" i="21"/>
  <c r="O3287" i="21"/>
  <c r="Q3287" i="21"/>
  <c r="N3287" i="21"/>
  <c r="P3287" i="21"/>
  <c r="E3285" i="21"/>
  <c r="D3286" i="21"/>
  <c r="F3285" i="21"/>
  <c r="J3289" i="21"/>
  <c r="H3290" i="21"/>
  <c r="M3289" i="21"/>
  <c r="K3289" i="21"/>
  <c r="L3289" i="21"/>
  <c r="I3289" i="21"/>
  <c r="P3288" i="21"/>
  <c r="Q3288" i="21"/>
  <c r="O3288" i="21"/>
  <c r="N3288" i="21"/>
  <c r="E3286" i="21"/>
  <c r="D3287" i="21"/>
  <c r="F3286" i="21"/>
  <c r="I3290" i="21"/>
  <c r="J3290" i="21"/>
  <c r="M3290" i="21"/>
  <c r="K3290" i="21"/>
  <c r="H3291" i="21"/>
  <c r="L3290" i="21"/>
  <c r="N3289" i="21"/>
  <c r="P3289" i="21"/>
  <c r="O3289" i="21"/>
  <c r="Q3289" i="21"/>
  <c r="E3287" i="21"/>
  <c r="D3288" i="21"/>
  <c r="F3287" i="21"/>
  <c r="N3290" i="21"/>
  <c r="O3290" i="21"/>
  <c r="P3290" i="21"/>
  <c r="Q3290" i="21"/>
  <c r="M3291" i="21"/>
  <c r="L3291" i="21"/>
  <c r="J3291" i="21"/>
  <c r="K3291" i="21"/>
  <c r="H3292" i="21"/>
  <c r="I3291" i="21"/>
  <c r="F3288" i="21"/>
  <c r="E3288" i="21"/>
  <c r="D3289" i="21"/>
  <c r="K3292" i="21"/>
  <c r="J3292" i="21"/>
  <c r="L3292" i="21"/>
  <c r="M3292" i="21"/>
  <c r="H3293" i="21"/>
  <c r="I3292" i="21"/>
  <c r="P3291" i="21"/>
  <c r="N3291" i="21"/>
  <c r="Q3291" i="21"/>
  <c r="O3291" i="21"/>
  <c r="E3289" i="21"/>
  <c r="F3289" i="21"/>
  <c r="D3290" i="21"/>
  <c r="I3293" i="21"/>
  <c r="H3294" i="21"/>
  <c r="K3293" i="21"/>
  <c r="M3293" i="21"/>
  <c r="J3293" i="21"/>
  <c r="L3293" i="21"/>
  <c r="O3292" i="21"/>
  <c r="P3292" i="21"/>
  <c r="Q3292" i="21"/>
  <c r="N3292" i="21"/>
  <c r="D3291" i="21"/>
  <c r="E3290" i="21"/>
  <c r="F3290" i="21"/>
  <c r="Q3293" i="21"/>
  <c r="O3293" i="21"/>
  <c r="N3293" i="21"/>
  <c r="P3293" i="21"/>
  <c r="H3295" i="21"/>
  <c r="L3294" i="21"/>
  <c r="J3294" i="21"/>
  <c r="M3294" i="21"/>
  <c r="I3294" i="21"/>
  <c r="K3294" i="21"/>
  <c r="E3291" i="21"/>
  <c r="F3291" i="21"/>
  <c r="D3292" i="21"/>
  <c r="J3295" i="21"/>
  <c r="L3295" i="21"/>
  <c r="H3296" i="21"/>
  <c r="K3295" i="21"/>
  <c r="I3295" i="21"/>
  <c r="M3295" i="21"/>
  <c r="O3294" i="21"/>
  <c r="Q3294" i="21"/>
  <c r="N3294" i="21"/>
  <c r="P3294" i="21"/>
  <c r="F3292" i="21"/>
  <c r="E3292" i="21"/>
  <c r="D3293" i="21"/>
  <c r="J3296" i="21"/>
  <c r="M3296" i="21"/>
  <c r="H3297" i="21"/>
  <c r="I3296" i="21"/>
  <c r="K3296" i="21"/>
  <c r="L3296" i="21"/>
  <c r="O3295" i="21"/>
  <c r="Q3295" i="21"/>
  <c r="P3295" i="21"/>
  <c r="N3295" i="21"/>
  <c r="E3293" i="21"/>
  <c r="D3294" i="21"/>
  <c r="F3293" i="21"/>
  <c r="J3297" i="21"/>
  <c r="L3297" i="21"/>
  <c r="H3298" i="21"/>
  <c r="I3297" i="21"/>
  <c r="M3297" i="21"/>
  <c r="K3297" i="21"/>
  <c r="O3296" i="21"/>
  <c r="P3296" i="21"/>
  <c r="N3296" i="21"/>
  <c r="Q3296" i="21"/>
  <c r="F3294" i="21"/>
  <c r="E3294" i="21"/>
  <c r="D3295" i="21"/>
  <c r="K3298" i="21"/>
  <c r="I3298" i="21"/>
  <c r="J3298" i="21"/>
  <c r="L3298" i="21"/>
  <c r="M3298" i="21"/>
  <c r="H3299" i="21"/>
  <c r="N3297" i="21"/>
  <c r="O3297" i="21"/>
  <c r="P3297" i="21"/>
  <c r="Q3297" i="21"/>
  <c r="E3295" i="21"/>
  <c r="D3296" i="21"/>
  <c r="F3295" i="21"/>
  <c r="O3298" i="21"/>
  <c r="P3298" i="21"/>
  <c r="Q3298" i="21"/>
  <c r="N3298" i="21"/>
  <c r="I3299" i="21"/>
  <c r="M3299" i="21"/>
  <c r="K3299" i="21"/>
  <c r="L3299" i="21"/>
  <c r="J3299" i="21"/>
  <c r="H3300" i="21"/>
  <c r="D3297" i="21"/>
  <c r="E3296" i="21"/>
  <c r="F3296" i="21"/>
  <c r="N3299" i="21"/>
  <c r="O3299" i="21"/>
  <c r="Q3299" i="21"/>
  <c r="P3299" i="21"/>
  <c r="J3300" i="21"/>
  <c r="M3300" i="21"/>
  <c r="K3300" i="21"/>
  <c r="I3300" i="21"/>
  <c r="H3301" i="21"/>
  <c r="L3300" i="21"/>
  <c r="F3297" i="21"/>
  <c r="E3297" i="21"/>
  <c r="D3298" i="21"/>
  <c r="P3300" i="21"/>
  <c r="O3300" i="21"/>
  <c r="N3300" i="21"/>
  <c r="Q3300" i="21"/>
  <c r="J3301" i="21"/>
  <c r="L3301" i="21"/>
  <c r="I3301" i="21"/>
  <c r="H3302" i="21"/>
  <c r="M3301" i="21"/>
  <c r="K3301" i="21"/>
  <c r="F3298" i="21"/>
  <c r="D3299" i="21"/>
  <c r="E3298" i="21"/>
  <c r="P3301" i="21"/>
  <c r="Q3301" i="21"/>
  <c r="N3301" i="21"/>
  <c r="O3301" i="21"/>
  <c r="M3302" i="21"/>
  <c r="I3302" i="21"/>
  <c r="J3302" i="21"/>
  <c r="K3302" i="21"/>
  <c r="H3303" i="21"/>
  <c r="L3302" i="21"/>
  <c r="D3300" i="21"/>
  <c r="E3299" i="21"/>
  <c r="F3299" i="21"/>
  <c r="O3302" i="21"/>
  <c r="Q3302" i="21"/>
  <c r="N3302" i="21"/>
  <c r="P3302" i="21"/>
  <c r="L3303" i="21"/>
  <c r="J3303" i="21"/>
  <c r="H3304" i="21"/>
  <c r="M3303" i="21"/>
  <c r="K3303" i="21"/>
  <c r="I3303" i="21"/>
  <c r="E3300" i="21"/>
  <c r="F3300" i="21"/>
  <c r="D3301" i="21"/>
  <c r="H3305" i="21"/>
  <c r="L3304" i="21"/>
  <c r="K3304" i="21"/>
  <c r="J3304" i="21"/>
  <c r="M3304" i="21"/>
  <c r="I3304" i="21"/>
  <c r="N3303" i="21"/>
  <c r="O3303" i="21"/>
  <c r="P3303" i="21"/>
  <c r="Q3303" i="21"/>
  <c r="E3301" i="21"/>
  <c r="D3302" i="21"/>
  <c r="F3301" i="21"/>
  <c r="M3305" i="21"/>
  <c r="J3305" i="21"/>
  <c r="K3305" i="21"/>
  <c r="L3305" i="21"/>
  <c r="I3305" i="21"/>
  <c r="H3306" i="21"/>
  <c r="P3304" i="21"/>
  <c r="O3304" i="21"/>
  <c r="N3304" i="21"/>
  <c r="Q3304" i="21"/>
  <c r="E3302" i="21"/>
  <c r="F3302" i="21"/>
  <c r="D3303" i="21"/>
  <c r="N3305" i="21"/>
  <c r="O3305" i="21"/>
  <c r="P3305" i="21"/>
  <c r="Q3305" i="21"/>
  <c r="L3306" i="21"/>
  <c r="M3306" i="21"/>
  <c r="J3306" i="21"/>
  <c r="I3306" i="21"/>
  <c r="K3306" i="21"/>
  <c r="H3307" i="21"/>
  <c r="F3303" i="21"/>
  <c r="E3303" i="21"/>
  <c r="D3304" i="21"/>
  <c r="P3306" i="21"/>
  <c r="O3306" i="21"/>
  <c r="Q3306" i="21"/>
  <c r="N3306" i="21"/>
  <c r="L3307" i="21"/>
  <c r="M3307" i="21"/>
  <c r="I3307" i="21"/>
  <c r="H3308" i="21"/>
  <c r="J3307" i="21"/>
  <c r="K3307" i="21"/>
  <c r="F3304" i="21"/>
  <c r="E3304" i="21"/>
  <c r="D3305" i="21"/>
  <c r="Q3307" i="21"/>
  <c r="O3307" i="21"/>
  <c r="P3307" i="21"/>
  <c r="N3307" i="21"/>
  <c r="J3308" i="21"/>
  <c r="I3308" i="21"/>
  <c r="K3308" i="21"/>
  <c r="L3308" i="21"/>
  <c r="H3309" i="21"/>
  <c r="M3308" i="21"/>
  <c r="F3305" i="21"/>
  <c r="E3305" i="21"/>
  <c r="D3306" i="21"/>
  <c r="P3308" i="21"/>
  <c r="N3308" i="21"/>
  <c r="Q3308" i="21"/>
  <c r="O3308" i="21"/>
  <c r="K3309" i="21"/>
  <c r="L3309" i="21"/>
  <c r="H3310" i="21"/>
  <c r="I3309" i="21"/>
  <c r="M3309" i="21"/>
  <c r="J3309" i="21"/>
  <c r="E3306" i="21"/>
  <c r="D3307" i="21"/>
  <c r="F3306" i="21"/>
  <c r="I3310" i="21"/>
  <c r="L3310" i="21"/>
  <c r="M3310" i="21"/>
  <c r="J3310" i="21"/>
  <c r="K3310" i="21"/>
  <c r="H3311" i="21"/>
  <c r="N3309" i="21"/>
  <c r="O3309" i="21"/>
  <c r="Q3309" i="21"/>
  <c r="P3309" i="21"/>
  <c r="D3308" i="21"/>
  <c r="E3307" i="21"/>
  <c r="F3307" i="21"/>
  <c r="P3310" i="21"/>
  <c r="O3310" i="21"/>
  <c r="N3310" i="21"/>
  <c r="Q3310" i="21"/>
  <c r="L3311" i="21"/>
  <c r="I3311" i="21"/>
  <c r="H3312" i="21"/>
  <c r="K3311" i="21"/>
  <c r="M3311" i="21"/>
  <c r="J3311" i="21"/>
  <c r="D3309" i="21"/>
  <c r="F3308" i="21"/>
  <c r="E3308" i="21"/>
  <c r="O3311" i="21"/>
  <c r="N3311" i="21"/>
  <c r="Q3311" i="21"/>
  <c r="P3311" i="21"/>
  <c r="H3313" i="21"/>
  <c r="M3312" i="21"/>
  <c r="K3312" i="21"/>
  <c r="J3312" i="21"/>
  <c r="L3312" i="21"/>
  <c r="I3312" i="21"/>
  <c r="D3310" i="21"/>
  <c r="E3309" i="21"/>
  <c r="F3309" i="21"/>
  <c r="J3313" i="21"/>
  <c r="M3313" i="21"/>
  <c r="K3313" i="21"/>
  <c r="H3314" i="21"/>
  <c r="L3313" i="21"/>
  <c r="I3313" i="21"/>
  <c r="N3312" i="21"/>
  <c r="O3312" i="21"/>
  <c r="P3312" i="21"/>
  <c r="Q3312" i="21"/>
  <c r="D3311" i="21"/>
  <c r="F3310" i="21"/>
  <c r="E3310" i="21"/>
  <c r="J3314" i="21"/>
  <c r="L3314" i="21"/>
  <c r="I3314" i="21"/>
  <c r="M3314" i="21"/>
  <c r="H3315" i="21"/>
  <c r="K3314" i="21"/>
  <c r="P3313" i="21"/>
  <c r="Q3313" i="21"/>
  <c r="O3313" i="21"/>
  <c r="N3313" i="21"/>
  <c r="F3311" i="21"/>
  <c r="E3311" i="21"/>
  <c r="D3312" i="21"/>
  <c r="P3314" i="21"/>
  <c r="O3314" i="21"/>
  <c r="Q3314" i="21"/>
  <c r="N3314" i="21"/>
  <c r="K3315" i="21"/>
  <c r="H3316" i="21"/>
  <c r="M3315" i="21"/>
  <c r="I3315" i="21"/>
  <c r="J3315" i="21"/>
  <c r="L3315" i="21"/>
  <c r="E3312" i="21"/>
  <c r="F3312" i="21"/>
  <c r="D3313" i="21"/>
  <c r="L3316" i="21"/>
  <c r="H3317" i="21"/>
  <c r="K3316" i="21"/>
  <c r="J3316" i="21"/>
  <c r="M3316" i="21"/>
  <c r="I3316" i="21"/>
  <c r="Q3315" i="21"/>
  <c r="O3315" i="21"/>
  <c r="P3315" i="21"/>
  <c r="N3315" i="21"/>
  <c r="F3313" i="21"/>
  <c r="D3314" i="21"/>
  <c r="E3313" i="21"/>
  <c r="L3317" i="21"/>
  <c r="M3317" i="21"/>
  <c r="J3317" i="21"/>
  <c r="K3317" i="21"/>
  <c r="H3318" i="21"/>
  <c r="I3317" i="21"/>
  <c r="P3316" i="21"/>
  <c r="O3316" i="21"/>
  <c r="N3316" i="21"/>
  <c r="Q3316" i="21"/>
  <c r="F3314" i="21"/>
  <c r="D3315" i="21"/>
  <c r="E3314" i="21"/>
  <c r="I3318" i="21"/>
  <c r="L3318" i="21"/>
  <c r="M3318" i="21"/>
  <c r="K3318" i="21"/>
  <c r="H3319" i="21"/>
  <c r="J3318" i="21"/>
  <c r="N3317" i="21"/>
  <c r="O3317" i="21"/>
  <c r="P3317" i="21"/>
  <c r="Q3317" i="21"/>
  <c r="D3316" i="21"/>
  <c r="F3315" i="21"/>
  <c r="E3315" i="21"/>
  <c r="N3318" i="21"/>
  <c r="Q3318" i="21"/>
  <c r="O3318" i="21"/>
  <c r="P3318" i="21"/>
  <c r="L3319" i="21"/>
  <c r="I3319" i="21"/>
  <c r="J3319" i="21"/>
  <c r="K3319" i="21"/>
  <c r="M3319" i="21"/>
  <c r="H3320" i="21"/>
  <c r="F3316" i="21"/>
  <c r="D3317" i="21"/>
  <c r="E3316" i="21"/>
  <c r="O3319" i="21"/>
  <c r="Q3319" i="21"/>
  <c r="N3319" i="21"/>
  <c r="P3319" i="21"/>
  <c r="K3320" i="21"/>
  <c r="H3321" i="21"/>
  <c r="J3320" i="21"/>
  <c r="M3320" i="21"/>
  <c r="L3320" i="21"/>
  <c r="I3320" i="21"/>
  <c r="D3318" i="21"/>
  <c r="F3317" i="21"/>
  <c r="E3317" i="21"/>
  <c r="K3321" i="21"/>
  <c r="J3321" i="21"/>
  <c r="M3321" i="21"/>
  <c r="H3322" i="21"/>
  <c r="I3321" i="21"/>
  <c r="L3321" i="21"/>
  <c r="N3320" i="21"/>
  <c r="P3320" i="21"/>
  <c r="O3320" i="21"/>
  <c r="Q3320" i="21"/>
  <c r="E3318" i="21"/>
  <c r="D3319" i="21"/>
  <c r="F3318" i="21"/>
  <c r="L3322" i="21"/>
  <c r="H3323" i="21"/>
  <c r="K3322" i="21"/>
  <c r="I3322" i="21"/>
  <c r="M3322" i="21"/>
  <c r="J3322" i="21"/>
  <c r="N3321" i="21"/>
  <c r="Q3321" i="21"/>
  <c r="O3321" i="21"/>
  <c r="P3321" i="21"/>
  <c r="F3319" i="21"/>
  <c r="E3319" i="21"/>
  <c r="D3320" i="21"/>
  <c r="M3323" i="21"/>
  <c r="J3323" i="21"/>
  <c r="H3324" i="21"/>
  <c r="K3323" i="21"/>
  <c r="L3323" i="21"/>
  <c r="I3323" i="21"/>
  <c r="N3322" i="21"/>
  <c r="Q3322" i="21"/>
  <c r="P3322" i="21"/>
  <c r="O3322" i="21"/>
  <c r="D3321" i="21"/>
  <c r="E3320" i="21"/>
  <c r="F3320" i="21"/>
  <c r="H3325" i="21"/>
  <c r="I3324" i="21"/>
  <c r="J3324" i="21"/>
  <c r="L3324" i="21"/>
  <c r="M3324" i="21"/>
  <c r="K3324" i="21"/>
  <c r="O3323" i="21"/>
  <c r="N3323" i="21"/>
  <c r="Q3323" i="21"/>
  <c r="P3323" i="21"/>
  <c r="E3321" i="21"/>
  <c r="F3321" i="21"/>
  <c r="D3322" i="21"/>
  <c r="I3325" i="21"/>
  <c r="M3325" i="21"/>
  <c r="L3325" i="21"/>
  <c r="K3325" i="21"/>
  <c r="J3325" i="21"/>
  <c r="H3326" i="21"/>
  <c r="O3324" i="21"/>
  <c r="N3324" i="21"/>
  <c r="Q3324" i="21"/>
  <c r="P3324" i="21"/>
  <c r="F3322" i="21"/>
  <c r="D3323" i="21"/>
  <c r="E3322" i="21"/>
  <c r="P3325" i="21"/>
  <c r="N3325" i="21"/>
  <c r="O3325" i="21"/>
  <c r="Q3325" i="21"/>
  <c r="L3326" i="21"/>
  <c r="J3326" i="21"/>
  <c r="M3326" i="21"/>
  <c r="I3326" i="21"/>
  <c r="H3327" i="21"/>
  <c r="K3326" i="21"/>
  <c r="E3323" i="21"/>
  <c r="D3324" i="21"/>
  <c r="F3323" i="21"/>
  <c r="O3326" i="21"/>
  <c r="P3326" i="21"/>
  <c r="Q3326" i="21"/>
  <c r="N3326" i="21"/>
  <c r="I3327" i="21"/>
  <c r="H3328" i="21"/>
  <c r="L3327" i="21"/>
  <c r="M3327" i="21"/>
  <c r="J3327" i="21"/>
  <c r="K3327" i="21"/>
  <c r="E3324" i="21"/>
  <c r="F3324" i="21"/>
  <c r="D3325" i="21"/>
  <c r="Q3327" i="21"/>
  <c r="N3327" i="21"/>
  <c r="O3327" i="21"/>
  <c r="P3327" i="21"/>
  <c r="I3328" i="21"/>
  <c r="L3328" i="21"/>
  <c r="M3328" i="21"/>
  <c r="J3328" i="21"/>
  <c r="H3329" i="21"/>
  <c r="K3328" i="21"/>
  <c r="F3325" i="21"/>
  <c r="D3326" i="21"/>
  <c r="E3325" i="21"/>
  <c r="O3328" i="21"/>
  <c r="N3328" i="21"/>
  <c r="P3328" i="21"/>
  <c r="Q3328" i="21"/>
  <c r="K3329" i="21"/>
  <c r="L3329" i="21"/>
  <c r="I3329" i="21"/>
  <c r="M3329" i="21"/>
  <c r="J3329" i="21"/>
  <c r="H3330" i="21"/>
  <c r="D3327" i="21"/>
  <c r="E3326" i="21"/>
  <c r="F3326" i="21"/>
  <c r="O3329" i="21"/>
  <c r="P3329" i="21"/>
  <c r="Q3329" i="21"/>
  <c r="N3329" i="21"/>
  <c r="L3330" i="21"/>
  <c r="M3330" i="21"/>
  <c r="I3330" i="21"/>
  <c r="K3330" i="21"/>
  <c r="H3331" i="21"/>
  <c r="J3330" i="21"/>
  <c r="F3327" i="21"/>
  <c r="E3327" i="21"/>
  <c r="D3328" i="21"/>
  <c r="O3330" i="21"/>
  <c r="Q3330" i="21"/>
  <c r="P3330" i="21"/>
  <c r="N3330" i="21"/>
  <c r="H3332" i="21"/>
  <c r="M3331" i="21"/>
  <c r="K3331" i="21"/>
  <c r="J3331" i="21"/>
  <c r="L3331" i="21"/>
  <c r="I3331" i="21"/>
  <c r="E3328" i="21"/>
  <c r="D3329" i="21"/>
  <c r="F3328" i="21"/>
  <c r="K3332" i="21"/>
  <c r="J3332" i="21"/>
  <c r="M3332" i="21"/>
  <c r="L3332" i="21"/>
  <c r="I3332" i="21"/>
  <c r="H3333" i="21"/>
  <c r="O3331" i="21"/>
  <c r="N3331" i="21"/>
  <c r="P3331" i="21"/>
  <c r="Q3331" i="21"/>
  <c r="F3329" i="21"/>
  <c r="E3329" i="21"/>
  <c r="D3330" i="21"/>
  <c r="N3332" i="21"/>
  <c r="O3332" i="21"/>
  <c r="P3332" i="21"/>
  <c r="Q3332" i="21"/>
  <c r="H3334" i="21"/>
  <c r="M3333" i="21"/>
  <c r="L3333" i="21"/>
  <c r="I3333" i="21"/>
  <c r="K3333" i="21"/>
  <c r="J3333" i="21"/>
  <c r="F3330" i="21"/>
  <c r="D3331" i="21"/>
  <c r="E3330" i="21"/>
  <c r="L3334" i="21"/>
  <c r="K3334" i="21"/>
  <c r="H3335" i="21"/>
  <c r="I3334" i="21"/>
  <c r="J3334" i="21"/>
  <c r="M3334" i="21"/>
  <c r="O3333" i="21"/>
  <c r="Q3333" i="21"/>
  <c r="P3333" i="21"/>
  <c r="N3333" i="21"/>
  <c r="F3331" i="21"/>
  <c r="D3332" i="21"/>
  <c r="E3331" i="21"/>
  <c r="K3335" i="21"/>
  <c r="L3335" i="21"/>
  <c r="I3335" i="21"/>
  <c r="J3335" i="21"/>
  <c r="M3335" i="21"/>
  <c r="H3336" i="21"/>
  <c r="P3334" i="21"/>
  <c r="Q3334" i="21"/>
  <c r="O3334" i="21"/>
  <c r="N3334" i="21"/>
  <c r="E3332" i="21"/>
  <c r="D3333" i="21"/>
  <c r="F3332" i="21"/>
  <c r="O3335" i="21"/>
  <c r="Q3335" i="21"/>
  <c r="N3335" i="21"/>
  <c r="P3335" i="21"/>
  <c r="L3336" i="21"/>
  <c r="H3337" i="21"/>
  <c r="I3336" i="21"/>
  <c r="K3336" i="21"/>
  <c r="M3336" i="21"/>
  <c r="J3336" i="21"/>
  <c r="D3334" i="21"/>
  <c r="E3333" i="21"/>
  <c r="F3333" i="21"/>
  <c r="M3337" i="21"/>
  <c r="K3337" i="21"/>
  <c r="H3338" i="21"/>
  <c r="L3337" i="21"/>
  <c r="I3337" i="21"/>
  <c r="J3337" i="21"/>
  <c r="N3336" i="21"/>
  <c r="Q3336" i="21"/>
  <c r="P3336" i="21"/>
  <c r="O3336" i="21"/>
  <c r="E3334" i="21"/>
  <c r="D3335" i="21"/>
  <c r="F3334" i="21"/>
  <c r="J3338" i="21"/>
  <c r="L3338" i="21"/>
  <c r="H3339" i="21"/>
  <c r="K3338" i="21"/>
  <c r="I3338" i="21"/>
  <c r="M3338" i="21"/>
  <c r="P3337" i="21"/>
  <c r="N3337" i="21"/>
  <c r="Q3337" i="21"/>
  <c r="O3337" i="21"/>
  <c r="E3335" i="21"/>
  <c r="F3335" i="21"/>
  <c r="D3336" i="21"/>
  <c r="I3339" i="21"/>
  <c r="K3339" i="21"/>
  <c r="M3339" i="21"/>
  <c r="H3340" i="21"/>
  <c r="L3339" i="21"/>
  <c r="J3339" i="21"/>
  <c r="N3338" i="21"/>
  <c r="P3338" i="21"/>
  <c r="O3338" i="21"/>
  <c r="Q3338" i="21"/>
  <c r="E3336" i="21"/>
  <c r="D3337" i="21"/>
  <c r="F3336" i="21"/>
  <c r="P3339" i="21"/>
  <c r="O3339" i="21"/>
  <c r="N3339" i="21"/>
  <c r="Q3339" i="21"/>
  <c r="M3340" i="21"/>
  <c r="K3340" i="21"/>
  <c r="J3340" i="21"/>
  <c r="L3340" i="21"/>
  <c r="H3341" i="21"/>
  <c r="I3340" i="21"/>
  <c r="F3337" i="21"/>
  <c r="E3337" i="21"/>
  <c r="D3338" i="21"/>
  <c r="J3341" i="21"/>
  <c r="K3341" i="21"/>
  <c r="H3342" i="21"/>
  <c r="L3341" i="21"/>
  <c r="I3341" i="21"/>
  <c r="M3341" i="21"/>
  <c r="Q3340" i="21"/>
  <c r="O3340" i="21"/>
  <c r="N3340" i="21"/>
  <c r="P3340" i="21"/>
  <c r="E3338" i="21"/>
  <c r="D3339" i="21"/>
  <c r="F3338" i="21"/>
  <c r="K3342" i="21"/>
  <c r="H3343" i="21"/>
  <c r="J3342" i="21"/>
  <c r="M3342" i="21"/>
  <c r="I3342" i="21"/>
  <c r="L3342" i="21"/>
  <c r="O3341" i="21"/>
  <c r="Q3341" i="21"/>
  <c r="N3341" i="21"/>
  <c r="P3341" i="21"/>
  <c r="E3339" i="21"/>
  <c r="D3340" i="21"/>
  <c r="F3339" i="21"/>
  <c r="M3343" i="21"/>
  <c r="H3344" i="21"/>
  <c r="J3343" i="21"/>
  <c r="L3343" i="21"/>
  <c r="K3343" i="21"/>
  <c r="I3343" i="21"/>
  <c r="O3342" i="21"/>
  <c r="Q3342" i="21"/>
  <c r="P3342" i="21"/>
  <c r="N3342" i="21"/>
  <c r="E3340" i="21"/>
  <c r="F3340" i="21"/>
  <c r="D3341" i="21"/>
  <c r="L3344" i="21"/>
  <c r="H3345" i="21"/>
  <c r="J3344" i="21"/>
  <c r="I3344" i="21"/>
  <c r="M3344" i="21"/>
  <c r="K3344" i="21"/>
  <c r="Q3343" i="21"/>
  <c r="O3343" i="21"/>
  <c r="P3343" i="21"/>
  <c r="N3343" i="21"/>
  <c r="D3342" i="21"/>
  <c r="E3341" i="21"/>
  <c r="F3341" i="21"/>
  <c r="J3345" i="21"/>
  <c r="I3345" i="21"/>
  <c r="M3345" i="21"/>
  <c r="K3345" i="21"/>
  <c r="L3345" i="21"/>
  <c r="H3346" i="21"/>
  <c r="O3344" i="21"/>
  <c r="N3344" i="21"/>
  <c r="Q3344" i="21"/>
  <c r="P3344" i="21"/>
  <c r="E3342" i="21"/>
  <c r="D3343" i="21"/>
  <c r="F3342" i="21"/>
  <c r="P3345" i="21"/>
  <c r="N3345" i="21"/>
  <c r="O3345" i="21"/>
  <c r="Q3345" i="21"/>
  <c r="K3346" i="21"/>
  <c r="L3346" i="21"/>
  <c r="M3346" i="21"/>
  <c r="J3346" i="21"/>
  <c r="H3347" i="21"/>
  <c r="I3346" i="21"/>
  <c r="F3343" i="21"/>
  <c r="E3343" i="21"/>
  <c r="D3344" i="21"/>
  <c r="H3348" i="21"/>
  <c r="K3347" i="21"/>
  <c r="J3347" i="21"/>
  <c r="I3347" i="21"/>
  <c r="L3347" i="21"/>
  <c r="M3347" i="21"/>
  <c r="P3346" i="21"/>
  <c r="N3346" i="21"/>
  <c r="O3346" i="21"/>
  <c r="Q3346" i="21"/>
  <c r="D3345" i="21"/>
  <c r="F3344" i="21"/>
  <c r="E3344" i="21"/>
  <c r="L3348" i="21"/>
  <c r="M3348" i="21"/>
  <c r="J3348" i="21"/>
  <c r="K3348" i="21"/>
  <c r="I3348" i="21"/>
  <c r="H3349" i="21"/>
  <c r="O3347" i="21"/>
  <c r="P3347" i="21"/>
  <c r="N3347" i="21"/>
  <c r="Q3347" i="21"/>
  <c r="E3345" i="21"/>
  <c r="F3345" i="21"/>
  <c r="D3346" i="21"/>
  <c r="O3348" i="21"/>
  <c r="N3348" i="21"/>
  <c r="P3348" i="21"/>
  <c r="Q3348" i="21"/>
  <c r="I3349" i="21"/>
  <c r="K3349" i="21"/>
  <c r="J3349" i="21"/>
  <c r="H3350" i="21"/>
  <c r="M3349" i="21"/>
  <c r="L3349" i="21"/>
  <c r="E3346" i="21"/>
  <c r="D3347" i="21"/>
  <c r="F3346" i="21"/>
  <c r="N3349" i="21"/>
  <c r="O3349" i="21"/>
  <c r="Q3349" i="21"/>
  <c r="P3349" i="21"/>
  <c r="K3350" i="21"/>
  <c r="H3351" i="21"/>
  <c r="J3350" i="21"/>
  <c r="M3350" i="21"/>
  <c r="L3350" i="21"/>
  <c r="I3350" i="21"/>
  <c r="E3347" i="21"/>
  <c r="D3348" i="21"/>
  <c r="F3347" i="21"/>
  <c r="M3351" i="21"/>
  <c r="L3351" i="21"/>
  <c r="H3352" i="21"/>
  <c r="K3351" i="21"/>
  <c r="I3351" i="21"/>
  <c r="J3351" i="21"/>
  <c r="N3350" i="21"/>
  <c r="P3350" i="21"/>
  <c r="O3350" i="21"/>
  <c r="Q3350" i="21"/>
  <c r="E3348" i="21"/>
  <c r="F3348" i="21"/>
  <c r="D3349" i="21"/>
  <c r="M3352" i="21"/>
  <c r="H3353" i="21"/>
  <c r="L3352" i="21"/>
  <c r="J3352" i="21"/>
  <c r="K3352" i="21"/>
  <c r="I3352" i="21"/>
  <c r="P3351" i="21"/>
  <c r="N3351" i="21"/>
  <c r="Q3351" i="21"/>
  <c r="O3351" i="21"/>
  <c r="F3349" i="21"/>
  <c r="D3350" i="21"/>
  <c r="E3349" i="21"/>
  <c r="K3353" i="21"/>
  <c r="L3353" i="21"/>
  <c r="H3354" i="21"/>
  <c r="M3353" i="21"/>
  <c r="J3353" i="21"/>
  <c r="I3353" i="21"/>
  <c r="Q3352" i="21"/>
  <c r="O3352" i="21"/>
  <c r="N3352" i="21"/>
  <c r="P3352" i="21"/>
  <c r="E3350" i="21"/>
  <c r="F3350" i="21"/>
  <c r="D3351" i="21"/>
  <c r="K3354" i="21"/>
  <c r="L3354" i="21"/>
  <c r="H3355" i="21"/>
  <c r="M3354" i="21"/>
  <c r="J3354" i="21"/>
  <c r="I3354" i="21"/>
  <c r="Q3353" i="21"/>
  <c r="P3353" i="21"/>
  <c r="N3353" i="21"/>
  <c r="O3353" i="21"/>
  <c r="F3351" i="21"/>
  <c r="E3351" i="21"/>
  <c r="D3352" i="21"/>
  <c r="K3355" i="21"/>
  <c r="J3355" i="21"/>
  <c r="I3355" i="21"/>
  <c r="H3356" i="21"/>
  <c r="M3355" i="21"/>
  <c r="L3355" i="21"/>
  <c r="P3354" i="21"/>
  <c r="O3354" i="21"/>
  <c r="Q3354" i="21"/>
  <c r="N3354" i="21"/>
  <c r="E3352" i="21"/>
  <c r="D3353" i="21"/>
  <c r="F3352" i="21"/>
  <c r="O3355" i="21"/>
  <c r="P3355" i="21"/>
  <c r="N3355" i="21"/>
  <c r="Q3355" i="21"/>
  <c r="K3356" i="21"/>
  <c r="M3356" i="21"/>
  <c r="I3356" i="21"/>
  <c r="J3356" i="21"/>
  <c r="H3357" i="21"/>
  <c r="L3356" i="21"/>
  <c r="F3353" i="21"/>
  <c r="E3353" i="21"/>
  <c r="D3354" i="21"/>
  <c r="Q3356" i="21"/>
  <c r="P3356" i="21"/>
  <c r="N3356" i="21"/>
  <c r="O3356" i="21"/>
  <c r="J3357" i="21"/>
  <c r="H3358" i="21"/>
  <c r="K3357" i="21"/>
  <c r="L3357" i="21"/>
  <c r="I3357" i="21"/>
  <c r="M3357" i="21"/>
  <c r="F3354" i="21"/>
  <c r="D3355" i="21"/>
  <c r="E3354" i="21"/>
  <c r="I3358" i="21"/>
  <c r="M3358" i="21"/>
  <c r="K3358" i="21"/>
  <c r="L3358" i="21"/>
  <c r="J3358" i="21"/>
  <c r="H3359" i="21"/>
  <c r="Q3357" i="21"/>
  <c r="P3357" i="21"/>
  <c r="N3357" i="21"/>
  <c r="O3357" i="21"/>
  <c r="E3355" i="21"/>
  <c r="D3356" i="21"/>
  <c r="F3355" i="21"/>
  <c r="Q3358" i="21"/>
  <c r="P3358" i="21"/>
  <c r="O3358" i="21"/>
  <c r="N3358" i="21"/>
  <c r="L3359" i="21"/>
  <c r="I3359" i="21"/>
  <c r="M3359" i="21"/>
  <c r="J3359" i="21"/>
  <c r="K3359" i="21"/>
  <c r="H3360" i="21"/>
  <c r="F3356" i="21"/>
  <c r="E3356" i="21"/>
  <c r="D3357" i="21"/>
  <c r="O3359" i="21"/>
  <c r="Q3359" i="21"/>
  <c r="N3359" i="21"/>
  <c r="P3359" i="21"/>
  <c r="J3360" i="21"/>
  <c r="L3360" i="21"/>
  <c r="M3360" i="21"/>
  <c r="K3360" i="21"/>
  <c r="H3361" i="21"/>
  <c r="I3360" i="21"/>
  <c r="D3358" i="21"/>
  <c r="E3357" i="21"/>
  <c r="F3357" i="21"/>
  <c r="K3361" i="21"/>
  <c r="L3361" i="21"/>
  <c r="J3361" i="21"/>
  <c r="H3362" i="21"/>
  <c r="I3361" i="21"/>
  <c r="M3361" i="21"/>
  <c r="N3360" i="21"/>
  <c r="Q3360" i="21"/>
  <c r="O3360" i="21"/>
  <c r="P3360" i="21"/>
  <c r="D3359" i="21"/>
  <c r="E3358" i="21"/>
  <c r="F3358" i="21"/>
  <c r="L3362" i="21"/>
  <c r="K3362" i="21"/>
  <c r="J3362" i="21"/>
  <c r="M3362" i="21"/>
  <c r="I3362" i="21"/>
  <c r="H3363" i="21"/>
  <c r="Q3361" i="21"/>
  <c r="P3361" i="21"/>
  <c r="O3361" i="21"/>
  <c r="N3361" i="21"/>
  <c r="F3359" i="21"/>
  <c r="E3359" i="21"/>
  <c r="D3360" i="21"/>
  <c r="O3362" i="21"/>
  <c r="N3362" i="21"/>
  <c r="Q3362" i="21"/>
  <c r="P3362" i="21"/>
  <c r="J3363" i="21"/>
  <c r="M3363" i="21"/>
  <c r="K3363" i="21"/>
  <c r="H3364" i="21"/>
  <c r="L3363" i="21"/>
  <c r="I3363" i="21"/>
  <c r="F3360" i="21"/>
  <c r="D3361" i="21"/>
  <c r="E3360" i="21"/>
  <c r="K3364" i="21"/>
  <c r="L3364" i="21"/>
  <c r="M3364" i="21"/>
  <c r="J3364" i="21"/>
  <c r="H3365" i="21"/>
  <c r="I3364" i="21"/>
  <c r="O3363" i="21"/>
  <c r="P3363" i="21"/>
  <c r="Q3363" i="21"/>
  <c r="N3363" i="21"/>
  <c r="E3361" i="21"/>
  <c r="F3361" i="21"/>
  <c r="D3362" i="21"/>
  <c r="M3365" i="21"/>
  <c r="L3365" i="21"/>
  <c r="I3365" i="21"/>
  <c r="H3366" i="21"/>
  <c r="J3365" i="21"/>
  <c r="K3365" i="21"/>
  <c r="P3364" i="21"/>
  <c r="N3364" i="21"/>
  <c r="O3364" i="21"/>
  <c r="Q3364" i="21"/>
  <c r="D3363" i="21"/>
  <c r="E3362" i="21"/>
  <c r="F3362" i="21"/>
  <c r="N3365" i="21"/>
  <c r="P3365" i="21"/>
  <c r="O3365" i="21"/>
  <c r="Q3365" i="21"/>
  <c r="K3366" i="21"/>
  <c r="J3366" i="21"/>
  <c r="L3366" i="21"/>
  <c r="H3367" i="21"/>
  <c r="M3366" i="21"/>
  <c r="I3366" i="21"/>
  <c r="F3363" i="21"/>
  <c r="D3364" i="21"/>
  <c r="E3363" i="21"/>
  <c r="L3367" i="21"/>
  <c r="I3367" i="21"/>
  <c r="M3367" i="21"/>
  <c r="K3367" i="21"/>
  <c r="J3367" i="21"/>
  <c r="H3368" i="21"/>
  <c r="N3366" i="21"/>
  <c r="P3366" i="21"/>
  <c r="Q3366" i="21"/>
  <c r="O3366" i="21"/>
  <c r="E3364" i="21"/>
  <c r="F3364" i="21"/>
  <c r="D3365" i="21"/>
  <c r="P3367" i="21"/>
  <c r="N3367" i="21"/>
  <c r="O3367" i="21"/>
  <c r="Q3367" i="21"/>
  <c r="K3368" i="21"/>
  <c r="I3368" i="21"/>
  <c r="H3369" i="21"/>
  <c r="J3368" i="21"/>
  <c r="L3368" i="21"/>
  <c r="M3368" i="21"/>
  <c r="D3366" i="21"/>
  <c r="F3365" i="21"/>
  <c r="E3365" i="21"/>
  <c r="N3368" i="21"/>
  <c r="O3368" i="21"/>
  <c r="Q3368" i="21"/>
  <c r="P3368" i="21"/>
  <c r="K3369" i="21"/>
  <c r="M3369" i="21"/>
  <c r="J3369" i="21"/>
  <c r="H3370" i="21"/>
  <c r="I3369" i="21"/>
  <c r="L3369" i="21"/>
  <c r="D3367" i="21"/>
  <c r="E3366" i="21"/>
  <c r="F3366" i="21"/>
  <c r="M3370" i="21"/>
  <c r="L3370" i="21"/>
  <c r="H3371" i="21"/>
  <c r="K3370" i="21"/>
  <c r="I3370" i="21"/>
  <c r="J3370" i="21"/>
  <c r="N3369" i="21"/>
  <c r="O3369" i="21"/>
  <c r="Q3369" i="21"/>
  <c r="P3369" i="21"/>
  <c r="F3367" i="21"/>
  <c r="E3367" i="21"/>
  <c r="D3368" i="21"/>
  <c r="L3371" i="21"/>
  <c r="H3372" i="21"/>
  <c r="M3371" i="21"/>
  <c r="I3371" i="21"/>
  <c r="K3371" i="21"/>
  <c r="J3371" i="21"/>
  <c r="N3370" i="21"/>
  <c r="P3370" i="21"/>
  <c r="Q3370" i="21"/>
  <c r="O3370" i="21"/>
  <c r="D3369" i="21"/>
  <c r="E3368" i="21"/>
  <c r="F3368" i="21"/>
  <c r="I3372" i="21"/>
  <c r="L3372" i="21"/>
  <c r="H3373" i="21"/>
  <c r="J3372" i="21"/>
  <c r="K3372" i="21"/>
  <c r="M3372" i="21"/>
  <c r="P3371" i="21"/>
  <c r="Q3371" i="21"/>
  <c r="O3371" i="21"/>
  <c r="N3371" i="21"/>
  <c r="D3370" i="21"/>
  <c r="E3369" i="21"/>
  <c r="F3369" i="21"/>
  <c r="N3372" i="21"/>
  <c r="P3372" i="21"/>
  <c r="Q3372" i="21"/>
  <c r="O3372" i="21"/>
  <c r="L3373" i="21"/>
  <c r="I3373" i="21"/>
  <c r="K3373" i="21"/>
  <c r="H3374" i="21"/>
  <c r="M3373" i="21"/>
  <c r="J3373" i="21"/>
  <c r="F3370" i="21"/>
  <c r="D3371" i="21"/>
  <c r="E3370" i="21"/>
  <c r="O3373" i="21"/>
  <c r="Q3373" i="21"/>
  <c r="P3373" i="21"/>
  <c r="N3373" i="21"/>
  <c r="H3375" i="21"/>
  <c r="I3374" i="21"/>
  <c r="M3374" i="21"/>
  <c r="J3374" i="21"/>
  <c r="L3374" i="21"/>
  <c r="K3374" i="21"/>
  <c r="D3372" i="21"/>
  <c r="E3371" i="21"/>
  <c r="F3371" i="21"/>
  <c r="L3375" i="21"/>
  <c r="I3375" i="21"/>
  <c r="H3376" i="21"/>
  <c r="J3375" i="21"/>
  <c r="M3375" i="21"/>
  <c r="K3375" i="21"/>
  <c r="O3374" i="21"/>
  <c r="N3374" i="21"/>
  <c r="Q3374" i="21"/>
  <c r="P3374" i="21"/>
  <c r="D3373" i="21"/>
  <c r="E3372" i="21"/>
  <c r="F3372" i="21"/>
  <c r="P3375" i="21"/>
  <c r="Q3375" i="21"/>
  <c r="O3375" i="21"/>
  <c r="N3375" i="21"/>
  <c r="I3376" i="21"/>
  <c r="H3377" i="21"/>
  <c r="K3376" i="21"/>
  <c r="J3376" i="21"/>
  <c r="M3376" i="21"/>
  <c r="L3376" i="21"/>
  <c r="D3374" i="21"/>
  <c r="F3373" i="21"/>
  <c r="E3373" i="21"/>
  <c r="N3376" i="21"/>
  <c r="O3376" i="21"/>
  <c r="P3376" i="21"/>
  <c r="Q3376" i="21"/>
  <c r="L3377" i="21"/>
  <c r="K3377" i="21"/>
  <c r="I3377" i="21"/>
  <c r="H3378" i="21"/>
  <c r="J3377" i="21"/>
  <c r="M3377" i="21"/>
  <c r="D3375" i="21"/>
  <c r="E3374" i="21"/>
  <c r="F3374" i="21"/>
  <c r="O3377" i="21"/>
  <c r="Q3377" i="21"/>
  <c r="N3377" i="21"/>
  <c r="P3377" i="21"/>
  <c r="M3378" i="21"/>
  <c r="K3378" i="21"/>
  <c r="J3378" i="21"/>
  <c r="L3378" i="21"/>
  <c r="I3378" i="21"/>
  <c r="H3379" i="21"/>
  <c r="E3375" i="21"/>
  <c r="F3375" i="21"/>
  <c r="D3376" i="21"/>
  <c r="O3378" i="21"/>
  <c r="Q3378" i="21"/>
  <c r="P3378" i="21"/>
  <c r="N3378" i="21"/>
  <c r="H3380" i="21"/>
  <c r="J3379" i="21"/>
  <c r="K3379" i="21"/>
  <c r="I3379" i="21"/>
  <c r="L3379" i="21"/>
  <c r="M3379" i="21"/>
  <c r="D3377" i="21"/>
  <c r="E3376" i="21"/>
  <c r="F3376" i="21"/>
  <c r="H3381" i="21"/>
  <c r="L3380" i="21"/>
  <c r="M3380" i="21"/>
  <c r="K3380" i="21"/>
  <c r="I3380" i="21"/>
  <c r="J3380" i="21"/>
  <c r="N3379" i="21"/>
  <c r="Q3379" i="21"/>
  <c r="O3379" i="21"/>
  <c r="P3379" i="21"/>
  <c r="E3377" i="21"/>
  <c r="D3378" i="21"/>
  <c r="F3377" i="21"/>
  <c r="H3382" i="21"/>
  <c r="L3381" i="21"/>
  <c r="M3381" i="21"/>
  <c r="I3381" i="21"/>
  <c r="K3381" i="21"/>
  <c r="J3381" i="21"/>
  <c r="P3380" i="21"/>
  <c r="N3380" i="21"/>
  <c r="O3380" i="21"/>
  <c r="Q3380" i="21"/>
  <c r="F3378" i="21"/>
  <c r="D3379" i="21"/>
  <c r="E3378" i="21"/>
  <c r="I3382" i="21"/>
  <c r="L3382" i="21"/>
  <c r="M3382" i="21"/>
  <c r="K3382" i="21"/>
  <c r="H3383" i="21"/>
  <c r="J3382" i="21"/>
  <c r="P3381" i="21"/>
  <c r="N3381" i="21"/>
  <c r="Q3381" i="21"/>
  <c r="O3381" i="21"/>
  <c r="D3380" i="21"/>
  <c r="E3379" i="21"/>
  <c r="F3379" i="21"/>
  <c r="P3382" i="21"/>
  <c r="Q3382" i="21"/>
  <c r="N3382" i="21"/>
  <c r="O3382" i="21"/>
  <c r="J3383" i="21"/>
  <c r="K3383" i="21"/>
  <c r="I3383" i="21"/>
  <c r="M3383" i="21"/>
  <c r="H3384" i="21"/>
  <c r="L3383" i="21"/>
  <c r="F3380" i="21"/>
  <c r="D3381" i="21"/>
  <c r="E3380" i="21"/>
  <c r="Q3383" i="21"/>
  <c r="O3383" i="21"/>
  <c r="P3383" i="21"/>
  <c r="N3383" i="21"/>
  <c r="H3385" i="21"/>
  <c r="L3384" i="21"/>
  <c r="J3384" i="21"/>
  <c r="M3384" i="21"/>
  <c r="K3384" i="21"/>
  <c r="I3384" i="21"/>
  <c r="D3382" i="21"/>
  <c r="F3381" i="21"/>
  <c r="E3381" i="21"/>
  <c r="L3385" i="21"/>
  <c r="H3386" i="21"/>
  <c r="J3385" i="21"/>
  <c r="K3385" i="21"/>
  <c r="M3385" i="21"/>
  <c r="I3385" i="21"/>
  <c r="Q3384" i="21"/>
  <c r="P3384" i="21"/>
  <c r="N3384" i="21"/>
  <c r="O3384" i="21"/>
  <c r="E3382" i="21"/>
  <c r="F3382" i="21"/>
  <c r="D3383" i="21"/>
  <c r="K3386" i="21"/>
  <c r="I3386" i="21"/>
  <c r="J3386" i="21"/>
  <c r="L3386" i="21"/>
  <c r="H3387" i="21"/>
  <c r="M3386" i="21"/>
  <c r="P3385" i="21"/>
  <c r="N3385" i="21"/>
  <c r="O3385" i="21"/>
  <c r="Q3385" i="21"/>
  <c r="F3383" i="21"/>
  <c r="E3383" i="21"/>
  <c r="D3384" i="21"/>
  <c r="P3386" i="21"/>
  <c r="Q3386" i="21"/>
  <c r="O3386" i="21"/>
  <c r="N3386" i="21"/>
  <c r="J3387" i="21"/>
  <c r="H3388" i="21"/>
  <c r="I3387" i="21"/>
  <c r="K3387" i="21"/>
  <c r="L3387" i="21"/>
  <c r="M3387" i="21"/>
  <c r="E3384" i="21"/>
  <c r="F3384" i="21"/>
  <c r="D3385" i="21"/>
  <c r="I3388" i="21"/>
  <c r="K3388" i="21"/>
  <c r="H3389" i="21"/>
  <c r="M3388" i="21"/>
  <c r="J3388" i="21"/>
  <c r="L3388" i="21"/>
  <c r="Q3387" i="21"/>
  <c r="N3387" i="21"/>
  <c r="O3387" i="21"/>
  <c r="P3387" i="21"/>
  <c r="E3385" i="21"/>
  <c r="F3385" i="21"/>
  <c r="D3386" i="21"/>
  <c r="O3388" i="21"/>
  <c r="Q3388" i="21"/>
  <c r="P3388" i="21"/>
  <c r="N3388" i="21"/>
  <c r="I3389" i="21"/>
  <c r="H3390" i="21"/>
  <c r="J3389" i="21"/>
  <c r="L3389" i="21"/>
  <c r="M3389" i="21"/>
  <c r="K3389" i="21"/>
  <c r="F3386" i="21"/>
  <c r="D3387" i="21"/>
  <c r="E3386" i="21"/>
  <c r="P3389" i="21"/>
  <c r="O3389" i="21"/>
  <c r="N3389" i="21"/>
  <c r="Q3389" i="21"/>
  <c r="I3390" i="21"/>
  <c r="J3390" i="21"/>
  <c r="H3391" i="21"/>
  <c r="K3390" i="21"/>
  <c r="M3390" i="21"/>
  <c r="L3390" i="21"/>
  <c r="D3388" i="21"/>
  <c r="E3387" i="21"/>
  <c r="F3387" i="21"/>
  <c r="P3390" i="21"/>
  <c r="Q3390" i="21"/>
  <c r="N3390" i="21"/>
  <c r="O3390" i="21"/>
  <c r="J3391" i="21"/>
  <c r="H3392" i="21"/>
  <c r="I3391" i="21"/>
  <c r="L3391" i="21"/>
  <c r="K3391" i="21"/>
  <c r="M3391" i="21"/>
  <c r="E3388" i="21"/>
  <c r="F3388" i="21"/>
  <c r="D3389" i="21"/>
  <c r="L3392" i="21"/>
  <c r="H3393" i="21"/>
  <c r="K3392" i="21"/>
  <c r="J3392" i="21"/>
  <c r="M3392" i="21"/>
  <c r="I3392" i="21"/>
  <c r="N3391" i="21"/>
  <c r="O3391" i="21"/>
  <c r="P3391" i="21"/>
  <c r="Q3391" i="21"/>
  <c r="E3389" i="21"/>
  <c r="D3390" i="21"/>
  <c r="F3389" i="21"/>
  <c r="M3393" i="21"/>
  <c r="L3393" i="21"/>
  <c r="H3394" i="21"/>
  <c r="J3393" i="21"/>
  <c r="K3393" i="21"/>
  <c r="I3393" i="21"/>
  <c r="O3392" i="21"/>
  <c r="P3392" i="21"/>
  <c r="Q3392" i="21"/>
  <c r="N3392" i="21"/>
  <c r="D3391" i="21"/>
  <c r="F3390" i="21"/>
  <c r="E3390" i="21"/>
  <c r="J3394" i="21"/>
  <c r="M3394" i="21"/>
  <c r="L3394" i="21"/>
  <c r="H3395" i="21"/>
  <c r="I3394" i="21"/>
  <c r="K3394" i="21"/>
  <c r="O3393" i="21"/>
  <c r="Q3393" i="21"/>
  <c r="N3393" i="21"/>
  <c r="P3393" i="21"/>
  <c r="F3391" i="21"/>
  <c r="E3391" i="21"/>
  <c r="D3392" i="21"/>
  <c r="M3395" i="21"/>
  <c r="H3396" i="21"/>
  <c r="I3395" i="21"/>
  <c r="J3395" i="21"/>
  <c r="K3395" i="21"/>
  <c r="L3395" i="21"/>
  <c r="Q3394" i="21"/>
  <c r="P3394" i="21"/>
  <c r="O3394" i="21"/>
  <c r="N3394" i="21"/>
  <c r="E3392" i="21"/>
  <c r="D3393" i="21"/>
  <c r="F3392" i="21"/>
  <c r="K3396" i="21"/>
  <c r="M3396" i="21"/>
  <c r="L3396" i="21"/>
  <c r="J3396" i="21"/>
  <c r="H3397" i="21"/>
  <c r="I3396" i="21"/>
  <c r="Q3395" i="21"/>
  <c r="N3395" i="21"/>
  <c r="O3395" i="21"/>
  <c r="P3395" i="21"/>
  <c r="D3394" i="21"/>
  <c r="E3393" i="21"/>
  <c r="F3393" i="21"/>
  <c r="M3397" i="21"/>
  <c r="J3397" i="21"/>
  <c r="K3397" i="21"/>
  <c r="H3398" i="21"/>
  <c r="L3397" i="21"/>
  <c r="I3397" i="21"/>
  <c r="O3396" i="21"/>
  <c r="P3396" i="21"/>
  <c r="N3396" i="21"/>
  <c r="Q3396" i="21"/>
  <c r="D3395" i="21"/>
  <c r="E3394" i="21"/>
  <c r="F3394" i="21"/>
  <c r="J3398" i="21"/>
  <c r="H3399" i="21"/>
  <c r="K3398" i="21"/>
  <c r="M3398" i="21"/>
  <c r="I3398" i="21"/>
  <c r="L3398" i="21"/>
  <c r="O3397" i="21"/>
  <c r="P3397" i="21"/>
  <c r="Q3397" i="21"/>
  <c r="N3397" i="21"/>
  <c r="D3396" i="21"/>
  <c r="F3395" i="21"/>
  <c r="E3395" i="21"/>
  <c r="L3399" i="21"/>
  <c r="I3399" i="21"/>
  <c r="J3399" i="21"/>
  <c r="H3400" i="21"/>
  <c r="K3399" i="21"/>
  <c r="M3399" i="21"/>
  <c r="N3398" i="21"/>
  <c r="P3398" i="21"/>
  <c r="Q3398" i="21"/>
  <c r="O3398" i="21"/>
  <c r="D3397" i="21"/>
  <c r="F3396" i="21"/>
  <c r="E3396" i="21"/>
  <c r="P3399" i="21"/>
  <c r="O3399" i="21"/>
  <c r="N3399" i="21"/>
  <c r="Q3399" i="21"/>
  <c r="M3400" i="21"/>
  <c r="J3400" i="21"/>
  <c r="K3400" i="21"/>
  <c r="H3401" i="21"/>
  <c r="L3400" i="21"/>
  <c r="I3400" i="21"/>
  <c r="D3398" i="21"/>
  <c r="F3397" i="21"/>
  <c r="E3397" i="21"/>
  <c r="H3402" i="21"/>
  <c r="K3401" i="21"/>
  <c r="L3401" i="21"/>
  <c r="J3401" i="21"/>
  <c r="I3401" i="21"/>
  <c r="M3401" i="21"/>
  <c r="N3400" i="21"/>
  <c r="P3400" i="21"/>
  <c r="Q3400" i="21"/>
  <c r="O3400" i="21"/>
  <c r="E3398" i="21"/>
  <c r="D3399" i="21"/>
  <c r="F3398" i="21"/>
  <c r="J3402" i="21"/>
  <c r="K3402" i="21"/>
  <c r="L3402" i="21"/>
  <c r="I3402" i="21"/>
  <c r="H3403" i="21"/>
  <c r="M3402" i="21"/>
  <c r="O3401" i="21"/>
  <c r="P3401" i="21"/>
  <c r="Q3401" i="21"/>
  <c r="N3401" i="21"/>
  <c r="D3400" i="21"/>
  <c r="F3399" i="21"/>
  <c r="E3399" i="21"/>
  <c r="O3402" i="21"/>
  <c r="N3402" i="21"/>
  <c r="P3402" i="21"/>
  <c r="Q3402" i="21"/>
  <c r="L3403" i="21"/>
  <c r="M3403" i="21"/>
  <c r="J3403" i="21"/>
  <c r="H3404" i="21"/>
  <c r="I3403" i="21"/>
  <c r="K3403" i="21"/>
  <c r="E3400" i="21"/>
  <c r="D3401" i="21"/>
  <c r="F3400" i="21"/>
  <c r="L3404" i="21"/>
  <c r="J3404" i="21"/>
  <c r="I3404" i="21"/>
  <c r="K3404" i="21"/>
  <c r="H3405" i="21"/>
  <c r="M3404" i="21"/>
  <c r="N3403" i="21"/>
  <c r="P3403" i="21"/>
  <c r="O3403" i="21"/>
  <c r="Q3403" i="21"/>
  <c r="F3401" i="21"/>
  <c r="E3401" i="21"/>
  <c r="D3402" i="21"/>
  <c r="P3404" i="21"/>
  <c r="O3404" i="21"/>
  <c r="Q3404" i="21"/>
  <c r="N3404" i="21"/>
  <c r="J3405" i="21"/>
  <c r="L3405" i="21"/>
  <c r="M3405" i="21"/>
  <c r="K3405" i="21"/>
  <c r="I3405" i="21"/>
  <c r="H3406" i="21"/>
  <c r="F3402" i="21"/>
  <c r="D3403" i="21"/>
  <c r="E3402" i="21"/>
  <c r="N3405" i="21"/>
  <c r="Q3405" i="21"/>
  <c r="P3405" i="21"/>
  <c r="O3405" i="21"/>
  <c r="I3406" i="21"/>
  <c r="M3406" i="21"/>
  <c r="J3406" i="21"/>
  <c r="H3407" i="21"/>
  <c r="K3406" i="21"/>
  <c r="L3406" i="21"/>
  <c r="D3404" i="21"/>
  <c r="E3403" i="21"/>
  <c r="F3403" i="21"/>
  <c r="P3406" i="21"/>
  <c r="Q3406" i="21"/>
  <c r="N3406" i="21"/>
  <c r="O3406" i="21"/>
  <c r="I3407" i="21"/>
  <c r="M3407" i="21"/>
  <c r="K3407" i="21"/>
  <c r="J3407" i="21"/>
  <c r="L3407" i="21"/>
  <c r="H3408" i="21"/>
  <c r="E3404" i="21"/>
  <c r="D3405" i="21"/>
  <c r="F3404" i="21"/>
  <c r="O3407" i="21"/>
  <c r="Q3407" i="21"/>
  <c r="P3407" i="21"/>
  <c r="N3407" i="21"/>
  <c r="M3408" i="21"/>
  <c r="J3408" i="21"/>
  <c r="K3408" i="21"/>
  <c r="I3408" i="21"/>
  <c r="L3408" i="21"/>
  <c r="H3409" i="21"/>
  <c r="D3406" i="21"/>
  <c r="F3405" i="21"/>
  <c r="E3405" i="21"/>
  <c r="O3408" i="21"/>
  <c r="P3408" i="21"/>
  <c r="Q3408" i="21"/>
  <c r="N3408" i="21"/>
  <c r="I3409" i="21"/>
  <c r="J3409" i="21"/>
  <c r="M3409" i="21"/>
  <c r="H3410" i="21"/>
  <c r="L3409" i="21"/>
  <c r="K3409" i="21"/>
  <c r="F3406" i="21"/>
  <c r="D3407" i="21"/>
  <c r="E3406" i="21"/>
  <c r="P3409" i="21"/>
  <c r="N3409" i="21"/>
  <c r="O3409" i="21"/>
  <c r="Q3409" i="21"/>
  <c r="M3410" i="21"/>
  <c r="I3410" i="21"/>
  <c r="H3411" i="21"/>
  <c r="K3410" i="21"/>
  <c r="L3410" i="21"/>
  <c r="J3410" i="21"/>
  <c r="F3407" i="21"/>
  <c r="D3408" i="21"/>
  <c r="E3407" i="21"/>
  <c r="Q3410" i="21"/>
  <c r="P3410" i="21"/>
  <c r="N3410" i="21"/>
  <c r="O3410" i="21"/>
  <c r="I3411" i="21"/>
  <c r="K3411" i="21"/>
  <c r="H3412" i="21"/>
  <c r="L3411" i="21"/>
  <c r="J3411" i="21"/>
  <c r="M3411" i="21"/>
  <c r="F3408" i="21"/>
  <c r="E3408" i="21"/>
  <c r="D3409" i="21"/>
  <c r="N3411" i="21"/>
  <c r="P3411" i="21"/>
  <c r="O3411" i="21"/>
  <c r="Q3411" i="21"/>
  <c r="J3412" i="21"/>
  <c r="K3412" i="21"/>
  <c r="I3412" i="21"/>
  <c r="L3412" i="21"/>
  <c r="M3412" i="21"/>
  <c r="H3413" i="21"/>
  <c r="F3409" i="21"/>
  <c r="E3409" i="21"/>
  <c r="D3410" i="21"/>
  <c r="P3412" i="21"/>
  <c r="N3412" i="21"/>
  <c r="Q3412" i="21"/>
  <c r="O3412" i="21"/>
  <c r="J3413" i="21"/>
  <c r="M3413" i="21"/>
  <c r="H3414" i="21"/>
  <c r="I3413" i="21"/>
  <c r="K3413" i="21"/>
  <c r="L3413" i="21"/>
  <c r="E3410" i="21"/>
  <c r="D3411" i="21"/>
  <c r="F3410" i="21"/>
  <c r="K3414" i="21"/>
  <c r="L3414" i="21"/>
  <c r="I3414" i="21"/>
  <c r="J3414" i="21"/>
  <c r="M3414" i="21"/>
  <c r="H3415" i="21"/>
  <c r="O3413" i="21"/>
  <c r="P3413" i="21"/>
  <c r="N3413" i="21"/>
  <c r="Q3413" i="21"/>
  <c r="E3411" i="21"/>
  <c r="F3411" i="21"/>
  <c r="D3412" i="21"/>
  <c r="O3414" i="21"/>
  <c r="Q3414" i="21"/>
  <c r="N3414" i="21"/>
  <c r="P3414" i="21"/>
  <c r="L3415" i="21"/>
  <c r="I3415" i="21"/>
  <c r="J3415" i="21"/>
  <c r="H3416" i="21"/>
  <c r="K3415" i="21"/>
  <c r="M3415" i="21"/>
  <c r="F3412" i="21"/>
  <c r="D3413" i="21"/>
  <c r="E3412" i="21"/>
  <c r="N3415" i="21"/>
  <c r="O3415" i="21"/>
  <c r="Q3415" i="21"/>
  <c r="P3415" i="21"/>
  <c r="L3416" i="21"/>
  <c r="J3416" i="21"/>
  <c r="H3417" i="21"/>
  <c r="M3416" i="21"/>
  <c r="I3416" i="21"/>
  <c r="K3416" i="21"/>
  <c r="D3414" i="21"/>
  <c r="F3413" i="21"/>
  <c r="E3413" i="21"/>
  <c r="J3417" i="21"/>
  <c r="H3418" i="21"/>
  <c r="K3417" i="21"/>
  <c r="I3417" i="21"/>
  <c r="M3417" i="21"/>
  <c r="L3417" i="21"/>
  <c r="N3416" i="21"/>
  <c r="Q3416" i="21"/>
  <c r="O3416" i="21"/>
  <c r="P3416" i="21"/>
  <c r="F3414" i="21"/>
  <c r="D3415" i="21"/>
  <c r="E3414" i="21"/>
  <c r="M3418" i="21"/>
  <c r="J3418" i="21"/>
  <c r="H3419" i="21"/>
  <c r="I3418" i="21"/>
  <c r="L3418" i="21"/>
  <c r="K3418" i="21"/>
  <c r="P3417" i="21"/>
  <c r="O3417" i="21"/>
  <c r="N3417" i="21"/>
  <c r="Q3417" i="21"/>
  <c r="D3416" i="21"/>
  <c r="E3415" i="21"/>
  <c r="F3415" i="21"/>
  <c r="L3419" i="21"/>
  <c r="I3419" i="21"/>
  <c r="M3419" i="21"/>
  <c r="K3419" i="21"/>
  <c r="J3419" i="21"/>
  <c r="H3420" i="21"/>
  <c r="Q3418" i="21"/>
  <c r="O3418" i="21"/>
  <c r="N3418" i="21"/>
  <c r="P3418" i="21"/>
  <c r="F3416" i="21"/>
  <c r="D3417" i="21"/>
  <c r="E3416" i="21"/>
  <c r="O3419" i="21"/>
  <c r="Q3419" i="21"/>
  <c r="N3419" i="21"/>
  <c r="P3419" i="21"/>
  <c r="H3421" i="21"/>
  <c r="L3420" i="21"/>
  <c r="I3420" i="21"/>
  <c r="K3420" i="21"/>
  <c r="J3420" i="21"/>
  <c r="M3420" i="21"/>
  <c r="F3417" i="21"/>
  <c r="E3417" i="21"/>
  <c r="D3418" i="21"/>
  <c r="J3421" i="21"/>
  <c r="K3421" i="21"/>
  <c r="H3422" i="21"/>
  <c r="L3421" i="21"/>
  <c r="I3421" i="21"/>
  <c r="M3421" i="21"/>
  <c r="O3420" i="21"/>
  <c r="P3420" i="21"/>
  <c r="N3420" i="21"/>
  <c r="Q3420" i="21"/>
  <c r="E3418" i="21"/>
  <c r="D3419" i="21"/>
  <c r="F3418" i="21"/>
  <c r="L3422" i="21"/>
  <c r="K3422" i="21"/>
  <c r="I3422" i="21"/>
  <c r="H3423" i="21"/>
  <c r="J3422" i="21"/>
  <c r="M3422" i="21"/>
  <c r="O3421" i="21"/>
  <c r="Q3421" i="21"/>
  <c r="P3421" i="21"/>
  <c r="N3421" i="21"/>
  <c r="E3419" i="21"/>
  <c r="D3420" i="21"/>
  <c r="F3419" i="21"/>
  <c r="N3422" i="21"/>
  <c r="O3422" i="21"/>
  <c r="Q3422" i="21"/>
  <c r="P3422" i="21"/>
  <c r="I3423" i="21"/>
  <c r="M3423" i="21"/>
  <c r="H3424" i="21"/>
  <c r="K3423" i="21"/>
  <c r="L3423" i="21"/>
  <c r="J3423" i="21"/>
  <c r="E3420" i="21"/>
  <c r="F3420" i="21"/>
  <c r="D3421" i="21"/>
  <c r="O3423" i="21"/>
  <c r="N3423" i="21"/>
  <c r="Q3423" i="21"/>
  <c r="P3423" i="21"/>
  <c r="H3425" i="21"/>
  <c r="M3424" i="21"/>
  <c r="I3424" i="21"/>
  <c r="J3424" i="21"/>
  <c r="L3424" i="21"/>
  <c r="K3424" i="21"/>
  <c r="D3422" i="21"/>
  <c r="E3421" i="21"/>
  <c r="F3421" i="21"/>
  <c r="L3425" i="21"/>
  <c r="H3426" i="21"/>
  <c r="J3425" i="21"/>
  <c r="K3425" i="21"/>
  <c r="I3425" i="21"/>
  <c r="M3425" i="21"/>
  <c r="N3424" i="21"/>
  <c r="Q3424" i="21"/>
  <c r="O3424" i="21"/>
  <c r="P3424" i="21"/>
  <c r="F3422" i="21"/>
  <c r="E3422" i="21"/>
  <c r="D3423" i="21"/>
  <c r="I3426" i="21"/>
  <c r="M3426" i="21"/>
  <c r="K3426" i="21"/>
  <c r="J3426" i="21"/>
  <c r="L3426" i="21"/>
  <c r="H3427" i="21"/>
  <c r="P3425" i="21"/>
  <c r="Q3425" i="21"/>
  <c r="N3425" i="21"/>
  <c r="O3425" i="21"/>
  <c r="F3423" i="21"/>
  <c r="E3423" i="21"/>
  <c r="D3424" i="21"/>
  <c r="P3426" i="21"/>
  <c r="Q3426" i="21"/>
  <c r="O3426" i="21"/>
  <c r="N3426" i="21"/>
  <c r="M3427" i="21"/>
  <c r="I3427" i="21"/>
  <c r="J3427" i="21"/>
  <c r="K3427" i="21"/>
  <c r="L3427" i="21"/>
  <c r="H3428" i="21"/>
  <c r="F3424" i="21"/>
  <c r="D3425" i="21"/>
  <c r="E3424" i="21"/>
  <c r="O3427" i="21"/>
  <c r="Q3427" i="21"/>
  <c r="P3427" i="21"/>
  <c r="N3427" i="21"/>
  <c r="M3428" i="21"/>
  <c r="K3428" i="21"/>
  <c r="I3428" i="21"/>
  <c r="L3428" i="21"/>
  <c r="H3429" i="21"/>
  <c r="J3428" i="21"/>
  <c r="E3425" i="21"/>
  <c r="F3425" i="21"/>
  <c r="D3426" i="21"/>
  <c r="O3428" i="21"/>
  <c r="N3428" i="21"/>
  <c r="Q3428" i="21"/>
  <c r="P3428" i="21"/>
  <c r="J3429" i="21"/>
  <c r="H3430" i="21"/>
  <c r="L3429" i="21"/>
  <c r="K3429" i="21"/>
  <c r="I3429" i="21"/>
  <c r="M3429" i="21"/>
  <c r="D3427" i="21"/>
  <c r="E3426" i="21"/>
  <c r="F3426" i="21"/>
  <c r="J3430" i="21"/>
  <c r="K3430" i="21"/>
  <c r="H3431" i="21"/>
  <c r="L3430" i="21"/>
  <c r="M3430" i="21"/>
  <c r="I3430" i="21"/>
  <c r="P3429" i="21"/>
  <c r="Q3429" i="21"/>
  <c r="N3429" i="21"/>
  <c r="O3429" i="21"/>
  <c r="D3428" i="21"/>
  <c r="E3427" i="21"/>
  <c r="F3427" i="21"/>
  <c r="I3431" i="21"/>
  <c r="H3432" i="21"/>
  <c r="L3431" i="21"/>
  <c r="J3431" i="21"/>
  <c r="M3431" i="21"/>
  <c r="K3431" i="21"/>
  <c r="N3430" i="21"/>
  <c r="O3430" i="21"/>
  <c r="P3430" i="21"/>
  <c r="Q3430" i="21"/>
  <c r="E3428" i="21"/>
  <c r="D3429" i="21"/>
  <c r="F3428" i="21"/>
  <c r="Q3431" i="21"/>
  <c r="O3431" i="21"/>
  <c r="P3431" i="21"/>
  <c r="N3431" i="21"/>
  <c r="J3432" i="21"/>
  <c r="L3432" i="21"/>
  <c r="H3433" i="21"/>
  <c r="K3432" i="21"/>
  <c r="M3432" i="21"/>
  <c r="I3432" i="21"/>
  <c r="E3429" i="21"/>
  <c r="D3430" i="21"/>
  <c r="F3429" i="21"/>
  <c r="L3433" i="21"/>
  <c r="I3433" i="21"/>
  <c r="K3433" i="21"/>
  <c r="J3433" i="21"/>
  <c r="H3434" i="21"/>
  <c r="M3433" i="21"/>
  <c r="N3432" i="21"/>
  <c r="P3432" i="21"/>
  <c r="O3432" i="21"/>
  <c r="Q3432" i="21"/>
  <c r="D3431" i="21"/>
  <c r="F3430" i="21"/>
  <c r="E3430" i="21"/>
  <c r="P3433" i="21"/>
  <c r="Q3433" i="21"/>
  <c r="N3433" i="21"/>
  <c r="O3433" i="21"/>
  <c r="I3434" i="21"/>
  <c r="H3435" i="21"/>
  <c r="M3434" i="21"/>
  <c r="L3434" i="21"/>
  <c r="J3434" i="21"/>
  <c r="K3434" i="21"/>
  <c r="D3432" i="21"/>
  <c r="E3431" i="21"/>
  <c r="F3431" i="21"/>
  <c r="P3434" i="21"/>
  <c r="O3434" i="21"/>
  <c r="Q3434" i="21"/>
  <c r="N3434" i="21"/>
  <c r="K3435" i="21"/>
  <c r="L3435" i="21"/>
  <c r="H3436" i="21"/>
  <c r="J3435" i="21"/>
  <c r="M3435" i="21"/>
  <c r="I3435" i="21"/>
  <c r="D3433" i="21"/>
  <c r="E3432" i="21"/>
  <c r="F3432" i="21"/>
  <c r="L3436" i="21"/>
  <c r="H3437" i="21"/>
  <c r="I3436" i="21"/>
  <c r="K3436" i="21"/>
  <c r="M3436" i="21"/>
  <c r="J3436" i="21"/>
  <c r="Q3435" i="21"/>
  <c r="N3435" i="21"/>
  <c r="O3435" i="21"/>
  <c r="P3435" i="21"/>
  <c r="D3434" i="21"/>
  <c r="F3433" i="21"/>
  <c r="E3433" i="21"/>
  <c r="H3438" i="21"/>
  <c r="L3437" i="21"/>
  <c r="M3437" i="21"/>
  <c r="J3437" i="21"/>
  <c r="K3437" i="21"/>
  <c r="I3437" i="21"/>
  <c r="P3436" i="21"/>
  <c r="N3436" i="21"/>
  <c r="O3436" i="21"/>
  <c r="Q3436" i="21"/>
  <c r="D3435" i="21"/>
  <c r="E3434" i="21"/>
  <c r="F3434" i="21"/>
  <c r="J3438" i="21"/>
  <c r="M3438" i="21"/>
  <c r="L3438" i="21"/>
  <c r="K3438" i="21"/>
  <c r="H3439" i="21"/>
  <c r="I3438" i="21"/>
  <c r="P3437" i="21"/>
  <c r="Q3437" i="21"/>
  <c r="N3437" i="21"/>
  <c r="O3437" i="21"/>
  <c r="D3436" i="21"/>
  <c r="F3435" i="21"/>
  <c r="E3435" i="21"/>
  <c r="K3439" i="21"/>
  <c r="J3439" i="21"/>
  <c r="I3439" i="21"/>
  <c r="L3439" i="21"/>
  <c r="H3440" i="21"/>
  <c r="M3439" i="21"/>
  <c r="Q3438" i="21"/>
  <c r="N3438" i="21"/>
  <c r="P3438" i="21"/>
  <c r="O3438" i="21"/>
  <c r="F3436" i="21"/>
  <c r="D3437" i="21"/>
  <c r="E3436" i="21"/>
  <c r="N3439" i="21"/>
  <c r="P3439" i="21"/>
  <c r="O3439" i="21"/>
  <c r="Q3439" i="21"/>
  <c r="M3440" i="21"/>
  <c r="L3440" i="21"/>
  <c r="I3440" i="21"/>
  <c r="H3441" i="21"/>
  <c r="J3440" i="21"/>
  <c r="K3440" i="21"/>
  <c r="D3438" i="21"/>
  <c r="F3437" i="21"/>
  <c r="E3437" i="21"/>
  <c r="Q3440" i="21"/>
  <c r="O3440" i="21"/>
  <c r="P3440" i="21"/>
  <c r="N3440" i="21"/>
  <c r="I3441" i="21"/>
  <c r="K3441" i="21"/>
  <c r="J3441" i="21"/>
  <c r="L3441" i="21"/>
  <c r="M3441" i="21"/>
  <c r="H3442" i="21"/>
  <c r="D3439" i="21"/>
  <c r="F3438" i="21"/>
  <c r="E3438" i="21"/>
  <c r="P3441" i="21"/>
  <c r="Q3441" i="21"/>
  <c r="N3441" i="21"/>
  <c r="O3441" i="21"/>
  <c r="L3442" i="21"/>
  <c r="I3442" i="21"/>
  <c r="M3442" i="21"/>
  <c r="K3442" i="21"/>
  <c r="H3443" i="21"/>
  <c r="J3442" i="21"/>
  <c r="E3439" i="21"/>
  <c r="D3440" i="21"/>
  <c r="F3439" i="21"/>
  <c r="Q3442" i="21"/>
  <c r="P3442" i="21"/>
  <c r="O3442" i="21"/>
  <c r="N3442" i="21"/>
  <c r="L3443" i="21"/>
  <c r="K3443" i="21"/>
  <c r="I3443" i="21"/>
  <c r="H3444" i="21"/>
  <c r="J3443" i="21"/>
  <c r="M3443" i="21"/>
  <c r="D3441" i="21"/>
  <c r="E3440" i="21"/>
  <c r="F3440" i="21"/>
  <c r="O3443" i="21"/>
  <c r="Q3443" i="21"/>
  <c r="P3443" i="21"/>
  <c r="N3443" i="21"/>
  <c r="I3444" i="21"/>
  <c r="L3444" i="21"/>
  <c r="H3445" i="21"/>
  <c r="M3444" i="21"/>
  <c r="K3444" i="21"/>
  <c r="J3444" i="21"/>
  <c r="F3441" i="21"/>
  <c r="D3442" i="21"/>
  <c r="E3441" i="21"/>
  <c r="P3444" i="21"/>
  <c r="Q3444" i="21"/>
  <c r="N3444" i="21"/>
  <c r="O3444" i="21"/>
  <c r="J3445" i="21"/>
  <c r="K3445" i="21"/>
  <c r="I3445" i="21"/>
  <c r="M3445" i="21"/>
  <c r="H3446" i="21"/>
  <c r="L3445" i="21"/>
  <c r="F3442" i="21"/>
  <c r="E3442" i="21"/>
  <c r="D3443" i="21"/>
  <c r="Q3445" i="21"/>
  <c r="N3445" i="21"/>
  <c r="O3445" i="21"/>
  <c r="P3445" i="21"/>
  <c r="K3446" i="21"/>
  <c r="I3446" i="21"/>
  <c r="M3446" i="21"/>
  <c r="L3446" i="21"/>
  <c r="J3446" i="21"/>
  <c r="H3447" i="21"/>
  <c r="E3443" i="21"/>
  <c r="F3443" i="21"/>
  <c r="D3444" i="21"/>
  <c r="O3446" i="21"/>
  <c r="Q3446" i="21"/>
  <c r="P3446" i="21"/>
  <c r="N3446" i="21"/>
  <c r="H3448" i="21"/>
  <c r="K3447" i="21"/>
  <c r="M3447" i="21"/>
  <c r="J3447" i="21"/>
  <c r="I3447" i="21"/>
  <c r="L3447" i="21"/>
  <c r="D3445" i="21"/>
  <c r="E3444" i="21"/>
  <c r="F3444" i="21"/>
  <c r="M3448" i="21"/>
  <c r="K3448" i="21"/>
  <c r="L3448" i="21"/>
  <c r="J3448" i="21"/>
  <c r="I3448" i="21"/>
  <c r="H3449" i="21"/>
  <c r="N3447" i="21"/>
  <c r="Q3447" i="21"/>
  <c r="O3447" i="21"/>
  <c r="P3447" i="21"/>
  <c r="F3445" i="21"/>
  <c r="D3446" i="21"/>
  <c r="E3445" i="21"/>
  <c r="O3448" i="21"/>
  <c r="Q3448" i="21"/>
  <c r="N3448" i="21"/>
  <c r="P3448" i="21"/>
  <c r="L3449" i="21"/>
  <c r="J3449" i="21"/>
  <c r="I3449" i="21"/>
  <c r="H3450" i="21"/>
  <c r="M3449" i="21"/>
  <c r="K3449" i="21"/>
  <c r="F3446" i="21"/>
  <c r="E3446" i="21"/>
  <c r="D3447" i="21"/>
  <c r="N3449" i="21"/>
  <c r="P3449" i="21"/>
  <c r="Q3449" i="21"/>
  <c r="O3449" i="21"/>
  <c r="I3450" i="21"/>
  <c r="J3450" i="21"/>
  <c r="M3450" i="21"/>
  <c r="K3450" i="21"/>
  <c r="L3450" i="21"/>
  <c r="H3451" i="21"/>
  <c r="D3448" i="21"/>
  <c r="F3447" i="21"/>
  <c r="E3447" i="21"/>
  <c r="O3450" i="21"/>
  <c r="Q3450" i="21"/>
  <c r="P3450" i="21"/>
  <c r="N3450" i="21"/>
  <c r="M3451" i="21"/>
  <c r="K3451" i="21"/>
  <c r="L3451" i="21"/>
  <c r="H3452" i="21"/>
  <c r="J3451" i="21"/>
  <c r="I3451" i="21"/>
  <c r="D3449" i="21"/>
  <c r="E3448" i="21"/>
  <c r="F3448" i="21"/>
  <c r="L3452" i="21"/>
  <c r="I3452" i="21"/>
  <c r="H3453" i="21"/>
  <c r="K3452" i="21"/>
  <c r="J3452" i="21"/>
  <c r="M3452" i="21"/>
  <c r="P3451" i="21"/>
  <c r="Q3451" i="21"/>
  <c r="O3451" i="21"/>
  <c r="N3451" i="21"/>
  <c r="D3450" i="21"/>
  <c r="F3449" i="21"/>
  <c r="E3449" i="21"/>
  <c r="Q3452" i="21"/>
  <c r="N3452" i="21"/>
  <c r="P3452" i="21"/>
  <c r="O3452" i="21"/>
  <c r="K3453" i="21"/>
  <c r="H3454" i="21"/>
  <c r="L3453" i="21"/>
  <c r="J3453" i="21"/>
  <c r="I3453" i="21"/>
  <c r="M3453" i="21"/>
  <c r="D3451" i="21"/>
  <c r="F3450" i="21"/>
  <c r="E3450" i="21"/>
  <c r="L3454" i="21"/>
  <c r="M3454" i="21"/>
  <c r="H3455" i="21"/>
  <c r="J3454" i="21"/>
  <c r="I3454" i="21"/>
  <c r="K3454" i="21"/>
  <c r="P3453" i="21"/>
  <c r="Q3453" i="21"/>
  <c r="N3453" i="21"/>
  <c r="O3453" i="21"/>
  <c r="E3451" i="21"/>
  <c r="D3452" i="21"/>
  <c r="F3451" i="21"/>
  <c r="J3455" i="21"/>
  <c r="I3455" i="21"/>
  <c r="H3456" i="21"/>
  <c r="L3455" i="21"/>
  <c r="M3455" i="21"/>
  <c r="K3455" i="21"/>
  <c r="O3454" i="21"/>
  <c r="P3454" i="21"/>
  <c r="N3454" i="21"/>
  <c r="Q3454" i="21"/>
  <c r="D3453" i="21"/>
  <c r="E3452" i="21"/>
  <c r="F3452" i="21"/>
  <c r="O3455" i="21"/>
  <c r="N3455" i="21"/>
  <c r="P3455" i="21"/>
  <c r="Q3455" i="21"/>
  <c r="I3456" i="21"/>
  <c r="J3456" i="21"/>
  <c r="K3456" i="21"/>
  <c r="M3456" i="21"/>
  <c r="L3456" i="21"/>
  <c r="H3457" i="21"/>
  <c r="D3454" i="21"/>
  <c r="F3453" i="21"/>
  <c r="E3453" i="21"/>
  <c r="O3456" i="21"/>
  <c r="P3456" i="21"/>
  <c r="N3456" i="21"/>
  <c r="Q3456" i="21"/>
  <c r="K3457" i="21"/>
  <c r="H3458" i="21"/>
  <c r="I3457" i="21"/>
  <c r="J3457" i="21"/>
  <c r="L3457" i="21"/>
  <c r="M3457" i="21"/>
  <c r="D3455" i="21"/>
  <c r="E3454" i="21"/>
  <c r="F3454" i="21"/>
  <c r="L3458" i="21"/>
  <c r="J3458" i="21"/>
  <c r="I3458" i="21"/>
  <c r="H3459" i="21"/>
  <c r="M3458" i="21"/>
  <c r="K3458" i="21"/>
  <c r="P3457" i="21"/>
  <c r="N3457" i="21"/>
  <c r="O3457" i="21"/>
  <c r="Q3457" i="21"/>
  <c r="E3455" i="21"/>
  <c r="D3456" i="21"/>
  <c r="F3455" i="21"/>
  <c r="P3458" i="21"/>
  <c r="N3458" i="21"/>
  <c r="Q3458" i="21"/>
  <c r="O3458" i="21"/>
  <c r="L3459" i="21"/>
  <c r="K3459" i="21"/>
  <c r="J3459" i="21"/>
  <c r="H3460" i="21"/>
  <c r="I3459" i="21"/>
  <c r="M3459" i="21"/>
  <c r="E3456" i="21"/>
  <c r="D3457" i="21"/>
  <c r="F3456" i="21"/>
  <c r="M3460" i="21"/>
  <c r="H3461" i="21"/>
  <c r="I3460" i="21"/>
  <c r="L3460" i="21"/>
  <c r="J3460" i="21"/>
  <c r="K3460" i="21"/>
  <c r="N3459" i="21"/>
  <c r="Q3459" i="21"/>
  <c r="O3459" i="21"/>
  <c r="P3459" i="21"/>
  <c r="E3457" i="21"/>
  <c r="D3458" i="21"/>
  <c r="F3457" i="21"/>
  <c r="I3461" i="21"/>
  <c r="M3461" i="21"/>
  <c r="J3461" i="21"/>
  <c r="K3461" i="21"/>
  <c r="H3462" i="21"/>
  <c r="L3461" i="21"/>
  <c r="N3460" i="21"/>
  <c r="O3460" i="21"/>
  <c r="Q3460" i="21"/>
  <c r="P3460" i="21"/>
  <c r="E3458" i="21"/>
  <c r="D3459" i="21"/>
  <c r="F3458" i="21"/>
  <c r="Q3461" i="21"/>
  <c r="N3461" i="21"/>
  <c r="P3461" i="21"/>
  <c r="O3461" i="21"/>
  <c r="K3462" i="21"/>
  <c r="J3462" i="21"/>
  <c r="H3463" i="21"/>
  <c r="M3462" i="21"/>
  <c r="I3462" i="21"/>
  <c r="L3462" i="21"/>
  <c r="F3459" i="21"/>
  <c r="E3459" i="21"/>
  <c r="D3460" i="21"/>
  <c r="M3463" i="21"/>
  <c r="H3464" i="21"/>
  <c r="L3463" i="21"/>
  <c r="K3463" i="21"/>
  <c r="I3463" i="21"/>
  <c r="J3463" i="21"/>
  <c r="P3462" i="21"/>
  <c r="Q3462" i="21"/>
  <c r="N3462" i="21"/>
  <c r="O3462" i="21"/>
  <c r="E3460" i="21"/>
  <c r="F3460" i="21"/>
  <c r="D3461" i="21"/>
  <c r="L3464" i="21"/>
  <c r="K3464" i="21"/>
  <c r="I3464" i="21"/>
  <c r="M3464" i="21"/>
  <c r="J3464" i="21"/>
  <c r="H3465" i="21"/>
  <c r="N3463" i="21"/>
  <c r="O3463" i="21"/>
  <c r="Q3463" i="21"/>
  <c r="P3463" i="21"/>
  <c r="F3461" i="21"/>
  <c r="D3462" i="21"/>
  <c r="E3461" i="21"/>
  <c r="N3464" i="21"/>
  <c r="Q3464" i="21"/>
  <c r="P3464" i="21"/>
  <c r="O3464" i="21"/>
  <c r="K3465" i="21"/>
  <c r="H3466" i="21"/>
  <c r="L3465" i="21"/>
  <c r="I3465" i="21"/>
  <c r="J3465" i="21"/>
  <c r="M3465" i="21"/>
  <c r="E3462" i="21"/>
  <c r="F3462" i="21"/>
  <c r="D3463" i="21"/>
  <c r="I3466" i="21"/>
  <c r="M3466" i="21"/>
  <c r="L3466" i="21"/>
  <c r="J3466" i="21"/>
  <c r="H3467" i="21"/>
  <c r="K3466" i="21"/>
  <c r="N3465" i="21"/>
  <c r="P3465" i="21"/>
  <c r="Q3465" i="21"/>
  <c r="O3465" i="21"/>
  <c r="F3463" i="21"/>
  <c r="E3463" i="21"/>
  <c r="D3464" i="21"/>
  <c r="O3466" i="21"/>
  <c r="P3466" i="21"/>
  <c r="N3466" i="21"/>
  <c r="Q3466" i="21"/>
  <c r="H3468" i="21"/>
  <c r="L3467" i="21"/>
  <c r="M3467" i="21"/>
  <c r="K3467" i="21"/>
  <c r="I3467" i="21"/>
  <c r="J3467" i="21"/>
  <c r="E3464" i="21"/>
  <c r="F3464" i="21"/>
  <c r="D3465" i="21"/>
  <c r="I3468" i="21"/>
  <c r="M3468" i="21"/>
  <c r="L3468" i="21"/>
  <c r="H3469" i="21"/>
  <c r="J3468" i="21"/>
  <c r="K3468" i="21"/>
  <c r="Q3467" i="21"/>
  <c r="O3467" i="21"/>
  <c r="P3467" i="21"/>
  <c r="N3467" i="21"/>
  <c r="E3465" i="21"/>
  <c r="D3466" i="21"/>
  <c r="F3465" i="21"/>
  <c r="P3468" i="21"/>
  <c r="O3468" i="21"/>
  <c r="N3468" i="21"/>
  <c r="Q3468" i="21"/>
  <c r="M3469" i="21"/>
  <c r="K3469" i="21"/>
  <c r="L3469" i="21"/>
  <c r="J3469" i="21"/>
  <c r="H3470" i="21"/>
  <c r="I3469" i="21"/>
  <c r="D3467" i="21"/>
  <c r="E3466" i="21"/>
  <c r="F3466" i="21"/>
  <c r="H3471" i="21"/>
  <c r="K3470" i="21"/>
  <c r="L3470" i="21"/>
  <c r="J3470" i="21"/>
  <c r="I3470" i="21"/>
  <c r="M3470" i="21"/>
  <c r="P3469" i="21"/>
  <c r="N3469" i="21"/>
  <c r="O3469" i="21"/>
  <c r="Q3469" i="21"/>
  <c r="D3468" i="21"/>
  <c r="E3467" i="21"/>
  <c r="F3467" i="21"/>
  <c r="L3471" i="21"/>
  <c r="H3472" i="21"/>
  <c r="I3471" i="21"/>
  <c r="J3471" i="21"/>
  <c r="K3471" i="21"/>
  <c r="M3471" i="21"/>
  <c r="Q3470" i="21"/>
  <c r="N3470" i="21"/>
  <c r="O3470" i="21"/>
  <c r="P3470" i="21"/>
  <c r="F3468" i="21"/>
  <c r="D3469" i="21"/>
  <c r="E3468" i="21"/>
  <c r="L3472" i="21"/>
  <c r="I3472" i="21"/>
  <c r="H3473" i="21"/>
  <c r="K3472" i="21"/>
  <c r="J3472" i="21"/>
  <c r="M3472" i="21"/>
  <c r="N3471" i="21"/>
  <c r="Q3471" i="21"/>
  <c r="P3471" i="21"/>
  <c r="O3471" i="21"/>
  <c r="E3469" i="21"/>
  <c r="F3469" i="21"/>
  <c r="D3470" i="21"/>
  <c r="Q3472" i="21"/>
  <c r="N3472" i="21"/>
  <c r="O3472" i="21"/>
  <c r="P3472" i="21"/>
  <c r="I3473" i="21"/>
  <c r="M3473" i="21"/>
  <c r="H3474" i="21"/>
  <c r="K3473" i="21"/>
  <c r="L3473" i="21"/>
  <c r="J3473" i="21"/>
  <c r="E3470" i="21"/>
  <c r="F3470" i="21"/>
  <c r="D3471" i="21"/>
  <c r="P3473" i="21"/>
  <c r="N3473" i="21"/>
  <c r="O3473" i="21"/>
  <c r="Q3473" i="21"/>
  <c r="K3474" i="21"/>
  <c r="H3475" i="21"/>
  <c r="J3474" i="21"/>
  <c r="M3474" i="21"/>
  <c r="L3474" i="21"/>
  <c r="I3474" i="21"/>
  <c r="E3471" i="21"/>
  <c r="F3471" i="21"/>
  <c r="D3472" i="21"/>
  <c r="H3476" i="21"/>
  <c r="L3475" i="21"/>
  <c r="I3475" i="21"/>
  <c r="M3475" i="21"/>
  <c r="J3475" i="21"/>
  <c r="K3475" i="21"/>
  <c r="P3474" i="21"/>
  <c r="O3474" i="21"/>
  <c r="N3474" i="21"/>
  <c r="Q3474" i="21"/>
  <c r="E3472" i="21"/>
  <c r="D3473" i="21"/>
  <c r="F3472" i="21"/>
  <c r="J3476" i="21"/>
  <c r="I3476" i="21"/>
  <c r="H3477" i="21"/>
  <c r="M3476" i="21"/>
  <c r="K3476" i="21"/>
  <c r="L3476" i="21"/>
  <c r="P3475" i="21"/>
  <c r="N3475" i="21"/>
  <c r="O3475" i="21"/>
  <c r="Q3475" i="21"/>
  <c r="D3474" i="21"/>
  <c r="E3473" i="21"/>
  <c r="F3473" i="21"/>
  <c r="N3476" i="21"/>
  <c r="P3476" i="21"/>
  <c r="O3476" i="21"/>
  <c r="Q3476" i="21"/>
  <c r="L3477" i="21"/>
  <c r="H3478" i="21"/>
  <c r="M3477" i="21"/>
  <c r="J3477" i="21"/>
  <c r="K3477" i="21"/>
  <c r="I3477" i="21"/>
  <c r="D3475" i="21"/>
  <c r="F3474" i="21"/>
  <c r="E3474" i="21"/>
  <c r="I3478" i="21"/>
  <c r="L3478" i="21"/>
  <c r="H3479" i="21"/>
  <c r="J3478" i="21"/>
  <c r="K3478" i="21"/>
  <c r="M3478" i="21"/>
  <c r="N3477" i="21"/>
  <c r="O3477" i="21"/>
  <c r="P3477" i="21"/>
  <c r="Q3477" i="21"/>
  <c r="D3476" i="21"/>
  <c r="F3475" i="21"/>
  <c r="E3475" i="21"/>
  <c r="N3478" i="21"/>
  <c r="O3478" i="21"/>
  <c r="Q3478" i="21"/>
  <c r="P3478" i="21"/>
  <c r="M3479" i="21"/>
  <c r="K3479" i="21"/>
  <c r="L3479" i="21"/>
  <c r="J3479" i="21"/>
  <c r="H3480" i="21"/>
  <c r="I3479" i="21"/>
  <c r="E3476" i="21"/>
  <c r="D3477" i="21"/>
  <c r="F3476" i="21"/>
  <c r="H3481" i="21"/>
  <c r="J3480" i="21"/>
  <c r="M3480" i="21"/>
  <c r="K3480" i="21"/>
  <c r="L3480" i="21"/>
  <c r="I3480" i="21"/>
  <c r="Q3479" i="21"/>
  <c r="O3479" i="21"/>
  <c r="P3479" i="21"/>
  <c r="N3479" i="21"/>
  <c r="F3477" i="21"/>
  <c r="D3478" i="21"/>
  <c r="E3477" i="21"/>
  <c r="L3481" i="21"/>
  <c r="K3481" i="21"/>
  <c r="H3482" i="21"/>
  <c r="I3481" i="21"/>
  <c r="J3481" i="21"/>
  <c r="M3481" i="21"/>
  <c r="N3480" i="21"/>
  <c r="P3480" i="21"/>
  <c r="O3480" i="21"/>
  <c r="Q3480" i="21"/>
  <c r="E3478" i="21"/>
  <c r="F3478" i="21"/>
  <c r="D3479" i="21"/>
  <c r="J3482" i="21"/>
  <c r="I3482" i="21"/>
  <c r="M3482" i="21"/>
  <c r="L3482" i="21"/>
  <c r="H3483" i="21"/>
  <c r="K3482" i="21"/>
  <c r="Q3481" i="21"/>
  <c r="N3481" i="21"/>
  <c r="O3481" i="21"/>
  <c r="P3481" i="21"/>
  <c r="F3479" i="21"/>
  <c r="E3479" i="21"/>
  <c r="D3480" i="21"/>
  <c r="N3482" i="21"/>
  <c r="P3482" i="21"/>
  <c r="Q3482" i="21"/>
  <c r="O3482" i="21"/>
  <c r="J3483" i="21"/>
  <c r="I3483" i="21"/>
  <c r="L3483" i="21"/>
  <c r="H3484" i="21"/>
  <c r="K3483" i="21"/>
  <c r="M3483" i="21"/>
  <c r="D3481" i="21"/>
  <c r="F3480" i="21"/>
  <c r="E3480" i="21"/>
  <c r="P3483" i="21"/>
  <c r="N3483" i="21"/>
  <c r="O3483" i="21"/>
  <c r="Q3483" i="21"/>
  <c r="M3484" i="21"/>
  <c r="L3484" i="21"/>
  <c r="J3484" i="21"/>
  <c r="I3484" i="21"/>
  <c r="K3484" i="21"/>
  <c r="H3485" i="21"/>
  <c r="D3482" i="21"/>
  <c r="E3481" i="21"/>
  <c r="F3481" i="21"/>
  <c r="Q3484" i="21"/>
  <c r="N3484" i="21"/>
  <c r="O3484" i="21"/>
  <c r="P3484" i="21"/>
  <c r="K3485" i="21"/>
  <c r="L3485" i="21"/>
  <c r="H3486" i="21"/>
  <c r="J3485" i="21"/>
  <c r="I3485" i="21"/>
  <c r="M3485" i="21"/>
  <c r="F3482" i="21"/>
  <c r="E3482" i="21"/>
  <c r="D3483" i="21"/>
  <c r="I3486" i="21"/>
  <c r="L3486" i="21"/>
  <c r="J3486" i="21"/>
  <c r="H3487" i="21"/>
  <c r="K3486" i="21"/>
  <c r="M3486" i="21"/>
  <c r="Q3485" i="21"/>
  <c r="P3485" i="21"/>
  <c r="N3485" i="21"/>
  <c r="O3485" i="21"/>
  <c r="F3483" i="21"/>
  <c r="D3484" i="21"/>
  <c r="E3483" i="21"/>
  <c r="Q3486" i="21"/>
  <c r="P3486" i="21"/>
  <c r="O3486" i="21"/>
  <c r="N3486" i="21"/>
  <c r="M3487" i="21"/>
  <c r="H3488" i="21"/>
  <c r="L3487" i="21"/>
  <c r="I3487" i="21"/>
  <c r="K3487" i="21"/>
  <c r="J3487" i="21"/>
  <c r="D3485" i="21"/>
  <c r="E3484" i="21"/>
  <c r="F3484" i="21"/>
  <c r="H3489" i="21"/>
  <c r="K3488" i="21"/>
  <c r="L3488" i="21"/>
  <c r="I3488" i="21"/>
  <c r="M3488" i="21"/>
  <c r="J3488" i="21"/>
  <c r="N3487" i="21"/>
  <c r="Q3487" i="21"/>
  <c r="P3487" i="21"/>
  <c r="O3487" i="21"/>
  <c r="E3485" i="21"/>
  <c r="D3486" i="21"/>
  <c r="F3485" i="21"/>
  <c r="J3489" i="21"/>
  <c r="I3489" i="21"/>
  <c r="K3489" i="21"/>
  <c r="L3489" i="21"/>
  <c r="H3490" i="21"/>
  <c r="M3489" i="21"/>
  <c r="N3488" i="21"/>
  <c r="P3488" i="21"/>
  <c r="O3488" i="21"/>
  <c r="Q3488" i="21"/>
  <c r="E3486" i="21"/>
  <c r="F3486" i="21"/>
  <c r="D3487" i="21"/>
  <c r="P3489" i="21"/>
  <c r="O3489" i="21"/>
  <c r="Q3489" i="21"/>
  <c r="N3489" i="21"/>
  <c r="K3490" i="21"/>
  <c r="J3490" i="21"/>
  <c r="I3490" i="21"/>
  <c r="L3490" i="21"/>
  <c r="M3490" i="21"/>
  <c r="H3491" i="21"/>
  <c r="D3488" i="21"/>
  <c r="F3487" i="21"/>
  <c r="E3487" i="21"/>
  <c r="Q3490" i="21"/>
  <c r="N3490" i="21"/>
  <c r="O3490" i="21"/>
  <c r="P3490" i="21"/>
  <c r="J3491" i="21"/>
  <c r="I3491" i="21"/>
  <c r="L3491" i="21"/>
  <c r="H3492" i="21"/>
  <c r="K3491" i="21"/>
  <c r="M3491" i="21"/>
  <c r="F3488" i="21"/>
  <c r="E3488" i="21"/>
  <c r="D3489" i="21"/>
  <c r="Q3491" i="21"/>
  <c r="N3491" i="21"/>
  <c r="O3491" i="21"/>
  <c r="P3491" i="21"/>
  <c r="K3492" i="21"/>
  <c r="J3492" i="21"/>
  <c r="I3492" i="21"/>
  <c r="H3493" i="21"/>
  <c r="M3492" i="21"/>
  <c r="L3492" i="21"/>
  <c r="D3490" i="21"/>
  <c r="F3489" i="21"/>
  <c r="E3489" i="21"/>
  <c r="O3492" i="21"/>
  <c r="N3492" i="21"/>
  <c r="Q3492" i="21"/>
  <c r="P3492" i="21"/>
  <c r="I3493" i="21"/>
  <c r="M3493" i="21"/>
  <c r="J3493" i="21"/>
  <c r="H3494" i="21"/>
  <c r="K3493" i="21"/>
  <c r="L3493" i="21"/>
  <c r="F3490" i="21"/>
  <c r="E3490" i="21"/>
  <c r="D3491" i="21"/>
  <c r="O3493" i="21"/>
  <c r="P3493" i="21"/>
  <c r="Q3493" i="21"/>
  <c r="N3493" i="21"/>
  <c r="I3494" i="21"/>
  <c r="L3494" i="21"/>
  <c r="K3494" i="21"/>
  <c r="M3494" i="21"/>
  <c r="J3494" i="21"/>
  <c r="H3495" i="21"/>
  <c r="F3491" i="21"/>
  <c r="E3491" i="21"/>
  <c r="D3492" i="21"/>
  <c r="O3494" i="21"/>
  <c r="N3494" i="21"/>
  <c r="Q3494" i="21"/>
  <c r="P3494" i="21"/>
  <c r="K3495" i="21"/>
  <c r="J3495" i="21"/>
  <c r="I3495" i="21"/>
  <c r="L3495" i="21"/>
  <c r="H3496" i="21"/>
  <c r="M3495" i="21"/>
  <c r="F3492" i="21"/>
  <c r="D3493" i="21"/>
  <c r="E3492" i="21"/>
  <c r="P3495" i="21"/>
  <c r="N3495" i="21"/>
  <c r="O3495" i="21"/>
  <c r="Q3495" i="21"/>
  <c r="K3496" i="21"/>
  <c r="H3497" i="21"/>
  <c r="M3496" i="21"/>
  <c r="J3496" i="21"/>
  <c r="I3496" i="21"/>
  <c r="L3496" i="21"/>
  <c r="F3493" i="21"/>
  <c r="D3494" i="21"/>
  <c r="E3493" i="21"/>
  <c r="J3497" i="21"/>
  <c r="K3497" i="21"/>
  <c r="H3498" i="21"/>
  <c r="I3497" i="21"/>
  <c r="L3497" i="21"/>
  <c r="M3497" i="21"/>
  <c r="P3496" i="21"/>
  <c r="N3496" i="21"/>
  <c r="O3496" i="21"/>
  <c r="Q3496" i="21"/>
  <c r="E3494" i="21"/>
  <c r="F3494" i="21"/>
  <c r="D3495" i="21"/>
  <c r="L3498" i="21"/>
  <c r="J3498" i="21"/>
  <c r="K3498" i="21"/>
  <c r="M3498" i="21"/>
  <c r="I3498" i="21"/>
  <c r="H3499" i="21"/>
  <c r="Q3497" i="21"/>
  <c r="P3497" i="21"/>
  <c r="N3497" i="21"/>
  <c r="O3497" i="21"/>
  <c r="F3495" i="21"/>
  <c r="D3496" i="21"/>
  <c r="E3495" i="21"/>
  <c r="O3498" i="21"/>
  <c r="N3498" i="21"/>
  <c r="P3498" i="21"/>
  <c r="Q3498" i="21"/>
  <c r="K3499" i="21"/>
  <c r="L3499" i="21"/>
  <c r="M3499" i="21"/>
  <c r="I3499" i="21"/>
  <c r="J3499" i="21"/>
  <c r="H3500" i="21"/>
  <c r="D3497" i="21"/>
  <c r="E3496" i="21"/>
  <c r="F3496" i="21"/>
  <c r="Q3499" i="21"/>
  <c r="N3499" i="21"/>
  <c r="O3499" i="21"/>
  <c r="P3499" i="21"/>
  <c r="J3500" i="21"/>
  <c r="I3500" i="21"/>
  <c r="H3501" i="21"/>
  <c r="M3500" i="21"/>
  <c r="L3500" i="21"/>
  <c r="K3500" i="21"/>
  <c r="D3498" i="21"/>
  <c r="F3497" i="21"/>
  <c r="E3497" i="21"/>
  <c r="O3500" i="21"/>
  <c r="Q3500" i="21"/>
  <c r="N3500" i="21"/>
  <c r="P3500" i="21"/>
  <c r="I3501" i="21"/>
  <c r="H3502" i="21"/>
  <c r="J3501" i="21"/>
  <c r="M3501" i="21"/>
  <c r="K3501" i="21"/>
  <c r="L3501" i="21"/>
  <c r="F3498" i="21"/>
  <c r="E3498" i="21"/>
  <c r="D3499" i="21"/>
  <c r="O3501" i="21"/>
  <c r="N3501" i="21"/>
  <c r="Q3501" i="21"/>
  <c r="P3501" i="21"/>
  <c r="L3502" i="21"/>
  <c r="I3502" i="21"/>
  <c r="M3502" i="21"/>
  <c r="K3502" i="21"/>
  <c r="H3503" i="21"/>
  <c r="J3502" i="21"/>
  <c r="F3499" i="21"/>
  <c r="E3499" i="21"/>
  <c r="D3500" i="21"/>
  <c r="P3502" i="21"/>
  <c r="Q3502" i="21"/>
  <c r="O3502" i="21"/>
  <c r="N3502" i="21"/>
  <c r="L3503" i="21"/>
  <c r="H3504" i="21"/>
  <c r="J3503" i="21"/>
  <c r="I3503" i="21"/>
  <c r="M3503" i="21"/>
  <c r="K3503" i="21"/>
  <c r="D3501" i="21"/>
  <c r="E3500" i="21"/>
  <c r="F3500" i="21"/>
  <c r="L3504" i="21"/>
  <c r="H3505" i="21"/>
  <c r="M3504" i="21"/>
  <c r="K3504" i="21"/>
  <c r="I3504" i="21"/>
  <c r="J3504" i="21"/>
  <c r="O3503" i="21"/>
  <c r="Q3503" i="21"/>
  <c r="P3503" i="21"/>
  <c r="N3503" i="21"/>
  <c r="D3502" i="21"/>
  <c r="F3501" i="21"/>
  <c r="E3501" i="21"/>
  <c r="L3505" i="21"/>
  <c r="H3506" i="21"/>
  <c r="M3505" i="21"/>
  <c r="K3505" i="21"/>
  <c r="I3505" i="21"/>
  <c r="J3505" i="21"/>
  <c r="P3504" i="21"/>
  <c r="Q3504" i="21"/>
  <c r="N3504" i="21"/>
  <c r="O3504" i="21"/>
  <c r="E3502" i="21"/>
  <c r="F3502" i="21"/>
  <c r="D3503" i="21"/>
  <c r="L3506" i="21"/>
  <c r="I3506" i="21"/>
  <c r="M3506" i="21"/>
  <c r="H3507" i="21"/>
  <c r="K3506" i="21"/>
  <c r="J3506" i="21"/>
  <c r="Q3505" i="21"/>
  <c r="P3505" i="21"/>
  <c r="O3505" i="21"/>
  <c r="N3505" i="21"/>
  <c r="F3503" i="21"/>
  <c r="E3503" i="21"/>
  <c r="D3504" i="21"/>
  <c r="P3506" i="21"/>
  <c r="Q3506" i="21"/>
  <c r="N3506" i="21"/>
  <c r="O3506" i="21"/>
  <c r="L3507" i="21"/>
  <c r="I3507" i="21"/>
  <c r="H3508" i="21"/>
  <c r="J3507" i="21"/>
  <c r="K3507" i="21"/>
  <c r="M3507" i="21"/>
  <c r="D3505" i="21"/>
  <c r="F3504" i="21"/>
  <c r="E3504" i="21"/>
  <c r="N3507" i="21"/>
  <c r="Q3507" i="21"/>
  <c r="P3507" i="21"/>
  <c r="O3507" i="21"/>
  <c r="M3508" i="21"/>
  <c r="L3508" i="21"/>
  <c r="J3508" i="21"/>
  <c r="H3509" i="21"/>
  <c r="K3508" i="21"/>
  <c r="I3508" i="21"/>
  <c r="F3505" i="21"/>
  <c r="E3505" i="21"/>
  <c r="D3506" i="21"/>
  <c r="I3509" i="21"/>
  <c r="H3510" i="21"/>
  <c r="K3509" i="21"/>
  <c r="M3509" i="21"/>
  <c r="J3509" i="21"/>
  <c r="L3509" i="21"/>
  <c r="O3508" i="21"/>
  <c r="N3508" i="21"/>
  <c r="Q3508" i="21"/>
  <c r="P3508" i="21"/>
  <c r="F3506" i="21"/>
  <c r="D3507" i="21"/>
  <c r="E3506" i="21"/>
  <c r="Q3509" i="21"/>
  <c r="O3509" i="21"/>
  <c r="N3509" i="21"/>
  <c r="P3509" i="21"/>
  <c r="K3510" i="21"/>
  <c r="M3510" i="21"/>
  <c r="L3510" i="21"/>
  <c r="H3511" i="21"/>
  <c r="J3510" i="21"/>
  <c r="I3510" i="21"/>
  <c r="D3508" i="21"/>
  <c r="E3507" i="21"/>
  <c r="F3507" i="21"/>
  <c r="L3511" i="21"/>
  <c r="J3511" i="21"/>
  <c r="I3511" i="21"/>
  <c r="M3511" i="21"/>
  <c r="H3512" i="21"/>
  <c r="K3511" i="21"/>
  <c r="P3510" i="21"/>
  <c r="O3510" i="21"/>
  <c r="N3510" i="21"/>
  <c r="Q3510" i="21"/>
  <c r="D3509" i="21"/>
  <c r="F3508" i="21"/>
  <c r="E3508" i="21"/>
  <c r="N3511" i="21"/>
  <c r="Q3511" i="21"/>
  <c r="O3511" i="21"/>
  <c r="P3511" i="21"/>
  <c r="J3512" i="21"/>
  <c r="M3512" i="21"/>
  <c r="H3513" i="21"/>
  <c r="K3512" i="21"/>
  <c r="L3512" i="21"/>
  <c r="I3512" i="21"/>
  <c r="D3510" i="21"/>
  <c r="E3509" i="21"/>
  <c r="F3509" i="21"/>
  <c r="K3513" i="21"/>
  <c r="L3513" i="21"/>
  <c r="I3513" i="21"/>
  <c r="H3514" i="21"/>
  <c r="M3513" i="21"/>
  <c r="J3513" i="21"/>
  <c r="Q3512" i="21"/>
  <c r="O3512" i="21"/>
  <c r="N3512" i="21"/>
  <c r="P3512" i="21"/>
  <c r="E3510" i="21"/>
  <c r="D3511" i="21"/>
  <c r="F3510" i="21"/>
  <c r="O3513" i="21"/>
  <c r="P3513" i="21"/>
  <c r="Q3513" i="21"/>
  <c r="N3513" i="21"/>
  <c r="J3514" i="21"/>
  <c r="H3515" i="21"/>
  <c r="K3514" i="21"/>
  <c r="M3514" i="21"/>
  <c r="L3514" i="21"/>
  <c r="I3514" i="21"/>
  <c r="F3511" i="21"/>
  <c r="E3511" i="21"/>
  <c r="D3512" i="21"/>
  <c r="H3516" i="21"/>
  <c r="I3515" i="21"/>
  <c r="J3515" i="21"/>
  <c r="L3515" i="21"/>
  <c r="K3515" i="21"/>
  <c r="M3515" i="21"/>
  <c r="P3514" i="21"/>
  <c r="O3514" i="21"/>
  <c r="Q3514" i="21"/>
  <c r="N3514" i="21"/>
  <c r="E3512" i="21"/>
  <c r="D3513" i="21"/>
  <c r="F3512" i="21"/>
  <c r="H3517" i="21"/>
  <c r="I3516" i="21"/>
  <c r="L3516" i="21"/>
  <c r="M3516" i="21"/>
  <c r="J3516" i="21"/>
  <c r="K3516" i="21"/>
  <c r="P3515" i="21"/>
  <c r="Q3515" i="21"/>
  <c r="O3515" i="21"/>
  <c r="N3515" i="21"/>
  <c r="F3513" i="21"/>
  <c r="D3514" i="21"/>
  <c r="E3513" i="21"/>
  <c r="J3517" i="21"/>
  <c r="H3518" i="21"/>
  <c r="I3517" i="21"/>
  <c r="M3517" i="21"/>
  <c r="K3517" i="21"/>
  <c r="L3517" i="21"/>
  <c r="Q3516" i="21"/>
  <c r="P3516" i="21"/>
  <c r="N3516" i="21"/>
  <c r="O3516" i="21"/>
  <c r="F3514" i="21"/>
  <c r="E3514" i="21"/>
  <c r="D3515" i="21"/>
  <c r="M3518" i="21"/>
  <c r="H3519" i="21"/>
  <c r="I3518" i="21"/>
  <c r="J3518" i="21"/>
  <c r="K3518" i="21"/>
  <c r="L3518" i="21"/>
  <c r="N3517" i="21"/>
  <c r="P3517" i="21"/>
  <c r="Q3517" i="21"/>
  <c r="O3517" i="21"/>
  <c r="D3516" i="21"/>
  <c r="E3515" i="21"/>
  <c r="F3515" i="21"/>
  <c r="H3520" i="21"/>
  <c r="I3519" i="21"/>
  <c r="L3519" i="21"/>
  <c r="J3519" i="21"/>
  <c r="K3519" i="21"/>
  <c r="M3519" i="21"/>
  <c r="P3518" i="21"/>
  <c r="Q3518" i="21"/>
  <c r="N3518" i="21"/>
  <c r="O3518" i="21"/>
  <c r="F3516" i="21"/>
  <c r="E3516" i="21"/>
  <c r="D3517" i="21"/>
  <c r="H3521" i="21"/>
  <c r="I3520" i="21"/>
  <c r="M3520" i="21"/>
  <c r="L3520" i="21"/>
  <c r="K3520" i="21"/>
  <c r="J3520" i="21"/>
  <c r="O3519" i="21"/>
  <c r="N3519" i="21"/>
  <c r="Q3519" i="21"/>
  <c r="P3519" i="21"/>
  <c r="E3517" i="21"/>
  <c r="D3518" i="21"/>
  <c r="F3517" i="21"/>
  <c r="I3521" i="21"/>
  <c r="K3521" i="21"/>
  <c r="M3521" i="21"/>
  <c r="J3521" i="21"/>
  <c r="L3521" i="21"/>
  <c r="H3522" i="21"/>
  <c r="Q3520" i="21"/>
  <c r="P3520" i="21"/>
  <c r="N3520" i="21"/>
  <c r="O3520" i="21"/>
  <c r="F3518" i="21"/>
  <c r="E3518" i="21"/>
  <c r="D3519" i="21"/>
  <c r="Q3521" i="21"/>
  <c r="P3521" i="21"/>
  <c r="O3521" i="21"/>
  <c r="N3521" i="21"/>
  <c r="H3523" i="21"/>
  <c r="M3522" i="21"/>
  <c r="J3522" i="21"/>
  <c r="K3522" i="21"/>
  <c r="I3522" i="21"/>
  <c r="L3522" i="21"/>
  <c r="D3520" i="21"/>
  <c r="E3519" i="21"/>
  <c r="F3519" i="21"/>
  <c r="K3523" i="21"/>
  <c r="J3523" i="21"/>
  <c r="L3523" i="21"/>
  <c r="M3523" i="21"/>
  <c r="H3524" i="21"/>
  <c r="I3523" i="21"/>
  <c r="O3522" i="21"/>
  <c r="Q3522" i="21"/>
  <c r="N3522" i="21"/>
  <c r="P3522" i="21"/>
  <c r="E3520" i="21"/>
  <c r="F3520" i="21"/>
  <c r="D3521" i="21"/>
  <c r="H3525" i="21"/>
  <c r="M3524" i="21"/>
  <c r="L3524" i="21"/>
  <c r="K3524" i="21"/>
  <c r="I3524" i="21"/>
  <c r="J3524" i="21"/>
  <c r="N3523" i="21"/>
  <c r="P3523" i="21"/>
  <c r="O3523" i="21"/>
  <c r="Q3523" i="21"/>
  <c r="F3521" i="21"/>
  <c r="E3521" i="21"/>
  <c r="D3522" i="21"/>
  <c r="H3526" i="21"/>
  <c r="J3525" i="21"/>
  <c r="I3525" i="21"/>
  <c r="L3525" i="21"/>
  <c r="K3525" i="21"/>
  <c r="M3525" i="21"/>
  <c r="P3524" i="21"/>
  <c r="N3524" i="21"/>
  <c r="Q3524" i="21"/>
  <c r="O3524" i="21"/>
  <c r="D3523" i="21"/>
  <c r="E3522" i="21"/>
  <c r="F3522" i="21"/>
  <c r="H3527" i="21"/>
  <c r="M3526" i="21"/>
  <c r="K3526" i="21"/>
  <c r="J3526" i="21"/>
  <c r="I3526" i="21"/>
  <c r="L3526" i="21"/>
  <c r="N3525" i="21"/>
  <c r="P3525" i="21"/>
  <c r="O3525" i="21"/>
  <c r="Q3525" i="21"/>
  <c r="E3523" i="21"/>
  <c r="D3524" i="21"/>
  <c r="F3523" i="21"/>
  <c r="L3527" i="21"/>
  <c r="M3527" i="21"/>
  <c r="K3527" i="21"/>
  <c r="H3528" i="21"/>
  <c r="I3527" i="21"/>
  <c r="J3527" i="21"/>
  <c r="P3526" i="21"/>
  <c r="Q3526" i="21"/>
  <c r="O3526" i="21"/>
  <c r="N3526" i="21"/>
  <c r="E3524" i="21"/>
  <c r="F3524" i="21"/>
  <c r="D3525" i="21"/>
  <c r="J3528" i="21"/>
  <c r="M3528" i="21"/>
  <c r="K3528" i="21"/>
  <c r="I3528" i="21"/>
  <c r="L3528" i="21"/>
  <c r="H3529" i="21"/>
  <c r="N3527" i="21"/>
  <c r="O3527" i="21"/>
  <c r="P3527" i="21"/>
  <c r="Q3527" i="21"/>
  <c r="F3525" i="21"/>
  <c r="D3526" i="21"/>
  <c r="E3525" i="21"/>
  <c r="P3528" i="21"/>
  <c r="Q3528" i="21"/>
  <c r="O3528" i="21"/>
  <c r="N3528" i="21"/>
  <c r="I3529" i="21"/>
  <c r="M3529" i="21"/>
  <c r="L3529" i="21"/>
  <c r="H3530" i="21"/>
  <c r="J3529" i="21"/>
  <c r="K3529" i="21"/>
  <c r="D3527" i="21"/>
  <c r="F3526" i="21"/>
  <c r="E3526" i="21"/>
  <c r="P3529" i="21"/>
  <c r="Q3529" i="21"/>
  <c r="O3529" i="21"/>
  <c r="N3529" i="21"/>
  <c r="K3530" i="21"/>
  <c r="M3530" i="21"/>
  <c r="H3531" i="21"/>
  <c r="L3530" i="21"/>
  <c r="I3530" i="21"/>
  <c r="J3530" i="21"/>
  <c r="E3527" i="21"/>
  <c r="F3527" i="21"/>
  <c r="D3528" i="21"/>
  <c r="K3531" i="21"/>
  <c r="L3531" i="21"/>
  <c r="J3531" i="21"/>
  <c r="H3532" i="21"/>
  <c r="M3531" i="21"/>
  <c r="I3531" i="21"/>
  <c r="O3530" i="21"/>
  <c r="Q3530" i="21"/>
  <c r="N3530" i="21"/>
  <c r="P3530" i="21"/>
  <c r="F3528" i="21"/>
  <c r="E3528" i="21"/>
  <c r="D3529" i="21"/>
  <c r="H3533" i="21"/>
  <c r="J3532" i="21"/>
  <c r="I3532" i="21"/>
  <c r="L3532" i="21"/>
  <c r="M3532" i="21"/>
  <c r="K3532" i="21"/>
  <c r="P3531" i="21"/>
  <c r="Q3531" i="21"/>
  <c r="O3531" i="21"/>
  <c r="N3531" i="21"/>
  <c r="E3529" i="21"/>
  <c r="D3530" i="21"/>
  <c r="F3529" i="21"/>
  <c r="J3533" i="21"/>
  <c r="M3533" i="21"/>
  <c r="K3533" i="21"/>
  <c r="H3534" i="21"/>
  <c r="L3533" i="21"/>
  <c r="I3533" i="21"/>
  <c r="Q3532" i="21"/>
  <c r="P3532" i="21"/>
  <c r="O3532" i="21"/>
  <c r="N3532" i="21"/>
  <c r="E3530" i="21"/>
  <c r="D3531" i="21"/>
  <c r="F3530" i="21"/>
  <c r="L3534" i="21"/>
  <c r="M3534" i="21"/>
  <c r="K3534" i="21"/>
  <c r="I3534" i="21"/>
  <c r="J3534" i="21"/>
  <c r="H3535" i="21"/>
  <c r="Q3533" i="21"/>
  <c r="P3533" i="21"/>
  <c r="N3533" i="21"/>
  <c r="O3533" i="21"/>
  <c r="F3531" i="21"/>
  <c r="E3531" i="21"/>
  <c r="P3534" i="21"/>
  <c r="O3534" i="21"/>
  <c r="N3534" i="21"/>
  <c r="Q3534" i="21"/>
  <c r="M3535" i="21"/>
  <c r="I3535" i="21"/>
  <c r="L3535" i="21"/>
  <c r="J3535" i="21"/>
  <c r="H3536" i="21"/>
  <c r="K3535" i="21"/>
  <c r="P3535" i="21"/>
  <c r="O3535" i="21"/>
  <c r="N3535" i="21"/>
  <c r="Q3535" i="21"/>
  <c r="M3536" i="21"/>
  <c r="I3536" i="21"/>
  <c r="L3536" i="21"/>
  <c r="J3536" i="21"/>
  <c r="H3537" i="21"/>
  <c r="K3536" i="21"/>
  <c r="N3536" i="21"/>
  <c r="O3536" i="21"/>
  <c r="P3536" i="21"/>
  <c r="Q3536" i="21"/>
  <c r="K3537" i="21"/>
  <c r="L3537" i="21"/>
  <c r="M3537" i="21"/>
  <c r="J3537" i="21"/>
  <c r="I3537" i="21"/>
  <c r="G9" i="13"/>
  <c r="I9" i="26"/>
  <c r="I16" i="27"/>
  <c r="G16" i="13"/>
  <c r="G9" i="28"/>
  <c r="I16" i="13"/>
  <c r="I9" i="28"/>
  <c r="G16" i="28"/>
  <c r="G16" i="26"/>
  <c r="I9" i="27"/>
  <c r="I9" i="13"/>
  <c r="I16" i="26"/>
  <c r="G9" i="27"/>
  <c r="I16" i="28"/>
  <c r="G9" i="26"/>
  <c r="G16" i="27"/>
  <c r="O3537" i="21"/>
  <c r="N3537" i="21"/>
  <c r="P3537" i="21"/>
  <c r="Q3537" i="21"/>
  <c r="K12" i="27" l="1"/>
  <c r="K14" i="28"/>
  <c r="H8" i="29"/>
  <c r="J8" i="29"/>
  <c r="K8" i="29" s="1"/>
  <c r="K14" i="13"/>
  <c r="K15" i="28"/>
  <c r="K13" i="28"/>
  <c r="K11" i="26"/>
  <c r="K12" i="13"/>
  <c r="K13" i="13"/>
  <c r="K15" i="26"/>
  <c r="K11" i="28"/>
  <c r="K12" i="26"/>
  <c r="K11" i="13"/>
  <c r="K15" i="13"/>
  <c r="K10" i="28"/>
  <c r="K13" i="26"/>
  <c r="K14" i="26"/>
  <c r="K12" i="28"/>
  <c r="H9" i="28"/>
  <c r="H16" i="28"/>
  <c r="H9" i="27"/>
  <c r="H16" i="27"/>
  <c r="J16" i="28"/>
  <c r="J16" i="13"/>
  <c r="H16" i="13"/>
  <c r="H9" i="26"/>
  <c r="J9" i="26"/>
  <c r="J9" i="27"/>
  <c r="J9" i="13"/>
  <c r="H9" i="13"/>
  <c r="J16" i="27"/>
  <c r="H16" i="26"/>
  <c r="J16" i="26"/>
  <c r="J9" i="28"/>
  <c r="E2650" i="21"/>
  <c r="D3532" i="21"/>
  <c r="E3532" i="21"/>
  <c r="F3532" i="21"/>
  <c r="K16" i="26" l="1"/>
  <c r="K16" i="27"/>
  <c r="K9" i="27"/>
  <c r="K9" i="26"/>
  <c r="K9" i="28"/>
  <c r="K16" i="13"/>
  <c r="K9" i="13"/>
  <c r="K16" i="28"/>
  <c r="D3533" i="21"/>
  <c r="F3533" i="21"/>
  <c r="D3534" i="21"/>
  <c r="E3533" i="21"/>
  <c r="F3534" i="21"/>
  <c r="E3534" i="21"/>
  <c r="D3535" i="21"/>
  <c r="E3535" i="21"/>
  <c r="D3536" i="21"/>
  <c r="F3535" i="21"/>
  <c r="E3536" i="21"/>
  <c r="F3536" i="21"/>
  <c r="I9" i="29"/>
  <c r="G9" i="29"/>
  <c r="J9" i="29" l="1"/>
  <c r="H9" i="29"/>
  <c r="D3537" i="21"/>
  <c r="E3537" i="21"/>
  <c r="F3537" i="21"/>
  <c r="K9" i="29" l="1"/>
  <c r="D7" i="22" l="1"/>
  <c r="U30" i="29"/>
  <c r="U29" i="29"/>
  <c r="V31" i="28"/>
  <c r="V248" i="26"/>
  <c r="U272" i="26"/>
  <c r="V83" i="26"/>
  <c r="U359" i="26"/>
  <c r="U26" i="13"/>
  <c r="V181" i="26"/>
  <c r="U118" i="26"/>
  <c r="V223" i="26"/>
  <c r="U101" i="26"/>
  <c r="V59" i="29"/>
  <c r="V50" i="27"/>
  <c r="U76" i="13"/>
  <c r="U207" i="26"/>
  <c r="U265" i="26"/>
  <c r="U189" i="26"/>
  <c r="V23" i="28"/>
  <c r="V43" i="29"/>
  <c r="U130" i="26"/>
  <c r="V197" i="26"/>
  <c r="V91" i="13"/>
  <c r="U129" i="26"/>
  <c r="V253" i="26"/>
  <c r="V56" i="26"/>
  <c r="U57" i="27"/>
  <c r="U80" i="26"/>
  <c r="V214" i="26"/>
  <c r="V28" i="27"/>
  <c r="U335" i="26"/>
  <c r="V49" i="27"/>
  <c r="U101" i="13"/>
  <c r="V32" i="28"/>
  <c r="U390" i="26"/>
  <c r="V57" i="26"/>
  <c r="V83" i="13"/>
  <c r="V226" i="26"/>
  <c r="U206" i="26"/>
  <c r="U204" i="26"/>
  <c r="U234" i="26"/>
  <c r="U31" i="13"/>
  <c r="U41" i="27"/>
  <c r="V380" i="26"/>
  <c r="U51" i="13"/>
  <c r="V239" i="26"/>
  <c r="U305" i="26"/>
  <c r="V274" i="26"/>
  <c r="U388" i="26"/>
  <c r="V325" i="26"/>
  <c r="U124" i="26"/>
  <c r="V368" i="26"/>
  <c r="V55" i="27"/>
  <c r="V37" i="27"/>
  <c r="V288" i="26"/>
  <c r="U164" i="26"/>
  <c r="U260" i="26"/>
  <c r="U43" i="26"/>
  <c r="U107" i="26"/>
  <c r="V62" i="26"/>
  <c r="V241" i="26"/>
  <c r="V298" i="26"/>
  <c r="V217" i="26"/>
  <c r="U366" i="26"/>
  <c r="V265" i="26"/>
  <c r="U349" i="26"/>
  <c r="V35" i="13"/>
  <c r="U119" i="26"/>
  <c r="U231" i="26"/>
  <c r="U64" i="26"/>
  <c r="V24" i="26"/>
  <c r="U209" i="26"/>
  <c r="U115" i="26"/>
  <c r="U62" i="26"/>
  <c r="V309" i="26"/>
  <c r="V47" i="13"/>
  <c r="U261" i="26"/>
  <c r="U32" i="29"/>
  <c r="U128" i="26"/>
  <c r="U363" i="26"/>
  <c r="U149" i="26"/>
  <c r="V324" i="26"/>
  <c r="U98" i="13"/>
  <c r="U152" i="26"/>
  <c r="V80" i="13"/>
  <c r="U324" i="26"/>
  <c r="V31" i="29"/>
  <c r="U24" i="26"/>
  <c r="V63" i="13"/>
  <c r="V50" i="29"/>
  <c r="U122" i="26"/>
  <c r="U37" i="27"/>
  <c r="U58" i="26"/>
  <c r="U340" i="26"/>
  <c r="U362" i="26"/>
  <c r="V322" i="26"/>
  <c r="U78" i="13"/>
  <c r="U200" i="26"/>
  <c r="U256" i="26"/>
  <c r="V36" i="29"/>
  <c r="V231" i="26"/>
  <c r="V376" i="26"/>
  <c r="V188" i="26"/>
  <c r="U59" i="27"/>
  <c r="U367" i="26"/>
  <c r="U371" i="26"/>
  <c r="U184" i="26"/>
  <c r="U310" i="26"/>
  <c r="V141" i="26"/>
  <c r="U34" i="26"/>
  <c r="U178" i="26"/>
  <c r="V68" i="27"/>
  <c r="V238" i="26"/>
  <c r="U100" i="26"/>
  <c r="V388" i="26"/>
  <c r="V385" i="26"/>
  <c r="U40" i="13"/>
  <c r="U387" i="26"/>
  <c r="U323" i="26"/>
  <c r="V55" i="29"/>
  <c r="V242" i="26"/>
  <c r="U316" i="26"/>
  <c r="U28" i="29"/>
  <c r="V36" i="26"/>
  <c r="V32" i="27"/>
  <c r="V341" i="26"/>
  <c r="V306" i="26"/>
  <c r="U112" i="26"/>
  <c r="V74" i="13"/>
  <c r="U97" i="26"/>
  <c r="U283" i="26"/>
  <c r="V53" i="29"/>
  <c r="U140" i="26"/>
  <c r="U233" i="26"/>
  <c r="V30" i="26"/>
  <c r="V65" i="26"/>
  <c r="U381" i="26"/>
  <c r="V146" i="26"/>
  <c r="U325" i="26"/>
  <c r="V64" i="29"/>
  <c r="V77" i="13"/>
  <c r="U45" i="13"/>
  <c r="U89" i="13"/>
  <c r="U65" i="26"/>
  <c r="V70" i="26"/>
  <c r="U167" i="26"/>
  <c r="V157" i="26"/>
  <c r="U114" i="26"/>
  <c r="V89" i="13"/>
  <c r="U346" i="26"/>
  <c r="V300" i="26"/>
  <c r="U60" i="29"/>
  <c r="U385" i="26"/>
  <c r="V185" i="26"/>
  <c r="U102" i="13"/>
  <c r="U147" i="26"/>
  <c r="U227" i="26"/>
  <c r="V128" i="26"/>
  <c r="U72" i="26"/>
  <c r="V54" i="27"/>
  <c r="U174" i="26"/>
  <c r="V67" i="26"/>
  <c r="U33" i="26"/>
  <c r="V81" i="26"/>
  <c r="V104" i="13"/>
  <c r="V57" i="27"/>
  <c r="U79" i="26"/>
  <c r="V386" i="26"/>
  <c r="V86" i="13"/>
  <c r="U28" i="26"/>
  <c r="U108" i="26"/>
  <c r="V384" i="26"/>
  <c r="U83" i="13"/>
  <c r="V30" i="27"/>
  <c r="U338" i="26"/>
  <c r="V38" i="27"/>
  <c r="U295" i="26"/>
  <c r="V169" i="26"/>
  <c r="U67" i="26"/>
  <c r="V344" i="26"/>
  <c r="U64" i="27"/>
  <c r="V234" i="26"/>
  <c r="U68" i="27"/>
  <c r="V26" i="27"/>
  <c r="U236" i="26"/>
  <c r="V114" i="26"/>
  <c r="V46" i="13"/>
  <c r="U259" i="26"/>
  <c r="U253" i="26"/>
  <c r="U58" i="13"/>
  <c r="U80" i="13"/>
  <c r="U393" i="26"/>
  <c r="V55" i="26"/>
  <c r="U180" i="26"/>
  <c r="V57" i="29"/>
  <c r="U29" i="27"/>
  <c r="V27" i="27"/>
  <c r="V36" i="13"/>
  <c r="V113" i="26"/>
  <c r="U339" i="26"/>
  <c r="V56" i="13"/>
  <c r="U36" i="26"/>
  <c r="V159" i="26"/>
  <c r="V25" i="28"/>
  <c r="U32" i="26"/>
  <c r="U211" i="26"/>
  <c r="U56" i="13"/>
  <c r="U66" i="27"/>
  <c r="V228" i="26"/>
  <c r="U392" i="26"/>
  <c r="U117" i="26"/>
  <c r="U273" i="26"/>
  <c r="V370" i="26"/>
  <c r="U61" i="29"/>
  <c r="V124" i="26"/>
  <c r="U399" i="26"/>
  <c r="U123" i="26"/>
  <c r="V109" i="26"/>
  <c r="U51" i="29"/>
  <c r="V372" i="26"/>
  <c r="U352" i="26"/>
  <c r="U165" i="26"/>
  <c r="V131" i="26"/>
  <c r="V168" i="26"/>
  <c r="V257" i="26"/>
  <c r="U87" i="13"/>
  <c r="V160" i="26"/>
  <c r="V335" i="26"/>
  <c r="U65" i="29"/>
  <c r="V51" i="27"/>
  <c r="V66" i="29"/>
  <c r="U54" i="27"/>
  <c r="U73" i="13"/>
  <c r="U360" i="26"/>
  <c r="V337" i="26"/>
  <c r="V91" i="26"/>
  <c r="V391" i="26"/>
  <c r="V365" i="26"/>
  <c r="V178" i="26"/>
  <c r="U278" i="26"/>
  <c r="V26" i="28"/>
  <c r="V29" i="28"/>
  <c r="V277" i="26"/>
  <c r="U356" i="26"/>
  <c r="V106" i="26"/>
  <c r="U354" i="26"/>
  <c r="U286" i="26"/>
  <c r="V130" i="26"/>
  <c r="V79" i="26"/>
  <c r="V45" i="26"/>
  <c r="V144" i="26"/>
  <c r="V97" i="13"/>
  <c r="U224" i="26"/>
  <c r="V351" i="26"/>
  <c r="V29" i="27"/>
  <c r="V359" i="26"/>
  <c r="U25" i="26"/>
  <c r="V92" i="26"/>
  <c r="V208" i="26"/>
  <c r="U36" i="13"/>
  <c r="U103" i="26"/>
  <c r="V69" i="27"/>
  <c r="U248" i="26"/>
  <c r="U319" i="26"/>
  <c r="U223" i="26"/>
  <c r="V394" i="26"/>
  <c r="V25" i="29"/>
  <c r="V281" i="26"/>
  <c r="V63" i="26"/>
  <c r="V267" i="26"/>
  <c r="U336" i="26"/>
  <c r="U32" i="27"/>
  <c r="U247" i="26"/>
  <c r="U53" i="13"/>
  <c r="U24" i="13"/>
  <c r="U49" i="27"/>
  <c r="V50" i="26"/>
  <c r="V65" i="29"/>
  <c r="V34" i="29"/>
  <c r="V57" i="13"/>
  <c r="V219" i="26"/>
  <c r="V321" i="26"/>
  <c r="V95" i="13"/>
  <c r="U66" i="29"/>
  <c r="V156" i="26"/>
  <c r="U44" i="13"/>
  <c r="U68" i="26"/>
  <c r="V30" i="29"/>
  <c r="U183" i="26"/>
  <c r="V116" i="26"/>
  <c r="V67" i="27"/>
  <c r="V58" i="26"/>
  <c r="V373" i="26"/>
  <c r="V100" i="26"/>
  <c r="U35" i="29"/>
  <c r="U289" i="26"/>
  <c r="U125" i="26"/>
  <c r="U27" i="29"/>
  <c r="U318" i="26"/>
  <c r="U398" i="26"/>
  <c r="V338" i="26"/>
  <c r="V54" i="26"/>
  <c r="V80" i="26"/>
  <c r="U263" i="26"/>
  <c r="U279" i="26"/>
  <c r="U355" i="26"/>
  <c r="U79" i="13"/>
  <c r="U194" i="26"/>
  <c r="U50" i="13"/>
  <c r="U38" i="27"/>
  <c r="V167" i="26"/>
  <c r="U91" i="13"/>
  <c r="V138" i="26"/>
  <c r="V26" i="26"/>
  <c r="U104" i="26"/>
  <c r="V44" i="27"/>
  <c r="U304" i="26"/>
  <c r="U50" i="29"/>
  <c r="V66" i="27"/>
  <c r="V118" i="26"/>
  <c r="V44" i="26"/>
  <c r="U190" i="26"/>
  <c r="U145" i="26"/>
  <c r="V327" i="26"/>
  <c r="V41" i="29"/>
  <c r="U308" i="26"/>
  <c r="V121" i="26"/>
  <c r="V69" i="29"/>
  <c r="V42" i="29"/>
  <c r="V127" i="26"/>
  <c r="V60" i="27"/>
  <c r="V213" i="26"/>
  <c r="U212" i="26"/>
  <c r="V155" i="26"/>
  <c r="U171" i="26"/>
  <c r="V374" i="26"/>
  <c r="U333" i="26"/>
  <c r="V120" i="26"/>
  <c r="U23" i="26"/>
  <c r="U151" i="26"/>
  <c r="U41" i="13"/>
  <c r="V330" i="26"/>
  <c r="U26" i="29"/>
  <c r="U238" i="26"/>
  <c r="U188" i="26"/>
  <c r="V41" i="13"/>
  <c r="V70" i="27"/>
  <c r="U53" i="29"/>
  <c r="V103" i="26"/>
  <c r="V225" i="26"/>
  <c r="V284" i="26"/>
  <c r="U46" i="26"/>
  <c r="U250" i="26"/>
  <c r="V399" i="26"/>
  <c r="U299" i="26"/>
  <c r="U91" i="26"/>
  <c r="V102" i="26"/>
  <c r="V129" i="26"/>
  <c r="V192" i="26"/>
  <c r="U139" i="26"/>
  <c r="U88" i="13"/>
  <c r="V24" i="29"/>
  <c r="U30" i="13"/>
  <c r="U294" i="26"/>
  <c r="V73" i="13"/>
  <c r="U292" i="26"/>
  <c r="V67" i="29"/>
  <c r="V268" i="26"/>
  <c r="V398" i="26"/>
  <c r="V84" i="26"/>
  <c r="V100" i="13"/>
  <c r="U59" i="29"/>
  <c r="V149" i="26"/>
  <c r="U55" i="29"/>
  <c r="V75" i="26"/>
  <c r="V237" i="26"/>
  <c r="V82" i="13"/>
  <c r="U155" i="26"/>
  <c r="U28" i="27"/>
  <c r="V260" i="26"/>
  <c r="U23" i="13"/>
  <c r="V381" i="26"/>
  <c r="U70" i="13"/>
  <c r="U54" i="13"/>
  <c r="U28" i="13"/>
  <c r="U169" i="26"/>
  <c r="V33" i="27"/>
  <c r="V297" i="26"/>
  <c r="U45" i="26"/>
  <c r="U43" i="13"/>
  <c r="U331" i="26"/>
  <c r="V60" i="26"/>
  <c r="V69" i="26"/>
  <c r="U126" i="26"/>
  <c r="V111" i="26"/>
  <c r="V390" i="26"/>
  <c r="U25" i="28"/>
  <c r="U34" i="29"/>
  <c r="V99" i="13"/>
  <c r="U229" i="26"/>
  <c r="U49" i="26"/>
  <c r="V23" i="29"/>
  <c r="U131" i="26"/>
  <c r="U37" i="13"/>
  <c r="U306" i="26"/>
  <c r="U334" i="26"/>
  <c r="V37" i="13"/>
  <c r="V315" i="26"/>
  <c r="U96" i="13"/>
  <c r="V94" i="26"/>
  <c r="V287" i="26"/>
  <c r="U264" i="26"/>
  <c r="V58" i="27"/>
  <c r="V182" i="26"/>
  <c r="U291" i="26"/>
  <c r="U120" i="26"/>
  <c r="V53" i="26"/>
  <c r="U266" i="26"/>
  <c r="U32" i="28"/>
  <c r="V382" i="26"/>
  <c r="U297" i="26"/>
  <c r="U277" i="26"/>
  <c r="U383" i="26"/>
  <c r="U51" i="27"/>
  <c r="V202" i="26"/>
  <c r="U23" i="27"/>
  <c r="U121" i="26"/>
  <c r="U281" i="26"/>
  <c r="U379" i="26"/>
  <c r="V179" i="26"/>
  <c r="V87" i="26"/>
  <c r="U33" i="28"/>
  <c r="V84" i="13"/>
  <c r="V328" i="26"/>
  <c r="V304" i="26"/>
  <c r="U132" i="26"/>
  <c r="U307" i="26"/>
  <c r="V24" i="13"/>
  <c r="U201" i="26"/>
  <c r="U41" i="29"/>
  <c r="V90" i="13"/>
  <c r="V148" i="26"/>
  <c r="U141" i="26"/>
  <c r="U33" i="27"/>
  <c r="U341" i="26"/>
  <c r="U220" i="26"/>
  <c r="V49" i="29"/>
  <c r="V39" i="13"/>
  <c r="V164" i="26"/>
  <c r="V349" i="26"/>
  <c r="U34" i="28"/>
  <c r="V46" i="29"/>
  <c r="U210" i="26"/>
  <c r="U38" i="29"/>
  <c r="U42" i="27"/>
  <c r="U348" i="26"/>
  <c r="V158" i="26"/>
  <c r="U57" i="13"/>
  <c r="V51" i="26"/>
  <c r="V46" i="26"/>
  <c r="V34" i="13"/>
  <c r="V23" i="13"/>
  <c r="V25" i="27"/>
  <c r="V119" i="26"/>
  <c r="V37" i="26"/>
  <c r="V194" i="26"/>
  <c r="U127" i="26"/>
  <c r="V165" i="26"/>
  <c r="U32" i="13"/>
  <c r="V69" i="13"/>
  <c r="U343" i="26"/>
  <c r="V33" i="29"/>
  <c r="U60" i="27"/>
  <c r="U70" i="27"/>
  <c r="U29" i="26"/>
  <c r="V222" i="26"/>
  <c r="U58" i="27"/>
  <c r="V400" i="26"/>
  <c r="U59" i="13"/>
  <c r="V34" i="27"/>
  <c r="V383" i="26"/>
  <c r="V93" i="13"/>
  <c r="V171" i="26"/>
  <c r="V33" i="28"/>
  <c r="V221" i="26"/>
  <c r="U28" i="28"/>
  <c r="U252" i="26"/>
  <c r="U35" i="28"/>
  <c r="V224" i="26"/>
  <c r="V39" i="29"/>
  <c r="V352" i="26"/>
  <c r="U230" i="26"/>
  <c r="U298" i="26"/>
  <c r="V47" i="29"/>
  <c r="V172" i="26"/>
  <c r="V240" i="26"/>
  <c r="U30" i="28"/>
  <c r="V48" i="26"/>
  <c r="V47" i="26"/>
  <c r="V27" i="26"/>
  <c r="V191" i="26"/>
  <c r="V296" i="26"/>
  <c r="V201" i="26"/>
  <c r="U94" i="26"/>
  <c r="U309" i="26"/>
  <c r="V32" i="29"/>
  <c r="V35" i="26"/>
  <c r="U314" i="26"/>
  <c r="V26" i="13"/>
  <c r="U374" i="26"/>
  <c r="V366" i="26"/>
  <c r="V232" i="26"/>
  <c r="V136" i="26"/>
  <c r="V122" i="26"/>
  <c r="V85" i="26"/>
  <c r="V286" i="26"/>
  <c r="U44" i="26"/>
  <c r="V45" i="13"/>
  <c r="V61" i="26"/>
  <c r="U157" i="26"/>
  <c r="V103" i="13"/>
  <c r="U179" i="26"/>
  <c r="V50" i="13"/>
  <c r="U40" i="27"/>
  <c r="U358" i="26"/>
  <c r="U52" i="13"/>
  <c r="U296" i="26"/>
  <c r="V88" i="13"/>
  <c r="V252" i="26"/>
  <c r="U225" i="26"/>
  <c r="V62" i="13"/>
  <c r="U104" i="13"/>
  <c r="U46" i="29"/>
  <c r="U397" i="26"/>
  <c r="U175" i="26"/>
  <c r="V63" i="29"/>
  <c r="U103" i="13"/>
  <c r="U35" i="13"/>
  <c r="U328" i="26"/>
  <c r="U42" i="13"/>
  <c r="V299" i="26"/>
  <c r="U95" i="13"/>
  <c r="V33" i="13"/>
  <c r="U55" i="13"/>
  <c r="U239" i="26"/>
  <c r="V210" i="26"/>
  <c r="U361" i="26"/>
  <c r="U208" i="26"/>
  <c r="V345" i="26"/>
  <c r="V186" i="26"/>
  <c r="U251" i="26"/>
  <c r="U35" i="26"/>
  <c r="U76" i="26"/>
  <c r="V112" i="26"/>
  <c r="U377" i="26"/>
  <c r="V54" i="13"/>
  <c r="U57" i="26"/>
  <c r="V266" i="26"/>
  <c r="V396" i="26"/>
  <c r="U38" i="26"/>
  <c r="U74" i="13"/>
  <c r="V254" i="26"/>
  <c r="U27" i="27"/>
  <c r="U33" i="13"/>
  <c r="V247" i="26"/>
  <c r="V52" i="29"/>
  <c r="V378" i="26"/>
  <c r="V89" i="26"/>
  <c r="V72" i="26"/>
  <c r="V63" i="27"/>
  <c r="U48" i="29"/>
  <c r="U320" i="26"/>
  <c r="U23" i="28"/>
  <c r="U42" i="29"/>
  <c r="V255" i="26"/>
  <c r="V31" i="26"/>
  <c r="U61" i="26"/>
  <c r="V137" i="26"/>
  <c r="U395" i="26"/>
  <c r="V243" i="26"/>
  <c r="U50" i="26"/>
  <c r="V101" i="26"/>
  <c r="V140" i="26"/>
  <c r="U186" i="26"/>
  <c r="U37" i="29"/>
  <c r="U62" i="27"/>
  <c r="U177" i="26"/>
  <c r="U370" i="26"/>
  <c r="U61" i="13"/>
  <c r="U64" i="29"/>
  <c r="U267" i="26"/>
  <c r="V36" i="27"/>
  <c r="V150" i="26"/>
  <c r="U245" i="26"/>
  <c r="U269" i="26"/>
  <c r="V34" i="28"/>
  <c r="V45" i="27"/>
  <c r="U158" i="26"/>
  <c r="U81" i="26"/>
  <c r="V134" i="26"/>
  <c r="V180" i="26"/>
  <c r="V276" i="26"/>
  <c r="U246" i="26"/>
  <c r="V53" i="27"/>
  <c r="U280" i="26"/>
  <c r="V40" i="27"/>
  <c r="U36" i="29"/>
  <c r="U287" i="26"/>
  <c r="U53" i="27"/>
  <c r="U401" i="26"/>
  <c r="U61" i="27"/>
  <c r="V269" i="26"/>
  <c r="V361" i="26"/>
  <c r="U27" i="28"/>
  <c r="V152" i="26"/>
  <c r="V203" i="26"/>
  <c r="V117" i="26"/>
  <c r="U254" i="26"/>
  <c r="U330" i="26"/>
  <c r="U67" i="27"/>
  <c r="V354" i="26"/>
  <c r="U312" i="26"/>
  <c r="U60" i="26"/>
  <c r="V104" i="26"/>
  <c r="U74" i="26"/>
  <c r="V62" i="27"/>
  <c r="V30" i="28"/>
  <c r="V139" i="26"/>
  <c r="V35" i="29"/>
  <c r="U134" i="26"/>
  <c r="V271" i="26"/>
  <c r="V135" i="26"/>
  <c r="U71" i="26"/>
  <c r="U380" i="26"/>
  <c r="U93" i="13"/>
  <c r="U46" i="27"/>
  <c r="V61" i="29"/>
  <c r="U31" i="28"/>
  <c r="V29" i="13"/>
  <c r="V95" i="26"/>
  <c r="V79" i="13"/>
  <c r="V170" i="26"/>
  <c r="V37" i="29"/>
  <c r="V323" i="26"/>
  <c r="U213" i="26"/>
  <c r="U153" i="26"/>
  <c r="U69" i="29"/>
  <c r="U66" i="13"/>
  <c r="U51" i="26"/>
  <c r="U369" i="26"/>
  <c r="V62" i="29"/>
  <c r="V107" i="26"/>
  <c r="U49" i="29"/>
  <c r="V173" i="26"/>
  <c r="V28" i="28"/>
  <c r="V66" i="26"/>
  <c r="U172" i="26"/>
  <c r="V393" i="26"/>
  <c r="V189" i="26"/>
  <c r="V31" i="13"/>
  <c r="V279" i="26"/>
  <c r="V46" i="27"/>
  <c r="U27" i="13"/>
  <c r="U166" i="26"/>
  <c r="V395" i="26"/>
  <c r="U63" i="27"/>
  <c r="U372" i="26"/>
  <c r="U203" i="26"/>
  <c r="V38" i="26"/>
  <c r="U62" i="13"/>
  <c r="V263" i="26"/>
  <c r="V60" i="13"/>
  <c r="U303" i="26"/>
  <c r="V293" i="26"/>
  <c r="V133" i="26"/>
  <c r="U56" i="29"/>
  <c r="V216" i="26"/>
  <c r="U313" i="26"/>
  <c r="U161" i="26"/>
  <c r="U241" i="26"/>
  <c r="V38" i="29"/>
  <c r="V183" i="26"/>
  <c r="V59" i="26"/>
  <c r="V42" i="13"/>
  <c r="V313" i="26"/>
  <c r="U187" i="26"/>
  <c r="U143" i="26"/>
  <c r="U65" i="27"/>
  <c r="V356" i="26"/>
  <c r="V52" i="27"/>
  <c r="U83" i="26"/>
  <c r="U90" i="26"/>
  <c r="U400" i="26"/>
  <c r="V312" i="26"/>
  <c r="V65" i="27"/>
  <c r="U54" i="26"/>
  <c r="U282" i="26"/>
  <c r="V28" i="26"/>
  <c r="V371" i="26"/>
  <c r="V360" i="26"/>
  <c r="V64" i="27"/>
  <c r="U52" i="27"/>
  <c r="U168" i="26"/>
  <c r="U47" i="29"/>
  <c r="U271" i="26"/>
  <c r="U47" i="27"/>
  <c r="U116" i="26"/>
  <c r="U357" i="26"/>
  <c r="U24" i="29"/>
  <c r="V94" i="13"/>
  <c r="V75" i="13"/>
  <c r="U75" i="13"/>
  <c r="U64" i="13"/>
  <c r="V82" i="26"/>
  <c r="U94" i="13"/>
  <c r="U163" i="26"/>
  <c r="V364" i="26"/>
  <c r="U54" i="29"/>
  <c r="U77" i="13"/>
  <c r="V334" i="26"/>
  <c r="V43" i="27"/>
  <c r="V377" i="26"/>
  <c r="V358" i="26"/>
  <c r="U24" i="27"/>
  <c r="U242" i="26"/>
  <c r="U31" i="29"/>
  <c r="V294" i="26"/>
  <c r="V343" i="26"/>
  <c r="U100" i="13"/>
  <c r="V264" i="26"/>
  <c r="V71" i="26"/>
  <c r="U81" i="13"/>
  <c r="U55" i="27"/>
  <c r="V151" i="26"/>
  <c r="U31" i="27"/>
  <c r="U332" i="26"/>
  <c r="V48" i="13"/>
  <c r="V45" i="29"/>
  <c r="U87" i="26"/>
  <c r="V52" i="13"/>
  <c r="U95" i="26"/>
  <c r="V311" i="26"/>
  <c r="U350" i="26"/>
  <c r="V199" i="26"/>
  <c r="U93" i="26"/>
  <c r="U24" i="28"/>
  <c r="V38" i="13"/>
  <c r="U329" i="26"/>
  <c r="U57" i="29"/>
  <c r="U67" i="29"/>
  <c r="V142" i="26"/>
  <c r="U78" i="26"/>
  <c r="U46" i="13"/>
  <c r="U44" i="27"/>
  <c r="V68" i="26"/>
  <c r="U275" i="26"/>
  <c r="U26" i="26"/>
  <c r="V88" i="26"/>
  <c r="V350" i="26"/>
  <c r="V229" i="26"/>
  <c r="V110" i="26"/>
  <c r="U29" i="13"/>
  <c r="V90" i="26"/>
  <c r="U160" i="26"/>
  <c r="U98" i="26"/>
  <c r="V61" i="27"/>
  <c r="U222" i="26"/>
  <c r="U137" i="26"/>
  <c r="U389" i="26"/>
  <c r="V59" i="13"/>
  <c r="U133" i="26"/>
  <c r="U106" i="26"/>
  <c r="U84" i="13"/>
  <c r="U109" i="26"/>
  <c r="V25" i="13"/>
  <c r="U48" i="26"/>
  <c r="U344" i="26"/>
  <c r="V295" i="26"/>
  <c r="U378" i="26"/>
  <c r="V54" i="29"/>
  <c r="V55" i="13"/>
  <c r="V251" i="26"/>
  <c r="V86" i="26"/>
  <c r="U66" i="26"/>
  <c r="V235" i="26"/>
  <c r="V98" i="13"/>
  <c r="V53" i="13"/>
  <c r="U337" i="26"/>
  <c r="V66" i="13"/>
  <c r="V102" i="13"/>
  <c r="V145" i="26"/>
  <c r="U353" i="26"/>
  <c r="U63" i="13"/>
  <c r="V126" i="26"/>
  <c r="V108" i="26"/>
  <c r="U185" i="26"/>
  <c r="U85" i="13"/>
  <c r="U26" i="28"/>
  <c r="U42" i="26"/>
  <c r="V176" i="26"/>
  <c r="V272" i="26"/>
  <c r="U44" i="29"/>
  <c r="U276" i="26"/>
  <c r="V43" i="26"/>
  <c r="V259" i="26"/>
  <c r="U82" i="13"/>
  <c r="V74" i="26"/>
  <c r="U322" i="26"/>
  <c r="V198" i="26"/>
  <c r="V318" i="26"/>
  <c r="V200" i="26"/>
  <c r="V195" i="26"/>
  <c r="U36" i="27"/>
  <c r="V233" i="26"/>
  <c r="U38" i="13"/>
  <c r="U182" i="26"/>
  <c r="V68" i="29"/>
  <c r="V302" i="26"/>
  <c r="U351" i="26"/>
  <c r="U342" i="26"/>
  <c r="U72" i="13"/>
  <c r="U92" i="13"/>
  <c r="V339" i="26"/>
  <c r="U382" i="26"/>
  <c r="V340" i="26"/>
  <c r="V230" i="26"/>
  <c r="U221" i="26"/>
  <c r="U148" i="26"/>
  <c r="V336" i="26"/>
  <c r="V71" i="13"/>
  <c r="V218" i="26"/>
  <c r="V85" i="13"/>
  <c r="U396" i="26"/>
  <c r="V72" i="13"/>
  <c r="V42" i="26"/>
  <c r="V64" i="26"/>
  <c r="U71" i="13"/>
  <c r="V87" i="13"/>
  <c r="U191" i="26"/>
  <c r="U102" i="26"/>
  <c r="V34" i="26"/>
  <c r="U386" i="26"/>
  <c r="V33" i="26"/>
  <c r="V204" i="26"/>
  <c r="V76" i="26"/>
  <c r="U40" i="26"/>
  <c r="U90" i="13"/>
  <c r="V51" i="29"/>
  <c r="V329" i="26"/>
  <c r="U290" i="26"/>
  <c r="V316" i="26"/>
  <c r="U244" i="26"/>
  <c r="U110" i="26"/>
  <c r="V212" i="26"/>
  <c r="V43" i="13"/>
  <c r="U154" i="26"/>
  <c r="V76" i="13"/>
  <c r="V29" i="26"/>
  <c r="V278" i="26"/>
  <c r="V47" i="27"/>
  <c r="U73" i="26"/>
  <c r="V35" i="28"/>
  <c r="U25" i="29"/>
  <c r="V40" i="13"/>
  <c r="V244" i="26"/>
  <c r="U162" i="26"/>
  <c r="U39" i="26"/>
  <c r="U88" i="26"/>
  <c r="V25" i="26"/>
  <c r="V48" i="29"/>
  <c r="V282" i="26"/>
  <c r="V342" i="26"/>
  <c r="V375" i="26"/>
  <c r="V81" i="13"/>
  <c r="U347" i="26"/>
  <c r="U235" i="26"/>
  <c r="V92" i="13"/>
  <c r="V357" i="26"/>
  <c r="V236" i="26"/>
  <c r="U56" i="27"/>
  <c r="V52" i="26"/>
  <c r="V162" i="26"/>
  <c r="U23" i="29"/>
  <c r="V280" i="26"/>
  <c r="U68" i="13"/>
  <c r="U84" i="26"/>
  <c r="V174" i="26"/>
  <c r="U62" i="29"/>
  <c r="U249" i="26"/>
  <c r="U52" i="29"/>
  <c r="U48" i="27"/>
  <c r="V355" i="26"/>
  <c r="U47" i="26"/>
  <c r="V177" i="26"/>
  <c r="U315" i="26"/>
  <c r="V78" i="26"/>
  <c r="U56" i="26"/>
  <c r="U376" i="26"/>
  <c r="U45" i="29"/>
  <c r="U373" i="26"/>
  <c r="V105" i="26"/>
  <c r="U219" i="26"/>
  <c r="U142" i="26"/>
  <c r="V285" i="26"/>
  <c r="U285" i="26"/>
  <c r="V27" i="13"/>
  <c r="U49" i="13"/>
  <c r="U86" i="26"/>
  <c r="V369" i="26"/>
  <c r="U156" i="26"/>
  <c r="V96" i="26"/>
  <c r="V49" i="26"/>
  <c r="U65" i="13"/>
  <c r="V207" i="26"/>
  <c r="V64" i="13"/>
  <c r="U25" i="27"/>
  <c r="V246" i="26"/>
  <c r="V310" i="26"/>
  <c r="V56" i="29"/>
  <c r="V39" i="27"/>
  <c r="V389" i="26"/>
  <c r="V283" i="26"/>
  <c r="V28" i="29"/>
  <c r="U391" i="26"/>
  <c r="U34" i="27"/>
  <c r="V301" i="26"/>
  <c r="V97" i="26"/>
  <c r="U300" i="26"/>
  <c r="V262" i="26"/>
  <c r="V258" i="26"/>
  <c r="V387" i="26"/>
  <c r="U39" i="13"/>
  <c r="U135" i="26"/>
  <c r="V58" i="13"/>
  <c r="U96" i="26"/>
  <c r="U216" i="26"/>
  <c r="V67" i="13"/>
  <c r="U243" i="26"/>
  <c r="V333" i="26"/>
  <c r="U170" i="26"/>
  <c r="V42" i="27"/>
  <c r="U375" i="26"/>
  <c r="V379" i="26"/>
  <c r="V291" i="26"/>
  <c r="V209" i="26"/>
  <c r="U39" i="29"/>
  <c r="V44" i="13"/>
  <c r="V256" i="26"/>
  <c r="U86" i="13"/>
  <c r="V24" i="28"/>
  <c r="U215" i="26"/>
  <c r="V166" i="26"/>
  <c r="V65" i="13"/>
  <c r="U214" i="26"/>
  <c r="V98" i="26"/>
  <c r="V367" i="26"/>
  <c r="U58" i="29"/>
  <c r="V32" i="13"/>
  <c r="U59" i="26"/>
  <c r="U257" i="26"/>
  <c r="U99" i="26"/>
  <c r="U321" i="26"/>
  <c r="U63" i="26"/>
  <c r="V273" i="26"/>
  <c r="U85" i="26"/>
  <c r="V61" i="13"/>
  <c r="U365" i="26"/>
  <c r="V261" i="26"/>
  <c r="U29" i="28"/>
  <c r="V346" i="26"/>
  <c r="U27" i="26"/>
  <c r="V27" i="28"/>
  <c r="U25" i="13"/>
  <c r="V245" i="26"/>
  <c r="U35" i="27"/>
  <c r="V249" i="26"/>
  <c r="V320" i="26"/>
  <c r="U205" i="26"/>
  <c r="U69" i="13"/>
  <c r="V305" i="26"/>
  <c r="V28" i="13"/>
  <c r="V132" i="26"/>
  <c r="V123" i="26"/>
  <c r="V77" i="26"/>
  <c r="U67" i="13"/>
  <c r="V392" i="26"/>
  <c r="U192" i="26"/>
  <c r="V205" i="26"/>
  <c r="U284" i="26"/>
  <c r="U202" i="26"/>
  <c r="V401" i="26"/>
  <c r="U82" i="26"/>
  <c r="U144" i="26"/>
  <c r="U150" i="26"/>
  <c r="V211" i="26"/>
  <c r="U40" i="29"/>
  <c r="U364" i="26"/>
  <c r="U232" i="26"/>
  <c r="V44" i="29"/>
  <c r="U301" i="26"/>
  <c r="U159" i="26"/>
  <c r="U55" i="26"/>
  <c r="U31" i="26"/>
  <c r="V73" i="26"/>
  <c r="V35" i="27"/>
  <c r="U43" i="27"/>
  <c r="U52" i="26"/>
  <c r="V161" i="26"/>
  <c r="V275" i="26"/>
  <c r="U255" i="26"/>
  <c r="V115" i="26"/>
  <c r="U99" i="13"/>
  <c r="U48" i="13"/>
  <c r="V362" i="26"/>
  <c r="U262" i="26"/>
  <c r="V58" i="29"/>
  <c r="U34" i="13"/>
  <c r="V196" i="26"/>
  <c r="V147" i="26"/>
  <c r="U50" i="27"/>
  <c r="V314" i="26"/>
  <c r="U218" i="26"/>
  <c r="U41" i="26"/>
  <c r="U97" i="13"/>
  <c r="V303" i="26"/>
  <c r="V96" i="13"/>
  <c r="V363" i="26"/>
  <c r="V193" i="26"/>
  <c r="U317" i="26"/>
  <c r="V29" i="29"/>
  <c r="U75" i="26"/>
  <c r="U30" i="27"/>
  <c r="V60" i="29"/>
  <c r="U30" i="26"/>
  <c r="U394" i="26"/>
  <c r="U384" i="26"/>
  <c r="U53" i="26"/>
  <c r="V23" i="26"/>
  <c r="U60" i="13"/>
  <c r="V307" i="26"/>
  <c r="V51" i="13"/>
  <c r="V93" i="26"/>
  <c r="U217" i="26"/>
  <c r="U33" i="29"/>
  <c r="V40" i="26"/>
  <c r="V41" i="27"/>
  <c r="U113" i="26"/>
  <c r="U105" i="26"/>
  <c r="U68" i="29"/>
  <c r="U39" i="27"/>
  <c r="V292" i="26"/>
  <c r="V23" i="27"/>
  <c r="U197" i="26"/>
  <c r="U368" i="26"/>
  <c r="V215" i="26"/>
  <c r="V154" i="26"/>
  <c r="V190" i="26"/>
  <c r="V347" i="26"/>
  <c r="V24" i="27"/>
  <c r="V163" i="26"/>
  <c r="V26" i="29"/>
  <c r="V32" i="26"/>
  <c r="U274" i="26"/>
  <c r="V59" i="27"/>
  <c r="U37" i="26"/>
  <c r="U196" i="26"/>
  <c r="V270" i="26"/>
  <c r="U199" i="26"/>
  <c r="V41" i="26"/>
  <c r="V99" i="26"/>
  <c r="V227" i="26"/>
  <c r="V289" i="26"/>
  <c r="U111" i="26"/>
  <c r="V317" i="26"/>
  <c r="V308" i="26"/>
  <c r="U195" i="26"/>
  <c r="U136" i="26"/>
  <c r="U69" i="26"/>
  <c r="U92" i="26"/>
  <c r="V326" i="26"/>
  <c r="U70" i="26"/>
  <c r="U270" i="26"/>
  <c r="V250" i="26"/>
  <c r="U69" i="27"/>
  <c r="U258" i="26"/>
  <c r="U288" i="26"/>
  <c r="V175" i="26"/>
  <c r="V319" i="26"/>
  <c r="V153" i="26"/>
  <c r="V184" i="26"/>
  <c r="U311" i="26"/>
  <c r="V78" i="13"/>
  <c r="U176" i="26"/>
  <c r="U63" i="29"/>
  <c r="V187" i="26"/>
  <c r="U327" i="26"/>
  <c r="V39" i="26"/>
  <c r="U293" i="26"/>
  <c r="V48" i="27"/>
  <c r="V143" i="26"/>
  <c r="U26" i="27"/>
  <c r="U146" i="26"/>
  <c r="V30" i="13"/>
  <c r="V125" i="26"/>
  <c r="V68" i="13"/>
  <c r="V348" i="26"/>
  <c r="V332" i="26"/>
  <c r="U193" i="26"/>
  <c r="U228" i="26"/>
  <c r="U240" i="26"/>
  <c r="V206" i="26"/>
  <c r="U268" i="26"/>
  <c r="V70" i="13"/>
  <c r="V220" i="26"/>
  <c r="U45" i="27"/>
  <c r="V397" i="26"/>
  <c r="U138" i="26"/>
  <c r="V101" i="13"/>
  <c r="U345" i="26"/>
  <c r="U89" i="26"/>
  <c r="V49" i="13"/>
  <c r="V27" i="29"/>
  <c r="U302" i="26"/>
  <c r="U77" i="26"/>
  <c r="U326" i="26"/>
  <c r="U198" i="26"/>
  <c r="V40" i="29"/>
  <c r="U237" i="26"/>
  <c r="V56" i="27"/>
  <c r="U173" i="26"/>
  <c r="V353" i="26"/>
  <c r="V290" i="26"/>
  <c r="V31" i="27"/>
  <c r="U43" i="29"/>
  <c r="U181" i="26"/>
  <c r="U47" i="13"/>
  <c r="U226" i="26"/>
  <c r="V331" i="26"/>
  <c r="W331" i="26" l="1"/>
  <c r="X226" i="26"/>
  <c r="Y226" i="26" s="1"/>
  <c r="X47" i="13"/>
  <c r="Y47" i="13" s="1"/>
  <c r="X181" i="26"/>
  <c r="Y181" i="26" s="1"/>
  <c r="X43" i="29"/>
  <c r="Y43" i="29" s="1"/>
  <c r="W31" i="27"/>
  <c r="W290" i="26"/>
  <c r="W353" i="26"/>
  <c r="X173" i="26"/>
  <c r="Y173" i="26" s="1"/>
  <c r="W56" i="27"/>
  <c r="X237" i="26"/>
  <c r="Y237" i="26" s="1"/>
  <c r="W40" i="29"/>
  <c r="X198" i="26"/>
  <c r="Y198" i="26" s="1"/>
  <c r="X326" i="26"/>
  <c r="Y326" i="26" s="1"/>
  <c r="X77" i="26"/>
  <c r="Y77" i="26" s="1"/>
  <c r="X302" i="26"/>
  <c r="Y302" i="26" s="1"/>
  <c r="W27" i="29"/>
  <c r="W49" i="13"/>
  <c r="X89" i="26"/>
  <c r="Y89" i="26" s="1"/>
  <c r="X345" i="26"/>
  <c r="Y345" i="26" s="1"/>
  <c r="W101" i="13"/>
  <c r="X138" i="26"/>
  <c r="Y138" i="26" s="1"/>
  <c r="W397" i="26"/>
  <c r="X45" i="27"/>
  <c r="Y45" i="27" s="1"/>
  <c r="W220" i="26"/>
  <c r="W70" i="13"/>
  <c r="X268" i="26"/>
  <c r="Y268" i="26" s="1"/>
  <c r="W206" i="26"/>
  <c r="X240" i="26"/>
  <c r="Y240" i="26" s="1"/>
  <c r="X228" i="26"/>
  <c r="Y228" i="26" s="1"/>
  <c r="X193" i="26"/>
  <c r="Y193" i="26" s="1"/>
  <c r="W332" i="26"/>
  <c r="W348" i="26"/>
  <c r="W68" i="13"/>
  <c r="W125" i="26"/>
  <c r="W30" i="13"/>
  <c r="X146" i="26"/>
  <c r="Y146" i="26" s="1"/>
  <c r="X26" i="27"/>
  <c r="Y26" i="27" s="1"/>
  <c r="W143" i="26"/>
  <c r="W48" i="27"/>
  <c r="X293" i="26"/>
  <c r="Y293" i="26" s="1"/>
  <c r="W39" i="26"/>
  <c r="X327" i="26"/>
  <c r="Y327" i="26" s="1"/>
  <c r="W187" i="26"/>
  <c r="X63" i="29"/>
  <c r="Y63" i="29" s="1"/>
  <c r="X176" i="26"/>
  <c r="Y176" i="26" s="1"/>
  <c r="W78" i="13"/>
  <c r="X311" i="26"/>
  <c r="Y311" i="26" s="1"/>
  <c r="W184" i="26"/>
  <c r="W153" i="26"/>
  <c r="W319" i="26"/>
  <c r="W175" i="26"/>
  <c r="X288" i="26"/>
  <c r="Y288" i="26" s="1"/>
  <c r="X258" i="26"/>
  <c r="Y258" i="26" s="1"/>
  <c r="X69" i="27"/>
  <c r="Y69" i="27" s="1"/>
  <c r="W250" i="26"/>
  <c r="X270" i="26"/>
  <c r="Y270" i="26" s="1"/>
  <c r="X70" i="26"/>
  <c r="Y70" i="26" s="1"/>
  <c r="W326" i="26"/>
  <c r="X92" i="26"/>
  <c r="Y92" i="26" s="1"/>
  <c r="X69" i="26"/>
  <c r="Y69" i="26" s="1"/>
  <c r="X136" i="26"/>
  <c r="Y136" i="26" s="1"/>
  <c r="X195" i="26"/>
  <c r="Y195" i="26" s="1"/>
  <c r="W308" i="26"/>
  <c r="W317" i="26"/>
  <c r="X111" i="26"/>
  <c r="Y111" i="26" s="1"/>
  <c r="W289" i="26"/>
  <c r="W227" i="26"/>
  <c r="W99" i="26"/>
  <c r="W41" i="26"/>
  <c r="X199" i="26"/>
  <c r="Y199" i="26" s="1"/>
  <c r="W270" i="26"/>
  <c r="X196" i="26"/>
  <c r="Y196" i="26" s="1"/>
  <c r="X37" i="26"/>
  <c r="Y37" i="26" s="1"/>
  <c r="W59" i="27"/>
  <c r="X274" i="26"/>
  <c r="Y274" i="26" s="1"/>
  <c r="W32" i="26"/>
  <c r="W26" i="29"/>
  <c r="W163" i="26"/>
  <c r="W24" i="27"/>
  <c r="W347" i="26"/>
  <c r="W190" i="26"/>
  <c r="W154" i="26"/>
  <c r="W215" i="26"/>
  <c r="X368" i="26"/>
  <c r="Y368" i="26" s="1"/>
  <c r="X197" i="26"/>
  <c r="Y197" i="26" s="1"/>
  <c r="W23" i="27"/>
  <c r="W292" i="26"/>
  <c r="X39" i="27"/>
  <c r="Y39" i="27" s="1"/>
  <c r="X68" i="29"/>
  <c r="Y68" i="29" s="1"/>
  <c r="X105" i="26"/>
  <c r="Y105" i="26" s="1"/>
  <c r="X113" i="26"/>
  <c r="Y113" i="26" s="1"/>
  <c r="W41" i="27"/>
  <c r="W40" i="26"/>
  <c r="X33" i="29"/>
  <c r="Y33" i="29" s="1"/>
  <c r="X217" i="26"/>
  <c r="Y217" i="26" s="1"/>
  <c r="W93" i="26"/>
  <c r="W51" i="13"/>
  <c r="W307" i="26"/>
  <c r="X60" i="13"/>
  <c r="Y60" i="13" s="1"/>
  <c r="W23" i="26"/>
  <c r="X53" i="26"/>
  <c r="Y53" i="26" s="1"/>
  <c r="X384" i="26"/>
  <c r="Y384" i="26" s="1"/>
  <c r="X394" i="26"/>
  <c r="Y394" i="26" s="1"/>
  <c r="X30" i="26"/>
  <c r="Y30" i="26" s="1"/>
  <c r="W60" i="29"/>
  <c r="X30" i="27"/>
  <c r="Y30" i="27" s="1"/>
  <c r="X75" i="26"/>
  <c r="Y75" i="26" s="1"/>
  <c r="W29" i="29"/>
  <c r="X317" i="26"/>
  <c r="Y317" i="26" s="1"/>
  <c r="W193" i="26"/>
  <c r="W363" i="26"/>
  <c r="W96" i="13"/>
  <c r="W303" i="26"/>
  <c r="X97" i="13"/>
  <c r="Y97" i="13" s="1"/>
  <c r="X41" i="26"/>
  <c r="Y41" i="26" s="1"/>
  <c r="X218" i="26"/>
  <c r="Y218" i="26" s="1"/>
  <c r="W314" i="26"/>
  <c r="X50" i="27"/>
  <c r="Y50" i="27" s="1"/>
  <c r="W147" i="26"/>
  <c r="W196" i="26"/>
  <c r="X34" i="13"/>
  <c r="Y34" i="13" s="1"/>
  <c r="W58" i="29"/>
  <c r="X262" i="26"/>
  <c r="Y262" i="26" s="1"/>
  <c r="W362" i="26"/>
  <c r="X48" i="13"/>
  <c r="Y48" i="13" s="1"/>
  <c r="X99" i="13"/>
  <c r="Y99" i="13" s="1"/>
  <c r="W115" i="26"/>
  <c r="X255" i="26"/>
  <c r="Y255" i="26" s="1"/>
  <c r="W275" i="26"/>
  <c r="W161" i="26"/>
  <c r="X52" i="26"/>
  <c r="Y52" i="26" s="1"/>
  <c r="X43" i="27"/>
  <c r="Y43" i="27" s="1"/>
  <c r="W35" i="27"/>
  <c r="W73" i="26"/>
  <c r="X31" i="26"/>
  <c r="Y31" i="26" s="1"/>
  <c r="X55" i="26"/>
  <c r="Y55" i="26" s="1"/>
  <c r="X159" i="26"/>
  <c r="Y159" i="26" s="1"/>
  <c r="X301" i="26"/>
  <c r="Y301" i="26" s="1"/>
  <c r="W44" i="29"/>
  <c r="X232" i="26"/>
  <c r="Y232" i="26" s="1"/>
  <c r="X364" i="26"/>
  <c r="Y364" i="26" s="1"/>
  <c r="X40" i="29"/>
  <c r="Y40" i="29" s="1"/>
  <c r="W211" i="26"/>
  <c r="X150" i="26"/>
  <c r="Y150" i="26" s="1"/>
  <c r="X144" i="26"/>
  <c r="Y144" i="26" s="1"/>
  <c r="X82" i="26"/>
  <c r="Y82" i="26" s="1"/>
  <c r="W401" i="26"/>
  <c r="X202" i="26"/>
  <c r="Y202" i="26" s="1"/>
  <c r="X284" i="26"/>
  <c r="Y284" i="26" s="1"/>
  <c r="W205" i="26"/>
  <c r="X192" i="26"/>
  <c r="Y192" i="26" s="1"/>
  <c r="W392" i="26"/>
  <c r="X67" i="13"/>
  <c r="Y67" i="13" s="1"/>
  <c r="W77" i="26"/>
  <c r="W123" i="26"/>
  <c r="W132" i="26"/>
  <c r="W28" i="13"/>
  <c r="W305" i="26"/>
  <c r="X69" i="13"/>
  <c r="Y69" i="13" s="1"/>
  <c r="X205" i="26"/>
  <c r="Y205" i="26" s="1"/>
  <c r="W320" i="26"/>
  <c r="W249" i="26"/>
  <c r="X35" i="27"/>
  <c r="Y35" i="27" s="1"/>
  <c r="W245" i="26"/>
  <c r="X25" i="13"/>
  <c r="Y25" i="13" s="1"/>
  <c r="W27" i="28"/>
  <c r="X27" i="26"/>
  <c r="Y27" i="26" s="1"/>
  <c r="W346" i="26"/>
  <c r="X29" i="28"/>
  <c r="Y29" i="28" s="1"/>
  <c r="W261" i="26"/>
  <c r="X365" i="26"/>
  <c r="Y365" i="26" s="1"/>
  <c r="W61" i="13"/>
  <c r="X85" i="26"/>
  <c r="Y85" i="26" s="1"/>
  <c r="W273" i="26"/>
  <c r="X63" i="26"/>
  <c r="Y63" i="26" s="1"/>
  <c r="X321" i="26"/>
  <c r="Y321" i="26" s="1"/>
  <c r="X99" i="26"/>
  <c r="Y99" i="26" s="1"/>
  <c r="X257" i="26"/>
  <c r="Y257" i="26" s="1"/>
  <c r="X59" i="26"/>
  <c r="Y59" i="26" s="1"/>
  <c r="W32" i="13"/>
  <c r="X58" i="29"/>
  <c r="Y58" i="29" s="1"/>
  <c r="W367" i="26"/>
  <c r="W98" i="26"/>
  <c r="X214" i="26"/>
  <c r="Y214" i="26" s="1"/>
  <c r="W65" i="13"/>
  <c r="W166" i="26"/>
  <c r="X215" i="26"/>
  <c r="Y215" i="26" s="1"/>
  <c r="W24" i="28"/>
  <c r="X86" i="13"/>
  <c r="Y86" i="13" s="1"/>
  <c r="W256" i="26"/>
  <c r="W44" i="13"/>
  <c r="X39" i="29"/>
  <c r="Y39" i="29" s="1"/>
  <c r="W209" i="26"/>
  <c r="W291" i="26"/>
  <c r="W379" i="26"/>
  <c r="X375" i="26"/>
  <c r="Y375" i="26" s="1"/>
  <c r="W42" i="27"/>
  <c r="X170" i="26"/>
  <c r="Y170" i="26" s="1"/>
  <c r="W333" i="26"/>
  <c r="X243" i="26"/>
  <c r="Y243" i="26" s="1"/>
  <c r="W67" i="13"/>
  <c r="X216" i="26"/>
  <c r="Y216" i="26" s="1"/>
  <c r="X96" i="26"/>
  <c r="Y96" i="26" s="1"/>
  <c r="W58" i="13"/>
  <c r="X135" i="26"/>
  <c r="Y135" i="26" s="1"/>
  <c r="X39" i="13"/>
  <c r="Y39" i="13" s="1"/>
  <c r="W387" i="26"/>
  <c r="W258" i="26"/>
  <c r="W262" i="26"/>
  <c r="X300" i="26"/>
  <c r="Y300" i="26" s="1"/>
  <c r="W97" i="26"/>
  <c r="W301" i="26"/>
  <c r="X34" i="27"/>
  <c r="Y34" i="27" s="1"/>
  <c r="X391" i="26"/>
  <c r="Y391" i="26" s="1"/>
  <c r="W28" i="29"/>
  <c r="W283" i="26"/>
  <c r="W389" i="26"/>
  <c r="W39" i="27"/>
  <c r="W56" i="29"/>
  <c r="W310" i="26"/>
  <c r="W246" i="26"/>
  <c r="X25" i="27"/>
  <c r="Y25" i="27" s="1"/>
  <c r="W64" i="13"/>
  <c r="W207" i="26"/>
  <c r="X65" i="13"/>
  <c r="Y65" i="13" s="1"/>
  <c r="W49" i="26"/>
  <c r="W96" i="26"/>
  <c r="X156" i="26"/>
  <c r="Y156" i="26" s="1"/>
  <c r="W369" i="26"/>
  <c r="X86" i="26"/>
  <c r="Y86" i="26" s="1"/>
  <c r="X49" i="13"/>
  <c r="Y49" i="13" s="1"/>
  <c r="W27" i="13"/>
  <c r="X285" i="26"/>
  <c r="Y285" i="26" s="1"/>
  <c r="W285" i="26"/>
  <c r="X142" i="26"/>
  <c r="Y142" i="26" s="1"/>
  <c r="X219" i="26"/>
  <c r="Y219" i="26" s="1"/>
  <c r="W105" i="26"/>
  <c r="X373" i="26"/>
  <c r="Y373" i="26" s="1"/>
  <c r="X45" i="29"/>
  <c r="Y45" i="29" s="1"/>
  <c r="X376" i="26"/>
  <c r="Y376" i="26" s="1"/>
  <c r="X56" i="26"/>
  <c r="Y56" i="26" s="1"/>
  <c r="W78" i="26"/>
  <c r="X315" i="26"/>
  <c r="Y315" i="26" s="1"/>
  <c r="W177" i="26"/>
  <c r="X47" i="26"/>
  <c r="Y47" i="26" s="1"/>
  <c r="W355" i="26"/>
  <c r="X48" i="27"/>
  <c r="Y48" i="27" s="1"/>
  <c r="X52" i="29"/>
  <c r="Y52" i="29" s="1"/>
  <c r="X249" i="26"/>
  <c r="Y249" i="26" s="1"/>
  <c r="X62" i="29"/>
  <c r="Y62" i="29" s="1"/>
  <c r="W174" i="26"/>
  <c r="X84" i="26"/>
  <c r="Y84" i="26" s="1"/>
  <c r="X68" i="13"/>
  <c r="Y68" i="13" s="1"/>
  <c r="W280" i="26"/>
  <c r="X23" i="29"/>
  <c r="Y23" i="29" s="1"/>
  <c r="W162" i="26"/>
  <c r="W52" i="26"/>
  <c r="X56" i="27"/>
  <c r="Y56" i="27" s="1"/>
  <c r="W236" i="26"/>
  <c r="W357" i="26"/>
  <c r="W92" i="13"/>
  <c r="X235" i="26"/>
  <c r="Y235" i="26" s="1"/>
  <c r="X347" i="26"/>
  <c r="Y347" i="26" s="1"/>
  <c r="W81" i="13"/>
  <c r="W375" i="26"/>
  <c r="W342" i="26"/>
  <c r="W282" i="26"/>
  <c r="W48" i="29"/>
  <c r="W25" i="26"/>
  <c r="X88" i="26"/>
  <c r="Y88" i="26" s="1"/>
  <c r="X39" i="26"/>
  <c r="Y39" i="26" s="1"/>
  <c r="X162" i="26"/>
  <c r="Y162" i="26" s="1"/>
  <c r="W244" i="26"/>
  <c r="W40" i="13"/>
  <c r="X25" i="29"/>
  <c r="Y25" i="29" s="1"/>
  <c r="W35" i="28"/>
  <c r="X73" i="26"/>
  <c r="Y73" i="26" s="1"/>
  <c r="W47" i="27"/>
  <c r="W278" i="26"/>
  <c r="W29" i="26"/>
  <c r="W76" i="13"/>
  <c r="X154" i="26"/>
  <c r="Y154" i="26" s="1"/>
  <c r="W43" i="13"/>
  <c r="W212" i="26"/>
  <c r="X110" i="26"/>
  <c r="Y110" i="26" s="1"/>
  <c r="X244" i="26"/>
  <c r="Y244" i="26" s="1"/>
  <c r="W316" i="26"/>
  <c r="X290" i="26"/>
  <c r="Y290" i="26" s="1"/>
  <c r="W329" i="26"/>
  <c r="W51" i="29"/>
  <c r="X90" i="13"/>
  <c r="Y90" i="13" s="1"/>
  <c r="X40" i="26"/>
  <c r="Y40" i="26" s="1"/>
  <c r="W76" i="26"/>
  <c r="W204" i="26"/>
  <c r="W33" i="26"/>
  <c r="X386" i="26"/>
  <c r="Y386" i="26" s="1"/>
  <c r="W34" i="26"/>
  <c r="X102" i="26"/>
  <c r="Y102" i="26" s="1"/>
  <c r="X191" i="26"/>
  <c r="Y191" i="26" s="1"/>
  <c r="W87" i="13"/>
  <c r="X71" i="13"/>
  <c r="Y71" i="13" s="1"/>
  <c r="W64" i="26"/>
  <c r="W42" i="26"/>
  <c r="W72" i="13"/>
  <c r="X396" i="26"/>
  <c r="Y396" i="26" s="1"/>
  <c r="W85" i="13"/>
  <c r="W218" i="26"/>
  <c r="W71" i="13"/>
  <c r="W336" i="26"/>
  <c r="X148" i="26"/>
  <c r="Y148" i="26" s="1"/>
  <c r="X221" i="26"/>
  <c r="Y221" i="26" s="1"/>
  <c r="W230" i="26"/>
  <c r="W340" i="26"/>
  <c r="X382" i="26"/>
  <c r="Y382" i="26" s="1"/>
  <c r="W339" i="26"/>
  <c r="X92" i="13"/>
  <c r="Y92" i="13" s="1"/>
  <c r="X72" i="13"/>
  <c r="Y72" i="13" s="1"/>
  <c r="X342" i="26"/>
  <c r="Y342" i="26" s="1"/>
  <c r="X351" i="26"/>
  <c r="Y351" i="26" s="1"/>
  <c r="W302" i="26"/>
  <c r="W68" i="29"/>
  <c r="X182" i="26"/>
  <c r="Y182" i="26" s="1"/>
  <c r="X38" i="13"/>
  <c r="Y38" i="13" s="1"/>
  <c r="W233" i="26"/>
  <c r="X36" i="27"/>
  <c r="Y36" i="27" s="1"/>
  <c r="W195" i="26"/>
  <c r="W200" i="26"/>
  <c r="W318" i="26"/>
  <c r="W198" i="26"/>
  <c r="X322" i="26"/>
  <c r="Y322" i="26" s="1"/>
  <c r="W74" i="26"/>
  <c r="X82" i="13"/>
  <c r="Y82" i="13" s="1"/>
  <c r="W259" i="26"/>
  <c r="W43" i="26"/>
  <c r="X276" i="26"/>
  <c r="Y276" i="26" s="1"/>
  <c r="X44" i="29"/>
  <c r="Y44" i="29" s="1"/>
  <c r="W272" i="26"/>
  <c r="W176" i="26"/>
  <c r="X42" i="26"/>
  <c r="Y42" i="26" s="1"/>
  <c r="X26" i="28"/>
  <c r="Y26" i="28" s="1"/>
  <c r="X85" i="13"/>
  <c r="Y85" i="13" s="1"/>
  <c r="X185" i="26"/>
  <c r="Y185" i="26" s="1"/>
  <c r="W108" i="26"/>
  <c r="W126" i="26"/>
  <c r="X63" i="13"/>
  <c r="Y63" i="13" s="1"/>
  <c r="X353" i="26"/>
  <c r="Y353" i="26" s="1"/>
  <c r="W145" i="26"/>
  <c r="W102" i="13"/>
  <c r="W66" i="13"/>
  <c r="X337" i="26"/>
  <c r="Y337" i="26" s="1"/>
  <c r="W53" i="13"/>
  <c r="W98" i="13"/>
  <c r="W235" i="26"/>
  <c r="X66" i="26"/>
  <c r="Y66" i="26" s="1"/>
  <c r="W86" i="26"/>
  <c r="W251" i="26"/>
  <c r="W55" i="13"/>
  <c r="W54" i="29"/>
  <c r="X378" i="26"/>
  <c r="Y378" i="26" s="1"/>
  <c r="W295" i="26"/>
  <c r="X344" i="26"/>
  <c r="Y344" i="26" s="1"/>
  <c r="X48" i="26"/>
  <c r="Y48" i="26" s="1"/>
  <c r="W25" i="13"/>
  <c r="X109" i="26"/>
  <c r="Y109" i="26" s="1"/>
  <c r="X84" i="13"/>
  <c r="Y84" i="13" s="1"/>
  <c r="X106" i="26"/>
  <c r="Y106" i="26" s="1"/>
  <c r="X133" i="26"/>
  <c r="Y133" i="26" s="1"/>
  <c r="W59" i="13"/>
  <c r="X389" i="26"/>
  <c r="Y389" i="26" s="1"/>
  <c r="X137" i="26"/>
  <c r="Y137" i="26" s="1"/>
  <c r="X222" i="26"/>
  <c r="Y222" i="26" s="1"/>
  <c r="W61" i="27"/>
  <c r="X98" i="26"/>
  <c r="Y98" i="26" s="1"/>
  <c r="X160" i="26"/>
  <c r="Y160" i="26" s="1"/>
  <c r="W90" i="26"/>
  <c r="X29" i="13"/>
  <c r="Y29" i="13" s="1"/>
  <c r="W110" i="26"/>
  <c r="W229" i="26"/>
  <c r="W350" i="26"/>
  <c r="W88" i="26"/>
  <c r="X26" i="26"/>
  <c r="Y26" i="26" s="1"/>
  <c r="X275" i="26"/>
  <c r="Y275" i="26" s="1"/>
  <c r="W68" i="26"/>
  <c r="X44" i="27"/>
  <c r="Y44" i="27" s="1"/>
  <c r="X46" i="13"/>
  <c r="Y46" i="13" s="1"/>
  <c r="X78" i="26"/>
  <c r="Y78" i="26" s="1"/>
  <c r="W142" i="26"/>
  <c r="X67" i="29"/>
  <c r="Y67" i="29" s="1"/>
  <c r="X57" i="29"/>
  <c r="Y57" i="29" s="1"/>
  <c r="X329" i="26"/>
  <c r="Y329" i="26" s="1"/>
  <c r="W38" i="13"/>
  <c r="X24" i="28"/>
  <c r="Y24" i="28" s="1"/>
  <c r="X93" i="26"/>
  <c r="Y93" i="26" s="1"/>
  <c r="W199" i="26"/>
  <c r="X350" i="26"/>
  <c r="Y350" i="26" s="1"/>
  <c r="W311" i="26"/>
  <c r="X95" i="26"/>
  <c r="Y95" i="26" s="1"/>
  <c r="W52" i="13"/>
  <c r="X87" i="26"/>
  <c r="Y87" i="26" s="1"/>
  <c r="W45" i="29"/>
  <c r="W48" i="13"/>
  <c r="X332" i="26"/>
  <c r="Y332" i="26" s="1"/>
  <c r="X31" i="27"/>
  <c r="Y31" i="27" s="1"/>
  <c r="W151" i="26"/>
  <c r="X55" i="27"/>
  <c r="Y55" i="27" s="1"/>
  <c r="X81" i="13"/>
  <c r="Y81" i="13" s="1"/>
  <c r="W71" i="26"/>
  <c r="W264" i="26"/>
  <c r="X100" i="13"/>
  <c r="Y100" i="13" s="1"/>
  <c r="W343" i="26"/>
  <c r="W294" i="26"/>
  <c r="X31" i="29"/>
  <c r="Y31" i="29" s="1"/>
  <c r="X242" i="26"/>
  <c r="Y242" i="26" s="1"/>
  <c r="X24" i="27"/>
  <c r="Y24" i="27" s="1"/>
  <c r="W358" i="26"/>
  <c r="W377" i="26"/>
  <c r="W43" i="27"/>
  <c r="W334" i="26"/>
  <c r="X77" i="13"/>
  <c r="Y77" i="13" s="1"/>
  <c r="X54" i="29"/>
  <c r="Y54" i="29" s="1"/>
  <c r="W364" i="26"/>
  <c r="X163" i="26"/>
  <c r="Y163" i="26" s="1"/>
  <c r="X94" i="13"/>
  <c r="Y94" i="13" s="1"/>
  <c r="W82" i="26"/>
  <c r="X64" i="13"/>
  <c r="Y64" i="13" s="1"/>
  <c r="X75" i="13"/>
  <c r="Y75" i="13" s="1"/>
  <c r="W75" i="13"/>
  <c r="W94" i="13"/>
  <c r="X24" i="29"/>
  <c r="Y24" i="29" s="1"/>
  <c r="X357" i="26"/>
  <c r="Y357" i="26" s="1"/>
  <c r="X116" i="26"/>
  <c r="Y116" i="26" s="1"/>
  <c r="X47" i="27"/>
  <c r="Y47" i="27" s="1"/>
  <c r="X271" i="26"/>
  <c r="Y271" i="26" s="1"/>
  <c r="X47" i="29"/>
  <c r="Y47" i="29" s="1"/>
  <c r="X168" i="26"/>
  <c r="Y168" i="26" s="1"/>
  <c r="X52" i="27"/>
  <c r="Y52" i="27" s="1"/>
  <c r="W64" i="27"/>
  <c r="W360" i="26"/>
  <c r="W371" i="26"/>
  <c r="W28" i="26"/>
  <c r="X282" i="26"/>
  <c r="Y282" i="26" s="1"/>
  <c r="X54" i="26"/>
  <c r="Y54" i="26" s="1"/>
  <c r="W65" i="27"/>
  <c r="W312" i="26"/>
  <c r="X400" i="26"/>
  <c r="Y400" i="26" s="1"/>
  <c r="X90" i="26"/>
  <c r="Y90" i="26" s="1"/>
  <c r="X83" i="26"/>
  <c r="Y83" i="26" s="1"/>
  <c r="W52" i="27"/>
  <c r="W356" i="26"/>
  <c r="X65" i="27"/>
  <c r="Y65" i="27" s="1"/>
  <c r="X143" i="26"/>
  <c r="Y143" i="26" s="1"/>
  <c r="X187" i="26"/>
  <c r="Y187" i="26" s="1"/>
  <c r="W313" i="26"/>
  <c r="W42" i="13"/>
  <c r="W59" i="26"/>
  <c r="W183" i="26"/>
  <c r="W38" i="29"/>
  <c r="X241" i="26"/>
  <c r="Y241" i="26" s="1"/>
  <c r="X161" i="26"/>
  <c r="Y161" i="26" s="1"/>
  <c r="X313" i="26"/>
  <c r="Y313" i="26" s="1"/>
  <c r="W216" i="26"/>
  <c r="X56" i="29"/>
  <c r="Y56" i="29" s="1"/>
  <c r="W133" i="26"/>
  <c r="W293" i="26"/>
  <c r="X303" i="26"/>
  <c r="Y303" i="26" s="1"/>
  <c r="W60" i="13"/>
  <c r="W263" i="26"/>
  <c r="X62" i="13"/>
  <c r="Y62" i="13" s="1"/>
  <c r="W38" i="26"/>
  <c r="X203" i="26"/>
  <c r="Y203" i="26" s="1"/>
  <c r="X372" i="26"/>
  <c r="Y372" i="26" s="1"/>
  <c r="X63" i="27"/>
  <c r="Y63" i="27" s="1"/>
  <c r="W395" i="26"/>
  <c r="X166" i="26"/>
  <c r="Y166" i="26" s="1"/>
  <c r="X27" i="13"/>
  <c r="Y27" i="13" s="1"/>
  <c r="W46" i="27"/>
  <c r="W279" i="26"/>
  <c r="W31" i="13"/>
  <c r="W189" i="26"/>
  <c r="W393" i="26"/>
  <c r="X172" i="26"/>
  <c r="Y172" i="26" s="1"/>
  <c r="W66" i="26"/>
  <c r="W28" i="28"/>
  <c r="W173" i="26"/>
  <c r="X49" i="29"/>
  <c r="Y49" i="29" s="1"/>
  <c r="W107" i="26"/>
  <c r="W62" i="29"/>
  <c r="X369" i="26"/>
  <c r="Y369" i="26" s="1"/>
  <c r="X51" i="26"/>
  <c r="Y51" i="26" s="1"/>
  <c r="X66" i="13"/>
  <c r="Y66" i="13" s="1"/>
  <c r="X69" i="29"/>
  <c r="Y69" i="29" s="1"/>
  <c r="X153" i="26"/>
  <c r="Y153" i="26" s="1"/>
  <c r="X213" i="26"/>
  <c r="Y213" i="26" s="1"/>
  <c r="W323" i="26"/>
  <c r="W37" i="29"/>
  <c r="W170" i="26"/>
  <c r="W79" i="13"/>
  <c r="W95" i="26"/>
  <c r="W29" i="13"/>
  <c r="X31" i="28"/>
  <c r="Y31" i="28" s="1"/>
  <c r="W61" i="29"/>
  <c r="X46" i="27"/>
  <c r="Y46" i="27" s="1"/>
  <c r="X93" i="13"/>
  <c r="Y93" i="13" s="1"/>
  <c r="X380" i="26"/>
  <c r="Y380" i="26" s="1"/>
  <c r="X71" i="26"/>
  <c r="Y71" i="26" s="1"/>
  <c r="W135" i="26"/>
  <c r="W271" i="26"/>
  <c r="X134" i="26"/>
  <c r="Y134" i="26" s="1"/>
  <c r="W35" i="29"/>
  <c r="W139" i="26"/>
  <c r="W30" i="28"/>
  <c r="W62" i="27"/>
  <c r="X74" i="26"/>
  <c r="Y74" i="26" s="1"/>
  <c r="W104" i="26"/>
  <c r="X60" i="26"/>
  <c r="Y60" i="26" s="1"/>
  <c r="X312" i="26"/>
  <c r="Y312" i="26" s="1"/>
  <c r="W354" i="26"/>
  <c r="X67" i="27"/>
  <c r="Y67" i="27" s="1"/>
  <c r="X330" i="26"/>
  <c r="Y330" i="26" s="1"/>
  <c r="X254" i="26"/>
  <c r="Y254" i="26" s="1"/>
  <c r="W117" i="26"/>
  <c r="W203" i="26"/>
  <c r="W152" i="26"/>
  <c r="X27" i="28"/>
  <c r="Y27" i="28" s="1"/>
  <c r="W361" i="26"/>
  <c r="W269" i="26"/>
  <c r="X61" i="27"/>
  <c r="Y61" i="27" s="1"/>
  <c r="X401" i="26"/>
  <c r="Y401" i="26" s="1"/>
  <c r="X53" i="27"/>
  <c r="Y53" i="27" s="1"/>
  <c r="X287" i="26"/>
  <c r="Y287" i="26" s="1"/>
  <c r="X36" i="29"/>
  <c r="Y36" i="29" s="1"/>
  <c r="W40" i="27"/>
  <c r="X280" i="26"/>
  <c r="Y280" i="26" s="1"/>
  <c r="W53" i="27"/>
  <c r="X246" i="26"/>
  <c r="Y246" i="26" s="1"/>
  <c r="W276" i="26"/>
  <c r="W180" i="26"/>
  <c r="W134" i="26"/>
  <c r="X81" i="26"/>
  <c r="Y81" i="26" s="1"/>
  <c r="X158" i="26"/>
  <c r="Y158" i="26" s="1"/>
  <c r="W45" i="27"/>
  <c r="W34" i="28"/>
  <c r="X269" i="26"/>
  <c r="Y269" i="26" s="1"/>
  <c r="X245" i="26"/>
  <c r="Y245" i="26" s="1"/>
  <c r="W150" i="26"/>
  <c r="W36" i="27"/>
  <c r="X267" i="26"/>
  <c r="Y267" i="26" s="1"/>
  <c r="X64" i="29"/>
  <c r="Y64" i="29" s="1"/>
  <c r="X61" i="13"/>
  <c r="Y61" i="13" s="1"/>
  <c r="X370" i="26"/>
  <c r="Y370" i="26" s="1"/>
  <c r="X177" i="26"/>
  <c r="Y177" i="26" s="1"/>
  <c r="X62" i="27"/>
  <c r="Y62" i="27" s="1"/>
  <c r="X37" i="29"/>
  <c r="Y37" i="29" s="1"/>
  <c r="X186" i="26"/>
  <c r="Y186" i="26" s="1"/>
  <c r="W140" i="26"/>
  <c r="W101" i="26"/>
  <c r="X50" i="26"/>
  <c r="Y50" i="26" s="1"/>
  <c r="W243" i="26"/>
  <c r="X395" i="26"/>
  <c r="Y395" i="26" s="1"/>
  <c r="W137" i="26"/>
  <c r="X61" i="26"/>
  <c r="Y61" i="26" s="1"/>
  <c r="W31" i="26"/>
  <c r="W255" i="26"/>
  <c r="X42" i="29"/>
  <c r="Y42" i="29" s="1"/>
  <c r="X23" i="28"/>
  <c r="Y23" i="28" s="1"/>
  <c r="X320" i="26"/>
  <c r="Y320" i="26" s="1"/>
  <c r="X48" i="29"/>
  <c r="Y48" i="29" s="1"/>
  <c r="W63" i="27"/>
  <c r="W72" i="26"/>
  <c r="W89" i="26"/>
  <c r="W378" i="26"/>
  <c r="W52" i="29"/>
  <c r="W247" i="26"/>
  <c r="X33" i="13"/>
  <c r="Y33" i="13" s="1"/>
  <c r="X27" i="27"/>
  <c r="Y27" i="27" s="1"/>
  <c r="W254" i="26"/>
  <c r="X74" i="13"/>
  <c r="Y74" i="13" s="1"/>
  <c r="X38" i="26"/>
  <c r="Y38" i="26" s="1"/>
  <c r="W396" i="26"/>
  <c r="W266" i="26"/>
  <c r="X57" i="26"/>
  <c r="Y57" i="26" s="1"/>
  <c r="W54" i="13"/>
  <c r="X377" i="26"/>
  <c r="Y377" i="26" s="1"/>
  <c r="W112" i="26"/>
  <c r="X76" i="26"/>
  <c r="Y76" i="26" s="1"/>
  <c r="X35" i="26"/>
  <c r="Y35" i="26" s="1"/>
  <c r="X251" i="26"/>
  <c r="Y251" i="26" s="1"/>
  <c r="W186" i="26"/>
  <c r="W345" i="26"/>
  <c r="X208" i="26"/>
  <c r="Y208" i="26" s="1"/>
  <c r="X361" i="26"/>
  <c r="Y361" i="26" s="1"/>
  <c r="W210" i="26"/>
  <c r="X239" i="26"/>
  <c r="Y239" i="26" s="1"/>
  <c r="X55" i="13"/>
  <c r="Y55" i="13" s="1"/>
  <c r="W33" i="13"/>
  <c r="X95" i="13"/>
  <c r="Y95" i="13" s="1"/>
  <c r="W299" i="26"/>
  <c r="X42" i="13"/>
  <c r="Y42" i="13" s="1"/>
  <c r="X328" i="26"/>
  <c r="Y328" i="26" s="1"/>
  <c r="X35" i="13"/>
  <c r="Y35" i="13" s="1"/>
  <c r="X103" i="13"/>
  <c r="Y103" i="13" s="1"/>
  <c r="W63" i="29"/>
  <c r="X175" i="26"/>
  <c r="Y175" i="26" s="1"/>
  <c r="X397" i="26"/>
  <c r="Y397" i="26" s="1"/>
  <c r="X46" i="29"/>
  <c r="Y46" i="29" s="1"/>
  <c r="X104" i="13"/>
  <c r="Y104" i="13" s="1"/>
  <c r="W62" i="13"/>
  <c r="X225" i="26"/>
  <c r="Y225" i="26" s="1"/>
  <c r="W252" i="26"/>
  <c r="W88" i="13"/>
  <c r="X296" i="26"/>
  <c r="Y296" i="26" s="1"/>
  <c r="X52" i="13"/>
  <c r="Y52" i="13" s="1"/>
  <c r="X358" i="26"/>
  <c r="Y358" i="26" s="1"/>
  <c r="X40" i="27"/>
  <c r="Y40" i="27" s="1"/>
  <c r="W50" i="13"/>
  <c r="X179" i="26"/>
  <c r="Y179" i="26" s="1"/>
  <c r="W103" i="13"/>
  <c r="X157" i="26"/>
  <c r="Y157" i="26" s="1"/>
  <c r="W61" i="26"/>
  <c r="W45" i="13"/>
  <c r="X44" i="26"/>
  <c r="Y44" i="26" s="1"/>
  <c r="W286" i="26"/>
  <c r="W85" i="26"/>
  <c r="W122" i="26"/>
  <c r="W136" i="26"/>
  <c r="W232" i="26"/>
  <c r="W366" i="26"/>
  <c r="X374" i="26"/>
  <c r="Y374" i="26" s="1"/>
  <c r="W26" i="13"/>
  <c r="X314" i="26"/>
  <c r="Y314" i="26" s="1"/>
  <c r="W35" i="26"/>
  <c r="W32" i="29"/>
  <c r="X309" i="26"/>
  <c r="Y309" i="26" s="1"/>
  <c r="X94" i="26"/>
  <c r="Y94" i="26" s="1"/>
  <c r="W201" i="26"/>
  <c r="W296" i="26"/>
  <c r="W191" i="26"/>
  <c r="W27" i="26"/>
  <c r="W47" i="26"/>
  <c r="W48" i="26"/>
  <c r="X30" i="28"/>
  <c r="Y30" i="28" s="1"/>
  <c r="W240" i="26"/>
  <c r="W172" i="26"/>
  <c r="W47" i="29"/>
  <c r="X298" i="26"/>
  <c r="Y298" i="26" s="1"/>
  <c r="X230" i="26"/>
  <c r="Y230" i="26" s="1"/>
  <c r="W352" i="26"/>
  <c r="W39" i="29"/>
  <c r="W224" i="26"/>
  <c r="X35" i="28"/>
  <c r="Y35" i="28" s="1"/>
  <c r="X252" i="26"/>
  <c r="Y252" i="26" s="1"/>
  <c r="X28" i="28"/>
  <c r="Y28" i="28" s="1"/>
  <c r="W221" i="26"/>
  <c r="W33" i="28"/>
  <c r="W171" i="26"/>
  <c r="W93" i="13"/>
  <c r="W383" i="26"/>
  <c r="W34" i="27"/>
  <c r="X59" i="13"/>
  <c r="Y59" i="13" s="1"/>
  <c r="W400" i="26"/>
  <c r="X58" i="27"/>
  <c r="Y58" i="27" s="1"/>
  <c r="W222" i="26"/>
  <c r="X29" i="26"/>
  <c r="Y29" i="26" s="1"/>
  <c r="X70" i="27"/>
  <c r="Y70" i="27" s="1"/>
  <c r="X60" i="27"/>
  <c r="Y60" i="27" s="1"/>
  <c r="W33" i="29"/>
  <c r="X343" i="26"/>
  <c r="Y343" i="26" s="1"/>
  <c r="W69" i="13"/>
  <c r="X32" i="13"/>
  <c r="Y32" i="13" s="1"/>
  <c r="W165" i="26"/>
  <c r="X127" i="26"/>
  <c r="Y127" i="26" s="1"/>
  <c r="W194" i="26"/>
  <c r="W37" i="26"/>
  <c r="W119" i="26"/>
  <c r="W25" i="27"/>
  <c r="W23" i="13"/>
  <c r="W34" i="13"/>
  <c r="W46" i="26"/>
  <c r="W51" i="26"/>
  <c r="X57" i="13"/>
  <c r="Y57" i="13" s="1"/>
  <c r="W158" i="26"/>
  <c r="X348" i="26"/>
  <c r="Y348" i="26" s="1"/>
  <c r="X42" i="27"/>
  <c r="Y42" i="27" s="1"/>
  <c r="X38" i="29"/>
  <c r="Y38" i="29" s="1"/>
  <c r="X210" i="26"/>
  <c r="Y210" i="26" s="1"/>
  <c r="W46" i="29"/>
  <c r="X34" i="28"/>
  <c r="Y34" i="28" s="1"/>
  <c r="W349" i="26"/>
  <c r="W164" i="26"/>
  <c r="W39" i="13"/>
  <c r="W49" i="29"/>
  <c r="X220" i="26"/>
  <c r="Y220" i="26" s="1"/>
  <c r="X341" i="26"/>
  <c r="Y341" i="26" s="1"/>
  <c r="X33" i="27"/>
  <c r="Y33" i="27" s="1"/>
  <c r="X141" i="26"/>
  <c r="Y141" i="26" s="1"/>
  <c r="W148" i="26"/>
  <c r="W90" i="13"/>
  <c r="X41" i="29"/>
  <c r="Y41" i="29" s="1"/>
  <c r="X201" i="26"/>
  <c r="Y201" i="26" s="1"/>
  <c r="W24" i="13"/>
  <c r="X307" i="26"/>
  <c r="Y307" i="26" s="1"/>
  <c r="X132" i="26"/>
  <c r="Y132" i="26" s="1"/>
  <c r="W304" i="26"/>
  <c r="W328" i="26"/>
  <c r="W84" i="13"/>
  <c r="X33" i="28"/>
  <c r="Y33" i="28" s="1"/>
  <c r="W87" i="26"/>
  <c r="W179" i="26"/>
  <c r="X379" i="26"/>
  <c r="Y379" i="26" s="1"/>
  <c r="X281" i="26"/>
  <c r="Y281" i="26" s="1"/>
  <c r="X121" i="26"/>
  <c r="Y121" i="26" s="1"/>
  <c r="X23" i="27"/>
  <c r="Y23" i="27" s="1"/>
  <c r="W202" i="26"/>
  <c r="X51" i="27"/>
  <c r="Y51" i="27" s="1"/>
  <c r="X383" i="26"/>
  <c r="Y383" i="26" s="1"/>
  <c r="X277" i="26"/>
  <c r="Y277" i="26" s="1"/>
  <c r="X297" i="26"/>
  <c r="Y297" i="26" s="1"/>
  <c r="W382" i="26"/>
  <c r="X32" i="28"/>
  <c r="Y32" i="28" s="1"/>
  <c r="X266" i="26"/>
  <c r="Y266" i="26" s="1"/>
  <c r="W53" i="26"/>
  <c r="X120" i="26"/>
  <c r="Y120" i="26" s="1"/>
  <c r="X291" i="26"/>
  <c r="Y291" i="26" s="1"/>
  <c r="W182" i="26"/>
  <c r="W58" i="27"/>
  <c r="X264" i="26"/>
  <c r="Y264" i="26" s="1"/>
  <c r="W287" i="26"/>
  <c r="W94" i="26"/>
  <c r="X96" i="13"/>
  <c r="Y96" i="13" s="1"/>
  <c r="W315" i="26"/>
  <c r="W37" i="13"/>
  <c r="X334" i="26"/>
  <c r="Y334" i="26" s="1"/>
  <c r="X306" i="26"/>
  <c r="Y306" i="26" s="1"/>
  <c r="X37" i="13"/>
  <c r="Y37" i="13" s="1"/>
  <c r="X131" i="26"/>
  <c r="Y131" i="26" s="1"/>
  <c r="W23" i="29"/>
  <c r="X49" i="26"/>
  <c r="Y49" i="26" s="1"/>
  <c r="X229" i="26"/>
  <c r="Y229" i="26" s="1"/>
  <c r="W99" i="13"/>
  <c r="X34" i="29"/>
  <c r="Y34" i="29" s="1"/>
  <c r="X25" i="28"/>
  <c r="Y25" i="28" s="1"/>
  <c r="W390" i="26"/>
  <c r="W111" i="26"/>
  <c r="X126" i="26"/>
  <c r="Y126" i="26" s="1"/>
  <c r="W69" i="26"/>
  <c r="W60" i="26"/>
  <c r="X331" i="26"/>
  <c r="Y331" i="26" s="1"/>
  <c r="X43" i="13"/>
  <c r="Y43" i="13" s="1"/>
  <c r="X45" i="26"/>
  <c r="Y45" i="26" s="1"/>
  <c r="W297" i="26"/>
  <c r="W33" i="27"/>
  <c r="X169" i="26"/>
  <c r="Y169" i="26" s="1"/>
  <c r="X28" i="13"/>
  <c r="Y28" i="13" s="1"/>
  <c r="X54" i="13"/>
  <c r="Y54" i="13" s="1"/>
  <c r="X70" i="13"/>
  <c r="Y70" i="13" s="1"/>
  <c r="W381" i="26"/>
  <c r="X23" i="13"/>
  <c r="Y23" i="13" s="1"/>
  <c r="W260" i="26"/>
  <c r="X28" i="27"/>
  <c r="Y28" i="27" s="1"/>
  <c r="X155" i="26"/>
  <c r="Y155" i="26" s="1"/>
  <c r="W82" i="13"/>
  <c r="W237" i="26"/>
  <c r="W75" i="26"/>
  <c r="X55" i="29"/>
  <c r="Y55" i="29" s="1"/>
  <c r="W149" i="26"/>
  <c r="X59" i="29"/>
  <c r="Y59" i="29" s="1"/>
  <c r="W100" i="13"/>
  <c r="W84" i="26"/>
  <c r="W398" i="26"/>
  <c r="W268" i="26"/>
  <c r="W67" i="29"/>
  <c r="X292" i="26"/>
  <c r="Y292" i="26" s="1"/>
  <c r="W73" i="13"/>
  <c r="X294" i="26"/>
  <c r="Y294" i="26" s="1"/>
  <c r="X30" i="13"/>
  <c r="Y30" i="13" s="1"/>
  <c r="W24" i="29"/>
  <c r="X88" i="13"/>
  <c r="Y88" i="13" s="1"/>
  <c r="X139" i="26"/>
  <c r="Y139" i="26" s="1"/>
  <c r="W192" i="26"/>
  <c r="W129" i="26"/>
  <c r="W102" i="26"/>
  <c r="X91" i="26"/>
  <c r="Y91" i="26" s="1"/>
  <c r="X299" i="26"/>
  <c r="Y299" i="26" s="1"/>
  <c r="W399" i="26"/>
  <c r="X250" i="26"/>
  <c r="Y250" i="26" s="1"/>
  <c r="X46" i="26"/>
  <c r="Y46" i="26" s="1"/>
  <c r="W284" i="26"/>
  <c r="W225" i="26"/>
  <c r="W103" i="26"/>
  <c r="X53" i="29"/>
  <c r="Y53" i="29" s="1"/>
  <c r="W70" i="27"/>
  <c r="W41" i="13"/>
  <c r="X188" i="26"/>
  <c r="Y188" i="26" s="1"/>
  <c r="X238" i="26"/>
  <c r="Y238" i="26" s="1"/>
  <c r="X26" i="29"/>
  <c r="Y26" i="29" s="1"/>
  <c r="W330" i="26"/>
  <c r="X41" i="13"/>
  <c r="Y41" i="13" s="1"/>
  <c r="X151" i="26"/>
  <c r="Y151" i="26" s="1"/>
  <c r="X23" i="26"/>
  <c r="Y23" i="26" s="1"/>
  <c r="W120" i="26"/>
  <c r="X333" i="26"/>
  <c r="Y333" i="26" s="1"/>
  <c r="W374" i="26"/>
  <c r="X171" i="26"/>
  <c r="Y171" i="26" s="1"/>
  <c r="W155" i="26"/>
  <c r="X212" i="26"/>
  <c r="Y212" i="26" s="1"/>
  <c r="W213" i="26"/>
  <c r="W60" i="27"/>
  <c r="W127" i="26"/>
  <c r="W42" i="29"/>
  <c r="W69" i="29"/>
  <c r="W121" i="26"/>
  <c r="X308" i="26"/>
  <c r="Y308" i="26" s="1"/>
  <c r="W41" i="29"/>
  <c r="W327" i="26"/>
  <c r="X145" i="26"/>
  <c r="Y145" i="26" s="1"/>
  <c r="X190" i="26"/>
  <c r="Y190" i="26" s="1"/>
  <c r="W44" i="26"/>
  <c r="W118" i="26"/>
  <c r="W66" i="27"/>
  <c r="X50" i="29"/>
  <c r="Y50" i="29" s="1"/>
  <c r="X304" i="26"/>
  <c r="Y304" i="26" s="1"/>
  <c r="W44" i="27"/>
  <c r="X104" i="26"/>
  <c r="Y104" i="26" s="1"/>
  <c r="W26" i="26"/>
  <c r="W138" i="26"/>
  <c r="X91" i="13"/>
  <c r="Y91" i="13" s="1"/>
  <c r="W167" i="26"/>
  <c r="X38" i="27"/>
  <c r="Y38" i="27" s="1"/>
  <c r="X50" i="13"/>
  <c r="Y50" i="13" s="1"/>
  <c r="X194" i="26"/>
  <c r="Y194" i="26" s="1"/>
  <c r="X79" i="13"/>
  <c r="Y79" i="13" s="1"/>
  <c r="X355" i="26"/>
  <c r="Y355" i="26" s="1"/>
  <c r="X279" i="26"/>
  <c r="Y279" i="26" s="1"/>
  <c r="X263" i="26"/>
  <c r="Y263" i="26" s="1"/>
  <c r="W80" i="26"/>
  <c r="W54" i="26"/>
  <c r="W338" i="26"/>
  <c r="X398" i="26"/>
  <c r="Y398" i="26" s="1"/>
  <c r="X318" i="26"/>
  <c r="Y318" i="26" s="1"/>
  <c r="X27" i="29"/>
  <c r="Y27" i="29" s="1"/>
  <c r="X125" i="26"/>
  <c r="Y125" i="26" s="1"/>
  <c r="X289" i="26"/>
  <c r="Y289" i="26" s="1"/>
  <c r="X35" i="29"/>
  <c r="Y35" i="29" s="1"/>
  <c r="W100" i="26"/>
  <c r="W373" i="26"/>
  <c r="W58" i="26"/>
  <c r="W67" i="27"/>
  <c r="W116" i="26"/>
  <c r="X183" i="26"/>
  <c r="Y183" i="26" s="1"/>
  <c r="W30" i="29"/>
  <c r="X68" i="26"/>
  <c r="Y68" i="26" s="1"/>
  <c r="X44" i="13"/>
  <c r="Y44" i="13" s="1"/>
  <c r="W156" i="26"/>
  <c r="X66" i="29"/>
  <c r="Y66" i="29" s="1"/>
  <c r="W95" i="13"/>
  <c r="W321" i="26"/>
  <c r="W219" i="26"/>
  <c r="W57" i="13"/>
  <c r="W34" i="29"/>
  <c r="W65" i="29"/>
  <c r="W50" i="26"/>
  <c r="X49" i="27"/>
  <c r="Y49" i="27" s="1"/>
  <c r="X24" i="13"/>
  <c r="Y24" i="13" s="1"/>
  <c r="X53" i="13"/>
  <c r="Y53" i="13" s="1"/>
  <c r="X247" i="26"/>
  <c r="Y247" i="26" s="1"/>
  <c r="X32" i="27"/>
  <c r="Y32" i="27" s="1"/>
  <c r="X336" i="26"/>
  <c r="Y336" i="26" s="1"/>
  <c r="W267" i="26"/>
  <c r="W63" i="26"/>
  <c r="W281" i="26"/>
  <c r="W25" i="29"/>
  <c r="W394" i="26"/>
  <c r="X223" i="26"/>
  <c r="Y223" i="26" s="1"/>
  <c r="X319" i="26"/>
  <c r="Y319" i="26" s="1"/>
  <c r="X248" i="26"/>
  <c r="Y248" i="26" s="1"/>
  <c r="W69" i="27"/>
  <c r="X103" i="26"/>
  <c r="Y103" i="26" s="1"/>
  <c r="X36" i="13"/>
  <c r="Y36" i="13" s="1"/>
  <c r="W208" i="26"/>
  <c r="W92" i="26"/>
  <c r="X25" i="26"/>
  <c r="Y25" i="26" s="1"/>
  <c r="W359" i="26"/>
  <c r="W29" i="27"/>
  <c r="W351" i="26"/>
  <c r="X224" i="26"/>
  <c r="Y224" i="26" s="1"/>
  <c r="W97" i="13"/>
  <c r="W144" i="26"/>
  <c r="W45" i="26"/>
  <c r="W79" i="26"/>
  <c r="W130" i="26"/>
  <c r="X286" i="26"/>
  <c r="Y286" i="26" s="1"/>
  <c r="X354" i="26"/>
  <c r="Y354" i="26" s="1"/>
  <c r="W106" i="26"/>
  <c r="X356" i="26"/>
  <c r="Y356" i="26" s="1"/>
  <c r="W277" i="26"/>
  <c r="W29" i="28"/>
  <c r="W26" i="28"/>
  <c r="X278" i="26"/>
  <c r="Y278" i="26" s="1"/>
  <c r="W178" i="26"/>
  <c r="W365" i="26"/>
  <c r="W391" i="26"/>
  <c r="W91" i="26"/>
  <c r="W337" i="26"/>
  <c r="X360" i="26"/>
  <c r="Y360" i="26" s="1"/>
  <c r="X73" i="13"/>
  <c r="Y73" i="13" s="1"/>
  <c r="X54" i="27"/>
  <c r="Y54" i="27" s="1"/>
  <c r="W66" i="29"/>
  <c r="W51" i="27"/>
  <c r="X65" i="29"/>
  <c r="Y65" i="29" s="1"/>
  <c r="W335" i="26"/>
  <c r="W160" i="26"/>
  <c r="X87" i="13"/>
  <c r="Y87" i="13" s="1"/>
  <c r="W257" i="26"/>
  <c r="W168" i="26"/>
  <c r="W131" i="26"/>
  <c r="X165" i="26"/>
  <c r="Y165" i="26" s="1"/>
  <c r="X352" i="26"/>
  <c r="Y352" i="26" s="1"/>
  <c r="W372" i="26"/>
  <c r="X51" i="29"/>
  <c r="Y51" i="29" s="1"/>
  <c r="W109" i="26"/>
  <c r="X123" i="26"/>
  <c r="Y123" i="26" s="1"/>
  <c r="X399" i="26"/>
  <c r="Y399" i="26" s="1"/>
  <c r="W124" i="26"/>
  <c r="X61" i="29"/>
  <c r="Y61" i="29" s="1"/>
  <c r="W370" i="26"/>
  <c r="X273" i="26"/>
  <c r="Y273" i="26" s="1"/>
  <c r="X117" i="26"/>
  <c r="Y117" i="26" s="1"/>
  <c r="X392" i="26"/>
  <c r="Y392" i="26" s="1"/>
  <c r="W228" i="26"/>
  <c r="X66" i="27"/>
  <c r="Y66" i="27" s="1"/>
  <c r="X56" i="13"/>
  <c r="Y56" i="13" s="1"/>
  <c r="X211" i="26"/>
  <c r="Y211" i="26" s="1"/>
  <c r="X32" i="26"/>
  <c r="Y32" i="26" s="1"/>
  <c r="W25" i="28"/>
  <c r="W159" i="26"/>
  <c r="X36" i="26"/>
  <c r="Y36" i="26" s="1"/>
  <c r="W56" i="13"/>
  <c r="X339" i="26"/>
  <c r="Y339" i="26" s="1"/>
  <c r="W113" i="26"/>
  <c r="W36" i="13"/>
  <c r="W27" i="27"/>
  <c r="X29" i="27"/>
  <c r="Y29" i="27" s="1"/>
  <c r="W57" i="29"/>
  <c r="X180" i="26"/>
  <c r="Y180" i="26" s="1"/>
  <c r="W55" i="26"/>
  <c r="X393" i="26"/>
  <c r="Y393" i="26" s="1"/>
  <c r="X80" i="13"/>
  <c r="Y80" i="13" s="1"/>
  <c r="X58" i="13"/>
  <c r="Y58" i="13" s="1"/>
  <c r="X253" i="26"/>
  <c r="Y253" i="26" s="1"/>
  <c r="X259" i="26"/>
  <c r="Y259" i="26" s="1"/>
  <c r="W46" i="13"/>
  <c r="W114" i="26"/>
  <c r="X236" i="26"/>
  <c r="Y236" i="26" s="1"/>
  <c r="W26" i="27"/>
  <c r="X68" i="27"/>
  <c r="Y68" i="27" s="1"/>
  <c r="W234" i="26"/>
  <c r="X64" i="27"/>
  <c r="Y64" i="27" s="1"/>
  <c r="W344" i="26"/>
  <c r="X67" i="26"/>
  <c r="Y67" i="26" s="1"/>
  <c r="W169" i="26"/>
  <c r="X295" i="26"/>
  <c r="Y295" i="26" s="1"/>
  <c r="W38" i="27"/>
  <c r="X338" i="26"/>
  <c r="Y338" i="26" s="1"/>
  <c r="W30" i="27"/>
  <c r="X83" i="13"/>
  <c r="Y83" i="13" s="1"/>
  <c r="W384" i="26"/>
  <c r="X108" i="26"/>
  <c r="Y108" i="26" s="1"/>
  <c r="X28" i="26"/>
  <c r="Y28" i="26" s="1"/>
  <c r="W86" i="13"/>
  <c r="W386" i="26"/>
  <c r="X79" i="26"/>
  <c r="Y79" i="26" s="1"/>
  <c r="W57" i="27"/>
  <c r="W104" i="13"/>
  <c r="W81" i="26"/>
  <c r="X33" i="26"/>
  <c r="Y33" i="26" s="1"/>
  <c r="W67" i="26"/>
  <c r="X174" i="26"/>
  <c r="Y174" i="26" s="1"/>
  <c r="W54" i="27"/>
  <c r="X72" i="26"/>
  <c r="Y72" i="26" s="1"/>
  <c r="W128" i="26"/>
  <c r="X227" i="26"/>
  <c r="Y227" i="26" s="1"/>
  <c r="X147" i="26"/>
  <c r="Y147" i="26" s="1"/>
  <c r="X102" i="13"/>
  <c r="Y102" i="13" s="1"/>
  <c r="W185" i="26"/>
  <c r="X385" i="26"/>
  <c r="Y385" i="26" s="1"/>
  <c r="X60" i="29"/>
  <c r="Y60" i="29" s="1"/>
  <c r="W300" i="26"/>
  <c r="X346" i="26"/>
  <c r="Y346" i="26" s="1"/>
  <c r="W89" i="13"/>
  <c r="X114" i="26"/>
  <c r="Y114" i="26" s="1"/>
  <c r="W157" i="26"/>
  <c r="X167" i="26"/>
  <c r="Y167" i="26" s="1"/>
  <c r="W70" i="26"/>
  <c r="X65" i="26"/>
  <c r="Y65" i="26" s="1"/>
  <c r="X89" i="13"/>
  <c r="Y89" i="13" s="1"/>
  <c r="X45" i="13"/>
  <c r="Y45" i="13" s="1"/>
  <c r="W77" i="13"/>
  <c r="W64" i="29"/>
  <c r="X325" i="26"/>
  <c r="Y325" i="26" s="1"/>
  <c r="W146" i="26"/>
  <c r="X381" i="26"/>
  <c r="Y381" i="26" s="1"/>
  <c r="W65" i="26"/>
  <c r="W30" i="26"/>
  <c r="X233" i="26"/>
  <c r="Y233" i="26" s="1"/>
  <c r="X140" i="26"/>
  <c r="Y140" i="26" s="1"/>
  <c r="W53" i="29"/>
  <c r="X283" i="26"/>
  <c r="Y283" i="26" s="1"/>
  <c r="X97" i="26"/>
  <c r="Y97" i="26" s="1"/>
  <c r="W74" i="13"/>
  <c r="X112" i="26"/>
  <c r="Y112" i="26" s="1"/>
  <c r="W306" i="26"/>
  <c r="W341" i="26"/>
  <c r="W32" i="27"/>
  <c r="W36" i="26"/>
  <c r="X28" i="29"/>
  <c r="Y28" i="29" s="1"/>
  <c r="X316" i="26"/>
  <c r="Y316" i="26" s="1"/>
  <c r="W242" i="26"/>
  <c r="W55" i="29"/>
  <c r="X323" i="26"/>
  <c r="Y323" i="26" s="1"/>
  <c r="X387" i="26"/>
  <c r="Y387" i="26" s="1"/>
  <c r="X40" i="13"/>
  <c r="Y40" i="13" s="1"/>
  <c r="W385" i="26"/>
  <c r="W388" i="26"/>
  <c r="X100" i="26"/>
  <c r="Y100" i="26" s="1"/>
  <c r="W238" i="26"/>
  <c r="W68" i="27"/>
  <c r="X178" i="26"/>
  <c r="Y178" i="26" s="1"/>
  <c r="X34" i="26"/>
  <c r="Y34" i="26" s="1"/>
  <c r="W141" i="26"/>
  <c r="X310" i="26"/>
  <c r="Y310" i="26" s="1"/>
  <c r="X184" i="26"/>
  <c r="Y184" i="26" s="1"/>
  <c r="X371" i="26"/>
  <c r="Y371" i="26" s="1"/>
  <c r="X367" i="26"/>
  <c r="Y367" i="26" s="1"/>
  <c r="X59" i="27"/>
  <c r="Y59" i="27" s="1"/>
  <c r="W188" i="26"/>
  <c r="W376" i="26"/>
  <c r="W231" i="26"/>
  <c r="W36" i="29"/>
  <c r="X256" i="26"/>
  <c r="Y256" i="26" s="1"/>
  <c r="X200" i="26"/>
  <c r="Y200" i="26" s="1"/>
  <c r="X78" i="13"/>
  <c r="Y78" i="13" s="1"/>
  <c r="W322" i="26"/>
  <c r="X362" i="26"/>
  <c r="Y362" i="26" s="1"/>
  <c r="X340" i="26"/>
  <c r="Y340" i="26" s="1"/>
  <c r="X58" i="26"/>
  <c r="Y58" i="26" s="1"/>
  <c r="X37" i="27"/>
  <c r="Y37" i="27" s="1"/>
  <c r="X122" i="26"/>
  <c r="Y122" i="26" s="1"/>
  <c r="W50" i="29"/>
  <c r="W63" i="13"/>
  <c r="X24" i="26"/>
  <c r="Y24" i="26" s="1"/>
  <c r="W31" i="29"/>
  <c r="X324" i="26"/>
  <c r="Y324" i="26" s="1"/>
  <c r="W80" i="13"/>
  <c r="X152" i="26"/>
  <c r="Y152" i="26" s="1"/>
  <c r="X98" i="13"/>
  <c r="Y98" i="13" s="1"/>
  <c r="W324" i="26"/>
  <c r="X149" i="26"/>
  <c r="Y149" i="26" s="1"/>
  <c r="X363" i="26"/>
  <c r="Y363" i="26" s="1"/>
  <c r="X128" i="26"/>
  <c r="Y128" i="26" s="1"/>
  <c r="X32" i="29"/>
  <c r="Y32" i="29" s="1"/>
  <c r="X261" i="26"/>
  <c r="Y261" i="26" s="1"/>
  <c r="W47" i="13"/>
  <c r="W309" i="26"/>
  <c r="X62" i="26"/>
  <c r="Y62" i="26" s="1"/>
  <c r="X115" i="26"/>
  <c r="Y115" i="26" s="1"/>
  <c r="X209" i="26"/>
  <c r="Y209" i="26" s="1"/>
  <c r="W24" i="26"/>
  <c r="X64" i="26"/>
  <c r="Y64" i="26" s="1"/>
  <c r="X231" i="26"/>
  <c r="Y231" i="26" s="1"/>
  <c r="X119" i="26"/>
  <c r="Y119" i="26" s="1"/>
  <c r="W35" i="13"/>
  <c r="X349" i="26"/>
  <c r="Y349" i="26" s="1"/>
  <c r="W265" i="26"/>
  <c r="X366" i="26"/>
  <c r="Y366" i="26" s="1"/>
  <c r="W217" i="26"/>
  <c r="W298" i="26"/>
  <c r="W241" i="26"/>
  <c r="W62" i="26"/>
  <c r="X107" i="26"/>
  <c r="Y107" i="26" s="1"/>
  <c r="X43" i="26"/>
  <c r="Y43" i="26" s="1"/>
  <c r="X260" i="26"/>
  <c r="Y260" i="26" s="1"/>
  <c r="X164" i="26"/>
  <c r="Y164" i="26" s="1"/>
  <c r="W288" i="26"/>
  <c r="W37" i="27"/>
  <c r="W55" i="27"/>
  <c r="W368" i="26"/>
  <c r="X124" i="26"/>
  <c r="Y124" i="26" s="1"/>
  <c r="W325" i="26"/>
  <c r="X388" i="26"/>
  <c r="Y388" i="26" s="1"/>
  <c r="W274" i="26"/>
  <c r="X305" i="26"/>
  <c r="Y305" i="26" s="1"/>
  <c r="W239" i="26"/>
  <c r="X51" i="13"/>
  <c r="Y51" i="13" s="1"/>
  <c r="W380" i="26"/>
  <c r="X41" i="27"/>
  <c r="Y41" i="27" s="1"/>
  <c r="X31" i="13"/>
  <c r="Y31" i="13" s="1"/>
  <c r="X234" i="26"/>
  <c r="Y234" i="26" s="1"/>
  <c r="X204" i="26"/>
  <c r="Y204" i="26" s="1"/>
  <c r="X206" i="26"/>
  <c r="Y206" i="26" s="1"/>
  <c r="W226" i="26"/>
  <c r="W83" i="13"/>
  <c r="W57" i="26"/>
  <c r="X390" i="26"/>
  <c r="Y390" i="26" s="1"/>
  <c r="W32" i="28"/>
  <c r="X101" i="13"/>
  <c r="Y101" i="13" s="1"/>
  <c r="W49" i="27"/>
  <c r="X335" i="26"/>
  <c r="Y335" i="26" s="1"/>
  <c r="W28" i="27"/>
  <c r="W214" i="26"/>
  <c r="X80" i="26"/>
  <c r="Y80" i="26" s="1"/>
  <c r="X57" i="27"/>
  <c r="Y57" i="27" s="1"/>
  <c r="W56" i="26"/>
  <c r="W253" i="26"/>
  <c r="X129" i="26"/>
  <c r="Y129" i="26" s="1"/>
  <c r="W91" i="13"/>
  <c r="W197" i="26"/>
  <c r="X130" i="26"/>
  <c r="Y130" i="26" s="1"/>
  <c r="W43" i="29"/>
  <c r="W23" i="28"/>
  <c r="X189" i="26"/>
  <c r="Y189" i="26" s="1"/>
  <c r="X265" i="26"/>
  <c r="Y265" i="26" s="1"/>
  <c r="X207" i="26"/>
  <c r="Y207" i="26" s="1"/>
  <c r="X76" i="13"/>
  <c r="Y76" i="13" s="1"/>
  <c r="W50" i="27"/>
  <c r="W59" i="29"/>
  <c r="X101" i="26"/>
  <c r="Y101" i="26" s="1"/>
  <c r="W223" i="26"/>
  <c r="X118" i="26"/>
  <c r="Y118" i="26" s="1"/>
  <c r="W181" i="26"/>
  <c r="X26" i="13"/>
  <c r="Y26" i="13" s="1"/>
  <c r="X359" i="26"/>
  <c r="Y359" i="26" s="1"/>
  <c r="W83" i="26"/>
  <c r="X272" i="26"/>
  <c r="Y272" i="26" s="1"/>
  <c r="W248" i="26"/>
  <c r="W31" i="28"/>
  <c r="X29" i="29"/>
  <c r="Y29" i="29" s="1"/>
  <c r="X30" i="29"/>
  <c r="Y30" i="29" s="1"/>
  <c r="M6" i="22" l="1"/>
  <c r="J6" i="22"/>
  <c r="I6" i="22"/>
  <c r="K6" i="22"/>
  <c r="L6" i="22"/>
  <c r="J5" i="22" l="1"/>
  <c r="J7" i="22"/>
  <c r="L5" i="22"/>
  <c r="L7" i="22"/>
  <c r="M5" i="22"/>
  <c r="M7" i="22"/>
  <c r="K5" i="22"/>
  <c r="K7" i="22"/>
  <c r="I5" i="22"/>
  <c r="I7" i="22"/>
</calcChain>
</file>

<file path=xl/sharedStrings.xml><?xml version="1.0" encoding="utf-8"?>
<sst xmlns="http://schemas.openxmlformats.org/spreadsheetml/2006/main" count="5220" uniqueCount="159">
  <si>
    <t>Quote Value</t>
  </si>
  <si>
    <t>ObjectOverwrite</t>
  </si>
  <si>
    <t>Trigger</t>
  </si>
  <si>
    <t>Permanent</t>
  </si>
  <si>
    <t>Months</t>
  </si>
  <si>
    <t>Currency</t>
  </si>
  <si>
    <t>General Settings</t>
  </si>
  <si>
    <t>FamilyName</t>
  </si>
  <si>
    <t>Rate Axis</t>
  </si>
  <si>
    <t>Years</t>
  </si>
  <si>
    <t>Min</t>
  </si>
  <si>
    <t>Max</t>
  </si>
  <si>
    <t>Major unit</t>
  </si>
  <si>
    <t>Min Value</t>
  </si>
  <si>
    <t>Max Value</t>
  </si>
  <si>
    <t>Value Date</t>
  </si>
  <si>
    <t>Fixing Date</t>
  </si>
  <si>
    <t>1D</t>
  </si>
  <si>
    <t>Tenor</t>
  </si>
  <si>
    <t>Triggers</t>
  </si>
  <si>
    <t>EvaluationDate</t>
  </si>
  <si>
    <t>InterestRatesTrigger</t>
  </si>
  <si>
    <t>SettlementDays</t>
  </si>
  <si>
    <t>Calendar</t>
  </si>
  <si>
    <t>OK</t>
  </si>
  <si>
    <t>KO</t>
  </si>
  <si>
    <t>TOTAL</t>
  </si>
  <si>
    <t xml:space="preserve"> </t>
  </si>
  <si>
    <t>Indexes</t>
  </si>
  <si>
    <t>ON</t>
  </si>
  <si>
    <t>1M</t>
  </si>
  <si>
    <t>3M</t>
  </si>
  <si>
    <t>6M</t>
  </si>
  <si>
    <t>1Y</t>
  </si>
  <si>
    <t>FixingDays</t>
  </si>
  <si>
    <t>BDC</t>
  </si>
  <si>
    <t>EOM</t>
  </si>
  <si>
    <t>DayCounter</t>
  </si>
  <si>
    <t>Index</t>
  </si>
  <si>
    <t>Forward</t>
  </si>
  <si>
    <t>ON Forward</t>
  </si>
  <si>
    <t>Sampling Freq</t>
  </si>
  <si>
    <t>1W</t>
  </si>
  <si>
    <t>ON Index</t>
  </si>
  <si>
    <t>Fixing Dates</t>
  </si>
  <si>
    <t>Settlement Dates</t>
  </si>
  <si>
    <t>RecalcTrigger</t>
  </si>
  <si>
    <t>.</t>
  </si>
  <si>
    <t>Time Axes</t>
  </si>
  <si>
    <t>ON FWD</t>
  </si>
  <si>
    <t>FWD</t>
  </si>
  <si>
    <t>QuoteSuffix</t>
  </si>
  <si>
    <t>_Quote</t>
  </si>
  <si>
    <t>OIS</t>
  </si>
  <si>
    <t>Instrument</t>
  </si>
  <si>
    <t>Quote Object ID</t>
  </si>
  <si>
    <t>Maturity Date</t>
  </si>
  <si>
    <t>ON Curve</t>
  </si>
  <si>
    <t>Pricing</t>
  </si>
  <si>
    <t>In Bid-Ask</t>
  </si>
  <si>
    <t>SW</t>
  </si>
  <si>
    <t>2W</t>
  </si>
  <si>
    <t>3W</t>
  </si>
  <si>
    <t>2M</t>
  </si>
  <si>
    <t>4M</t>
  </si>
  <si>
    <t>5M</t>
  </si>
  <si>
    <t>7M</t>
  </si>
  <si>
    <t>8M</t>
  </si>
  <si>
    <t>9M</t>
  </si>
  <si>
    <t>10M</t>
  </si>
  <si>
    <t>11M</t>
  </si>
  <si>
    <t>13M</t>
  </si>
  <si>
    <t>14M</t>
  </si>
  <si>
    <t>15M</t>
  </si>
  <si>
    <t>16M</t>
  </si>
  <si>
    <t>17M</t>
  </si>
  <si>
    <t>18M</t>
  </si>
  <si>
    <t>21M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</si>
  <si>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</si>
  <si>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</si>
  <si>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</si>
  <si>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</si>
  <si>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</si>
  <si>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</si>
  <si>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</si>
  <si>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</si>
  <si>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</si>
  <si>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12Y</t>
  </si>
  <si>
    <t>15Y</t>
  </si>
  <si>
    <t>20Y</t>
  </si>
  <si>
    <t>25Y</t>
  </si>
  <si>
    <t>27Y</t>
  </si>
  <si>
    <t>30Y</t>
  </si>
  <si>
    <t>35Y</t>
  </si>
  <si>
    <t>40Y</t>
  </si>
  <si>
    <t>50Y</t>
  </si>
  <si>
    <t>Fwd start</t>
  </si>
  <si>
    <t>0D</t>
  </si>
  <si>
    <t>Actual/360</t>
  </si>
  <si>
    <t>Instrument Object</t>
  </si>
  <si>
    <t>Flag</t>
  </si>
  <si>
    <t>1M Curve</t>
  </si>
  <si>
    <t>12M</t>
  </si>
  <si>
    <t>24M</t>
  </si>
  <si>
    <t>FixedLegTenor</t>
  </si>
  <si>
    <t>FixedLegBDC</t>
  </si>
  <si>
    <t>FixedLegDayCounter</t>
  </si>
  <si>
    <t>Day Count Conv</t>
  </si>
  <si>
    <t>Modified Following</t>
  </si>
  <si>
    <t>3M Curve</t>
  </si>
  <si>
    <t>IMM FUT</t>
  </si>
  <si>
    <t>SERIAL FUT</t>
  </si>
  <si>
    <t>11Y</t>
  </si>
  <si>
    <t>13Y</t>
  </si>
  <si>
    <t>14Y</t>
  </si>
  <si>
    <t>16Y</t>
  </si>
  <si>
    <t>17Y</t>
  </si>
  <si>
    <t>18Y</t>
  </si>
  <si>
    <t>19Y</t>
  </si>
  <si>
    <t>21Y</t>
  </si>
  <si>
    <t>22Y</t>
  </si>
  <si>
    <t>23Y</t>
  </si>
  <si>
    <t>24Y</t>
  </si>
  <si>
    <t>26Y</t>
  </si>
  <si>
    <t>28Y</t>
  </si>
  <si>
    <t>29Y</t>
  </si>
  <si>
    <t>60Y</t>
  </si>
  <si>
    <t>IMM SW</t>
  </si>
  <si>
    <t>Convexity/Spread</t>
  </si>
  <si>
    <t>Bid-Ask Spread</t>
  </si>
  <si>
    <t>1M Swap</t>
  </si>
  <si>
    <t>3M Swap</t>
  </si>
  <si>
    <t>3M IMM Swap</t>
  </si>
  <si>
    <t>1S</t>
  </si>
  <si>
    <t>2S</t>
  </si>
  <si>
    <t>3S</t>
  </si>
  <si>
    <t>4S</t>
  </si>
  <si>
    <t>DisocuntingEngine</t>
  </si>
  <si>
    <t>6M Curve</t>
  </si>
  <si>
    <t>6M FRA</t>
  </si>
  <si>
    <t>12M FRA</t>
  </si>
  <si>
    <t>Repricing Monitor</t>
  </si>
  <si>
    <t>Instruments</t>
  </si>
  <si>
    <t>Calculate</t>
  </si>
  <si>
    <t>3M FRA</t>
  </si>
  <si>
    <t>3M Futures</t>
  </si>
  <si>
    <t>FRA</t>
  </si>
  <si>
    <t>EUR</t>
  </si>
  <si>
    <t>TARGET</t>
  </si>
  <si>
    <t>Eonia</t>
  </si>
  <si>
    <t>ibor</t>
  </si>
  <si>
    <t>EON</t>
  </si>
  <si>
    <t>ECB</t>
  </si>
  <si>
    <t>Error(bps)</t>
  </si>
  <si>
    <t>30/360 (Bond Basis)</t>
  </si>
  <si>
    <t>FWDSW</t>
  </si>
  <si>
    <t>6M Swap</t>
  </si>
  <si>
    <t>ECB OIS</t>
  </si>
  <si>
    <t>6M Fwd Swap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</si>
</sst>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-* #,##0.00_-;\-* #,##0.00_-;_-* &quot;-&quot;??_-;_-@_-"/>
    <numFmt numFmtId="165" formatCode="&quot;£&quot;#,##0;[Red]\-&quot;£&quot;#,##0"/>
    <numFmt numFmtId="166" formatCode="0.0000%"/>
    <numFmt numFmtId="167" formatCode="General_)"/>
    <numFmt numFmtId="168" formatCode="#,##0.0;#,##0.0"/>
    <numFmt numFmtId="169" formatCode="ddd\,\ dd\-mmm\-yyyy"/>
    <numFmt numFmtId="170" formatCode="ddd\,\ d\-mmm\-yyyy"/>
    <numFmt numFmtId="171" formatCode="_([$€-2]* #,##0.00_);_([$€-2]* \(#,##0.00\);_([$€-2]* &quot;-&quot;??_)"/>
    <numFmt numFmtId="172" formatCode="dd\-mmm\-yy"/>
    <numFmt numFmtId="173" formatCode="mm/dd/yy;@"/>
    <numFmt numFmtId="174" formatCode="0.0000"/>
  </numFmts>
  <fonts count="2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12"/>
      <name val="Courier New"/>
      <family val="3"/>
    </font>
    <font>
      <b/>
      <sz val="14"/>
      <name val="Courier New"/>
      <family val="3"/>
    </font>
    <font>
      <sz val="10"/>
      <color theme="1"/>
      <name val="Courier New"/>
      <family val="3"/>
    </font>
    <font>
      <b/>
      <i/>
      <sz val="8"/>
      <name val="Courier New"/>
      <family val="3"/>
    </font>
    <font>
      <i/>
      <sz val="8"/>
      <name val="Courier New"/>
      <family val="3"/>
    </font>
    <font>
      <b/>
      <sz val="8"/>
      <color theme="1"/>
      <name val="Courier New"/>
      <family val="3"/>
    </font>
    <font>
      <b/>
      <sz val="10"/>
      <name val="Courier New"/>
      <family val="3"/>
    </font>
    <font>
      <sz val="8"/>
      <color rgb="FF000000"/>
      <name val="Tahoma"/>
      <family val="2"/>
    </font>
  </fonts>
  <fills count="11">
    <fill>
      <patternFill patternType="none"/>
    </fill>
    <fill>
      <patternFill patternType="gray125"/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Up">
        <bgColor theme="8" tint="0.59996337778862885"/>
      </patternFill>
    </fill>
    <fill>
      <patternFill patternType="lightUp">
        <bgColor theme="8" tint="0.59999389629810485"/>
      </patternFill>
    </fill>
  </fills>
  <borders count="3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7">
    <xf numFmtId="0" fontId="0" fillId="0" borderId="0"/>
    <xf numFmtId="0" fontId="1" fillId="0" borderId="0"/>
    <xf numFmtId="9" fontId="1" fillId="0" borderId="0" applyFont="0" applyFill="0" applyBorder="0" applyAlignment="0" applyProtection="0"/>
    <xf numFmtId="38" fontId="3" fillId="0" borderId="0" applyFont="0" applyFill="0" applyBorder="0" applyAlignment="0" applyProtection="0"/>
    <xf numFmtId="40" fontId="3" fillId="0" borderId="0" applyFont="0" applyFill="0" applyBorder="0" applyAlignment="0" applyProtection="0"/>
    <xf numFmtId="167" fontId="4" fillId="0" borderId="0"/>
    <xf numFmtId="168" fontId="5" fillId="2" borderId="0">
      <alignment horizontal="center" vertical="center"/>
    </xf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6" fillId="0" borderId="0"/>
    <xf numFmtId="0" fontId="7" fillId="0" borderId="0"/>
    <xf numFmtId="9" fontId="6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10" fillId="0" borderId="0"/>
    <xf numFmtId="9" fontId="10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0" fillId="0" borderId="0" applyFont="0" applyFill="0" applyBorder="0" applyAlignment="0" applyProtection="0"/>
    <xf numFmtId="0" fontId="2" fillId="0" borderId="0"/>
    <xf numFmtId="9" fontId="10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" fillId="0" borderId="0"/>
    <xf numFmtId="0" fontId="10" fillId="0" borderId="0"/>
    <xf numFmtId="9" fontId="10" fillId="0" borderId="0" applyFont="0" applyFill="0" applyBorder="0" applyAlignment="0" applyProtection="0"/>
    <xf numFmtId="0" fontId="10" fillId="0" borderId="0"/>
    <xf numFmtId="9" fontId="1" fillId="0" borderId="0" applyFont="0" applyFill="0" applyBorder="0" applyAlignment="0" applyProtection="0"/>
    <xf numFmtId="9" fontId="10" fillId="0" borderId="0" applyFont="0" applyFill="0" applyBorder="0" applyAlignment="0" applyProtection="0"/>
    <xf numFmtId="171" fontId="1" fillId="0" borderId="0" applyFont="0" applyFill="0" applyBorder="0" applyAlignment="0" applyProtection="0"/>
  </cellStyleXfs>
  <cellXfs count="214">
    <xf numFmtId="0" fontId="0" fillId="0" borderId="0" xfId="0"/>
    <xf numFmtId="0" fontId="12" fillId="4" borderId="0" xfId="0" applyFont="1" applyFill="1"/>
    <xf numFmtId="0" fontId="13" fillId="5" borderId="14" xfId="0" applyFont="1" applyFill="1" applyBorder="1" applyAlignment="1">
      <alignment horizontal="centerContinuous"/>
    </xf>
    <xf numFmtId="0" fontId="13" fillId="5" borderId="15" xfId="0" applyFont="1" applyFill="1" applyBorder="1" applyAlignment="1">
      <alignment horizontal="centerContinuous"/>
    </xf>
    <xf numFmtId="0" fontId="14" fillId="5" borderId="16" xfId="0" applyFont="1" applyFill="1" applyBorder="1" applyAlignment="1">
      <alignment horizontal="centerContinuous"/>
    </xf>
    <xf numFmtId="0" fontId="15" fillId="4" borderId="0" xfId="0" applyFont="1" applyFill="1"/>
    <xf numFmtId="0" fontId="9" fillId="3" borderId="9" xfId="0" applyFont="1" applyFill="1" applyBorder="1"/>
    <xf numFmtId="0" fontId="9" fillId="3" borderId="0" xfId="0" applyFont="1" applyFill="1" applyBorder="1"/>
    <xf numFmtId="0" fontId="9" fillId="3" borderId="8" xfId="0" applyFont="1" applyFill="1" applyBorder="1"/>
    <xf numFmtId="169" fontId="9" fillId="3" borderId="3" xfId="0" applyNumberFormat="1" applyFont="1" applyFill="1" applyBorder="1" applyAlignment="1">
      <alignment horizontal="center"/>
    </xf>
    <xf numFmtId="0" fontId="9" fillId="3" borderId="10" xfId="0" applyFont="1" applyFill="1" applyBorder="1" applyAlignment="1" applyProtection="1">
      <alignment horizontal="center"/>
      <protection locked="0"/>
    </xf>
    <xf numFmtId="0" fontId="9" fillId="3" borderId="7" xfId="0" applyFont="1" applyFill="1" applyBorder="1"/>
    <xf numFmtId="0" fontId="9" fillId="3" borderId="6" xfId="0" applyFont="1" applyFill="1" applyBorder="1"/>
    <xf numFmtId="0" fontId="9" fillId="3" borderId="5" xfId="0" applyFont="1" applyFill="1" applyBorder="1"/>
    <xf numFmtId="0" fontId="13" fillId="5" borderId="16" xfId="0" applyFont="1" applyFill="1" applyBorder="1" applyAlignment="1">
      <alignment horizontal="centerContinuous"/>
    </xf>
    <xf numFmtId="170" fontId="9" fillId="3" borderId="12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 applyProtection="1">
      <alignment horizontal="center"/>
      <protection locked="0"/>
    </xf>
    <xf numFmtId="0" fontId="9" fillId="3" borderId="11" xfId="0" applyNumberFormat="1" applyFont="1" applyFill="1" applyBorder="1" applyAlignment="1">
      <alignment horizontal="center"/>
    </xf>
    <xf numFmtId="0" fontId="12" fillId="0" borderId="9" xfId="0" applyFont="1" applyFill="1" applyBorder="1"/>
    <xf numFmtId="0" fontId="12" fillId="0" borderId="0" xfId="0" applyFont="1" applyFill="1" applyBorder="1"/>
    <xf numFmtId="0" fontId="12" fillId="0" borderId="8" xfId="0" applyFont="1" applyFill="1" applyBorder="1"/>
    <xf numFmtId="169" fontId="9" fillId="3" borderId="12" xfId="0" applyNumberFormat="1" applyFont="1" applyFill="1" applyBorder="1" applyAlignment="1">
      <alignment horizontal="center"/>
    </xf>
    <xf numFmtId="0" fontId="9" fillId="3" borderId="10" xfId="0" applyNumberFormat="1" applyFont="1" applyFill="1" applyBorder="1" applyAlignment="1" applyProtection="1">
      <alignment horizontal="center"/>
      <protection locked="0"/>
    </xf>
    <xf numFmtId="0" fontId="9" fillId="3" borderId="12" xfId="0" applyNumberFormat="1" applyFont="1" applyFill="1" applyBorder="1" applyAlignment="1" applyProtection="1">
      <alignment horizontal="center"/>
      <protection locked="0"/>
    </xf>
    <xf numFmtId="0" fontId="9" fillId="0" borderId="9" xfId="0" applyFont="1" applyFill="1" applyBorder="1"/>
    <xf numFmtId="0" fontId="9" fillId="0" borderId="8" xfId="0" applyFont="1" applyFill="1" applyBorder="1"/>
    <xf numFmtId="0" fontId="9" fillId="6" borderId="3" xfId="0" applyFont="1" applyFill="1" applyBorder="1"/>
    <xf numFmtId="0" fontId="9" fillId="6" borderId="12" xfId="0" applyFont="1" applyFill="1" applyBorder="1"/>
    <xf numFmtId="0" fontId="9" fillId="6" borderId="10" xfId="0" applyFont="1" applyFill="1" applyBorder="1" applyProtection="1"/>
    <xf numFmtId="0" fontId="9" fillId="6" borderId="11" xfId="0" applyFont="1" applyFill="1" applyBorder="1"/>
    <xf numFmtId="0" fontId="9" fillId="6" borderId="2" xfId="0" applyFont="1" applyFill="1" applyBorder="1"/>
    <xf numFmtId="0" fontId="9" fillId="6" borderId="17" xfId="0" applyFont="1" applyFill="1" applyBorder="1"/>
    <xf numFmtId="0" fontId="9" fillId="6" borderId="10" xfId="0" applyFont="1" applyFill="1" applyBorder="1"/>
    <xf numFmtId="0" fontId="8" fillId="6" borderId="3" xfId="0" applyFont="1" applyFill="1" applyBorder="1"/>
    <xf numFmtId="0" fontId="13" fillId="7" borderId="14" xfId="0" applyFont="1" applyFill="1" applyBorder="1" applyAlignment="1">
      <alignment horizontal="centerContinuous"/>
    </xf>
    <xf numFmtId="0" fontId="13" fillId="7" borderId="15" xfId="0" applyFont="1" applyFill="1" applyBorder="1" applyAlignment="1">
      <alignment horizontal="centerContinuous"/>
    </xf>
    <xf numFmtId="0" fontId="13" fillId="7" borderId="16" xfId="0" applyFont="1" applyFill="1" applyBorder="1" applyAlignment="1">
      <alignment horizontal="centerContinuous"/>
    </xf>
    <xf numFmtId="170" fontId="9" fillId="6" borderId="3" xfId="0" applyNumberFormat="1" applyFont="1" applyFill="1" applyBorder="1" applyAlignment="1" applyProtection="1">
      <alignment horizontal="center"/>
      <protection locked="0"/>
    </xf>
    <xf numFmtId="0" fontId="12" fillId="0" borderId="12" xfId="0" applyFont="1" applyBorder="1"/>
    <xf numFmtId="0" fontId="12" fillId="0" borderId="11" xfId="0" applyFont="1" applyBorder="1"/>
    <xf numFmtId="0" fontId="12" fillId="0" borderId="10" xfId="0" applyFont="1" applyBorder="1"/>
    <xf numFmtId="172" fontId="12" fillId="0" borderId="12" xfId="0" applyNumberFormat="1" applyFont="1" applyBorder="1"/>
    <xf numFmtId="172" fontId="12" fillId="0" borderId="11" xfId="0" applyNumberFormat="1" applyFont="1" applyBorder="1"/>
    <xf numFmtId="172" fontId="12" fillId="0" borderId="10" xfId="0" applyNumberFormat="1" applyFont="1" applyBorder="1"/>
    <xf numFmtId="166" fontId="12" fillId="0" borderId="11" xfId="0" applyNumberFormat="1" applyFont="1" applyBorder="1"/>
    <xf numFmtId="0" fontId="9" fillId="3" borderId="0" xfId="0" applyNumberFormat="1" applyFont="1" applyFill="1" applyBorder="1" applyAlignment="1" applyProtection="1">
      <alignment horizontal="center"/>
      <protection locked="0"/>
    </xf>
    <xf numFmtId="0" fontId="12" fillId="3" borderId="0" xfId="0" applyFont="1" applyFill="1"/>
    <xf numFmtId="170" fontId="16" fillId="0" borderId="3" xfId="0" applyNumberFormat="1" applyFont="1" applyFill="1" applyBorder="1" applyAlignment="1" applyProtection="1">
      <alignment horizontal="center"/>
      <protection locked="0"/>
    </xf>
    <xf numFmtId="0" fontId="12" fillId="7" borderId="3" xfId="0" applyFont="1" applyFill="1" applyBorder="1"/>
    <xf numFmtId="0" fontId="9" fillId="0" borderId="3" xfId="0" applyFont="1" applyFill="1" applyBorder="1"/>
    <xf numFmtId="0" fontId="9" fillId="0" borderId="11" xfId="1" applyFont="1" applyFill="1" applyBorder="1"/>
    <xf numFmtId="0" fontId="9" fillId="0" borderId="10" xfId="1" applyFont="1" applyFill="1" applyBorder="1"/>
    <xf numFmtId="0" fontId="9" fillId="0" borderId="12" xfId="1" applyFont="1" applyFill="1" applyBorder="1"/>
    <xf numFmtId="10" fontId="9" fillId="0" borderId="12" xfId="1" applyNumberFormat="1" applyFont="1" applyFill="1" applyBorder="1"/>
    <xf numFmtId="10" fontId="9" fillId="0" borderId="11" xfId="1" applyNumberFormat="1" applyFont="1" applyFill="1" applyBorder="1"/>
    <xf numFmtId="10" fontId="9" fillId="0" borderId="10" xfId="1" applyNumberFormat="1" applyFont="1" applyFill="1" applyBorder="1"/>
    <xf numFmtId="0" fontId="8" fillId="5" borderId="18" xfId="1" applyFont="1" applyFill="1" applyBorder="1" applyAlignment="1">
      <alignment horizontal="centerContinuous"/>
    </xf>
    <xf numFmtId="0" fontId="8" fillId="5" borderId="13" xfId="1" applyFont="1" applyFill="1" applyBorder="1" applyAlignment="1">
      <alignment horizontal="centerContinuous"/>
    </xf>
    <xf numFmtId="0" fontId="8" fillId="5" borderId="4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Continuous"/>
    </xf>
    <xf numFmtId="0" fontId="8" fillId="4" borderId="0" xfId="1" applyFont="1" applyFill="1" applyBorder="1" applyAlignment="1">
      <alignment horizontal="center"/>
    </xf>
    <xf numFmtId="0" fontId="12" fillId="4" borderId="0" xfId="0" applyFont="1" applyFill="1" applyBorder="1"/>
    <xf numFmtId="0" fontId="9" fillId="4" borderId="0" xfId="1" applyFont="1" applyFill="1" applyBorder="1"/>
    <xf numFmtId="0" fontId="9" fillId="4" borderId="0" xfId="1" applyFont="1" applyFill="1" applyBorder="1" applyAlignment="1">
      <alignment horizontal="right"/>
    </xf>
    <xf numFmtId="0" fontId="0" fillId="4" borderId="0" xfId="0" applyFill="1" applyBorder="1"/>
    <xf numFmtId="0" fontId="8" fillId="6" borderId="3" xfId="1" applyFont="1" applyFill="1" applyBorder="1" applyAlignment="1">
      <alignment horizontal="center"/>
    </xf>
    <xf numFmtId="0" fontId="9" fillId="0" borderId="19" xfId="1" applyFont="1" applyFill="1" applyBorder="1"/>
    <xf numFmtId="0" fontId="9" fillId="0" borderId="2" xfId="1" applyFont="1" applyFill="1" applyBorder="1"/>
    <xf numFmtId="0" fontId="9" fillId="0" borderId="17" xfId="1" applyFont="1" applyFill="1" applyBorder="1"/>
    <xf numFmtId="0" fontId="8" fillId="6" borderId="12" xfId="1" applyFont="1" applyFill="1" applyBorder="1" applyAlignment="1">
      <alignment horizontal="center"/>
    </xf>
    <xf numFmtId="0" fontId="8" fillId="6" borderId="19" xfId="1" applyFont="1" applyFill="1" applyBorder="1" applyAlignment="1">
      <alignment horizontal="center"/>
    </xf>
    <xf numFmtId="0" fontId="8" fillId="6" borderId="20" xfId="1" applyFont="1" applyFill="1" applyBorder="1" applyAlignment="1">
      <alignment horizontal="center"/>
    </xf>
    <xf numFmtId="169" fontId="17" fillId="0" borderId="19" xfId="1" applyNumberFormat="1" applyFont="1" applyFill="1" applyBorder="1"/>
    <xf numFmtId="169" fontId="17" fillId="0" borderId="12" xfId="1" applyNumberFormat="1" applyFont="1" applyFill="1" applyBorder="1"/>
    <xf numFmtId="0" fontId="17" fillId="0" borderId="20" xfId="1" applyNumberFormat="1" applyFont="1" applyFill="1" applyBorder="1"/>
    <xf numFmtId="169" fontId="17" fillId="0" borderId="2" xfId="1" applyNumberFormat="1" applyFont="1" applyFill="1" applyBorder="1"/>
    <xf numFmtId="169" fontId="17" fillId="0" borderId="11" xfId="1" applyNumberFormat="1" applyFont="1" applyFill="1" applyBorder="1"/>
    <xf numFmtId="0" fontId="17" fillId="0" borderId="1" xfId="1" applyNumberFormat="1" applyFont="1" applyFill="1" applyBorder="1"/>
    <xf numFmtId="0" fontId="17" fillId="0" borderId="20" xfId="1" applyFont="1" applyFill="1" applyBorder="1"/>
    <xf numFmtId="169" fontId="17" fillId="0" borderId="17" xfId="1" applyNumberFormat="1" applyFont="1" applyFill="1" applyBorder="1"/>
    <xf numFmtId="169" fontId="17" fillId="0" borderId="10" xfId="1" applyNumberFormat="1" applyFont="1" applyFill="1" applyBorder="1"/>
    <xf numFmtId="0" fontId="17" fillId="0" borderId="21" xfId="1" applyNumberFormat="1" applyFont="1" applyFill="1" applyBorder="1"/>
    <xf numFmtId="10" fontId="17" fillId="0" borderId="12" xfId="1" applyNumberFormat="1" applyFont="1" applyFill="1" applyBorder="1"/>
    <xf numFmtId="10" fontId="17" fillId="0" borderId="11" xfId="1" applyNumberFormat="1" applyFont="1" applyFill="1" applyBorder="1"/>
    <xf numFmtId="10" fontId="17" fillId="0" borderId="10" xfId="1" applyNumberFormat="1" applyFont="1" applyFill="1" applyBorder="1"/>
    <xf numFmtId="0" fontId="9" fillId="4" borderId="0" xfId="1" applyFont="1" applyFill="1" applyBorder="1" applyAlignment="1"/>
    <xf numFmtId="166" fontId="9" fillId="4" borderId="0" xfId="2" applyNumberFormat="1" applyFont="1" applyFill="1" applyBorder="1"/>
    <xf numFmtId="169" fontId="9" fillId="4" borderId="0" xfId="1" applyNumberFormat="1" applyFont="1" applyFill="1" applyBorder="1"/>
    <xf numFmtId="169" fontId="9" fillId="4" borderId="0" xfId="1" applyNumberFormat="1" applyFont="1" applyFill="1" applyBorder="1" applyAlignment="1"/>
    <xf numFmtId="166" fontId="9" fillId="4" borderId="0" xfId="2" quotePrefix="1" applyNumberFormat="1" applyFont="1" applyFill="1" applyBorder="1" applyAlignment="1"/>
    <xf numFmtId="0" fontId="19" fillId="5" borderId="18" xfId="1" applyFont="1" applyFill="1" applyBorder="1" applyAlignment="1">
      <alignment horizontal="centerContinuous" vertical="center"/>
    </xf>
    <xf numFmtId="0" fontId="19" fillId="5" borderId="13" xfId="1" applyFont="1" applyFill="1" applyBorder="1" applyAlignment="1">
      <alignment horizontal="centerContinuous" vertical="center"/>
    </xf>
    <xf numFmtId="0" fontId="19" fillId="5" borderId="4" xfId="1" applyFont="1" applyFill="1" applyBorder="1" applyAlignment="1">
      <alignment horizontal="centerContinuous" vertical="center"/>
    </xf>
    <xf numFmtId="0" fontId="9" fillId="3" borderId="12" xfId="1" applyFont="1" applyFill="1" applyBorder="1"/>
    <xf numFmtId="0" fontId="9" fillId="3" borderId="11" xfId="1" applyFont="1" applyFill="1" applyBorder="1"/>
    <xf numFmtId="0" fontId="9" fillId="3" borderId="10" xfId="1" applyFont="1" applyFill="1" applyBorder="1"/>
    <xf numFmtId="166" fontId="9" fillId="3" borderId="12" xfId="1" applyNumberFormat="1" applyFont="1" applyFill="1" applyBorder="1"/>
    <xf numFmtId="166" fontId="9" fillId="3" borderId="11" xfId="1" applyNumberFormat="1" applyFont="1" applyFill="1" applyBorder="1"/>
    <xf numFmtId="166" fontId="9" fillId="3" borderId="10" xfId="1" applyNumberFormat="1" applyFont="1" applyFill="1" applyBorder="1"/>
    <xf numFmtId="0" fontId="8" fillId="6" borderId="3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9" fillId="3" borderId="3" xfId="1" applyFont="1" applyFill="1" applyBorder="1"/>
    <xf numFmtId="0" fontId="8" fillId="7" borderId="3" xfId="0" applyFont="1" applyFill="1" applyBorder="1" applyAlignment="1">
      <alignment horizontal="center" vertical="center"/>
    </xf>
    <xf numFmtId="0" fontId="9" fillId="6" borderId="18" xfId="1" applyFont="1" applyFill="1" applyBorder="1"/>
    <xf numFmtId="0" fontId="9" fillId="6" borderId="3" xfId="1" applyFont="1" applyFill="1" applyBorder="1"/>
    <xf numFmtId="169" fontId="9" fillId="3" borderId="12" xfId="1" applyNumberFormat="1" applyFont="1" applyFill="1" applyBorder="1"/>
    <xf numFmtId="169" fontId="9" fillId="3" borderId="11" xfId="1" applyNumberFormat="1" applyFont="1" applyFill="1" applyBorder="1"/>
    <xf numFmtId="169" fontId="9" fillId="3" borderId="10" xfId="1" applyNumberFormat="1" applyFont="1" applyFill="1" applyBorder="1"/>
    <xf numFmtId="0" fontId="9" fillId="3" borderId="3" xfId="0" applyNumberFormat="1" applyFont="1" applyFill="1" applyBorder="1" applyAlignment="1">
      <alignment horizontal="center"/>
    </xf>
    <xf numFmtId="0" fontId="12" fillId="7" borderId="3" xfId="0" applyFont="1" applyFill="1" applyBorder="1" applyAlignment="1">
      <alignment horizontal="center"/>
    </xf>
    <xf numFmtId="0" fontId="9" fillId="8" borderId="11" xfId="1" applyFont="1" applyFill="1" applyBorder="1"/>
    <xf numFmtId="169" fontId="9" fillId="8" borderId="11" xfId="1" applyNumberFormat="1" applyFont="1" applyFill="1" applyBorder="1"/>
    <xf numFmtId="166" fontId="9" fillId="8" borderId="11" xfId="1" applyNumberFormat="1" applyFont="1" applyFill="1" applyBorder="1"/>
    <xf numFmtId="0" fontId="9" fillId="4" borderId="0" xfId="1" applyNumberFormat="1" applyFont="1" applyFill="1" applyBorder="1"/>
    <xf numFmtId="0" fontId="9" fillId="8" borderId="10" xfId="1" applyFont="1" applyFill="1" applyBorder="1"/>
    <xf numFmtId="169" fontId="9" fillId="8" borderId="10" xfId="1" applyNumberFormat="1" applyFont="1" applyFill="1" applyBorder="1"/>
    <xf numFmtId="166" fontId="9" fillId="8" borderId="10" xfId="1" applyNumberFormat="1" applyFont="1" applyFill="1" applyBorder="1"/>
    <xf numFmtId="0" fontId="9" fillId="8" borderId="12" xfId="1" applyFont="1" applyFill="1" applyBorder="1"/>
    <xf numFmtId="169" fontId="9" fillId="8" borderId="12" xfId="1" applyNumberFormat="1" applyFont="1" applyFill="1" applyBorder="1"/>
    <xf numFmtId="166" fontId="9" fillId="8" borderId="12" xfId="1" applyNumberFormat="1" applyFont="1" applyFill="1" applyBorder="1"/>
    <xf numFmtId="169" fontId="9" fillId="0" borderId="11" xfId="1" applyNumberFormat="1" applyFont="1" applyFill="1" applyBorder="1"/>
    <xf numFmtId="169" fontId="9" fillId="0" borderId="10" xfId="1" applyNumberFormat="1" applyFont="1" applyFill="1" applyBorder="1"/>
    <xf numFmtId="173" fontId="9" fillId="9" borderId="11" xfId="1" applyNumberFormat="1" applyFont="1" applyFill="1" applyBorder="1" applyAlignment="1">
      <alignment horizontal="center" vertical="center"/>
    </xf>
    <xf numFmtId="173" fontId="9" fillId="9" borderId="12" xfId="1" applyNumberFormat="1" applyFont="1" applyFill="1" applyBorder="1" applyAlignment="1">
      <alignment horizontal="center" vertical="center"/>
    </xf>
    <xf numFmtId="173" fontId="9" fillId="9" borderId="10" xfId="1" applyNumberFormat="1" applyFont="1" applyFill="1" applyBorder="1" applyAlignment="1">
      <alignment horizontal="center" vertical="center"/>
    </xf>
    <xf numFmtId="166" fontId="9" fillId="0" borderId="11" xfId="1" applyNumberFormat="1" applyFont="1" applyFill="1" applyBorder="1"/>
    <xf numFmtId="166" fontId="9" fillId="0" borderId="10" xfId="1" applyNumberFormat="1" applyFont="1" applyFill="1" applyBorder="1"/>
    <xf numFmtId="166" fontId="9" fillId="3" borderId="12" xfId="0" applyNumberFormat="1" applyFont="1" applyFill="1" applyBorder="1" applyAlignment="1" applyProtection="1">
      <alignment horizontal="center"/>
      <protection locked="0"/>
    </xf>
    <xf numFmtId="166" fontId="9" fillId="3" borderId="11" xfId="0" applyNumberFormat="1" applyFont="1" applyFill="1" applyBorder="1" applyAlignment="1" applyProtection="1">
      <alignment horizontal="center"/>
      <protection locked="0"/>
    </xf>
    <xf numFmtId="166" fontId="9" fillId="3" borderId="10" xfId="0" applyNumberFormat="1" applyFont="1" applyFill="1" applyBorder="1" applyAlignment="1" applyProtection="1">
      <alignment horizontal="center"/>
      <protection locked="0"/>
    </xf>
    <xf numFmtId="166" fontId="9" fillId="0" borderId="12" xfId="1" applyNumberFormat="1" applyFont="1" applyFill="1" applyBorder="1"/>
    <xf numFmtId="169" fontId="9" fillId="0" borderId="12" xfId="1" applyNumberFormat="1" applyFont="1" applyFill="1" applyBorder="1"/>
    <xf numFmtId="166" fontId="9" fillId="4" borderId="0" xfId="1" applyNumberFormat="1" applyFont="1" applyFill="1" applyBorder="1"/>
    <xf numFmtId="164" fontId="9" fillId="4" borderId="0" xfId="1" applyNumberFormat="1" applyFont="1" applyFill="1" applyBorder="1"/>
    <xf numFmtId="3" fontId="9" fillId="4" borderId="0" xfId="1" applyNumberFormat="1" applyFont="1" applyFill="1" applyBorder="1"/>
    <xf numFmtId="174" fontId="9" fillId="4" borderId="0" xfId="1" applyNumberFormat="1" applyFont="1" applyFill="1" applyBorder="1"/>
    <xf numFmtId="9" fontId="9" fillId="4" borderId="0" xfId="1" applyNumberFormat="1" applyFont="1" applyFill="1" applyBorder="1"/>
    <xf numFmtId="166" fontId="9" fillId="3" borderId="12" xfId="0" applyNumberFormat="1" applyFont="1" applyFill="1" applyBorder="1" applyAlignment="1">
      <alignment horizontal="center"/>
    </xf>
    <xf numFmtId="166" fontId="9" fillId="3" borderId="10" xfId="0" applyNumberFormat="1" applyFont="1" applyFill="1" applyBorder="1" applyAlignment="1">
      <alignment horizontal="center"/>
    </xf>
    <xf numFmtId="170" fontId="8" fillId="6" borderId="3" xfId="0" applyNumberFormat="1" applyFont="1" applyFill="1" applyBorder="1" applyAlignment="1" applyProtection="1">
      <alignment horizontal="center"/>
      <protection locked="0"/>
    </xf>
    <xf numFmtId="0" fontId="9" fillId="3" borderId="3" xfId="1" applyFont="1" applyFill="1" applyBorder="1" applyAlignment="1">
      <alignment horizontal="right"/>
    </xf>
    <xf numFmtId="173" fontId="9" fillId="10" borderId="12" xfId="1" applyNumberFormat="1" applyFont="1" applyFill="1" applyBorder="1" applyAlignment="1">
      <alignment horizontal="center" vertical="center"/>
    </xf>
    <xf numFmtId="173" fontId="9" fillId="10" borderId="11" xfId="1" applyNumberFormat="1" applyFont="1" applyFill="1" applyBorder="1" applyAlignment="1">
      <alignment horizontal="center" vertical="center"/>
    </xf>
    <xf numFmtId="173" fontId="9" fillId="10" borderId="10" xfId="1" applyNumberFormat="1" applyFont="1" applyFill="1" applyBorder="1" applyAlignment="1">
      <alignment horizontal="center" vertical="center"/>
    </xf>
    <xf numFmtId="2" fontId="9" fillId="0" borderId="11" xfId="1" applyNumberFormat="1" applyFont="1" applyFill="1" applyBorder="1" applyAlignment="1">
      <alignment horizontal="right"/>
    </xf>
    <xf numFmtId="2" fontId="9" fillId="8" borderId="12" xfId="1" applyNumberFormat="1" applyFont="1" applyFill="1" applyBorder="1" applyAlignment="1">
      <alignment horizontal="right"/>
    </xf>
    <xf numFmtId="2" fontId="9" fillId="8" borderId="11" xfId="1" applyNumberFormat="1" applyFont="1" applyFill="1" applyBorder="1" applyAlignment="1">
      <alignment horizontal="right"/>
    </xf>
    <xf numFmtId="2" fontId="9" fillId="0" borderId="10" xfId="1" applyNumberFormat="1" applyFont="1" applyFill="1" applyBorder="1" applyAlignment="1">
      <alignment horizontal="right"/>
    </xf>
    <xf numFmtId="2" fontId="9" fillId="0" borderId="12" xfId="1" applyNumberFormat="1" applyFont="1" applyFill="1" applyBorder="1" applyAlignment="1">
      <alignment horizontal="right"/>
    </xf>
    <xf numFmtId="0" fontId="9" fillId="0" borderId="22" xfId="1" applyFont="1" applyFill="1" applyBorder="1"/>
    <xf numFmtId="169" fontId="9" fillId="0" borderId="22" xfId="1" applyNumberFormat="1" applyFont="1" applyFill="1" applyBorder="1"/>
    <xf numFmtId="166" fontId="9" fillId="0" borderId="22" xfId="1" applyNumberFormat="1" applyFont="1" applyFill="1" applyBorder="1"/>
    <xf numFmtId="2" fontId="9" fillId="0" borderId="22" xfId="1" applyNumberFormat="1" applyFont="1" applyFill="1" applyBorder="1" applyAlignment="1">
      <alignment horizontal="right"/>
    </xf>
    <xf numFmtId="2" fontId="9" fillId="3" borderId="11" xfId="1" applyNumberFormat="1" applyFont="1" applyFill="1" applyBorder="1" applyAlignment="1">
      <alignment horizontal="right"/>
    </xf>
    <xf numFmtId="2" fontId="9" fillId="3" borderId="12" xfId="1" applyNumberFormat="1" applyFont="1" applyFill="1" applyBorder="1" applyAlignment="1">
      <alignment horizontal="right"/>
    </xf>
    <xf numFmtId="0" fontId="9" fillId="4" borderId="12" xfId="1" applyFont="1" applyFill="1" applyBorder="1"/>
    <xf numFmtId="0" fontId="9" fillId="4" borderId="11" xfId="1" applyFont="1" applyFill="1" applyBorder="1"/>
    <xf numFmtId="0" fontId="9" fillId="4" borderId="10" xfId="1" applyFont="1" applyFill="1" applyBorder="1"/>
    <xf numFmtId="2" fontId="9" fillId="8" borderId="10" xfId="1" applyNumberFormat="1" applyFont="1" applyFill="1" applyBorder="1" applyAlignment="1">
      <alignment horizontal="right"/>
    </xf>
    <xf numFmtId="0" fontId="9" fillId="4" borderId="22" xfId="1" applyFont="1" applyFill="1" applyBorder="1"/>
    <xf numFmtId="0" fontId="9" fillId="4" borderId="23" xfId="1" applyFont="1" applyFill="1" applyBorder="1"/>
    <xf numFmtId="0" fontId="9" fillId="0" borderId="23" xfId="1" applyFont="1" applyFill="1" applyBorder="1"/>
    <xf numFmtId="173" fontId="9" fillId="9" borderId="23" xfId="1" applyNumberFormat="1" applyFont="1" applyFill="1" applyBorder="1" applyAlignment="1">
      <alignment horizontal="center" vertical="center"/>
    </xf>
    <xf numFmtId="169" fontId="9" fillId="0" borderId="23" xfId="1" applyNumberFormat="1" applyFont="1" applyFill="1" applyBorder="1"/>
    <xf numFmtId="166" fontId="9" fillId="0" borderId="23" xfId="1" applyNumberFormat="1" applyFont="1" applyFill="1" applyBorder="1"/>
    <xf numFmtId="2" fontId="9" fillId="0" borderId="23" xfId="1" applyNumberFormat="1" applyFont="1" applyFill="1" applyBorder="1" applyAlignment="1">
      <alignment horizontal="right"/>
    </xf>
    <xf numFmtId="173" fontId="9" fillId="9" borderId="22" xfId="1" applyNumberFormat="1" applyFont="1" applyFill="1" applyBorder="1" applyAlignment="1">
      <alignment horizontal="center" vertical="center"/>
    </xf>
    <xf numFmtId="2" fontId="9" fillId="8" borderId="12" xfId="1" applyNumberFormat="1" applyFont="1" applyFill="1" applyBorder="1"/>
    <xf numFmtId="2" fontId="9" fillId="8" borderId="11" xfId="1" applyNumberFormat="1" applyFont="1" applyFill="1" applyBorder="1"/>
    <xf numFmtId="2" fontId="9" fillId="3" borderId="11" xfId="1" applyNumberFormat="1" applyFont="1" applyFill="1" applyBorder="1"/>
    <xf numFmtId="2" fontId="9" fillId="8" borderId="10" xfId="1" applyNumberFormat="1" applyFont="1" applyFill="1" applyBorder="1"/>
    <xf numFmtId="0" fontId="9" fillId="0" borderId="11" xfId="1" applyFont="1" applyFill="1" applyBorder="1" applyAlignment="1">
      <alignment vertical="center"/>
    </xf>
    <xf numFmtId="0" fontId="9" fillId="0" borderId="10" xfId="1" applyFont="1" applyFill="1" applyBorder="1" applyAlignment="1">
      <alignment vertical="center"/>
    </xf>
    <xf numFmtId="0" fontId="12" fillId="6" borderId="3" xfId="0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 wrapText="1"/>
    </xf>
    <xf numFmtId="0" fontId="12" fillId="6" borderId="18" xfId="0" applyFont="1" applyFill="1" applyBorder="1" applyAlignment="1">
      <alignment horizontal="center" vertical="center" wrapText="1"/>
    </xf>
    <xf numFmtId="172" fontId="12" fillId="0" borderId="19" xfId="0" applyNumberFormat="1" applyFont="1" applyBorder="1"/>
    <xf numFmtId="172" fontId="12" fillId="0" borderId="2" xfId="0" applyNumberFormat="1" applyFont="1" applyBorder="1"/>
    <xf numFmtId="172" fontId="12" fillId="0" borderId="17" xfId="0" applyNumberFormat="1" applyFont="1" applyBorder="1"/>
    <xf numFmtId="0" fontId="12" fillId="5" borderId="14" xfId="0" applyFont="1" applyFill="1" applyBorder="1" applyAlignment="1">
      <alignment horizontal="centerContinuous" vertical="center"/>
    </xf>
    <xf numFmtId="0" fontId="12" fillId="5" borderId="15" xfId="0" applyFont="1" applyFill="1" applyBorder="1" applyAlignment="1">
      <alignment horizontal="centerContinuous" vertical="center"/>
    </xf>
    <xf numFmtId="0" fontId="12" fillId="5" borderId="16" xfId="0" applyFont="1" applyFill="1" applyBorder="1" applyAlignment="1">
      <alignment horizontal="centerContinuous" vertical="center"/>
    </xf>
    <xf numFmtId="166" fontId="12" fillId="0" borderId="24" xfId="0" applyNumberFormat="1" applyFont="1" applyBorder="1"/>
    <xf numFmtId="166" fontId="12" fillId="0" borderId="25" xfId="0" applyNumberFormat="1" applyFont="1" applyBorder="1"/>
    <xf numFmtId="166" fontId="12" fillId="0" borderId="26" xfId="0" applyNumberFormat="1" applyFont="1" applyBorder="1"/>
    <xf numFmtId="166" fontId="12" fillId="0" borderId="27" xfId="0" applyNumberFormat="1" applyFont="1" applyBorder="1"/>
    <xf numFmtId="166" fontId="12" fillId="0" borderId="28" xfId="0" applyNumberFormat="1" applyFont="1" applyBorder="1"/>
    <xf numFmtId="0" fontId="12" fillId="6" borderId="30" xfId="0" applyFont="1" applyFill="1" applyBorder="1" applyAlignment="1">
      <alignment horizontal="center" vertical="center" wrapText="1"/>
    </xf>
    <xf numFmtId="0" fontId="12" fillId="6" borderId="31" xfId="0" applyFont="1" applyFill="1" applyBorder="1" applyAlignment="1">
      <alignment horizontal="center" vertical="center" wrapText="1"/>
    </xf>
    <xf numFmtId="0" fontId="12" fillId="6" borderId="32" xfId="0" applyFont="1" applyFill="1" applyBorder="1" applyAlignment="1">
      <alignment horizontal="center" vertical="center" wrapText="1"/>
    </xf>
    <xf numFmtId="0" fontId="12" fillId="6" borderId="33" xfId="0" applyFont="1" applyFill="1" applyBorder="1" applyAlignment="1">
      <alignment horizontal="center" vertical="center" wrapText="1"/>
    </xf>
    <xf numFmtId="0" fontId="12" fillId="6" borderId="34" xfId="0" applyFont="1" applyFill="1" applyBorder="1" applyAlignment="1">
      <alignment horizontal="center" vertical="center" wrapText="1"/>
    </xf>
    <xf numFmtId="0" fontId="12" fillId="5" borderId="35" xfId="0" applyFont="1" applyFill="1" applyBorder="1" applyAlignment="1">
      <alignment horizontal="centerContinuous" vertical="center"/>
    </xf>
    <xf numFmtId="166" fontId="12" fillId="0" borderId="36" xfId="0" applyNumberFormat="1" applyFont="1" applyBorder="1"/>
    <xf numFmtId="166" fontId="12" fillId="0" borderId="37" xfId="0" applyNumberFormat="1" applyFont="1" applyBorder="1"/>
    <xf numFmtId="0" fontId="12" fillId="6" borderId="29" xfId="0" applyFont="1" applyFill="1" applyBorder="1" applyAlignment="1">
      <alignment horizontal="center" vertical="center" wrapText="1"/>
    </xf>
    <xf numFmtId="2" fontId="9" fillId="3" borderId="10" xfId="1" applyNumberFormat="1" applyFont="1" applyFill="1" applyBorder="1" applyAlignment="1">
      <alignment horizontal="right"/>
    </xf>
    <xf numFmtId="0" fontId="9" fillId="3" borderId="23" xfId="1" applyFont="1" applyFill="1" applyBorder="1"/>
    <xf numFmtId="169" fontId="9" fillId="3" borderId="23" xfId="1" applyNumberFormat="1" applyFont="1" applyFill="1" applyBorder="1"/>
    <xf numFmtId="166" fontId="9" fillId="3" borderId="23" xfId="1" applyNumberFormat="1" applyFont="1" applyFill="1" applyBorder="1"/>
    <xf numFmtId="2" fontId="9" fillId="3" borderId="23" xfId="1" applyNumberFormat="1" applyFont="1" applyFill="1" applyBorder="1" applyAlignment="1">
      <alignment horizontal="right"/>
    </xf>
    <xf numFmtId="0" fontId="9" fillId="3" borderId="22" xfId="1" applyFont="1" applyFill="1" applyBorder="1"/>
    <xf numFmtId="169" fontId="9" fillId="3" borderId="22" xfId="1" applyNumberFormat="1" applyFont="1" applyFill="1" applyBorder="1"/>
    <xf numFmtId="166" fontId="9" fillId="3" borderId="22" xfId="1" applyNumberFormat="1" applyFont="1" applyFill="1" applyBorder="1"/>
    <xf numFmtId="2" fontId="9" fillId="3" borderId="22" xfId="1" applyNumberFormat="1" applyFont="1" applyFill="1" applyBorder="1" applyAlignment="1">
      <alignment horizontal="right"/>
    </xf>
    <xf numFmtId="173" fontId="9" fillId="10" borderId="23" xfId="1" applyNumberFormat="1" applyFont="1" applyFill="1" applyBorder="1" applyAlignment="1">
      <alignment horizontal="center" vertical="center"/>
    </xf>
    <xf numFmtId="0" fontId="9" fillId="8" borderId="23" xfId="1" applyFont="1" applyFill="1" applyBorder="1"/>
    <xf numFmtId="169" fontId="9" fillId="8" borderId="23" xfId="1" applyNumberFormat="1" applyFont="1" applyFill="1" applyBorder="1"/>
    <xf numFmtId="166" fontId="9" fillId="8" borderId="23" xfId="1" applyNumberFormat="1" applyFont="1" applyFill="1" applyBorder="1"/>
    <xf numFmtId="2" fontId="9" fillId="8" borderId="23" xfId="1" applyNumberFormat="1" applyFont="1" applyFill="1" applyBorder="1" applyAlignment="1">
      <alignment horizontal="right"/>
    </xf>
    <xf numFmtId="166" fontId="9" fillId="3" borderId="3" xfId="0" applyNumberFormat="1" applyFont="1" applyFill="1" applyBorder="1" applyAlignment="1" applyProtection="1">
      <alignment horizontal="center"/>
      <protection locked="0"/>
    </xf>
    <xf numFmtId="0" fontId="8" fillId="6" borderId="12" xfId="1" applyFont="1" applyFill="1" applyBorder="1" applyAlignment="1">
      <alignment horizontal="center" vertical="center" textRotation="255"/>
    </xf>
    <xf numFmtId="0" fontId="8" fillId="6" borderId="11" xfId="1" applyFont="1" applyFill="1" applyBorder="1" applyAlignment="1">
      <alignment horizontal="center" vertical="center" textRotation="255"/>
    </xf>
    <xf numFmtId="0" fontId="8" fillId="6" borderId="10" xfId="1" applyFont="1" applyFill="1" applyBorder="1" applyAlignment="1">
      <alignment horizontal="center" vertical="center" textRotation="255"/>
    </xf>
  </cellXfs>
  <cellStyles count="27">
    <cellStyle name="Comma 2" xfId="16"/>
    <cellStyle name="Euro" xfId="26"/>
    <cellStyle name="Migliaia (0)_AZIONI" xfId="3"/>
    <cellStyle name="Migliaia_AZIONI" xfId="4"/>
    <cellStyle name="Normal" xfId="0" builtinId="0"/>
    <cellStyle name="Normal 2" xfId="1"/>
    <cellStyle name="Normal 2 2" xfId="9"/>
    <cellStyle name="Normal 2 2 2" xfId="20"/>
    <cellStyle name="Normal 3" xfId="10"/>
    <cellStyle name="Normal 3 2" xfId="13"/>
    <cellStyle name="Normal 3 3" xfId="17"/>
    <cellStyle name="Normal 4" xfId="21"/>
    <cellStyle name="Normal 5" xfId="23"/>
    <cellStyle name="Normale_AZIONI" xfId="5"/>
    <cellStyle name="Percent 2" xfId="2"/>
    <cellStyle name="Percent 2 2" xfId="14"/>
    <cellStyle name="Percent 2 2 2" xfId="15"/>
    <cellStyle name="Percent 2 2 3" xfId="18"/>
    <cellStyle name="Percent 2 3" xfId="24"/>
    <cellStyle name="Percent 3" xfId="11"/>
    <cellStyle name="Percent 4" xfId="12"/>
    <cellStyle name="Percent 4 2" xfId="19"/>
    <cellStyle name="Percent 5" xfId="22"/>
    <cellStyle name="Percent 6" xfId="25"/>
    <cellStyle name="result" xfId="6"/>
    <cellStyle name="Valuta (0)_AZIONI" xfId="7"/>
    <cellStyle name="Valuta_AZIONI" xfId="8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C00000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FF"/>
      <color rgb="FF008000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  <c:spPr>
              <a:solidFill>
                <a:schemeClr val="accent1"/>
              </a:solidFill>
            </c:spPr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[0]!FwdON</c:f>
              <c:numCache>
                <c:formatCode>0.0000%</c:formatCode>
                <c:ptCount val="3534"/>
                <c:pt idx="0">
                  <c:v>-2.49999999997641E-3</c:v>
                </c:pt>
                <c:pt idx="1">
                  <c:v>-2.5000000001762501E-3</c:v>
                </c:pt>
                <c:pt idx="2">
                  <c:v>-2.4769593280860036E-3</c:v>
                </c:pt>
                <c:pt idx="3">
                  <c:v>-2.4216145520039589E-3</c:v>
                </c:pt>
                <c:pt idx="4">
                  <c:v>-2.3590444233256846E-3</c:v>
                </c:pt>
                <c:pt idx="5">
                  <c:v>-2.2456528885439475E-3</c:v>
                </c:pt>
                <c:pt idx="6">
                  <c:v>-2.2391146257527694E-3</c:v>
                </c:pt>
                <c:pt idx="7">
                  <c:v>-2.2613090248313483E-3</c:v>
                </c:pt>
                <c:pt idx="8">
                  <c:v>-2.2840453086869772E-3</c:v>
                </c:pt>
                <c:pt idx="9">
                  <c:v>-1.454062922298105E-3</c:v>
                </c:pt>
                <c:pt idx="10">
                  <c:v>-2.3066474038024865E-3</c:v>
                </c:pt>
                <c:pt idx="11">
                  <c:v>-2.2899260592135207E-3</c:v>
                </c:pt>
                <c:pt idx="12">
                  <c:v>-2.2752210829368735E-3</c:v>
                </c:pt>
                <c:pt idx="13">
                  <c:v>-2.2632643958564458E-3</c:v>
                </c:pt>
                <c:pt idx="14">
                  <c:v>-2.2521574986011927E-3</c:v>
                </c:pt>
                <c:pt idx="15">
                  <c:v>-2.2565880816749484E-3</c:v>
                </c:pt>
                <c:pt idx="16">
                  <c:v>-2.2632277084033703E-3</c:v>
                </c:pt>
                <c:pt idx="17">
                  <c:v>-2.2700617028936776E-3</c:v>
                </c:pt>
                <c:pt idx="18">
                  <c:v>-2.2769257990651326E-3</c:v>
                </c:pt>
                <c:pt idx="19">
                  <c:v>-2.2899184353386559E-3</c:v>
                </c:pt>
                <c:pt idx="20">
                  <c:v>-2.3013978837838067E-3</c:v>
                </c:pt>
                <c:pt idx="21">
                  <c:v>-2.3059485002674407E-3</c:v>
                </c:pt>
                <c:pt idx="22">
                  <c:v>-2.309543623226773E-3</c:v>
                </c:pt>
                <c:pt idx="23">
                  <c:v>-2.3122480078630048E-3</c:v>
                </c:pt>
                <c:pt idx="24">
                  <c:v>-2.3176175277184186E-3</c:v>
                </c:pt>
                <c:pt idx="25">
                  <c:v>-2.3233672300859709E-3</c:v>
                </c:pt>
                <c:pt idx="26">
                  <c:v>-2.3263808290163723E-3</c:v>
                </c:pt>
                <c:pt idx="27">
                  <c:v>-2.3294647752347686E-3</c:v>
                </c:pt>
                <c:pt idx="28">
                  <c:v>-2.3326074836882427E-3</c:v>
                </c:pt>
                <c:pt idx="29">
                  <c:v>-2.3390156519376148E-3</c:v>
                </c:pt>
                <c:pt idx="30">
                  <c:v>-2.3455342384348654E-3</c:v>
                </c:pt>
                <c:pt idx="31">
                  <c:v>-2.3487969819901977E-3</c:v>
                </c:pt>
                <c:pt idx="32">
                  <c:v>-2.3520489773831699E-3</c:v>
                </c:pt>
                <c:pt idx="33">
                  <c:v>-2.3552786397607051E-3</c:v>
                </c:pt>
                <c:pt idx="34">
                  <c:v>-2.3615901030860087E-3</c:v>
                </c:pt>
                <c:pt idx="35">
                  <c:v>-2.3677422562595751E-3</c:v>
                </c:pt>
                <c:pt idx="36">
                  <c:v>-2.37068647676697E-3</c:v>
                </c:pt>
                <c:pt idx="37">
                  <c:v>-2.3735388539014579E-3</c:v>
                </c:pt>
                <c:pt idx="38">
                  <c:v>-2.3762878025301859E-3</c:v>
                </c:pt>
                <c:pt idx="39">
                  <c:v>-2.3813672598915758E-3</c:v>
                </c:pt>
                <c:pt idx="40">
                  <c:v>-2.3860176104095743E-3</c:v>
                </c:pt>
                <c:pt idx="41">
                  <c:v>-2.3880756404759396E-3</c:v>
                </c:pt>
                <c:pt idx="42">
                  <c:v>-2.389960731759011E-3</c:v>
                </c:pt>
                <c:pt idx="43">
                  <c:v>-2.3916612990859676E-3</c:v>
                </c:pt>
                <c:pt idx="44">
                  <c:v>-2.3943735036402458E-3</c:v>
                </c:pt>
                <c:pt idx="45">
                  <c:v>-2.3964596756220757E-3</c:v>
                </c:pt>
                <c:pt idx="46">
                  <c:v>-2.3975107247897753E-3</c:v>
                </c:pt>
                <c:pt idx="47">
                  <c:v>-2.3987782496348586E-3</c:v>
                </c:pt>
                <c:pt idx="48">
                  <c:v>-2.4002764464414739E-3</c:v>
                </c:pt>
                <c:pt idx="49">
                  <c:v>-2.4040966735094926E-3</c:v>
                </c:pt>
                <c:pt idx="50">
                  <c:v>-1.6168634372171198E-3</c:v>
                </c:pt>
                <c:pt idx="51">
                  <c:v>-2.4117243815613421E-3</c:v>
                </c:pt>
                <c:pt idx="52">
                  <c:v>-2.4149047330235263E-3</c:v>
                </c:pt>
                <c:pt idx="53">
                  <c:v>-2.418415130516216E-3</c:v>
                </c:pt>
                <c:pt idx="54">
                  <c:v>-2.4265907043341528E-3</c:v>
                </c:pt>
                <c:pt idx="55">
                  <c:v>-2.4360411082335887E-3</c:v>
                </c:pt>
                <c:pt idx="56">
                  <c:v>-2.4414146812201665E-3</c:v>
                </c:pt>
                <c:pt idx="57">
                  <c:v>-2.4472034780220753E-3</c:v>
                </c:pt>
                <c:pt idx="58">
                  <c:v>-2.4534216950033993E-3</c:v>
                </c:pt>
                <c:pt idx="59">
                  <c:v>-2.4673436006450444E-3</c:v>
                </c:pt>
                <c:pt idx="60">
                  <c:v>-2.4828726911652055E-3</c:v>
                </c:pt>
                <c:pt idx="61">
                  <c:v>-2.4914509536255736E-3</c:v>
                </c:pt>
                <c:pt idx="62">
                  <c:v>-2.5004485958568523E-3</c:v>
                </c:pt>
                <c:pt idx="63">
                  <c:v>-2.5094905704658999E-3</c:v>
                </c:pt>
                <c:pt idx="64">
                  <c:v>-2.5273395521852038E-3</c:v>
                </c:pt>
                <c:pt idx="65">
                  <c:v>-2.5449522146869796E-3</c:v>
                </c:pt>
                <c:pt idx="66">
                  <c:v>-2.5535864813086562E-3</c:v>
                </c:pt>
                <c:pt idx="67">
                  <c:v>-2.5621064578329467E-3</c:v>
                </c:pt>
                <c:pt idx="68">
                  <c:v>-2.5866763579234231E-3</c:v>
                </c:pt>
                <c:pt idx="69">
                  <c:v>-2.6102149189677348E-3</c:v>
                </c:pt>
                <c:pt idx="70">
                  <c:v>-2.6176292118673672E-3</c:v>
                </c:pt>
                <c:pt idx="71">
                  <c:v>-2.6248418854057931E-3</c:v>
                </c:pt>
                <c:pt idx="72">
                  <c:v>-2.6385212481150333E-3</c:v>
                </c:pt>
                <c:pt idx="73">
                  <c:v>-2.6514580613090644E-3</c:v>
                </c:pt>
                <c:pt idx="74">
                  <c:v>-2.6574988950223144E-3</c:v>
                </c:pt>
                <c:pt idx="75">
                  <c:v>-2.6632726122066686E-3</c:v>
                </c:pt>
                <c:pt idx="76">
                  <c:v>-2.6687682969139814E-3</c:v>
                </c:pt>
                <c:pt idx="77">
                  <c:v>-2.6787583770104817E-3</c:v>
                </c:pt>
                <c:pt idx="78">
                  <c:v>-2.6877523859347718E-3</c:v>
                </c:pt>
                <c:pt idx="79">
                  <c:v>-2.6916941648780224E-3</c:v>
                </c:pt>
                <c:pt idx="80">
                  <c:v>-2.6952924143763823E-3</c:v>
                </c:pt>
                <c:pt idx="81">
                  <c:v>-2.6985362181619621E-3</c:v>
                </c:pt>
                <c:pt idx="82">
                  <c:v>-2.7037674519414523E-3</c:v>
                </c:pt>
                <c:pt idx="83">
                  <c:v>-2.7077486519377914E-3</c:v>
                </c:pt>
                <c:pt idx="84">
                  <c:v>-2.7090564842202625E-3</c:v>
                </c:pt>
                <c:pt idx="85">
                  <c:v>-2.7099443738221041E-3</c:v>
                </c:pt>
                <c:pt idx="86">
                  <c:v>-2.7104014045953306E-3</c:v>
                </c:pt>
                <c:pt idx="87">
                  <c:v>-2.7098042907836017E-3</c:v>
                </c:pt>
                <c:pt idx="88">
                  <c:v>-2.7077026140043259E-3</c:v>
                </c:pt>
                <c:pt idx="89">
                  <c:v>-2.7058416072556213E-3</c:v>
                </c:pt>
                <c:pt idx="90">
                  <c:v>-2.7035780063888737E-3</c:v>
                </c:pt>
                <c:pt idx="91">
                  <c:v>-2.7012815825377956E-3</c:v>
                </c:pt>
                <c:pt idx="92">
                  <c:v>-2.6968969770724271E-3</c:v>
                </c:pt>
                <c:pt idx="93">
                  <c:v>-2.6928112413893146E-3</c:v>
                </c:pt>
                <c:pt idx="94">
                  <c:v>-2.6909025111754303E-3</c:v>
                </c:pt>
                <c:pt idx="95">
                  <c:v>-2.6890893292108586E-3</c:v>
                </c:pt>
                <c:pt idx="96">
                  <c:v>-2.6873776991331866E-3</c:v>
                </c:pt>
                <c:pt idx="97">
                  <c:v>-2.6843029456680156E-3</c:v>
                </c:pt>
                <c:pt idx="98">
                  <c:v>-2.6816667616902379E-3</c:v>
                </c:pt>
                <c:pt idx="99">
                  <c:v>-2.6805529393358896E-3</c:v>
                </c:pt>
                <c:pt idx="100">
                  <c:v>-2.6795766882159455E-3</c:v>
                </c:pt>
                <c:pt idx="101">
                  <c:v>-2.6787440118880568E-3</c:v>
                </c:pt>
                <c:pt idx="102">
                  <c:v>-2.6775673421131074E-3</c:v>
                </c:pt>
                <c:pt idx="103">
                  <c:v>-2.676969117456629E-3</c:v>
                </c:pt>
                <c:pt idx="104">
                  <c:v>-2.6769443628582579E-3</c:v>
                </c:pt>
                <c:pt idx="105">
                  <c:v>-2.6770992024394147E-3</c:v>
                </c:pt>
                <c:pt idx="106">
                  <c:v>-2.6774396397177824E-3</c:v>
                </c:pt>
                <c:pt idx="107">
                  <c:v>-2.6787492554536385E-3</c:v>
                </c:pt>
                <c:pt idx="108">
                  <c:v>-2.6807774275638963E-3</c:v>
                </c:pt>
                <c:pt idx="109">
                  <c:v>-2.6821359005779755E-3</c:v>
                </c:pt>
                <c:pt idx="110">
                  <c:v>-2.6837159907966424E-3</c:v>
                </c:pt>
                <c:pt idx="111">
                  <c:v>-2.6855237011380595E-3</c:v>
                </c:pt>
                <c:pt idx="112">
                  <c:v>-2.6899077732167598E-3</c:v>
                </c:pt>
                <c:pt idx="113">
                  <c:v>-2.6951508103278954E-3</c:v>
                </c:pt>
                <c:pt idx="114">
                  <c:v>-2.698186670651026E-3</c:v>
                </c:pt>
                <c:pt idx="115">
                  <c:v>-2.7014861710839E-3</c:v>
                </c:pt>
                <c:pt idx="116">
                  <c:v>-2.7050553142249356E-3</c:v>
                </c:pt>
                <c:pt idx="117">
                  <c:v>-2.713101980051924E-3</c:v>
                </c:pt>
                <c:pt idx="118">
                  <c:v>-2.7221483828254733E-3</c:v>
                </c:pt>
                <c:pt idx="119">
                  <c:v>-2.7271557902341925E-3</c:v>
                </c:pt>
                <c:pt idx="120">
                  <c:v>-2.7324092662883714E-3</c:v>
                </c:pt>
                <c:pt idx="121">
                  <c:v>-2.7376737161644016E-3</c:v>
                </c:pt>
                <c:pt idx="122">
                  <c:v>-2.7480109948774256E-3</c:v>
                </c:pt>
                <c:pt idx="123">
                  <c:v>-2.7582087353295037E-3</c:v>
                </c:pt>
                <c:pt idx="124">
                  <c:v>-2.7632009470135444E-3</c:v>
                </c:pt>
                <c:pt idx="125">
                  <c:v>-2.7681322025374655E-3</c:v>
                </c:pt>
                <c:pt idx="126">
                  <c:v>-2.773000332076947E-3</c:v>
                </c:pt>
                <c:pt idx="127">
                  <c:v>-2.7824938173948155E-3</c:v>
                </c:pt>
                <c:pt idx="128">
                  <c:v>-2.7917982004588282E-3</c:v>
                </c:pt>
                <c:pt idx="129">
                  <c:v>-2.796318157027855E-3</c:v>
                </c:pt>
                <c:pt idx="130">
                  <c:v>-2.8007619704650821E-3</c:v>
                </c:pt>
                <c:pt idx="131">
                  <c:v>-2.8051274708262852E-3</c:v>
                </c:pt>
                <c:pt idx="132">
                  <c:v>-2.8135645914950658E-3</c:v>
                </c:pt>
                <c:pt idx="133">
                  <c:v>-2.8217629525784105E-3</c:v>
                </c:pt>
                <c:pt idx="134">
                  <c:v>-2.8257043451507258E-3</c:v>
                </c:pt>
                <c:pt idx="135">
                  <c:v>-2.8295544073397849E-3</c:v>
                </c:pt>
                <c:pt idx="136">
                  <c:v>-2.833310969800884E-3</c:v>
                </c:pt>
                <c:pt idx="137">
                  <c:v>-2.8404791681557739E-3</c:v>
                </c:pt>
                <c:pt idx="138">
                  <c:v>-2.8473588292365903E-3</c:v>
                </c:pt>
                <c:pt idx="139">
                  <c:v>-2.8506153487306563E-3</c:v>
                </c:pt>
                <c:pt idx="140">
                  <c:v>-2.8537653510296579E-3</c:v>
                </c:pt>
                <c:pt idx="141">
                  <c:v>-2.8568066663892111E-3</c:v>
                </c:pt>
                <c:pt idx="142">
                  <c:v>-2.8624933987142498E-3</c:v>
                </c:pt>
                <c:pt idx="143">
                  <c:v>-2.8678416679017715E-3</c:v>
                </c:pt>
                <c:pt idx="144">
                  <c:v>-2.8703070055158264E-3</c:v>
                </c:pt>
                <c:pt idx="145">
                  <c:v>-2.8726506388432327E-3</c:v>
                </c:pt>
                <c:pt idx="146">
                  <c:v>-2.8748703982595103E-3</c:v>
                </c:pt>
                <c:pt idx="147">
                  <c:v>-2.8788631343745763E-3</c:v>
                </c:pt>
                <c:pt idx="148">
                  <c:v>-2.882467306322134E-3</c:v>
                </c:pt>
                <c:pt idx="149">
                  <c:v>-2.88403515297464E-3</c:v>
                </c:pt>
                <c:pt idx="150">
                  <c:v>-2.8854661084887212E-3</c:v>
                </c:pt>
                <c:pt idx="151">
                  <c:v>-2.8867580029601214E-3</c:v>
                </c:pt>
                <c:pt idx="152">
                  <c:v>-2.8888442262076097E-3</c:v>
                </c:pt>
                <c:pt idx="153">
                  <c:v>-2.8904915816863053E-3</c:v>
                </c:pt>
                <c:pt idx="154">
                  <c:v>-2.8910556284955646E-3</c:v>
                </c:pt>
                <c:pt idx="155">
                  <c:v>-2.8914954161018969E-3</c:v>
                </c:pt>
                <c:pt idx="156">
                  <c:v>-2.891921043635115E-3</c:v>
                </c:pt>
                <c:pt idx="157">
                  <c:v>-2.8927978106274566E-3</c:v>
                </c:pt>
                <c:pt idx="158">
                  <c:v>-2.8937738810386193E-3</c:v>
                </c:pt>
                <c:pt idx="159">
                  <c:v>-2.89427872724346E-3</c:v>
                </c:pt>
                <c:pt idx="160">
                  <c:v>-2.8948018502683581E-3</c:v>
                </c:pt>
                <c:pt idx="161">
                  <c:v>-2.8953440608647796E-3</c:v>
                </c:pt>
                <c:pt idx="162">
                  <c:v>-2.8964728590263888E-3</c:v>
                </c:pt>
                <c:pt idx="163">
                  <c:v>-2.8977200023883043E-3</c:v>
                </c:pt>
                <c:pt idx="164">
                  <c:v>-2.898369817709856E-3</c:v>
                </c:pt>
                <c:pt idx="165">
                  <c:v>-2.8990435867504161E-3</c:v>
                </c:pt>
                <c:pt idx="166">
                  <c:v>-2.8997421206211627E-3</c:v>
                </c:pt>
                <c:pt idx="167">
                  <c:v>-2.9012024129215774E-3</c:v>
                </c:pt>
                <c:pt idx="168">
                  <c:v>-2.902800126789451E-3</c:v>
                </c:pt>
                <c:pt idx="169">
                  <c:v>-2.9036346509991873E-3</c:v>
                </c:pt>
                <c:pt idx="170">
                  <c:v>-2.9044988063064991E-3</c:v>
                </c:pt>
                <c:pt idx="171">
                  <c:v>-2.9053934035827567E-3</c:v>
                </c:pt>
                <c:pt idx="172">
                  <c:v>-2.9072646486216769E-3</c:v>
                </c:pt>
                <c:pt idx="173">
                  <c:v>-2.9092924347207116E-3</c:v>
                </c:pt>
                <c:pt idx="174">
                  <c:v>-2.9103514081496584E-3</c:v>
                </c:pt>
                <c:pt idx="175">
                  <c:v>-2.9114456896950358E-3</c:v>
                </c:pt>
                <c:pt idx="176">
                  <c:v>-2.912576090468022E-3</c:v>
                </c:pt>
                <c:pt idx="177">
                  <c:v>-2.9149377421822109E-3</c:v>
                </c:pt>
                <c:pt idx="178">
                  <c:v>-2.9174751071403549E-3</c:v>
                </c:pt>
                <c:pt idx="179">
                  <c:v>-2.9187982696399217E-3</c:v>
                </c:pt>
                <c:pt idx="180">
                  <c:v>-2.9201624176744545E-3</c:v>
                </c:pt>
                <c:pt idx="181">
                  <c:v>-2.9215683619954191E-3</c:v>
                </c:pt>
                <c:pt idx="182">
                  <c:v>-2.9244998696187352E-3</c:v>
                </c:pt>
                <c:pt idx="183">
                  <c:v>-2.9276263245270329E-3</c:v>
                </c:pt>
                <c:pt idx="184">
                  <c:v>-2.9292534163483097E-3</c:v>
                </c:pt>
                <c:pt idx="185">
                  <c:v>-2.9309271708832796E-3</c:v>
                </c:pt>
                <c:pt idx="186">
                  <c:v>-2.9326483989233765E-3</c:v>
                </c:pt>
                <c:pt idx="187">
                  <c:v>-2.9362292066803519E-3</c:v>
                </c:pt>
                <c:pt idx="188">
                  <c:v>-2.9400242675592381E-3</c:v>
                </c:pt>
                <c:pt idx="189">
                  <c:v>-2.9419950288733787E-3</c:v>
                </c:pt>
                <c:pt idx="190">
                  <c:v>-2.9440018702464599E-3</c:v>
                </c:pt>
                <c:pt idx="191">
                  <c:v>-2.9459800868769648E-3</c:v>
                </c:pt>
                <c:pt idx="192">
                  <c:v>-2.9497600411731995E-3</c:v>
                </c:pt>
                <c:pt idx="193">
                  <c:v>-2.95343293417627E-3</c:v>
                </c:pt>
                <c:pt idx="194">
                  <c:v>-2.9551780489489587E-3</c:v>
                </c:pt>
                <c:pt idx="195">
                  <c:v>-2.9568746880981323E-3</c:v>
                </c:pt>
                <c:pt idx="196">
                  <c:v>-2.9585222332384475E-3</c:v>
                </c:pt>
                <c:pt idx="197">
                  <c:v>-2.9616262200127252E-3</c:v>
                </c:pt>
                <c:pt idx="198">
                  <c:v>-2.9646091056045876E-3</c:v>
                </c:pt>
                <c:pt idx="199">
                  <c:v>-2.9660019046806596E-3</c:v>
                </c:pt>
                <c:pt idx="200">
                  <c:v>-2.9673418991560396E-3</c:v>
                </c:pt>
                <c:pt idx="201">
                  <c:v>-2.9686284708052568E-3</c:v>
                </c:pt>
                <c:pt idx="202">
                  <c:v>-2.9709959267165686E-3</c:v>
                </c:pt>
                <c:pt idx="203">
                  <c:v>-2.9732281607941502E-3</c:v>
                </c:pt>
                <c:pt idx="204">
                  <c:v>-2.9742383420527929E-3</c:v>
                </c:pt>
                <c:pt idx="205">
                  <c:v>-2.9751913900533111E-3</c:v>
                </c:pt>
                <c:pt idx="206">
                  <c:v>-2.9760866863703939E-3</c:v>
                </c:pt>
                <c:pt idx="207">
                  <c:v>-2.9776570518347256E-3</c:v>
                </c:pt>
                <c:pt idx="208">
                  <c:v>-2.9790779863381189E-3</c:v>
                </c:pt>
                <c:pt idx="209">
                  <c:v>-2.979675247938296E-3</c:v>
                </c:pt>
                <c:pt idx="210">
                  <c:v>-2.9802110474630439E-3</c:v>
                </c:pt>
                <c:pt idx="211">
                  <c:v>-2.9806847664470837E-3</c:v>
                </c:pt>
                <c:pt idx="212">
                  <c:v>-2.9813974858905468E-3</c:v>
                </c:pt>
                <c:pt idx="213">
                  <c:v>-2.9819464687896868E-3</c:v>
                </c:pt>
                <c:pt idx="214">
                  <c:v>-2.9821005088503938E-3</c:v>
                </c:pt>
                <c:pt idx="215">
                  <c:v>-2.9821887580583351E-3</c:v>
                </c:pt>
                <c:pt idx="216">
                  <c:v>-2.9822105976684554E-3</c:v>
                </c:pt>
                <c:pt idx="217">
                  <c:v>-2.9820051192475105E-3</c:v>
                </c:pt>
                <c:pt idx="218">
                  <c:v>-2.981621494702047E-3</c:v>
                </c:pt>
                <c:pt idx="219">
                  <c:v>-2.9813020113422795E-3</c:v>
                </c:pt>
                <c:pt idx="220">
                  <c:v>-2.9809161019578312E-3</c:v>
                </c:pt>
                <c:pt idx="221">
                  <c:v>-2.9804780170694656E-3</c:v>
                </c:pt>
                <c:pt idx="222">
                  <c:v>-2.9794138199523701E-3</c:v>
                </c:pt>
                <c:pt idx="223">
                  <c:v>-2.9782338859085655E-3</c:v>
                </c:pt>
                <c:pt idx="224">
                  <c:v>-2.9775482203042714E-3</c:v>
                </c:pt>
                <c:pt idx="225">
                  <c:v>-2.9768120277173793E-3</c:v>
                </c:pt>
                <c:pt idx="226">
                  <c:v>-2.9760249710575337E-3</c:v>
                </c:pt>
                <c:pt idx="227">
                  <c:v>-2.9742550530320599E-3</c:v>
                </c:pt>
                <c:pt idx="228">
                  <c:v>-2.9723613645993296E-3</c:v>
                </c:pt>
                <c:pt idx="229">
                  <c:v>-2.9713149331378474E-3</c:v>
                </c:pt>
                <c:pt idx="230">
                  <c:v>-2.9702156157407344E-3</c:v>
                </c:pt>
                <c:pt idx="231">
                  <c:v>-2.9690630755174752E-3</c:v>
                </c:pt>
                <c:pt idx="232">
                  <c:v>-2.9665544546064737E-3</c:v>
                </c:pt>
                <c:pt idx="233">
                  <c:v>-2.9639139465142961E-3</c:v>
                </c:pt>
                <c:pt idx="234">
                  <c:v>-2.9624902370839479E-3</c:v>
                </c:pt>
                <c:pt idx="235">
                  <c:v>-2.9610112832845203E-3</c:v>
                </c:pt>
                <c:pt idx="236">
                  <c:v>-2.9594767475860095E-3</c:v>
                </c:pt>
                <c:pt idx="237">
                  <c:v>-2.9561964434643428E-3</c:v>
                </c:pt>
                <c:pt idx="238">
                  <c:v>-2.9527760484704402E-3</c:v>
                </c:pt>
                <c:pt idx="239">
                  <c:v>-2.9509585495990365E-3</c:v>
                </c:pt>
                <c:pt idx="240">
                  <c:v>-2.9490834472056804E-3</c:v>
                </c:pt>
                <c:pt idx="241">
                  <c:v>-2.9471504042799523E-3</c:v>
                </c:pt>
                <c:pt idx="242">
                  <c:v>-2.9430654380346866E-3</c:v>
                </c:pt>
                <c:pt idx="243">
                  <c:v>-2.9388320876844176E-3</c:v>
                </c:pt>
                <c:pt idx="244">
                  <c:v>-2.9366042874201526E-3</c:v>
                </c:pt>
                <c:pt idx="245">
                  <c:v>-2.9343165248407743E-3</c:v>
                </c:pt>
                <c:pt idx="246">
                  <c:v>-2.9319684626161191E-3</c:v>
                </c:pt>
                <c:pt idx="247">
                  <c:v>-2.9270458565999746E-3</c:v>
                </c:pt>
                <c:pt idx="248">
                  <c:v>-2.9219664811730439E-3</c:v>
                </c:pt>
                <c:pt idx="249">
                  <c:v>-2.9193118675241436E-3</c:v>
                </c:pt>
                <c:pt idx="250">
                  <c:v>-2.9165949327270013E-3</c:v>
                </c:pt>
                <c:pt idx="251">
                  <c:v>-2.9138153397312294E-3</c:v>
                </c:pt>
                <c:pt idx="252">
                  <c:v>-2.9080221170696419E-3</c:v>
                </c:pt>
                <c:pt idx="253">
                  <c:v>-2.9020636456333904E-3</c:v>
                </c:pt>
                <c:pt idx="254">
                  <c:v>-2.8989657069278252E-3</c:v>
                </c:pt>
                <c:pt idx="255">
                  <c:v>-2.8958321312089197E-3</c:v>
                </c:pt>
                <c:pt idx="256">
                  <c:v>-2.8927793930266787E-3</c:v>
                </c:pt>
                <c:pt idx="257">
                  <c:v>-2.8870243911383042E-3</c:v>
                </c:pt>
                <c:pt idx="258">
                  <c:v>-2.8816972117340356E-3</c:v>
                </c:pt>
                <c:pt idx="259">
                  <c:v>-2.8792167490987453E-3</c:v>
                </c:pt>
                <c:pt idx="260">
                  <c:v>-2.8768554753622055E-3</c:v>
                </c:pt>
                <c:pt idx="261">
                  <c:v>-2.874614968582101E-3</c:v>
                </c:pt>
                <c:pt idx="262">
                  <c:v>-2.8695970322356601E-3</c:v>
                </c:pt>
                <c:pt idx="263">
                  <c:v>-2.8652791678496214E-3</c:v>
                </c:pt>
                <c:pt idx="264">
                  <c:v>-2.8637964000610694E-3</c:v>
                </c:pt>
                <c:pt idx="265">
                  <c:v>-2.8624454450731918E-3</c:v>
                </c:pt>
                <c:pt idx="266">
                  <c:v>-2.0561818528097575E-3</c:v>
                </c:pt>
                <c:pt idx="267">
                  <c:v>-2.8583913113244819E-3</c:v>
                </c:pt>
                <c:pt idx="268">
                  <c:v>-2.8577230892867789E-3</c:v>
                </c:pt>
                <c:pt idx="269">
                  <c:v>-2.857196147716401E-3</c:v>
                </c:pt>
                <c:pt idx="270">
                  <c:v>-2.8568120647110007E-3</c:v>
                </c:pt>
                <c:pt idx="271">
                  <c:v>-2.8565053174434141E-3</c:v>
                </c:pt>
                <c:pt idx="272">
                  <c:v>-2.8567358765752005E-3</c:v>
                </c:pt>
                <c:pt idx="273">
                  <c:v>-2.8570897552215868E-3</c:v>
                </c:pt>
                <c:pt idx="274">
                  <c:v>-2.8575959602994416E-3</c:v>
                </c:pt>
                <c:pt idx="275">
                  <c:v>-2.8582560695866732E-3</c:v>
                </c:pt>
                <c:pt idx="276">
                  <c:v>-2.86007446929748E-3</c:v>
                </c:pt>
                <c:pt idx="277">
                  <c:v>-2.8624671078647523E-3</c:v>
                </c:pt>
                <c:pt idx="278">
                  <c:v>-2.8639204077052227E-3</c:v>
                </c:pt>
                <c:pt idx="279">
                  <c:v>-2.8655370793018164E-3</c:v>
                </c:pt>
                <c:pt idx="280">
                  <c:v>-2.8673187010719303E-3</c:v>
                </c:pt>
                <c:pt idx="281">
                  <c:v>-2.8714167642540644E-3</c:v>
                </c:pt>
                <c:pt idx="282">
                  <c:v>-2.8761262465648585E-3</c:v>
                </c:pt>
                <c:pt idx="283">
                  <c:v>-2.878756287429951E-3</c:v>
                </c:pt>
                <c:pt idx="284">
                  <c:v>-2.8815185830621814E-3</c:v>
                </c:pt>
                <c:pt idx="285">
                  <c:v>-2.8842452282518138E-3</c:v>
                </c:pt>
                <c:pt idx="286">
                  <c:v>-2.889412069992936E-3</c:v>
                </c:pt>
                <c:pt idx="287">
                  <c:v>-2.8943574642203984E-3</c:v>
                </c:pt>
                <c:pt idx="288">
                  <c:v>-2.8966823648124418E-3</c:v>
                </c:pt>
                <c:pt idx="289">
                  <c:v>-2.8989241731913751E-3</c:v>
                </c:pt>
                <c:pt idx="290">
                  <c:v>-2.9010819748886973E-3</c:v>
                </c:pt>
                <c:pt idx="291">
                  <c:v>-2.9050895405413613E-3</c:v>
                </c:pt>
                <c:pt idx="292">
                  <c:v>-2.9088548265709946E-3</c:v>
                </c:pt>
                <c:pt idx="293">
                  <c:v>-2.9105788785521725E-3</c:v>
                </c:pt>
                <c:pt idx="294">
                  <c:v>-2.912213437400446E-3</c:v>
                </c:pt>
                <c:pt idx="295">
                  <c:v>-2.9137575884075062E-3</c:v>
                </c:pt>
                <c:pt idx="296">
                  <c:v>-2.9165163312416809E-3</c:v>
                </c:pt>
                <c:pt idx="297">
                  <c:v>-2.9190118273714205E-3</c:v>
                </c:pt>
                <c:pt idx="298">
                  <c:v>-2.920090223623717E-3</c:v>
                </c:pt>
                <c:pt idx="299">
                  <c:v>-2.9210727256634428E-3</c:v>
                </c:pt>
                <c:pt idx="300">
                  <c:v>-2.921958418902193E-3</c:v>
                </c:pt>
                <c:pt idx="301">
                  <c:v>-2.9233787981564063E-3</c:v>
                </c:pt>
                <c:pt idx="302">
                  <c:v>-2.9245148165957247E-3</c:v>
                </c:pt>
                <c:pt idx="303">
                  <c:v>-2.9249027499611557E-3</c:v>
                </c:pt>
                <c:pt idx="304">
                  <c:v>-2.925188388194222E-3</c:v>
                </c:pt>
                <c:pt idx="305">
                  <c:v>-2.9253708164667103E-3</c:v>
                </c:pt>
                <c:pt idx="306">
                  <c:v>-2.9253632968817556E-3</c:v>
                </c:pt>
                <c:pt idx="307">
                  <c:v>-2.9250501442978916E-3</c:v>
                </c:pt>
                <c:pt idx="308">
                  <c:v>-2.9247028076184733E-3</c:v>
                </c:pt>
                <c:pt idx="309">
                  <c:v>-2.924246774687056E-3</c:v>
                </c:pt>
                <c:pt idx="310">
                  <c:v>-2.9236811309951705E-3</c:v>
                </c:pt>
                <c:pt idx="311">
                  <c:v>-2.9221561824810394E-3</c:v>
                </c:pt>
                <c:pt idx="312">
                  <c:v>-2.9203041600922575E-3</c:v>
                </c:pt>
                <c:pt idx="313">
                  <c:v>-2.919176746249974E-3</c:v>
                </c:pt>
                <c:pt idx="314">
                  <c:v>-2.917934234956121E-3</c:v>
                </c:pt>
                <c:pt idx="315">
                  <c:v>-2.9165757119420377E-3</c:v>
                </c:pt>
                <c:pt idx="316">
                  <c:v>-2.9134438094047255E-3</c:v>
                </c:pt>
                <c:pt idx="317">
                  <c:v>-2.9099632135931586E-3</c:v>
                </c:pt>
                <c:pt idx="318">
                  <c:v>-2.9080109152301858E-3</c:v>
                </c:pt>
                <c:pt idx="319">
                  <c:v>-2.9059371184159133E-3</c:v>
                </c:pt>
                <c:pt idx="320">
                  <c:v>-2.9037409090015842E-3</c:v>
                </c:pt>
                <c:pt idx="321">
                  <c:v>-2.8989125310641128E-3</c:v>
                </c:pt>
                <c:pt idx="322">
                  <c:v>-2.8937136539353148E-3</c:v>
                </c:pt>
                <c:pt idx="323">
                  <c:v>-2.8909103529839442E-3</c:v>
                </c:pt>
                <c:pt idx="324">
                  <c:v>-2.8880729220137624E-3</c:v>
                </c:pt>
                <c:pt idx="325">
                  <c:v>-2.8852200279727569E-3</c:v>
                </c:pt>
                <c:pt idx="326">
                  <c:v>-2.8794399569109785E-3</c:v>
                </c:pt>
                <c:pt idx="327">
                  <c:v>-2.8736549896857255E-3</c:v>
                </c:pt>
                <c:pt idx="328">
                  <c:v>-2.8707256571891548E-3</c:v>
                </c:pt>
                <c:pt idx="329">
                  <c:v>-2.8677812128208302E-3</c:v>
                </c:pt>
                <c:pt idx="330">
                  <c:v>-2.8648217147742017E-3</c:v>
                </c:pt>
                <c:pt idx="331">
                  <c:v>-2.858830130225698E-3</c:v>
                </c:pt>
                <c:pt idx="332">
                  <c:v>-2.8528343581868398E-3</c:v>
                </c:pt>
                <c:pt idx="333">
                  <c:v>-2.8498004705257429E-3</c:v>
                </c:pt>
                <c:pt idx="334">
                  <c:v>-2.8467518806651881E-3</c:v>
                </c:pt>
                <c:pt idx="335">
                  <c:v>-2.8436886469185296E-3</c:v>
                </c:pt>
                <c:pt idx="336">
                  <c:v>-2.8374912942608077E-3</c:v>
                </c:pt>
                <c:pt idx="337">
                  <c:v>-2.8312904446936571E-3</c:v>
                </c:pt>
                <c:pt idx="338">
                  <c:v>-2.8281548700137549E-3</c:v>
                </c:pt>
                <c:pt idx="339">
                  <c:v>-2.8250050027667228E-3</c:v>
                </c:pt>
                <c:pt idx="340">
                  <c:v>-2.8154121348267225E-3</c:v>
                </c:pt>
                <c:pt idx="341">
                  <c:v>-2.8058089325133651E-3</c:v>
                </c:pt>
                <c:pt idx="342">
                  <c:v>-2.8025606560255767E-3</c:v>
                </c:pt>
                <c:pt idx="343">
                  <c:v>-2.799298555236085E-3</c:v>
                </c:pt>
                <c:pt idx="344">
                  <c:v>-2.7927069005340144E-3</c:v>
                </c:pt>
                <c:pt idx="345">
                  <c:v>-2.7861130796047462E-3</c:v>
                </c:pt>
                <c:pt idx="346">
                  <c:v>-2.7827827353243961E-3</c:v>
                </c:pt>
                <c:pt idx="347">
                  <c:v>-2.7794389175817003E-3</c:v>
                </c:pt>
                <c:pt idx="348">
                  <c:v>-2.7760816856092774E-3</c:v>
                </c:pt>
                <c:pt idx="349">
                  <c:v>-2.7675901293211513E-3</c:v>
                </c:pt>
                <c:pt idx="350">
                  <c:v>-2.7590963551071823E-3</c:v>
                </c:pt>
                <c:pt idx="351">
                  <c:v>-2.7556598646949482E-3</c:v>
                </c:pt>
                <c:pt idx="352">
                  <c:v>-2.752210369605379E-3</c:v>
                </c:pt>
                <c:pt idx="353">
                  <c:v>-2.7452473875877459E-3</c:v>
                </c:pt>
                <c:pt idx="354">
                  <c:v>-2.7382835108591408E-3</c:v>
                </c:pt>
                <c:pt idx="355">
                  <c:v>-2.7347698692814504E-3</c:v>
                </c:pt>
                <c:pt idx="356">
                  <c:v>-2.7312435743054309E-3</c:v>
                </c:pt>
                <c:pt idx="357">
                  <c:v>-2.7277046840046282E-3</c:v>
                </c:pt>
                <c:pt idx="358">
                  <c:v>-2.7205646526518024E-3</c:v>
                </c:pt>
                <c:pt idx="359">
                  <c:v>-2.7134243426552018E-3</c:v>
                </c:pt>
                <c:pt idx="360">
                  <c:v>-2.7098233549072148E-3</c:v>
                </c:pt>
                <c:pt idx="361">
                  <c:v>-2.7062101232733227E-3</c:v>
                </c:pt>
                <c:pt idx="362">
                  <c:v>-2.7025847061068475E-3</c:v>
                </c:pt>
                <c:pt idx="363">
                  <c:v>-2.695273367385731E-3</c:v>
                </c:pt>
                <c:pt idx="364">
                  <c:v>-2.6879623547770848E-3</c:v>
                </c:pt>
                <c:pt idx="365">
                  <c:v>-2.684276888884618E-3</c:v>
                </c:pt>
                <c:pt idx="366">
                  <c:v>-2.6805795888185102E-3</c:v>
                </c:pt>
                <c:pt idx="367">
                  <c:v>-2.6768705130120196E-3</c:v>
                </c:pt>
                <c:pt idx="368">
                  <c:v>-2.6693936083033165E-3</c:v>
                </c:pt>
                <c:pt idx="369">
                  <c:v>-2.6619176242848042E-3</c:v>
                </c:pt>
                <c:pt idx="370">
                  <c:v>-2.6581505483136425E-3</c:v>
                </c:pt>
                <c:pt idx="371">
                  <c:v>-2.654372047921072E-3</c:v>
                </c:pt>
                <c:pt idx="372">
                  <c:v>-2.6505821817401909E-3</c:v>
                </c:pt>
                <c:pt idx="373">
                  <c:v>-2.6429454519050211E-3</c:v>
                </c:pt>
                <c:pt idx="374">
                  <c:v>-2.6353102281584384E-3</c:v>
                </c:pt>
                <c:pt idx="375">
                  <c:v>-2.6314644103342388E-3</c:v>
                </c:pt>
                <c:pt idx="376">
                  <c:v>-2.6276075777209584E-3</c:v>
                </c:pt>
                <c:pt idx="377">
                  <c:v>-2.6237397891915037E-3</c:v>
                </c:pt>
                <c:pt idx="378">
                  <c:v>-2.6159489747978881E-3</c:v>
                </c:pt>
                <c:pt idx="379">
                  <c:v>-2.608160243378066E-3</c:v>
                </c:pt>
                <c:pt idx="380">
                  <c:v>-2.6042385518865174E-3</c:v>
                </c:pt>
                <c:pt idx="381">
                  <c:v>-2.6003062555579604E-3</c:v>
                </c:pt>
                <c:pt idx="382">
                  <c:v>-2.5963634124659407E-3</c:v>
                </c:pt>
                <c:pt idx="383">
                  <c:v>-2.5884242534690571E-3</c:v>
                </c:pt>
                <c:pt idx="384">
                  <c:v>-2.5804877472435095E-3</c:v>
                </c:pt>
                <c:pt idx="385">
                  <c:v>-2.5764930501903649E-3</c:v>
                </c:pt>
                <c:pt idx="386">
                  <c:v>-2.5724900409462848E-3</c:v>
                </c:pt>
                <c:pt idx="387">
                  <c:v>-2.5684863375774469E-3</c:v>
                </c:pt>
                <c:pt idx="388">
                  <c:v>-2.560465361294284E-3</c:v>
                </c:pt>
                <c:pt idx="389">
                  <c:v>-2.5524861504022667E-3</c:v>
                </c:pt>
                <c:pt idx="390">
                  <c:v>-2.5484904615025172E-3</c:v>
                </c:pt>
                <c:pt idx="391">
                  <c:v>-2.5444967962240383E-3</c:v>
                </c:pt>
                <c:pt idx="392">
                  <c:v>-2.5405052947746753E-3</c:v>
                </c:pt>
                <c:pt idx="393">
                  <c:v>-2.532512390689412E-3</c:v>
                </c:pt>
                <c:pt idx="394">
                  <c:v>-2.5245637337834026E-3</c:v>
                </c:pt>
                <c:pt idx="395">
                  <c:v>-2.52058515599618E-3</c:v>
                </c:pt>
                <c:pt idx="396">
                  <c:v>-2.5166095834849855E-3</c:v>
                </c:pt>
                <c:pt idx="397">
                  <c:v>-2.5126371567774086E-3</c:v>
                </c:pt>
                <c:pt idx="398">
                  <c:v>-2.5046860640998148E-3</c:v>
                </c:pt>
                <c:pt idx="399">
                  <c:v>-2.4967817125798319E-3</c:v>
                </c:pt>
                <c:pt idx="400">
                  <c:v>-2.4928271183277673E-3</c:v>
                </c:pt>
                <c:pt idx="401">
                  <c:v>-2.4888765115660405E-3</c:v>
                </c:pt>
                <c:pt idx="402">
                  <c:v>-2.4849300321427847E-3</c:v>
                </c:pt>
                <c:pt idx="403">
                  <c:v>-2.4770344894831098E-3</c:v>
                </c:pt>
                <c:pt idx="404">
                  <c:v>-2.4691881953087247E-3</c:v>
                </c:pt>
                <c:pt idx="405">
                  <c:v>-2.4652644576539373E-3</c:v>
                </c:pt>
                <c:pt idx="406">
                  <c:v>-2.4613456888644691E-3</c:v>
                </c:pt>
                <c:pt idx="407">
                  <c:v>-2.4574320296677499E-3</c:v>
                </c:pt>
                <c:pt idx="408">
                  <c:v>-2.4496057749434641E-3</c:v>
                </c:pt>
                <c:pt idx="409">
                  <c:v>-2.4418312908869311E-3</c:v>
                </c:pt>
                <c:pt idx="410">
                  <c:v>-2.437945282252052E-3</c:v>
                </c:pt>
                <c:pt idx="411">
                  <c:v>-2.4340652243770577E-3</c:v>
                </c:pt>
                <c:pt idx="412">
                  <c:v>-2.4301912576696338E-3</c:v>
                </c:pt>
                <c:pt idx="413">
                  <c:v>-2.4224480286916261E-3</c:v>
                </c:pt>
                <c:pt idx="414">
                  <c:v>-2.414759107791653E-3</c:v>
                </c:pt>
                <c:pt idx="415">
                  <c:v>-2.4109177009190574E-3</c:v>
                </c:pt>
                <c:pt idx="416">
                  <c:v>-2.4070832265810083E-3</c:v>
                </c:pt>
                <c:pt idx="417">
                  <c:v>-2.403255825185191E-3</c:v>
                </c:pt>
                <c:pt idx="418">
                  <c:v>-2.3956093588450855E-3</c:v>
                </c:pt>
                <c:pt idx="419">
                  <c:v>-2.3880197548997728E-3</c:v>
                </c:pt>
                <c:pt idx="420">
                  <c:v>-2.3842298221721236E-3</c:v>
                </c:pt>
                <c:pt idx="421">
                  <c:v>-2.3804478042332988E-3</c:v>
                </c:pt>
                <c:pt idx="422">
                  <c:v>-2.3766738409713994E-3</c:v>
                </c:pt>
                <c:pt idx="423">
                  <c:v>-2.3691378735746227E-3</c:v>
                </c:pt>
                <c:pt idx="424">
                  <c:v>-2.3616613407284603E-3</c:v>
                </c:pt>
                <c:pt idx="425">
                  <c:v>-2.357929755087973E-3</c:v>
                </c:pt>
                <c:pt idx="426">
                  <c:v>-2.3542070660509395E-3</c:v>
                </c:pt>
                <c:pt idx="427">
                  <c:v>-2.3504934134654931E-3</c:v>
                </c:pt>
                <c:pt idx="428">
                  <c:v>-2.3430816812108901E-3</c:v>
                </c:pt>
                <c:pt idx="429">
                  <c:v>-2.3357319741146298E-3</c:v>
                </c:pt>
                <c:pt idx="430">
                  <c:v>-2.3320656083036795E-3</c:v>
                </c:pt>
                <c:pt idx="431">
                  <c:v>-2.3284091206310364E-3</c:v>
                </c:pt>
                <c:pt idx="432">
                  <c:v>-2.3247626515843223E-3</c:v>
                </c:pt>
                <c:pt idx="433">
                  <c:v>-2.3174888900578949E-3</c:v>
                </c:pt>
                <c:pt idx="434">
                  <c:v>-2.3102797637353234E-3</c:v>
                </c:pt>
                <c:pt idx="435">
                  <c:v>-2.3066854903763812E-3</c:v>
                </c:pt>
                <c:pt idx="436">
                  <c:v>-2.3031020770503119E-3</c:v>
                </c:pt>
                <c:pt idx="437">
                  <c:v>-2.2995296637651208E-3</c:v>
                </c:pt>
                <c:pt idx="438">
                  <c:v>-2.2924076084196443E-3</c:v>
                </c:pt>
                <c:pt idx="439">
                  <c:v>-2.2853528184674232E-3</c:v>
                </c:pt>
                <c:pt idx="440">
                  <c:v>-2.2818375101829602E-3</c:v>
                </c:pt>
                <c:pt idx="441">
                  <c:v>-2.2783340436660637E-3</c:v>
                </c:pt>
                <c:pt idx="442">
                  <c:v>-2.2748425592444832E-3</c:v>
                </c:pt>
                <c:pt idx="443">
                  <c:v>-2.2678859446401134E-3</c:v>
                </c:pt>
                <c:pt idx="444">
                  <c:v>-2.2609992468280993E-3</c:v>
                </c:pt>
                <c:pt idx="445">
                  <c:v>-2.2575697764803948E-3</c:v>
                </c:pt>
                <c:pt idx="446">
                  <c:v>-2.2541531295550143E-3</c:v>
                </c:pt>
                <c:pt idx="447">
                  <c:v>-2.2507494465395794E-3</c:v>
                </c:pt>
                <c:pt idx="448">
                  <c:v>-2.2439720071165681E-3</c:v>
                </c:pt>
                <c:pt idx="449">
                  <c:v>-2.237267157934042E-3</c:v>
                </c:pt>
                <c:pt idx="450">
                  <c:v>-2.233930397945727E-3</c:v>
                </c:pt>
                <c:pt idx="451">
                  <c:v>-2.2306074433142697E-3</c:v>
                </c:pt>
                <c:pt idx="452">
                  <c:v>-2.2272932815692315E-3</c:v>
                </c:pt>
                <c:pt idx="453">
                  <c:v>-2.2206051865714116E-3</c:v>
                </c:pt>
                <c:pt idx="454">
                  <c:v>-2.2138878817390406E-3</c:v>
                </c:pt>
                <c:pt idx="455">
                  <c:v>-2.2104939492439968E-3</c:v>
                </c:pt>
                <c:pt idx="456">
                  <c:v>-2.2070828810161203E-3</c:v>
                </c:pt>
                <c:pt idx="457">
                  <c:v>-2.2036546252568456E-3</c:v>
                </c:pt>
                <c:pt idx="458">
                  <c:v>-2.1967271606149197E-3</c:v>
                </c:pt>
                <c:pt idx="459">
                  <c:v>-2.1897686992478071E-3</c:v>
                </c:pt>
                <c:pt idx="460">
                  <c:v>-2.1862537343686483E-3</c:v>
                </c:pt>
                <c:pt idx="461">
                  <c:v>-2.1827212736846846E-3</c:v>
                </c:pt>
                <c:pt idx="462">
                  <c:v>-2.1791712648377981E-3</c:v>
                </c:pt>
                <c:pt idx="463">
                  <c:v>-2.1719993934743442E-3</c:v>
                </c:pt>
                <c:pt idx="464">
                  <c:v>-2.1647947240799326E-3</c:v>
                </c:pt>
                <c:pt idx="465">
                  <c:v>-2.161156204834036E-3</c:v>
                </c:pt>
                <c:pt idx="466">
                  <c:v>-2.157499829231746E-3</c:v>
                </c:pt>
                <c:pt idx="467">
                  <c:v>-2.153825545434529E-3</c:v>
                </c:pt>
                <c:pt idx="468">
                  <c:v>-2.1464042298990904E-3</c:v>
                </c:pt>
                <c:pt idx="469">
                  <c:v>-2.1389483011979848E-3</c:v>
                </c:pt>
                <c:pt idx="470">
                  <c:v>-2.1351837054028877E-3</c:v>
                </c:pt>
                <c:pt idx="471">
                  <c:v>-2.1314008928197126E-3</c:v>
                </c:pt>
                <c:pt idx="472">
                  <c:v>-2.1275998119296702E-3</c:v>
                </c:pt>
                <c:pt idx="473">
                  <c:v>-2.1199240146785314E-3</c:v>
                </c:pt>
                <c:pt idx="474">
                  <c:v>-2.1122117757244041E-3</c:v>
                </c:pt>
                <c:pt idx="475">
                  <c:v>-2.1083185811177074E-3</c:v>
                </c:pt>
                <c:pt idx="476">
                  <c:v>-2.1044068094910884E-3</c:v>
                </c:pt>
                <c:pt idx="477">
                  <c:v>-2.1004764091658856E-3</c:v>
                </c:pt>
                <c:pt idx="478">
                  <c:v>-2.0925410925887178E-3</c:v>
                </c:pt>
                <c:pt idx="479">
                  <c:v>-2.0845674923419821E-3</c:v>
                </c:pt>
                <c:pt idx="480">
                  <c:v>-2.0805431768211591E-3</c:v>
                </c:pt>
                <c:pt idx="481">
                  <c:v>-2.0764999240485693E-3</c:v>
                </c:pt>
                <c:pt idx="482">
                  <c:v>-2.0724376821457113E-3</c:v>
                </c:pt>
                <c:pt idx="483">
                  <c:v>-2.0642378082991186E-3</c:v>
                </c:pt>
                <c:pt idx="484">
                  <c:v>-2.055997796133191E-3</c:v>
                </c:pt>
                <c:pt idx="485">
                  <c:v>-2.0518398375957148E-3</c:v>
                </c:pt>
                <c:pt idx="486">
                  <c:v>-2.0476625813348193E-3</c:v>
                </c:pt>
                <c:pt idx="487">
                  <c:v>-2.0434659758317153E-3</c:v>
                </c:pt>
                <c:pt idx="488">
                  <c:v>-2.034996506479203E-3</c:v>
                </c:pt>
                <c:pt idx="489">
                  <c:v>-2.0264850319806627E-3</c:v>
                </c:pt>
                <c:pt idx="490">
                  <c:v>-2.0221909082041023E-3</c:v>
                </c:pt>
                <c:pt idx="491">
                  <c:v>-2.0178771263523743E-3</c:v>
                </c:pt>
                <c:pt idx="492">
                  <c:v>-2.0135436349066893E-3</c:v>
                </c:pt>
                <c:pt idx="493">
                  <c:v>-2.0047995318384082E-3</c:v>
                </c:pt>
                <c:pt idx="494">
                  <c:v>-1.996011544727061E-3</c:v>
                </c:pt>
                <c:pt idx="495">
                  <c:v>-1.9915787335289536E-3</c:v>
                </c:pt>
                <c:pt idx="496">
                  <c:v>-1.9871259040638023E-3</c:v>
                </c:pt>
                <c:pt idx="497">
                  <c:v>-1.9826530045330415E-3</c:v>
                </c:pt>
                <c:pt idx="498">
                  <c:v>-1.9736292288996538E-3</c:v>
                </c:pt>
                <c:pt idx="499">
                  <c:v>-1.964559679255018E-3</c:v>
                </c:pt>
                <c:pt idx="500">
                  <c:v>-1.9599856584928688E-3</c:v>
                </c:pt>
                <c:pt idx="501">
                  <c:v>-1.9553912590719591E-3</c:v>
                </c:pt>
                <c:pt idx="502">
                  <c:v>-1.9507764296333718E-3</c:v>
                </c:pt>
                <c:pt idx="503">
                  <c:v>-1.9414679422524728E-3</c:v>
                </c:pt>
                <c:pt idx="504">
                  <c:v>-1.9321117803672294E-3</c:v>
                </c:pt>
                <c:pt idx="505">
                  <c:v>-1.9273940280184476E-3</c:v>
                </c:pt>
                <c:pt idx="506">
                  <c:v>-1.9226555365392528E-3</c:v>
                </c:pt>
                <c:pt idx="507">
                  <c:v>-1.9178962546506639E-3</c:v>
                </c:pt>
                <c:pt idx="508">
                  <c:v>-1.9082980163798169E-3</c:v>
                </c:pt>
                <c:pt idx="509">
                  <c:v>-1.8986501930262634E-3</c:v>
                </c:pt>
                <c:pt idx="510">
                  <c:v>-1.89378618682845E-3</c:v>
                </c:pt>
                <c:pt idx="511">
                  <c:v>-1.8889010811085072E-3</c:v>
                </c:pt>
                <c:pt idx="512">
                  <c:v>-1.883994824827262E-3</c:v>
                </c:pt>
                <c:pt idx="513">
                  <c:v>-1.8741017957646378E-3</c:v>
                </c:pt>
                <c:pt idx="514">
                  <c:v>-1.8641572621547198E-3</c:v>
                </c:pt>
                <c:pt idx="515">
                  <c:v>-1.8591444797255718E-3</c:v>
                </c:pt>
                <c:pt idx="516">
                  <c:v>-1.8541102377822583E-3</c:v>
                </c:pt>
                <c:pt idx="517">
                  <c:v>-1.8490559136230544E-3</c:v>
                </c:pt>
                <c:pt idx="518">
                  <c:v>-1.8133020205368666E-3</c:v>
                </c:pt>
                <c:pt idx="519">
                  <c:v>-1.7769105465026414E-3</c:v>
                </c:pt>
                <c:pt idx="520">
                  <c:v>-1.7398798179391051E-3</c:v>
                </c:pt>
                <c:pt idx="521">
                  <c:v>-1.7022081611850481E-3</c:v>
                </c:pt>
                <c:pt idx="522">
                  <c:v>-1.6638939030588773E-3</c:v>
                </c:pt>
                <c:pt idx="523">
                  <c:v>-1.6249353697395108E-3</c:v>
                </c:pt>
                <c:pt idx="524">
                  <c:v>-1.5853308879254513E-3</c:v>
                </c:pt>
                <c:pt idx="525">
                  <c:v>-1.5450787838355851E-3</c:v>
                </c:pt>
                <c:pt idx="526">
                  <c:v>-1.5041773842483508E-3</c:v>
                </c:pt>
                <c:pt idx="527">
                  <c:v>-1.4626250153426668E-3</c:v>
                </c:pt>
                <c:pt idx="528">
                  <c:v>-1.4204200038969717E-3</c:v>
                </c:pt>
                <c:pt idx="529">
                  <c:v>-1.3775606760901837E-3</c:v>
                </c:pt>
                <c:pt idx="530">
                  <c:v>-1.3340453584609335E-3</c:v>
                </c:pt>
                <c:pt idx="531">
                  <c:v>-1.2771079694813281E-3</c:v>
                </c:pt>
                <c:pt idx="532">
                  <c:v>-1.2450400594898881E-3</c:v>
                </c:pt>
                <c:pt idx="533">
                  <c:v>-1.1995467311454178E-3</c:v>
                </c:pt>
                <c:pt idx="534">
                  <c:v>-1.1533907186533909E-3</c:v>
                </c:pt>
                <c:pt idx="535">
                  <c:v>-1.1065703487123102E-3</c:v>
                </c:pt>
                <c:pt idx="536">
                  <c:v>-1.0590839475010938E-3</c:v>
                </c:pt>
                <c:pt idx="537">
                  <c:v>-1.0109298414384682E-3</c:v>
                </c:pt>
                <c:pt idx="538">
                  <c:v>-9.6210635706306391E-4</c:v>
                </c:pt>
                <c:pt idx="539">
                  <c:v>-9.1261182083357539E-4</c:v>
                </c:pt>
                <c:pt idx="540">
                  <c:v>-8.62444559048825E-4</c:v>
                </c:pt>
                <c:pt idx="541">
                  <c:v>-8.1160289812753916E-4</c:v>
                </c:pt>
                <c:pt idx="542">
                  <c:v>-7.6008516444847629E-4</c:v>
                </c:pt>
                <c:pt idx="543">
                  <c:v>-7.0788968443036282E-4</c:v>
                </c:pt>
                <c:pt idx="544">
                  <c:v>-6.5501478445195715E-4</c:v>
                </c:pt>
                <c:pt idx="545">
                  <c:v>-6.0145879105188982E-4</c:v>
                </c:pt>
                <c:pt idx="546">
                  <c:v>-5.4722003024920696E-4</c:v>
                </c:pt>
                <c:pt idx="547">
                  <c:v>-4.9229682874241121E-4</c:v>
                </c:pt>
                <c:pt idx="548">
                  <c:v>-4.3668751279035689E-4</c:v>
                </c:pt>
                <c:pt idx="549">
                  <c:v>-3.8039040885173847E-4</c:v>
                </c:pt>
                <c:pt idx="550">
                  <c:v>-3.2340384318541027E-4</c:v>
                </c:pt>
                <c:pt idx="551">
                  <c:v>-2.6572614197029054E-4</c:v>
                </c:pt>
                <c:pt idx="552">
                  <c:v>-2.073556318649139E-4</c:v>
                </c:pt>
                <c:pt idx="553">
                  <c:v>-1.4829063900823058E-4</c:v>
                </c:pt>
                <c:pt idx="554">
                  <c:v>-8.8529490018807167E-5</c:v>
                </c:pt>
                <c:pt idx="555">
                  <c:v>-2.8070510875721766E-5</c:v>
                </c:pt>
                <c:pt idx="556">
                  <c:v>3.3087971962331153E-5</c:v>
                </c:pt>
                <c:pt idx="557">
                  <c:v>9.4947631996689097E-5</c:v>
                </c:pt>
                <c:pt idx="558">
                  <c:v>1.5751014316833789E-4</c:v>
                </c:pt>
                <c:pt idx="559">
                  <c:v>2.2077717909851913E-4</c:v>
                </c:pt>
                <c:pt idx="560">
                  <c:v>2.8475041332853834E-4</c:v>
                </c:pt>
                <c:pt idx="561">
                  <c:v>3.4943151979938136E-4</c:v>
                </c:pt>
                <c:pt idx="562">
                  <c:v>4.1482217189248161E-4</c:v>
                </c:pt>
                <c:pt idx="563">
                  <c:v>4.8092404362876096E-4</c:v>
                </c:pt>
                <c:pt idx="564">
                  <c:v>5.4773880854952495E-4</c:v>
                </c:pt>
                <c:pt idx="565">
                  <c:v>6.1526814051582335E-4</c:v>
                </c:pt>
                <c:pt idx="566">
                  <c:v>6.8351371306896169E-4</c:v>
                </c:pt>
                <c:pt idx="567">
                  <c:v>7.5247719999005369E-4</c:v>
                </c:pt>
                <c:pt idx="568">
                  <c:v>8.2216027506021305E-4</c:v>
                </c:pt>
                <c:pt idx="569">
                  <c:v>8.9256461214048954E-4</c:v>
                </c:pt>
                <c:pt idx="570">
                  <c:v>9.6344968435246869E-4</c:v>
                </c:pt>
                <c:pt idx="571">
                  <c:v>1.0344918233240463E-3</c:v>
                </c:pt>
                <c:pt idx="572">
                  <c:v>1.1056766522354877E-3</c:v>
                </c:pt>
                <c:pt idx="573">
                  <c:v>1.1769916843551442E-3</c:v>
                </c:pt>
                <c:pt idx="574">
                  <c:v>1.2484244332711114E-3</c:v>
                </c:pt>
                <c:pt idx="575">
                  <c:v>1.3199624122517406E-3</c:v>
                </c:pt>
                <c:pt idx="576">
                  <c:v>1.3915931348051913E-3</c:v>
                </c:pt>
                <c:pt idx="577">
                  <c:v>1.4633041141998149E-3</c:v>
                </c:pt>
                <c:pt idx="578">
                  <c:v>1.5350828639437708E-3</c:v>
                </c:pt>
                <c:pt idx="579">
                  <c:v>1.6069168974652825E-3</c:v>
                </c:pt>
                <c:pt idx="580">
                  <c:v>1.6787937281126375E-3</c:v>
                </c:pt>
                <c:pt idx="581">
                  <c:v>1.7507008690742509E-3</c:v>
                </c:pt>
                <c:pt idx="582">
                  <c:v>1.8226258338582824E-3</c:v>
                </c:pt>
                <c:pt idx="583">
                  <c:v>1.8945561357330831E-3</c:v>
                </c:pt>
                <c:pt idx="584">
                  <c:v>1.9664792881268767E-3</c:v>
                </c:pt>
                <c:pt idx="585">
                  <c:v>2.0383828042280783E-3</c:v>
                </c:pt>
                <c:pt idx="586">
                  <c:v>2.1308054737936288E-3</c:v>
                </c:pt>
                <c:pt idx="587">
                  <c:v>2.1820809810257913E-3</c:v>
                </c:pt>
                <c:pt idx="588">
                  <c:v>2.2538506682590054E-3</c:v>
                </c:pt>
                <c:pt idx="589">
                  <c:v>2.3255507725927771E-3</c:v>
                </c:pt>
                <c:pt idx="590">
                  <c:v>2.3971688069757136E-3</c:v>
                </c:pt>
                <c:pt idx="591">
                  <c:v>2.4686922849159743E-3</c:v>
                </c:pt>
                <c:pt idx="592">
                  <c:v>2.5401087196019745E-3</c:v>
                </c:pt>
                <c:pt idx="593">
                  <c:v>2.6114056242221295E-3</c:v>
                </c:pt>
                <c:pt idx="594">
                  <c:v>2.6825705120447907E-3</c:v>
                </c:pt>
                <c:pt idx="595">
                  <c:v>2.7535908962583733E-3</c:v>
                </c:pt>
                <c:pt idx="596">
                  <c:v>2.8244542902111647E-3</c:v>
                </c:pt>
                <c:pt idx="597">
                  <c:v>2.895148206931708E-3</c:v>
                </c:pt>
                <c:pt idx="598">
                  <c:v>2.9656601596883547E-3</c:v>
                </c:pt>
                <c:pt idx="599">
                  <c:v>3.035977661749456E-3</c:v>
                </c:pt>
                <c:pt idx="600">
                  <c:v>3.1060882260636191E-3</c:v>
                </c:pt>
                <c:pt idx="601">
                  <c:v>3.1759793660590674E-3</c:v>
                </c:pt>
                <c:pt idx="602">
                  <c:v>3.245638594684408E-3</c:v>
                </c:pt>
                <c:pt idx="603">
                  <c:v>3.3150534251280561E-3</c:v>
                </c:pt>
                <c:pt idx="604">
                  <c:v>3.3842113706583632E-3</c:v>
                </c:pt>
                <c:pt idx="605">
                  <c:v>3.4530999443038723E-3</c:v>
                </c:pt>
                <c:pt idx="606">
                  <c:v>3.5217066590931267E-3</c:v>
                </c:pt>
                <c:pt idx="607">
                  <c:v>3.5900190283744138E-3</c:v>
                </c:pt>
                <c:pt idx="608">
                  <c:v>3.6580245650164045E-3</c:v>
                </c:pt>
                <c:pt idx="609">
                  <c:v>3.7257107820476421E-3</c:v>
                </c:pt>
                <c:pt idx="610">
                  <c:v>3.7930651928164139E-3</c:v>
                </c:pt>
                <c:pt idx="611">
                  <c:v>3.8600753103512631E-3</c:v>
                </c:pt>
                <c:pt idx="612">
                  <c:v>3.9267286476007968E-3</c:v>
                </c:pt>
                <c:pt idx="613">
                  <c:v>3.9930127175935581E-3</c:v>
                </c:pt>
                <c:pt idx="614">
                  <c:v>4.0589150335978985E-3</c:v>
                </c:pt>
                <c:pt idx="615">
                  <c:v>4.1244231083226168E-3</c:v>
                </c:pt>
                <c:pt idx="616">
                  <c:v>4.1895244551160005E-3</c:v>
                </c:pt>
                <c:pt idx="617">
                  <c:v>4.2542065868467205E-3</c:v>
                </c:pt>
                <c:pt idx="618">
                  <c:v>4.3184570166232561E-3</c:v>
                </c:pt>
                <c:pt idx="619">
                  <c:v>4.3822632572343423E-3</c:v>
                </c:pt>
                <c:pt idx="620">
                  <c:v>4.4456128221082025E-3</c:v>
                </c:pt>
                <c:pt idx="621">
                  <c:v>4.5084932237937636E-3</c:v>
                </c:pt>
                <c:pt idx="622">
                  <c:v>4.5888314208486491E-3</c:v>
                </c:pt>
                <c:pt idx="623">
                  <c:v>4.6511934643245212E-3</c:v>
                </c:pt>
                <c:pt idx="624">
                  <c:v>4.7135212298599072E-3</c:v>
                </c:pt>
                <c:pt idx="625">
                  <c:v>4.775811014283704E-3</c:v>
                </c:pt>
                <c:pt idx="626">
                  <c:v>4.8380591145047447E-3</c:v>
                </c:pt>
                <c:pt idx="627">
                  <c:v>4.9002618272986354E-3</c:v>
                </c:pt>
                <c:pt idx="628">
                  <c:v>4.9624154496008543E-3</c:v>
                </c:pt>
                <c:pt idx="629">
                  <c:v>5.0245162781870079E-3</c:v>
                </c:pt>
                <c:pt idx="630">
                  <c:v>5.0865606098859928E-3</c:v>
                </c:pt>
                <c:pt idx="631">
                  <c:v>5.148544741526706E-3</c:v>
                </c:pt>
                <c:pt idx="632">
                  <c:v>5.2104649699380445E-3</c:v>
                </c:pt>
                <c:pt idx="633">
                  <c:v>5.2723175918423237E-3</c:v>
                </c:pt>
                <c:pt idx="634">
                  <c:v>5.3340989041483766E-3</c:v>
                </c:pt>
                <c:pt idx="635">
                  <c:v>5.395805203605164E-3</c:v>
                </c:pt>
                <c:pt idx="636">
                  <c:v>5.4574327869083561E-3</c:v>
                </c:pt>
                <c:pt idx="637">
                  <c:v>5.545243482236728E-3</c:v>
                </c:pt>
                <c:pt idx="638">
                  <c:v>5.6066626029860345E-3</c:v>
                </c:pt>
                <c:pt idx="639">
                  <c:v>5.6679902927925241E-3</c:v>
                </c:pt>
                <c:pt idx="640">
                  <c:v>5.7292228486183205E-3</c:v>
                </c:pt>
                <c:pt idx="641">
                  <c:v>5.7903565672656754E-3</c:v>
                </c:pt>
                <c:pt idx="642">
                  <c:v>5.8513877457766483E-3</c:v>
                </c:pt>
                <c:pt idx="643">
                  <c:v>5.9123126813531712E-3</c:v>
                </c:pt>
                <c:pt idx="644">
                  <c:v>5.9731276705576875E-3</c:v>
                </c:pt>
                <c:pt idx="645">
                  <c:v>6.0338290105921288E-3</c:v>
                </c:pt>
                <c:pt idx="646">
                  <c:v>6.0944129980988748E-3</c:v>
                </c:pt>
                <c:pt idx="647">
                  <c:v>6.1548759305996015E-3</c:v>
                </c:pt>
                <c:pt idx="648">
                  <c:v>6.215214104416944E-3</c:v>
                </c:pt>
                <c:pt idx="649">
                  <c:v>6.2754238169127063E-3</c:v>
                </c:pt>
                <c:pt idx="650">
                  <c:v>6.335501364809204E-3</c:v>
                </c:pt>
                <c:pt idx="651">
                  <c:v>6.3954430449886246E-3</c:v>
                </c:pt>
                <c:pt idx="652">
                  <c:v>6.4552451544130918E-3</c:v>
                </c:pt>
                <c:pt idx="653">
                  <c:v>6.5149039902046013E-3</c:v>
                </c:pt>
                <c:pt idx="654">
                  <c:v>6.5744158491654048E-3</c:v>
                </c:pt>
                <c:pt idx="655">
                  <c:v>6.6337770281776898E-3</c:v>
                </c:pt>
                <c:pt idx="656">
                  <c:v>6.6929838241236439E-3</c:v>
                </c:pt>
                <c:pt idx="657">
                  <c:v>6.7520325341252629E-3</c:v>
                </c:pt>
                <c:pt idx="658">
                  <c:v>6.8109194549048624E-3</c:v>
                </c:pt>
                <c:pt idx="659">
                  <c:v>6.869640883504502E-3</c:v>
                </c:pt>
                <c:pt idx="660">
                  <c:v>6.9281931166464972E-3</c:v>
                </c:pt>
                <c:pt idx="661">
                  <c:v>6.9865724514528438E-3</c:v>
                </c:pt>
                <c:pt idx="662">
                  <c:v>7.0447751848057294E-3</c:v>
                </c:pt>
                <c:pt idx="663">
                  <c:v>7.1027976134274695E-3</c:v>
                </c:pt>
                <c:pt idx="664">
                  <c:v>7.1606360344400599E-3</c:v>
                </c:pt>
                <c:pt idx="665">
                  <c:v>7.2182867445658161E-3</c:v>
                </c:pt>
                <c:pt idx="666">
                  <c:v>7.2757460408467978E-3</c:v>
                </c:pt>
                <c:pt idx="667">
                  <c:v>7.3330102200852565E-3</c:v>
                </c:pt>
                <c:pt idx="668">
                  <c:v>7.3900755792433159E-3</c:v>
                </c:pt>
                <c:pt idx="669">
                  <c:v>7.4469384152031637E-3</c:v>
                </c:pt>
                <c:pt idx="670">
                  <c:v>7.5035950247670513E-3</c:v>
                </c:pt>
                <c:pt idx="671">
                  <c:v>7.5600417049770385E-3</c:v>
                </c:pt>
                <c:pt idx="672">
                  <c:v>7.6162747525554408E-3</c:v>
                </c:pt>
                <c:pt idx="673">
                  <c:v>7.6722990798128166E-3</c:v>
                </c:pt>
                <c:pt idx="674">
                  <c:v>7.7283535515970669E-3</c:v>
                </c:pt>
                <c:pt idx="675">
                  <c:v>7.7845514081253953E-3</c:v>
                </c:pt>
                <c:pt idx="676">
                  <c:v>7.8408944731389596E-3</c:v>
                </c:pt>
                <c:pt idx="677">
                  <c:v>7.8973845706187262E-3</c:v>
                </c:pt>
                <c:pt idx="678">
                  <c:v>7.9540235244657254E-3</c:v>
                </c:pt>
                <c:pt idx="679">
                  <c:v>8.010813158341179E-3</c:v>
                </c:pt>
                <c:pt idx="680">
                  <c:v>8.0677552964658616E-3</c:v>
                </c:pt>
                <c:pt idx="681">
                  <c:v>8.1248517624210592E-3</c:v>
                </c:pt>
                <c:pt idx="682">
                  <c:v>8.1821043803476101E-3</c:v>
                </c:pt>
                <c:pt idx="683">
                  <c:v>8.2395149739866724E-3</c:v>
                </c:pt>
                <c:pt idx="684">
                  <c:v>8.2970853673192124E-3</c:v>
                </c:pt>
                <c:pt idx="685">
                  <c:v>8.3548173841663242E-3</c:v>
                </c:pt>
                <c:pt idx="686">
                  <c:v>8.4127128485089742E-3</c:v>
                </c:pt>
                <c:pt idx="687">
                  <c:v>8.4707735841682563E-3</c:v>
                </c:pt>
                <c:pt idx="688">
                  <c:v>8.529001415125137E-3</c:v>
                </c:pt>
                <c:pt idx="689">
                  <c:v>8.5873981651207743E-3</c:v>
                </c:pt>
                <c:pt idx="690">
                  <c:v>8.6459656582160704E-3</c:v>
                </c:pt>
                <c:pt idx="691">
                  <c:v>8.7047057183120558E-3</c:v>
                </c:pt>
                <c:pt idx="692">
                  <c:v>8.7636201692298243E-3</c:v>
                </c:pt>
                <c:pt idx="693">
                  <c:v>8.8227108349503425E-3</c:v>
                </c:pt>
                <c:pt idx="694">
                  <c:v>8.8819795392947043E-3</c:v>
                </c:pt>
                <c:pt idx="695">
                  <c:v>8.9414281063238121E-3</c:v>
                </c:pt>
                <c:pt idx="696">
                  <c:v>9.0010583597788241E-3</c:v>
                </c:pt>
                <c:pt idx="697">
                  <c:v>9.0608721236407064E-3</c:v>
                </c:pt>
                <c:pt idx="698">
                  <c:v>9.1208712218104893E-3</c:v>
                </c:pt>
                <c:pt idx="699">
                  <c:v>9.181057478349075E-3</c:v>
                </c:pt>
                <c:pt idx="700">
                  <c:v>9.2414327169176858E-3</c:v>
                </c:pt>
                <c:pt idx="701">
                  <c:v>9.3019987615772237E-3</c:v>
                </c:pt>
                <c:pt idx="702">
                  <c:v>9.3627574363086552E-3</c:v>
                </c:pt>
                <c:pt idx="703">
                  <c:v>9.4237105649330744E-3</c:v>
                </c:pt>
                <c:pt idx="704">
                  <c:v>9.4848599713515114E-3</c:v>
                </c:pt>
                <c:pt idx="705">
                  <c:v>9.5462074795449325E-3</c:v>
                </c:pt>
                <c:pt idx="706">
                  <c:v>9.6077549134943041E-3</c:v>
                </c:pt>
                <c:pt idx="707">
                  <c:v>9.6695040970207202E-3</c:v>
                </c:pt>
                <c:pt idx="708">
                  <c:v>9.7314568541850832E-3</c:v>
                </c:pt>
                <c:pt idx="709">
                  <c:v>9.7936150087285512E-3</c:v>
                </c:pt>
                <c:pt idx="710">
                  <c:v>9.8559803847120264E-3</c:v>
                </c:pt>
                <c:pt idx="711">
                  <c:v>9.9185548061164752E-3</c:v>
                </c:pt>
                <c:pt idx="712">
                  <c:v>9.9813400967629917E-3</c:v>
                </c:pt>
                <c:pt idx="713">
                  <c:v>1.0044338080712478E-2</c:v>
                </c:pt>
                <c:pt idx="714">
                  <c:v>1.0107550581706093E-2</c:v>
                </c:pt>
                <c:pt idx="715">
                  <c:v>1.0170979423884674E-2</c:v>
                </c:pt>
                <c:pt idx="716">
                  <c:v>1.0234626431149252E-2</c:v>
                </c:pt>
                <c:pt idx="717">
                  <c:v>1.0298493427400857E-2</c:v>
                </c:pt>
                <c:pt idx="718">
                  <c:v>1.0362582236540518E-2</c:v>
                </c:pt>
                <c:pt idx="719">
                  <c:v>1.0426894682549204E-2</c:v>
                </c:pt>
                <c:pt idx="720">
                  <c:v>1.0491432589487815E-2</c:v>
                </c:pt>
                <c:pt idx="721">
                  <c:v>1.0556197781257382E-2</c:v>
                </c:pt>
                <c:pt idx="722">
                  <c:v>1.0621192081678998E-2</c:v>
                </c:pt>
                <c:pt idx="723">
                  <c:v>1.0686417314813568E-2</c:v>
                </c:pt>
                <c:pt idx="724">
                  <c:v>1.0751875304642056E-2</c:v>
                </c:pt>
                <c:pt idx="725">
                  <c:v>1.0817566253962241E-2</c:v>
                </c:pt>
                <c:pt idx="726">
                  <c:v>1.088322175555767E-2</c:v>
                </c:pt>
                <c:pt idx="727">
                  <c:v>1.0948632586549323E-2</c:v>
                </c:pt>
                <c:pt idx="728">
                  <c:v>1.1013794496337326E-2</c:v>
                </c:pt>
                <c:pt idx="729">
                  <c:v>1.1078703234481679E-2</c:v>
                </c:pt>
                <c:pt idx="730">
                  <c:v>1.1143354550462448E-2</c:v>
                </c:pt>
                <c:pt idx="731">
                  <c:v>1.1207744193679758E-2</c:v>
                </c:pt>
                <c:pt idx="732">
                  <c:v>1.1271867913693612E-2</c:v>
                </c:pt>
                <c:pt idx="733">
                  <c:v>1.1335721459984072E-2</c:v>
                </c:pt>
                <c:pt idx="734">
                  <c:v>1.1399300582031202E-2</c:v>
                </c:pt>
                <c:pt idx="735">
                  <c:v>1.1462601029235131E-2</c:v>
                </c:pt>
                <c:pt idx="736">
                  <c:v>1.1525618551235794E-2</c:v>
                </c:pt>
                <c:pt idx="737">
                  <c:v>1.1588348897273448E-2</c:v>
                </c:pt>
                <c:pt idx="738">
                  <c:v>1.1650787817067965E-2</c:v>
                </c:pt>
                <c:pt idx="739">
                  <c:v>1.1712931059939535E-2</c:v>
                </c:pt>
                <c:pt idx="740">
                  <c:v>1.1774774375368224E-2</c:v>
                </c:pt>
                <c:pt idx="741">
                  <c:v>1.1836313512914032E-2</c:v>
                </c:pt>
                <c:pt idx="742">
                  <c:v>1.1897544221897149E-2</c:v>
                </c:pt>
                <c:pt idx="743">
                  <c:v>1.1958462251877577E-2</c:v>
                </c:pt>
                <c:pt idx="744">
                  <c:v>1.2019063352255444E-2</c:v>
                </c:pt>
                <c:pt idx="745">
                  <c:v>1.2079343272510812E-2</c:v>
                </c:pt>
                <c:pt idx="746">
                  <c:v>1.2139297762203682E-2</c:v>
                </c:pt>
                <c:pt idx="747">
                  <c:v>1.2198922570574311E-2</c:v>
                </c:pt>
                <c:pt idx="748">
                  <c:v>1.2258213447182698E-2</c:v>
                </c:pt>
                <c:pt idx="749">
                  <c:v>1.2317166141508906E-2</c:v>
                </c:pt>
                <c:pt idx="750">
                  <c:v>1.2375776403033001E-2</c:v>
                </c:pt>
                <c:pt idx="751">
                  <c:v>1.2434039980995237E-2</c:v>
                </c:pt>
                <c:pt idx="752">
                  <c:v>1.2491952625195424E-2</c:v>
                </c:pt>
                <c:pt idx="753">
                  <c:v>1.2549510084634008E-2</c:v>
                </c:pt>
                <c:pt idx="754">
                  <c:v>1.2606708109110798E-2</c:v>
                </c:pt>
                <c:pt idx="755">
                  <c:v>1.266354244786605E-2</c:v>
                </c:pt>
                <c:pt idx="756">
                  <c:v>1.2720008850459763E-2</c:v>
                </c:pt>
                <c:pt idx="757">
                  <c:v>1.2776103066132194E-2</c:v>
                </c:pt>
                <c:pt idx="758">
                  <c:v>1.2831820844603214E-2</c:v>
                </c:pt>
                <c:pt idx="759">
                  <c:v>1.288715793511308E-2</c:v>
                </c:pt>
                <c:pt idx="760">
                  <c:v>1.2942110087141856E-2</c:v>
                </c:pt>
                <c:pt idx="761">
                  <c:v>1.2996673050089669E-2</c:v>
                </c:pt>
                <c:pt idx="762">
                  <c:v>1.3050842573356647E-2</c:v>
                </c:pt>
                <c:pt idx="763">
                  <c:v>1.3104614406422854E-2</c:v>
                </c:pt>
                <c:pt idx="764">
                  <c:v>1.3157984298768355E-2</c:v>
                </c:pt>
                <c:pt idx="765">
                  <c:v>1.3210947999713341E-2</c:v>
                </c:pt>
                <c:pt idx="766">
                  <c:v>1.3263501258737875E-2</c:v>
                </c:pt>
                <c:pt idx="767">
                  <c:v>1.3315639825242087E-2</c:v>
                </c:pt>
                <c:pt idx="768">
                  <c:v>1.336735944870604E-2</c:v>
                </c:pt>
                <c:pt idx="769">
                  <c:v>1.3418655878449925E-2</c:v>
                </c:pt>
                <c:pt idx="770">
                  <c:v>1.3469524863953808E-2</c:v>
                </c:pt>
                <c:pt idx="771">
                  <c:v>1.3519962154537879E-2</c:v>
                </c:pt>
                <c:pt idx="772">
                  <c:v>1.3569963499842075E-2</c:v>
                </c:pt>
                <c:pt idx="773">
                  <c:v>1.3619524649106651E-2</c:v>
                </c:pt>
                <c:pt idx="774">
                  <c:v>1.3668641351731736E-2</c:v>
                </c:pt>
                <c:pt idx="775">
                  <c:v>1.3717309357197394E-2</c:v>
                </c:pt>
                <c:pt idx="776">
                  <c:v>1.3765524414983688E-2</c:v>
                </c:pt>
                <c:pt idx="777">
                  <c:v>1.381328227441081E-2</c:v>
                </c:pt>
                <c:pt idx="778">
                  <c:v>1.3860749448681986E-2</c:v>
                </c:pt>
                <c:pt idx="779">
                  <c:v>1.3908147557000206E-2</c:v>
                </c:pt>
                <c:pt idx="780">
                  <c:v>1.3955477995768462E-2</c:v>
                </c:pt>
                <c:pt idx="781">
                  <c:v>1.4002740822061099E-2</c:v>
                </c:pt>
                <c:pt idx="782">
                  <c:v>1.4049936092712656E-2</c:v>
                </c:pt>
                <c:pt idx="783">
                  <c:v>1.4097063864717541E-2</c:v>
                </c:pt>
                <c:pt idx="784">
                  <c:v>1.4144124195150098E-2</c:v>
                </c:pt>
                <c:pt idx="785">
                  <c:v>1.4191117140844867E-2</c:v>
                </c:pt>
                <c:pt idx="786">
                  <c:v>1.4238042758796254E-2</c:v>
                </c:pt>
                <c:pt idx="787">
                  <c:v>1.4284901105998671E-2</c:v>
                </c:pt>
                <c:pt idx="788">
                  <c:v>1.4331692239446525E-2</c:v>
                </c:pt>
                <c:pt idx="789">
                  <c:v>1.4378416215974354E-2</c:v>
                </c:pt>
                <c:pt idx="790">
                  <c:v>1.4425073092816376E-2</c:v>
                </c:pt>
                <c:pt idx="791">
                  <c:v>1.4471662926647255E-2</c:v>
                </c:pt>
                <c:pt idx="792">
                  <c:v>1.4518185774701209E-2</c:v>
                </c:pt>
                <c:pt idx="793">
                  <c:v>1.4564641693652902E-2</c:v>
                </c:pt>
                <c:pt idx="794">
                  <c:v>1.4611030740736553E-2</c:v>
                </c:pt>
                <c:pt idx="795">
                  <c:v>1.4657352972866633E-2</c:v>
                </c:pt>
                <c:pt idx="796">
                  <c:v>1.4703608446877681E-2</c:v>
                </c:pt>
                <c:pt idx="797">
                  <c:v>1.4749797219764105E-2</c:v>
                </c:pt>
                <c:pt idx="798">
                  <c:v>1.4795919348680187E-2</c:v>
                </c:pt>
                <c:pt idx="799">
                  <c:v>1.4841974890380527E-2</c:v>
                </c:pt>
                <c:pt idx="800">
                  <c:v>1.4887963901939472E-2</c:v>
                </c:pt>
                <c:pt idx="801">
                  <c:v>1.4933886440351429E-2</c:v>
                </c:pt>
                <c:pt idx="802">
                  <c:v>1.4979742562530873E-2</c:v>
                </c:pt>
                <c:pt idx="803">
                  <c:v>1.5025532325472213E-2</c:v>
                </c:pt>
                <c:pt idx="804">
                  <c:v>1.5071255786089921E-2</c:v>
                </c:pt>
                <c:pt idx="805">
                  <c:v>1.5116913001458343E-2</c:v>
                </c:pt>
                <c:pt idx="806">
                  <c:v>1.5162504028412016E-2</c:v>
                </c:pt>
                <c:pt idx="807">
                  <c:v>1.5208028924025285E-2</c:v>
                </c:pt>
                <c:pt idx="808">
                  <c:v>1.5253487745212624E-2</c:v>
                </c:pt>
                <c:pt idx="809">
                  <c:v>1.5298880548968441E-2</c:v>
                </c:pt>
                <c:pt idx="810">
                  <c:v>1.5344207392287146E-2</c:v>
                </c:pt>
                <c:pt idx="811">
                  <c:v>1.5389468332163148E-2</c:v>
                </c:pt>
                <c:pt idx="812">
                  <c:v>1.5434663425430983E-2</c:v>
                </c:pt>
                <c:pt idx="813">
                  <c:v>1.5479792729164998E-2</c:v>
                </c:pt>
                <c:pt idx="814">
                  <c:v>1.5524856300279666E-2</c:v>
                </c:pt>
                <c:pt idx="815">
                  <c:v>1.5569854195849331E-2</c:v>
                </c:pt>
                <c:pt idx="816">
                  <c:v>1.5614786472788467E-2</c:v>
                </c:pt>
                <c:pt idx="817">
                  <c:v>1.5659653188011546E-2</c:v>
                </c:pt>
                <c:pt idx="818">
                  <c:v>1.5704454398512979E-2</c:v>
                </c:pt>
                <c:pt idx="819">
                  <c:v>1.5749190161287174E-2</c:v>
                </c:pt>
                <c:pt idx="820">
                  <c:v>1.5793860533328541E-2</c:v>
                </c:pt>
                <c:pt idx="821">
                  <c:v>1.5838465571551552E-2</c:v>
                </c:pt>
                <c:pt idx="822">
                  <c:v>1.5883005333030553E-2</c:v>
                </c:pt>
                <c:pt idx="823">
                  <c:v>1.5927479874520145E-2</c:v>
                </c:pt>
                <c:pt idx="824">
                  <c:v>1.5971889253254545E-2</c:v>
                </c:pt>
                <c:pt idx="825">
                  <c:v>1.6016233526068291E-2</c:v>
                </c:pt>
                <c:pt idx="826">
                  <c:v>1.6060512749875855E-2</c:v>
                </c:pt>
                <c:pt idx="827">
                  <c:v>1.6104726981751583E-2</c:v>
                </c:pt>
                <c:pt idx="828">
                  <c:v>1.6148876278689883E-2</c:v>
                </c:pt>
                <c:pt idx="829">
                  <c:v>1.6192960697445358E-2</c:v>
                </c:pt>
                <c:pt idx="830">
                  <c:v>1.6243129515824961E-2</c:v>
                </c:pt>
                <c:pt idx="831">
                  <c:v>1.6286630103437005E-2</c:v>
                </c:pt>
                <c:pt idx="832">
                  <c:v>1.6329750986701086E-2</c:v>
                </c:pt>
                <c:pt idx="833">
                  <c:v>1.6372489262819201E-2</c:v>
                </c:pt>
                <c:pt idx="834">
                  <c:v>1.6414842028993348E-2</c:v>
                </c:pt>
                <c:pt idx="835">
                  <c:v>1.6456806382105782E-2</c:v>
                </c:pt>
                <c:pt idx="836">
                  <c:v>1.64983794193585E-2</c:v>
                </c:pt>
                <c:pt idx="837">
                  <c:v>1.6539558237793628E-2</c:v>
                </c:pt>
                <c:pt idx="838">
                  <c:v>1.6580339934373356E-2</c:v>
                </c:pt>
                <c:pt idx="839">
                  <c:v>1.6620721606379618E-2</c:v>
                </c:pt>
                <c:pt idx="840">
                  <c:v>1.6660700350774604E-2</c:v>
                </c:pt>
                <c:pt idx="841">
                  <c:v>1.6700273264680376E-2</c:v>
                </c:pt>
                <c:pt idx="842">
                  <c:v>1.6739437445059124E-2</c:v>
                </c:pt>
                <c:pt idx="843">
                  <c:v>1.6778189989192782E-2</c:v>
                </c:pt>
                <c:pt idx="844">
                  <c:v>1.6816527993963604E-2</c:v>
                </c:pt>
                <c:pt idx="845">
                  <c:v>1.6854448556573587E-2</c:v>
                </c:pt>
                <c:pt idx="846">
                  <c:v>1.6891948774064858E-2</c:v>
                </c:pt>
                <c:pt idx="847">
                  <c:v>1.6929025743559478E-2</c:v>
                </c:pt>
                <c:pt idx="848">
                  <c:v>1.6970877436071063E-2</c:v>
                </c:pt>
                <c:pt idx="849">
                  <c:v>1.7007037670238034E-2</c:v>
                </c:pt>
                <c:pt idx="850">
                  <c:v>1.7042765532986337E-2</c:v>
                </c:pt>
                <c:pt idx="851">
                  <c:v>1.7078058121198225E-2</c:v>
                </c:pt>
                <c:pt idx="852">
                  <c:v>1.7112912532155633E-2</c:v>
                </c:pt>
                <c:pt idx="853">
                  <c:v>1.714732586282075E-2</c:v>
                </c:pt>
                <c:pt idx="854">
                  <c:v>1.7181295210315639E-2</c:v>
                </c:pt>
                <c:pt idx="855">
                  <c:v>1.7214817671602489E-2</c:v>
                </c:pt>
                <c:pt idx="856">
                  <c:v>1.7247890343963235E-2</c:v>
                </c:pt>
                <c:pt idx="857">
                  <c:v>1.7280510324360066E-2</c:v>
                </c:pt>
                <c:pt idx="858">
                  <c:v>1.7312674709915044E-2</c:v>
                </c:pt>
                <c:pt idx="859">
                  <c:v>1.7344380597830167E-2</c:v>
                </c:pt>
                <c:pt idx="860">
                  <c:v>1.7375625084907753E-2</c:v>
                </c:pt>
                <c:pt idx="861">
                  <c:v>1.7406405268429737E-2</c:v>
                </c:pt>
                <c:pt idx="862">
                  <c:v>1.7436718245438243E-2</c:v>
                </c:pt>
                <c:pt idx="863">
                  <c:v>1.7466561112975398E-2</c:v>
                </c:pt>
                <c:pt idx="864">
                  <c:v>1.7495930968243201E-2</c:v>
                </c:pt>
                <c:pt idx="865">
                  <c:v>1.7524824908363712E-2</c:v>
                </c:pt>
                <c:pt idx="866">
                  <c:v>1.755324003013925E-2</c:v>
                </c:pt>
                <c:pt idx="867">
                  <c:v>1.7581173431011621E-2</c:v>
                </c:pt>
                <c:pt idx="868">
                  <c:v>1.7608622207783142E-2</c:v>
                </c:pt>
                <c:pt idx="869">
                  <c:v>1.7635583457815684E-2</c:v>
                </c:pt>
                <c:pt idx="870">
                  <c:v>1.7662054277991501E-2</c:v>
                </c:pt>
                <c:pt idx="871">
                  <c:v>1.7688031765512591E-2</c:v>
                </c:pt>
                <c:pt idx="872">
                  <c:v>1.7713513017501015E-2</c:v>
                </c:pt>
                <c:pt idx="873">
                  <c:v>1.7738495130918963E-2</c:v>
                </c:pt>
                <c:pt idx="874">
                  <c:v>1.776297520304837E-2</c:v>
                </c:pt>
                <c:pt idx="875">
                  <c:v>1.7786950330771489E-2</c:v>
                </c:pt>
                <c:pt idx="876">
                  <c:v>1.7810417611370255E-2</c:v>
                </c:pt>
                <c:pt idx="877">
                  <c:v>1.7833374141886793E-2</c:v>
                </c:pt>
                <c:pt idx="878">
                  <c:v>1.7855817019443165E-2</c:v>
                </c:pt>
                <c:pt idx="879">
                  <c:v>1.7877743341081498E-2</c:v>
                </c:pt>
                <c:pt idx="880">
                  <c:v>1.7899150204003789E-2</c:v>
                </c:pt>
                <c:pt idx="881">
                  <c:v>1.79200347053321E-2</c:v>
                </c:pt>
                <c:pt idx="882">
                  <c:v>1.7947246692582297E-2</c:v>
                </c:pt>
                <c:pt idx="883">
                  <c:v>1.7967913941880909E-2</c:v>
                </c:pt>
                <c:pt idx="884">
                  <c:v>1.7988823032926149E-2</c:v>
                </c:pt>
                <c:pt idx="885">
                  <c:v>1.8009977541870725E-2</c:v>
                </c:pt>
                <c:pt idx="886">
                  <c:v>1.8031381044920636E-2</c:v>
                </c:pt>
                <c:pt idx="887">
                  <c:v>1.8053037118228588E-2</c:v>
                </c:pt>
                <c:pt idx="888">
                  <c:v>1.8074949337920643E-2</c:v>
                </c:pt>
                <c:pt idx="889">
                  <c:v>1.809712128025609E-2</c:v>
                </c:pt>
                <c:pt idx="890">
                  <c:v>1.8119556521334346E-2</c:v>
                </c:pt>
                <c:pt idx="891">
                  <c:v>1.8142258637388053E-2</c:v>
                </c:pt>
                <c:pt idx="892">
                  <c:v>1.8165231204596566E-2</c:v>
                </c:pt>
                <c:pt idx="893">
                  <c:v>1.8188477799165881E-2</c:v>
                </c:pt>
                <c:pt idx="894">
                  <c:v>1.8212001997275351E-2</c:v>
                </c:pt>
                <c:pt idx="895">
                  <c:v>1.8235807375130975E-2</c:v>
                </c:pt>
                <c:pt idx="896">
                  <c:v>1.8259897508938749E-2</c:v>
                </c:pt>
                <c:pt idx="897">
                  <c:v>1.8284275974931319E-2</c:v>
                </c:pt>
                <c:pt idx="898">
                  <c:v>1.8318675426964859E-2</c:v>
                </c:pt>
                <c:pt idx="899">
                  <c:v>1.8343766437194375E-2</c:v>
                </c:pt>
                <c:pt idx="900">
                  <c:v>1.8369158006921182E-2</c:v>
                </c:pt>
                <c:pt idx="901">
                  <c:v>1.8394853711685144E-2</c:v>
                </c:pt>
                <c:pt idx="902">
                  <c:v>1.8420857127265933E-2</c:v>
                </c:pt>
                <c:pt idx="903">
                  <c:v>1.8447171829443221E-2</c:v>
                </c:pt>
                <c:pt idx="904">
                  <c:v>1.8473801393836808E-2</c:v>
                </c:pt>
                <c:pt idx="905">
                  <c:v>1.850074939638624E-2</c:v>
                </c:pt>
                <c:pt idx="906">
                  <c:v>1.8528019412711316E-2</c:v>
                </c:pt>
                <c:pt idx="907">
                  <c:v>1.8555615018751581E-2</c:v>
                </c:pt>
                <c:pt idx="908">
                  <c:v>1.8583539789966963E-2</c:v>
                </c:pt>
                <c:pt idx="909">
                  <c:v>1.8611797302297006E-2</c:v>
                </c:pt>
                <c:pt idx="910">
                  <c:v>1.8640391131521383E-2</c:v>
                </c:pt>
                <c:pt idx="911">
                  <c:v>1.866932485333983E-2</c:v>
                </c:pt>
                <c:pt idx="912">
                  <c:v>1.869860204353202E-2</c:v>
                </c:pt>
                <c:pt idx="913">
                  <c:v>1.8728226277877624E-2</c:v>
                </c:pt>
                <c:pt idx="914">
                  <c:v>1.875820113207638E-2</c:v>
                </c:pt>
                <c:pt idx="915">
                  <c:v>1.8788530182067831E-2</c:v>
                </c:pt>
                <c:pt idx="916">
                  <c:v>1.8819217003471778E-2</c:v>
                </c:pt>
                <c:pt idx="917">
                  <c:v>1.8850265172067893E-2</c:v>
                </c:pt>
                <c:pt idx="918">
                  <c:v>1.8881678263635848E-2</c:v>
                </c:pt>
                <c:pt idx="919">
                  <c:v>1.8913459854115189E-2</c:v>
                </c:pt>
                <c:pt idx="920">
                  <c:v>1.8945613519045779E-2</c:v>
                </c:pt>
                <c:pt idx="921">
                  <c:v>1.8978142834367162E-2</c:v>
                </c:pt>
                <c:pt idx="922">
                  <c:v>1.9011051375859012E-2</c:v>
                </c:pt>
                <c:pt idx="923">
                  <c:v>1.9044342719221063E-2</c:v>
                </c:pt>
                <c:pt idx="924">
                  <c:v>1.9078020440312926E-2</c:v>
                </c:pt>
                <c:pt idx="925">
                  <c:v>1.9112088115074144E-2</c:v>
                </c:pt>
                <c:pt idx="926">
                  <c:v>1.9146549318964645E-2</c:v>
                </c:pt>
                <c:pt idx="927">
                  <c:v>1.918140762800391E-2</c:v>
                </c:pt>
                <c:pt idx="928">
                  <c:v>1.9216666618051548E-2</c:v>
                </c:pt>
                <c:pt idx="929">
                  <c:v>1.9252329864647422E-2</c:v>
                </c:pt>
                <c:pt idx="930">
                  <c:v>1.9288400943890949E-2</c:v>
                </c:pt>
                <c:pt idx="931">
                  <c:v>1.9324883431481865E-2</c:v>
                </c:pt>
                <c:pt idx="932">
                  <c:v>1.9361780903199843E-2</c:v>
                </c:pt>
                <c:pt idx="933">
                  <c:v>1.9399068826029264E-2</c:v>
                </c:pt>
                <c:pt idx="934">
                  <c:v>1.9435961530840373E-2</c:v>
                </c:pt>
                <c:pt idx="935">
                  <c:v>1.9472089095540213E-2</c:v>
                </c:pt>
                <c:pt idx="936">
                  <c:v>1.9507446064332967E-2</c:v>
                </c:pt>
                <c:pt idx="937">
                  <c:v>1.9542026981103078E-2</c:v>
                </c:pt>
                <c:pt idx="938">
                  <c:v>1.9575826390214601E-2</c:v>
                </c:pt>
                <c:pt idx="939">
                  <c:v>1.9608838835551978E-2</c:v>
                </c:pt>
                <c:pt idx="940">
                  <c:v>1.9641058861239458E-2</c:v>
                </c:pt>
                <c:pt idx="941">
                  <c:v>1.9672481011401288E-2</c:v>
                </c:pt>
                <c:pt idx="942">
                  <c:v>1.9703099830161719E-2</c:v>
                </c:pt>
                <c:pt idx="943">
                  <c:v>1.9732909861724934E-2</c:v>
                </c:pt>
                <c:pt idx="944">
                  <c:v>1.9761905649895439E-2</c:v>
                </c:pt>
                <c:pt idx="945">
                  <c:v>1.9790081739037291E-2</c:v>
                </c:pt>
                <c:pt idx="946">
                  <c:v>1.9817432673194801E-2</c:v>
                </c:pt>
                <c:pt idx="947">
                  <c:v>1.984395299649222E-2</c:v>
                </c:pt>
                <c:pt idx="948">
                  <c:v>1.9869637253053796E-2</c:v>
                </c:pt>
                <c:pt idx="949">
                  <c:v>1.9894479987083713E-2</c:v>
                </c:pt>
                <c:pt idx="950">
                  <c:v>1.9918475742546349E-2</c:v>
                </c:pt>
                <c:pt idx="951">
                  <c:v>1.9941619063645888E-2</c:v>
                </c:pt>
                <c:pt idx="952">
                  <c:v>1.9963904494586515E-2</c:v>
                </c:pt>
                <c:pt idx="953">
                  <c:v>1.9985326579492479E-2</c:v>
                </c:pt>
                <c:pt idx="954">
                  <c:v>2.0005879862408094E-2</c:v>
                </c:pt>
                <c:pt idx="955">
                  <c:v>2.0025558887617478E-2</c:v>
                </c:pt>
                <c:pt idx="956">
                  <c:v>2.0044358199324819E-2</c:v>
                </c:pt>
                <c:pt idx="957">
                  <c:v>2.0062272341494491E-2</c:v>
                </c:pt>
                <c:pt idx="958">
                  <c:v>2.0079295858490553E-2</c:v>
                </c:pt>
                <c:pt idx="959">
                  <c:v>2.009542329451719E-2</c:v>
                </c:pt>
                <c:pt idx="960">
                  <c:v>2.0110649193538777E-2</c:v>
                </c:pt>
                <c:pt idx="961">
                  <c:v>2.0124968099839435E-2</c:v>
                </c:pt>
                <c:pt idx="962">
                  <c:v>2.0138374557703287E-2</c:v>
                </c:pt>
                <c:pt idx="963">
                  <c:v>2.0150863111174644E-2</c:v>
                </c:pt>
                <c:pt idx="964">
                  <c:v>2.0162428304697499E-2</c:v>
                </c:pt>
                <c:pt idx="965">
                  <c:v>2.0173064682316166E-2</c:v>
                </c:pt>
                <c:pt idx="966">
                  <c:v>2.0182766788154893E-2</c:v>
                </c:pt>
                <c:pt idx="967">
                  <c:v>2.0191529166657673E-2</c:v>
                </c:pt>
                <c:pt idx="968">
                  <c:v>2.0199346361948756E-2</c:v>
                </c:pt>
                <c:pt idx="969">
                  <c:v>2.0206212918392197E-2</c:v>
                </c:pt>
                <c:pt idx="970">
                  <c:v>2.0212123379952374E-2</c:v>
                </c:pt>
                <c:pt idx="971">
                  <c:v>2.0217072291073279E-2</c:v>
                </c:pt>
                <c:pt idx="972">
                  <c:v>2.022105419611897E-2</c:v>
                </c:pt>
                <c:pt idx="973">
                  <c:v>2.0224063639213696E-2</c:v>
                </c:pt>
                <c:pt idx="974">
                  <c:v>2.0226095164561642E-2</c:v>
                </c:pt>
                <c:pt idx="975">
                  <c:v>2.0227143316686735E-2</c:v>
                </c:pt>
                <c:pt idx="976">
                  <c:v>2.022720263963329E-2</c:v>
                </c:pt>
                <c:pt idx="977">
                  <c:v>2.02262676778453E-2</c:v>
                </c:pt>
                <c:pt idx="978">
                  <c:v>2.0224332975606885E-2</c:v>
                </c:pt>
                <c:pt idx="979">
                  <c:v>2.0221393077282102E-2</c:v>
                </c:pt>
                <c:pt idx="980">
                  <c:v>2.0217442527075136E-2</c:v>
                </c:pt>
                <c:pt idx="981">
                  <c:v>2.0212475869509916E-2</c:v>
                </c:pt>
                <c:pt idx="982">
                  <c:v>2.0206487648710691E-2</c:v>
                </c:pt>
                <c:pt idx="983">
                  <c:v>2.0199472409201391E-2</c:v>
                </c:pt>
                <c:pt idx="984">
                  <c:v>2.01914246951862E-2</c:v>
                </c:pt>
                <c:pt idx="985">
                  <c:v>2.018237375478904E-2</c:v>
                </c:pt>
                <c:pt idx="986">
                  <c:v>2.0173288297442582E-2</c:v>
                </c:pt>
                <c:pt idx="987">
                  <c:v>2.0164623089131695E-2</c:v>
                </c:pt>
                <c:pt idx="988">
                  <c:v>2.0156382815708085E-2</c:v>
                </c:pt>
                <c:pt idx="989">
                  <c:v>2.0148572163183331E-2</c:v>
                </c:pt>
                <c:pt idx="990">
                  <c:v>2.0141195817489077E-2</c:v>
                </c:pt>
                <c:pt idx="991">
                  <c:v>2.0134258464397092E-2</c:v>
                </c:pt>
                <c:pt idx="992">
                  <c:v>2.0127764789998892E-2</c:v>
                </c:pt>
                <c:pt idx="993">
                  <c:v>2.0121719480226119E-2</c:v>
                </c:pt>
                <c:pt idx="994">
                  <c:v>2.0116127220850544E-2</c:v>
                </c:pt>
                <c:pt idx="995">
                  <c:v>2.0110992697963681E-2</c:v>
                </c:pt>
                <c:pt idx="996">
                  <c:v>2.0106320597337302E-2</c:v>
                </c:pt>
                <c:pt idx="997">
                  <c:v>2.010211560506292E-2</c:v>
                </c:pt>
                <c:pt idx="998">
                  <c:v>2.0098382407072179E-2</c:v>
                </c:pt>
                <c:pt idx="999">
                  <c:v>2.009512568913685E-2</c:v>
                </c:pt>
                <c:pt idx="1000">
                  <c:v>2.0092350137348447E-2</c:v>
                </c:pt>
                <c:pt idx="1001">
                  <c:v>2.0090060437638613E-2</c:v>
                </c:pt>
                <c:pt idx="1002">
                  <c:v>2.0088261275779118E-2</c:v>
                </c:pt>
                <c:pt idx="1003">
                  <c:v>2.008695733802135E-2</c:v>
                </c:pt>
                <c:pt idx="1004">
                  <c:v>2.0086153310057142E-2</c:v>
                </c:pt>
                <c:pt idx="1005">
                  <c:v>2.0085853877818138E-2</c:v>
                </c:pt>
                <c:pt idx="1006">
                  <c:v>2.0086063727555725E-2</c:v>
                </c:pt>
                <c:pt idx="1007">
                  <c:v>2.0086787544961737E-2</c:v>
                </c:pt>
                <c:pt idx="1008">
                  <c:v>2.0088030015887881E-2</c:v>
                </c:pt>
                <c:pt idx="1009">
                  <c:v>2.0089795826585544E-2</c:v>
                </c:pt>
                <c:pt idx="1010">
                  <c:v>2.0092089662826496E-2</c:v>
                </c:pt>
                <c:pt idx="1011">
                  <c:v>2.0094916210622316E-2</c:v>
                </c:pt>
                <c:pt idx="1012">
                  <c:v>2.0098280155904646E-2</c:v>
                </c:pt>
                <c:pt idx="1013">
                  <c:v>2.0102186184685067E-2</c:v>
                </c:pt>
                <c:pt idx="1014">
                  <c:v>2.0106638983055092E-2</c:v>
                </c:pt>
                <c:pt idx="1015">
                  <c:v>2.0111643236706556E-2</c:v>
                </c:pt>
                <c:pt idx="1016">
                  <c:v>2.0117203631810909E-2</c:v>
                </c:pt>
                <c:pt idx="1017">
                  <c:v>2.012332485421986E-2</c:v>
                </c:pt>
                <c:pt idx="1018">
                  <c:v>2.0130011590104857E-2</c:v>
                </c:pt>
                <c:pt idx="1019">
                  <c:v>2.0137268525317609E-2</c:v>
                </c:pt>
                <c:pt idx="1020">
                  <c:v>2.0145100345709821E-2</c:v>
                </c:pt>
                <c:pt idx="1021">
                  <c:v>2.0153511737612817E-2</c:v>
                </c:pt>
                <c:pt idx="1022">
                  <c:v>2.0162507386638495E-2</c:v>
                </c:pt>
                <c:pt idx="1023">
                  <c:v>2.0172091979038242E-2</c:v>
                </c:pt>
                <c:pt idx="1024">
                  <c:v>2.0182270200903574E-2</c:v>
                </c:pt>
                <c:pt idx="1025">
                  <c:v>2.0193046737926323E-2</c:v>
                </c:pt>
                <c:pt idx="1026">
                  <c:v>2.0204426276277943E-2</c:v>
                </c:pt>
                <c:pt idx="1027">
                  <c:v>2.021641350197001E-2</c:v>
                </c:pt>
                <c:pt idx="1028">
                  <c:v>2.0229013101014104E-2</c:v>
                </c:pt>
                <c:pt idx="1029">
                  <c:v>2.0242229759341868E-2</c:v>
                </c:pt>
                <c:pt idx="1030">
                  <c:v>2.0256068163124752E-2</c:v>
                </c:pt>
                <c:pt idx="1031">
                  <c:v>2.0270532998294399E-2</c:v>
                </c:pt>
                <c:pt idx="1032">
                  <c:v>2.0285628950942325E-2</c:v>
                </c:pt>
                <c:pt idx="1033">
                  <c:v>2.0301360706920235E-2</c:v>
                </c:pt>
                <c:pt idx="1034">
                  <c:v>2.0317732952479517E-2</c:v>
                </c:pt>
                <c:pt idx="1035">
                  <c:v>2.0334750373631749E-2</c:v>
                </c:pt>
                <c:pt idx="1036">
                  <c:v>2.0352417656388511E-2</c:v>
                </c:pt>
                <c:pt idx="1037">
                  <c:v>2.0370736790598087E-2</c:v>
                </c:pt>
                <c:pt idx="1038">
                  <c:v>2.0389263970388427E-2</c:v>
                </c:pt>
                <c:pt idx="1039">
                  <c:v>2.0407657174308369E-2</c:v>
                </c:pt>
                <c:pt idx="1040">
                  <c:v>2.0425916030415436E-2</c:v>
                </c:pt>
                <c:pt idx="1041">
                  <c:v>2.0444040166767152E-2</c:v>
                </c:pt>
                <c:pt idx="1042">
                  <c:v>2.0462029211261168E-2</c:v>
                </c:pt>
                <c:pt idx="1043">
                  <c:v>2.0479882791955006E-2</c:v>
                </c:pt>
                <c:pt idx="1044">
                  <c:v>2.0497600536506511E-2</c:v>
                </c:pt>
                <c:pt idx="1045">
                  <c:v>2.0515182073213012E-2</c:v>
                </c:pt>
                <c:pt idx="1046">
                  <c:v>2.0532627029892225E-2</c:v>
                </c:pt>
                <c:pt idx="1047">
                  <c:v>2.0549935034521738E-2</c:v>
                </c:pt>
                <c:pt idx="1048">
                  <c:v>2.0567105715079137E-2</c:v>
                </c:pt>
                <c:pt idx="1049">
                  <c:v>2.0584138699382137E-2</c:v>
                </c:pt>
                <c:pt idx="1050">
                  <c:v>2.060103361572807E-2</c:v>
                </c:pt>
                <c:pt idx="1051">
                  <c:v>2.0617790091614907E-2</c:v>
                </c:pt>
                <c:pt idx="1052">
                  <c:v>2.0634407755419915E-2</c:v>
                </c:pt>
                <c:pt idx="1053">
                  <c:v>2.0650886234880872E-2</c:v>
                </c:pt>
                <c:pt idx="1054">
                  <c:v>2.0667225158055302E-2</c:v>
                </c:pt>
                <c:pt idx="1055">
                  <c:v>2.0683424152840857E-2</c:v>
                </c:pt>
                <c:pt idx="1056">
                  <c:v>2.0699482847215123E-2</c:v>
                </c:pt>
                <c:pt idx="1057">
                  <c:v>2.0715400869155687E-2</c:v>
                </c:pt>
                <c:pt idx="1058">
                  <c:v>2.0731177846640136E-2</c:v>
                </c:pt>
                <c:pt idx="1059">
                  <c:v>2.0746813407646059E-2</c:v>
                </c:pt>
                <c:pt idx="1060">
                  <c:v>2.0762307179991168E-2</c:v>
                </c:pt>
                <c:pt idx="1061">
                  <c:v>2.0777658791812925E-2</c:v>
                </c:pt>
                <c:pt idx="1062">
                  <c:v>2.0792867871088916E-2</c:v>
                </c:pt>
                <c:pt idx="1063">
                  <c:v>2.080793404555692E-2</c:v>
                </c:pt>
                <c:pt idx="1064">
                  <c:v>2.0822856943354395E-2</c:v>
                </c:pt>
                <c:pt idx="1065">
                  <c:v>2.083763619245893E-2</c:v>
                </c:pt>
                <c:pt idx="1066">
                  <c:v>2.0852271420848112E-2</c:v>
                </c:pt>
                <c:pt idx="1067">
                  <c:v>2.0866762256339655E-2</c:v>
                </c:pt>
                <c:pt idx="1068">
                  <c:v>2.0881108326991082E-2</c:v>
                </c:pt>
                <c:pt idx="1069">
                  <c:v>2.0895309260700046E-2</c:v>
                </c:pt>
                <c:pt idx="1070">
                  <c:v>2.0909364685604004E-2</c:v>
                </c:pt>
                <c:pt idx="1071">
                  <c:v>2.0923274229440736E-2</c:v>
                </c:pt>
                <c:pt idx="1072">
                  <c:v>2.0937037520347701E-2</c:v>
                </c:pt>
                <c:pt idx="1073">
                  <c:v>2.0950654186142614E-2</c:v>
                </c:pt>
                <c:pt idx="1074">
                  <c:v>2.0964123854962935E-2</c:v>
                </c:pt>
                <c:pt idx="1075">
                  <c:v>2.0977446154706314E-2</c:v>
                </c:pt>
                <c:pt idx="1076">
                  <c:v>2.0990620713270403E-2</c:v>
                </c:pt>
                <c:pt idx="1077">
                  <c:v>2.1003647158632788E-2</c:v>
                </c:pt>
                <c:pt idx="1078">
                  <c:v>2.1016525118771057E-2</c:v>
                </c:pt>
                <c:pt idx="1079">
                  <c:v>2.1029254221662796E-2</c:v>
                </c:pt>
                <c:pt idx="1080">
                  <c:v>2.1041834095285594E-2</c:v>
                </c:pt>
                <c:pt idx="1081">
                  <c:v>2.1054264367617037E-2</c:v>
                </c:pt>
                <c:pt idx="1082">
                  <c:v>2.1066544666634712E-2</c:v>
                </c:pt>
                <c:pt idx="1083">
                  <c:v>2.1078674620156335E-2</c:v>
                </c:pt>
                <c:pt idx="1084">
                  <c:v>2.1090653856319364E-2</c:v>
                </c:pt>
                <c:pt idx="1085">
                  <c:v>2.110248200302145E-2</c:v>
                </c:pt>
                <c:pt idx="1086">
                  <c:v>2.1114158688240181E-2</c:v>
                </c:pt>
                <c:pt idx="1087">
                  <c:v>2.1125683539953144E-2</c:v>
                </c:pt>
                <c:pt idx="1088">
                  <c:v>2.113705618605799E-2</c:v>
                </c:pt>
                <c:pt idx="1089">
                  <c:v>2.1148276254612242E-2</c:v>
                </c:pt>
                <c:pt idx="1090">
                  <c:v>2.116091188315572E-2</c:v>
                </c:pt>
                <c:pt idx="1091">
                  <c:v>2.1171803746886653E-2</c:v>
                </c:pt>
                <c:pt idx="1092">
                  <c:v>2.1182541863842275E-2</c:v>
                </c:pt>
                <c:pt idx="1093">
                  <c:v>2.1193125861840301E-2</c:v>
                </c:pt>
                <c:pt idx="1094">
                  <c:v>2.1203555369098126E-2</c:v>
                </c:pt>
                <c:pt idx="1095">
                  <c:v>2.1213830013273594E-2</c:v>
                </c:pt>
                <c:pt idx="1096">
                  <c:v>2.1223949422584099E-2</c:v>
                </c:pt>
                <c:pt idx="1097">
                  <c:v>2.123391322476742E-2</c:v>
                </c:pt>
                <c:pt idx="1098">
                  <c:v>2.1243721047961017E-2</c:v>
                </c:pt>
                <c:pt idx="1099">
                  <c:v>2.1253372520062541E-2</c:v>
                </c:pt>
                <c:pt idx="1100">
                  <c:v>2.1262867269049579E-2</c:v>
                </c:pt>
                <c:pt idx="1101">
                  <c:v>2.1272204922899718E-2</c:v>
                </c:pt>
                <c:pt idx="1102">
                  <c:v>2.1281385109670481E-2</c:v>
                </c:pt>
                <c:pt idx="1103">
                  <c:v>2.1290407457099647E-2</c:v>
                </c:pt>
                <c:pt idx="1104">
                  <c:v>2.1299271593404612E-2</c:v>
                </c:pt>
                <c:pt idx="1105">
                  <c:v>2.130797714640309E-2</c:v>
                </c:pt>
                <c:pt idx="1106">
                  <c:v>2.1316523744152605E-2</c:v>
                </c:pt>
                <c:pt idx="1107">
                  <c:v>2.1324911014550807E-2</c:v>
                </c:pt>
                <c:pt idx="1108">
                  <c:v>2.1333138585495348E-2</c:v>
                </c:pt>
                <c:pt idx="1109">
                  <c:v>2.1341206085203623E-2</c:v>
                </c:pt>
                <c:pt idx="1110">
                  <c:v>2.1349113141413412E-2</c:v>
                </c:pt>
                <c:pt idx="1111">
                  <c:v>2.1356859382182236E-2</c:v>
                </c:pt>
                <c:pt idx="1112">
                  <c:v>2.1364444435407748E-2</c:v>
                </c:pt>
                <c:pt idx="1113">
                  <c:v>2.1371867929227406E-2</c:v>
                </c:pt>
                <c:pt idx="1114">
                  <c:v>2.1379129491538862E-2</c:v>
                </c:pt>
                <c:pt idx="1115">
                  <c:v>2.138622875015983E-2</c:v>
                </c:pt>
                <c:pt idx="1116">
                  <c:v>2.1393165333147834E-2</c:v>
                </c:pt>
                <c:pt idx="1117">
                  <c:v>2.1399938868640334E-2</c:v>
                </c:pt>
                <c:pt idx="1118">
                  <c:v>2.1406548984375107E-2</c:v>
                </c:pt>
                <c:pt idx="1119">
                  <c:v>2.1412995308569549E-2</c:v>
                </c:pt>
                <c:pt idx="1120">
                  <c:v>2.141927746896144E-2</c:v>
                </c:pt>
                <c:pt idx="1121">
                  <c:v>2.1425395093528365E-2</c:v>
                </c:pt>
                <c:pt idx="1122">
                  <c:v>2.1431347810407786E-2</c:v>
                </c:pt>
                <c:pt idx="1123">
                  <c:v>2.1437135247497352E-2</c:v>
                </c:pt>
                <c:pt idx="1124">
                  <c:v>2.1442757032694715E-2</c:v>
                </c:pt>
                <c:pt idx="1125">
                  <c:v>2.1448212794057397E-2</c:v>
                </c:pt>
                <c:pt idx="1126">
                  <c:v>2.1453502159562987E-2</c:v>
                </c:pt>
                <c:pt idx="1127">
                  <c:v>2.1458624757189071E-2</c:v>
                </c:pt>
                <c:pt idx="1128">
                  <c:v>2.14635802148333E-2</c:v>
                </c:pt>
                <c:pt idx="1129">
                  <c:v>2.1468368160473261E-2</c:v>
                </c:pt>
                <c:pt idx="1130">
                  <c:v>2.1472988222246414E-2</c:v>
                </c:pt>
                <c:pt idx="1131">
                  <c:v>2.1477440027890538E-2</c:v>
                </c:pt>
                <c:pt idx="1132">
                  <c:v>2.1481723205463155E-2</c:v>
                </c:pt>
                <c:pt idx="1133">
                  <c:v>2.1485837383021789E-2</c:v>
                </c:pt>
                <c:pt idx="1134">
                  <c:v>2.1489782188544027E-2</c:v>
                </c:pt>
                <c:pt idx="1135">
                  <c:v>2.1493557249847584E-2</c:v>
                </c:pt>
                <c:pt idx="1136">
                  <c:v>2.1497162195069919E-2</c:v>
                </c:pt>
                <c:pt idx="1137">
                  <c:v>2.1500596652108683E-2</c:v>
                </c:pt>
                <c:pt idx="1138">
                  <c:v>2.1503860248941464E-2</c:v>
                </c:pt>
                <c:pt idx="1139">
                  <c:v>2.1506952613465913E-2</c:v>
                </c:pt>
                <c:pt idx="1140">
                  <c:v>2.1509873373899424E-2</c:v>
                </c:pt>
                <c:pt idx="1141">
                  <c:v>2.1512622157899841E-2</c:v>
                </c:pt>
                <c:pt idx="1142">
                  <c:v>2.1515552565096741E-2</c:v>
                </c:pt>
                <c:pt idx="1143">
                  <c:v>2.1517931575845139E-2</c:v>
                </c:pt>
                <c:pt idx="1144">
                  <c:v>2.1520137441175535E-2</c:v>
                </c:pt>
                <c:pt idx="1145">
                  <c:v>2.1522169788905643E-2</c:v>
                </c:pt>
                <c:pt idx="1146">
                  <c:v>2.1524028247172922E-2</c:v>
                </c:pt>
                <c:pt idx="1147">
                  <c:v>2.1525712443875022E-2</c:v>
                </c:pt>
                <c:pt idx="1148">
                  <c:v>2.1527222006989533E-2</c:v>
                </c:pt>
                <c:pt idx="1149">
                  <c:v>2.1528556564414103E-2</c:v>
                </c:pt>
                <c:pt idx="1150">
                  <c:v>2.1529715744446065E-2</c:v>
                </c:pt>
                <c:pt idx="1151">
                  <c:v>2.153069917458339E-2</c:v>
                </c:pt>
                <c:pt idx="1152">
                  <c:v>2.1531506483203344E-2</c:v>
                </c:pt>
                <c:pt idx="1153">
                  <c:v>2.1532137298123644E-2</c:v>
                </c:pt>
                <c:pt idx="1154">
                  <c:v>2.1532591247241939E-2</c:v>
                </c:pt>
                <c:pt idx="1155">
                  <c:v>2.1532867958695689E-2</c:v>
                </c:pt>
                <c:pt idx="1156">
                  <c:v>2.1532967060462482E-2</c:v>
                </c:pt>
                <c:pt idx="1157">
                  <c:v>2.1532888180280096E-2</c:v>
                </c:pt>
                <c:pt idx="1158">
                  <c:v>2.1535096974963253E-2</c:v>
                </c:pt>
                <c:pt idx="1159">
                  <c:v>2.1532194986857434E-2</c:v>
                </c:pt>
                <c:pt idx="1160">
                  <c:v>2.1531579929332523E-2</c:v>
                </c:pt>
                <c:pt idx="1161">
                  <c:v>2.153078540200859E-2</c:v>
                </c:pt>
                <c:pt idx="1162">
                  <c:v>2.1529811032863222E-2</c:v>
                </c:pt>
                <c:pt idx="1163">
                  <c:v>2.1528656449714134E-2</c:v>
                </c:pt>
                <c:pt idx="1164">
                  <c:v>2.1527321280698786E-2</c:v>
                </c:pt>
                <c:pt idx="1165">
                  <c:v>2.1525805153794764E-2</c:v>
                </c:pt>
                <c:pt idx="1166">
                  <c:v>2.1524107696979655E-2</c:v>
                </c:pt>
                <c:pt idx="1167">
                  <c:v>2.1522228538151111E-2</c:v>
                </c:pt>
                <c:pt idx="1168">
                  <c:v>2.1520167305366655E-2</c:v>
                </c:pt>
                <c:pt idx="1169">
                  <c:v>2.1517923626603874E-2</c:v>
                </c:pt>
                <c:pt idx="1170">
                  <c:v>2.1515497129760419E-2</c:v>
                </c:pt>
                <c:pt idx="1171">
                  <c:v>2.1512887442973749E-2</c:v>
                </c:pt>
                <c:pt idx="1172">
                  <c:v>2.151009419406158E-2</c:v>
                </c:pt>
                <c:pt idx="1173">
                  <c:v>2.150711701116137E-2</c:v>
                </c:pt>
                <c:pt idx="1174">
                  <c:v>2.1503955522250706E-2</c:v>
                </c:pt>
                <c:pt idx="1175">
                  <c:v>2.1500609355147304E-2</c:v>
                </c:pt>
                <c:pt idx="1176">
                  <c:v>2.1497078137988623E-2</c:v>
                </c:pt>
                <c:pt idx="1177">
                  <c:v>2.1493361498672314E-2</c:v>
                </c:pt>
                <c:pt idx="1178">
                  <c:v>2.14894590652559E-2</c:v>
                </c:pt>
                <c:pt idx="1179">
                  <c:v>2.1485370465796905E-2</c:v>
                </c:pt>
                <c:pt idx="1180">
                  <c:v>2.148109532795317E-2</c:v>
                </c:pt>
                <c:pt idx="1181">
                  <c:v>2.1476633280101964E-2</c:v>
                </c:pt>
                <c:pt idx="1182">
                  <c:v>2.1471983950140938E-2</c:v>
                </c:pt>
                <c:pt idx="1183">
                  <c:v>2.1467146965807871E-2</c:v>
                </c:pt>
                <c:pt idx="1184">
                  <c:v>2.1462121955320157E-2</c:v>
                </c:pt>
                <c:pt idx="1185">
                  <c:v>2.1456908546575448E-2</c:v>
                </c:pt>
                <c:pt idx="1186">
                  <c:v>2.1451506367711204E-2</c:v>
                </c:pt>
                <c:pt idx="1187">
                  <c:v>2.1445915046545139E-2</c:v>
                </c:pt>
                <c:pt idx="1188">
                  <c:v>2.1440134211134776E-2</c:v>
                </c:pt>
                <c:pt idx="1189">
                  <c:v>2.1434163489457703E-2</c:v>
                </c:pt>
                <c:pt idx="1190">
                  <c:v>2.142800250941157E-2</c:v>
                </c:pt>
                <c:pt idx="1191">
                  <c:v>2.1421650899213773E-2</c:v>
                </c:pt>
                <c:pt idx="1192">
                  <c:v>2.1415108286602091E-2</c:v>
                </c:pt>
                <c:pt idx="1193">
                  <c:v>2.1408374299713984E-2</c:v>
                </c:pt>
                <c:pt idx="1194">
                  <c:v>2.1400744665962534E-2</c:v>
                </c:pt>
                <c:pt idx="1195">
                  <c:v>2.1393731432235441E-2</c:v>
                </c:pt>
                <c:pt idx="1196">
                  <c:v>2.1386651060906203E-2</c:v>
                </c:pt>
                <c:pt idx="1197">
                  <c:v>2.1379503814751288E-2</c:v>
                </c:pt>
                <c:pt idx="1198">
                  <c:v>2.1372289956520518E-2</c:v>
                </c:pt>
                <c:pt idx="1199">
                  <c:v>2.1365009748883779E-2</c:v>
                </c:pt>
                <c:pt idx="1200">
                  <c:v>2.1357663454617537E-2</c:v>
                </c:pt>
                <c:pt idx="1201">
                  <c:v>2.135025133644497E-2</c:v>
                </c:pt>
                <c:pt idx="1202">
                  <c:v>2.1342773657035963E-2</c:v>
                </c:pt>
                <c:pt idx="1203">
                  <c:v>2.1335230679140338E-2</c:v>
                </c:pt>
                <c:pt idx="1204">
                  <c:v>2.1327622665481272E-2</c:v>
                </c:pt>
                <c:pt idx="1205">
                  <c:v>2.1319949878781941E-2</c:v>
                </c:pt>
                <c:pt idx="1206">
                  <c:v>2.1312212581818812E-2</c:v>
                </c:pt>
                <c:pt idx="1207">
                  <c:v>2.1304411037261772E-2</c:v>
                </c:pt>
                <c:pt idx="1208">
                  <c:v>2.1296545507833997E-2</c:v>
                </c:pt>
                <c:pt idx="1209">
                  <c:v>2.1283940619714059E-2</c:v>
                </c:pt>
                <c:pt idx="1210">
                  <c:v>2.1275921738475034E-2</c:v>
                </c:pt>
                <c:pt idx="1211">
                  <c:v>2.1267839780332309E-2</c:v>
                </c:pt>
                <c:pt idx="1212">
                  <c:v>2.1259695007875834E-2</c:v>
                </c:pt>
                <c:pt idx="1213">
                  <c:v>2.1251487683775494E-2</c:v>
                </c:pt>
                <c:pt idx="1214">
                  <c:v>2.1243218070701175E-2</c:v>
                </c:pt>
                <c:pt idx="1215">
                  <c:v>2.1234886431482636E-2</c:v>
                </c:pt>
                <c:pt idx="1216">
                  <c:v>2.1226493028549953E-2</c:v>
                </c:pt>
                <c:pt idx="1217">
                  <c:v>2.1218038124892757E-2</c:v>
                </c:pt>
                <c:pt idx="1218">
                  <c:v>2.120952198286119E-2</c:v>
                </c:pt>
                <c:pt idx="1219">
                  <c:v>2.1200944865444882E-2</c:v>
                </c:pt>
                <c:pt idx="1220">
                  <c:v>2.1192307035233782E-2</c:v>
                </c:pt>
                <c:pt idx="1221">
                  <c:v>2.1183608754737904E-2</c:v>
                </c:pt>
                <c:pt idx="1222">
                  <c:v>2.1174850286946878E-2</c:v>
                </c:pt>
                <c:pt idx="1223">
                  <c:v>2.1166031894290782E-2</c:v>
                </c:pt>
                <c:pt idx="1224">
                  <c:v>2.1157153839519438E-2</c:v>
                </c:pt>
                <c:pt idx="1225">
                  <c:v>2.1148216385462604E-2</c:v>
                </c:pt>
                <c:pt idx="1226">
                  <c:v>2.1139219794630293E-2</c:v>
                </c:pt>
                <c:pt idx="1227">
                  <c:v>2.1130164329772327E-2</c:v>
                </c:pt>
                <c:pt idx="1228">
                  <c:v>2.1121050253478657E-2</c:v>
                </c:pt>
                <c:pt idx="1229">
                  <c:v>2.1111877828738912E-2</c:v>
                </c:pt>
                <c:pt idx="1230">
                  <c:v>2.1102647317903234E-2</c:v>
                </c:pt>
                <c:pt idx="1231">
                  <c:v>2.109335898380138E-2</c:v>
                </c:pt>
                <c:pt idx="1232">
                  <c:v>2.1084013089023301E-2</c:v>
                </c:pt>
                <c:pt idx="1233">
                  <c:v>2.1074609896478691E-2</c:v>
                </c:pt>
                <c:pt idx="1234">
                  <c:v>2.1065149668517691E-2</c:v>
                </c:pt>
                <c:pt idx="1235">
                  <c:v>2.1055632668129931E-2</c:v>
                </c:pt>
                <c:pt idx="1236">
                  <c:v>2.1046059157905361E-2</c:v>
                </c:pt>
                <c:pt idx="1237">
                  <c:v>2.1036429400433931E-2</c:v>
                </c:pt>
                <c:pt idx="1238">
                  <c:v>2.1026743658545399E-2</c:v>
                </c:pt>
                <c:pt idx="1239">
                  <c:v>2.1017002194829715E-2</c:v>
                </c:pt>
                <c:pt idx="1240">
                  <c:v>2.1007205271876828E-2</c:v>
                </c:pt>
                <c:pt idx="1241">
                  <c:v>2.0997353152676368E-2</c:v>
                </c:pt>
                <c:pt idx="1242">
                  <c:v>2.0987446099658413E-2</c:v>
                </c:pt>
                <c:pt idx="1243">
                  <c:v>2.0977484375572786E-2</c:v>
                </c:pt>
                <c:pt idx="1244">
                  <c:v>2.0967468243009435E-2</c:v>
                </c:pt>
                <c:pt idx="1245">
                  <c:v>2.0957397964878055E-2</c:v>
                </c:pt>
                <c:pt idx="1246">
                  <c:v>2.0947273803608724E-2</c:v>
                </c:pt>
                <c:pt idx="1247">
                  <c:v>2.0937096022191071E-2</c:v>
                </c:pt>
                <c:pt idx="1248">
                  <c:v>2.0926864883055174E-2</c:v>
                </c:pt>
                <c:pt idx="1249">
                  <c:v>2.0916580649030792E-2</c:v>
                </c:pt>
                <c:pt idx="1250">
                  <c:v>2.0906243582627937E-2</c:v>
                </c:pt>
                <c:pt idx="1251">
                  <c:v>2.0895853946756304E-2</c:v>
                </c:pt>
                <c:pt idx="1252">
                  <c:v>2.0885412003845971E-2</c:v>
                </c:pt>
                <c:pt idx="1253">
                  <c:v>2.0874918016886568E-2</c:v>
                </c:pt>
                <c:pt idx="1254">
                  <c:v>2.0864372248308172E-2</c:v>
                </c:pt>
                <c:pt idx="1255">
                  <c:v>2.0853774960940541E-2</c:v>
                </c:pt>
                <c:pt idx="1256">
                  <c:v>2.0843126417373625E-2</c:v>
                </c:pt>
                <c:pt idx="1257">
                  <c:v>2.083242688027731E-2</c:v>
                </c:pt>
                <c:pt idx="1258">
                  <c:v>2.0821676612561291E-2</c:v>
                </c:pt>
                <c:pt idx="1259">
                  <c:v>2.0810875876655643E-2</c:v>
                </c:pt>
                <c:pt idx="1260">
                  <c:v>2.0800024935310191E-2</c:v>
                </c:pt>
                <c:pt idx="1261">
                  <c:v>2.0789124051274754E-2</c:v>
                </c:pt>
                <c:pt idx="1262">
                  <c:v>2.077817348721922E-2</c:v>
                </c:pt>
                <c:pt idx="1263">
                  <c:v>2.0767173505733538E-2</c:v>
                </c:pt>
                <c:pt idx="1264">
                  <c:v>2.0756124369647466E-2</c:v>
                </c:pt>
                <c:pt idx="1265">
                  <c:v>2.0745026341550954E-2</c:v>
                </c:pt>
                <c:pt idx="1266">
                  <c:v>2.0733879684113887E-2</c:v>
                </c:pt>
                <c:pt idx="1267">
                  <c:v>2.0722684660166024E-2</c:v>
                </c:pt>
                <c:pt idx="1268">
                  <c:v>2.0711441532137442E-2</c:v>
                </c:pt>
                <c:pt idx="1269">
                  <c:v>2.0700150562937836E-2</c:v>
                </c:pt>
                <c:pt idx="1270">
                  <c:v>2.0688812015157154E-2</c:v>
                </c:pt>
                <c:pt idx="1271">
                  <c:v>2.0677426151465284E-2</c:v>
                </c:pt>
                <c:pt idx="1272">
                  <c:v>2.0665993234691982E-2</c:v>
                </c:pt>
                <c:pt idx="1273">
                  <c:v>2.0654513527267326E-2</c:v>
                </c:pt>
                <c:pt idx="1274">
                  <c:v>2.0642987292180948E-2</c:v>
                </c:pt>
                <c:pt idx="1275">
                  <c:v>2.0631414791862923E-2</c:v>
                </c:pt>
                <c:pt idx="1276">
                  <c:v>2.0619796289143011E-2</c:v>
                </c:pt>
                <c:pt idx="1277">
                  <c:v>2.0608132046611161E-2</c:v>
                </c:pt>
                <c:pt idx="1278">
                  <c:v>2.0596422327017194E-2</c:v>
                </c:pt>
                <c:pt idx="1279">
                  <c:v>2.0584667392951062E-2</c:v>
                </c:pt>
                <c:pt idx="1280">
                  <c:v>2.057286750724252E-2</c:v>
                </c:pt>
                <c:pt idx="1281">
                  <c:v>2.0561022932561457E-2</c:v>
                </c:pt>
                <c:pt idx="1282">
                  <c:v>2.0549133931417884E-2</c:v>
                </c:pt>
                <c:pt idx="1283">
                  <c:v>2.0537200766721497E-2</c:v>
                </c:pt>
                <c:pt idx="1284">
                  <c:v>2.0525223700982309E-2</c:v>
                </c:pt>
                <c:pt idx="1285">
                  <c:v>2.0513202997030078E-2</c:v>
                </c:pt>
                <c:pt idx="1286">
                  <c:v>2.0501138917374817E-2</c:v>
                </c:pt>
                <c:pt idx="1287">
                  <c:v>2.0489031724926221E-2</c:v>
                </c:pt>
                <c:pt idx="1288">
                  <c:v>2.0476881682114367E-2</c:v>
                </c:pt>
                <c:pt idx="1289">
                  <c:v>2.0464689051769014E-2</c:v>
                </c:pt>
                <c:pt idx="1290">
                  <c:v>2.0452454096639983E-2</c:v>
                </c:pt>
                <c:pt idx="1291">
                  <c:v>2.0440177079317223E-2</c:v>
                </c:pt>
                <c:pt idx="1292">
                  <c:v>2.0427858262390686E-2</c:v>
                </c:pt>
                <c:pt idx="1293">
                  <c:v>2.0415497908770064E-2</c:v>
                </c:pt>
                <c:pt idx="1294">
                  <c:v>2.0403096281045308E-2</c:v>
                </c:pt>
                <c:pt idx="1295">
                  <c:v>2.0390653641806367E-2</c:v>
                </c:pt>
                <c:pt idx="1296">
                  <c:v>2.0378170253803063E-2</c:v>
                </c:pt>
                <c:pt idx="1297">
                  <c:v>2.0365646379785218E-2</c:v>
                </c:pt>
                <c:pt idx="1298">
                  <c:v>2.0353082282262847E-2</c:v>
                </c:pt>
                <c:pt idx="1299">
                  <c:v>2.0340478224145642E-2</c:v>
                </c:pt>
                <c:pt idx="1300">
                  <c:v>2.0327834468023553E-2</c:v>
                </c:pt>
                <c:pt idx="1301">
                  <c:v>2.0315151276486532E-2</c:v>
                </c:pt>
                <c:pt idx="1302">
                  <c:v>2.0302428912364334E-2</c:v>
                </c:pt>
                <c:pt idx="1303">
                  <c:v>2.0289667638246911E-2</c:v>
                </c:pt>
                <c:pt idx="1304">
                  <c:v>2.0276867716884084E-2</c:v>
                </c:pt>
                <c:pt idx="1305">
                  <c:v>2.0264029410945739E-2</c:v>
                </c:pt>
                <c:pt idx="1306">
                  <c:v>2.0251152982941889E-2</c:v>
                </c:pt>
                <c:pt idx="1307">
                  <c:v>2.0238238695862165E-2</c:v>
                </c:pt>
                <c:pt idx="1308">
                  <c:v>2.0225286812216581E-2</c:v>
                </c:pt>
                <c:pt idx="1309">
                  <c:v>2.0212297594675022E-2</c:v>
                </c:pt>
                <c:pt idx="1310">
                  <c:v>2.0199271305907374E-2</c:v>
                </c:pt>
                <c:pt idx="1311">
                  <c:v>2.0186208208663459E-2</c:v>
                </c:pt>
                <c:pt idx="1312">
                  <c:v>2.0173108565773035E-2</c:v>
                </c:pt>
                <c:pt idx="1313">
                  <c:v>2.0159972639666179E-2</c:v>
                </c:pt>
                <c:pt idx="1314">
                  <c:v>2.0146800693092715E-2</c:v>
                </c:pt>
                <c:pt idx="1315">
                  <c:v>2.0133592988802462E-2</c:v>
                </c:pt>
                <c:pt idx="1316">
                  <c:v>2.0120349789385372E-2</c:v>
                </c:pt>
                <c:pt idx="1317">
                  <c:v>2.0107071357591266E-2</c:v>
                </c:pt>
                <c:pt idx="1318">
                  <c:v>2.0093757956169966E-2</c:v>
                </c:pt>
                <c:pt idx="1319">
                  <c:v>2.0080409847631486E-2</c:v>
                </c:pt>
                <c:pt idx="1320">
                  <c:v>2.0067027294805584E-2</c:v>
                </c:pt>
                <c:pt idx="1321">
                  <c:v>2.0053610560362145E-2</c:v>
                </c:pt>
                <c:pt idx="1322">
                  <c:v>2.004015990689112E-2</c:v>
                </c:pt>
                <c:pt idx="1323">
                  <c:v>2.0026675597302201E-2</c:v>
                </c:pt>
                <c:pt idx="1324">
                  <c:v>2.0013157893945532E-2</c:v>
                </c:pt>
                <c:pt idx="1325">
                  <c:v>1.9999607059730806E-2</c:v>
                </c:pt>
                <c:pt idx="1326">
                  <c:v>1.9986023357168037E-2</c:v>
                </c:pt>
                <c:pt idx="1327">
                  <c:v>1.9972407049166918E-2</c:v>
                </c:pt>
                <c:pt idx="1328">
                  <c:v>1.9958758398237464E-2</c:v>
                </c:pt>
                <c:pt idx="1329">
                  <c:v>1.9945077667209432E-2</c:v>
                </c:pt>
                <c:pt idx="1330">
                  <c:v>1.9931365118672772E-2</c:v>
                </c:pt>
                <c:pt idx="1331">
                  <c:v>1.9917621015297371E-2</c:v>
                </c:pt>
                <c:pt idx="1332">
                  <c:v>1.9903845619833049E-2</c:v>
                </c:pt>
                <c:pt idx="1333">
                  <c:v>1.9890039194869757E-2</c:v>
                </c:pt>
                <c:pt idx="1334">
                  <c:v>1.9876202003237253E-2</c:v>
                </c:pt>
                <c:pt idx="1335">
                  <c:v>1.9862334307445551E-2</c:v>
                </c:pt>
                <c:pt idx="1336">
                  <c:v>1.9848436370244471E-2</c:v>
                </c:pt>
                <c:pt idx="1337">
                  <c:v>1.9834508454383837E-2</c:v>
                </c:pt>
                <c:pt idx="1338">
                  <c:v>1.9820550822533534E-2</c:v>
                </c:pt>
                <c:pt idx="1339">
                  <c:v>1.9806563737203575E-2</c:v>
                </c:pt>
                <c:pt idx="1340">
                  <c:v>1.979254746122372E-2</c:v>
                </c:pt>
                <c:pt idx="1341">
                  <c:v>1.9778502257423725E-2</c:v>
                </c:pt>
                <c:pt idx="1342">
                  <c:v>1.9764428388233668E-2</c:v>
                </c:pt>
                <c:pt idx="1343">
                  <c:v>1.9750326116483308E-2</c:v>
                </c:pt>
                <c:pt idx="1344">
                  <c:v>1.9736195704682657E-2</c:v>
                </c:pt>
                <c:pt idx="1345">
                  <c:v>1.9722037415821347E-2</c:v>
                </c:pt>
                <c:pt idx="1346">
                  <c:v>1.9707851512169583E-2</c:v>
                </c:pt>
                <c:pt idx="1347">
                  <c:v>1.969363825679693E-2</c:v>
                </c:pt>
                <c:pt idx="1348">
                  <c:v>1.9679397912213403E-2</c:v>
                </c:pt>
                <c:pt idx="1349">
                  <c:v>1.9665130741088888E-2</c:v>
                </c:pt>
                <c:pt idx="1350">
                  <c:v>1.9650837006093269E-2</c:v>
                </c:pt>
                <c:pt idx="1351">
                  <c:v>1.9636516970056306E-2</c:v>
                </c:pt>
                <c:pt idx="1352">
                  <c:v>1.9622170895488011E-2</c:v>
                </c:pt>
                <c:pt idx="1353">
                  <c:v>1.9607799045138208E-2</c:v>
                </c:pt>
                <c:pt idx="1354">
                  <c:v>1.9593401681676781E-2</c:v>
                </c:pt>
                <c:pt idx="1355">
                  <c:v>1.9578979067853552E-2</c:v>
                </c:pt>
                <c:pt idx="1356">
                  <c:v>1.9564531466258472E-2</c:v>
                </c:pt>
                <c:pt idx="1357">
                  <c:v>1.9550059139641363E-2</c:v>
                </c:pt>
                <c:pt idx="1358">
                  <c:v>1.9535562350592173E-2</c:v>
                </c:pt>
                <c:pt idx="1359">
                  <c:v>1.9521041362020597E-2</c:v>
                </c:pt>
                <c:pt idx="1360">
                  <c:v>1.9506496436196841E-2</c:v>
                </c:pt>
                <c:pt idx="1361">
                  <c:v>1.9491927836350342E-2</c:v>
                </c:pt>
                <c:pt idx="1362">
                  <c:v>1.9477335824591435E-2</c:v>
                </c:pt>
                <c:pt idx="1363">
                  <c:v>1.9462720663989685E-2</c:v>
                </c:pt>
                <c:pt idx="1364">
                  <c:v>1.9448082617135043E-2</c:v>
                </c:pt>
                <c:pt idx="1365">
                  <c:v>1.9433421946617457E-2</c:v>
                </c:pt>
                <c:pt idx="1366">
                  <c:v>1.9418738915266687E-2</c:v>
                </c:pt>
                <c:pt idx="1367">
                  <c:v>1.9404033785752617E-2</c:v>
                </c:pt>
                <c:pt idx="1368">
                  <c:v>1.9389306820665198E-2</c:v>
                </c:pt>
                <c:pt idx="1369">
                  <c:v>1.9374558282674315E-2</c:v>
                </c:pt>
                <c:pt idx="1370">
                  <c:v>1.9359788434449854E-2</c:v>
                </c:pt>
                <c:pt idx="1371">
                  <c:v>1.9344997538821573E-2</c:v>
                </c:pt>
                <c:pt idx="1372">
                  <c:v>1.9330185858299487E-2</c:v>
                </c:pt>
                <c:pt idx="1373">
                  <c:v>1.9315353655713352E-2</c:v>
                </c:pt>
                <c:pt idx="1374">
                  <c:v>1.9300501193653119E-2</c:v>
                </c:pt>
                <c:pt idx="1375">
                  <c:v>1.928562873486861E-2</c:v>
                </c:pt>
                <c:pt idx="1376">
                  <c:v>1.9270736541869837E-2</c:v>
                </c:pt>
                <c:pt idx="1377">
                  <c:v>1.9255824877646432E-2</c:v>
                </c:pt>
                <c:pt idx="1378">
                  <c:v>1.9240894004628473E-2</c:v>
                </c:pt>
                <c:pt idx="1379">
                  <c:v>1.9225944185485844E-2</c:v>
                </c:pt>
                <c:pt idx="1380">
                  <c:v>1.921097568312824E-2</c:v>
                </c:pt>
                <c:pt idx="1381">
                  <c:v>1.9195988760065674E-2</c:v>
                </c:pt>
                <c:pt idx="1382">
                  <c:v>1.9180983678968033E-2</c:v>
                </c:pt>
                <c:pt idx="1383">
                  <c:v>1.9165960702505203E-2</c:v>
                </c:pt>
                <c:pt idx="1384">
                  <c:v>1.915092009350694E-2</c:v>
                </c:pt>
                <c:pt idx="1385">
                  <c:v>1.9135862114563196E-2</c:v>
                </c:pt>
                <c:pt idx="1386">
                  <c:v>1.9120787028183983E-2</c:v>
                </c:pt>
                <c:pt idx="1387">
                  <c:v>1.9105695097438868E-2</c:v>
                </c:pt>
                <c:pt idx="1388">
                  <c:v>1.9090586584677993E-2</c:v>
                </c:pt>
                <c:pt idx="1389">
                  <c:v>1.9075461752651179E-2</c:v>
                </c:pt>
                <c:pt idx="1390">
                  <c:v>1.9060320864188185E-2</c:v>
                </c:pt>
                <c:pt idx="1391">
                  <c:v>1.904516418187896E-2</c:v>
                </c:pt>
                <c:pt idx="1392">
                  <c:v>1.9029991968313453E-2</c:v>
                </c:pt>
                <c:pt idx="1393">
                  <c:v>1.9014804486321424E-2</c:v>
                </c:pt>
                <c:pt idx="1394">
                  <c:v>1.8999601998332949E-2</c:v>
                </c:pt>
                <c:pt idx="1395">
                  <c:v>1.8984384767497531E-2</c:v>
                </c:pt>
                <c:pt idx="1396">
                  <c:v>1.8969153056005439E-2</c:v>
                </c:pt>
                <c:pt idx="1397">
                  <c:v>1.8953907126846303E-2</c:v>
                </c:pt>
                <c:pt idx="1398">
                  <c:v>1.8938647242450202E-2</c:v>
                </c:pt>
                <c:pt idx="1399">
                  <c:v>1.8923373665806764E-2</c:v>
                </c:pt>
                <c:pt idx="1400">
                  <c:v>1.8908086659346068E-2</c:v>
                </c:pt>
                <c:pt idx="1401">
                  <c:v>1.8892786485817936E-2</c:v>
                </c:pt>
                <c:pt idx="1402">
                  <c:v>1.8875284787327473E-2</c:v>
                </c:pt>
                <c:pt idx="1403">
                  <c:v>1.8859957283261508E-2</c:v>
                </c:pt>
                <c:pt idx="1404">
                  <c:v>1.8844617437707711E-2</c:v>
                </c:pt>
                <c:pt idx="1405">
                  <c:v>1.8829265513335969E-2</c:v>
                </c:pt>
                <c:pt idx="1406">
                  <c:v>1.8813901772896102E-2</c:v>
                </c:pt>
                <c:pt idx="1407">
                  <c:v>1.8798526479057998E-2</c:v>
                </c:pt>
                <c:pt idx="1408">
                  <c:v>1.8783139894411605E-2</c:v>
                </c:pt>
                <c:pt idx="1409">
                  <c:v>1.8767742281706745E-2</c:v>
                </c:pt>
                <c:pt idx="1410">
                  <c:v>1.8752333903533369E-2</c:v>
                </c:pt>
                <c:pt idx="1411">
                  <c:v>1.8736915022721234E-2</c:v>
                </c:pt>
                <c:pt idx="1412">
                  <c:v>1.8721485901860291E-2</c:v>
                </c:pt>
                <c:pt idx="1413">
                  <c:v>1.870604680370036E-2</c:v>
                </c:pt>
                <c:pt idx="1414">
                  <c:v>1.8690597990751456E-2</c:v>
                </c:pt>
                <c:pt idx="1415">
                  <c:v>1.8675139725843337E-2</c:v>
                </c:pt>
                <c:pt idx="1416">
                  <c:v>1.8659672271645888E-2</c:v>
                </c:pt>
                <c:pt idx="1417">
                  <c:v>1.8644195890828996E-2</c:v>
                </c:pt>
                <c:pt idx="1418">
                  <c:v>1.862871084598261E-2</c:v>
                </c:pt>
                <c:pt idx="1419">
                  <c:v>1.8613217399936488E-2</c:v>
                </c:pt>
                <c:pt idx="1420">
                  <c:v>1.859771581528058E-2</c:v>
                </c:pt>
                <c:pt idx="1421">
                  <c:v>1.8582206354764708E-2</c:v>
                </c:pt>
                <c:pt idx="1422">
                  <c:v>1.8566689280898885E-2</c:v>
                </c:pt>
                <c:pt idx="1423">
                  <c:v>1.8551164856592806E-2</c:v>
                </c:pt>
                <c:pt idx="1424">
                  <c:v>1.8535633344356484E-2</c:v>
                </c:pt>
                <c:pt idx="1425">
                  <c:v>1.8520095006939741E-2</c:v>
                </c:pt>
                <c:pt idx="1426">
                  <c:v>1.8504550107012463E-2</c:v>
                </c:pt>
                <c:pt idx="1427">
                  <c:v>1.8488998907324472E-2</c:v>
                </c:pt>
                <c:pt idx="1428">
                  <c:v>1.8473441670385782E-2</c:v>
                </c:pt>
                <c:pt idx="1429">
                  <c:v>1.8457878658946214E-2</c:v>
                </c:pt>
                <c:pt idx="1430">
                  <c:v>1.8442310135835527E-2</c:v>
                </c:pt>
                <c:pt idx="1431">
                  <c:v>1.8426736363563734E-2</c:v>
                </c:pt>
                <c:pt idx="1432">
                  <c:v>1.8411157604720785E-2</c:v>
                </c:pt>
                <c:pt idx="1433">
                  <c:v>1.8395574122216374E-2</c:v>
                </c:pt>
                <c:pt idx="1434">
                  <c:v>1.8379986178720387E-2</c:v>
                </c:pt>
                <c:pt idx="1435">
                  <c:v>1.8364394036742837E-2</c:v>
                </c:pt>
                <c:pt idx="1436">
                  <c:v>1.8348797959033547E-2</c:v>
                </c:pt>
                <c:pt idx="1437">
                  <c:v>1.8333198208422274E-2</c:v>
                </c:pt>
                <c:pt idx="1438">
                  <c:v>1.8317595047339097E-2</c:v>
                </c:pt>
                <c:pt idx="1439">
                  <c:v>1.8301988738613773E-2</c:v>
                </c:pt>
                <c:pt idx="1440">
                  <c:v>1.8286379544836251E-2</c:v>
                </c:pt>
                <c:pt idx="1441">
                  <c:v>1.8270767728756354E-2</c:v>
                </c:pt>
                <c:pt idx="1442">
                  <c:v>1.8255153553043968E-2</c:v>
                </c:pt>
                <c:pt idx="1443">
                  <c:v>1.8239537280448914E-2</c:v>
                </c:pt>
                <c:pt idx="1444">
                  <c:v>1.8223919173401271E-2</c:v>
                </c:pt>
                <c:pt idx="1445">
                  <c:v>1.8208299494810731E-2</c:v>
                </c:pt>
                <c:pt idx="1446">
                  <c:v>1.8192678507427118E-2</c:v>
                </c:pt>
                <c:pt idx="1447">
                  <c:v>1.8177056473600572E-2</c:v>
                </c:pt>
                <c:pt idx="1448">
                  <c:v>1.8161433656320725E-2</c:v>
                </c:pt>
                <c:pt idx="1449">
                  <c:v>1.8145810318177524E-2</c:v>
                </c:pt>
                <c:pt idx="1450">
                  <c:v>1.8130186721920794E-2</c:v>
                </c:pt>
                <c:pt idx="1451">
                  <c:v>1.8114563129900674E-2</c:v>
                </c:pt>
                <c:pt idx="1452">
                  <c:v>1.8098939805186731E-2</c:v>
                </c:pt>
                <c:pt idx="1453">
                  <c:v>1.8083317010129107E-2</c:v>
                </c:pt>
                <c:pt idx="1454">
                  <c:v>1.8065464923679997E-2</c:v>
                </c:pt>
                <c:pt idx="1455">
                  <c:v>1.8049849284658137E-2</c:v>
                </c:pt>
                <c:pt idx="1456">
                  <c:v>1.8034238612703035E-2</c:v>
                </c:pt>
                <c:pt idx="1457">
                  <c:v>1.8018633183993771E-2</c:v>
                </c:pt>
                <c:pt idx="1458">
                  <c:v>1.8003033275268976E-2</c:v>
                </c:pt>
                <c:pt idx="1459">
                  <c:v>1.7987439162627794E-2</c:v>
                </c:pt>
                <c:pt idx="1460">
                  <c:v>1.7971851122648985E-2</c:v>
                </c:pt>
                <c:pt idx="1461">
                  <c:v>1.7956269431591565E-2</c:v>
                </c:pt>
                <c:pt idx="1462">
                  <c:v>1.7940694366034293E-2</c:v>
                </c:pt>
                <c:pt idx="1463">
                  <c:v>1.7925126202316122E-2</c:v>
                </c:pt>
                <c:pt idx="1464">
                  <c:v>1.7909565216776002E-2</c:v>
                </c:pt>
                <c:pt idx="1465">
                  <c:v>1.7894011685992695E-2</c:v>
                </c:pt>
                <c:pt idx="1466">
                  <c:v>1.7878465886225214E-2</c:v>
                </c:pt>
                <c:pt idx="1467">
                  <c:v>1.786292809389245E-2</c:v>
                </c:pt>
                <c:pt idx="1468">
                  <c:v>1.784739858557316E-2</c:v>
                </c:pt>
                <c:pt idx="1469">
                  <c:v>1.7829210615659008E-2</c:v>
                </c:pt>
                <c:pt idx="1470">
                  <c:v>1.7816365526170941E-2</c:v>
                </c:pt>
                <c:pt idx="1471">
                  <c:v>1.7800862527925787E-2</c:v>
                </c:pt>
                <c:pt idx="1472">
                  <c:v>1.7781822245694912E-2</c:v>
                </c:pt>
                <c:pt idx="1473">
                  <c:v>1.7766339588698443E-2</c:v>
                </c:pt>
                <c:pt idx="1474">
                  <c:v>1.7750866955363875E-2</c:v>
                </c:pt>
                <c:pt idx="1475">
                  <c:v>1.7735404622110096E-2</c:v>
                </c:pt>
                <c:pt idx="1476">
                  <c:v>1.7719952865382638E-2</c:v>
                </c:pt>
                <c:pt idx="1477">
                  <c:v>1.7704511961627034E-2</c:v>
                </c:pt>
                <c:pt idx="1478">
                  <c:v>1.7689082187315464E-2</c:v>
                </c:pt>
                <c:pt idx="1479">
                  <c:v>1.7673663818813523E-2</c:v>
                </c:pt>
                <c:pt idx="1480">
                  <c:v>1.7658257132566746E-2</c:v>
                </c:pt>
                <c:pt idx="1481">
                  <c:v>1.764286240504731E-2</c:v>
                </c:pt>
                <c:pt idx="1482">
                  <c:v>1.7627479912674104E-2</c:v>
                </c:pt>
                <c:pt idx="1483">
                  <c:v>1.7612109931866016E-2</c:v>
                </c:pt>
                <c:pt idx="1484">
                  <c:v>1.7596752739068577E-2</c:v>
                </c:pt>
                <c:pt idx="1485">
                  <c:v>1.7581408610700677E-2</c:v>
                </c:pt>
                <c:pt idx="1486">
                  <c:v>1.7566077823287785E-2</c:v>
                </c:pt>
                <c:pt idx="1487">
                  <c:v>1.755076065311556E-2</c:v>
                </c:pt>
                <c:pt idx="1488">
                  <c:v>1.7535457376709473E-2</c:v>
                </c:pt>
                <c:pt idx="1489">
                  <c:v>1.7520168270515057E-2</c:v>
                </c:pt>
                <c:pt idx="1490">
                  <c:v>1.7504893610924555E-2</c:v>
                </c:pt>
                <c:pt idx="1491">
                  <c:v>1.7489633674356853E-2</c:v>
                </c:pt>
                <c:pt idx="1492">
                  <c:v>1.747438873728413E-2</c:v>
                </c:pt>
                <c:pt idx="1493">
                  <c:v>1.745915907615192E-2</c:v>
                </c:pt>
                <c:pt idx="1494">
                  <c:v>1.7443944967352465E-2</c:v>
                </c:pt>
                <c:pt idx="1495">
                  <c:v>1.7428746687331298E-2</c:v>
                </c:pt>
                <c:pt idx="1496">
                  <c:v>1.7413564512560598E-2</c:v>
                </c:pt>
                <c:pt idx="1497">
                  <c:v>1.7398398719432606E-2</c:v>
                </c:pt>
                <c:pt idx="1498">
                  <c:v>1.7383249584366212E-2</c:v>
                </c:pt>
                <c:pt idx="1499">
                  <c:v>1.7368117383806947E-2</c:v>
                </c:pt>
                <c:pt idx="1500">
                  <c:v>1.7353002394200345E-2</c:v>
                </c:pt>
                <c:pt idx="1501">
                  <c:v>1.7337904891965294E-2</c:v>
                </c:pt>
                <c:pt idx="1502">
                  <c:v>1.7322825153573973E-2</c:v>
                </c:pt>
                <c:pt idx="1503">
                  <c:v>1.7307763455365333E-2</c:v>
                </c:pt>
                <c:pt idx="1504">
                  <c:v>1.7292720073918133E-2</c:v>
                </c:pt>
                <c:pt idx="1505">
                  <c:v>1.7277695285544681E-2</c:v>
                </c:pt>
                <c:pt idx="1506">
                  <c:v>1.7257578032854326E-2</c:v>
                </c:pt>
                <c:pt idx="1507">
                  <c:v>1.724259821482832E-2</c:v>
                </c:pt>
                <c:pt idx="1508">
                  <c:v>1.7227637895045333E-2</c:v>
                </c:pt>
                <c:pt idx="1509">
                  <c:v>1.7212697349924255E-2</c:v>
                </c:pt>
                <c:pt idx="1510">
                  <c:v>1.7197776855804037E-2</c:v>
                </c:pt>
                <c:pt idx="1511">
                  <c:v>1.7182876689263438E-2</c:v>
                </c:pt>
                <c:pt idx="1512">
                  <c:v>1.716799712664141E-2</c:v>
                </c:pt>
                <c:pt idx="1513">
                  <c:v>1.7153138444196969E-2</c:v>
                </c:pt>
                <c:pt idx="1514">
                  <c:v>1.7138300918668747E-2</c:v>
                </c:pt>
                <c:pt idx="1515">
                  <c:v>1.7123484826155888E-2</c:v>
                </c:pt>
                <c:pt idx="1516">
                  <c:v>1.7108690443237151E-2</c:v>
                </c:pt>
                <c:pt idx="1517">
                  <c:v>1.7093918046251488E-2</c:v>
                </c:pt>
                <c:pt idx="1518">
                  <c:v>1.7079167911617787E-2</c:v>
                </c:pt>
                <c:pt idx="1519">
                  <c:v>1.7064440315834872E-2</c:v>
                </c:pt>
                <c:pt idx="1520">
                  <c:v>1.7047636730751492E-2</c:v>
                </c:pt>
                <c:pt idx="1521">
                  <c:v>1.7032958363030204E-2</c:v>
                </c:pt>
                <c:pt idx="1522">
                  <c:v>1.7018303402904777E-2</c:v>
                </c:pt>
                <c:pt idx="1523">
                  <c:v>1.7003672126554292E-2</c:v>
                </c:pt>
                <c:pt idx="1524">
                  <c:v>1.6989064810557508E-2</c:v>
                </c:pt>
                <c:pt idx="1525">
                  <c:v>1.6974481731253377E-2</c:v>
                </c:pt>
                <c:pt idx="1526">
                  <c:v>1.695992316498085E-2</c:v>
                </c:pt>
                <c:pt idx="1527">
                  <c:v>1.6945389388398624E-2</c:v>
                </c:pt>
                <c:pt idx="1528">
                  <c:v>1.6930880677685778E-2</c:v>
                </c:pt>
                <c:pt idx="1529">
                  <c:v>1.6916397309341136E-2</c:v>
                </c:pt>
                <c:pt idx="1530">
                  <c:v>1.6901939559703649E-2</c:v>
                </c:pt>
                <c:pt idx="1531">
                  <c:v>1.6887507705192206E-2</c:v>
                </c:pt>
                <c:pt idx="1532">
                  <c:v>1.6873102022465503E-2</c:v>
                </c:pt>
                <c:pt idx="1533">
                  <c:v>1.6858722787542746E-2</c:v>
                </c:pt>
                <c:pt idx="1534">
                  <c:v>1.6844370277162568E-2</c:v>
                </c:pt>
                <c:pt idx="1535">
                  <c:v>1.6830044767424113E-2</c:v>
                </c:pt>
                <c:pt idx="1536">
                  <c:v>1.6815746534986076E-2</c:v>
                </c:pt>
                <c:pt idx="1537">
                  <c:v>1.6801475856107473E-2</c:v>
                </c:pt>
                <c:pt idx="1538">
                  <c:v>1.6787233007287128E-2</c:v>
                </c:pt>
                <c:pt idx="1539">
                  <c:v>1.6773018264943929E-2</c:v>
                </c:pt>
                <c:pt idx="1540">
                  <c:v>1.6758831905336891E-2</c:v>
                </c:pt>
                <c:pt idx="1541">
                  <c:v>1.6744674205044774E-2</c:v>
                </c:pt>
                <c:pt idx="1542">
                  <c:v>1.6730545440486466E-2</c:v>
                </c:pt>
                <c:pt idx="1543">
                  <c:v>1.6716445887920983E-2</c:v>
                </c:pt>
                <c:pt idx="1544">
                  <c:v>1.6702375823767213E-2</c:v>
                </c:pt>
                <c:pt idx="1545">
                  <c:v>1.6688335524603914E-2</c:v>
                </c:pt>
                <c:pt idx="1546">
                  <c:v>1.6674325266690104E-2</c:v>
                </c:pt>
                <c:pt idx="1547">
                  <c:v>1.6660345326524606E-2</c:v>
                </c:pt>
                <c:pt idx="1548">
                  <c:v>1.6646395980446371E-2</c:v>
                </c:pt>
                <c:pt idx="1549">
                  <c:v>1.6632477504714416E-2</c:v>
                </c:pt>
                <c:pt idx="1550">
                  <c:v>1.6618590176147308E-2</c:v>
                </c:pt>
                <c:pt idx="1551">
                  <c:v>1.660473427084419E-2</c:v>
                </c:pt>
                <c:pt idx="1552">
                  <c:v>1.6590910065223952E-2</c:v>
                </c:pt>
                <c:pt idx="1553">
                  <c:v>1.6577117835785415E-2</c:v>
                </c:pt>
                <c:pt idx="1554">
                  <c:v>1.6563357858947469E-2</c:v>
                </c:pt>
                <c:pt idx="1555">
                  <c:v>1.6549630411129002E-2</c:v>
                </c:pt>
                <c:pt idx="1556">
                  <c:v>1.6535935768509091E-2</c:v>
                </c:pt>
                <c:pt idx="1557">
                  <c:v>1.6522274207906307E-2</c:v>
                </c:pt>
                <c:pt idx="1558">
                  <c:v>1.6508646005339855E-2</c:v>
                </c:pt>
                <c:pt idx="1559">
                  <c:v>1.6495051437308561E-2</c:v>
                </c:pt>
                <c:pt idx="1560">
                  <c:v>1.6481490780311248E-2</c:v>
                </c:pt>
                <c:pt idx="1561">
                  <c:v>1.6467964310766803E-2</c:v>
                </c:pt>
                <c:pt idx="1562">
                  <c:v>1.6454472305014178E-2</c:v>
                </c:pt>
                <c:pt idx="1563">
                  <c:v>1.6441015039552198E-2</c:v>
                </c:pt>
                <c:pt idx="1564">
                  <c:v>1.6427592790719814E-2</c:v>
                </c:pt>
                <c:pt idx="1565">
                  <c:v>1.6414205834855977E-2</c:v>
                </c:pt>
                <c:pt idx="1566">
                  <c:v>1.6400854448539448E-2</c:v>
                </c:pt>
                <c:pt idx="1567">
                  <c:v>1.6387538907949306E-2</c:v>
                </c:pt>
                <c:pt idx="1568">
                  <c:v>1.6374259489664311E-2</c:v>
                </c:pt>
                <c:pt idx="1569">
                  <c:v>1.6361016470183287E-2</c:v>
                </c:pt>
                <c:pt idx="1570">
                  <c:v>1.6347810125685314E-2</c:v>
                </c:pt>
                <c:pt idx="1571">
                  <c:v>1.6334640732669214E-2</c:v>
                </c:pt>
                <c:pt idx="1572">
                  <c:v>1.6321508567473941E-2</c:v>
                </c:pt>
                <c:pt idx="1573">
                  <c:v>1.630841390675819E-2</c:v>
                </c:pt>
                <c:pt idx="1574">
                  <c:v>1.6295357026541168E-2</c:v>
                </c:pt>
                <c:pt idx="1575">
                  <c:v>1.6282338203641444E-2</c:v>
                </c:pt>
                <c:pt idx="1576">
                  <c:v>1.6269357714158161E-2</c:v>
                </c:pt>
                <c:pt idx="1577">
                  <c:v>1.6256415834590143E-2</c:v>
                </c:pt>
                <c:pt idx="1578">
                  <c:v>1.6243512841356278E-2</c:v>
                </c:pt>
                <c:pt idx="1579">
                  <c:v>1.6230649010955389E-2</c:v>
                </c:pt>
                <c:pt idx="1580">
                  <c:v>1.6217824619646493E-2</c:v>
                </c:pt>
                <c:pt idx="1581">
                  <c:v>1.6205039943928412E-2</c:v>
                </c:pt>
                <c:pt idx="1582">
                  <c:v>1.6192295260140099E-2</c:v>
                </c:pt>
                <c:pt idx="1583">
                  <c:v>1.6179590844700442E-2</c:v>
                </c:pt>
                <c:pt idx="1584">
                  <c:v>1.6166926974108264E-2</c:v>
                </c:pt>
                <c:pt idx="1585">
                  <c:v>1.6154303924622582E-2</c:v>
                </c:pt>
                <c:pt idx="1586">
                  <c:v>1.6141721972822154E-2</c:v>
                </c:pt>
                <c:pt idx="1587">
                  <c:v>1.6129181394965997E-2</c:v>
                </c:pt>
                <c:pt idx="1588">
                  <c:v>1.6116682467552934E-2</c:v>
                </c:pt>
                <c:pt idx="1589">
                  <c:v>1.6104225466841982E-2</c:v>
                </c:pt>
                <c:pt idx="1590">
                  <c:v>1.6091810669411899E-2</c:v>
                </c:pt>
                <c:pt idx="1591">
                  <c:v>1.6079438351681574E-2</c:v>
                </c:pt>
                <c:pt idx="1592">
                  <c:v>1.6067108789910023E-2</c:v>
                </c:pt>
                <c:pt idx="1593">
                  <c:v>1.6054822260676005E-2</c:v>
                </c:pt>
                <c:pt idx="1594">
                  <c:v>1.6042579040238536E-2</c:v>
                </c:pt>
                <c:pt idx="1595">
                  <c:v>1.6030379405016504E-2</c:v>
                </c:pt>
                <c:pt idx="1596">
                  <c:v>1.6018223631428796E-2</c:v>
                </c:pt>
                <c:pt idx="1597">
                  <c:v>1.6006111995974237E-2</c:v>
                </c:pt>
                <c:pt idx="1598">
                  <c:v>1.5994044774991778E-2</c:v>
                </c:pt>
                <c:pt idx="1599">
                  <c:v>1.5982022244900307E-2</c:v>
                </c:pt>
                <c:pt idx="1600">
                  <c:v>1.5970044682038775E-2</c:v>
                </c:pt>
                <c:pt idx="1601">
                  <c:v>1.5958112362906007E-2</c:v>
                </c:pt>
                <c:pt idx="1602">
                  <c:v>1.5946225563920891E-2</c:v>
                </c:pt>
                <c:pt idx="1603">
                  <c:v>1.5934384561422377E-2</c:v>
                </c:pt>
                <c:pt idx="1604">
                  <c:v>1.5922589631829354E-2</c:v>
                </c:pt>
                <c:pt idx="1605">
                  <c:v>1.5910841051560709E-2</c:v>
                </c:pt>
                <c:pt idx="1606">
                  <c:v>1.5899139097035331E-2</c:v>
                </c:pt>
                <c:pt idx="1607">
                  <c:v>1.5887484044592171E-2</c:v>
                </c:pt>
                <c:pt idx="1608">
                  <c:v>1.5875876170650116E-2</c:v>
                </c:pt>
                <c:pt idx="1609">
                  <c:v>1.5864315751787927E-2</c:v>
                </c:pt>
                <c:pt idx="1610">
                  <c:v>1.5852803064104748E-2</c:v>
                </c:pt>
                <c:pt idx="1611">
                  <c:v>1.5841338384499082E-2</c:v>
                </c:pt>
                <c:pt idx="1612">
                  <c:v>1.5829921988750328E-2</c:v>
                </c:pt>
                <c:pt idx="1613">
                  <c:v>1.581855415359712E-2</c:v>
                </c:pt>
                <c:pt idx="1614">
                  <c:v>1.5807235155618216E-2</c:v>
                </c:pt>
                <c:pt idx="1615">
                  <c:v>1.5795965270832824E-2</c:v>
                </c:pt>
                <c:pt idx="1616">
                  <c:v>1.5784744775979576E-2</c:v>
                </c:pt>
                <c:pt idx="1617">
                  <c:v>1.5773573947157615E-2</c:v>
                </c:pt>
                <c:pt idx="1618">
                  <c:v>1.5762453061105575E-2</c:v>
                </c:pt>
                <c:pt idx="1619">
                  <c:v>1.5751382393922597E-2</c:v>
                </c:pt>
                <c:pt idx="1620">
                  <c:v>1.5740362222347315E-2</c:v>
                </c:pt>
                <c:pt idx="1621">
                  <c:v>1.5729392822478871E-2</c:v>
                </c:pt>
                <c:pt idx="1622">
                  <c:v>1.5718474470816091E-2</c:v>
                </c:pt>
                <c:pt idx="1623">
                  <c:v>1.5707607443857796E-2</c:v>
                </c:pt>
                <c:pt idx="1624">
                  <c:v>1.569679201794294E-2</c:v>
                </c:pt>
                <c:pt idx="1625">
                  <c:v>1.5686028469410473E-2</c:v>
                </c:pt>
                <c:pt idx="1626">
                  <c:v>1.5675317074679285E-2</c:v>
                </c:pt>
                <c:pt idx="1627">
                  <c:v>1.5664658110328133E-2</c:v>
                </c:pt>
                <c:pt idx="1628">
                  <c:v>1.5654051852536099E-2</c:v>
                </c:pt>
                <c:pt idx="1629">
                  <c:v>1.5643498577961878E-2</c:v>
                </c:pt>
                <c:pt idx="1630">
                  <c:v>1.5632998562704614E-2</c:v>
                </c:pt>
                <c:pt idx="1631">
                  <c:v>1.5622552083502939E-2</c:v>
                </c:pt>
                <c:pt idx="1632">
                  <c:v>1.5612159416455995E-2</c:v>
                </c:pt>
                <c:pt idx="1633">
                  <c:v>1.560182083822248E-2</c:v>
                </c:pt>
                <c:pt idx="1634">
                  <c:v>1.5591536624981472E-2</c:v>
                </c:pt>
                <c:pt idx="1635">
                  <c:v>1.5581307053311733E-2</c:v>
                </c:pt>
                <c:pt idx="1636">
                  <c:v>1.5571132399632148E-2</c:v>
                </c:pt>
                <c:pt idx="1637">
                  <c:v>1.5561012940121799E-2</c:v>
                </c:pt>
                <c:pt idx="1638">
                  <c:v>1.5550948951439381E-2</c:v>
                </c:pt>
                <c:pt idx="1639">
                  <c:v>1.5540940709763973E-2</c:v>
                </c:pt>
                <c:pt idx="1640">
                  <c:v>1.5530988491834208E-2</c:v>
                </c:pt>
                <c:pt idx="1641">
                  <c:v>1.5521092573669293E-2</c:v>
                </c:pt>
                <c:pt idx="1642">
                  <c:v>1.551125323200786E-2</c:v>
                </c:pt>
                <c:pt idx="1643">
                  <c:v>1.5501470743028989E-2</c:v>
                </c:pt>
                <c:pt idx="1644">
                  <c:v>1.5491745383231503E-2</c:v>
                </c:pt>
                <c:pt idx="1645">
                  <c:v>1.5482077428954355E-2</c:v>
                </c:pt>
                <c:pt idx="1646">
                  <c:v>1.5472467156776304E-2</c:v>
                </c:pt>
                <c:pt idx="1647">
                  <c:v>1.546291484287643E-2</c:v>
                </c:pt>
                <c:pt idx="1648">
                  <c:v>1.5453420763833492E-2</c:v>
                </c:pt>
                <c:pt idx="1649">
                  <c:v>1.5443985195906507E-2</c:v>
                </c:pt>
                <c:pt idx="1650">
                  <c:v>1.5434608415674234E-2</c:v>
                </c:pt>
                <c:pt idx="1651">
                  <c:v>1.5425290699395688E-2</c:v>
                </c:pt>
                <c:pt idx="1652">
                  <c:v>1.5416032323489759E-2</c:v>
                </c:pt>
                <c:pt idx="1653">
                  <c:v>1.5406833564375333E-2</c:v>
                </c:pt>
                <c:pt idx="1654">
                  <c:v>1.539769469863117E-2</c:v>
                </c:pt>
                <c:pt idx="1655">
                  <c:v>1.5388616002436351E-2</c:v>
                </c:pt>
                <c:pt idx="1656">
                  <c:v>1.5379597752289698E-2</c:v>
                </c:pt>
                <c:pt idx="1657">
                  <c:v>1.5370640224690035E-2</c:v>
                </c:pt>
                <c:pt idx="1658">
                  <c:v>1.5361743695736507E-2</c:v>
                </c:pt>
                <c:pt idx="1659">
                  <c:v>1.5352908442087809E-2</c:v>
                </c:pt>
                <c:pt idx="1660">
                  <c:v>1.5344134740242765E-2</c:v>
                </c:pt>
                <c:pt idx="1661">
                  <c:v>1.5335422866380455E-2</c:v>
                </c:pt>
                <c:pt idx="1662">
                  <c:v>1.5326773096999702E-2</c:v>
                </c:pt>
                <c:pt idx="1663">
                  <c:v>1.5318185708519394E-2</c:v>
                </c:pt>
                <c:pt idx="1664">
                  <c:v>1.5309660977278483E-2</c:v>
                </c:pt>
                <c:pt idx="1665">
                  <c:v>1.5301199179775793E-2</c:v>
                </c:pt>
                <c:pt idx="1666">
                  <c:v>1.5292800592350275E-2</c:v>
                </c:pt>
                <c:pt idx="1667">
                  <c:v>1.5284465491420818E-2</c:v>
                </c:pt>
                <c:pt idx="1668">
                  <c:v>1.5276194153486244E-2</c:v>
                </c:pt>
                <c:pt idx="1669">
                  <c:v>1.5267986854725635E-2</c:v>
                </c:pt>
                <c:pt idx="1670">
                  <c:v>1.5259843871797685E-2</c:v>
                </c:pt>
                <c:pt idx="1671">
                  <c:v>1.525176548096141E-2</c:v>
                </c:pt>
                <c:pt idx="1672">
                  <c:v>1.5243751958715634E-2</c:v>
                </c:pt>
                <c:pt idx="1673">
                  <c:v>1.523580358139931E-2</c:v>
                </c:pt>
                <c:pt idx="1674">
                  <c:v>1.5227920625351388E-2</c:v>
                </c:pt>
                <c:pt idx="1675">
                  <c:v>1.5220103367150628E-2</c:v>
                </c:pt>
                <c:pt idx="1676">
                  <c:v>1.5212352083056047E-2</c:v>
                </c:pt>
                <c:pt idx="1677">
                  <c:v>1.5204667049566467E-2</c:v>
                </c:pt>
                <c:pt idx="1678">
                  <c:v>1.5197048543020841E-2</c:v>
                </c:pt>
                <c:pt idx="1679">
                  <c:v>1.5189496839917993E-2</c:v>
                </c:pt>
                <c:pt idx="1680">
                  <c:v>1.5180948476540834E-2</c:v>
                </c:pt>
                <c:pt idx="1681">
                  <c:v>1.5173540854345191E-2</c:v>
                </c:pt>
                <c:pt idx="1682">
                  <c:v>1.5166200904097593E-2</c:v>
                </c:pt>
                <c:pt idx="1683">
                  <c:v>1.51589289023768E-2</c:v>
                </c:pt>
                <c:pt idx="1684">
                  <c:v>1.51517251256017E-2</c:v>
                </c:pt>
                <c:pt idx="1685">
                  <c:v>1.5144589850031309E-2</c:v>
                </c:pt>
                <c:pt idx="1686">
                  <c:v>1.5137523352324322E-2</c:v>
                </c:pt>
                <c:pt idx="1687">
                  <c:v>1.513052590865982E-2</c:v>
                </c:pt>
                <c:pt idx="1688">
                  <c:v>1.5123597795456689E-2</c:v>
                </c:pt>
                <c:pt idx="1689">
                  <c:v>1.5116739289213754E-2</c:v>
                </c:pt>
                <c:pt idx="1690">
                  <c:v>1.5109950666349903E-2</c:v>
                </c:pt>
                <c:pt idx="1691">
                  <c:v>1.5103232203204087E-2</c:v>
                </c:pt>
                <c:pt idx="1692">
                  <c:v>1.509658417627513E-2</c:v>
                </c:pt>
                <c:pt idx="1693">
                  <c:v>1.5090006861822047E-2</c:v>
                </c:pt>
                <c:pt idx="1694">
                  <c:v>1.5083500536343664E-2</c:v>
                </c:pt>
                <c:pt idx="1695">
                  <c:v>1.5077065476258866E-2</c:v>
                </c:pt>
                <c:pt idx="1696">
                  <c:v>1.5070701957906607E-2</c:v>
                </c:pt>
                <c:pt idx="1697">
                  <c:v>1.506441025778571E-2</c:v>
                </c:pt>
                <c:pt idx="1698">
                  <c:v>1.505819065215519E-2</c:v>
                </c:pt>
                <c:pt idx="1699">
                  <c:v>1.505204341775368E-2</c:v>
                </c:pt>
                <c:pt idx="1700">
                  <c:v>1.5045968830520451E-2</c:v>
                </c:pt>
                <c:pt idx="1701">
                  <c:v>1.5039967167194135E-2</c:v>
                </c:pt>
                <c:pt idx="1702">
                  <c:v>1.5034038704033748E-2</c:v>
                </c:pt>
                <c:pt idx="1703">
                  <c:v>1.5028183717538113E-2</c:v>
                </c:pt>
                <c:pt idx="1704">
                  <c:v>1.5022402484046182E-2</c:v>
                </c:pt>
                <c:pt idx="1705">
                  <c:v>1.5016695280136716E-2</c:v>
                </c:pt>
                <c:pt idx="1706">
                  <c:v>1.5011062381908857E-2</c:v>
                </c:pt>
                <c:pt idx="1707">
                  <c:v>1.5005504065941366E-2</c:v>
                </c:pt>
                <c:pt idx="1708">
                  <c:v>1.5000020608733067E-2</c:v>
                </c:pt>
                <c:pt idx="1709">
                  <c:v>1.4994612286463038E-2</c:v>
                </c:pt>
                <c:pt idx="1710">
                  <c:v>1.4989279375789977E-2</c:v>
                </c:pt>
                <c:pt idx="1711">
                  <c:v>1.4984022152813026E-2</c:v>
                </c:pt>
                <c:pt idx="1712">
                  <c:v>1.4978840894350753E-2</c:v>
                </c:pt>
                <c:pt idx="1713">
                  <c:v>1.4973735876422367E-2</c:v>
                </c:pt>
                <c:pt idx="1714">
                  <c:v>1.4967971793371504E-2</c:v>
                </c:pt>
                <c:pt idx="1715">
                  <c:v>1.4962953300869941E-2</c:v>
                </c:pt>
                <c:pt idx="1716">
                  <c:v>1.4957957275756328E-2</c:v>
                </c:pt>
                <c:pt idx="1717">
                  <c:v>1.4952983828102617E-2</c:v>
                </c:pt>
                <c:pt idx="1718">
                  <c:v>1.4948033067661015E-2</c:v>
                </c:pt>
                <c:pt idx="1719">
                  <c:v>1.4943105104503474E-2</c:v>
                </c:pt>
                <c:pt idx="1720">
                  <c:v>1.49382000483822E-2</c:v>
                </c:pt>
                <c:pt idx="1721">
                  <c:v>1.4933318009289209E-2</c:v>
                </c:pt>
                <c:pt idx="1722">
                  <c:v>1.4928459097296454E-2</c:v>
                </c:pt>
                <c:pt idx="1723">
                  <c:v>1.4923623422076204E-2</c:v>
                </c:pt>
                <c:pt idx="1724">
                  <c:v>1.4918811093780349E-2</c:v>
                </c:pt>
                <c:pt idx="1725">
                  <c:v>1.491402222224103E-2</c:v>
                </c:pt>
                <c:pt idx="1726">
                  <c:v>1.4909256917370328E-2</c:v>
                </c:pt>
                <c:pt idx="1727">
                  <c:v>1.4904515289080322E-2</c:v>
                </c:pt>
                <c:pt idx="1728">
                  <c:v>1.4899797447363028E-2</c:v>
                </c:pt>
                <c:pt idx="1729">
                  <c:v>1.4895103502210461E-2</c:v>
                </c:pt>
                <c:pt idx="1730">
                  <c:v>1.4890335849186087E-2</c:v>
                </c:pt>
                <c:pt idx="1731">
                  <c:v>1.4885787740768208E-2</c:v>
                </c:pt>
                <c:pt idx="1732">
                  <c:v>1.4881166144462554E-2</c:v>
                </c:pt>
                <c:pt idx="1733">
                  <c:v>1.4876568884449881E-2</c:v>
                </c:pt>
                <c:pt idx="1734">
                  <c:v>1.4871996070242588E-2</c:v>
                </c:pt>
                <c:pt idx="1735">
                  <c:v>1.4867447812392243E-2</c:v>
                </c:pt>
                <c:pt idx="1736">
                  <c:v>1.4862924220331308E-2</c:v>
                </c:pt>
                <c:pt idx="1737">
                  <c:v>1.4858425404211673E-2</c:v>
                </c:pt>
                <c:pt idx="1738">
                  <c:v>1.4853951473785543E-2</c:v>
                </c:pt>
                <c:pt idx="1739">
                  <c:v>1.4849502539284742E-2</c:v>
                </c:pt>
                <c:pt idx="1740">
                  <c:v>1.4845078710301607E-2</c:v>
                </c:pt>
                <c:pt idx="1741">
                  <c:v>1.4840680096908088E-2</c:v>
                </c:pt>
                <c:pt idx="1742">
                  <c:v>1.48363068090962E-2</c:v>
                </c:pt>
                <c:pt idx="1743">
                  <c:v>1.4831958956698088E-2</c:v>
                </c:pt>
                <c:pt idx="1744">
                  <c:v>1.4827636649705767E-2</c:v>
                </c:pt>
                <c:pt idx="1745">
                  <c:v>1.4823339997951379E-2</c:v>
                </c:pt>
                <c:pt idx="1746">
                  <c:v>1.4819069111506877E-2</c:v>
                </c:pt>
                <c:pt idx="1747">
                  <c:v>1.4814824100044532E-2</c:v>
                </c:pt>
                <c:pt idx="1748">
                  <c:v>1.4810605073716232E-2</c:v>
                </c:pt>
                <c:pt idx="1749">
                  <c:v>1.4806412142513992E-2</c:v>
                </c:pt>
                <c:pt idx="1750">
                  <c:v>1.4802245416110082E-2</c:v>
                </c:pt>
                <c:pt idx="1751">
                  <c:v>1.4798105004656392E-2</c:v>
                </c:pt>
                <c:pt idx="1752">
                  <c:v>1.4793991017905128E-2</c:v>
                </c:pt>
                <c:pt idx="1753">
                  <c:v>1.4789903565928242E-2</c:v>
                </c:pt>
                <c:pt idx="1754">
                  <c:v>1.4785842758557877E-2</c:v>
                </c:pt>
                <c:pt idx="1755">
                  <c:v>1.4781808705786048E-2</c:v>
                </c:pt>
                <c:pt idx="1756">
                  <c:v>1.4777801517364964E-2</c:v>
                </c:pt>
                <c:pt idx="1757">
                  <c:v>1.4773821303526447E-2</c:v>
                </c:pt>
                <c:pt idx="1758">
                  <c:v>1.4769868173862832E-2</c:v>
                </c:pt>
                <c:pt idx="1759">
                  <c:v>1.4765942238685881E-2</c:v>
                </c:pt>
                <c:pt idx="1760">
                  <c:v>1.4762043607587927E-2</c:v>
                </c:pt>
                <c:pt idx="1761">
                  <c:v>1.4758172390560986E-2</c:v>
                </c:pt>
                <c:pt idx="1762">
                  <c:v>1.475432869767701E-2</c:v>
                </c:pt>
                <c:pt idx="1763">
                  <c:v>1.4750512638688207E-2</c:v>
                </c:pt>
                <c:pt idx="1764">
                  <c:v>1.4746724323666527E-2</c:v>
                </c:pt>
                <c:pt idx="1765">
                  <c:v>1.4742963862364178E-2</c:v>
                </c:pt>
                <c:pt idx="1766">
                  <c:v>1.4738773659406235E-2</c:v>
                </c:pt>
                <c:pt idx="1767">
                  <c:v>1.4735076975007644E-2</c:v>
                </c:pt>
                <c:pt idx="1768">
                  <c:v>1.4731408508010801E-2</c:v>
                </c:pt>
                <c:pt idx="1769">
                  <c:v>1.4727768368327787E-2</c:v>
                </c:pt>
                <c:pt idx="1770">
                  <c:v>1.4724156665950616E-2</c:v>
                </c:pt>
                <c:pt idx="1771">
                  <c:v>1.4720573510738078E-2</c:v>
                </c:pt>
                <c:pt idx="1772">
                  <c:v>1.4717019012682186E-2</c:v>
                </c:pt>
                <c:pt idx="1773">
                  <c:v>1.4713493281695023E-2</c:v>
                </c:pt>
                <c:pt idx="1774">
                  <c:v>1.4709996427715311E-2</c:v>
                </c:pt>
                <c:pt idx="1775">
                  <c:v>1.4706528560708421E-2</c:v>
                </c:pt>
                <c:pt idx="1776">
                  <c:v>1.4703089790533141E-2</c:v>
                </c:pt>
                <c:pt idx="1777">
                  <c:v>1.4699680227208134E-2</c:v>
                </c:pt>
                <c:pt idx="1778">
                  <c:v>1.4696299980565541E-2</c:v>
                </c:pt>
                <c:pt idx="1779">
                  <c:v>1.469294916065067E-2</c:v>
                </c:pt>
                <c:pt idx="1780">
                  <c:v>1.4687614090238554E-2</c:v>
                </c:pt>
                <c:pt idx="1781">
                  <c:v>1.4684335459511644E-2</c:v>
                </c:pt>
                <c:pt idx="1782">
                  <c:v>1.4681086629906304E-2</c:v>
                </c:pt>
                <c:pt idx="1783">
                  <c:v>1.4677867711334613E-2</c:v>
                </c:pt>
                <c:pt idx="1784">
                  <c:v>1.4674678813708653E-2</c:v>
                </c:pt>
                <c:pt idx="1785">
                  <c:v>1.4671520047020437E-2</c:v>
                </c:pt>
                <c:pt idx="1786">
                  <c:v>1.4668391521182045E-2</c:v>
                </c:pt>
                <c:pt idx="1787">
                  <c:v>1.4665293345945685E-2</c:v>
                </c:pt>
                <c:pt idx="1788">
                  <c:v>1.4662225631383308E-2</c:v>
                </c:pt>
                <c:pt idx="1789">
                  <c:v>1.4659188487566865E-2</c:v>
                </c:pt>
                <c:pt idx="1790">
                  <c:v>1.4656182024168629E-2</c:v>
                </c:pt>
                <c:pt idx="1791">
                  <c:v>1.4653206351100678E-2</c:v>
                </c:pt>
                <c:pt idx="1792">
                  <c:v>1.4650261578594836E-2</c:v>
                </c:pt>
                <c:pt idx="1793">
                  <c:v>1.4647347816243439E-2</c:v>
                </c:pt>
                <c:pt idx="1794">
                  <c:v>1.4644465174198373E-2</c:v>
                </c:pt>
                <c:pt idx="1795">
                  <c:v>1.4641613762371719E-2</c:v>
                </c:pt>
                <c:pt idx="1796">
                  <c:v>1.4638793690515683E-2</c:v>
                </c:pt>
                <c:pt idx="1797">
                  <c:v>1.4636005068702218E-2</c:v>
                </c:pt>
                <c:pt idx="1798">
                  <c:v>1.4633248006843402E-2</c:v>
                </c:pt>
                <c:pt idx="1799">
                  <c:v>1.463052261477138E-2</c:v>
                </c:pt>
                <c:pt idx="1800">
                  <c:v>1.4627829002558101E-2</c:v>
                </c:pt>
                <c:pt idx="1801">
                  <c:v>1.4625167280035711E-2</c:v>
                </c:pt>
                <c:pt idx="1802">
                  <c:v>1.4622537557196225E-2</c:v>
                </c:pt>
                <c:pt idx="1803">
                  <c:v>1.4619939943791849E-2</c:v>
                </c:pt>
                <c:pt idx="1804">
                  <c:v>1.4617374549974471E-2</c:v>
                </c:pt>
                <c:pt idx="1805">
                  <c:v>1.4614841485656171E-2</c:v>
                </c:pt>
                <c:pt idx="1806">
                  <c:v>1.4612340860509221E-2</c:v>
                </c:pt>
                <c:pt idx="1807">
                  <c:v>1.4609872784845379E-2</c:v>
                </c:pt>
                <c:pt idx="1808">
                  <c:v>1.4607437368177045E-2</c:v>
                </c:pt>
                <c:pt idx="1809">
                  <c:v>1.4605034720736043E-2</c:v>
                </c:pt>
                <c:pt idx="1810">
                  <c:v>1.4602664952354516E-2</c:v>
                </c:pt>
                <c:pt idx="1811">
                  <c:v>1.4600328172944543E-2</c:v>
                </c:pt>
                <c:pt idx="1812">
                  <c:v>1.4598024492418205E-2</c:v>
                </c:pt>
                <c:pt idx="1813">
                  <c:v>1.4595754020767515E-2</c:v>
                </c:pt>
                <c:pt idx="1814">
                  <c:v>1.4593516867824619E-2</c:v>
                </c:pt>
                <c:pt idx="1815">
                  <c:v>1.4591313143661466E-2</c:v>
                </c:pt>
                <c:pt idx="1816">
                  <c:v>1.4589142958110202E-2</c:v>
                </c:pt>
                <c:pt idx="1817">
                  <c:v>1.4587006421002968E-2</c:v>
                </c:pt>
                <c:pt idx="1818">
                  <c:v>1.4584903642411717E-2</c:v>
                </c:pt>
                <c:pt idx="1819">
                  <c:v>1.4582834732328465E-2</c:v>
                </c:pt>
                <c:pt idx="1820">
                  <c:v>1.4580799800425481E-2</c:v>
                </c:pt>
                <c:pt idx="1821">
                  <c:v>1.4578798956854655E-2</c:v>
                </c:pt>
                <c:pt idx="1822">
                  <c:v>1.4576832311368193E-2</c:v>
                </c:pt>
                <c:pt idx="1823">
                  <c:v>1.4574899974117983E-2</c:v>
                </c:pt>
                <c:pt idx="1824">
                  <c:v>1.4573002054776296E-2</c:v>
                </c:pt>
                <c:pt idx="1825">
                  <c:v>1.457113866349502E-2</c:v>
                </c:pt>
                <c:pt idx="1826">
                  <c:v>1.4569309910106298E-2</c:v>
                </c:pt>
                <c:pt idx="1827">
                  <c:v>1.4567515904442274E-2</c:v>
                </c:pt>
                <c:pt idx="1828">
                  <c:v>1.4565756756574899E-2</c:v>
                </c:pt>
                <c:pt idx="1829">
                  <c:v>1.4564032576336317E-2</c:v>
                </c:pt>
                <c:pt idx="1830">
                  <c:v>1.4562343473638606E-2</c:v>
                </c:pt>
                <c:pt idx="1831">
                  <c:v>1.4560689558633655E-2</c:v>
                </c:pt>
                <c:pt idx="1832">
                  <c:v>1.4559070940913799E-2</c:v>
                </c:pt>
                <c:pt idx="1833">
                  <c:v>1.4557487730710861E-2</c:v>
                </c:pt>
                <c:pt idx="1834">
                  <c:v>1.4555940037777049E-2</c:v>
                </c:pt>
                <c:pt idx="1835">
                  <c:v>1.4554427972024442E-2</c:v>
                </c:pt>
                <c:pt idx="1836">
                  <c:v>1.4552951643445056E-2</c:v>
                </c:pt>
                <c:pt idx="1837">
                  <c:v>1.4551511162030906E-2</c:v>
                </c:pt>
                <c:pt idx="1838">
                  <c:v>1.4550106637454263E-2</c:v>
                </c:pt>
                <c:pt idx="1839">
                  <c:v>1.4548738179946952E-2</c:v>
                </c:pt>
                <c:pt idx="1840">
                  <c:v>1.4547405899341115E-2</c:v>
                </c:pt>
                <c:pt idx="1841">
                  <c:v>1.4546109905468896E-2</c:v>
                </c:pt>
                <c:pt idx="1842">
                  <c:v>1.4544850308242374E-2</c:v>
                </c:pt>
                <c:pt idx="1843">
                  <c:v>1.4543627217733501E-2</c:v>
                </c:pt>
                <c:pt idx="1844">
                  <c:v>1.4542440743854357E-2</c:v>
                </c:pt>
                <c:pt idx="1845">
                  <c:v>1.4541290996437084E-2</c:v>
                </c:pt>
                <c:pt idx="1846">
                  <c:v>1.4540178085393762E-2</c:v>
                </c:pt>
                <c:pt idx="1847">
                  <c:v>1.4539102120716407E-2</c:v>
                </c:pt>
                <c:pt idx="1848">
                  <c:v>1.4538063212397034E-2</c:v>
                </c:pt>
                <c:pt idx="1849">
                  <c:v>1.4537061470267787E-2</c:v>
                </c:pt>
                <c:pt idx="1850">
                  <c:v>1.4536097004240744E-2</c:v>
                </c:pt>
                <c:pt idx="1851">
                  <c:v>1.4535169924227986E-2</c:v>
                </c:pt>
                <c:pt idx="1852">
                  <c:v>1.4534280340301464E-2</c:v>
                </c:pt>
                <c:pt idx="1853">
                  <c:v>1.4533428362373257E-2</c:v>
                </c:pt>
                <c:pt idx="1854">
                  <c:v>1.4532614100195573E-2</c:v>
                </c:pt>
                <c:pt idx="1855">
                  <c:v>1.4531837663680491E-2</c:v>
                </c:pt>
                <c:pt idx="1856">
                  <c:v>1.4531099163059835E-2</c:v>
                </c:pt>
                <c:pt idx="1857">
                  <c:v>1.4530398708005876E-2</c:v>
                </c:pt>
                <c:pt idx="1858">
                  <c:v>1.4529736408430693E-2</c:v>
                </c:pt>
                <c:pt idx="1859">
                  <c:v>1.4529112374326303E-2</c:v>
                </c:pt>
                <c:pt idx="1860">
                  <c:v>1.4528526715844592E-2</c:v>
                </c:pt>
                <c:pt idx="1861">
                  <c:v>1.452797954249796E-2</c:v>
                </c:pt>
                <c:pt idx="1862">
                  <c:v>1.4527470964438294E-2</c:v>
                </c:pt>
                <c:pt idx="1863">
                  <c:v>1.452700109165761E-2</c:v>
                </c:pt>
                <c:pt idx="1864">
                  <c:v>1.4526570033988051E-2</c:v>
                </c:pt>
                <c:pt idx="1865">
                  <c:v>1.4526177901341697E-2</c:v>
                </c:pt>
                <c:pt idx="1866">
                  <c:v>1.4525824803630627E-2</c:v>
                </c:pt>
                <c:pt idx="1867">
                  <c:v>1.4525510850846857E-2</c:v>
                </c:pt>
                <c:pt idx="1868">
                  <c:v>1.4525236152902465E-2</c:v>
                </c:pt>
                <c:pt idx="1869">
                  <c:v>1.4525000819789469E-2</c:v>
                </c:pt>
                <c:pt idx="1870">
                  <c:v>1.4524804961260074E-2</c:v>
                </c:pt>
                <c:pt idx="1871">
                  <c:v>1.4524648687386232E-2</c:v>
                </c:pt>
                <c:pt idx="1872">
                  <c:v>1.4524532108000088E-2</c:v>
                </c:pt>
                <c:pt idx="1873">
                  <c:v>1.4524455333093655E-2</c:v>
                </c:pt>
                <c:pt idx="1874">
                  <c:v>1.4524418472658951E-2</c:v>
                </c:pt>
                <c:pt idx="1875">
                  <c:v>1.4524421636448182E-2</c:v>
                </c:pt>
                <c:pt idx="1876">
                  <c:v>1.4524464934533299E-2</c:v>
                </c:pt>
                <c:pt idx="1877">
                  <c:v>1.4524548476906318E-2</c:v>
                </c:pt>
                <c:pt idx="1878">
                  <c:v>1.4524672373319447E-2</c:v>
                </c:pt>
                <c:pt idx="1879">
                  <c:v>1.4524836733684765E-2</c:v>
                </c:pt>
                <c:pt idx="1880">
                  <c:v>1.4525041667994287E-2</c:v>
                </c:pt>
                <c:pt idx="1881">
                  <c:v>1.4525287286319966E-2</c:v>
                </c:pt>
                <c:pt idx="1882">
                  <c:v>1.4525573698414007E-2</c:v>
                </c:pt>
                <c:pt idx="1883">
                  <c:v>1.4525901014268428E-2</c:v>
                </c:pt>
                <c:pt idx="1884">
                  <c:v>1.4526269343635434E-2</c:v>
                </c:pt>
                <c:pt idx="1885">
                  <c:v>1.452667879674685E-2</c:v>
                </c:pt>
                <c:pt idx="1886">
                  <c:v>1.452712948343482E-2</c:v>
                </c:pt>
                <c:pt idx="1887">
                  <c:v>1.4527621513531486E-2</c:v>
                </c:pt>
                <c:pt idx="1888">
                  <c:v>1.4528154996948928E-2</c:v>
                </c:pt>
                <c:pt idx="1889">
                  <c:v>1.4528730043759097E-2</c:v>
                </c:pt>
                <c:pt idx="1890">
                  <c:v>1.4529346763794138E-2</c:v>
                </c:pt>
                <c:pt idx="1891">
                  <c:v>1.4530005266966128E-2</c:v>
                </c:pt>
                <c:pt idx="1892">
                  <c:v>1.4530705663187149E-2</c:v>
                </c:pt>
                <c:pt idx="1893">
                  <c:v>1.4531448062449215E-2</c:v>
                </c:pt>
                <c:pt idx="1894">
                  <c:v>1.4532232574664405E-2</c:v>
                </c:pt>
                <c:pt idx="1895">
                  <c:v>1.4533059309824736E-2</c:v>
                </c:pt>
                <c:pt idx="1896">
                  <c:v>1.4533928377762351E-2</c:v>
                </c:pt>
                <c:pt idx="1897">
                  <c:v>1.4534839888389328E-2</c:v>
                </c:pt>
                <c:pt idx="1898">
                  <c:v>1.453579395177762E-2</c:v>
                </c:pt>
                <c:pt idx="1899">
                  <c:v>1.4536790677679434E-2</c:v>
                </c:pt>
                <c:pt idx="1900">
                  <c:v>1.4537830176086786E-2</c:v>
                </c:pt>
                <c:pt idx="1901">
                  <c:v>1.4538912556911754E-2</c:v>
                </c:pt>
                <c:pt idx="1902">
                  <c:v>1.4540037930066418E-2</c:v>
                </c:pt>
                <c:pt idx="1903">
                  <c:v>1.4541206405782603E-2</c:v>
                </c:pt>
                <c:pt idx="1904">
                  <c:v>1.454241809349277E-2</c:v>
                </c:pt>
                <c:pt idx="1905">
                  <c:v>1.4543673103428745E-2</c:v>
                </c:pt>
                <c:pt idx="1906">
                  <c:v>1.4544971545342733E-2</c:v>
                </c:pt>
                <c:pt idx="1907">
                  <c:v>1.4546313529386623E-2</c:v>
                </c:pt>
                <c:pt idx="1908">
                  <c:v>1.4547699165312622E-2</c:v>
                </c:pt>
                <c:pt idx="1909">
                  <c:v>1.4549128563192681E-2</c:v>
                </c:pt>
                <c:pt idx="1910">
                  <c:v>1.4550601832858945E-2</c:v>
                </c:pt>
                <c:pt idx="1911">
                  <c:v>1.4552119084223492E-2</c:v>
                </c:pt>
                <c:pt idx="1912">
                  <c:v>1.4553680427198401E-2</c:v>
                </c:pt>
                <c:pt idx="1913">
                  <c:v>1.4555285971775689E-2</c:v>
                </c:pt>
                <c:pt idx="1914">
                  <c:v>1.4556935827787498E-2</c:v>
                </c:pt>
                <c:pt idx="1915">
                  <c:v>1.4558630105385717E-2</c:v>
                </c:pt>
                <c:pt idx="1916">
                  <c:v>1.4560368914322552E-2</c:v>
                </c:pt>
                <c:pt idx="1917">
                  <c:v>1.4562152364430148E-2</c:v>
                </c:pt>
                <c:pt idx="1918">
                  <c:v>1.4563980565940327E-2</c:v>
                </c:pt>
                <c:pt idx="1919">
                  <c:v>1.4565853628445424E-2</c:v>
                </c:pt>
                <c:pt idx="1920">
                  <c:v>1.4567771662017392E-2</c:v>
                </c:pt>
                <c:pt idx="1921">
                  <c:v>1.4569734776728183E-2</c:v>
                </c:pt>
                <c:pt idx="1922">
                  <c:v>1.4571743082330002E-2</c:v>
                </c:pt>
                <c:pt idx="1923">
                  <c:v>1.457379668873493E-2</c:v>
                </c:pt>
                <c:pt idx="1924">
                  <c:v>1.4575895706014919E-2</c:v>
                </c:pt>
                <c:pt idx="1925">
                  <c:v>1.4578040243922175E-2</c:v>
                </c:pt>
                <c:pt idx="1926">
                  <c:v>1.4580230412608586E-2</c:v>
                </c:pt>
                <c:pt idx="1927">
                  <c:v>1.4582466321826359E-2</c:v>
                </c:pt>
                <c:pt idx="1928">
                  <c:v>1.4584748081487575E-2</c:v>
                </c:pt>
                <c:pt idx="1929">
                  <c:v>1.4587075801504312E-2</c:v>
                </c:pt>
                <c:pt idx="1930">
                  <c:v>1.4589449592028458E-2</c:v>
                </c:pt>
                <c:pt idx="1931">
                  <c:v>1.4591869562732285E-2</c:v>
                </c:pt>
                <c:pt idx="1932">
                  <c:v>1.4594335823767679E-2</c:v>
                </c:pt>
                <c:pt idx="1933">
                  <c:v>1.4596848484886848E-2</c:v>
                </c:pt>
                <c:pt idx="1934">
                  <c:v>1.4599407656001873E-2</c:v>
                </c:pt>
                <c:pt idx="1935">
                  <c:v>1.4602013447424511E-2</c:v>
                </c:pt>
                <c:pt idx="1936">
                  <c:v>1.4604665968587227E-2</c:v>
                </c:pt>
                <c:pt idx="1937">
                  <c:v>1.4607365329482036E-2</c:v>
                </c:pt>
                <c:pt idx="1938">
                  <c:v>1.4610111640340762E-2</c:v>
                </c:pt>
                <c:pt idx="1939">
                  <c:v>1.4612905010835675E-2</c:v>
                </c:pt>
                <c:pt idx="1940">
                  <c:v>1.4615745550958792E-2</c:v>
                </c:pt>
                <c:pt idx="1941">
                  <c:v>1.4618633370782064E-2</c:v>
                </c:pt>
                <c:pt idx="1942">
                  <c:v>1.4621568579977762E-2</c:v>
                </c:pt>
                <c:pt idx="1943">
                  <c:v>1.462455128877771E-2</c:v>
                </c:pt>
                <c:pt idx="1944">
                  <c:v>1.4627581606694307E-2</c:v>
                </c:pt>
                <c:pt idx="1945">
                  <c:v>1.4630659644119248E-2</c:v>
                </c:pt>
                <c:pt idx="1946">
                  <c:v>1.4633785510724806E-2</c:v>
                </c:pt>
                <c:pt idx="1947">
                  <c:v>1.4636959316343123E-2</c:v>
                </c:pt>
                <c:pt idx="1948">
                  <c:v>1.4640181171206024E-2</c:v>
                </c:pt>
                <c:pt idx="1949">
                  <c:v>1.4643451184985778E-2</c:v>
                </c:pt>
                <c:pt idx="1950">
                  <c:v>1.4646769467674403E-2</c:v>
                </c:pt>
                <c:pt idx="1951">
                  <c:v>1.4650136129263913E-2</c:v>
                </c:pt>
                <c:pt idx="1952">
                  <c:v>1.4653551279666388E-2</c:v>
                </c:pt>
                <c:pt idx="1953">
                  <c:v>1.4657015028793907E-2</c:v>
                </c:pt>
                <c:pt idx="1954">
                  <c:v>1.466052748655855E-2</c:v>
                </c:pt>
                <c:pt idx="1955">
                  <c:v>1.4664088762872396E-2</c:v>
                </c:pt>
                <c:pt idx="1956">
                  <c:v>1.4667698967727461E-2</c:v>
                </c:pt>
                <c:pt idx="1957">
                  <c:v>1.4671358211035823E-2</c:v>
                </c:pt>
                <c:pt idx="1958">
                  <c:v>1.4675066602709563E-2</c:v>
                </c:pt>
                <c:pt idx="1959">
                  <c:v>1.467882425266076E-2</c:v>
                </c:pt>
                <c:pt idx="1960">
                  <c:v>1.468263127088143E-2</c:v>
                </c:pt>
                <c:pt idx="1961">
                  <c:v>1.4686487767203715E-2</c:v>
                </c:pt>
                <c:pt idx="1962">
                  <c:v>1.4690393851619632E-2</c:v>
                </c:pt>
                <c:pt idx="1963">
                  <c:v>1.4694349634041259E-2</c:v>
                </c:pt>
                <c:pt idx="1964">
                  <c:v>1.4698355224540549E-2</c:v>
                </c:pt>
                <c:pt idx="1965">
                  <c:v>1.47024107326299E-2</c:v>
                </c:pt>
                <c:pt idx="1966">
                  <c:v>1.4706516268780945E-2</c:v>
                </c:pt>
                <c:pt idx="1967">
                  <c:v>1.4710671942586018E-2</c:v>
                </c:pt>
                <c:pt idx="1968">
                  <c:v>1.4714877864037135E-2</c:v>
                </c:pt>
                <c:pt idx="1969">
                  <c:v>1.4719134143046375E-2</c:v>
                </c:pt>
                <c:pt idx="1970">
                  <c:v>1.4723440889525818E-2</c:v>
                </c:pt>
                <c:pt idx="1971">
                  <c:v>1.4727798213547416E-2</c:v>
                </c:pt>
                <c:pt idx="1972">
                  <c:v>1.4732206224943312E-2</c:v>
                </c:pt>
                <c:pt idx="1973">
                  <c:v>1.4736665033625584E-2</c:v>
                </c:pt>
                <c:pt idx="1974">
                  <c:v>1.474179443796686E-2</c:v>
                </c:pt>
                <c:pt idx="1975">
                  <c:v>1.4746267387657497E-2</c:v>
                </c:pt>
                <c:pt idx="1976">
                  <c:v>1.4750724722718545E-2</c:v>
                </c:pt>
                <c:pt idx="1977">
                  <c:v>1.4755166383437768E-2</c:v>
                </c:pt>
                <c:pt idx="1978">
                  <c:v>1.4759592310022995E-2</c:v>
                </c:pt>
                <c:pt idx="1979">
                  <c:v>1.4764002442761992E-2</c:v>
                </c:pt>
                <c:pt idx="1980">
                  <c:v>1.4768396721942523E-2</c:v>
                </c:pt>
                <c:pt idx="1981">
                  <c:v>1.4772775087612544E-2</c:v>
                </c:pt>
                <c:pt idx="1982">
                  <c:v>1.4777137480299629E-2</c:v>
                </c:pt>
                <c:pt idx="1983">
                  <c:v>1.4781483840051735E-2</c:v>
                </c:pt>
                <c:pt idx="1984">
                  <c:v>1.4785814107156625E-2</c:v>
                </c:pt>
                <c:pt idx="1985">
                  <c:v>1.4790128221902066E-2</c:v>
                </c:pt>
                <c:pt idx="1986">
                  <c:v>1.4794426124575821E-2</c:v>
                </c:pt>
                <c:pt idx="1987">
                  <c:v>1.4798707755225848E-2</c:v>
                </c:pt>
                <c:pt idx="1988">
                  <c:v>1.4802973054299784E-2</c:v>
                </c:pt>
                <c:pt idx="1989">
                  <c:v>1.4807221961925521E-2</c:v>
                </c:pt>
                <c:pt idx="1990">
                  <c:v>1.481145441847076E-2</c:v>
                </c:pt>
                <c:pt idx="1991">
                  <c:v>1.4815670364063394E-2</c:v>
                </c:pt>
                <c:pt idx="1992">
                  <c:v>1.4819869738991187E-2</c:v>
                </c:pt>
                <c:pt idx="1993">
                  <c:v>1.4824052483461969E-2</c:v>
                </c:pt>
                <c:pt idx="1994">
                  <c:v>1.4828218537843441E-2</c:v>
                </c:pt>
                <c:pt idx="1995">
                  <c:v>1.4832367842263494E-2</c:v>
                </c:pt>
                <c:pt idx="1996">
                  <c:v>1.4836500337009895E-2</c:v>
                </c:pt>
                <c:pt idx="1997">
                  <c:v>1.4840615962290471E-2</c:v>
                </c:pt>
                <c:pt idx="1998">
                  <c:v>1.4844714658392988E-2</c:v>
                </c:pt>
                <c:pt idx="1999">
                  <c:v>1.4848796365525274E-2</c:v>
                </c:pt>
                <c:pt idx="2000">
                  <c:v>1.4852861024055031E-2</c:v>
                </c:pt>
                <c:pt idx="2001">
                  <c:v>1.4856908574190086E-2</c:v>
                </c:pt>
                <c:pt idx="2002">
                  <c:v>1.4860938955898462E-2</c:v>
                </c:pt>
                <c:pt idx="2003">
                  <c:v>1.4864952109787666E-2</c:v>
                </c:pt>
                <c:pt idx="2004">
                  <c:v>1.4868947975985591E-2</c:v>
                </c:pt>
                <c:pt idx="2005">
                  <c:v>1.4872926494620131E-2</c:v>
                </c:pt>
                <c:pt idx="2006">
                  <c:v>1.4876887606138922E-2</c:v>
                </c:pt>
                <c:pt idx="2007">
                  <c:v>1.4880831250589921E-2</c:v>
                </c:pt>
                <c:pt idx="2008">
                  <c:v>1.4884757368340829E-2</c:v>
                </c:pt>
                <c:pt idx="2009">
                  <c:v>1.488866589967941E-2</c:v>
                </c:pt>
                <c:pt idx="2010">
                  <c:v>1.4892556784733557E-2</c:v>
                </c:pt>
                <c:pt idx="2011">
                  <c:v>1.4896429963791036E-2</c:v>
                </c:pt>
                <c:pt idx="2012">
                  <c:v>1.4900285377059674E-2</c:v>
                </c:pt>
                <c:pt idx="2013">
                  <c:v>1.4904122964827238E-2</c:v>
                </c:pt>
                <c:pt idx="2014">
                  <c:v>1.4907942667461427E-2</c:v>
                </c:pt>
                <c:pt idx="2015">
                  <c:v>1.4911744425010198E-2</c:v>
                </c:pt>
                <c:pt idx="2016">
                  <c:v>1.4915528177681381E-2</c:v>
                </c:pt>
                <c:pt idx="2017">
                  <c:v>1.4919293866002548E-2</c:v>
                </c:pt>
                <c:pt idx="2018">
                  <c:v>1.4923041430021655E-2</c:v>
                </c:pt>
                <c:pt idx="2019">
                  <c:v>1.4926770810106404E-2</c:v>
                </c:pt>
                <c:pt idx="2020">
                  <c:v>1.4930481946304752E-2</c:v>
                </c:pt>
                <c:pt idx="2021">
                  <c:v>1.4934174778904463E-2</c:v>
                </c:pt>
                <c:pt idx="2022">
                  <c:v>1.4937849248273238E-2</c:v>
                </c:pt>
                <c:pt idx="2023">
                  <c:v>1.4941505294618906E-2</c:v>
                </c:pt>
                <c:pt idx="2024">
                  <c:v>1.4945142858229232E-2</c:v>
                </c:pt>
                <c:pt idx="2025">
                  <c:v>1.4948761879232109E-2</c:v>
                </c:pt>
                <c:pt idx="2026">
                  <c:v>1.4952875121378995E-2</c:v>
                </c:pt>
                <c:pt idx="2027">
                  <c:v>1.4956454207126768E-2</c:v>
                </c:pt>
                <c:pt idx="2028">
                  <c:v>1.4960014562577229E-2</c:v>
                </c:pt>
                <c:pt idx="2029">
                  <c:v>1.4963556127938205E-2</c:v>
                </c:pt>
                <c:pt idx="2030">
                  <c:v>1.4967078843337589E-2</c:v>
                </c:pt>
                <c:pt idx="2031">
                  <c:v>1.4970582649302955E-2</c:v>
                </c:pt>
                <c:pt idx="2032">
                  <c:v>1.4974067485722387E-2</c:v>
                </c:pt>
                <c:pt idx="2033">
                  <c:v>1.4977533292963585E-2</c:v>
                </c:pt>
                <c:pt idx="2034">
                  <c:v>1.4980980011554124E-2</c:v>
                </c:pt>
                <c:pt idx="2035">
                  <c:v>1.498440758130215E-2</c:v>
                </c:pt>
                <c:pt idx="2036">
                  <c:v>1.4987815942895111E-2</c:v>
                </c:pt>
                <c:pt idx="2037">
                  <c:v>1.4991205036221089E-2</c:v>
                </c:pt>
                <c:pt idx="2038">
                  <c:v>1.4994574801727723E-2</c:v>
                </c:pt>
                <c:pt idx="2039">
                  <c:v>1.4997925179542904E-2</c:v>
                </c:pt>
                <c:pt idx="2040">
                  <c:v>1.5001256110034333E-2</c:v>
                </c:pt>
                <c:pt idx="2041">
                  <c:v>1.5006760633863081E-2</c:v>
                </c:pt>
                <c:pt idx="2042">
                  <c:v>1.5007859389717382E-2</c:v>
                </c:pt>
                <c:pt idx="2043">
                  <c:v>1.5011131619404594E-2</c:v>
                </c:pt>
                <c:pt idx="2044">
                  <c:v>1.5014384162759242E-2</c:v>
                </c:pt>
                <c:pt idx="2045">
                  <c:v>1.5017616959909219E-2</c:v>
                </c:pt>
                <c:pt idx="2046">
                  <c:v>1.5020829951142289E-2</c:v>
                </c:pt>
                <c:pt idx="2047">
                  <c:v>1.5024023076666282E-2</c:v>
                </c:pt>
                <c:pt idx="2048">
                  <c:v>1.5027196276768962E-2</c:v>
                </c:pt>
                <c:pt idx="2049">
                  <c:v>1.5030349491738093E-2</c:v>
                </c:pt>
                <c:pt idx="2050">
                  <c:v>1.5033482661781505E-2</c:v>
                </c:pt>
                <c:pt idx="2051">
                  <c:v>1.5036595727107027E-2</c:v>
                </c:pt>
                <c:pt idx="2052">
                  <c:v>1.5039688628002423E-2</c:v>
                </c:pt>
                <c:pt idx="2053">
                  <c:v>1.5042761304755459E-2</c:v>
                </c:pt>
                <c:pt idx="2054">
                  <c:v>1.504581369741409E-2</c:v>
                </c:pt>
                <c:pt idx="2055">
                  <c:v>1.5048845746425954E-2</c:v>
                </c:pt>
                <c:pt idx="2056">
                  <c:v>1.505185739199888E-2</c:v>
                </c:pt>
                <c:pt idx="2057">
                  <c:v>1.5054848574340696E-2</c:v>
                </c:pt>
                <c:pt idx="2058">
                  <c:v>1.5057819233739167E-2</c:v>
                </c:pt>
                <c:pt idx="2059">
                  <c:v>1.5060769310322186E-2</c:v>
                </c:pt>
                <c:pt idx="2060">
                  <c:v>1.5063698744457454E-2</c:v>
                </c:pt>
                <c:pt idx="2061">
                  <c:v>1.5066607476432736E-2</c:v>
                </c:pt>
                <c:pt idx="2062">
                  <c:v>1.5069495446295988E-2</c:v>
                </c:pt>
                <c:pt idx="2063">
                  <c:v>1.507236259465472E-2</c:v>
                </c:pt>
                <c:pt idx="2064">
                  <c:v>1.5075208861237144E-2</c:v>
                </c:pt>
                <c:pt idx="2065">
                  <c:v>1.507803418681064E-2</c:v>
                </c:pt>
                <c:pt idx="2066">
                  <c:v>1.5080838511263295E-2</c:v>
                </c:pt>
                <c:pt idx="2067">
                  <c:v>1.5083621775042744E-2</c:v>
                </c:pt>
                <c:pt idx="2068">
                  <c:v>1.508638391827688E-2</c:v>
                </c:pt>
                <c:pt idx="2069">
                  <c:v>1.5089124881173532E-2</c:v>
                </c:pt>
                <c:pt idx="2070">
                  <c:v>1.5091844604180338E-2</c:v>
                </c:pt>
                <c:pt idx="2071">
                  <c:v>1.5094543027265317E-2</c:v>
                </c:pt>
                <c:pt idx="2072">
                  <c:v>1.5097220090956043E-2</c:v>
                </c:pt>
                <c:pt idx="2073">
                  <c:v>1.5099875735300472E-2</c:v>
                </c:pt>
                <c:pt idx="2074">
                  <c:v>1.5102509900586369E-2</c:v>
                </c:pt>
                <c:pt idx="2075">
                  <c:v>1.51051225271015E-2</c:v>
                </c:pt>
                <c:pt idx="2076">
                  <c:v>1.5107713555133628E-2</c:v>
                </c:pt>
                <c:pt idx="2077">
                  <c:v>1.5110282924890583E-2</c:v>
                </c:pt>
                <c:pt idx="2078">
                  <c:v>1.5114188838936116E-2</c:v>
                </c:pt>
                <c:pt idx="2079">
                  <c:v>1.5116708690730007E-2</c:v>
                </c:pt>
                <c:pt idx="2080">
                  <c:v>1.5119206686113884E-2</c:v>
                </c:pt>
                <c:pt idx="2081">
                  <c:v>1.512168276532222E-2</c:v>
                </c:pt>
                <c:pt idx="2082">
                  <c:v>1.5124136868589488E-2</c:v>
                </c:pt>
                <c:pt idx="2083">
                  <c:v>1.5126568936150164E-2</c:v>
                </c:pt>
                <c:pt idx="2084">
                  <c:v>1.5128978908185431E-2</c:v>
                </c:pt>
                <c:pt idx="2085">
                  <c:v>1.5131366725036344E-2</c:v>
                </c:pt>
                <c:pt idx="2086">
                  <c:v>1.5133732326884086E-2</c:v>
                </c:pt>
                <c:pt idx="2087">
                  <c:v>1.5136075654016423E-2</c:v>
                </c:pt>
                <c:pt idx="2088">
                  <c:v>1.5138396646587893E-2</c:v>
                </c:pt>
                <c:pt idx="2089">
                  <c:v>1.5140695244912905E-2</c:v>
                </c:pt>
                <c:pt idx="2090">
                  <c:v>1.5142971389225934E-2</c:v>
                </c:pt>
                <c:pt idx="2091">
                  <c:v>1.5145225019734809E-2</c:v>
                </c:pt>
                <c:pt idx="2092">
                  <c:v>1.5147768089462943E-2</c:v>
                </c:pt>
                <c:pt idx="2093">
                  <c:v>1.5149966610188415E-2</c:v>
                </c:pt>
                <c:pt idx="2094">
                  <c:v>1.5152142414125436E-2</c:v>
                </c:pt>
                <c:pt idx="2095">
                  <c:v>1.5154295441561771E-2</c:v>
                </c:pt>
                <c:pt idx="2096">
                  <c:v>1.5156425632625314E-2</c:v>
                </c:pt>
                <c:pt idx="2097">
                  <c:v>1.5158532927683765E-2</c:v>
                </c:pt>
                <c:pt idx="2098">
                  <c:v>1.5160617266865017E-2</c:v>
                </c:pt>
                <c:pt idx="2099">
                  <c:v>1.5162678590536771E-2</c:v>
                </c:pt>
                <c:pt idx="2100">
                  <c:v>1.5164716838826919E-2</c:v>
                </c:pt>
                <c:pt idx="2101">
                  <c:v>1.5166731952103163E-2</c:v>
                </c:pt>
                <c:pt idx="2102">
                  <c:v>1.5168723870653267E-2</c:v>
                </c:pt>
                <c:pt idx="2103">
                  <c:v>1.5170692534445251E-2</c:v>
                </c:pt>
                <c:pt idx="2104">
                  <c:v>1.517263788400669E-2</c:v>
                </c:pt>
                <c:pt idx="2105">
                  <c:v>1.5174559859545411E-2</c:v>
                </c:pt>
                <c:pt idx="2106">
                  <c:v>1.5176458401029436E-2</c:v>
                </c:pt>
                <c:pt idx="2107">
                  <c:v>1.5178333449066272E-2</c:v>
                </c:pt>
                <c:pt idx="2108">
                  <c:v>1.5180184943783814E-2</c:v>
                </c:pt>
                <c:pt idx="2109">
                  <c:v>1.5182012825230018E-2</c:v>
                </c:pt>
                <c:pt idx="2110">
                  <c:v>1.5183817034012392E-2</c:v>
                </c:pt>
                <c:pt idx="2111">
                  <c:v>1.5185597510098958E-2</c:v>
                </c:pt>
                <c:pt idx="2112">
                  <c:v>1.5187354193857416E-2</c:v>
                </c:pt>
                <c:pt idx="2113">
                  <c:v>1.518908702541566E-2</c:v>
                </c:pt>
                <c:pt idx="2114">
                  <c:v>1.5190795945221325E-2</c:v>
                </c:pt>
                <c:pt idx="2115">
                  <c:v>1.5192480893242433E-2</c:v>
                </c:pt>
                <c:pt idx="2116">
                  <c:v>1.5194141810006556E-2</c:v>
                </c:pt>
                <c:pt idx="2117">
                  <c:v>1.5195778635641588E-2</c:v>
                </c:pt>
                <c:pt idx="2118">
                  <c:v>1.5197391310275421E-2</c:v>
                </c:pt>
                <c:pt idx="2119">
                  <c:v>1.5198979774355692E-2</c:v>
                </c:pt>
                <c:pt idx="2120">
                  <c:v>1.520054396809023E-2</c:v>
                </c:pt>
                <c:pt idx="2121">
                  <c:v>1.5202083831606927E-2</c:v>
                </c:pt>
                <c:pt idx="2122">
                  <c:v>1.5203599305113613E-2</c:v>
                </c:pt>
                <c:pt idx="2123">
                  <c:v>1.5205090329057924E-2</c:v>
                </c:pt>
                <c:pt idx="2124">
                  <c:v>1.5206556843567753E-2</c:v>
                </c:pt>
                <c:pt idx="2125">
                  <c:v>1.5207998789010801E-2</c:v>
                </c:pt>
                <c:pt idx="2126">
                  <c:v>1.5209416105355089E-2</c:v>
                </c:pt>
                <c:pt idx="2127">
                  <c:v>1.5210808733208125E-2</c:v>
                </c:pt>
                <c:pt idx="2128">
                  <c:v>1.5212176612537931E-2</c:v>
                </c:pt>
                <c:pt idx="2129">
                  <c:v>1.5213519683632271E-2</c:v>
                </c:pt>
                <c:pt idx="2130">
                  <c:v>1.5214837886938781E-2</c:v>
                </c:pt>
                <c:pt idx="2131">
                  <c:v>1.521613116250542E-2</c:v>
                </c:pt>
                <c:pt idx="2132">
                  <c:v>1.5217399450699887E-2</c:v>
                </c:pt>
                <c:pt idx="2133">
                  <c:v>1.5218642691490203E-2</c:v>
                </c:pt>
                <c:pt idx="2134">
                  <c:v>1.5219860825563813E-2</c:v>
                </c:pt>
                <c:pt idx="2135">
                  <c:v>1.5221053792728867E-2</c:v>
                </c:pt>
                <c:pt idx="2136">
                  <c:v>1.5222221533512936E-2</c:v>
                </c:pt>
                <c:pt idx="2137">
                  <c:v>1.5223363988043914E-2</c:v>
                </c:pt>
                <c:pt idx="2138">
                  <c:v>1.5224481096689502E-2</c:v>
                </c:pt>
                <c:pt idx="2139">
                  <c:v>1.5225572799497655E-2</c:v>
                </c:pt>
                <c:pt idx="2140">
                  <c:v>1.5226639036995948E-2</c:v>
                </c:pt>
                <c:pt idx="2141">
                  <c:v>1.5227679749152401E-2</c:v>
                </c:pt>
                <c:pt idx="2142">
                  <c:v>1.5228694876574522E-2</c:v>
                </c:pt>
                <c:pt idx="2143">
                  <c:v>1.5229684358910589E-2</c:v>
                </c:pt>
                <c:pt idx="2144">
                  <c:v>1.5230648136848046E-2</c:v>
                </c:pt>
                <c:pt idx="2145">
                  <c:v>1.5231586150594723E-2</c:v>
                </c:pt>
                <c:pt idx="2146">
                  <c:v>1.5232498340438383E-2</c:v>
                </c:pt>
                <c:pt idx="2147">
                  <c:v>1.5233384646347048E-2</c:v>
                </c:pt>
                <c:pt idx="2148">
                  <c:v>1.5234245008848291E-2</c:v>
                </c:pt>
                <c:pt idx="2149">
                  <c:v>1.5235079368070004E-2</c:v>
                </c:pt>
                <c:pt idx="2150">
                  <c:v>1.5235887664379888E-2</c:v>
                </c:pt>
                <c:pt idx="2151">
                  <c:v>1.5236669837745964E-2</c:v>
                </c:pt>
                <c:pt idx="2152">
                  <c:v>1.5237425828775741E-2</c:v>
                </c:pt>
                <c:pt idx="2153">
                  <c:v>1.5238155577517176E-2</c:v>
                </c:pt>
                <c:pt idx="2154">
                  <c:v>1.5238859024178097E-2</c:v>
                </c:pt>
                <c:pt idx="2155">
                  <c:v>1.5239536108966334E-2</c:v>
                </c:pt>
                <c:pt idx="2156">
                  <c:v>1.5240186772329523E-2</c:v>
                </c:pt>
                <c:pt idx="2157">
                  <c:v>1.524081095431562E-2</c:v>
                </c:pt>
                <c:pt idx="2158">
                  <c:v>1.5241408595372263E-2</c:v>
                </c:pt>
                <c:pt idx="2159">
                  <c:v>1.5241979635627345E-2</c:v>
                </c:pt>
                <c:pt idx="2160">
                  <c:v>1.524252401536863E-2</c:v>
                </c:pt>
                <c:pt idx="2161">
                  <c:v>1.5243041674644076E-2</c:v>
                </c:pt>
                <c:pt idx="2162">
                  <c:v>1.5243532553901318E-2</c:v>
                </c:pt>
                <c:pt idx="2163">
                  <c:v>1.5243996593428122E-2</c:v>
                </c:pt>
                <c:pt idx="2164">
                  <c:v>1.5244433733432317E-2</c:v>
                </c:pt>
                <c:pt idx="2165">
                  <c:v>1.5244843913961859E-2</c:v>
                </c:pt>
                <c:pt idx="2166">
                  <c:v>1.5245227075464385E-2</c:v>
                </c:pt>
                <c:pt idx="2167">
                  <c:v>1.5245583158307596E-2</c:v>
                </c:pt>
                <c:pt idx="2168">
                  <c:v>1.5245912102379577E-2</c:v>
                </c:pt>
                <c:pt idx="2169">
                  <c:v>1.5246213848207901E-2</c:v>
                </c:pt>
                <c:pt idx="2170">
                  <c:v>1.5246488335920461E-2</c:v>
                </c:pt>
                <c:pt idx="2171">
                  <c:v>1.5246735505964892E-2</c:v>
                </c:pt>
                <c:pt idx="2172">
                  <c:v>1.5246955298229281E-2</c:v>
                </c:pt>
                <c:pt idx="2173">
                  <c:v>1.5247147653001392E-2</c:v>
                </c:pt>
                <c:pt idx="2174">
                  <c:v>1.5247312510968669E-2</c:v>
                </c:pt>
                <c:pt idx="2175">
                  <c:v>1.5247449812019198E-2</c:v>
                </c:pt>
                <c:pt idx="2176">
                  <c:v>1.5247559496280871E-2</c:v>
                </c:pt>
                <c:pt idx="2177">
                  <c:v>1.5247641504361198E-2</c:v>
                </c:pt>
                <c:pt idx="2178">
                  <c:v>1.5247695776308134E-2</c:v>
                </c:pt>
                <c:pt idx="2179">
                  <c:v>1.5247722252409446E-2</c:v>
                </c:pt>
                <c:pt idx="2180">
                  <c:v>1.5247720872793025E-2</c:v>
                </c:pt>
                <c:pt idx="2181">
                  <c:v>1.5247691577906508E-2</c:v>
                </c:pt>
                <c:pt idx="2182">
                  <c:v>1.5247634307957725E-2</c:v>
                </c:pt>
                <c:pt idx="2183">
                  <c:v>1.5247549002994631E-2</c:v>
                </c:pt>
                <c:pt idx="2184">
                  <c:v>1.5247435603225057E-2</c:v>
                </c:pt>
                <c:pt idx="2185">
                  <c:v>1.5247294049416382E-2</c:v>
                </c:pt>
                <c:pt idx="2186">
                  <c:v>1.524712428129682E-2</c:v>
                </c:pt>
                <c:pt idx="2187">
                  <c:v>1.5246926239234071E-2</c:v>
                </c:pt>
                <c:pt idx="2188">
                  <c:v>1.52466998635159E-2</c:v>
                </c:pt>
                <c:pt idx="2189">
                  <c:v>1.5246445094510008E-2</c:v>
                </c:pt>
                <c:pt idx="2190">
                  <c:v>1.5246161872264352E-2</c:v>
                </c:pt>
                <c:pt idx="2191">
                  <c:v>1.5245850137146633E-2</c:v>
                </c:pt>
                <c:pt idx="2192">
                  <c:v>1.5245509829364678E-2</c:v>
                </c:pt>
                <c:pt idx="2193">
                  <c:v>1.5245140889206255E-2</c:v>
                </c:pt>
                <c:pt idx="2194">
                  <c:v>1.5244743256799254E-2</c:v>
                </c:pt>
                <c:pt idx="2195">
                  <c:v>1.5244316872511376E-2</c:v>
                </c:pt>
                <c:pt idx="2196">
                  <c:v>1.5243861676550452E-2</c:v>
                </c:pt>
                <c:pt idx="2197">
                  <c:v>1.5243377609204245E-2</c:v>
                </c:pt>
                <c:pt idx="2198">
                  <c:v>1.5242864610440776E-2</c:v>
                </c:pt>
                <c:pt idx="2199">
                  <c:v>1.5242322621027427E-2</c:v>
                </c:pt>
                <c:pt idx="2200">
                  <c:v>1.5241751580852281E-2</c:v>
                </c:pt>
                <c:pt idx="2201">
                  <c:v>1.5241151430043232E-2</c:v>
                </c:pt>
                <c:pt idx="2202">
                  <c:v>1.5240522109287724E-2</c:v>
                </c:pt>
                <c:pt idx="2203">
                  <c:v>1.5239863558313971E-2</c:v>
                </c:pt>
                <c:pt idx="2204">
                  <c:v>1.5239175717889353E-2</c:v>
                </c:pt>
                <c:pt idx="2205">
                  <c:v>1.5238458527822019E-2</c:v>
                </c:pt>
                <c:pt idx="2206">
                  <c:v>1.5237711928639541E-2</c:v>
                </c:pt>
                <c:pt idx="2207">
                  <c:v>1.523693586054975E-2</c:v>
                </c:pt>
                <c:pt idx="2208">
                  <c:v>1.5236130263680536E-2</c:v>
                </c:pt>
                <c:pt idx="2209">
                  <c:v>1.5235295078319666E-2</c:v>
                </c:pt>
                <c:pt idx="2210">
                  <c:v>1.523443024483484E-2</c:v>
                </c:pt>
                <c:pt idx="2211">
                  <c:v>1.5233535703274015E-2</c:v>
                </c:pt>
                <c:pt idx="2212">
                  <c:v>1.5232611393924955E-2</c:v>
                </c:pt>
                <c:pt idx="2213">
                  <c:v>1.5231657257155362E-2</c:v>
                </c:pt>
                <c:pt idx="2214">
                  <c:v>1.5230673233253E-2</c:v>
                </c:pt>
                <c:pt idx="2215">
                  <c:v>1.5229659262265827E-2</c:v>
                </c:pt>
                <c:pt idx="2216">
                  <c:v>1.522861528440167E-2</c:v>
                </c:pt>
                <c:pt idx="2217">
                  <c:v>1.5227541240188103E-2</c:v>
                </c:pt>
                <c:pt idx="2218">
                  <c:v>1.5226437069753018E-2</c:v>
                </c:pt>
                <c:pt idx="2219">
                  <c:v>1.5225302713224309E-2</c:v>
                </c:pt>
                <c:pt idx="2220">
                  <c:v>1.5224138110969676E-2</c:v>
                </c:pt>
                <c:pt idx="2221">
                  <c:v>1.522294320335682E-2</c:v>
                </c:pt>
                <c:pt idx="2222">
                  <c:v>1.5221717930273826E-2</c:v>
                </c:pt>
                <c:pt idx="2223">
                  <c:v>1.5220462232248266E-2</c:v>
                </c:pt>
                <c:pt idx="2224">
                  <c:v>1.5219176049328098E-2</c:v>
                </c:pt>
                <c:pt idx="2225">
                  <c:v>1.5217859322040894E-2</c:v>
                </c:pt>
                <c:pt idx="2226">
                  <c:v>1.5216511990354675E-2</c:v>
                </c:pt>
                <c:pt idx="2227">
                  <c:v>1.5215133994637142E-2</c:v>
                </c:pt>
                <c:pt idx="2228">
                  <c:v>1.5213725275415868E-2</c:v>
                </c:pt>
                <c:pt idx="2229">
                  <c:v>1.5212285772339129E-2</c:v>
                </c:pt>
                <c:pt idx="2230">
                  <c:v>1.5210815426094371E-2</c:v>
                </c:pt>
                <c:pt idx="2231">
                  <c:v>1.5209314176809485E-2</c:v>
                </c:pt>
                <c:pt idx="2232">
                  <c:v>1.5207781964692302E-2</c:v>
                </c:pt>
                <c:pt idx="2233">
                  <c:v>1.5206218730030585E-2</c:v>
                </c:pt>
                <c:pt idx="2234">
                  <c:v>1.5204624413032164E-2</c:v>
                </c:pt>
                <c:pt idx="2235">
                  <c:v>1.5202998953984803E-2</c:v>
                </c:pt>
                <c:pt idx="2236">
                  <c:v>1.5201342293256204E-2</c:v>
                </c:pt>
                <c:pt idx="2237">
                  <c:v>1.5199654370894322E-2</c:v>
                </c:pt>
                <c:pt idx="2238">
                  <c:v>1.5197935127106987E-2</c:v>
                </c:pt>
                <c:pt idx="2239">
                  <c:v>1.5196184502421772E-2</c:v>
                </c:pt>
                <c:pt idx="2240">
                  <c:v>1.5194402436806698E-2</c:v>
                </c:pt>
                <c:pt idx="2241">
                  <c:v>1.5192588870629464E-2</c:v>
                </c:pt>
                <c:pt idx="2242">
                  <c:v>1.5190743744177837E-2</c:v>
                </c:pt>
                <c:pt idx="2243">
                  <c:v>1.5188866997579709E-2</c:v>
                </c:pt>
                <c:pt idx="2244">
                  <c:v>1.518695857120278E-2</c:v>
                </c:pt>
                <c:pt idx="2245">
                  <c:v>1.5185018405174944E-2</c:v>
                </c:pt>
                <c:pt idx="2246">
                  <c:v>1.5183046439863901E-2</c:v>
                </c:pt>
                <c:pt idx="2247">
                  <c:v>1.518104261547748E-2</c:v>
                </c:pt>
                <c:pt idx="2248">
                  <c:v>1.5179006872223511E-2</c:v>
                </c:pt>
                <c:pt idx="2249">
                  <c:v>1.5176939150309821E-2</c:v>
                </c:pt>
                <c:pt idx="2250">
                  <c:v>1.5174839390104111E-2</c:v>
                </c:pt>
                <c:pt idx="2251">
                  <c:v>1.5172707531654339E-2</c:v>
                </c:pt>
                <c:pt idx="2252">
                  <c:v>1.5170543515408141E-2</c:v>
                </c:pt>
                <c:pt idx="2253">
                  <c:v>1.5168347281733219E-2</c:v>
                </c:pt>
                <c:pt idx="2254">
                  <c:v>1.5166118770597592E-2</c:v>
                </c:pt>
                <c:pt idx="2255">
                  <c:v>1.5163857922368962E-2</c:v>
                </c:pt>
                <c:pt idx="2256">
                  <c:v>1.5161564677175221E-2</c:v>
                </c:pt>
                <c:pt idx="2257">
                  <c:v>1.5159238975384071E-2</c:v>
                </c:pt>
                <c:pt idx="2258">
                  <c:v>1.5156880757203339E-2</c:v>
                </c:pt>
                <c:pt idx="2259">
                  <c:v>1.5154489962920792E-2</c:v>
                </c:pt>
                <c:pt idx="2260">
                  <c:v>1.5152066532824193E-2</c:v>
                </c:pt>
                <c:pt idx="2261">
                  <c:v>1.51496104069615E-2</c:v>
                </c:pt>
                <c:pt idx="2262">
                  <c:v>1.5147121525860285E-2</c:v>
                </c:pt>
                <c:pt idx="2263">
                  <c:v>1.514459982948857E-2</c:v>
                </c:pt>
                <c:pt idx="2264">
                  <c:v>1.5142045258214054E-2</c:v>
                </c:pt>
                <c:pt idx="2265">
                  <c:v>1.5139457752484375E-2</c:v>
                </c:pt>
                <c:pt idx="2266">
                  <c:v>1.5136837252267554E-2</c:v>
                </c:pt>
                <c:pt idx="2267">
                  <c:v>1.5134183697691483E-2</c:v>
                </c:pt>
                <c:pt idx="2268">
                  <c:v>1.5131497029443608E-2</c:v>
                </c:pt>
                <c:pt idx="2269">
                  <c:v>1.5128777187491949E-2</c:v>
                </c:pt>
                <c:pt idx="2270">
                  <c:v>1.5126024111964398E-2</c:v>
                </c:pt>
                <c:pt idx="2271">
                  <c:v>1.5123237743468465E-2</c:v>
                </c:pt>
                <c:pt idx="2272">
                  <c:v>1.5120418022052107E-2</c:v>
                </c:pt>
                <c:pt idx="2273">
                  <c:v>1.5117564887843216E-2</c:v>
                </c:pt>
                <c:pt idx="2274">
                  <c:v>1.5114678281289429E-2</c:v>
                </c:pt>
                <c:pt idx="2275">
                  <c:v>1.5111758142598575E-2</c:v>
                </c:pt>
                <c:pt idx="2276">
                  <c:v>1.5108804411898547E-2</c:v>
                </c:pt>
                <c:pt idx="2277">
                  <c:v>1.5105817029557045E-2</c:v>
                </c:pt>
                <c:pt idx="2278">
                  <c:v>1.5102795935781899E-2</c:v>
                </c:pt>
                <c:pt idx="2279">
                  <c:v>1.5099741070940809E-2</c:v>
                </c:pt>
                <c:pt idx="2280">
                  <c:v>1.5096652375001796E-2</c:v>
                </c:pt>
                <c:pt idx="2281">
                  <c:v>1.5093529788412496E-2</c:v>
                </c:pt>
                <c:pt idx="2282">
                  <c:v>1.509037325138074E-2</c:v>
                </c:pt>
                <c:pt idx="2283">
                  <c:v>1.5087182704114355E-2</c:v>
                </c:pt>
                <c:pt idx="2284">
                  <c:v>1.5083958087060978E-2</c:v>
                </c:pt>
                <c:pt idx="2285">
                  <c:v>1.5080699340028758E-2</c:v>
                </c:pt>
                <c:pt idx="2286">
                  <c:v>1.5076933189757113E-2</c:v>
                </c:pt>
                <c:pt idx="2287">
                  <c:v>1.5073601106667667E-2</c:v>
                </c:pt>
                <c:pt idx="2288">
                  <c:v>1.5070234705989449E-2</c:v>
                </c:pt>
                <c:pt idx="2289">
                  <c:v>1.5066833928090162E-2</c:v>
                </c:pt>
                <c:pt idx="2290">
                  <c:v>1.506339871325757E-2</c:v>
                </c:pt>
                <c:pt idx="2291">
                  <c:v>1.5059929001619565E-2</c:v>
                </c:pt>
                <c:pt idx="2292">
                  <c:v>1.5056424733383977E-2</c:v>
                </c:pt>
                <c:pt idx="2293">
                  <c:v>1.5052885848998443E-2</c:v>
                </c:pt>
                <c:pt idx="2294">
                  <c:v>1.5049312288510919E-2</c:v>
                </c:pt>
                <c:pt idx="2295">
                  <c:v>1.5045703992448978E-2</c:v>
                </c:pt>
                <c:pt idx="2296">
                  <c:v>1.5042060900700704E-2</c:v>
                </c:pt>
                <c:pt idx="2297">
                  <c:v>1.50383829536338E-2</c:v>
                </c:pt>
                <c:pt idx="2298">
                  <c:v>1.5034670091775837E-2</c:v>
                </c:pt>
                <c:pt idx="2299">
                  <c:v>1.5030922255094836E-2</c:v>
                </c:pt>
                <c:pt idx="2300">
                  <c:v>1.5027139383718691E-2</c:v>
                </c:pt>
                <c:pt idx="2301">
                  <c:v>1.5023321418095037E-2</c:v>
                </c:pt>
                <c:pt idx="2302">
                  <c:v>1.501946829851164E-2</c:v>
                </c:pt>
                <c:pt idx="2303">
                  <c:v>1.5015579965176329E-2</c:v>
                </c:pt>
                <c:pt idx="2304">
                  <c:v>1.5011092960088845E-2</c:v>
                </c:pt>
                <c:pt idx="2305">
                  <c:v>1.5007128967434724E-2</c:v>
                </c:pt>
                <c:pt idx="2306">
                  <c:v>1.5003129573178953E-2</c:v>
                </c:pt>
                <c:pt idx="2307">
                  <c:v>1.499909471752936E-2</c:v>
                </c:pt>
                <c:pt idx="2308">
                  <c:v>1.499502434077371E-2</c:v>
                </c:pt>
                <c:pt idx="2309">
                  <c:v>1.4990918383359642E-2</c:v>
                </c:pt>
                <c:pt idx="2310">
                  <c:v>1.4986776785175238E-2</c:v>
                </c:pt>
                <c:pt idx="2311">
                  <c:v>1.4982599486907944E-2</c:v>
                </c:pt>
                <c:pt idx="2312">
                  <c:v>1.4978386428365909E-2</c:v>
                </c:pt>
                <c:pt idx="2313">
                  <c:v>1.4974137549996769E-2</c:v>
                </c:pt>
                <c:pt idx="2314">
                  <c:v>1.4969852792008354E-2</c:v>
                </c:pt>
                <c:pt idx="2315">
                  <c:v>1.4965532094768363E-2</c:v>
                </c:pt>
                <c:pt idx="2316">
                  <c:v>1.4961175398324755E-2</c:v>
                </c:pt>
                <c:pt idx="2317">
                  <c:v>1.4956782643205102E-2</c:v>
                </c:pt>
                <c:pt idx="2318">
                  <c:v>1.4952353769217552E-2</c:v>
                </c:pt>
                <c:pt idx="2319">
                  <c:v>1.4947888717129487E-2</c:v>
                </c:pt>
                <c:pt idx="2320">
                  <c:v>1.4943387426749055E-2</c:v>
                </c:pt>
                <c:pt idx="2321">
                  <c:v>1.4938849838523893E-2</c:v>
                </c:pt>
                <c:pt idx="2322">
                  <c:v>1.4934275892821702E-2</c:v>
                </c:pt>
                <c:pt idx="2323">
                  <c:v>1.4929665529690439E-2</c:v>
                </c:pt>
                <c:pt idx="2324">
                  <c:v>1.4925018689337932E-2</c:v>
                </c:pt>
                <c:pt idx="2325">
                  <c:v>1.4920335312291755E-2</c:v>
                </c:pt>
                <c:pt idx="2326">
                  <c:v>1.4915615338519927E-2</c:v>
                </c:pt>
                <c:pt idx="2327">
                  <c:v>1.4910858708310215E-2</c:v>
                </c:pt>
                <c:pt idx="2328">
                  <c:v>1.4906065362030319E-2</c:v>
                </c:pt>
                <c:pt idx="2329">
                  <c:v>1.4901235240047939E-2</c:v>
                </c:pt>
                <c:pt idx="2330">
                  <c:v>1.4896368282331096E-2</c:v>
                </c:pt>
                <c:pt idx="2331">
                  <c:v>1.4891464429167556E-2</c:v>
                </c:pt>
                <c:pt idx="2332">
                  <c:v>1.4886523621004955E-2</c:v>
                </c:pt>
                <c:pt idx="2333">
                  <c:v>1.4881545797811313E-2</c:v>
                </c:pt>
                <c:pt idx="2334">
                  <c:v>1.4876530900034268E-2</c:v>
                </c:pt>
                <c:pt idx="2335">
                  <c:v>1.4871478867801713E-2</c:v>
                </c:pt>
                <c:pt idx="2336">
                  <c:v>1.4866389641481348E-2</c:v>
                </c:pt>
                <c:pt idx="2337">
                  <c:v>1.4861263161281002E-2</c:v>
                </c:pt>
                <c:pt idx="2338">
                  <c:v>1.4855229833443673E-2</c:v>
                </c:pt>
                <c:pt idx="2339">
                  <c:v>1.4850017546681471E-2</c:v>
                </c:pt>
                <c:pt idx="2340">
                  <c:v>1.4844767806758696E-2</c:v>
                </c:pt>
                <c:pt idx="2341">
                  <c:v>1.4839480553909823E-2</c:v>
                </c:pt>
                <c:pt idx="2342">
                  <c:v>1.483415572839597E-2</c:v>
                </c:pt>
                <c:pt idx="2343">
                  <c:v>1.4828793270451612E-2</c:v>
                </c:pt>
                <c:pt idx="2344">
                  <c:v>1.482339312039116E-2</c:v>
                </c:pt>
                <c:pt idx="2345">
                  <c:v>1.4817955218342505E-2</c:v>
                </c:pt>
                <c:pt idx="2346">
                  <c:v>1.4812479504646703E-2</c:v>
                </c:pt>
                <c:pt idx="2347">
                  <c:v>1.4806965919538229E-2</c:v>
                </c:pt>
                <c:pt idx="2348">
                  <c:v>1.4801414403224911E-2</c:v>
                </c:pt>
                <c:pt idx="2349">
                  <c:v>1.4795824895967868E-2</c:v>
                </c:pt>
                <c:pt idx="2350">
                  <c:v>1.4790197338028221E-2</c:v>
                </c:pt>
                <c:pt idx="2351">
                  <c:v>1.4784531669640444E-2</c:v>
                </c:pt>
                <c:pt idx="2352">
                  <c:v>1.4775765427748055E-2</c:v>
                </c:pt>
                <c:pt idx="2353">
                  <c:v>1.4770007429589782E-2</c:v>
                </c:pt>
                <c:pt idx="2354">
                  <c:v>1.4764211119198123E-2</c:v>
                </c:pt>
                <c:pt idx="2355">
                  <c:v>1.4758376436700971E-2</c:v>
                </c:pt>
                <c:pt idx="2356">
                  <c:v>1.4752503322226218E-2</c:v>
                </c:pt>
                <c:pt idx="2357">
                  <c:v>1.4746591716221502E-2</c:v>
                </c:pt>
                <c:pt idx="2358">
                  <c:v>1.4740641558814715E-2</c:v>
                </c:pt>
                <c:pt idx="2359">
                  <c:v>1.4734652790373559E-2</c:v>
                </c:pt>
                <c:pt idx="2360">
                  <c:v>1.472862535094599E-2</c:v>
                </c:pt>
                <c:pt idx="2361">
                  <c:v>1.4722559180979644E-2</c:v>
                </c:pt>
                <c:pt idx="2362">
                  <c:v>1.4716454220762287E-2</c:v>
                </c:pt>
                <c:pt idx="2363">
                  <c:v>1.471031041026194E-2</c:v>
                </c:pt>
                <c:pt idx="2364">
                  <c:v>1.4704127690006175E-2</c:v>
                </c:pt>
                <c:pt idx="2365">
                  <c:v>1.4697906000122885E-2</c:v>
                </c:pt>
                <c:pt idx="2366">
                  <c:v>1.4691645280739962E-2</c:v>
                </c:pt>
                <c:pt idx="2367">
                  <c:v>1.4685345472305045E-2</c:v>
                </c:pt>
                <c:pt idx="2368">
                  <c:v>1.4679006515025961E-2</c:v>
                </c:pt>
                <c:pt idx="2369">
                  <c:v>1.4672628349110539E-2</c:v>
                </c:pt>
                <c:pt idx="2370">
                  <c:v>1.4666210914766609E-2</c:v>
                </c:pt>
                <c:pt idx="2371">
                  <c:v>1.465975415236187E-2</c:v>
                </c:pt>
                <c:pt idx="2372">
                  <c:v>1.4653258002184089E-2</c:v>
                </c:pt>
                <c:pt idx="2373">
                  <c:v>1.4646722404121348E-2</c:v>
                </c:pt>
                <c:pt idx="2374">
                  <c:v>1.4640147298941031E-2</c:v>
                </c:pt>
                <c:pt idx="2375">
                  <c:v>1.4633532626371348E-2</c:v>
                </c:pt>
                <c:pt idx="2376">
                  <c:v>1.4626878327099746E-2</c:v>
                </c:pt>
                <c:pt idx="2377">
                  <c:v>1.4620184341094244E-2</c:v>
                </c:pt>
                <c:pt idx="2378">
                  <c:v>1.4613450608642609E-2</c:v>
                </c:pt>
                <c:pt idx="2379">
                  <c:v>1.4606677070272411E-2</c:v>
                </c:pt>
                <c:pt idx="2380">
                  <c:v>1.4599863665951673E-2</c:v>
                </c:pt>
                <c:pt idx="2381">
                  <c:v>1.4593010335888223E-2</c:v>
                </c:pt>
                <c:pt idx="2382">
                  <c:v>1.4586117020369826E-2</c:v>
                </c:pt>
                <c:pt idx="2383">
                  <c:v>1.4579183659924055E-2</c:v>
                </c:pt>
                <c:pt idx="2384">
                  <c:v>1.4572210194438995E-2</c:v>
                </c:pt>
                <c:pt idx="2385">
                  <c:v>1.4565196564362282E-2</c:v>
                </c:pt>
                <c:pt idx="2386">
                  <c:v>1.4558142709821809E-2</c:v>
                </c:pt>
                <c:pt idx="2387">
                  <c:v>1.4551048571185277E-2</c:v>
                </c:pt>
                <c:pt idx="2388">
                  <c:v>1.4543914088660514E-2</c:v>
                </c:pt>
                <c:pt idx="2389">
                  <c:v>1.4536739202455351E-2</c:v>
                </c:pt>
                <c:pt idx="2390">
                  <c:v>1.4529523852857551E-2</c:v>
                </c:pt>
                <c:pt idx="2391">
                  <c:v>1.4522267980234815E-2</c:v>
                </c:pt>
                <c:pt idx="2392">
                  <c:v>1.4514971524555165E-2</c:v>
                </c:pt>
                <c:pt idx="2393">
                  <c:v>1.45076344261863E-2</c:v>
                </c:pt>
                <c:pt idx="2394">
                  <c:v>1.4500256625575858E-2</c:v>
                </c:pt>
                <c:pt idx="2395">
                  <c:v>1.449283806269186E-2</c:v>
                </c:pt>
                <c:pt idx="2396">
                  <c:v>1.4485378677822069E-2</c:v>
                </c:pt>
                <c:pt idx="2397">
                  <c:v>1.4477878411494061E-2</c:v>
                </c:pt>
                <c:pt idx="2398">
                  <c:v>1.447033720375579E-2</c:v>
                </c:pt>
                <c:pt idx="2399">
                  <c:v>1.4462754994655214E-2</c:v>
                </c:pt>
                <c:pt idx="2400">
                  <c:v>1.4455131724879777E-2</c:v>
                </c:pt>
                <c:pt idx="2401">
                  <c:v>1.4447467334237629E-2</c:v>
                </c:pt>
                <c:pt idx="2402">
                  <c:v>1.4439761763336278E-2</c:v>
                </c:pt>
                <c:pt idx="2403">
                  <c:v>1.4432014952143746E-2</c:v>
                </c:pt>
                <c:pt idx="2404">
                  <c:v>1.442422684126754E-2</c:v>
                </c:pt>
                <c:pt idx="2405">
                  <c:v>1.4416397370355938E-2</c:v>
                </c:pt>
                <c:pt idx="2406">
                  <c:v>1.4408526480256256E-2</c:v>
                </c:pt>
                <c:pt idx="2407">
                  <c:v>1.4400614111016452E-2</c:v>
                </c:pt>
                <c:pt idx="2408">
                  <c:v>1.4392660202764418E-2</c:v>
                </c:pt>
                <c:pt idx="2409">
                  <c:v>1.4384664696027727E-2</c:v>
                </c:pt>
                <c:pt idx="2410">
                  <c:v>1.4376627530694464E-2</c:v>
                </c:pt>
                <c:pt idx="2411">
                  <c:v>1.4368548647212265E-2</c:v>
                </c:pt>
                <c:pt idx="2412">
                  <c:v>1.4360427985868895E-2</c:v>
                </c:pt>
                <c:pt idx="2413">
                  <c:v>1.4352265486792248E-2</c:v>
                </c:pt>
                <c:pt idx="2414">
                  <c:v>1.4344061090350024E-2</c:v>
                </c:pt>
                <c:pt idx="2415">
                  <c:v>1.4335814736750052E-2</c:v>
                </c:pt>
                <c:pt idx="2416">
                  <c:v>1.4327526366280097E-2</c:v>
                </c:pt>
                <c:pt idx="2417">
                  <c:v>1.4319195918988115E-2</c:v>
                </c:pt>
                <c:pt idx="2418">
                  <c:v>1.4310823335241807E-2</c:v>
                </c:pt>
                <c:pt idx="2419">
                  <c:v>1.4302408555568746E-2</c:v>
                </c:pt>
                <c:pt idx="2420">
                  <c:v>1.4293951519857018E-2</c:v>
                </c:pt>
                <c:pt idx="2421">
                  <c:v>1.428545216831445E-2</c:v>
                </c:pt>
                <c:pt idx="2422">
                  <c:v>1.4276910441548551E-2</c:v>
                </c:pt>
                <c:pt idx="2423">
                  <c:v>1.4268326279527344E-2</c:v>
                </c:pt>
                <c:pt idx="2424">
                  <c:v>1.4259699622618527E-2</c:v>
                </c:pt>
                <c:pt idx="2425">
                  <c:v>1.425103041102993E-2</c:v>
                </c:pt>
                <c:pt idx="2426">
                  <c:v>1.4242318584969382E-2</c:v>
                </c:pt>
                <c:pt idx="2427">
                  <c:v>1.4233564084804584E-2</c:v>
                </c:pt>
                <c:pt idx="2428">
                  <c:v>1.4224766850663428E-2</c:v>
                </c:pt>
                <c:pt idx="2429">
                  <c:v>1.421592682283368E-2</c:v>
                </c:pt>
                <c:pt idx="2430">
                  <c:v>1.4207043941603104E-2</c:v>
                </c:pt>
                <c:pt idx="2431">
                  <c:v>1.4198118147179528E-2</c:v>
                </c:pt>
                <c:pt idx="2432">
                  <c:v>1.4189149379930655E-2</c:v>
                </c:pt>
                <c:pt idx="2433">
                  <c:v>1.4180137579904439E-2</c:v>
                </c:pt>
                <c:pt idx="2434">
                  <c:v>1.4171082687468584E-2</c:v>
                </c:pt>
                <c:pt idx="2435">
                  <c:v>1.416198464275098E-2</c:v>
                </c:pt>
                <c:pt idx="2436">
                  <c:v>1.4152843386279201E-2</c:v>
                </c:pt>
                <c:pt idx="2437">
                  <c:v>1.4143658857941332E-2</c:v>
                </c:pt>
                <c:pt idx="2438">
                  <c:v>1.4134430998344882E-2</c:v>
                </c:pt>
                <c:pt idx="2439">
                  <c:v>1.4125159747537808E-2</c:v>
                </c:pt>
                <c:pt idx="2440">
                  <c:v>1.4115845045807873E-2</c:v>
                </c:pt>
                <c:pt idx="2441">
                  <c:v>1.4106486833442844E-2</c:v>
                </c:pt>
                <c:pt idx="2442">
                  <c:v>1.4097085050490676E-2</c:v>
                </c:pt>
                <c:pt idx="2443">
                  <c:v>1.4087639637478944E-2</c:v>
                </c:pt>
                <c:pt idx="2444">
                  <c:v>1.4078150534535538E-2</c:v>
                </c:pt>
                <c:pt idx="2445">
                  <c:v>1.4068617681948226E-2</c:v>
                </c:pt>
                <c:pt idx="2446">
                  <c:v>1.4059041019764962E-2</c:v>
                </c:pt>
                <c:pt idx="2447">
                  <c:v>1.4049420488593256E-2</c:v>
                </c:pt>
                <c:pt idx="2448">
                  <c:v>1.4039756028561001E-2</c:v>
                </c:pt>
                <c:pt idx="2449">
                  <c:v>1.4030047579636218E-2</c:v>
                </c:pt>
                <c:pt idx="2450">
                  <c:v>1.4020295082266543E-2</c:v>
                </c:pt>
                <c:pt idx="2451">
                  <c:v>1.4010498476979549E-2</c:v>
                </c:pt>
                <c:pt idx="2452">
                  <c:v>1.400065770350345E-2</c:v>
                </c:pt>
                <c:pt idx="2453">
                  <c:v>1.3990772702445753E-2</c:v>
                </c:pt>
                <c:pt idx="2454">
                  <c:v>1.3980843414014288E-2</c:v>
                </c:pt>
                <c:pt idx="2455">
                  <c:v>1.3970869778336947E-2</c:v>
                </c:pt>
                <c:pt idx="2456">
                  <c:v>1.3960851735781432E-2</c:v>
                </c:pt>
                <c:pt idx="2457">
                  <c:v>1.3950789226555571E-2</c:v>
                </c:pt>
                <c:pt idx="2458">
                  <c:v>1.3940682190867193E-2</c:v>
                </c:pt>
                <c:pt idx="2459">
                  <c:v>1.3930530569083999E-2</c:v>
                </c:pt>
                <c:pt idx="2460">
                  <c:v>1.3920334301333881E-2</c:v>
                </c:pt>
                <c:pt idx="2461">
                  <c:v>1.3910093327824669E-2</c:v>
                </c:pt>
                <c:pt idx="2462">
                  <c:v>1.3899807589003998E-2</c:v>
                </c:pt>
                <c:pt idx="2463">
                  <c:v>1.3889477024919827E-2</c:v>
                </c:pt>
                <c:pt idx="2464">
                  <c:v>1.3879101575939856E-2</c:v>
                </c:pt>
                <c:pt idx="2465">
                  <c:v>1.3868681182271914E-2</c:v>
                </c:pt>
                <c:pt idx="2466">
                  <c:v>1.3858215784363637E-2</c:v>
                </c:pt>
                <c:pt idx="2467">
                  <c:v>1.384770532210311E-2</c:v>
                </c:pt>
                <c:pt idx="2468">
                  <c:v>1.3837149736017906E-2</c:v>
                </c:pt>
                <c:pt idx="2469">
                  <c:v>1.3826548966076047E-2</c:v>
                </c:pt>
                <c:pt idx="2470">
                  <c:v>1.381590295288504E-2</c:v>
                </c:pt>
                <c:pt idx="2471">
                  <c:v>1.3805211636572778E-2</c:v>
                </c:pt>
                <c:pt idx="2472">
                  <c:v>1.3794474957267155E-2</c:v>
                </c:pt>
                <c:pt idx="2473">
                  <c:v>1.3783692855255936E-2</c:v>
                </c:pt>
                <c:pt idx="2474">
                  <c:v>1.3772865270826884E-2</c:v>
                </c:pt>
                <c:pt idx="2475">
                  <c:v>1.3761992144267765E-2</c:v>
                </c:pt>
                <c:pt idx="2476">
                  <c:v>1.3751073415866344E-2</c:v>
                </c:pt>
                <c:pt idx="2477">
                  <c:v>1.3740109025830449E-2</c:v>
                </c:pt>
                <c:pt idx="2478">
                  <c:v>1.3729098914287974E-2</c:v>
                </c:pt>
                <c:pt idx="2479">
                  <c:v>1.3718043021526682E-2</c:v>
                </c:pt>
                <c:pt idx="2480">
                  <c:v>1.3706941287994212E-2</c:v>
                </c:pt>
                <c:pt idx="2481">
                  <c:v>1.3695793653658583E-2</c:v>
                </c:pt>
                <c:pt idx="2482">
                  <c:v>1.3684600058967433E-2</c:v>
                </c:pt>
                <c:pt idx="2483">
                  <c:v>1.3673360444128591E-2</c:v>
                </c:pt>
                <c:pt idx="2484">
                  <c:v>1.3662074749349884E-2</c:v>
                </c:pt>
                <c:pt idx="2485">
                  <c:v>1.3650742914999014E-2</c:v>
                </c:pt>
                <c:pt idx="2486">
                  <c:v>1.3639364881203875E-2</c:v>
                </c:pt>
                <c:pt idx="2487">
                  <c:v>1.3627940588412102E-2</c:v>
                </c:pt>
                <c:pt idx="2488">
                  <c:v>1.3616469976431844E-2</c:v>
                </c:pt>
                <c:pt idx="2489">
                  <c:v>1.3604952985950547E-2</c:v>
                </c:pt>
                <c:pt idx="2490">
                  <c:v>1.3593389557016167E-2</c:v>
                </c:pt>
                <c:pt idx="2491">
                  <c:v>1.3581779629996404E-2</c:v>
                </c:pt>
                <c:pt idx="2492">
                  <c:v>1.3570123145179025E-2</c:v>
                </c:pt>
                <c:pt idx="2493">
                  <c:v>1.3558207163137936E-2</c:v>
                </c:pt>
                <c:pt idx="2494">
                  <c:v>1.354351905456852E-2</c:v>
                </c:pt>
                <c:pt idx="2495">
                  <c:v>1.3528864466545443E-2</c:v>
                </c:pt>
                <c:pt idx="2496">
                  <c:v>1.3514243500907241E-2</c:v>
                </c:pt>
                <c:pt idx="2497">
                  <c:v>1.3499656259252646E-2</c:v>
                </c:pt>
                <c:pt idx="2498">
                  <c:v>1.3485102844139618E-2</c:v>
                </c:pt>
                <c:pt idx="2499">
                  <c:v>1.3470583356847143E-2</c:v>
                </c:pt>
                <c:pt idx="2500">
                  <c:v>1.3456097899693376E-2</c:v>
                </c:pt>
                <c:pt idx="2501">
                  <c:v>1.344164657435698E-2</c:v>
                </c:pt>
                <c:pt idx="2502">
                  <c:v>1.3427229482756431E-2</c:v>
                </c:pt>
                <c:pt idx="2503">
                  <c:v>1.3412846726810201E-2</c:v>
                </c:pt>
                <c:pt idx="2504">
                  <c:v>1.3398498408516701E-2</c:v>
                </c:pt>
                <c:pt idx="2505">
                  <c:v>1.338418462947466E-2</c:v>
                </c:pt>
                <c:pt idx="2506">
                  <c:v>1.3369905492002232E-2</c:v>
                </c:pt>
                <c:pt idx="2507">
                  <c:v>1.3355661097698146E-2</c:v>
                </c:pt>
                <c:pt idx="2508">
                  <c:v>1.3341451548560812E-2</c:v>
                </c:pt>
                <c:pt idx="2509">
                  <c:v>1.3327276946508704E-2</c:v>
                </c:pt>
                <c:pt idx="2510">
                  <c:v>1.3313137393460295E-2</c:v>
                </c:pt>
                <c:pt idx="2511">
                  <c:v>1.3299032991014315E-2</c:v>
                </c:pt>
                <c:pt idx="2512">
                  <c:v>1.3284963841408981E-2</c:v>
                </c:pt>
                <c:pt idx="2513">
                  <c:v>1.3270930046562768E-2</c:v>
                </c:pt>
                <c:pt idx="2514">
                  <c:v>1.325693170815434E-2</c:v>
                </c:pt>
                <c:pt idx="2515">
                  <c:v>1.3242968928182108E-2</c:v>
                </c:pt>
                <c:pt idx="2516">
                  <c:v>1.3229041808564546E-2</c:v>
                </c:pt>
                <c:pt idx="2517">
                  <c:v>1.3215150451220126E-2</c:v>
                </c:pt>
                <c:pt idx="2518">
                  <c:v>1.3201294957827514E-2</c:v>
                </c:pt>
                <c:pt idx="2519">
                  <c:v>1.3187475430544993E-2</c:v>
                </c:pt>
                <c:pt idx="2520">
                  <c:v>1.3173691971291035E-2</c:v>
                </c:pt>
                <c:pt idx="2521">
                  <c:v>1.3159944681824243E-2</c:v>
                </c:pt>
                <c:pt idx="2522">
                  <c:v>1.3146233663903217E-2</c:v>
                </c:pt>
                <c:pt idx="2523">
                  <c:v>1.3132559019766177E-2</c:v>
                </c:pt>
                <c:pt idx="2524">
                  <c:v>1.311892085101185E-2</c:v>
                </c:pt>
                <c:pt idx="2525">
                  <c:v>1.310531925979852E-2</c:v>
                </c:pt>
                <c:pt idx="2526">
                  <c:v>1.3091754347804851E-2</c:v>
                </c:pt>
                <c:pt idx="2527">
                  <c:v>1.307822621710919E-2</c:v>
                </c:pt>
                <c:pt idx="2528">
                  <c:v>1.3064734969310265E-2</c:v>
                </c:pt>
                <c:pt idx="2529">
                  <c:v>1.3051280706646295E-2</c:v>
                </c:pt>
                <c:pt idx="2530">
                  <c:v>1.3037863530795946E-2</c:v>
                </c:pt>
                <c:pt idx="2531">
                  <c:v>1.3024483543997434E-2</c:v>
                </c:pt>
                <c:pt idx="2532">
                  <c:v>1.3011140847609681E-2</c:v>
                </c:pt>
                <c:pt idx="2533">
                  <c:v>1.2997835543870906E-2</c:v>
                </c:pt>
                <c:pt idx="2534">
                  <c:v>1.2984567734779517E-2</c:v>
                </c:pt>
                <c:pt idx="2535">
                  <c:v>1.2971337521854309E-2</c:v>
                </c:pt>
                <c:pt idx="2536">
                  <c:v>1.2958145007253563E-2</c:v>
                </c:pt>
                <c:pt idx="2537">
                  <c:v>1.2944990292895753E-2</c:v>
                </c:pt>
                <c:pt idx="2538">
                  <c:v>1.293187348053948E-2</c:v>
                </c:pt>
                <c:pt idx="2539">
                  <c:v>1.291879467226309E-2</c:v>
                </c:pt>
                <c:pt idx="2540">
                  <c:v>1.2905753969585376E-2</c:v>
                </c:pt>
                <c:pt idx="2541">
                  <c:v>1.2892751474984365E-2</c:v>
                </c:pt>
                <c:pt idx="2542">
                  <c:v>1.2879787289898914E-2</c:v>
                </c:pt>
                <c:pt idx="2543">
                  <c:v>1.2866861516407369E-2</c:v>
                </c:pt>
                <c:pt idx="2544">
                  <c:v>1.2853974256348266E-2</c:v>
                </c:pt>
                <c:pt idx="2545">
                  <c:v>1.2841125611720017E-2</c:v>
                </c:pt>
                <c:pt idx="2546">
                  <c:v>1.2826488861108487E-2</c:v>
                </c:pt>
                <c:pt idx="2547">
                  <c:v>1.2813723306654978E-2</c:v>
                </c:pt>
                <c:pt idx="2548">
                  <c:v>1.2800996687936106E-2</c:v>
                </c:pt>
                <c:pt idx="2549">
                  <c:v>1.2788309106630535E-2</c:v>
                </c:pt>
                <c:pt idx="2550">
                  <c:v>1.2775660664736677E-2</c:v>
                </c:pt>
                <c:pt idx="2551">
                  <c:v>1.2763051464252939E-2</c:v>
                </c:pt>
                <c:pt idx="2552">
                  <c:v>1.2750481606778052E-2</c:v>
                </c:pt>
                <c:pt idx="2553">
                  <c:v>1.2737951194390362E-2</c:v>
                </c:pt>
                <c:pt idx="2554">
                  <c:v>1.2725460329168214E-2</c:v>
                </c:pt>
                <c:pt idx="2555">
                  <c:v>1.2713009112710338E-2</c:v>
                </c:pt>
                <c:pt idx="2556">
                  <c:v>1.270059764709508E-2</c:v>
                </c:pt>
                <c:pt idx="2557">
                  <c:v>1.2688226034001104E-2</c:v>
                </c:pt>
                <c:pt idx="2558">
                  <c:v>1.2675894375586694E-2</c:v>
                </c:pt>
                <c:pt idx="2559">
                  <c:v>1.2663602773770322E-2</c:v>
                </c:pt>
                <c:pt idx="2560">
                  <c:v>1.2651351330230654E-2</c:v>
                </c:pt>
                <c:pt idx="2561">
                  <c:v>1.2639140146966099E-2</c:v>
                </c:pt>
                <c:pt idx="2562">
                  <c:v>1.262696932573526E-2</c:v>
                </c:pt>
                <c:pt idx="2563">
                  <c:v>1.2614838968616482E-2</c:v>
                </c:pt>
                <c:pt idx="2564">
                  <c:v>1.2602749177528239E-2</c:v>
                </c:pt>
                <c:pt idx="2565">
                  <c:v>1.2590700054309067E-2</c:v>
                </c:pt>
                <c:pt idx="2566">
                  <c:v>1.2578691700957378E-2</c:v>
                </c:pt>
                <c:pt idx="2567">
                  <c:v>1.2566724218991965E-2</c:v>
                </c:pt>
                <c:pt idx="2568">
                  <c:v>1.255479771073098E-2</c:v>
                </c:pt>
                <c:pt idx="2569">
                  <c:v>1.2542912277773155E-2</c:v>
                </c:pt>
                <c:pt idx="2570">
                  <c:v>1.2531068022356706E-2</c:v>
                </c:pt>
                <c:pt idx="2571">
                  <c:v>1.2519265046000427E-2</c:v>
                </c:pt>
                <c:pt idx="2572">
                  <c:v>1.25075034508626E-2</c:v>
                </c:pt>
                <c:pt idx="2573">
                  <c:v>1.2495783338781763E-2</c:v>
                </c:pt>
                <c:pt idx="2574">
                  <c:v>1.2484104811596453E-2</c:v>
                </c:pt>
                <c:pt idx="2575">
                  <c:v>1.2472467971305079E-2</c:v>
                </c:pt>
                <c:pt idx="2576">
                  <c:v>1.246087291974618E-2</c:v>
                </c:pt>
                <c:pt idx="2577">
                  <c:v>1.2449319758758293E-2</c:v>
                </c:pt>
                <c:pt idx="2578">
                  <c:v>1.2437808590259891E-2</c:v>
                </c:pt>
                <c:pt idx="2579">
                  <c:v>1.2426339516249385E-2</c:v>
                </c:pt>
                <c:pt idx="2580">
                  <c:v>1.2414912638485376E-2</c:v>
                </c:pt>
                <c:pt idx="2581">
                  <c:v>1.2403528058966273E-2</c:v>
                </c:pt>
                <c:pt idx="2582">
                  <c:v>1.2392185879610551E-2</c:v>
                </c:pt>
                <c:pt idx="2583">
                  <c:v>1.2380886202176811E-2</c:v>
                </c:pt>
                <c:pt idx="2584">
                  <c:v>1.2369629128823334E-2</c:v>
                </c:pt>
                <c:pt idx="2585">
                  <c:v>1.2358414760988978E-2</c:v>
                </c:pt>
                <c:pt idx="2586">
                  <c:v>1.2347243201071834E-2</c:v>
                </c:pt>
                <c:pt idx="2587">
                  <c:v>1.2336114550670629E-2</c:v>
                </c:pt>
                <c:pt idx="2588">
                  <c:v>1.2325028911863711E-2</c:v>
                </c:pt>
                <c:pt idx="2589">
                  <c:v>1.2313986386249809E-2</c:v>
                </c:pt>
                <c:pt idx="2590">
                  <c:v>1.230298707606714E-2</c:v>
                </c:pt>
                <c:pt idx="2591">
                  <c:v>1.2292031083074306E-2</c:v>
                </c:pt>
                <c:pt idx="2592">
                  <c:v>1.2281118509109845E-2</c:v>
                </c:pt>
                <c:pt idx="2593">
                  <c:v>1.227024945609223E-2</c:v>
                </c:pt>
                <c:pt idx="2594">
                  <c:v>1.2259424025939936E-2</c:v>
                </c:pt>
                <c:pt idx="2595">
                  <c:v>1.2248642320731307E-2</c:v>
                </c:pt>
                <c:pt idx="2596">
                  <c:v>1.2237904442065073E-2</c:v>
                </c:pt>
                <c:pt idx="2597">
                  <c:v>1.222721049201958E-2</c:v>
                </c:pt>
                <c:pt idx="2598">
                  <c:v>1.2215042755601146E-2</c:v>
                </c:pt>
                <c:pt idx="2599">
                  <c:v>1.2204443281262911E-2</c:v>
                </c:pt>
                <c:pt idx="2600">
                  <c:v>1.21938880558492E-2</c:v>
                </c:pt>
                <c:pt idx="2601">
                  <c:v>1.2183377181118615E-2</c:v>
                </c:pt>
                <c:pt idx="2602">
                  <c:v>1.217291075898963E-2</c:v>
                </c:pt>
                <c:pt idx="2603">
                  <c:v>1.2162488891380718E-2</c:v>
                </c:pt>
                <c:pt idx="2604">
                  <c:v>1.2152111680130417E-2</c:v>
                </c:pt>
                <c:pt idx="2605">
                  <c:v>1.2141779227237137E-2</c:v>
                </c:pt>
                <c:pt idx="2606">
                  <c:v>1.2131491634539415E-2</c:v>
                </c:pt>
                <c:pt idx="2607">
                  <c:v>1.2121249003875789E-2</c:v>
                </c:pt>
                <c:pt idx="2608">
                  <c:v>1.2111051437244669E-2</c:v>
                </c:pt>
                <c:pt idx="2609">
                  <c:v>1.2100899036564527E-2</c:v>
                </c:pt>
                <c:pt idx="2610">
                  <c:v>1.2090791903833775E-2</c:v>
                </c:pt>
                <c:pt idx="2611">
                  <c:v>1.2080730140491269E-2</c:v>
                </c:pt>
                <c:pt idx="2612">
                  <c:v>1.2070713848775227E-2</c:v>
                </c:pt>
                <c:pt idx="2613">
                  <c:v>1.2058711437902048E-2</c:v>
                </c:pt>
                <c:pt idx="2614">
                  <c:v>1.2050818087896431E-2</c:v>
                </c:pt>
                <c:pt idx="2615">
                  <c:v>1.2040938822490688E-2</c:v>
                </c:pt>
                <c:pt idx="2616">
                  <c:v>1.2031105436145495E-2</c:v>
                </c:pt>
                <c:pt idx="2617">
                  <c:v>1.2021318031019135E-2</c:v>
                </c:pt>
                <c:pt idx="2618">
                  <c:v>1.20115767086304E-2</c:v>
                </c:pt>
                <c:pt idx="2619">
                  <c:v>1.200188157121751E-2</c:v>
                </c:pt>
                <c:pt idx="2620">
                  <c:v>1.1992232720698937E-2</c:v>
                </c:pt>
                <c:pt idx="2621">
                  <c:v>1.1982630258753346E-2</c:v>
                </c:pt>
                <c:pt idx="2622">
                  <c:v>1.1973074287299212E-2</c:v>
                </c:pt>
                <c:pt idx="2623">
                  <c:v>1.1963564908494817E-2</c:v>
                </c:pt>
                <c:pt idx="2624">
                  <c:v>1.1954102223779017E-2</c:v>
                </c:pt>
                <c:pt idx="2625">
                  <c:v>1.1944686335549903E-2</c:v>
                </c:pt>
                <c:pt idx="2626">
                  <c:v>1.1935317345326268E-2</c:v>
                </c:pt>
                <c:pt idx="2627">
                  <c:v>1.1925995355186458E-2</c:v>
                </c:pt>
                <c:pt idx="2628">
                  <c:v>1.1916720467128883E-2</c:v>
                </c:pt>
                <c:pt idx="2629">
                  <c:v>1.1907492782832207E-2</c:v>
                </c:pt>
                <c:pt idx="2630">
                  <c:v>1.1898312404294842E-2</c:v>
                </c:pt>
                <c:pt idx="2631">
                  <c:v>1.1889179433275388E-2</c:v>
                </c:pt>
                <c:pt idx="2632">
                  <c:v>1.1880093971772254E-2</c:v>
                </c:pt>
                <c:pt idx="2633">
                  <c:v>1.187105612202366E-2</c:v>
                </c:pt>
                <c:pt idx="2634">
                  <c:v>1.1862065985228654E-2</c:v>
                </c:pt>
                <c:pt idx="2635">
                  <c:v>1.1853123663945198E-2</c:v>
                </c:pt>
                <c:pt idx="2636">
                  <c:v>1.1844229259772021E-2</c:v>
                </c:pt>
                <c:pt idx="2637">
                  <c:v>1.1835382874467726E-2</c:v>
                </c:pt>
                <c:pt idx="2638">
                  <c:v>1.1826584610110658E-2</c:v>
                </c:pt>
                <c:pt idx="2639">
                  <c:v>1.1817834568539354E-2</c:v>
                </c:pt>
                <c:pt idx="2640">
                  <c:v>1.180913285183216E-2</c:v>
                </c:pt>
                <c:pt idx="2641">
                  <c:v>1.1800479561747679E-2</c:v>
                </c:pt>
                <c:pt idx="2642">
                  <c:v>1.1791874800124447E-2</c:v>
                </c:pt>
                <c:pt idx="2643">
                  <c:v>1.1783318668801002E-2</c:v>
                </c:pt>
                <c:pt idx="2644">
                  <c:v>1.1774811269935626E-2</c:v>
                </c:pt>
                <c:pt idx="2645">
                  <c:v>1.1766352705206984E-2</c:v>
                </c:pt>
                <c:pt idx="2646">
                  <c:v>1.1757943076613486E-2</c:v>
                </c:pt>
                <c:pt idx="2647">
                  <c:v>1.1749582486153543E-2</c:v>
                </c:pt>
                <c:pt idx="2648">
                  <c:v>1.1741271035345946E-2</c:v>
                </c:pt>
                <c:pt idx="2649">
                  <c:v>1.1733008826508851E-2</c:v>
                </c:pt>
                <c:pt idx="2650">
                  <c:v>1.1722840557641945E-2</c:v>
                </c:pt>
                <c:pt idx="2651">
                  <c:v>1.1714690754223156E-2</c:v>
                </c:pt>
                <c:pt idx="2652">
                  <c:v>1.1706590531010974E-2</c:v>
                </c:pt>
                <c:pt idx="2653">
                  <c:v>1.1698539989870582E-2</c:v>
                </c:pt>
                <c:pt idx="2654">
                  <c:v>1.1690539232720454E-2</c:v>
                </c:pt>
                <c:pt idx="2655">
                  <c:v>1.1682588361479063E-2</c:v>
                </c:pt>
                <c:pt idx="2656">
                  <c:v>1.1674687478038237E-2</c:v>
                </c:pt>
                <c:pt idx="2657">
                  <c:v>1.166683668426316E-2</c:v>
                </c:pt>
                <c:pt idx="2658">
                  <c:v>1.165903608204566E-2</c:v>
                </c:pt>
                <c:pt idx="2659">
                  <c:v>1.16512857733575E-2</c:v>
                </c:pt>
                <c:pt idx="2660">
                  <c:v>1.1643585860063865E-2</c:v>
                </c:pt>
                <c:pt idx="2661">
                  <c:v>1.1635936444029937E-2</c:v>
                </c:pt>
                <c:pt idx="2662">
                  <c:v>1.162833762717419E-2</c:v>
                </c:pt>
                <c:pt idx="2663">
                  <c:v>1.1617194913888795E-2</c:v>
                </c:pt>
                <c:pt idx="2664">
                  <c:v>1.160971988673154E-2</c:v>
                </c:pt>
                <c:pt idx="2665">
                  <c:v>1.1602295804342688E-2</c:v>
                </c:pt>
                <c:pt idx="2666">
                  <c:v>1.1594922768800586E-2</c:v>
                </c:pt>
                <c:pt idx="2667">
                  <c:v>1.1587600882023708E-2</c:v>
                </c:pt>
                <c:pt idx="2668">
                  <c:v>1.158033024585059E-2</c:v>
                </c:pt>
                <c:pt idx="2669">
                  <c:v>1.1573110962199706E-2</c:v>
                </c:pt>
                <c:pt idx="2670">
                  <c:v>1.1565943133149403E-2</c:v>
                </c:pt>
                <c:pt idx="2671">
                  <c:v>1.1558826860378346E-2</c:v>
                </c:pt>
                <c:pt idx="2672">
                  <c:v>1.1551762245725072E-2</c:v>
                </c:pt>
                <c:pt idx="2673">
                  <c:v>1.1544749391267928E-2</c:v>
                </c:pt>
                <c:pt idx="2674">
                  <c:v>1.153778839884545E-2</c:v>
                </c:pt>
                <c:pt idx="2675">
                  <c:v>1.1530879370376113E-2</c:v>
                </c:pt>
                <c:pt idx="2676">
                  <c:v>1.1524022407778389E-2</c:v>
                </c:pt>
                <c:pt idx="2677">
                  <c:v>1.1517217612730946E-2</c:v>
                </c:pt>
                <c:pt idx="2678">
                  <c:v>1.1510465087471999E-2</c:v>
                </c:pt>
                <c:pt idx="2679">
                  <c:v>1.150376493360028E-2</c:v>
                </c:pt>
                <c:pt idx="2680">
                  <c:v>1.149711725327407E-2</c:v>
                </c:pt>
                <c:pt idx="2681">
                  <c:v>1.1490522148092097E-2</c:v>
                </c:pt>
                <c:pt idx="2682">
                  <c:v>1.1483979720372517E-2</c:v>
                </c:pt>
                <c:pt idx="2683">
                  <c:v>1.1477490071554186E-2</c:v>
                </c:pt>
                <c:pt idx="2684">
                  <c:v>1.1471053303795387E-2</c:v>
                </c:pt>
                <c:pt idx="2685">
                  <c:v>1.1464669519094528E-2</c:v>
                </c:pt>
                <c:pt idx="2686">
                  <c:v>1.1458338819130276E-2</c:v>
                </c:pt>
                <c:pt idx="2687">
                  <c:v>1.1452061305741168E-2</c:v>
                </c:pt>
                <c:pt idx="2688">
                  <c:v>1.144583708100555E-2</c:v>
                </c:pt>
                <c:pt idx="2689">
                  <c:v>1.1439666247001767E-2</c:v>
                </c:pt>
                <c:pt idx="2690">
                  <c:v>1.1433548905168678E-2</c:v>
                </c:pt>
                <c:pt idx="2691">
                  <c:v>1.1427485157584627E-2</c:v>
                </c:pt>
                <c:pt idx="2692">
                  <c:v>1.1421475106407897E-2</c:v>
                </c:pt>
                <c:pt idx="2693">
                  <c:v>1.141551885315728E-2</c:v>
                </c:pt>
                <c:pt idx="2694">
                  <c:v>1.140961649999106E-2</c:v>
                </c:pt>
                <c:pt idx="2695">
                  <c:v>1.1403768148667837E-2</c:v>
                </c:pt>
                <c:pt idx="2696">
                  <c:v>1.139797390118602E-2</c:v>
                </c:pt>
                <c:pt idx="2697">
                  <c:v>1.1392233859304213E-2</c:v>
                </c:pt>
                <c:pt idx="2698">
                  <c:v>1.1386548125100759E-2</c:v>
                </c:pt>
                <c:pt idx="2699">
                  <c:v>1.1380916800414198E-2</c:v>
                </c:pt>
                <c:pt idx="2700">
                  <c:v>1.137533998700313E-2</c:v>
                </c:pt>
                <c:pt idx="2701">
                  <c:v>1.1369817786945902E-2</c:v>
                </c:pt>
                <c:pt idx="2702">
                  <c:v>1.1364350302001114E-2</c:v>
                </c:pt>
                <c:pt idx="2703">
                  <c:v>1.1358937634247113E-2</c:v>
                </c:pt>
                <c:pt idx="2704">
                  <c:v>1.1353579885362564E-2</c:v>
                </c:pt>
                <c:pt idx="2705">
                  <c:v>1.1348277157505748E-2</c:v>
                </c:pt>
                <c:pt idx="2706">
                  <c:v>1.1343029552275397E-2</c:v>
                </c:pt>
                <c:pt idx="2707">
                  <c:v>1.133783717182979E-2</c:v>
                </c:pt>
                <c:pt idx="2708">
                  <c:v>1.133270011792753E-2</c:v>
                </c:pt>
                <c:pt idx="2709">
                  <c:v>1.132761849248709E-2</c:v>
                </c:pt>
                <c:pt idx="2710">
                  <c:v>1.1322592397267073E-2</c:v>
                </c:pt>
                <c:pt idx="2711">
                  <c:v>1.1317621934585631E-2</c:v>
                </c:pt>
                <c:pt idx="2712">
                  <c:v>1.1312707205881622E-2</c:v>
                </c:pt>
                <c:pt idx="2713">
                  <c:v>1.1307848313233393E-2</c:v>
                </c:pt>
                <c:pt idx="2714">
                  <c:v>1.1303045358719288E-2</c:v>
                </c:pt>
                <c:pt idx="2715">
                  <c:v>1.1298298443938037E-2</c:v>
                </c:pt>
                <c:pt idx="2716">
                  <c:v>1.1293607671047923E-2</c:v>
                </c:pt>
                <c:pt idx="2717">
                  <c:v>1.1288973141647674E-2</c:v>
                </c:pt>
                <c:pt idx="2718">
                  <c:v>1.1284394957895572E-2</c:v>
                </c:pt>
                <c:pt idx="2719">
                  <c:v>1.1279873221630154E-2</c:v>
                </c:pt>
                <c:pt idx="2720">
                  <c:v>1.1275408034769896E-2</c:v>
                </c:pt>
                <c:pt idx="2721">
                  <c:v>1.1270999498993461E-2</c:v>
                </c:pt>
                <c:pt idx="2722">
                  <c:v>1.1266647716539069E-2</c:v>
                </c:pt>
                <c:pt idx="2723">
                  <c:v>1.1262352789085384E-2</c:v>
                </c:pt>
                <c:pt idx="2724">
                  <c:v>1.1258114818630816E-2</c:v>
                </c:pt>
                <c:pt idx="2725">
                  <c:v>1.1253933906933966E-2</c:v>
                </c:pt>
                <c:pt idx="2726">
                  <c:v>1.1249810155913309E-2</c:v>
                </c:pt>
                <c:pt idx="2727">
                  <c:v>1.124574366764719E-2</c:v>
                </c:pt>
                <c:pt idx="2728">
                  <c:v>1.1241734544054083E-2</c:v>
                </c:pt>
                <c:pt idx="2729">
                  <c:v>1.1237782886812653E-2</c:v>
                </c:pt>
                <c:pt idx="2730">
                  <c:v>1.123388879792131E-2</c:v>
                </c:pt>
                <c:pt idx="2731">
                  <c:v>1.1230052379298527E-2</c:v>
                </c:pt>
                <c:pt idx="2732">
                  <c:v>1.1226273732702907E-2</c:v>
                </c:pt>
                <c:pt idx="2733">
                  <c:v>1.1222552960292731E-2</c:v>
                </c:pt>
                <c:pt idx="2734">
                  <c:v>1.12188901638266E-2</c:v>
                </c:pt>
                <c:pt idx="2735">
                  <c:v>1.1215285445143053E-2</c:v>
                </c:pt>
                <c:pt idx="2736">
                  <c:v>1.1211738906240498E-2</c:v>
                </c:pt>
                <c:pt idx="2737">
                  <c:v>1.1208250648957474E-2</c:v>
                </c:pt>
                <c:pt idx="2738">
                  <c:v>1.1204820775132518E-2</c:v>
                </c:pt>
                <c:pt idx="2739">
                  <c:v>1.1201449386923912E-2</c:v>
                </c:pt>
                <c:pt idx="2740">
                  <c:v>1.1198136585930385E-2</c:v>
                </c:pt>
                <c:pt idx="2741">
                  <c:v>1.1194882474310219E-2</c:v>
                </c:pt>
                <c:pt idx="2742">
                  <c:v>1.1191687153662144E-2</c:v>
                </c:pt>
                <c:pt idx="2743">
                  <c:v>1.1188550726144442E-2</c:v>
                </c:pt>
                <c:pt idx="2744">
                  <c:v>1.1185473293595649E-2</c:v>
                </c:pt>
                <c:pt idx="2745">
                  <c:v>1.1182454957854304E-2</c:v>
                </c:pt>
                <c:pt idx="2746">
                  <c:v>1.1179495820838881E-2</c:v>
                </c:pt>
                <c:pt idx="2747">
                  <c:v>1.1176595984467852E-2</c:v>
                </c:pt>
                <c:pt idx="2748">
                  <c:v>1.1173755550659692E-2</c:v>
                </c:pt>
                <c:pt idx="2749">
                  <c:v>1.1170974621332874E-2</c:v>
                </c:pt>
                <c:pt idx="2750">
                  <c:v>1.1168253298325936E-2</c:v>
                </c:pt>
                <c:pt idx="2751">
                  <c:v>1.1165591683477416E-2</c:v>
                </c:pt>
                <c:pt idx="2752">
                  <c:v>1.1162989878785723E-2</c:v>
                </c:pt>
                <c:pt idx="2753">
                  <c:v>1.1160447986009459E-2</c:v>
                </c:pt>
                <c:pt idx="2754">
                  <c:v>1.1157966107306905E-2</c:v>
                </c:pt>
                <c:pt idx="2755">
                  <c:v>1.1155544344596535E-2</c:v>
                </c:pt>
                <c:pt idx="2756">
                  <c:v>1.1153182799317207E-2</c:v>
                </c:pt>
                <c:pt idx="2757">
                  <c:v>1.1150881573787075E-2</c:v>
                </c:pt>
                <c:pt idx="2758">
                  <c:v>1.1148640769764739E-2</c:v>
                </c:pt>
                <c:pt idx="2759">
                  <c:v>1.1146460489328547E-2</c:v>
                </c:pt>
                <c:pt idx="2760">
                  <c:v>1.1144340834077227E-2</c:v>
                </c:pt>
                <c:pt idx="2761">
                  <c:v>1.1142281906089124E-2</c:v>
                </c:pt>
                <c:pt idx="2762">
                  <c:v>1.1140283807282714E-2</c:v>
                </c:pt>
                <c:pt idx="2763">
                  <c:v>1.1138346639576469E-2</c:v>
                </c:pt>
                <c:pt idx="2764">
                  <c:v>1.1136470504649054E-2</c:v>
                </c:pt>
                <c:pt idx="2765">
                  <c:v>1.1134655504658753E-2</c:v>
                </c:pt>
                <c:pt idx="2766">
                  <c:v>1.1132901741364165E-2</c:v>
                </c:pt>
                <c:pt idx="2767">
                  <c:v>1.113120931660383E-2</c:v>
                </c:pt>
                <c:pt idx="2768">
                  <c:v>1.1129578332536028E-2</c:v>
                </c:pt>
                <c:pt idx="2769">
                  <c:v>1.1128008890839425E-2</c:v>
                </c:pt>
                <c:pt idx="2770">
                  <c:v>1.1126501093512431E-2</c:v>
                </c:pt>
                <c:pt idx="2771">
                  <c:v>1.1125055042393583E-2</c:v>
                </c:pt>
                <c:pt idx="2772">
                  <c:v>1.112367083932142E-2</c:v>
                </c:pt>
                <c:pt idx="2773">
                  <c:v>1.1122348586454223E-2</c:v>
                </c:pt>
                <c:pt idx="2774">
                  <c:v>1.1121088385310784E-2</c:v>
                </c:pt>
                <c:pt idx="2775">
                  <c:v>1.111989033820926E-2</c:v>
                </c:pt>
                <c:pt idx="2776">
                  <c:v>1.1118754546828313E-2</c:v>
                </c:pt>
                <c:pt idx="2777">
                  <c:v>1.1117681112926547E-2</c:v>
                </c:pt>
                <c:pt idx="2778">
                  <c:v>1.1116670138662244E-2</c:v>
                </c:pt>
                <c:pt idx="2779">
                  <c:v>1.1115721725794003E-2</c:v>
                </c:pt>
                <c:pt idx="2780">
                  <c:v>1.1114835976320236E-2</c:v>
                </c:pt>
                <c:pt idx="2781">
                  <c:v>1.1114012992079481E-2</c:v>
                </c:pt>
                <c:pt idx="2782">
                  <c:v>1.1113252875070145E-2</c:v>
                </c:pt>
                <c:pt idx="2783">
                  <c:v>1.1112555726970896E-2</c:v>
                </c:pt>
                <c:pt idx="2784">
                  <c:v>1.1111921649860079E-2</c:v>
                </c:pt>
                <c:pt idx="2785">
                  <c:v>1.1111350745496296E-2</c:v>
                </c:pt>
                <c:pt idx="2786">
                  <c:v>1.1110843115957891E-2</c:v>
                </c:pt>
                <c:pt idx="2787">
                  <c:v>1.1110398863003468E-2</c:v>
                </c:pt>
                <c:pt idx="2788">
                  <c:v>1.1110018088551499E-2</c:v>
                </c:pt>
                <c:pt idx="2789">
                  <c:v>1.110970089468033E-2</c:v>
                </c:pt>
                <c:pt idx="2790">
                  <c:v>1.1109447383068627E-2</c:v>
                </c:pt>
                <c:pt idx="2791">
                  <c:v>1.1109257655794735E-2</c:v>
                </c:pt>
                <c:pt idx="2792">
                  <c:v>1.1109131814537321E-2</c:v>
                </c:pt>
                <c:pt idx="2793">
                  <c:v>1.1109069961374729E-2</c:v>
                </c:pt>
                <c:pt idx="2794">
                  <c:v>1.1109072198145498E-2</c:v>
                </c:pt>
                <c:pt idx="2795">
                  <c:v>1.1109138626927972E-2</c:v>
                </c:pt>
                <c:pt idx="2796">
                  <c:v>1.1109269349320883E-2</c:v>
                </c:pt>
                <c:pt idx="2797">
                  <c:v>1.1109464467242702E-2</c:v>
                </c:pt>
                <c:pt idx="2798">
                  <c:v>1.1109724083011585E-2</c:v>
                </c:pt>
                <c:pt idx="2799">
                  <c:v>1.1110048298066388E-2</c:v>
                </c:pt>
                <c:pt idx="2800">
                  <c:v>1.1110437214405522E-2</c:v>
                </c:pt>
                <c:pt idx="2801">
                  <c:v>1.1110890934027395E-2</c:v>
                </c:pt>
                <c:pt idx="2802">
                  <c:v>1.1111409558850482E-2</c:v>
                </c:pt>
                <c:pt idx="2803">
                  <c:v>1.1111993190793257E-2</c:v>
                </c:pt>
                <c:pt idx="2804">
                  <c:v>1.1112641931534384E-2</c:v>
                </c:pt>
                <c:pt idx="2805">
                  <c:v>1.1113355883312082E-2</c:v>
                </c:pt>
                <c:pt idx="2806">
                  <c:v>1.1114135147884951E-2</c:v>
                </c:pt>
                <c:pt idx="2807">
                  <c:v>1.1114979826851723E-2</c:v>
                </c:pt>
                <c:pt idx="2808">
                  <c:v>1.111589002253055E-2</c:v>
                </c:pt>
                <c:pt idx="2809">
                  <c:v>1.1116865836680034E-2</c:v>
                </c:pt>
                <c:pt idx="2810">
                  <c:v>1.1117907371138713E-2</c:v>
                </c:pt>
                <c:pt idx="2811">
                  <c:v>1.1119014727984933E-2</c:v>
                </c:pt>
                <c:pt idx="2812">
                  <c:v>1.112018800905723E-2</c:v>
                </c:pt>
                <c:pt idx="2813">
                  <c:v>1.1121427316034271E-2</c:v>
                </c:pt>
                <c:pt idx="2814">
                  <c:v>1.1122732751074338E-2</c:v>
                </c:pt>
                <c:pt idx="2815">
                  <c:v>1.1124104415936031E-2</c:v>
                </c:pt>
                <c:pt idx="2816">
                  <c:v>1.1125542412697698E-2</c:v>
                </c:pt>
                <c:pt idx="2817">
                  <c:v>1.112704684287813E-2</c:v>
                </c:pt>
                <c:pt idx="2818">
                  <c:v>1.1128617808795482E-2</c:v>
                </c:pt>
                <c:pt idx="2819">
                  <c:v>1.1130255412368228E-2</c:v>
                </c:pt>
                <c:pt idx="2820">
                  <c:v>1.1131959755035226E-2</c:v>
                </c:pt>
                <c:pt idx="2821">
                  <c:v>1.1133730939114628E-2</c:v>
                </c:pt>
                <c:pt idx="2822">
                  <c:v>1.1135569066365036E-2</c:v>
                </c:pt>
                <c:pt idx="2823">
                  <c:v>1.1137474238784861E-2</c:v>
                </c:pt>
                <c:pt idx="2824">
                  <c:v>1.1139446558132704E-2</c:v>
                </c:pt>
                <c:pt idx="2825">
                  <c:v>1.1141486126327038E-2</c:v>
                </c:pt>
                <c:pt idx="2826">
                  <c:v>1.1143593045526146E-2</c:v>
                </c:pt>
                <c:pt idx="2827">
                  <c:v>1.114576741724882E-2</c:v>
                </c:pt>
                <c:pt idx="2828">
                  <c:v>1.114800934349347E-2</c:v>
                </c:pt>
                <c:pt idx="2829">
                  <c:v>1.1150318926418379E-2</c:v>
                </c:pt>
                <c:pt idx="2830">
                  <c:v>1.1152696267622275E-2</c:v>
                </c:pt>
                <c:pt idx="2831">
                  <c:v>1.1155141469183505E-2</c:v>
                </c:pt>
                <c:pt idx="2832">
                  <c:v>1.115765463286067E-2</c:v>
                </c:pt>
                <c:pt idx="2833">
                  <c:v>1.1160235860812051E-2</c:v>
                </c:pt>
                <c:pt idx="2834">
                  <c:v>1.1162885254716315E-2</c:v>
                </c:pt>
                <c:pt idx="2835">
                  <c:v>1.1165602916571871E-2</c:v>
                </c:pt>
                <c:pt idx="2836">
                  <c:v>1.116838894813732E-2</c:v>
                </c:pt>
                <c:pt idx="2837">
                  <c:v>1.1171243451491009E-2</c:v>
                </c:pt>
                <c:pt idx="2838">
                  <c:v>1.117416652855141E-2</c:v>
                </c:pt>
                <c:pt idx="2839">
                  <c:v>1.117715828099719E-2</c:v>
                </c:pt>
                <c:pt idx="2840">
                  <c:v>1.1180218810986631E-2</c:v>
                </c:pt>
                <c:pt idx="2841">
                  <c:v>1.1183348220278333E-2</c:v>
                </c:pt>
                <c:pt idx="2842">
                  <c:v>1.1186546610710835E-2</c:v>
                </c:pt>
                <c:pt idx="2843">
                  <c:v>1.1189814084442418E-2</c:v>
                </c:pt>
                <c:pt idx="2844">
                  <c:v>1.1193150743151747E-2</c:v>
                </c:pt>
                <c:pt idx="2845">
                  <c:v>1.1196556688757298E-2</c:v>
                </c:pt>
                <c:pt idx="2846">
                  <c:v>1.1200032023257478E-2</c:v>
                </c:pt>
                <c:pt idx="2847">
                  <c:v>1.120357684841089E-2</c:v>
                </c:pt>
                <c:pt idx="2848">
                  <c:v>1.1207191266375816E-2</c:v>
                </c:pt>
                <c:pt idx="2849">
                  <c:v>1.121087537883092E-2</c:v>
                </c:pt>
                <c:pt idx="2850">
                  <c:v>1.1214629287694677E-2</c:v>
                </c:pt>
                <c:pt idx="2851">
                  <c:v>1.1218453094965497E-2</c:v>
                </c:pt>
                <c:pt idx="2852">
                  <c:v>1.1222346902561853E-2</c:v>
                </c:pt>
                <c:pt idx="2853">
                  <c:v>1.1226310812242346E-2</c:v>
                </c:pt>
                <c:pt idx="2854">
                  <c:v>1.1230344926085323E-2</c:v>
                </c:pt>
                <c:pt idx="2855">
                  <c:v>1.1234449345769448E-2</c:v>
                </c:pt>
                <c:pt idx="2856">
                  <c:v>1.1238624173453005E-2</c:v>
                </c:pt>
                <c:pt idx="2857">
                  <c:v>1.1242869510894593E-2</c:v>
                </c:pt>
                <c:pt idx="2858">
                  <c:v>1.124780779427681E-2</c:v>
                </c:pt>
                <c:pt idx="2859">
                  <c:v>1.1252204567222535E-2</c:v>
                </c:pt>
                <c:pt idx="2860">
                  <c:v>1.1256672170310011E-2</c:v>
                </c:pt>
                <c:pt idx="2861">
                  <c:v>1.1261210705297842E-2</c:v>
                </c:pt>
                <c:pt idx="2862">
                  <c:v>1.1265820274024563E-2</c:v>
                </c:pt>
                <c:pt idx="2863">
                  <c:v>1.1270500978648457E-2</c:v>
                </c:pt>
                <c:pt idx="2864">
                  <c:v>1.1275252920928125E-2</c:v>
                </c:pt>
                <c:pt idx="2865">
                  <c:v>1.1280076202702105E-2</c:v>
                </c:pt>
                <c:pt idx="2866">
                  <c:v>1.1284970925888871E-2</c:v>
                </c:pt>
                <c:pt idx="2867">
                  <c:v>1.1289937192646704E-2</c:v>
                </c:pt>
                <c:pt idx="2868">
                  <c:v>1.129497510465427E-2</c:v>
                </c:pt>
                <c:pt idx="2869">
                  <c:v>1.1300084763750107E-2</c:v>
                </c:pt>
                <c:pt idx="2870">
                  <c:v>1.1305266272092496E-2</c:v>
                </c:pt>
                <c:pt idx="2871">
                  <c:v>1.1310519731360102E-2</c:v>
                </c:pt>
                <c:pt idx="2872">
                  <c:v>1.1315845243311529E-2</c:v>
                </c:pt>
                <c:pt idx="2873">
                  <c:v>1.13212429104248E-2</c:v>
                </c:pt>
                <c:pt idx="2874">
                  <c:v>1.1326712833978902E-2</c:v>
                </c:pt>
                <c:pt idx="2875">
                  <c:v>1.1332255116291989E-2</c:v>
                </c:pt>
                <c:pt idx="2876">
                  <c:v>1.1337869858882854E-2</c:v>
                </c:pt>
                <c:pt idx="2877">
                  <c:v>1.1343557164149587E-2</c:v>
                </c:pt>
                <c:pt idx="2878">
                  <c:v>1.1349317133690917E-2</c:v>
                </c:pt>
                <c:pt idx="2879">
                  <c:v>1.1355149869505254E-2</c:v>
                </c:pt>
                <c:pt idx="2880">
                  <c:v>1.13610554733512E-2</c:v>
                </c:pt>
                <c:pt idx="2881">
                  <c:v>1.1367034047227165E-2</c:v>
                </c:pt>
                <c:pt idx="2882">
                  <c:v>1.1373085693131557E-2</c:v>
                </c:pt>
                <c:pt idx="2883">
                  <c:v>1.1379210512822979E-2</c:v>
                </c:pt>
                <c:pt idx="2884">
                  <c:v>1.1385408608139969E-2</c:v>
                </c:pt>
                <c:pt idx="2885">
                  <c:v>1.1391680081400679E-2</c:v>
                </c:pt>
                <c:pt idx="2886">
                  <c:v>1.1398025034043968E-2</c:v>
                </c:pt>
                <c:pt idx="2887">
                  <c:v>1.1404443568308054E-2</c:v>
                </c:pt>
                <c:pt idx="2888">
                  <c:v>1.1410935785711729E-2</c:v>
                </c:pt>
                <c:pt idx="2889">
                  <c:v>1.1417501788573148E-2</c:v>
                </c:pt>
                <c:pt idx="2890">
                  <c:v>1.1424141678570976E-2</c:v>
                </c:pt>
                <c:pt idx="2891">
                  <c:v>1.1430855557463815E-2</c:v>
                </c:pt>
                <c:pt idx="2892">
                  <c:v>1.1437643527569819E-2</c:v>
                </c:pt>
                <c:pt idx="2893">
                  <c:v>1.1444505690487716E-2</c:v>
                </c:pt>
                <c:pt idx="2894">
                  <c:v>1.1451442148215918E-2</c:v>
                </c:pt>
                <c:pt idx="2895">
                  <c:v>1.1458453002672897E-2</c:v>
                </c:pt>
                <c:pt idx="2896">
                  <c:v>1.1465538355857063E-2</c:v>
                </c:pt>
                <c:pt idx="2897">
                  <c:v>1.1472698309447082E-2</c:v>
                </c:pt>
                <c:pt idx="2898">
                  <c:v>1.1479932965441364E-2</c:v>
                </c:pt>
                <c:pt idx="2899">
                  <c:v>1.1487242425918254E-2</c:v>
                </c:pt>
                <c:pt idx="2900">
                  <c:v>1.1494626792396545E-2</c:v>
                </c:pt>
                <c:pt idx="2901">
                  <c:v>1.1502086167114456E-2</c:v>
                </c:pt>
                <c:pt idx="2902">
                  <c:v>1.150962065199046E-2</c:v>
                </c:pt>
                <c:pt idx="2903">
                  <c:v>1.1517230348783158E-2</c:v>
                </c:pt>
                <c:pt idx="2904">
                  <c:v>1.1524915359251153E-2</c:v>
                </c:pt>
                <c:pt idx="2905">
                  <c:v>1.1532675785712598E-2</c:v>
                </c:pt>
                <c:pt idx="2906">
                  <c:v>1.1540511729686287E-2</c:v>
                </c:pt>
                <c:pt idx="2907">
                  <c:v>1.1548423293330501E-2</c:v>
                </c:pt>
                <c:pt idx="2908">
                  <c:v>1.1556410578323906E-2</c:v>
                </c:pt>
                <c:pt idx="2909">
                  <c:v>1.1564473686824783E-2</c:v>
                </c:pt>
                <c:pt idx="2910">
                  <c:v>1.1573781643710035E-2</c:v>
                </c:pt>
                <c:pt idx="2911">
                  <c:v>1.1582007573887054E-2</c:v>
                </c:pt>
                <c:pt idx="2912">
                  <c:v>1.1590309648115138E-2</c:v>
                </c:pt>
                <c:pt idx="2913">
                  <c:v>1.1598687967513399E-2</c:v>
                </c:pt>
                <c:pt idx="2914">
                  <c:v>1.16071426346398E-2</c:v>
                </c:pt>
                <c:pt idx="2915">
                  <c:v>1.1615673751013134E-2</c:v>
                </c:pt>
                <c:pt idx="2916">
                  <c:v>1.1624281418791682E-2</c:v>
                </c:pt>
                <c:pt idx="2917">
                  <c:v>1.1632965739734047E-2</c:v>
                </c:pt>
                <c:pt idx="2918">
                  <c:v>1.1641726815678766E-2</c:v>
                </c:pt>
                <c:pt idx="2919">
                  <c:v>1.1650564748624248E-2</c:v>
                </c:pt>
                <c:pt idx="2920">
                  <c:v>1.165947964064884E-2</c:v>
                </c:pt>
                <c:pt idx="2921">
                  <c:v>1.1668471593431207E-2</c:v>
                </c:pt>
                <c:pt idx="2922">
                  <c:v>1.1677540708969758E-2</c:v>
                </c:pt>
                <c:pt idx="2923">
                  <c:v>1.1686687089182968E-2</c:v>
                </c:pt>
                <c:pt idx="2924">
                  <c:v>1.1699322335839923E-2</c:v>
                </c:pt>
                <c:pt idx="2925">
                  <c:v>1.1705212050907576E-2</c:v>
                </c:pt>
                <c:pt idx="2926">
                  <c:v>1.1714590836495731E-2</c:v>
                </c:pt>
                <c:pt idx="2927">
                  <c:v>1.172404729419263E-2</c:v>
                </c:pt>
                <c:pt idx="2928">
                  <c:v>1.173670304040364E-2</c:v>
                </c:pt>
                <c:pt idx="2929">
                  <c:v>1.174633804660985E-2</c:v>
                </c:pt>
                <c:pt idx="2930">
                  <c:v>1.1756051065532347E-2</c:v>
                </c:pt>
                <c:pt idx="2931">
                  <c:v>1.176584219911625E-2</c:v>
                </c:pt>
                <c:pt idx="2932">
                  <c:v>1.1775711549253387E-2</c:v>
                </c:pt>
                <c:pt idx="2933">
                  <c:v>1.1785659217888877E-2</c:v>
                </c:pt>
                <c:pt idx="2934">
                  <c:v>1.1795685306994486E-2</c:v>
                </c:pt>
                <c:pt idx="2935">
                  <c:v>1.1805789918355458E-2</c:v>
                </c:pt>
                <c:pt idx="2936">
                  <c:v>1.1815973154050141E-2</c:v>
                </c:pt>
                <c:pt idx="2937">
                  <c:v>1.1826235115917072E-2</c:v>
                </c:pt>
                <c:pt idx="2938">
                  <c:v>1.1836575906034597E-2</c:v>
                </c:pt>
                <c:pt idx="2939">
                  <c:v>1.184699562608138E-2</c:v>
                </c:pt>
                <c:pt idx="2940">
                  <c:v>1.1857494378162414E-2</c:v>
                </c:pt>
                <c:pt idx="2941">
                  <c:v>1.1868072264169527E-2</c:v>
                </c:pt>
                <c:pt idx="2942">
                  <c:v>1.1878729386047837E-2</c:v>
                </c:pt>
                <c:pt idx="2943">
                  <c:v>1.1889465845689173E-2</c:v>
                </c:pt>
                <c:pt idx="2944">
                  <c:v>1.1900281745038654E-2</c:v>
                </c:pt>
                <c:pt idx="2945">
                  <c:v>1.1911177186068045E-2</c:v>
                </c:pt>
                <c:pt idx="2946">
                  <c:v>1.1922152270589237E-2</c:v>
                </c:pt>
                <c:pt idx="2947">
                  <c:v>1.1933207100627286E-2</c:v>
                </c:pt>
                <c:pt idx="2948">
                  <c:v>1.194434177812731E-2</c:v>
                </c:pt>
                <c:pt idx="2949">
                  <c:v>1.1955556404954493E-2</c:v>
                </c:pt>
                <c:pt idx="2950">
                  <c:v>1.1966851083080599E-2</c:v>
                </c:pt>
                <c:pt idx="2951">
                  <c:v>1.1978225914424101E-2</c:v>
                </c:pt>
                <c:pt idx="2952">
                  <c:v>1.1989681000930119E-2</c:v>
                </c:pt>
                <c:pt idx="2953">
                  <c:v>1.2001216444490481E-2</c:v>
                </c:pt>
                <c:pt idx="2954">
                  <c:v>1.2012832347076952E-2</c:v>
                </c:pt>
                <c:pt idx="2955">
                  <c:v>1.2024528810608004E-2</c:v>
                </c:pt>
                <c:pt idx="2956">
                  <c:v>1.2036305937028757E-2</c:v>
                </c:pt>
                <c:pt idx="2957">
                  <c:v>1.2048163828204395E-2</c:v>
                </c:pt>
                <c:pt idx="2958">
                  <c:v>1.2060102586159971E-2</c:v>
                </c:pt>
                <c:pt idx="2959">
                  <c:v>1.2072122312760669E-2</c:v>
                </c:pt>
                <c:pt idx="2960">
                  <c:v>1.2084223110004899E-2</c:v>
                </c:pt>
                <c:pt idx="2961">
                  <c:v>1.2096405079757844E-2</c:v>
                </c:pt>
                <c:pt idx="2962">
                  <c:v>1.2111779005250511E-2</c:v>
                </c:pt>
                <c:pt idx="2963">
                  <c:v>1.2124146061749386E-2</c:v>
                </c:pt>
                <c:pt idx="2964">
                  <c:v>1.2136594619294172E-2</c:v>
                </c:pt>
                <c:pt idx="2965">
                  <c:v>1.214912477988328E-2</c:v>
                </c:pt>
                <c:pt idx="2966">
                  <c:v>1.2161736645435184E-2</c:v>
                </c:pt>
                <c:pt idx="2967">
                  <c:v>1.2174430317868357E-2</c:v>
                </c:pt>
                <c:pt idx="2968">
                  <c:v>1.21872058989414E-2</c:v>
                </c:pt>
                <c:pt idx="2969">
                  <c:v>1.220006349073266E-2</c:v>
                </c:pt>
                <c:pt idx="2970">
                  <c:v>1.221300319516061E-2</c:v>
                </c:pt>
                <c:pt idx="2971">
                  <c:v>1.2226025113983852E-2</c:v>
                </c:pt>
                <c:pt idx="2972">
                  <c:v>1.2239129349200795E-2</c:v>
                </c:pt>
                <c:pt idx="2973">
                  <c:v>1.2252316002729913E-2</c:v>
                </c:pt>
                <c:pt idx="2974">
                  <c:v>1.2265585176409743E-2</c:v>
                </c:pt>
                <c:pt idx="2975">
                  <c:v>1.2280851122437042E-2</c:v>
                </c:pt>
                <c:pt idx="2976">
                  <c:v>1.229429746823385E-2</c:v>
                </c:pt>
                <c:pt idx="2977">
                  <c:v>1.2307826654804899E-2</c:v>
                </c:pt>
                <c:pt idx="2978">
                  <c:v>1.2321438783668981E-2</c:v>
                </c:pt>
                <c:pt idx="2979">
                  <c:v>1.2335133956824507E-2</c:v>
                </c:pt>
                <c:pt idx="2980">
                  <c:v>1.2348912276269886E-2</c:v>
                </c:pt>
                <c:pt idx="2981">
                  <c:v>1.2362773843843655E-2</c:v>
                </c:pt>
                <c:pt idx="2982">
                  <c:v>1.2376718761544225E-2</c:v>
                </c:pt>
                <c:pt idx="2983">
                  <c:v>1.2390747131130198E-2</c:v>
                </c:pt>
                <c:pt idx="2984">
                  <c:v>1.2404859054599982E-2</c:v>
                </c:pt>
                <c:pt idx="2985">
                  <c:v>1.2419054633872051E-2</c:v>
                </c:pt>
                <c:pt idx="2986">
                  <c:v>1.2433333970784943E-2</c:v>
                </c:pt>
                <c:pt idx="2987">
                  <c:v>1.2447697167417004E-2</c:v>
                </c:pt>
                <c:pt idx="2988">
                  <c:v>1.2462144325526836E-2</c:v>
                </c:pt>
                <c:pt idx="2989">
                  <c:v>1.2476675547112848E-2</c:v>
                </c:pt>
                <c:pt idx="2990">
                  <c:v>1.2491290934013577E-2</c:v>
                </c:pt>
                <c:pt idx="2991">
                  <c:v>1.2505990588227434E-2</c:v>
                </c:pt>
                <c:pt idx="2992">
                  <c:v>1.2520774611513019E-2</c:v>
                </c:pt>
                <c:pt idx="2993">
                  <c:v>1.2535643105868743E-2</c:v>
                </c:pt>
                <c:pt idx="2994">
                  <c:v>1.2550596173293016E-2</c:v>
                </c:pt>
                <c:pt idx="2995">
                  <c:v>1.2565633915544439E-2</c:v>
                </c:pt>
                <c:pt idx="2996">
                  <c:v>1.2580756434781293E-2</c:v>
                </c:pt>
                <c:pt idx="2997">
                  <c:v>1.2595963832522372E-2</c:v>
                </c:pt>
                <c:pt idx="2998">
                  <c:v>1.2611256211085831E-2</c:v>
                </c:pt>
                <c:pt idx="2999">
                  <c:v>1.262663367223027E-2</c:v>
                </c:pt>
                <c:pt idx="3000">
                  <c:v>1.2642096317714291E-2</c:v>
                </c:pt>
                <c:pt idx="3001">
                  <c:v>1.2657644249536304E-2</c:v>
                </c:pt>
                <c:pt idx="3002">
                  <c:v>1.2673277569854591E-2</c:v>
                </c:pt>
                <c:pt idx="3003">
                  <c:v>1.2688996380187945E-2</c:v>
                </c:pt>
                <c:pt idx="3004">
                  <c:v>1.2704800782694647E-2</c:v>
                </c:pt>
                <c:pt idx="3005">
                  <c:v>1.2720690879293173E-2</c:v>
                </c:pt>
                <c:pt idx="3006">
                  <c:v>1.2736666771822058E-2</c:v>
                </c:pt>
                <c:pt idx="3007">
                  <c:v>1.2752728562199778E-2</c:v>
                </c:pt>
                <c:pt idx="3008">
                  <c:v>1.2768876352184932E-2</c:v>
                </c:pt>
                <c:pt idx="3009">
                  <c:v>1.2785110244095677E-2</c:v>
                </c:pt>
                <c:pt idx="3010">
                  <c:v>1.2801430339450803E-2</c:v>
                </c:pt>
                <c:pt idx="3011">
                  <c:v>1.2817836740328659E-2</c:v>
                </c:pt>
                <c:pt idx="3012">
                  <c:v>1.2834329548647716E-2</c:v>
                </c:pt>
                <c:pt idx="3013">
                  <c:v>1.2848109517094031E-2</c:v>
                </c:pt>
                <c:pt idx="3014">
                  <c:v>1.2851657503798464E-2</c:v>
                </c:pt>
                <c:pt idx="3015">
                  <c:v>1.2855202074515404E-2</c:v>
                </c:pt>
                <c:pt idx="3016">
                  <c:v>1.2858743216455082E-2</c:v>
                </c:pt>
                <c:pt idx="3017">
                  <c:v>1.2862280916348112E-2</c:v>
                </c:pt>
                <c:pt idx="3018">
                  <c:v>1.2865815161244853E-2</c:v>
                </c:pt>
                <c:pt idx="3019">
                  <c:v>1.2869345938195664E-2</c:v>
                </c:pt>
                <c:pt idx="3020">
                  <c:v>1.2872873234091031E-2</c:v>
                </c:pt>
                <c:pt idx="3021">
                  <c:v>1.2876397035981313E-2</c:v>
                </c:pt>
                <c:pt idx="3022">
                  <c:v>1.2879917330756996E-2</c:v>
                </c:pt>
                <c:pt idx="3023">
                  <c:v>1.2883434105228631E-2</c:v>
                </c:pt>
                <c:pt idx="3024">
                  <c:v>1.2886947346686384E-2</c:v>
                </c:pt>
                <c:pt idx="3025">
                  <c:v>1.289045704186087E-2</c:v>
                </c:pt>
                <c:pt idx="3026">
                  <c:v>1.2893963177882384E-2</c:v>
                </c:pt>
                <c:pt idx="3027">
                  <c:v>1.2897465741641412E-2</c:v>
                </c:pt>
                <c:pt idx="3028">
                  <c:v>1.2900964720028441E-2</c:v>
                </c:pt>
                <c:pt idx="3029">
                  <c:v>1.2904460100173765E-2</c:v>
                </c:pt>
                <c:pt idx="3030">
                  <c:v>1.2907951868728063E-2</c:v>
                </c:pt>
                <c:pt idx="3031">
                  <c:v>1.2911440013141373E-2</c:v>
                </c:pt>
                <c:pt idx="3032">
                  <c:v>1.2914924519984439E-2</c:v>
                </c:pt>
                <c:pt idx="3033">
                  <c:v>1.2918405376387554E-2</c:v>
                </c:pt>
                <c:pt idx="3034">
                  <c:v>1.2921882569321141E-2</c:v>
                </c:pt>
                <c:pt idx="3035">
                  <c:v>1.292535608583556E-2</c:v>
                </c:pt>
                <c:pt idx="3036">
                  <c:v>1.2928825912661424E-2</c:v>
                </c:pt>
                <c:pt idx="3037">
                  <c:v>1.2932292036849091E-2</c:v>
                </c:pt>
                <c:pt idx="3038">
                  <c:v>1.2935754445448922E-2</c:v>
                </c:pt>
                <c:pt idx="3039">
                  <c:v>1.2939213125351401E-2</c:v>
                </c:pt>
                <c:pt idx="3040">
                  <c:v>1.2942668063686824E-2</c:v>
                </c:pt>
                <c:pt idx="3041">
                  <c:v>1.2946119247105869E-2</c:v>
                </c:pt>
                <c:pt idx="3042">
                  <c:v>1.294956666297864E-2</c:v>
                </c:pt>
                <c:pt idx="3043">
                  <c:v>1.2953010297955814E-2</c:v>
                </c:pt>
                <c:pt idx="3044">
                  <c:v>1.2956450139167686E-2</c:v>
                </c:pt>
                <c:pt idx="3045">
                  <c:v>1.2959886173504742E-2</c:v>
                </c:pt>
                <c:pt idx="3046">
                  <c:v>1.296331838785747E-2</c:v>
                </c:pt>
                <c:pt idx="3047">
                  <c:v>1.2966746769356163E-2</c:v>
                </c:pt>
                <c:pt idx="3048">
                  <c:v>1.2970171304811373E-2</c:v>
                </c:pt>
                <c:pt idx="3049">
                  <c:v>1.2973591981513266E-2</c:v>
                </c:pt>
                <c:pt idx="3050">
                  <c:v>1.2977008786032584E-2</c:v>
                </c:pt>
                <c:pt idx="3051">
                  <c:v>1.2980421705579559E-2</c:v>
                </c:pt>
                <c:pt idx="3052">
                  <c:v>1.2983830726884804E-2</c:v>
                </c:pt>
                <c:pt idx="3053">
                  <c:v>1.2987235837238487E-2</c:v>
                </c:pt>
                <c:pt idx="3054">
                  <c:v>1.2990637023451157E-2</c:v>
                </c:pt>
                <c:pt idx="3055">
                  <c:v>1.2994034272333366E-2</c:v>
                </c:pt>
                <c:pt idx="3056">
                  <c:v>1.2997427571095344E-2</c:v>
                </c:pt>
                <c:pt idx="3057">
                  <c:v>1.3000816906707513E-2</c:v>
                </c:pt>
                <c:pt idx="3058">
                  <c:v>1.3004202265900489E-2</c:v>
                </c:pt>
                <c:pt idx="3059">
                  <c:v>1.3007583635804565E-2</c:v>
                </c:pt>
                <c:pt idx="3060">
                  <c:v>1.3010961003310229E-2</c:v>
                </c:pt>
                <c:pt idx="3061">
                  <c:v>1.3014334355547774E-2</c:v>
                </c:pt>
                <c:pt idx="3062">
                  <c:v>1.3017703679407688E-2</c:v>
                </c:pt>
                <c:pt idx="3063">
                  <c:v>1.3021068961700522E-2</c:v>
                </c:pt>
                <c:pt idx="3064">
                  <c:v>1.3024430189556568E-2</c:v>
                </c:pt>
                <c:pt idx="3065">
                  <c:v>1.3027787349866315E-2</c:v>
                </c:pt>
                <c:pt idx="3066">
                  <c:v>1.3031140429760057E-2</c:v>
                </c:pt>
                <c:pt idx="3067">
                  <c:v>1.3034489416048345E-2</c:v>
                </c:pt>
                <c:pt idx="3068">
                  <c:v>1.30378342957016E-2</c:v>
                </c:pt>
                <c:pt idx="3069">
                  <c:v>1.3041175055690246E-2</c:v>
                </c:pt>
                <c:pt idx="3070">
                  <c:v>1.3044511682984705E-2</c:v>
                </c:pt>
                <c:pt idx="3071">
                  <c:v>1.3047844164635336E-2</c:v>
                </c:pt>
                <c:pt idx="3072">
                  <c:v>1.3051172487532625E-2</c:v>
                </c:pt>
                <c:pt idx="3073">
                  <c:v>1.3054496638646995E-2</c:v>
                </c:pt>
                <c:pt idx="3074">
                  <c:v>1.3057816604948869E-2</c:v>
                </c:pt>
                <c:pt idx="3075">
                  <c:v>1.3061132373488604E-2</c:v>
                </c:pt>
                <c:pt idx="3076">
                  <c:v>1.3064443931156688E-2</c:v>
                </c:pt>
                <c:pt idx="3077">
                  <c:v>1.3067751264763672E-2</c:v>
                </c:pt>
                <c:pt idx="3078">
                  <c:v>1.3071054361679657E-2</c:v>
                </c:pt>
                <c:pt idx="3079">
                  <c:v>1.3074353208475387E-2</c:v>
                </c:pt>
                <c:pt idx="3080">
                  <c:v>1.3077647792361091E-2</c:v>
                </c:pt>
                <c:pt idx="3081">
                  <c:v>1.3080938100147321E-2</c:v>
                </c:pt>
                <c:pt idx="3082">
                  <c:v>1.3084224118884435E-2</c:v>
                </c:pt>
                <c:pt idx="3083">
                  <c:v>1.3087505835542856E-2</c:v>
                </c:pt>
                <c:pt idx="3084">
                  <c:v>1.3090783237013071E-2</c:v>
                </c:pt>
                <c:pt idx="3085">
                  <c:v>1.3094056310345437E-2</c:v>
                </c:pt>
                <c:pt idx="3086">
                  <c:v>1.3097325042670249E-2</c:v>
                </c:pt>
                <c:pt idx="3087">
                  <c:v>1.3100589420638187E-2</c:v>
                </c:pt>
                <c:pt idx="3088">
                  <c:v>1.3103849431219672E-2</c:v>
                </c:pt>
                <c:pt idx="3089">
                  <c:v>1.3107105061624935E-2</c:v>
                </c:pt>
                <c:pt idx="3090">
                  <c:v>1.3110356298744463E-2</c:v>
                </c:pt>
                <c:pt idx="3091">
                  <c:v>1.3113603129468743E-2</c:v>
                </c:pt>
                <c:pt idx="3092">
                  <c:v>1.3116845540768196E-2</c:v>
                </c:pt>
                <c:pt idx="3093">
                  <c:v>1.3120083519613246E-2</c:v>
                </c:pt>
                <c:pt idx="3094">
                  <c:v>1.3123317053134187E-2</c:v>
                </c:pt>
                <c:pt idx="3095">
                  <c:v>1.312654612814157E-2</c:v>
                </c:pt>
                <c:pt idx="3096">
                  <c:v>1.3129770731605817E-2</c:v>
                </c:pt>
                <c:pt idx="3097">
                  <c:v>1.3132990850577286E-2</c:v>
                </c:pt>
                <c:pt idx="3098">
                  <c:v>1.3136206471786593E-2</c:v>
                </c:pt>
                <c:pt idx="3099">
                  <c:v>1.3139417582523905E-2</c:v>
                </c:pt>
                <c:pt idx="3100">
                  <c:v>1.314262416959977E-2</c:v>
                </c:pt>
                <c:pt idx="3101">
                  <c:v>1.3145826219984613E-2</c:v>
                </c:pt>
                <c:pt idx="3102">
                  <c:v>1.314902372056892E-2</c:v>
                </c:pt>
                <c:pt idx="3103">
                  <c:v>1.3152216658482985E-2</c:v>
                </c:pt>
                <c:pt idx="3104">
                  <c:v>1.3155405020617295E-2</c:v>
                </c:pt>
                <c:pt idx="3105">
                  <c:v>1.3158588793942272E-2</c:v>
                </c:pt>
                <c:pt idx="3106">
                  <c:v>1.3161767965428339E-2</c:v>
                </c:pt>
                <c:pt idx="3107">
                  <c:v>1.3164942521965983E-2</c:v>
                </c:pt>
                <c:pt idx="3108">
                  <c:v>1.3168112450685499E-2</c:v>
                </c:pt>
                <c:pt idx="3109">
                  <c:v>1.3171277738477372E-2</c:v>
                </c:pt>
                <c:pt idx="3110">
                  <c:v>1.3174438372152153E-2</c:v>
                </c:pt>
                <c:pt idx="3111">
                  <c:v>1.3177594339000009E-2</c:v>
                </c:pt>
                <c:pt idx="3112">
                  <c:v>1.3180745625591683E-2</c:v>
                </c:pt>
                <c:pt idx="3113">
                  <c:v>1.3183892219297277E-2</c:v>
                </c:pt>
                <c:pt idx="3114">
                  <c:v>1.3187034106847406E-2</c:v>
                </c:pt>
                <c:pt idx="3115">
                  <c:v>1.3190171275212492E-2</c:v>
                </c:pt>
                <c:pt idx="3116">
                  <c:v>1.319330371152283E-2</c:v>
                </c:pt>
                <c:pt idx="3117">
                  <c:v>1.3196431402509035E-2</c:v>
                </c:pt>
                <c:pt idx="3118">
                  <c:v>1.31995543353014E-2</c:v>
                </c:pt>
                <c:pt idx="3119">
                  <c:v>1.3202672496870349E-2</c:v>
                </c:pt>
                <c:pt idx="3120">
                  <c:v>1.3205785874026432E-2</c:v>
                </c:pt>
                <c:pt idx="3121">
                  <c:v>1.3208894453899944E-2</c:v>
                </c:pt>
                <c:pt idx="3122">
                  <c:v>1.3211998223461308E-2</c:v>
                </c:pt>
                <c:pt idx="3123">
                  <c:v>1.3215097169521073E-2</c:v>
                </c:pt>
                <c:pt idx="3124">
                  <c:v>1.3218191279209535E-2</c:v>
                </c:pt>
                <c:pt idx="3125">
                  <c:v>1.3221280539497116E-2</c:v>
                </c:pt>
                <c:pt idx="3126">
                  <c:v>1.3224364937194366E-2</c:v>
                </c:pt>
                <c:pt idx="3127">
                  <c:v>1.3227444459271709E-2</c:v>
                </c:pt>
                <c:pt idx="3128">
                  <c:v>1.3230519092859439E-2</c:v>
                </c:pt>
                <c:pt idx="3129">
                  <c:v>1.3233588825007914E-2</c:v>
                </c:pt>
                <c:pt idx="3130">
                  <c:v>1.3236653642447749E-2</c:v>
                </c:pt>
                <c:pt idx="3131">
                  <c:v>1.323971353206943E-2</c:v>
                </c:pt>
                <c:pt idx="3132">
                  <c:v>1.3242768481163125E-2</c:v>
                </c:pt>
                <c:pt idx="3133">
                  <c:v>1.3245818476539384E-2</c:v>
                </c:pt>
                <c:pt idx="3134">
                  <c:v>1.3248863505088693E-2</c:v>
                </c:pt>
                <c:pt idx="3135">
                  <c:v>1.3251903553781474E-2</c:v>
                </c:pt>
                <c:pt idx="3136">
                  <c:v>1.3255371780767078E-2</c:v>
                </c:pt>
                <c:pt idx="3137">
                  <c:v>1.3258401114670804E-2</c:v>
                </c:pt>
                <c:pt idx="3138">
                  <c:v>1.3261425427870677E-2</c:v>
                </c:pt>
                <c:pt idx="3139">
                  <c:v>1.3264444707257184E-2</c:v>
                </c:pt>
                <c:pt idx="3140">
                  <c:v>1.3267458939720811E-2</c:v>
                </c:pt>
                <c:pt idx="3141">
                  <c:v>1.3270468112471789E-2</c:v>
                </c:pt>
                <c:pt idx="3142">
                  <c:v>1.3273472212320669E-2</c:v>
                </c:pt>
                <c:pt idx="3143">
                  <c:v>1.3276471226237874E-2</c:v>
                </c:pt>
                <c:pt idx="3144">
                  <c:v>1.3279465141113889E-2</c:v>
                </c:pt>
                <c:pt idx="3145">
                  <c:v>1.3282453944079009E-2</c:v>
                </c:pt>
                <c:pt idx="3146">
                  <c:v>1.3285437622103657E-2</c:v>
                </c:pt>
                <c:pt idx="3147">
                  <c:v>1.3288416161998384E-2</c:v>
                </c:pt>
                <c:pt idx="3148">
                  <c:v>1.3291389550893484E-2</c:v>
                </c:pt>
                <c:pt idx="3149">
                  <c:v>1.3294357775679444E-2</c:v>
                </c:pt>
                <c:pt idx="3150">
                  <c:v>1.3297320823166814E-2</c:v>
                </c:pt>
                <c:pt idx="3151">
                  <c:v>1.3300278680565825E-2</c:v>
                </c:pt>
                <c:pt idx="3152">
                  <c:v>1.3303231334766963E-2</c:v>
                </c:pt>
                <c:pt idx="3153">
                  <c:v>1.3306178772820587E-2</c:v>
                </c:pt>
                <c:pt idx="3154">
                  <c:v>1.3309120981457312E-2</c:v>
                </c:pt>
                <c:pt idx="3155">
                  <c:v>1.3312057947887368E-2</c:v>
                </c:pt>
                <c:pt idx="3156">
                  <c:v>1.331498965884137E-2</c:v>
                </c:pt>
                <c:pt idx="3157">
                  <c:v>1.3317916101529548E-2</c:v>
                </c:pt>
                <c:pt idx="3158">
                  <c:v>1.3320837262762453E-2</c:v>
                </c:pt>
                <c:pt idx="3159">
                  <c:v>1.3323753129670379E-2</c:v>
                </c:pt>
                <c:pt idx="3160">
                  <c:v>1.3326663688983942E-2</c:v>
                </c:pt>
                <c:pt idx="3161">
                  <c:v>1.3329568927833435E-2</c:v>
                </c:pt>
                <c:pt idx="3162">
                  <c:v>1.3332468833189282E-2</c:v>
                </c:pt>
                <c:pt idx="3163">
                  <c:v>1.3335363391941968E-2</c:v>
                </c:pt>
                <c:pt idx="3164">
                  <c:v>1.3338252591061917E-2</c:v>
                </c:pt>
                <c:pt idx="3165">
                  <c:v>1.334113641751955E-2</c:v>
                </c:pt>
                <c:pt idx="3166">
                  <c:v>1.3344014858445163E-2</c:v>
                </c:pt>
                <c:pt idx="3167">
                  <c:v>1.3346887900649307E-2</c:v>
                </c:pt>
                <c:pt idx="3168">
                  <c:v>1.3349755531022467E-2</c:v>
                </c:pt>
                <c:pt idx="3169">
                  <c:v>1.3352617736694938E-2</c:v>
                </c:pt>
                <c:pt idx="3170">
                  <c:v>1.3355882169658884E-2</c:v>
                </c:pt>
                <c:pt idx="3171">
                  <c:v>1.3358732706985066E-2</c:v>
                </c:pt>
                <c:pt idx="3172">
                  <c:v>1.3361577778363554E-2</c:v>
                </c:pt>
                <c:pt idx="3173">
                  <c:v>1.3364417371324322E-2</c:v>
                </c:pt>
                <c:pt idx="3174">
                  <c:v>1.3367251472198305E-2</c:v>
                </c:pt>
                <c:pt idx="3175">
                  <c:v>1.3370080068515477E-2</c:v>
                </c:pt>
                <c:pt idx="3176">
                  <c:v>1.3372903146846582E-2</c:v>
                </c:pt>
                <c:pt idx="3177">
                  <c:v>1.3375720694241977E-2</c:v>
                </c:pt>
                <c:pt idx="3178">
                  <c:v>1.3378532697752021E-2</c:v>
                </c:pt>
                <c:pt idx="3179">
                  <c:v>1.338133914450701E-2</c:v>
                </c:pt>
                <c:pt idx="3180">
                  <c:v>1.3384140020997748E-2</c:v>
                </c:pt>
                <c:pt idx="3181">
                  <c:v>1.3386935314514403E-2</c:v>
                </c:pt>
                <c:pt idx="3182">
                  <c:v>1.338972501218727E-2</c:v>
                </c:pt>
                <c:pt idx="3183">
                  <c:v>1.3392509100587091E-2</c:v>
                </c:pt>
                <c:pt idx="3184">
                  <c:v>1.3395287566924097E-2</c:v>
                </c:pt>
                <c:pt idx="3185">
                  <c:v>1.3399848905095268E-2</c:v>
                </c:pt>
                <c:pt idx="3186">
                  <c:v>1.3400827581211416E-2</c:v>
                </c:pt>
                <c:pt idx="3187">
                  <c:v>1.3403589102942703E-2</c:v>
                </c:pt>
                <c:pt idx="3188">
                  <c:v>1.340634495041293E-2</c:v>
                </c:pt>
                <c:pt idx="3189">
                  <c:v>1.3409095110832325E-2</c:v>
                </c:pt>
                <c:pt idx="3190">
                  <c:v>1.3411839570771633E-2</c:v>
                </c:pt>
                <c:pt idx="3191">
                  <c:v>1.3414578317361148E-2</c:v>
                </c:pt>
                <c:pt idx="3192">
                  <c:v>1.3417311337571292E-2</c:v>
                </c:pt>
                <c:pt idx="3193">
                  <c:v>1.3420038618452423E-2</c:v>
                </c:pt>
                <c:pt idx="3194">
                  <c:v>1.342276014689503E-2</c:v>
                </c:pt>
                <c:pt idx="3195">
                  <c:v>1.3425475909789597E-2</c:v>
                </c:pt>
                <c:pt idx="3196">
                  <c:v>1.3428185894186484E-2</c:v>
                </c:pt>
                <c:pt idx="3197">
                  <c:v>1.3430890087056113E-2</c:v>
                </c:pt>
                <c:pt idx="3198">
                  <c:v>1.3433588475368907E-2</c:v>
                </c:pt>
                <c:pt idx="3199">
                  <c:v>1.3436281046015353E-2</c:v>
                </c:pt>
                <c:pt idx="3200">
                  <c:v>1.3438967786125744E-2</c:v>
                </c:pt>
                <c:pt idx="3201">
                  <c:v>1.3441648682510632E-2</c:v>
                </c:pt>
                <c:pt idx="3202">
                  <c:v>1.3444323722140439E-2</c:v>
                </c:pt>
                <c:pt idx="3203">
                  <c:v>1.344699289214546E-2</c:v>
                </c:pt>
                <c:pt idx="3204">
                  <c:v>1.3449656179416181E-2</c:v>
                </c:pt>
                <c:pt idx="3205">
                  <c:v>1.3452313570763152E-2</c:v>
                </c:pt>
                <c:pt idx="3206">
                  <c:v>1.3454965053236734E-2</c:v>
                </c:pt>
                <c:pt idx="3207">
                  <c:v>1.3457610613967219E-2</c:v>
                </c:pt>
                <c:pt idx="3208">
                  <c:v>1.3460250239765159E-2</c:v>
                </c:pt>
                <c:pt idx="3209">
                  <c:v>1.3462883917600976E-2</c:v>
                </c:pt>
                <c:pt idx="3210">
                  <c:v>1.3465511634445093E-2</c:v>
                </c:pt>
                <c:pt idx="3211">
                  <c:v>1.3468133377427804E-2</c:v>
                </c:pt>
                <c:pt idx="3212">
                  <c:v>1.3470749133279725E-2</c:v>
                </c:pt>
                <c:pt idx="3213">
                  <c:v>1.3473358889051212E-2</c:v>
                </c:pt>
                <c:pt idx="3214">
                  <c:v>1.347596263171269E-2</c:v>
                </c:pt>
                <c:pt idx="3215">
                  <c:v>1.3478560348314517E-2</c:v>
                </c:pt>
                <c:pt idx="3216">
                  <c:v>1.3481152025747178E-2</c:v>
                </c:pt>
                <c:pt idx="3217">
                  <c:v>1.3483737650981098E-2</c:v>
                </c:pt>
                <c:pt idx="3218">
                  <c:v>1.3486317210986698E-2</c:v>
                </c:pt>
                <c:pt idx="3219">
                  <c:v>1.3488890692734401E-2</c:v>
                </c:pt>
                <c:pt idx="3220">
                  <c:v>1.349145808319463E-2</c:v>
                </c:pt>
                <c:pt idx="3221">
                  <c:v>1.3494019369337806E-2</c:v>
                </c:pt>
                <c:pt idx="3222">
                  <c:v>1.3497809473275169E-2</c:v>
                </c:pt>
                <c:pt idx="3223">
                  <c:v>1.3500356948705772E-2</c:v>
                </c:pt>
                <c:pt idx="3224">
                  <c:v>1.350289827649398E-2</c:v>
                </c:pt>
                <c:pt idx="3225">
                  <c:v>1.3505433443743442E-2</c:v>
                </c:pt>
                <c:pt idx="3226">
                  <c:v>1.3507962437291354E-2</c:v>
                </c:pt>
                <c:pt idx="3227">
                  <c:v>1.3510485244214721E-2</c:v>
                </c:pt>
                <c:pt idx="3228">
                  <c:v>1.3513001851430673E-2</c:v>
                </c:pt>
                <c:pt idx="3229">
                  <c:v>1.3515512245909633E-2</c:v>
                </c:pt>
                <c:pt idx="3230">
                  <c:v>1.3518016414622025E-2</c:v>
                </c:pt>
                <c:pt idx="3231">
                  <c:v>1.352051434448498E-2</c:v>
                </c:pt>
                <c:pt idx="3232">
                  <c:v>1.3523006022548856E-2</c:v>
                </c:pt>
                <c:pt idx="3233">
                  <c:v>1.352549143570414E-2</c:v>
                </c:pt>
                <c:pt idx="3234">
                  <c:v>1.3527970571001191E-2</c:v>
                </c:pt>
                <c:pt idx="3235">
                  <c:v>1.3530992736106029E-2</c:v>
                </c:pt>
                <c:pt idx="3236">
                  <c:v>1.3533456385710352E-2</c:v>
                </c:pt>
                <c:pt idx="3237">
                  <c:v>1.3535913713091929E-2</c:v>
                </c:pt>
                <c:pt idx="3238">
                  <c:v>1.3538364705141248E-2</c:v>
                </c:pt>
                <c:pt idx="3239">
                  <c:v>1.3540809349068539E-2</c:v>
                </c:pt>
                <c:pt idx="3240">
                  <c:v>1.354324763192416E-2</c:v>
                </c:pt>
                <c:pt idx="3241">
                  <c:v>1.3545679540278854E-2</c:v>
                </c:pt>
                <c:pt idx="3242">
                  <c:v>1.3548105061342852E-2</c:v>
                </c:pt>
                <c:pt idx="3243">
                  <c:v>1.3550524182166512E-2</c:v>
                </c:pt>
                <c:pt idx="3244">
                  <c:v>1.3552936889560385E-2</c:v>
                </c:pt>
                <c:pt idx="3245">
                  <c:v>1.3555343170494893E-2</c:v>
                </c:pt>
                <c:pt idx="3246">
                  <c:v>1.355774301194046E-2</c:v>
                </c:pt>
                <c:pt idx="3247">
                  <c:v>1.3560136401027378E-2</c:v>
                </c:pt>
                <c:pt idx="3248">
                  <c:v>1.3562523324486264E-2</c:v>
                </c:pt>
                <c:pt idx="3249">
                  <c:v>1.3564903769527348E-2</c:v>
                </c:pt>
                <c:pt idx="3250">
                  <c:v>1.3567277722881244E-2</c:v>
                </c:pt>
                <c:pt idx="3251">
                  <c:v>1.3569645171678246E-2</c:v>
                </c:pt>
                <c:pt idx="3252">
                  <c:v>1.3572006102808842E-2</c:v>
                </c:pt>
                <c:pt idx="3253">
                  <c:v>1.3574360503243454E-2</c:v>
                </c:pt>
                <c:pt idx="3254">
                  <c:v>1.3576708360032441E-2</c:v>
                </c:pt>
                <c:pt idx="3255">
                  <c:v>1.3579049660066289E-2</c:v>
                </c:pt>
                <c:pt idx="3256">
                  <c:v>1.3581384390235485E-2</c:v>
                </c:pt>
                <c:pt idx="3257">
                  <c:v>1.3583712537590387E-2</c:v>
                </c:pt>
                <c:pt idx="3258">
                  <c:v>1.3586034089181354E-2</c:v>
                </c:pt>
                <c:pt idx="3259">
                  <c:v>1.3588349031978808E-2</c:v>
                </c:pt>
                <c:pt idx="3260">
                  <c:v>1.3590657352713365E-2</c:v>
                </c:pt>
                <c:pt idx="3261">
                  <c:v>1.359295903867519E-2</c:v>
                </c:pt>
                <c:pt idx="3262">
                  <c:v>1.3595254076435026E-2</c:v>
                </c:pt>
                <c:pt idx="3263">
                  <c:v>1.3597542453442912E-2</c:v>
                </c:pt>
                <c:pt idx="3264">
                  <c:v>1.3599824156189655E-2</c:v>
                </c:pt>
                <c:pt idx="3265">
                  <c:v>1.3602099172045357E-2</c:v>
                </c:pt>
                <c:pt idx="3266">
                  <c:v>1.3604367487740632E-2</c:v>
                </c:pt>
                <c:pt idx="3267">
                  <c:v>1.3606629090165967E-2</c:v>
                </c:pt>
                <c:pt idx="3268">
                  <c:v>1.3608883966531593E-2</c:v>
                </c:pt>
                <c:pt idx="3269">
                  <c:v>1.3611132103807932E-2</c:v>
                </c:pt>
                <c:pt idx="3270">
                  <c:v>1.36133734887256E-2</c:v>
                </c:pt>
                <c:pt idx="3271">
                  <c:v>1.3615608108334953E-2</c:v>
                </c:pt>
                <c:pt idx="3272">
                  <c:v>1.3617835949846224E-2</c:v>
                </c:pt>
                <c:pt idx="3273">
                  <c:v>1.3620056999910091E-2</c:v>
                </c:pt>
                <c:pt idx="3274">
                  <c:v>1.3622271245496975E-2</c:v>
                </c:pt>
                <c:pt idx="3275">
                  <c:v>1.3624478673817109E-2</c:v>
                </c:pt>
                <c:pt idx="3276">
                  <c:v>1.3626679271681041E-2</c:v>
                </c:pt>
                <c:pt idx="3277">
                  <c:v>1.3628873026139132E-2</c:v>
                </c:pt>
                <c:pt idx="3278">
                  <c:v>1.3631059923921995E-2</c:v>
                </c:pt>
                <c:pt idx="3279">
                  <c:v>1.3633239952399734E-2</c:v>
                </c:pt>
                <c:pt idx="3280">
                  <c:v>1.3635413098302962E-2</c:v>
                </c:pt>
                <c:pt idx="3281">
                  <c:v>1.363757934844223E-2</c:v>
                </c:pt>
                <c:pt idx="3282">
                  <c:v>1.3639738690107706E-2</c:v>
                </c:pt>
                <c:pt idx="3283">
                  <c:v>1.3641891110030002E-2</c:v>
                </c:pt>
                <c:pt idx="3284">
                  <c:v>1.3644036595339415E-2</c:v>
                </c:pt>
                <c:pt idx="3285">
                  <c:v>1.3646175132846494E-2</c:v>
                </c:pt>
                <c:pt idx="3286">
                  <c:v>1.3648306709601599E-2</c:v>
                </c:pt>
                <c:pt idx="3287">
                  <c:v>1.3650431312655087E-2</c:v>
                </c:pt>
                <c:pt idx="3288">
                  <c:v>1.3652548928817509E-2</c:v>
                </c:pt>
                <c:pt idx="3289">
                  <c:v>1.3654659545139225E-2</c:v>
                </c:pt>
                <c:pt idx="3290">
                  <c:v>1.3656763148590656E-2</c:v>
                </c:pt>
                <c:pt idx="3291">
                  <c:v>1.3658859726062289E-2</c:v>
                </c:pt>
                <c:pt idx="3292">
                  <c:v>1.3660949264764355E-2</c:v>
                </c:pt>
                <c:pt idx="3293">
                  <c:v>1.366303175118766E-2</c:v>
                </c:pt>
                <c:pt idx="3294">
                  <c:v>1.3665107172862179E-2</c:v>
                </c:pt>
                <c:pt idx="3295">
                  <c:v>1.366717551643859E-2</c:v>
                </c:pt>
                <c:pt idx="3296">
                  <c:v>1.366923676880738E-2</c:v>
                </c:pt>
                <c:pt idx="3297">
                  <c:v>1.3671290917098844E-2</c:v>
                </c:pt>
                <c:pt idx="3298">
                  <c:v>1.367333794836334E-2</c:v>
                </c:pt>
                <c:pt idx="3299">
                  <c:v>1.3675377849331483E-2</c:v>
                </c:pt>
                <c:pt idx="3300">
                  <c:v>1.3677410607213503E-2</c:v>
                </c:pt>
                <c:pt idx="3301">
                  <c:v>1.3679436208740015E-2</c:v>
                </c:pt>
                <c:pt idx="3302">
                  <c:v>1.3681454640961377E-2</c:v>
                </c:pt>
                <c:pt idx="3303">
                  <c:v>1.3683465890927948E-2</c:v>
                </c:pt>
                <c:pt idx="3304">
                  <c:v>1.3685469945450279E-2</c:v>
                </c:pt>
                <c:pt idx="3305">
                  <c:v>1.3687466791818537E-2</c:v>
                </c:pt>
                <c:pt idx="3306">
                  <c:v>1.3689456416683399E-2</c:v>
                </c:pt>
                <c:pt idx="3307">
                  <c:v>1.3691438807015288E-2</c:v>
                </c:pt>
                <c:pt idx="3308">
                  <c:v>1.3693413950024436E-2</c:v>
                </c:pt>
                <c:pt idx="3309">
                  <c:v>1.3695381832281583E-2</c:v>
                </c:pt>
                <c:pt idx="3310">
                  <c:v>1.3697342441316707E-2</c:v>
                </c:pt>
                <c:pt idx="3311">
                  <c:v>1.3699295763540675E-2</c:v>
                </c:pt>
                <c:pt idx="3312">
                  <c:v>1.3701241786323592E-2</c:v>
                </c:pt>
                <c:pt idx="3313">
                  <c:v>1.3703180496396072E-2</c:v>
                </c:pt>
                <c:pt idx="3314">
                  <c:v>1.3705111880808474E-2</c:v>
                </c:pt>
                <c:pt idx="3315">
                  <c:v>1.3707035926451283E-2</c:v>
                </c:pt>
                <c:pt idx="3316">
                  <c:v>1.3708952620454795E-2</c:v>
                </c:pt>
                <c:pt idx="3317">
                  <c:v>1.371086194962956E-2</c:v>
                </c:pt>
                <c:pt idx="3318">
                  <c:v>1.3712763900946001E-2</c:v>
                </c:pt>
                <c:pt idx="3319">
                  <c:v>1.3714658461694285E-2</c:v>
                </c:pt>
                <c:pt idx="3320">
                  <c:v>1.3716545618285281E-2</c:v>
                </c:pt>
                <c:pt idx="3321">
                  <c:v>1.3718425358089092E-2</c:v>
                </c:pt>
                <c:pt idx="3322">
                  <c:v>1.3720297667836334E-2</c:v>
                </c:pt>
                <c:pt idx="3323">
                  <c:v>1.3722162534897109E-2</c:v>
                </c:pt>
                <c:pt idx="3324">
                  <c:v>1.3724019945762223E-2</c:v>
                </c:pt>
                <c:pt idx="3325">
                  <c:v>1.3725869887641906E-2</c:v>
                </c:pt>
                <c:pt idx="3326">
                  <c:v>1.3727712347506582E-2</c:v>
                </c:pt>
                <c:pt idx="3327">
                  <c:v>1.3729547312246737E-2</c:v>
                </c:pt>
                <c:pt idx="3328">
                  <c:v>1.3731374768832794E-2</c:v>
                </c:pt>
                <c:pt idx="3329">
                  <c:v>1.373319470431511E-2</c:v>
                </c:pt>
                <c:pt idx="3330">
                  <c:v>1.3735007105584174E-2</c:v>
                </c:pt>
                <c:pt idx="3331">
                  <c:v>1.3736811959610407E-2</c:v>
                </c:pt>
                <c:pt idx="3332">
                  <c:v>1.3738609253364231E-2</c:v>
                </c:pt>
                <c:pt idx="3333">
                  <c:v>1.374039897381607E-2</c:v>
                </c:pt>
                <c:pt idx="3334">
                  <c:v>1.3742181108016283E-2</c:v>
                </c:pt>
                <c:pt idx="3335">
                  <c:v>1.3743955642855354E-2</c:v>
                </c:pt>
                <c:pt idx="3336">
                  <c:v>1.3745722565223772E-2</c:v>
                </c:pt>
                <c:pt idx="3337">
                  <c:v>1.3747481862331767E-2</c:v>
                </c:pt>
                <c:pt idx="3338">
                  <c:v>1.3749233520830018E-2</c:v>
                </c:pt>
                <c:pt idx="3339">
                  <c:v>1.3750977527848818E-2</c:v>
                </c:pt>
                <c:pt idx="3340">
                  <c:v>1.3752713870438527E-2</c:v>
                </c:pt>
                <c:pt idx="3341">
                  <c:v>1.3754442535409694E-2</c:v>
                </c:pt>
                <c:pt idx="3342">
                  <c:v>1.3756163509892616E-2</c:v>
                </c:pt>
                <c:pt idx="3343">
                  <c:v>1.375787678053797E-2</c:v>
                </c:pt>
                <c:pt idx="3344">
                  <c:v>1.3759582334795795E-2</c:v>
                </c:pt>
                <c:pt idx="3345">
                  <c:v>1.3761280159236833E-2</c:v>
                </c:pt>
                <c:pt idx="3346">
                  <c:v>1.3762970240991379E-2</c:v>
                </c:pt>
                <c:pt idx="3347">
                  <c:v>1.3764652567029856E-2</c:v>
                </c:pt>
                <c:pt idx="3348">
                  <c:v>1.3766327124162814E-2</c:v>
                </c:pt>
                <c:pt idx="3349">
                  <c:v>1.376799389968042E-2</c:v>
                </c:pt>
                <c:pt idx="3350">
                  <c:v>1.3769652880153416E-2</c:v>
                </c:pt>
                <c:pt idx="3351">
                  <c:v>1.3771304052871969E-2</c:v>
                </c:pt>
                <c:pt idx="3352">
                  <c:v>1.3772947404806501E-2</c:v>
                </c:pt>
                <c:pt idx="3353">
                  <c:v>1.3774582922607692E-2</c:v>
                </c:pt>
                <c:pt idx="3354">
                  <c:v>1.3776210593405835E-2</c:v>
                </c:pt>
                <c:pt idx="3355">
                  <c:v>1.3777830404331226E-2</c:v>
                </c:pt>
                <c:pt idx="3356">
                  <c:v>1.3779442342114478E-2</c:v>
                </c:pt>
                <c:pt idx="3357">
                  <c:v>1.3781046393885887E-2</c:v>
                </c:pt>
                <c:pt idx="3358">
                  <c:v>1.3782642546535939E-2</c:v>
                </c:pt>
                <c:pt idx="3359">
                  <c:v>1.3784230787035057E-2</c:v>
                </c:pt>
                <c:pt idx="3360">
                  <c:v>1.3785811102433598E-2</c:v>
                </c:pt>
                <c:pt idx="3361">
                  <c:v>1.3787383479462179E-2</c:v>
                </c:pt>
                <c:pt idx="3362">
                  <c:v>1.3788947905410964E-2</c:v>
                </c:pt>
                <c:pt idx="3363">
                  <c:v>1.3790504367090506E-2</c:v>
                </c:pt>
                <c:pt idx="3364">
                  <c:v>1.3792052851311354E-2</c:v>
                </c:pt>
                <c:pt idx="3365">
                  <c:v>1.3793593345283739E-2</c:v>
                </c:pt>
                <c:pt idx="3366">
                  <c:v>1.3795125835978084E-2</c:v>
                </c:pt>
                <c:pt idx="3367">
                  <c:v>1.3796650310204939E-2</c:v>
                </c:pt>
                <c:pt idx="3368">
                  <c:v>1.3798166754934726E-2</c:v>
                </c:pt>
                <c:pt idx="3369">
                  <c:v>1.3799675157297742E-2</c:v>
                </c:pt>
                <c:pt idx="3370">
                  <c:v>1.3801175504184471E-2</c:v>
                </c:pt>
                <c:pt idx="3371">
                  <c:v>1.38026677824854E-2</c:v>
                </c:pt>
                <c:pt idx="3372">
                  <c:v>1.3804151979170953E-2</c:v>
                </c:pt>
                <c:pt idx="3373">
                  <c:v>1.3805628081371424E-2</c:v>
                </c:pt>
                <c:pt idx="3374">
                  <c:v>1.3807096075897363E-2</c:v>
                </c:pt>
                <c:pt idx="3375">
                  <c:v>1.3808555949719192E-2</c:v>
                </c:pt>
                <c:pt idx="3376">
                  <c:v>1.3810007689887271E-2</c:v>
                </c:pt>
                <c:pt idx="3377">
                  <c:v>1.3811451283292087E-2</c:v>
                </c:pt>
                <c:pt idx="3378">
                  <c:v>1.3812886717063932E-2</c:v>
                </c:pt>
                <c:pt idx="3379">
                  <c:v>1.3814313977853487E-2</c:v>
                </c:pt>
                <c:pt idx="3380">
                  <c:v>1.3815733052950918E-2</c:v>
                </c:pt>
                <c:pt idx="3381">
                  <c:v>1.3817143929246711E-2</c:v>
                </c:pt>
                <c:pt idx="3382">
                  <c:v>1.3818546593471481E-2</c:v>
                </c:pt>
                <c:pt idx="3383">
                  <c:v>1.3819941032995331E-2</c:v>
                </c:pt>
                <c:pt idx="3384">
                  <c:v>1.3821327234389003E-2</c:v>
                </c:pt>
                <c:pt idx="3385">
                  <c:v>1.3822705184942663E-2</c:v>
                </c:pt>
                <c:pt idx="3386">
                  <c:v>1.3824074871306991E-2</c:v>
                </c:pt>
                <c:pt idx="3387">
                  <c:v>1.3825436280692216E-2</c:v>
                </c:pt>
                <c:pt idx="3388">
                  <c:v>1.3826789399988826E-2</c:v>
                </c:pt>
                <c:pt idx="3389">
                  <c:v>1.3828134216167243E-2</c:v>
                </c:pt>
                <c:pt idx="3390">
                  <c:v>1.3829470716197889E-2</c:v>
                </c:pt>
                <c:pt idx="3391">
                  <c:v>1.3830798887051188E-2</c:v>
                </c:pt>
                <c:pt idx="3392">
                  <c:v>1.3832118715777497E-2</c:v>
                </c:pt>
                <c:pt idx="3393">
                  <c:v>1.3833430189107432E-2</c:v>
                </c:pt>
                <c:pt idx="3394">
                  <c:v>1.3834733294171286E-2</c:v>
                </c:pt>
                <c:pt idx="3395">
                  <c:v>1.3836028018099356E-2</c:v>
                </c:pt>
                <c:pt idx="3396">
                  <c:v>1.3837314347542318E-2</c:v>
                </c:pt>
                <c:pt idx="3397">
                  <c:v>1.3838592269630468E-2</c:v>
                </c:pt>
                <c:pt idx="3398">
                  <c:v>1.3839861771254292E-2</c:v>
                </c:pt>
                <c:pt idx="3399">
                  <c:v>1.3841122839464148E-2</c:v>
                </c:pt>
                <c:pt idx="3400">
                  <c:v>1.3842375461230461E-2</c:v>
                </c:pt>
                <c:pt idx="3401">
                  <c:v>1.3843619623443715E-2</c:v>
                </c:pt>
                <c:pt idx="3402">
                  <c:v>1.3844855313234206E-2</c:v>
                </c:pt>
                <c:pt idx="3403">
                  <c:v>1.3846082517332547E-2</c:v>
                </c:pt>
                <c:pt idx="3404">
                  <c:v>1.3847301222789099E-2</c:v>
                </c:pt>
                <c:pt idx="3405">
                  <c:v>1.3848511416654219E-2</c:v>
                </c:pt>
                <c:pt idx="3406">
                  <c:v>1.384971308589833E-2</c:v>
                </c:pt>
                <c:pt idx="3407">
                  <c:v>1.3850906217411918E-2</c:v>
                </c:pt>
                <c:pt idx="3408">
                  <c:v>1.3852090798165406E-2</c:v>
                </c:pt>
                <c:pt idx="3409">
                  <c:v>1.3853266815129217E-2</c:v>
                </c:pt>
                <c:pt idx="3410">
                  <c:v>1.3854434255433645E-2</c:v>
                </c:pt>
                <c:pt idx="3411">
                  <c:v>1.3855593105729369E-2</c:v>
                </c:pt>
                <c:pt idx="3412">
                  <c:v>1.3856743353146683E-2</c:v>
                </c:pt>
                <c:pt idx="3413">
                  <c:v>1.3857884984895819E-2</c:v>
                </c:pt>
                <c:pt idx="3414">
                  <c:v>1.3859017987467581E-2</c:v>
                </c:pt>
                <c:pt idx="3415">
                  <c:v>1.3860142348152138E-2</c:v>
                </c:pt>
                <c:pt idx="3416">
                  <c:v>1.3861258053839975E-2</c:v>
                </c:pt>
                <c:pt idx="3417">
                  <c:v>1.3862365091581452E-2</c:v>
                </c:pt>
                <c:pt idx="3418">
                  <c:v>1.3863463448187119E-2</c:v>
                </c:pt>
                <c:pt idx="3419">
                  <c:v>1.3864553110707334E-2</c:v>
                </c:pt>
                <c:pt idx="3420">
                  <c:v>1.3865634066032584E-2</c:v>
                </c:pt>
                <c:pt idx="3421">
                  <c:v>1.3866706301213227E-2</c:v>
                </c:pt>
                <c:pt idx="3422">
                  <c:v>1.3867769803219687E-2</c:v>
                </c:pt>
                <c:pt idx="3423">
                  <c:v>1.3868824559022386E-2</c:v>
                </c:pt>
                <c:pt idx="3424">
                  <c:v>1.3869870555591746E-2</c:v>
                </c:pt>
                <c:pt idx="3425">
                  <c:v>1.3870907779818253E-2</c:v>
                </c:pt>
                <c:pt idx="3426">
                  <c:v>1.3871936218752268E-2</c:v>
                </c:pt>
                <c:pt idx="3427">
                  <c:v>1.3872955859364211E-2</c:v>
                </c:pt>
                <c:pt idx="3428">
                  <c:v>1.387396668854457E-2</c:v>
                </c:pt>
                <c:pt idx="3429">
                  <c:v>1.3874968693263767E-2</c:v>
                </c:pt>
                <c:pt idx="3430">
                  <c:v>1.3876103019416774E-2</c:v>
                </c:pt>
                <c:pt idx="3431">
                  <c:v>1.3877086070817057E-2</c:v>
                </c:pt>
                <c:pt idx="3432">
                  <c:v>1.3878060256748981E-2</c:v>
                </c:pt>
                <c:pt idx="3433">
                  <c:v>1.3879025564422776E-2</c:v>
                </c:pt>
                <c:pt idx="3434">
                  <c:v>1.3879981980569056E-2</c:v>
                </c:pt>
                <c:pt idx="3435">
                  <c:v>1.3880929492238181E-2</c:v>
                </c:pt>
                <c:pt idx="3436">
                  <c:v>1.3881868086480509E-2</c:v>
                </c:pt>
                <c:pt idx="3437">
                  <c:v>1.3882797750026654E-2</c:v>
                </c:pt>
                <c:pt idx="3438">
                  <c:v>1.3883718470086848E-2</c:v>
                </c:pt>
                <c:pt idx="3439">
                  <c:v>1.388463023347164E-2</c:v>
                </c:pt>
                <c:pt idx="3440">
                  <c:v>1.3885533027311325E-2</c:v>
                </c:pt>
                <c:pt idx="3441">
                  <c:v>1.3886426838416455E-2</c:v>
                </c:pt>
                <c:pt idx="3442">
                  <c:v>1.388731165375745E-2</c:v>
                </c:pt>
                <c:pt idx="3443">
                  <c:v>1.3888187460384671E-2</c:v>
                </c:pt>
                <c:pt idx="3444">
                  <c:v>1.3889054245348476E-2</c:v>
                </c:pt>
                <c:pt idx="3445">
                  <c:v>1.3889911995379478E-2</c:v>
                </c:pt>
                <c:pt idx="3446">
                  <c:v>1.3890760697687909E-2</c:v>
                </c:pt>
                <c:pt idx="3447">
                  <c:v>1.389160033908432E-2</c:v>
                </c:pt>
                <c:pt idx="3448">
                  <c:v>1.3892430906619069E-2</c:v>
                </c:pt>
                <c:pt idx="3449">
                  <c:v>1.3893252386942834E-2</c:v>
                </c:pt>
                <c:pt idx="3450">
                  <c:v>1.3894064767665526E-2</c:v>
                </c:pt>
                <c:pt idx="3451">
                  <c:v>1.3894868035277952E-2</c:v>
                </c:pt>
                <c:pt idx="3452">
                  <c:v>1.389566217683047E-2</c:v>
                </c:pt>
                <c:pt idx="3453">
                  <c:v>1.3896447179213567E-2</c:v>
                </c:pt>
                <c:pt idx="3454">
                  <c:v>1.3897223029557537E-2</c:v>
                </c:pt>
                <c:pt idx="3455">
                  <c:v>1.3897989714752867E-2</c:v>
                </c:pt>
                <c:pt idx="3456">
                  <c:v>1.3898747221849916E-2</c:v>
                </c:pt>
                <c:pt idx="3457">
                  <c:v>1.389949553773917E-2</c:v>
                </c:pt>
                <c:pt idx="3458">
                  <c:v>1.3900234649391052E-2</c:v>
                </c:pt>
                <c:pt idx="3459">
                  <c:v>1.3900964543775984E-2</c:v>
                </c:pt>
                <c:pt idx="3460">
                  <c:v>1.3901685207864389E-2</c:v>
                </c:pt>
                <c:pt idx="3461">
                  <c:v>1.390239662862669E-2</c:v>
                </c:pt>
                <c:pt idx="3462">
                  <c:v>1.3903098793033308E-2</c:v>
                </c:pt>
                <c:pt idx="3463">
                  <c:v>1.3903791688134604E-2</c:v>
                </c:pt>
                <c:pt idx="3464">
                  <c:v>1.3904475300581254E-2</c:v>
                </c:pt>
                <c:pt idx="3465">
                  <c:v>1.3905149617823298E-2</c:v>
                </c:pt>
                <c:pt idx="3466">
                  <c:v>1.3905814626431479E-2</c:v>
                </c:pt>
                <c:pt idx="3467">
                  <c:v>1.390647031353609E-2</c:v>
                </c:pt>
                <c:pt idx="3468">
                  <c:v>1.3907116666107555E-2</c:v>
                </c:pt>
                <c:pt idx="3469">
                  <c:v>1.3907753671116296E-2</c:v>
                </c:pt>
                <c:pt idx="3470">
                  <c:v>1.39083813154528E-2</c:v>
                </c:pt>
                <c:pt idx="3471">
                  <c:v>1.3908999586167425E-2</c:v>
                </c:pt>
                <c:pt idx="3472">
                  <c:v>1.3909608470150658E-2</c:v>
                </c:pt>
                <c:pt idx="3473">
                  <c:v>1.3910207954452858E-2</c:v>
                </c:pt>
                <c:pt idx="3474">
                  <c:v>1.391079802596451E-2</c:v>
                </c:pt>
                <c:pt idx="3475">
                  <c:v>1.3911378671656038E-2</c:v>
                </c:pt>
                <c:pt idx="3476">
                  <c:v>1.3911949878737673E-2</c:v>
                </c:pt>
                <c:pt idx="3477">
                  <c:v>1.3912511633780156E-2</c:v>
                </c:pt>
                <c:pt idx="3478">
                  <c:v>1.3913063923993718E-2</c:v>
                </c:pt>
                <c:pt idx="3479">
                  <c:v>1.3913606736268846E-2</c:v>
                </c:pt>
                <c:pt idx="3480">
                  <c:v>1.3914140057655899E-2</c:v>
                </c:pt>
                <c:pt idx="3481">
                  <c:v>1.3914663875125299E-2</c:v>
                </c:pt>
                <c:pt idx="3482">
                  <c:v>1.39152508692586E-2</c:v>
                </c:pt>
                <c:pt idx="3483">
                  <c:v>1.3915754277054049E-2</c:v>
                </c:pt>
                <c:pt idx="3484">
                  <c:v>1.3916248139924647E-2</c:v>
                </c:pt>
                <c:pt idx="3485">
                  <c:v>1.3916732444840818E-2</c:v>
                </c:pt>
                <c:pt idx="3486">
                  <c:v>1.3917207178772983E-2</c:v>
                </c:pt>
                <c:pt idx="3487">
                  <c:v>1.391767232861163E-2</c:v>
                </c:pt>
                <c:pt idx="3488">
                  <c:v>1.3918127881487052E-2</c:v>
                </c:pt>
                <c:pt idx="3489">
                  <c:v>1.3918573824209801E-2</c:v>
                </c:pt>
                <c:pt idx="3490">
                  <c:v>1.3919010143750299E-2</c:v>
                </c:pt>
                <c:pt idx="3491">
                  <c:v>1.3919436827158904E-2</c:v>
                </c:pt>
                <c:pt idx="3492">
                  <c:v>1.391985386140604E-2</c:v>
                </c:pt>
                <c:pt idx="3493">
                  <c:v>1.3920261233382192E-2</c:v>
                </c:pt>
                <c:pt idx="3494">
                  <c:v>1.3920658929977847E-2</c:v>
                </c:pt>
                <c:pt idx="3495">
                  <c:v>1.3921046938483173E-2</c:v>
                </c:pt>
                <c:pt idx="3496">
                  <c:v>1.3922608109739443E-2</c:v>
                </c:pt>
                <c:pt idx="3497">
                  <c:v>1.3921793838305163E-2</c:v>
                </c:pt>
                <c:pt idx="3498">
                  <c:v>1.3922152703562674E-2</c:v>
                </c:pt>
                <c:pt idx="3499">
                  <c:v>1.3922501828531608E-2</c:v>
                </c:pt>
                <c:pt idx="3500">
                  <c:v>1.3922841199942582E-2</c:v>
                </c:pt>
                <c:pt idx="3501">
                  <c:v>1.3923170804845952E-2</c:v>
                </c:pt>
                <c:pt idx="3502">
                  <c:v>1.3923490630212143E-2</c:v>
                </c:pt>
                <c:pt idx="3503">
                  <c:v>1.3923800663251384E-2</c:v>
                </c:pt>
                <c:pt idx="3504">
                  <c:v>1.3924100890454483E-2</c:v>
                </c:pt>
                <c:pt idx="3505">
                  <c:v>1.3924391299111605E-2</c:v>
                </c:pt>
                <c:pt idx="3506">
                  <c:v>1.3924671876113237E-2</c:v>
                </c:pt>
                <c:pt idx="3507">
                  <c:v>1.3924942608429802E-2</c:v>
                </c:pt>
                <c:pt idx="3508">
                  <c:v>1.3925203483031723E-2</c:v>
                </c:pt>
                <c:pt idx="3509">
                  <c:v>1.3925454486889421E-2</c:v>
                </c:pt>
                <c:pt idx="3510">
                  <c:v>1.3925695606893385E-2</c:v>
                </c:pt>
                <c:pt idx="3511">
                  <c:v>1.3925926830173907E-2</c:v>
                </c:pt>
                <c:pt idx="3512">
                  <c:v>1.3926148143541539E-2</c:v>
                </c:pt>
                <c:pt idx="3513">
                  <c:v>1.392635953404664E-2</c:v>
                </c:pt>
                <c:pt idx="3514">
                  <c:v>1.3926560988659631E-2</c:v>
                </c:pt>
                <c:pt idx="3515">
                  <c:v>1.3926752494350936E-2</c:v>
                </c:pt>
                <c:pt idx="3516">
                  <c:v>1.3926934037931105E-2</c:v>
                </c:pt>
                <c:pt idx="3517">
                  <c:v>1.3927105606690304E-2</c:v>
                </c:pt>
                <c:pt idx="3518">
                  <c:v>1.3927267187279213E-2</c:v>
                </c:pt>
                <c:pt idx="3519">
                  <c:v>1.3927418766668254E-2</c:v>
                </c:pt>
                <c:pt idx="3520">
                  <c:v>1.3927560332147593E-2</c:v>
                </c:pt>
                <c:pt idx="3521">
                  <c:v>1.3927691870447845E-2</c:v>
                </c:pt>
                <c:pt idx="3522">
                  <c:v>1.3927813368539432E-2</c:v>
                </c:pt>
                <c:pt idx="3523">
                  <c:v>1.3927924813312842E-2</c:v>
                </c:pt>
                <c:pt idx="3524">
                  <c:v>1.3928026192138176E-2</c:v>
                </c:pt>
                <c:pt idx="3525">
                  <c:v>1.3928117491426306E-2</c:v>
                </c:pt>
                <c:pt idx="3526">
                  <c:v>1.3928198698467398E-2</c:v>
                </c:pt>
                <c:pt idx="3527">
                  <c:v>1.3928269800231874E-2</c:v>
                </c:pt>
                <c:pt idx="3528">
                  <c:v>1.3928330783610221E-2</c:v>
                </c:pt>
                <c:pt idx="3529">
                  <c:v>1.3928381635572862E-2</c:v>
                </c:pt>
                <c:pt idx="3530">
                  <c:v>1.3928422343010283E-2</c:v>
                </c:pt>
                <c:pt idx="3531">
                  <c:v>1.3928452893052778E-2</c:v>
                </c:pt>
                <c:pt idx="3532">
                  <c:v>1.3928473272670772E-2</c:v>
                </c:pt>
                <c:pt idx="3533">
                  <c:v>1.3928483468674813E-2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571072"/>
        <c:axId val="573572992"/>
      </c:lineChart>
      <c:dateAx>
        <c:axId val="57357107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3572992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73572992"/>
        <c:scaling>
          <c:orientation val="minMax"/>
          <c:max val="0"/>
          <c:min val="-4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7357107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[0]!Fwd1M</c:f>
              <c:numCache>
                <c:formatCode>0.0000%</c:formatCode>
                <c:ptCount val="3534"/>
                <c:pt idx="0">
                  <c:v>-1.9799999999982735E-3</c:v>
                </c:pt>
                <c:pt idx="1">
                  <c:v>-1.9767451509022211E-3</c:v>
                </c:pt>
                <c:pt idx="2">
                  <c:v>-1.9777629982155953E-3</c:v>
                </c:pt>
                <c:pt idx="3">
                  <c:v>-1.9738284751957824E-3</c:v>
                </c:pt>
                <c:pt idx="4">
                  <c:v>-1.9668086000439672E-3</c:v>
                </c:pt>
                <c:pt idx="5">
                  <c:v>-1.9699710540974349E-3</c:v>
                </c:pt>
                <c:pt idx="6">
                  <c:v>-1.9754041618988971E-3</c:v>
                </c:pt>
                <c:pt idx="7">
                  <c:v>-1.9877812335000358E-3</c:v>
                </c:pt>
                <c:pt idx="8">
                  <c:v>-2.0933291882269289E-3</c:v>
                </c:pt>
                <c:pt idx="9">
                  <c:v>-2.1102736821974485E-3</c:v>
                </c:pt>
                <c:pt idx="10">
                  <c:v>-2.1301207487756102E-3</c:v>
                </c:pt>
                <c:pt idx="11">
                  <c:v>-2.1340589952878464E-3</c:v>
                </c:pt>
                <c:pt idx="12">
                  <c:v>-2.1340008552250822E-3</c:v>
                </c:pt>
                <c:pt idx="13">
                  <c:v>-2.1344989699719511E-3</c:v>
                </c:pt>
                <c:pt idx="14">
                  <c:v>-2.1358951244878203E-3</c:v>
                </c:pt>
                <c:pt idx="15">
                  <c:v>-2.1505024701626045E-3</c:v>
                </c:pt>
                <c:pt idx="16">
                  <c:v>-2.1496477525104196E-3</c:v>
                </c:pt>
                <c:pt idx="17">
                  <c:v>-2.1500669476982558E-3</c:v>
                </c:pt>
                <c:pt idx="18">
                  <c:v>-2.1773600943106948E-3</c:v>
                </c:pt>
                <c:pt idx="19">
                  <c:v>-2.1884911010296203E-3</c:v>
                </c:pt>
                <c:pt idx="20">
                  <c:v>-2.2099162460447793E-3</c:v>
                </c:pt>
                <c:pt idx="21">
                  <c:v>-2.2166519759900249E-3</c:v>
                </c:pt>
                <c:pt idx="22">
                  <c:v>-2.2235524781215816E-3</c:v>
                </c:pt>
                <c:pt idx="23">
                  <c:v>-2.2553374526191488E-3</c:v>
                </c:pt>
                <c:pt idx="24">
                  <c:v>-2.2649060672758963E-3</c:v>
                </c:pt>
                <c:pt idx="25">
                  <c:v>-2.2787139921823497E-3</c:v>
                </c:pt>
                <c:pt idx="26">
                  <c:v>-2.2846233612877631E-3</c:v>
                </c:pt>
                <c:pt idx="27">
                  <c:v>-2.2904125581024366E-3</c:v>
                </c:pt>
                <c:pt idx="28">
                  <c:v>-2.3084226677383413E-3</c:v>
                </c:pt>
                <c:pt idx="29">
                  <c:v>-2.314711196612525E-3</c:v>
                </c:pt>
                <c:pt idx="30">
                  <c:v>-2.3204432795394581E-3</c:v>
                </c:pt>
                <c:pt idx="31">
                  <c:v>-2.3256336691113919E-3</c:v>
                </c:pt>
                <c:pt idx="32">
                  <c:v>-2.331516980364472E-3</c:v>
                </c:pt>
                <c:pt idx="33">
                  <c:v>-2.3413861459929157E-3</c:v>
                </c:pt>
                <c:pt idx="34">
                  <c:v>-2.344202158027507E-3</c:v>
                </c:pt>
                <c:pt idx="35">
                  <c:v>-2.3466326725302706E-3</c:v>
                </c:pt>
                <c:pt idx="36">
                  <c:v>-2.3487150022279087E-3</c:v>
                </c:pt>
                <c:pt idx="37">
                  <c:v>-2.3511591266906834E-3</c:v>
                </c:pt>
                <c:pt idx="38">
                  <c:v>-2.3544215292457286E-3</c:v>
                </c:pt>
                <c:pt idx="39">
                  <c:v>-2.3554354276592313E-3</c:v>
                </c:pt>
                <c:pt idx="40">
                  <c:v>-2.3563926988222589E-3</c:v>
                </c:pt>
                <c:pt idx="41">
                  <c:v>-2.3573532159212201E-3</c:v>
                </c:pt>
                <c:pt idx="42">
                  <c:v>-2.3608711901215809E-3</c:v>
                </c:pt>
                <c:pt idx="43">
                  <c:v>-2.3625331231788269E-3</c:v>
                </c:pt>
                <c:pt idx="44">
                  <c:v>-2.364477543006734E-3</c:v>
                </c:pt>
                <c:pt idx="45">
                  <c:v>-2.3667388273334185E-3</c:v>
                </c:pt>
                <c:pt idx="46">
                  <c:v>-2.3790897650091936E-3</c:v>
                </c:pt>
                <c:pt idx="47">
                  <c:v>-2.3798180251456691E-3</c:v>
                </c:pt>
                <c:pt idx="48">
                  <c:v>-2.3882363747444154E-3</c:v>
                </c:pt>
                <c:pt idx="49">
                  <c:v>-2.392393864740557E-3</c:v>
                </c:pt>
                <c:pt idx="50">
                  <c:v>-2.4026927200735608E-3</c:v>
                </c:pt>
                <c:pt idx="51">
                  <c:v>-2.4043549498789507E-3</c:v>
                </c:pt>
                <c:pt idx="52">
                  <c:v>-2.4061382908423202E-3</c:v>
                </c:pt>
                <c:pt idx="53">
                  <c:v>-2.4214589187235023E-3</c:v>
                </c:pt>
                <c:pt idx="54">
                  <c:v>-2.4268312130812644E-3</c:v>
                </c:pt>
                <c:pt idx="55">
                  <c:v>-2.4379872281775732E-3</c:v>
                </c:pt>
                <c:pt idx="56">
                  <c:v>-2.4406610243757343E-3</c:v>
                </c:pt>
                <c:pt idx="57">
                  <c:v>-2.4434480669380345E-3</c:v>
                </c:pt>
                <c:pt idx="58">
                  <c:v>-2.4603078433388203E-3</c:v>
                </c:pt>
                <c:pt idx="59">
                  <c:v>-2.4658579473977389E-3</c:v>
                </c:pt>
                <c:pt idx="60">
                  <c:v>-2.4755818123130395E-3</c:v>
                </c:pt>
                <c:pt idx="61">
                  <c:v>-2.4787199058795562E-3</c:v>
                </c:pt>
                <c:pt idx="62">
                  <c:v>-2.4818856452879152E-3</c:v>
                </c:pt>
                <c:pt idx="63">
                  <c:v>-2.4962970905276663E-3</c:v>
                </c:pt>
                <c:pt idx="64">
                  <c:v>-2.5005863376593323E-3</c:v>
                </c:pt>
                <c:pt idx="65">
                  <c:v>-2.5067321292280491E-3</c:v>
                </c:pt>
                <c:pt idx="66">
                  <c:v>-2.5093126343225802E-3</c:v>
                </c:pt>
                <c:pt idx="67">
                  <c:v>-2.5232628415829891E-3</c:v>
                </c:pt>
                <c:pt idx="68">
                  <c:v>-2.5251323353105981E-3</c:v>
                </c:pt>
                <c:pt idx="69">
                  <c:v>-2.5269069078643746E-3</c:v>
                </c:pt>
                <c:pt idx="70">
                  <c:v>-2.5295493450491666E-3</c:v>
                </c:pt>
                <c:pt idx="71">
                  <c:v>-2.5340021659259193E-3</c:v>
                </c:pt>
                <c:pt idx="72">
                  <c:v>-2.5352670461638027E-3</c:v>
                </c:pt>
                <c:pt idx="73">
                  <c:v>-2.53639497158753E-3</c:v>
                </c:pt>
                <c:pt idx="74">
                  <c:v>-2.5378267786357878E-3</c:v>
                </c:pt>
                <c:pt idx="75">
                  <c:v>-2.5385146315365548E-3</c:v>
                </c:pt>
                <c:pt idx="76">
                  <c:v>-2.54053038630353E-3</c:v>
                </c:pt>
                <c:pt idx="77">
                  <c:v>-2.5411745157892796E-3</c:v>
                </c:pt>
                <c:pt idx="78">
                  <c:v>-2.5417995794927428E-3</c:v>
                </c:pt>
                <c:pt idx="79">
                  <c:v>-2.5434571684401774E-3</c:v>
                </c:pt>
                <c:pt idx="80">
                  <c:v>-2.543628054948992E-3</c:v>
                </c:pt>
                <c:pt idx="81">
                  <c:v>-2.5453266949737596E-3</c:v>
                </c:pt>
                <c:pt idx="82">
                  <c:v>-2.5462579013044717E-3</c:v>
                </c:pt>
                <c:pt idx="83">
                  <c:v>-2.5473154656818764E-3</c:v>
                </c:pt>
                <c:pt idx="84">
                  <c:v>-2.5508095297474553E-3</c:v>
                </c:pt>
                <c:pt idx="85">
                  <c:v>-2.5511110073937705E-3</c:v>
                </c:pt>
                <c:pt idx="86">
                  <c:v>-2.5551161641064191E-3</c:v>
                </c:pt>
                <c:pt idx="87">
                  <c:v>-2.5572062598149259E-3</c:v>
                </c:pt>
                <c:pt idx="88">
                  <c:v>-2.5594587065520535E-3</c:v>
                </c:pt>
                <c:pt idx="89">
                  <c:v>-2.5653045483778336E-3</c:v>
                </c:pt>
                <c:pt idx="90">
                  <c:v>-2.5679432245591383E-3</c:v>
                </c:pt>
                <c:pt idx="91">
                  <c:v>-2.5746831881842949E-3</c:v>
                </c:pt>
                <c:pt idx="92">
                  <c:v>-2.5777239005913216E-3</c:v>
                </c:pt>
                <c:pt idx="93">
                  <c:v>-2.5844899734291235E-3</c:v>
                </c:pt>
                <c:pt idx="94">
                  <c:v>-2.585869170483035E-3</c:v>
                </c:pt>
                <c:pt idx="95">
                  <c:v>-2.5873087628732498E-3</c:v>
                </c:pt>
                <c:pt idx="96">
                  <c:v>-2.5973437447832002E-3</c:v>
                </c:pt>
                <c:pt idx="97">
                  <c:v>-2.6007312259239547E-3</c:v>
                </c:pt>
                <c:pt idx="98">
                  <c:v>-2.6072296788968367E-3</c:v>
                </c:pt>
                <c:pt idx="99">
                  <c:v>-2.6090111132026639E-3</c:v>
                </c:pt>
                <c:pt idx="100">
                  <c:v>-2.6108360465003679E-3</c:v>
                </c:pt>
                <c:pt idx="101">
                  <c:v>-2.6205581072129775E-3</c:v>
                </c:pt>
                <c:pt idx="102">
                  <c:v>-2.6236445619576636E-3</c:v>
                </c:pt>
                <c:pt idx="103">
                  <c:v>-2.6285904927152034E-3</c:v>
                </c:pt>
                <c:pt idx="104">
                  <c:v>-2.6304096422276324E-3</c:v>
                </c:pt>
                <c:pt idx="105">
                  <c:v>-2.6322212404308967E-3</c:v>
                </c:pt>
                <c:pt idx="106">
                  <c:v>-2.6394392827908389E-3</c:v>
                </c:pt>
                <c:pt idx="107">
                  <c:v>-2.6414907353586583E-3</c:v>
                </c:pt>
                <c:pt idx="108">
                  <c:v>-2.6440313418381453E-3</c:v>
                </c:pt>
                <c:pt idx="109">
                  <c:v>-2.6453526497265123E-3</c:v>
                </c:pt>
                <c:pt idx="110">
                  <c:v>-2.6466129391088423E-3</c:v>
                </c:pt>
                <c:pt idx="111">
                  <c:v>-2.6503395481882312E-3</c:v>
                </c:pt>
                <c:pt idx="112">
                  <c:v>-2.6512578438531165E-3</c:v>
                </c:pt>
                <c:pt idx="113">
                  <c:v>-2.6521346591388273E-3</c:v>
                </c:pt>
                <c:pt idx="114">
                  <c:v>-2.6528765225650175E-3</c:v>
                </c:pt>
                <c:pt idx="115">
                  <c:v>-2.6535059183091692E-3</c:v>
                </c:pt>
                <c:pt idx="116">
                  <c:v>-2.6548757721926997E-3</c:v>
                </c:pt>
                <c:pt idx="117">
                  <c:v>-2.6551613666287999E-3</c:v>
                </c:pt>
                <c:pt idx="118">
                  <c:v>-2.6553825071813364E-3</c:v>
                </c:pt>
                <c:pt idx="119">
                  <c:v>-2.6555517260475059E-3</c:v>
                </c:pt>
                <c:pt idx="120">
                  <c:v>-2.6556832963096507E-3</c:v>
                </c:pt>
                <c:pt idx="121">
                  <c:v>-2.6558925000186306E-3</c:v>
                </c:pt>
                <c:pt idx="122">
                  <c:v>-2.6559528783263175E-3</c:v>
                </c:pt>
                <c:pt idx="123">
                  <c:v>-2.6560263244914672E-3</c:v>
                </c:pt>
                <c:pt idx="124">
                  <c:v>-2.6566193195723398E-3</c:v>
                </c:pt>
                <c:pt idx="125">
                  <c:v>-2.6565384562550879E-3</c:v>
                </c:pt>
                <c:pt idx="126">
                  <c:v>-2.6570184579068901E-3</c:v>
                </c:pt>
                <c:pt idx="127">
                  <c:v>-2.6574309441467214E-3</c:v>
                </c:pt>
                <c:pt idx="128">
                  <c:v>-2.6579433402709185E-3</c:v>
                </c:pt>
                <c:pt idx="129">
                  <c:v>-2.6598115475780226E-3</c:v>
                </c:pt>
                <c:pt idx="130">
                  <c:v>-2.6599381289790689E-3</c:v>
                </c:pt>
                <c:pt idx="131">
                  <c:v>-2.6620416479081754E-3</c:v>
                </c:pt>
                <c:pt idx="132">
                  <c:v>-2.6631687974272289E-3</c:v>
                </c:pt>
                <c:pt idx="133">
                  <c:v>-2.664398292754111E-3</c:v>
                </c:pt>
                <c:pt idx="134">
                  <c:v>-2.6647905057678558E-3</c:v>
                </c:pt>
                <c:pt idx="135">
                  <c:v>-2.6681822798700584E-3</c:v>
                </c:pt>
                <c:pt idx="136">
                  <c:v>-2.6732335277725935E-3</c:v>
                </c:pt>
                <c:pt idx="137">
                  <c:v>-2.6751180019080416E-3</c:v>
                </c:pt>
                <c:pt idx="138">
                  <c:v>-2.6796905926618209E-3</c:v>
                </c:pt>
                <c:pt idx="139">
                  <c:v>-2.6805106573067616E-3</c:v>
                </c:pt>
                <c:pt idx="140">
                  <c:v>-2.6813681104909831E-3</c:v>
                </c:pt>
                <c:pt idx="141">
                  <c:v>-2.6885025730265738E-3</c:v>
                </c:pt>
                <c:pt idx="142">
                  <c:v>-2.6910744437339431E-3</c:v>
                </c:pt>
                <c:pt idx="143">
                  <c:v>-2.6969540955012021E-3</c:v>
                </c:pt>
                <c:pt idx="144">
                  <c:v>-2.6981400628471597E-3</c:v>
                </c:pt>
                <c:pt idx="145">
                  <c:v>-2.6993611571784143E-3</c:v>
                </c:pt>
                <c:pt idx="146">
                  <c:v>-2.7084870074087488E-3</c:v>
                </c:pt>
                <c:pt idx="147">
                  <c:v>-2.7117111057867005E-3</c:v>
                </c:pt>
                <c:pt idx="148">
                  <c:v>-2.7188709966291021E-3</c:v>
                </c:pt>
                <c:pt idx="149">
                  <c:v>-2.7203802423252099E-3</c:v>
                </c:pt>
                <c:pt idx="150">
                  <c:v>-2.721915652560736E-3</c:v>
                </c:pt>
                <c:pt idx="151">
                  <c:v>-2.7328715225448698E-3</c:v>
                </c:pt>
                <c:pt idx="152">
                  <c:v>-2.7366561515331359E-3</c:v>
                </c:pt>
                <c:pt idx="153">
                  <c:v>-2.7446644875891739E-3</c:v>
                </c:pt>
                <c:pt idx="154">
                  <c:v>-2.7464533996808538E-3</c:v>
                </c:pt>
                <c:pt idx="155">
                  <c:v>-2.7523814547441624E-3</c:v>
                </c:pt>
                <c:pt idx="156">
                  <c:v>-2.7600576038187786E-3</c:v>
                </c:pt>
                <c:pt idx="157">
                  <c:v>-2.7639757769247443E-3</c:v>
                </c:pt>
                <c:pt idx="158">
                  <c:v>-2.7715461507428108E-3</c:v>
                </c:pt>
                <c:pt idx="159">
                  <c:v>-2.7735330595141106E-3</c:v>
                </c:pt>
                <c:pt idx="160">
                  <c:v>-2.7755422213037923E-3</c:v>
                </c:pt>
                <c:pt idx="161">
                  <c:v>-2.7865850158535362E-3</c:v>
                </c:pt>
                <c:pt idx="162">
                  <c:v>-2.7900942944348111E-3</c:v>
                </c:pt>
                <c:pt idx="163">
                  <c:v>-2.7959761035417138E-3</c:v>
                </c:pt>
                <c:pt idx="164">
                  <c:v>-2.7979549630910427E-3</c:v>
                </c:pt>
                <c:pt idx="165">
                  <c:v>-2.7999352699325359E-3</c:v>
                </c:pt>
                <c:pt idx="166">
                  <c:v>-2.8084790390208742E-3</c:v>
                </c:pt>
                <c:pt idx="167">
                  <c:v>-2.8109777679027445E-3</c:v>
                </c:pt>
                <c:pt idx="168">
                  <c:v>-2.8140254633339397E-3</c:v>
                </c:pt>
                <c:pt idx="169">
                  <c:v>-2.8156532931163103E-3</c:v>
                </c:pt>
                <c:pt idx="170">
                  <c:v>-2.8172375511493369E-3</c:v>
                </c:pt>
                <c:pt idx="171">
                  <c:v>-2.8213533324109477E-3</c:v>
                </c:pt>
                <c:pt idx="172">
                  <c:v>-2.8222027849424888E-3</c:v>
                </c:pt>
                <c:pt idx="173">
                  <c:v>-2.8217346491339742E-3</c:v>
                </c:pt>
                <c:pt idx="174">
                  <c:v>-2.8225634670368815E-3</c:v>
                </c:pt>
                <c:pt idx="175">
                  <c:v>-2.8233052235061527E-3</c:v>
                </c:pt>
                <c:pt idx="176">
                  <c:v>-2.8225391931147753E-3</c:v>
                </c:pt>
                <c:pt idx="177">
                  <c:v>-2.8219377447591398E-3</c:v>
                </c:pt>
                <c:pt idx="178">
                  <c:v>-2.8220793718398696E-3</c:v>
                </c:pt>
                <c:pt idx="179">
                  <c:v>-2.8194315817207938E-3</c:v>
                </c:pt>
                <c:pt idx="180">
                  <c:v>-2.8193112392634638E-3</c:v>
                </c:pt>
                <c:pt idx="181">
                  <c:v>-2.816621100575567E-3</c:v>
                </c:pt>
                <c:pt idx="182">
                  <c:v>-2.8152816940845149E-3</c:v>
                </c:pt>
                <c:pt idx="183">
                  <c:v>-2.8139002833067472E-3</c:v>
                </c:pt>
                <c:pt idx="184">
                  <c:v>-2.8112149298044342E-3</c:v>
                </c:pt>
                <c:pt idx="185">
                  <c:v>-2.8104814358795214E-3</c:v>
                </c:pt>
                <c:pt idx="186">
                  <c:v>-2.8069992148647138E-3</c:v>
                </c:pt>
                <c:pt idx="187">
                  <c:v>-2.8057510552823572E-3</c:v>
                </c:pt>
                <c:pt idx="188">
                  <c:v>-2.804591748434504E-3</c:v>
                </c:pt>
                <c:pt idx="189">
                  <c:v>-2.8035868721588975E-3</c:v>
                </c:pt>
                <c:pt idx="190">
                  <c:v>-2.8027168713423878E-3</c:v>
                </c:pt>
                <c:pt idx="191">
                  <c:v>-2.8008278781843643E-3</c:v>
                </c:pt>
                <c:pt idx="192">
                  <c:v>-2.8006252585193181E-3</c:v>
                </c:pt>
                <c:pt idx="193">
                  <c:v>-2.8006551131380952E-3</c:v>
                </c:pt>
                <c:pt idx="194">
                  <c:v>-2.8027312697812001E-3</c:v>
                </c:pt>
                <c:pt idx="195">
                  <c:v>-2.8024251983624258E-3</c:v>
                </c:pt>
                <c:pt idx="196">
                  <c:v>-2.8043121811824889E-3</c:v>
                </c:pt>
                <c:pt idx="197">
                  <c:v>-2.8056534625058305E-3</c:v>
                </c:pt>
                <c:pt idx="198">
                  <c:v>-2.8071644788152383E-3</c:v>
                </c:pt>
                <c:pt idx="199">
                  <c:v>-2.8114801087694707E-3</c:v>
                </c:pt>
                <c:pt idx="200">
                  <c:v>-2.8119828438684246E-3</c:v>
                </c:pt>
                <c:pt idx="201">
                  <c:v>-2.818065047563953E-3</c:v>
                </c:pt>
                <c:pt idx="202">
                  <c:v>-2.8202473205546541E-3</c:v>
                </c:pt>
                <c:pt idx="203">
                  <c:v>-2.8248416794203609E-3</c:v>
                </c:pt>
                <c:pt idx="204">
                  <c:v>-2.8259061464201707E-3</c:v>
                </c:pt>
                <c:pt idx="205">
                  <c:v>-2.827038209837816E-3</c:v>
                </c:pt>
                <c:pt idx="206">
                  <c:v>-2.8338529614111859E-3</c:v>
                </c:pt>
                <c:pt idx="207">
                  <c:v>-2.8360517627367167E-3</c:v>
                </c:pt>
                <c:pt idx="208">
                  <c:v>-2.8394684275264001E-3</c:v>
                </c:pt>
                <c:pt idx="209">
                  <c:v>-2.8408154477424508E-3</c:v>
                </c:pt>
                <c:pt idx="210">
                  <c:v>-2.8421879462077336E-3</c:v>
                </c:pt>
                <c:pt idx="211">
                  <c:v>-2.8472595638484228E-3</c:v>
                </c:pt>
                <c:pt idx="212">
                  <c:v>-2.848628338251921E-3</c:v>
                </c:pt>
                <c:pt idx="213">
                  <c:v>-2.8494500709945344E-3</c:v>
                </c:pt>
                <c:pt idx="214">
                  <c:v>-2.8505078736730527E-3</c:v>
                </c:pt>
                <c:pt idx="215">
                  <c:v>-2.8515061657533843E-3</c:v>
                </c:pt>
                <c:pt idx="216">
                  <c:v>-2.8522642371435615E-3</c:v>
                </c:pt>
                <c:pt idx="217">
                  <c:v>-2.8520598098787679E-3</c:v>
                </c:pt>
                <c:pt idx="218">
                  <c:v>-2.8497874008894608E-3</c:v>
                </c:pt>
                <c:pt idx="219">
                  <c:v>-2.8500371520813472E-3</c:v>
                </c:pt>
                <c:pt idx="220">
                  <c:v>-2.8502064593025336E-3</c:v>
                </c:pt>
                <c:pt idx="221">
                  <c:v>-2.8478897924459901E-3</c:v>
                </c:pt>
                <c:pt idx="222">
                  <c:v>-2.8464394006952887E-3</c:v>
                </c:pt>
                <c:pt idx="223">
                  <c:v>-2.8448378898739968E-3</c:v>
                </c:pt>
                <c:pt idx="224">
                  <c:v>-2.840516949422639E-3</c:v>
                </c:pt>
                <c:pt idx="225">
                  <c:v>-2.8399150428892739E-3</c:v>
                </c:pt>
                <c:pt idx="226">
                  <c:v>-2.8349469812884998E-3</c:v>
                </c:pt>
                <c:pt idx="227">
                  <c:v>-2.8326708559403002E-3</c:v>
                </c:pt>
                <c:pt idx="228">
                  <c:v>-2.8303223387968757E-3</c:v>
                </c:pt>
                <c:pt idx="229">
                  <c:v>-2.8253568478622815E-3</c:v>
                </c:pt>
                <c:pt idx="230">
                  <c:v>-2.8241870934793277E-3</c:v>
                </c:pt>
                <c:pt idx="231">
                  <c:v>-2.8179130248631168E-3</c:v>
                </c:pt>
                <c:pt idx="232">
                  <c:v>-2.8153836872091276E-3</c:v>
                </c:pt>
                <c:pt idx="233">
                  <c:v>-2.812867828542398E-3</c:v>
                </c:pt>
                <c:pt idx="234">
                  <c:v>-2.8082972395350458E-3</c:v>
                </c:pt>
                <c:pt idx="235">
                  <c:v>-2.8069165167750902E-3</c:v>
                </c:pt>
                <c:pt idx="236">
                  <c:v>-2.8009455869844047E-3</c:v>
                </c:pt>
                <c:pt idx="237">
                  <c:v>-2.798782807261091E-3</c:v>
                </c:pt>
                <c:pt idx="238">
                  <c:v>-2.7967099196581913E-3</c:v>
                </c:pt>
                <c:pt idx="239">
                  <c:v>-2.7925736851522587E-3</c:v>
                </c:pt>
                <c:pt idx="240">
                  <c:v>-2.7914392940280031E-3</c:v>
                </c:pt>
                <c:pt idx="241">
                  <c:v>-2.787590511402982E-3</c:v>
                </c:pt>
                <c:pt idx="242">
                  <c:v>-2.7859943159191936E-3</c:v>
                </c:pt>
                <c:pt idx="243">
                  <c:v>-2.7844666927778761E-3</c:v>
                </c:pt>
                <c:pt idx="244">
                  <c:v>-2.7819282042472471E-3</c:v>
                </c:pt>
                <c:pt idx="245">
                  <c:v>-2.781080399202007E-3</c:v>
                </c:pt>
                <c:pt idx="246">
                  <c:v>-2.7772575670827596E-3</c:v>
                </c:pt>
                <c:pt idx="247">
                  <c:v>-2.7760807384443502E-3</c:v>
                </c:pt>
                <c:pt idx="248">
                  <c:v>-2.7740065157515078E-3</c:v>
                </c:pt>
                <c:pt idx="249">
                  <c:v>-2.7733876643419586E-3</c:v>
                </c:pt>
                <c:pt idx="250">
                  <c:v>-2.7727950578328928E-3</c:v>
                </c:pt>
                <c:pt idx="251">
                  <c:v>-2.7698029173323629E-3</c:v>
                </c:pt>
                <c:pt idx="252">
                  <c:v>-2.7688539787440098E-3</c:v>
                </c:pt>
                <c:pt idx="253">
                  <c:v>-2.7669852254738362E-3</c:v>
                </c:pt>
                <c:pt idx="254">
                  <c:v>-2.7665356467886093E-3</c:v>
                </c:pt>
                <c:pt idx="255">
                  <c:v>-2.7661005480502402E-3</c:v>
                </c:pt>
                <c:pt idx="256">
                  <c:v>-2.7634069290101652E-3</c:v>
                </c:pt>
                <c:pt idx="257">
                  <c:v>-2.7625040916775282E-3</c:v>
                </c:pt>
                <c:pt idx="258">
                  <c:v>-2.760575999998642E-3</c:v>
                </c:pt>
                <c:pt idx="259">
                  <c:v>-2.7601551497903609E-3</c:v>
                </c:pt>
                <c:pt idx="260">
                  <c:v>-2.7597298540572544E-3</c:v>
                </c:pt>
                <c:pt idx="261">
                  <c:v>-2.7558472442610052E-3</c:v>
                </c:pt>
                <c:pt idx="262">
                  <c:v>-2.7537362281164364E-3</c:v>
                </c:pt>
                <c:pt idx="263">
                  <c:v>-2.7532690303969098E-3</c:v>
                </c:pt>
                <c:pt idx="264">
                  <c:v>-2.7522328308057786E-3</c:v>
                </c:pt>
                <c:pt idx="265">
                  <c:v>-2.7496298915895951E-3</c:v>
                </c:pt>
                <c:pt idx="266">
                  <c:v>-2.7485479622060918E-3</c:v>
                </c:pt>
                <c:pt idx="267">
                  <c:v>-2.7462548541330864E-3</c:v>
                </c:pt>
                <c:pt idx="268">
                  <c:v>-2.7457416805297397E-3</c:v>
                </c:pt>
                <c:pt idx="269">
                  <c:v>-2.7452241317255637E-3</c:v>
                </c:pt>
                <c:pt idx="270">
                  <c:v>-2.7417835603609792E-3</c:v>
                </c:pt>
                <c:pt idx="271">
                  <c:v>-2.7406108325119553E-3</c:v>
                </c:pt>
                <c:pt idx="272">
                  <c:v>-2.738137147463798E-3</c:v>
                </c:pt>
                <c:pt idx="273">
                  <c:v>-2.7375783696836908E-3</c:v>
                </c:pt>
                <c:pt idx="274">
                  <c:v>-2.7370152518813029E-3</c:v>
                </c:pt>
                <c:pt idx="275">
                  <c:v>-2.7333038982259349E-3</c:v>
                </c:pt>
                <c:pt idx="276">
                  <c:v>-2.732041124696322E-3</c:v>
                </c:pt>
                <c:pt idx="277">
                  <c:v>-2.7293883774317318E-3</c:v>
                </c:pt>
                <c:pt idx="278">
                  <c:v>-2.7287843672574308E-3</c:v>
                </c:pt>
                <c:pt idx="279">
                  <c:v>-2.7281760522497095E-3</c:v>
                </c:pt>
                <c:pt idx="280">
                  <c:v>-2.7241961746299875E-3</c:v>
                </c:pt>
                <c:pt idx="281">
                  <c:v>-2.7228441081879554E-3</c:v>
                </c:pt>
                <c:pt idx="282">
                  <c:v>-2.7200138132716331E-3</c:v>
                </c:pt>
                <c:pt idx="283">
                  <c:v>-2.7193649425621969E-3</c:v>
                </c:pt>
                <c:pt idx="284">
                  <c:v>-2.7187118022260265E-3</c:v>
                </c:pt>
                <c:pt idx="285">
                  <c:v>-2.7159772432468151E-3</c:v>
                </c:pt>
                <c:pt idx="286">
                  <c:v>-2.7153049583498018E-3</c:v>
                </c:pt>
                <c:pt idx="287">
                  <c:v>-2.7138705053120216E-3</c:v>
                </c:pt>
                <c:pt idx="288">
                  <c:v>-2.7124234571835565E-3</c:v>
                </c:pt>
                <c:pt idx="289">
                  <c:v>-2.7109638293249766E-3</c:v>
                </c:pt>
                <c:pt idx="290">
                  <c:v>-2.7065096209899497E-3</c:v>
                </c:pt>
                <c:pt idx="291">
                  <c:v>-2.7049998278423043E-3</c:v>
                </c:pt>
                <c:pt idx="292">
                  <c:v>-2.7034775317745308E-3</c:v>
                </c:pt>
                <c:pt idx="293">
                  <c:v>-2.7019427481529096E-3</c:v>
                </c:pt>
                <c:pt idx="294">
                  <c:v>-2.7003954923422923E-3</c:v>
                </c:pt>
                <c:pt idx="295">
                  <c:v>-2.6956790453907292E-3</c:v>
                </c:pt>
                <c:pt idx="296">
                  <c:v>-2.6940820544469573E-3</c:v>
                </c:pt>
                <c:pt idx="297">
                  <c:v>-2.6924726681241762E-3</c:v>
                </c:pt>
                <c:pt idx="298">
                  <c:v>-2.6908509017858112E-3</c:v>
                </c:pt>
                <c:pt idx="299">
                  <c:v>-2.6892167707967141E-3</c:v>
                </c:pt>
                <c:pt idx="300">
                  <c:v>-2.6842403435435791E-3</c:v>
                </c:pt>
                <c:pt idx="301">
                  <c:v>-2.6825569075715283E-3</c:v>
                </c:pt>
                <c:pt idx="302">
                  <c:v>-2.6808611837587332E-3</c:v>
                </c:pt>
                <c:pt idx="303">
                  <c:v>-2.6791531874686175E-3</c:v>
                </c:pt>
                <c:pt idx="304">
                  <c:v>-2.6774329340674618E-3</c:v>
                </c:pt>
                <c:pt idx="305">
                  <c:v>-2.6721987847906042E-3</c:v>
                </c:pt>
                <c:pt idx="306">
                  <c:v>-2.6676338193556345E-3</c:v>
                </c:pt>
                <c:pt idx="307">
                  <c:v>-2.6639384974941845E-3</c:v>
                </c:pt>
                <c:pt idx="308">
                  <c:v>-2.6630709050107226E-3</c:v>
                </c:pt>
                <c:pt idx="309">
                  <c:v>-2.6621992191058139E-3</c:v>
                </c:pt>
                <c:pt idx="310">
                  <c:v>-2.6566556204611668E-3</c:v>
                </c:pt>
                <c:pt idx="311">
                  <c:v>-2.6547836040663642E-3</c:v>
                </c:pt>
                <c:pt idx="312">
                  <c:v>-2.6509198175770558E-3</c:v>
                </c:pt>
                <c:pt idx="313">
                  <c:v>-2.6500095975538762E-3</c:v>
                </c:pt>
                <c:pt idx="314">
                  <c:v>-2.6490953193908195E-3</c:v>
                </c:pt>
                <c:pt idx="315">
                  <c:v>-2.6432990040701999E-3</c:v>
                </c:pt>
                <c:pt idx="316">
                  <c:v>-2.6372254106087822E-3</c:v>
                </c:pt>
                <c:pt idx="317">
                  <c:v>-2.6362749764056105E-3</c:v>
                </c:pt>
                <c:pt idx="318">
                  <c:v>-2.6353205168786176E-3</c:v>
                </c:pt>
                <c:pt idx="319">
                  <c:v>-2.6343620357888176E-3</c:v>
                </c:pt>
                <c:pt idx="320">
                  <c:v>-2.6293564788725994E-3</c:v>
                </c:pt>
                <c:pt idx="321">
                  <c:v>-2.6273171674883224E-3</c:v>
                </c:pt>
                <c:pt idx="322">
                  <c:v>-2.6231209907329697E-3</c:v>
                </c:pt>
                <c:pt idx="323">
                  <c:v>-2.6221266332152049E-3</c:v>
                </c:pt>
                <c:pt idx="324">
                  <c:v>-2.6211282881580165E-3</c:v>
                </c:pt>
                <c:pt idx="325">
                  <c:v>-2.6148333136421704E-3</c:v>
                </c:pt>
                <c:pt idx="326">
                  <c:v>-2.6127114837781024E-3</c:v>
                </c:pt>
                <c:pt idx="327">
                  <c:v>-2.6116854298181558E-3</c:v>
                </c:pt>
                <c:pt idx="328">
                  <c:v>-2.6106554160286312E-3</c:v>
                </c:pt>
                <c:pt idx="329">
                  <c:v>-2.6096214461782514E-3</c:v>
                </c:pt>
                <c:pt idx="330">
                  <c:v>-2.6008711988074751E-3</c:v>
                </c:pt>
                <c:pt idx="331">
                  <c:v>-2.5986733636615966E-3</c:v>
                </c:pt>
                <c:pt idx="332">
                  <c:v>-2.5964639013791313E-3</c:v>
                </c:pt>
                <c:pt idx="333">
                  <c:v>-2.591931660602953E-3</c:v>
                </c:pt>
                <c:pt idx="334">
                  <c:v>-2.5908507395052431E-3</c:v>
                </c:pt>
                <c:pt idx="335">
                  <c:v>-2.5852427205106387E-3</c:v>
                </c:pt>
                <c:pt idx="336">
                  <c:v>-2.5829638179679648E-3</c:v>
                </c:pt>
                <c:pt idx="337">
                  <c:v>-2.5806733958106953E-3</c:v>
                </c:pt>
                <c:pt idx="338">
                  <c:v>-2.5759803425715044E-3</c:v>
                </c:pt>
                <c:pt idx="339">
                  <c:v>-2.5666898111684766E-3</c:v>
                </c:pt>
                <c:pt idx="340">
                  <c:v>-2.5643191818089939E-3</c:v>
                </c:pt>
                <c:pt idx="341">
                  <c:v>-2.5594668280182198E-3</c:v>
                </c:pt>
                <c:pt idx="342">
                  <c:v>-2.558304822583765E-3</c:v>
                </c:pt>
                <c:pt idx="343">
                  <c:v>-2.5522953912484603E-3</c:v>
                </c:pt>
                <c:pt idx="344">
                  <c:v>-2.5498566119099841E-3</c:v>
                </c:pt>
                <c:pt idx="345">
                  <c:v>-2.5474065280008951E-3</c:v>
                </c:pt>
                <c:pt idx="346">
                  <c:v>-2.5423963853325737E-3</c:v>
                </c:pt>
                <c:pt idx="347">
                  <c:v>-2.5386271026613247E-3</c:v>
                </c:pt>
                <c:pt idx="348">
                  <c:v>-2.5311691572483773E-3</c:v>
                </c:pt>
                <c:pt idx="349">
                  <c:v>-2.5260121047108379E-3</c:v>
                </c:pt>
                <c:pt idx="350">
                  <c:v>-2.5247742828640729E-3</c:v>
                </c:pt>
                <c:pt idx="351">
                  <c:v>-2.5235326856707088E-3</c:v>
                </c:pt>
                <c:pt idx="352">
                  <c:v>-2.5157959250475849E-3</c:v>
                </c:pt>
                <c:pt idx="353">
                  <c:v>-2.5131947900666305E-3</c:v>
                </c:pt>
                <c:pt idx="354">
                  <c:v>-2.5078828820519886E-3</c:v>
                </c:pt>
                <c:pt idx="355">
                  <c:v>-2.5066057889047699E-3</c:v>
                </c:pt>
                <c:pt idx="356">
                  <c:v>-2.5053249558333107E-3</c:v>
                </c:pt>
                <c:pt idx="357">
                  <c:v>-2.4973558002153264E-3</c:v>
                </c:pt>
                <c:pt idx="358">
                  <c:v>-2.4946774152666586E-3</c:v>
                </c:pt>
                <c:pt idx="359">
                  <c:v>-2.4892121626850609E-3</c:v>
                </c:pt>
                <c:pt idx="360">
                  <c:v>-2.4878961717092474E-3</c:v>
                </c:pt>
                <c:pt idx="361">
                  <c:v>-2.4865764762438403E-3</c:v>
                </c:pt>
                <c:pt idx="362">
                  <c:v>-2.4783771834919898E-3</c:v>
                </c:pt>
                <c:pt idx="363">
                  <c:v>-2.4756223011980897E-3</c:v>
                </c:pt>
                <c:pt idx="364">
                  <c:v>-2.4700052147051048E-3</c:v>
                </c:pt>
                <c:pt idx="365">
                  <c:v>-2.4686506994846258E-3</c:v>
                </c:pt>
                <c:pt idx="366">
                  <c:v>-2.4672925152351638E-3</c:v>
                </c:pt>
                <c:pt idx="367">
                  <c:v>-2.4588653431846562E-3</c:v>
                </c:pt>
                <c:pt idx="368">
                  <c:v>-2.4560347161589791E-3</c:v>
                </c:pt>
                <c:pt idx="369">
                  <c:v>-2.4546510611243022E-3</c:v>
                </c:pt>
                <c:pt idx="370">
                  <c:v>-2.4488746403930617E-3</c:v>
                </c:pt>
                <c:pt idx="371">
                  <c:v>-2.4474783410834188E-3</c:v>
                </c:pt>
                <c:pt idx="372">
                  <c:v>-2.4403097593275191E-3</c:v>
                </c:pt>
                <c:pt idx="373">
                  <c:v>-2.4374094130936719E-3</c:v>
                </c:pt>
                <c:pt idx="374">
                  <c:v>-2.4344984074078369E-3</c:v>
                </c:pt>
                <c:pt idx="375">
                  <c:v>-2.4285732625717316E-3</c:v>
                </c:pt>
                <c:pt idx="376">
                  <c:v>-2.4271392220415367E-3</c:v>
                </c:pt>
                <c:pt idx="377">
                  <c:v>-2.4197840247781599E-3</c:v>
                </c:pt>
                <c:pt idx="378">
                  <c:v>-2.4168093849303851E-3</c:v>
                </c:pt>
                <c:pt idx="379">
                  <c:v>-2.4138241931446203E-3</c:v>
                </c:pt>
                <c:pt idx="380">
                  <c:v>-2.4077518341066029E-3</c:v>
                </c:pt>
                <c:pt idx="381">
                  <c:v>-2.4062804263263477E-3</c:v>
                </c:pt>
                <c:pt idx="382">
                  <c:v>-2.3987404927705569E-3</c:v>
                </c:pt>
                <c:pt idx="383">
                  <c:v>-2.3956923119201612E-3</c:v>
                </c:pt>
                <c:pt idx="384">
                  <c:v>-2.3926336866511022E-3</c:v>
                </c:pt>
                <c:pt idx="385">
                  <c:v>-2.3864156230536671E-3</c:v>
                </c:pt>
                <c:pt idx="386">
                  <c:v>-2.3849072221121359E-3</c:v>
                </c:pt>
                <c:pt idx="387">
                  <c:v>-2.3771844315958468E-3</c:v>
                </c:pt>
                <c:pt idx="388">
                  <c:v>-2.3740634623621304E-3</c:v>
                </c:pt>
                <c:pt idx="389">
                  <c:v>-2.3709321562184194E-3</c:v>
                </c:pt>
                <c:pt idx="390">
                  <c:v>-2.3645698974439355E-3</c:v>
                </c:pt>
                <c:pt idx="391">
                  <c:v>-2.3630248775525558E-3</c:v>
                </c:pt>
                <c:pt idx="392">
                  <c:v>-2.3534921761075678E-3</c:v>
                </c:pt>
                <c:pt idx="393">
                  <c:v>-2.3502941144211286E-3</c:v>
                </c:pt>
                <c:pt idx="394">
                  <c:v>-2.3437977338474688E-3</c:v>
                </c:pt>
                <c:pt idx="395">
                  <c:v>-2.3422199252746967E-3</c:v>
                </c:pt>
                <c:pt idx="396">
                  <c:v>-2.3406386607728994E-3</c:v>
                </c:pt>
                <c:pt idx="397">
                  <c:v>-2.3308916267749148E-3</c:v>
                </c:pt>
                <c:pt idx="398">
                  <c:v>-2.327622335925263E-3</c:v>
                </c:pt>
                <c:pt idx="399">
                  <c:v>-2.3209846888150309E-3</c:v>
                </c:pt>
                <c:pt idx="400">
                  <c:v>-2.3193709745145119E-3</c:v>
                </c:pt>
                <c:pt idx="401">
                  <c:v>-2.3177538398675137E-3</c:v>
                </c:pt>
                <c:pt idx="402">
                  <c:v>-2.3077947310640706E-3</c:v>
                </c:pt>
                <c:pt idx="403">
                  <c:v>-2.304454963641454E-3</c:v>
                </c:pt>
                <c:pt idx="404">
                  <c:v>-2.2976775585698502E-3</c:v>
                </c:pt>
                <c:pt idx="405">
                  <c:v>-2.2960283131182035E-3</c:v>
                </c:pt>
                <c:pt idx="406">
                  <c:v>-2.2943756829152755E-3</c:v>
                </c:pt>
                <c:pt idx="407">
                  <c:v>-2.2842067570448855E-3</c:v>
                </c:pt>
                <c:pt idx="408">
                  <c:v>-2.2807972656215024E-3</c:v>
                </c:pt>
                <c:pt idx="409">
                  <c:v>-2.2738816109102444E-3</c:v>
                </c:pt>
                <c:pt idx="410">
                  <c:v>-2.2721972090031239E-3</c:v>
                </c:pt>
                <c:pt idx="411">
                  <c:v>-2.2705094579641176E-3</c:v>
                </c:pt>
                <c:pt idx="412">
                  <c:v>-2.2601329727640045E-3</c:v>
                </c:pt>
                <c:pt idx="413">
                  <c:v>-2.2566545099184992E-3</c:v>
                </c:pt>
                <c:pt idx="414">
                  <c:v>-2.2496021136139436E-3</c:v>
                </c:pt>
                <c:pt idx="415">
                  <c:v>-2.2478829300853764E-3</c:v>
                </c:pt>
                <c:pt idx="416">
                  <c:v>-2.2461604330593953E-3</c:v>
                </c:pt>
                <c:pt idx="417">
                  <c:v>-2.2355786462487318E-3</c:v>
                </c:pt>
                <c:pt idx="418">
                  <c:v>-2.2320319645520136E-3</c:v>
                </c:pt>
                <c:pt idx="419">
                  <c:v>-2.224844334439298E-3</c:v>
                </c:pt>
                <c:pt idx="420">
                  <c:v>-2.2230907442485903E-3</c:v>
                </c:pt>
                <c:pt idx="421">
                  <c:v>-2.2213338762116525E-3</c:v>
                </c:pt>
                <c:pt idx="422">
                  <c:v>-2.2105490455109006E-3</c:v>
                </c:pt>
                <c:pt idx="423">
                  <c:v>-2.2069348975364564E-3</c:v>
                </c:pt>
                <c:pt idx="424">
                  <c:v>-2.1996135411361806E-3</c:v>
                </c:pt>
                <c:pt idx="425">
                  <c:v>-2.1978259193676519E-3</c:v>
                </c:pt>
                <c:pt idx="426">
                  <c:v>-2.1960350554249865E-3</c:v>
                </c:pt>
                <c:pt idx="427">
                  <c:v>-2.1850494385481619E-3</c:v>
                </c:pt>
                <c:pt idx="428">
                  <c:v>-2.1813685768707685E-3</c:v>
                </c:pt>
                <c:pt idx="429">
                  <c:v>-2.173915001431452E-3</c:v>
                </c:pt>
                <c:pt idx="430">
                  <c:v>-2.1720937233062065E-3</c:v>
                </c:pt>
                <c:pt idx="431">
                  <c:v>-2.1702692386983378E-3</c:v>
                </c:pt>
                <c:pt idx="432">
                  <c:v>-2.1590850933504309E-3</c:v>
                </c:pt>
                <c:pt idx="433">
                  <c:v>-2.1553382705332622E-3</c:v>
                </c:pt>
                <c:pt idx="434">
                  <c:v>-2.1534915603762528E-3</c:v>
                </c:pt>
                <c:pt idx="435">
                  <c:v>-2.1516416717650391E-3</c:v>
                </c:pt>
                <c:pt idx="436">
                  <c:v>-2.1440416940100176E-3</c:v>
                </c:pt>
                <c:pt idx="437">
                  <c:v>-2.1345937234955592E-3</c:v>
                </c:pt>
                <c:pt idx="438">
                  <c:v>-2.1307862632977681E-3</c:v>
                </c:pt>
                <c:pt idx="439">
                  <c:v>-2.1269695413312917E-3</c:v>
                </c:pt>
                <c:pt idx="440">
                  <c:v>-2.1192482890351749E-3</c:v>
                </c:pt>
                <c:pt idx="441">
                  <c:v>-2.11735768933447E-3</c:v>
                </c:pt>
                <c:pt idx="442">
                  <c:v>-2.1077475425133052E-3</c:v>
                </c:pt>
                <c:pt idx="443">
                  <c:v>-2.1038755724700486E-3</c:v>
                </c:pt>
                <c:pt idx="444">
                  <c:v>-2.0999944481641108E-3</c:v>
                </c:pt>
                <c:pt idx="445">
                  <c:v>-2.0921455865091643E-3</c:v>
                </c:pt>
                <c:pt idx="446">
                  <c:v>-2.0902224926422712E-3</c:v>
                </c:pt>
                <c:pt idx="447">
                  <c:v>-2.0804520503374668E-3</c:v>
                </c:pt>
                <c:pt idx="448">
                  <c:v>-2.0765163230267447E-3</c:v>
                </c:pt>
                <c:pt idx="449">
                  <c:v>-2.0725715489660068E-3</c:v>
                </c:pt>
                <c:pt idx="450">
                  <c:v>-2.0645965841635527E-3</c:v>
                </c:pt>
                <c:pt idx="451">
                  <c:v>-2.0626413718911035E-3</c:v>
                </c:pt>
                <c:pt idx="452">
                  <c:v>-2.0527125150633374E-3</c:v>
                </c:pt>
                <c:pt idx="453">
                  <c:v>-2.0487137830684787E-3</c:v>
                </c:pt>
                <c:pt idx="454">
                  <c:v>-2.0447061118442633E-3</c:v>
                </c:pt>
                <c:pt idx="455">
                  <c:v>-2.0366065498370056E-3</c:v>
                </c:pt>
                <c:pt idx="456">
                  <c:v>-2.0325722780541178E-3</c:v>
                </c:pt>
                <c:pt idx="457">
                  <c:v>-2.0224766728792511E-3</c:v>
                </c:pt>
                <c:pt idx="458">
                  <c:v>-2.0184113328804197E-3</c:v>
                </c:pt>
                <c:pt idx="459">
                  <c:v>-2.0101960806728769E-3</c:v>
                </c:pt>
                <c:pt idx="460">
                  <c:v>-2.0081807513556982E-3</c:v>
                </c:pt>
                <c:pt idx="461">
                  <c:v>-2.0061624300980337E-3</c:v>
                </c:pt>
                <c:pt idx="462">
                  <c:v>-1.9938345256472149E-3</c:v>
                </c:pt>
                <c:pt idx="463">
                  <c:v>-1.9897077399134316E-3</c:v>
                </c:pt>
                <c:pt idx="464">
                  <c:v>-1.9813708120136105E-3</c:v>
                </c:pt>
                <c:pt idx="465">
                  <c:v>-1.9793244565495527E-3</c:v>
                </c:pt>
                <c:pt idx="466">
                  <c:v>-1.9772751449740763E-3</c:v>
                </c:pt>
                <c:pt idx="467">
                  <c:v>-1.9647645159574564E-3</c:v>
                </c:pt>
                <c:pt idx="468">
                  <c:v>-1.9605770370570521E-3</c:v>
                </c:pt>
                <c:pt idx="469">
                  <c:v>-1.9521199385968465E-3</c:v>
                </c:pt>
                <c:pt idx="470">
                  <c:v>-1.9500429332659774E-3</c:v>
                </c:pt>
                <c:pt idx="471">
                  <c:v>-1.9479630076657181E-3</c:v>
                </c:pt>
                <c:pt idx="472">
                  <c:v>-1.9352719117857098E-3</c:v>
                </c:pt>
                <c:pt idx="473">
                  <c:v>-1.9310244922779889E-3</c:v>
                </c:pt>
                <c:pt idx="474">
                  <c:v>-1.9224487281337007E-3</c:v>
                </c:pt>
                <c:pt idx="475">
                  <c:v>-1.9203414493436377E-3</c:v>
                </c:pt>
                <c:pt idx="476">
                  <c:v>-1.9182312861396671E-3</c:v>
                </c:pt>
                <c:pt idx="477">
                  <c:v>-1.9053619811012609E-3</c:v>
                </c:pt>
                <c:pt idx="478">
                  <c:v>-1.9032361089879046E-3</c:v>
                </c:pt>
                <c:pt idx="479">
                  <c:v>-1.8989252407108914E-3</c:v>
                </c:pt>
                <c:pt idx="480">
                  <c:v>-1.8902252726336888E-3</c:v>
                </c:pt>
                <c:pt idx="481">
                  <c:v>-1.8880852483884173E-3</c:v>
                </c:pt>
                <c:pt idx="482">
                  <c:v>-1.8772454118227699E-3</c:v>
                </c:pt>
                <c:pt idx="483">
                  <c:v>-1.8728844560569335E-3</c:v>
                </c:pt>
                <c:pt idx="484">
                  <c:v>-1.8685152061350685E-3</c:v>
                </c:pt>
                <c:pt idx="485">
                  <c:v>-1.859699671002274E-3</c:v>
                </c:pt>
                <c:pt idx="486">
                  <c:v>-1.8575301624018839E-3</c:v>
                </c:pt>
                <c:pt idx="487">
                  <c:v>-1.8465450817073403E-3</c:v>
                </c:pt>
                <c:pt idx="488">
                  <c:v>-1.842126389373977E-3</c:v>
                </c:pt>
                <c:pt idx="489">
                  <c:v>-1.8376995103945859E-3</c:v>
                </c:pt>
                <c:pt idx="490">
                  <c:v>-1.8287699123205325E-3</c:v>
                </c:pt>
                <c:pt idx="491">
                  <c:v>-1.8265712961854535E-3</c:v>
                </c:pt>
                <c:pt idx="492">
                  <c:v>-1.8154428533878608E-3</c:v>
                </c:pt>
                <c:pt idx="493">
                  <c:v>-1.8109671770796254E-3</c:v>
                </c:pt>
                <c:pt idx="494">
                  <c:v>-1.8064833971562777E-3</c:v>
                </c:pt>
                <c:pt idx="495">
                  <c:v>-1.7928757733796359E-3</c:v>
                </c:pt>
                <c:pt idx="496">
                  <c:v>-1.7906456096573498E-3</c:v>
                </c:pt>
                <c:pt idx="497">
                  <c:v>-1.7839386708184968E-3</c:v>
                </c:pt>
                <c:pt idx="498">
                  <c:v>-1.7794036212159803E-3</c:v>
                </c:pt>
                <c:pt idx="499">
                  <c:v>-1.774859553427266E-3</c:v>
                </c:pt>
                <c:pt idx="500">
                  <c:v>-1.7726100931602438E-3</c:v>
                </c:pt>
                <c:pt idx="501">
                  <c:v>-1.7611151611567066E-3</c:v>
                </c:pt>
                <c:pt idx="502">
                  <c:v>-1.7496706444447743E-3</c:v>
                </c:pt>
                <c:pt idx="503">
                  <c:v>-1.7450640608605089E-3</c:v>
                </c:pt>
                <c:pt idx="504">
                  <c:v>-1.7357565690755518E-3</c:v>
                </c:pt>
                <c:pt idx="505">
                  <c:v>-1.7334714103857396E-3</c:v>
                </c:pt>
                <c:pt idx="506">
                  <c:v>-1.7311833150367834E-3</c:v>
                </c:pt>
                <c:pt idx="507">
                  <c:v>-1.7172081406268173E-3</c:v>
                </c:pt>
                <c:pt idx="508">
                  <c:v>-1.712528105338478E-3</c:v>
                </c:pt>
                <c:pt idx="509">
                  <c:v>-1.703064154674472E-3</c:v>
                </c:pt>
                <c:pt idx="510">
                  <c:v>-1.7007442867408851E-3</c:v>
                </c:pt>
                <c:pt idx="511">
                  <c:v>-1.6984210617381058E-3</c:v>
                </c:pt>
                <c:pt idx="512">
                  <c:v>-1.6842105613462128E-3</c:v>
                </c:pt>
                <c:pt idx="513">
                  <c:v>-1.6794500524069049E-3</c:v>
                </c:pt>
                <c:pt idx="514">
                  <c:v>-1.6698188650708027E-3</c:v>
                </c:pt>
                <c:pt idx="515">
                  <c:v>-1.6674592057569493E-3</c:v>
                </c:pt>
                <c:pt idx="516">
                  <c:v>-1.6650954404471715E-3</c:v>
                </c:pt>
                <c:pt idx="517">
                  <c:v>-1.6359779326266281E-3</c:v>
                </c:pt>
                <c:pt idx="518">
                  <c:v>-1.6115064653342596E-3</c:v>
                </c:pt>
                <c:pt idx="519">
                  <c:v>-1.5816398932594164E-3</c:v>
                </c:pt>
                <c:pt idx="520">
                  <c:v>-1.546224772161755E-3</c:v>
                </c:pt>
                <c:pt idx="521">
                  <c:v>-1.5101921059032788E-3</c:v>
                </c:pt>
                <c:pt idx="522">
                  <c:v>-1.4762129821543901E-3</c:v>
                </c:pt>
                <c:pt idx="523">
                  <c:v>-1.4444055525670535E-3</c:v>
                </c:pt>
                <c:pt idx="524">
                  <c:v>-1.4066367948485845E-3</c:v>
                </c:pt>
                <c:pt idx="525">
                  <c:v>-1.3682391609518404E-3</c:v>
                </c:pt>
                <c:pt idx="526">
                  <c:v>-1.3292096567575826E-3</c:v>
                </c:pt>
                <c:pt idx="527">
                  <c:v>-1.2808599776105479E-3</c:v>
                </c:pt>
                <c:pt idx="528">
                  <c:v>-1.2404206510869963E-3</c:v>
                </c:pt>
                <c:pt idx="529">
                  <c:v>-1.1993398222296106E-3</c:v>
                </c:pt>
                <c:pt idx="530">
                  <c:v>-1.1576144957453447E-3</c:v>
                </c:pt>
                <c:pt idx="531">
                  <c:v>-1.1061127242180113E-3</c:v>
                </c:pt>
                <c:pt idx="532">
                  <c:v>-1.0753485809531504E-3</c:v>
                </c:pt>
                <c:pt idx="533">
                  <c:v>-1.0317185925590167E-3</c:v>
                </c:pt>
                <c:pt idx="534">
                  <c:v>-9.8743234131548618E-4</c:v>
                </c:pt>
                <c:pt idx="535">
                  <c:v>-9.3921555288573586E-4</c:v>
                </c:pt>
                <c:pt idx="536">
                  <c:v>-8.9356033087118283E-4</c:v>
                </c:pt>
                <c:pt idx="537">
                  <c:v>-8.4723963985414597E-4</c:v>
                </c:pt>
                <c:pt idx="538">
                  <c:v>-8.0025048329483478E-4</c:v>
                </c:pt>
                <c:pt idx="539">
                  <c:v>-7.5258986448585097E-4</c:v>
                </c:pt>
                <c:pt idx="540">
                  <c:v>-7.0776553752027738E-4</c:v>
                </c:pt>
                <c:pt idx="541">
                  <c:v>-6.5880155478126312E-4</c:v>
                </c:pt>
                <c:pt idx="542">
                  <c:v>-6.0915733827160423E-4</c:v>
                </c:pt>
                <c:pt idx="543">
                  <c:v>-5.5882989090605406E-4</c:v>
                </c:pt>
                <c:pt idx="544">
                  <c:v>-5.0410994025720888E-4</c:v>
                </c:pt>
                <c:pt idx="545">
                  <c:v>-4.5235760772296512E-4</c:v>
                </c:pt>
                <c:pt idx="546">
                  <c:v>-3.9991283126329701E-4</c:v>
                </c:pt>
                <c:pt idx="547">
                  <c:v>-3.4677261280028959E-4</c:v>
                </c:pt>
                <c:pt idx="548">
                  <c:v>-2.9293395408197352E-4</c:v>
                </c:pt>
                <c:pt idx="549">
                  <c:v>-2.3839385666814307E-4</c:v>
                </c:pt>
                <c:pt idx="550">
                  <c:v>-1.831493219380916E-4</c:v>
                </c:pt>
                <c:pt idx="551">
                  <c:v>-1.2719735108545466E-4</c:v>
                </c:pt>
                <c:pt idx="552">
                  <c:v>-7.0534945118209741E-5</c:v>
                </c:pt>
                <c:pt idx="553">
                  <c:v>-1.7318239305286198E-5</c:v>
                </c:pt>
                <c:pt idx="554">
                  <c:v>4.0722604211396174E-5</c:v>
                </c:pt>
                <c:pt idx="555">
                  <c:v>9.9482657133442842E-5</c:v>
                </c:pt>
                <c:pt idx="556">
                  <c:v>1.5896491885758479E-4</c:v>
                </c:pt>
                <c:pt idx="557">
                  <c:v>2.23538589440199E-4</c:v>
                </c:pt>
                <c:pt idx="558">
                  <c:v>2.8452659560547353E-4</c:v>
                </c:pt>
                <c:pt idx="559">
                  <c:v>3.4624603520327923E-4</c:v>
                </c:pt>
                <c:pt idx="560">
                  <c:v>4.0869990878825954E-4</c:v>
                </c:pt>
                <c:pt idx="561">
                  <c:v>4.7189121711618733E-4</c:v>
                </c:pt>
                <c:pt idx="562">
                  <c:v>5.3119286379121888E-4</c:v>
                </c:pt>
                <c:pt idx="563">
                  <c:v>5.9581458611912552E-4</c:v>
                </c:pt>
                <c:pt idx="564">
                  <c:v>6.6118251931612804E-4</c:v>
                </c:pt>
                <c:pt idx="565">
                  <c:v>7.3207943091624372E-4</c:v>
                </c:pt>
                <c:pt idx="566">
                  <c:v>7.9889774108884179E-4</c:v>
                </c:pt>
                <c:pt idx="567">
                  <c:v>8.662660781757767E-4</c:v>
                </c:pt>
                <c:pt idx="568">
                  <c:v>9.3407301663470739E-4</c:v>
                </c:pt>
                <c:pt idx="569">
                  <c:v>1.0022057909680488E-3</c:v>
                </c:pt>
                <c:pt idx="570">
                  <c:v>1.0705961173430195E-3</c:v>
                </c:pt>
                <c:pt idx="571">
                  <c:v>1.1392314346049225E-3</c:v>
                </c:pt>
                <c:pt idx="572">
                  <c:v>1.2081025254017145E-3</c:v>
                </c:pt>
                <c:pt idx="573">
                  <c:v>1.2772001721905377E-3</c:v>
                </c:pt>
                <c:pt idx="574">
                  <c:v>1.3465151572119331E-3</c:v>
                </c:pt>
                <c:pt idx="575">
                  <c:v>1.4010850453827217E-3</c:v>
                </c:pt>
                <c:pt idx="576">
                  <c:v>1.4707657609774089E-3</c:v>
                </c:pt>
                <c:pt idx="577">
                  <c:v>1.5406380927778557E-3</c:v>
                </c:pt>
                <c:pt idx="578">
                  <c:v>1.6106928220240211E-3</c:v>
                </c:pt>
                <c:pt idx="579">
                  <c:v>1.6960275198276268E-3</c:v>
                </c:pt>
                <c:pt idx="580">
                  <c:v>1.766452949684461E-3</c:v>
                </c:pt>
                <c:pt idx="581">
                  <c:v>1.8370311875913795E-3</c:v>
                </c:pt>
                <c:pt idx="582">
                  <c:v>1.9077530140922162E-3</c:v>
                </c:pt>
                <c:pt idx="583">
                  <c:v>1.9786092095142038E-3</c:v>
                </c:pt>
                <c:pt idx="584">
                  <c:v>2.0445046739538952E-3</c:v>
                </c:pt>
                <c:pt idx="585">
                  <c:v>2.1155940400570117E-3</c:v>
                </c:pt>
                <c:pt idx="586">
                  <c:v>2.2071511057033533E-3</c:v>
                </c:pt>
                <c:pt idx="587">
                  <c:v>2.2580856091529711E-3</c:v>
                </c:pt>
                <c:pt idx="588">
                  <c:v>2.3345830162090388E-3</c:v>
                </c:pt>
                <c:pt idx="589">
                  <c:v>2.406051799515961E-3</c:v>
                </c:pt>
                <c:pt idx="590">
                  <c:v>2.4775904077790228E-3</c:v>
                </c:pt>
                <c:pt idx="591">
                  <c:v>2.5491896195436567E-3</c:v>
                </c:pt>
                <c:pt idx="592">
                  <c:v>2.6157091060730053E-3</c:v>
                </c:pt>
                <c:pt idx="593">
                  <c:v>2.6873991043547818E-3</c:v>
                </c:pt>
                <c:pt idx="594">
                  <c:v>2.7591226845977701E-3</c:v>
                </c:pt>
                <c:pt idx="595">
                  <c:v>2.8308706244857262E-3</c:v>
                </c:pt>
                <c:pt idx="596">
                  <c:v>2.9077719637199944E-3</c:v>
                </c:pt>
                <c:pt idx="597">
                  <c:v>2.9795411330320186E-3</c:v>
                </c:pt>
                <c:pt idx="598">
                  <c:v>3.0513063492352351E-3</c:v>
                </c:pt>
                <c:pt idx="599">
                  <c:v>3.123058389054596E-3</c:v>
                </c:pt>
                <c:pt idx="600">
                  <c:v>3.1947880289778258E-3</c:v>
                </c:pt>
                <c:pt idx="601">
                  <c:v>3.2664860452657324E-3</c:v>
                </c:pt>
                <c:pt idx="602">
                  <c:v>3.3381432139522084E-3</c:v>
                </c:pt>
                <c:pt idx="603">
                  <c:v>3.4097503108468106E-3</c:v>
                </c:pt>
                <c:pt idx="604">
                  <c:v>3.481298111529601E-3</c:v>
                </c:pt>
                <c:pt idx="605">
                  <c:v>3.5476607401427884E-3</c:v>
                </c:pt>
                <c:pt idx="606">
                  <c:v>3.6190679012282345E-3</c:v>
                </c:pt>
                <c:pt idx="607">
                  <c:v>3.6903887371533273E-3</c:v>
                </c:pt>
                <c:pt idx="608">
                  <c:v>3.7616140227720862E-3</c:v>
                </c:pt>
                <c:pt idx="609">
                  <c:v>3.8378248012489601E-3</c:v>
                </c:pt>
                <c:pt idx="610">
                  <c:v>3.9088230992045591E-3</c:v>
                </c:pt>
                <c:pt idx="611">
                  <c:v>3.9796975237067272E-3</c:v>
                </c:pt>
                <c:pt idx="612">
                  <c:v>4.0504388485408348E-3</c:v>
                </c:pt>
                <c:pt idx="613">
                  <c:v>4.1210378472679131E-3</c:v>
                </c:pt>
                <c:pt idx="614">
                  <c:v>4.1864425438538078E-3</c:v>
                </c:pt>
                <c:pt idx="615">
                  <c:v>4.256740654759561E-3</c:v>
                </c:pt>
                <c:pt idx="616">
                  <c:v>4.3268694063547386E-3</c:v>
                </c:pt>
                <c:pt idx="617">
                  <c:v>4.4068317894854769E-3</c:v>
                </c:pt>
                <c:pt idx="618">
                  <c:v>4.4715831319850066E-3</c:v>
                </c:pt>
                <c:pt idx="619">
                  <c:v>4.5411663820114512E-3</c:v>
                </c:pt>
                <c:pt idx="620">
                  <c:v>4.6105840024272234E-3</c:v>
                </c:pt>
                <c:pt idx="621">
                  <c:v>4.6798443003885776E-3</c:v>
                </c:pt>
                <c:pt idx="622">
                  <c:v>4.7588132123581456E-3</c:v>
                </c:pt>
                <c:pt idx="623">
                  <c:v>4.8277424869688328E-3</c:v>
                </c:pt>
                <c:pt idx="624">
                  <c:v>4.8965062806344455E-3</c:v>
                </c:pt>
                <c:pt idx="625">
                  <c:v>4.9650967730969922E-3</c:v>
                </c:pt>
                <c:pt idx="626">
                  <c:v>5.0335061439025115E-3</c:v>
                </c:pt>
                <c:pt idx="627">
                  <c:v>5.0919406532172898E-3</c:v>
                </c:pt>
                <c:pt idx="628">
                  <c:v>5.1599917667670457E-3</c:v>
                </c:pt>
                <c:pt idx="629">
                  <c:v>5.2278393937622986E-3</c:v>
                </c:pt>
                <c:pt idx="630">
                  <c:v>5.2954757135458231E-3</c:v>
                </c:pt>
                <c:pt idx="631">
                  <c:v>5.3725624452136758E-3</c:v>
                </c:pt>
                <c:pt idx="632">
                  <c:v>5.4589779674914596E-3</c:v>
                </c:pt>
                <c:pt idx="633">
                  <c:v>5.5066433790480988E-3</c:v>
                </c:pt>
                <c:pt idx="634">
                  <c:v>5.5733222196983137E-3</c:v>
                </c:pt>
                <c:pt idx="635">
                  <c:v>5.6349825934294273E-3</c:v>
                </c:pt>
                <c:pt idx="636">
                  <c:v>5.7011687322177096E-3</c:v>
                </c:pt>
                <c:pt idx="637">
                  <c:v>5.7953198879676093E-3</c:v>
                </c:pt>
                <c:pt idx="638">
                  <c:v>5.8608462799900063E-3</c:v>
                </c:pt>
                <c:pt idx="639">
                  <c:v>5.9120311878295079E-3</c:v>
                </c:pt>
                <c:pt idx="640">
                  <c:v>5.9910344722016728E-3</c:v>
                </c:pt>
                <c:pt idx="641">
                  <c:v>6.0556806259967622E-3</c:v>
                </c:pt>
                <c:pt idx="642">
                  <c:v>6.1200177203937778E-3</c:v>
                </c:pt>
                <c:pt idx="643">
                  <c:v>6.1840379318134353E-3</c:v>
                </c:pt>
                <c:pt idx="644">
                  <c:v>6.2477334365140802E-3</c:v>
                </c:pt>
                <c:pt idx="645">
                  <c:v>6.3110964106141698E-3</c:v>
                </c:pt>
                <c:pt idx="646">
                  <c:v>6.3741190300772854E-3</c:v>
                </c:pt>
                <c:pt idx="647">
                  <c:v>6.4367934707321162E-3</c:v>
                </c:pt>
                <c:pt idx="648">
                  <c:v>6.4991119082599691E-3</c:v>
                </c:pt>
                <c:pt idx="649">
                  <c:v>6.5610665181972672E-3</c:v>
                </c:pt>
                <c:pt idx="650">
                  <c:v>6.6226494759505372E-3</c:v>
                </c:pt>
                <c:pt idx="651">
                  <c:v>6.68385295678392E-3</c:v>
                </c:pt>
                <c:pt idx="652">
                  <c:v>6.7446691358416522E-3</c:v>
                </c:pt>
                <c:pt idx="653">
                  <c:v>6.8050901881255843E-3</c:v>
                </c:pt>
                <c:pt idx="654">
                  <c:v>6.8651082885151649E-3</c:v>
                </c:pt>
                <c:pt idx="655">
                  <c:v>6.9247156117724362E-3</c:v>
                </c:pt>
                <c:pt idx="656">
                  <c:v>6.9839043325295447E-3</c:v>
                </c:pt>
                <c:pt idx="657">
                  <c:v>7.0426666252987324E-3</c:v>
                </c:pt>
                <c:pt idx="658">
                  <c:v>7.1009946644898236E-3</c:v>
                </c:pt>
                <c:pt idx="659">
                  <c:v>7.1588806243827463E-3</c:v>
                </c:pt>
                <c:pt idx="660">
                  <c:v>7.2163166791650024E-3</c:v>
                </c:pt>
                <c:pt idx="661">
                  <c:v>7.2732950029091858E-3</c:v>
                </c:pt>
                <c:pt idx="662">
                  <c:v>7.3298077695779784E-3</c:v>
                </c:pt>
                <c:pt idx="663">
                  <c:v>7.3858471530516279E-3</c:v>
                </c:pt>
                <c:pt idx="664">
                  <c:v>7.4414053270954739E-3</c:v>
                </c:pt>
                <c:pt idx="665">
                  <c:v>7.49647446539492E-3</c:v>
                </c:pt>
                <c:pt idx="666">
                  <c:v>7.5510467415404459E-3</c:v>
                </c:pt>
                <c:pt idx="667">
                  <c:v>7.6051143290351009E-3</c:v>
                </c:pt>
                <c:pt idx="668">
                  <c:v>7.6586694012970025E-3</c:v>
                </c:pt>
                <c:pt idx="669">
                  <c:v>7.7117273114299389E-3</c:v>
                </c:pt>
                <c:pt idx="670">
                  <c:v>7.7643968401233665E-3</c:v>
                </c:pt>
                <c:pt idx="671">
                  <c:v>7.8168118965435407E-3</c:v>
                </c:pt>
                <c:pt idx="672">
                  <c:v>7.8691085157361895E-3</c:v>
                </c:pt>
                <c:pt idx="673">
                  <c:v>7.9214230379603956E-3</c:v>
                </c:pt>
                <c:pt idx="674">
                  <c:v>7.9623142639179325E-3</c:v>
                </c:pt>
                <c:pt idx="675">
                  <c:v>8.0263461517851575E-3</c:v>
                </c:pt>
                <c:pt idx="676">
                  <c:v>8.0789628202124208E-3</c:v>
                </c:pt>
                <c:pt idx="677">
                  <c:v>8.1316854147875373E-3</c:v>
                </c:pt>
                <c:pt idx="678">
                  <c:v>8.1728906192500787E-3</c:v>
                </c:pt>
                <c:pt idx="679">
                  <c:v>8.2219207869279765E-3</c:v>
                </c:pt>
                <c:pt idx="680">
                  <c:v>8.2749351743822384E-3</c:v>
                </c:pt>
                <c:pt idx="681">
                  <c:v>8.3280624624539248E-3</c:v>
                </c:pt>
                <c:pt idx="682">
                  <c:v>8.3813045398151154E-3</c:v>
                </c:pt>
                <c:pt idx="683">
                  <c:v>8.4542757028114521E-3</c:v>
                </c:pt>
                <c:pt idx="684">
                  <c:v>8.5038681818630502E-3</c:v>
                </c:pt>
                <c:pt idx="685">
                  <c:v>8.5575061894560545E-3</c:v>
                </c:pt>
                <c:pt idx="686">
                  <c:v>8.6112671247395856E-3</c:v>
                </c:pt>
                <c:pt idx="687">
                  <c:v>8.6651528769748909E-3</c:v>
                </c:pt>
                <c:pt idx="688">
                  <c:v>8.7191653354556919E-3</c:v>
                </c:pt>
                <c:pt idx="689">
                  <c:v>8.7733063895206742E-3</c:v>
                </c:pt>
                <c:pt idx="690">
                  <c:v>8.8275779285509892E-3</c:v>
                </c:pt>
                <c:pt idx="691">
                  <c:v>8.8819818419677565E-3</c:v>
                </c:pt>
                <c:pt idx="692">
                  <c:v>8.9365200192295657E-3</c:v>
                </c:pt>
                <c:pt idx="693">
                  <c:v>8.9911943498399705E-3</c:v>
                </c:pt>
                <c:pt idx="694">
                  <c:v>9.0460067233399943E-3</c:v>
                </c:pt>
                <c:pt idx="695">
                  <c:v>9.1009590293181231E-3</c:v>
                </c:pt>
                <c:pt idx="696">
                  <c:v>9.1560531574028103E-3</c:v>
                </c:pt>
                <c:pt idx="697">
                  <c:v>9.2112909972624779E-3</c:v>
                </c:pt>
                <c:pt idx="698">
                  <c:v>9.2666744386105115E-3</c:v>
                </c:pt>
                <c:pt idx="699">
                  <c:v>9.322205371200265E-3</c:v>
                </c:pt>
                <c:pt idx="700">
                  <c:v>9.3778856848350522E-3</c:v>
                </c:pt>
                <c:pt idx="701">
                  <c:v>9.433717269350661E-3</c:v>
                </c:pt>
                <c:pt idx="702">
                  <c:v>9.4897020146328392E-3</c:v>
                </c:pt>
                <c:pt idx="703">
                  <c:v>9.5458418106122989E-3</c:v>
                </c:pt>
                <c:pt idx="704">
                  <c:v>9.6021385472622178E-3</c:v>
                </c:pt>
                <c:pt idx="705">
                  <c:v>9.6585941145982401E-3</c:v>
                </c:pt>
                <c:pt idx="706">
                  <c:v>9.7152104026834718E-3</c:v>
                </c:pt>
                <c:pt idx="707">
                  <c:v>9.7719893016209869E-3</c:v>
                </c:pt>
                <c:pt idx="708">
                  <c:v>9.8289327015613215E-3</c:v>
                </c:pt>
                <c:pt idx="709">
                  <c:v>9.8860424927074697E-3</c:v>
                </c:pt>
                <c:pt idx="710">
                  <c:v>9.9433205652973977E-3</c:v>
                </c:pt>
                <c:pt idx="711">
                  <c:v>1.000076880962153E-2</c:v>
                </c:pt>
                <c:pt idx="712">
                  <c:v>1.0058389116010258E-2</c:v>
                </c:pt>
                <c:pt idx="713">
                  <c:v>1.0103331679383425E-2</c:v>
                </c:pt>
                <c:pt idx="714">
                  <c:v>1.0174153476560366E-2</c:v>
                </c:pt>
                <c:pt idx="715">
                  <c:v>1.0232301311622338E-2</c:v>
                </c:pt>
                <c:pt idx="716">
                  <c:v>1.0290628770560084E-2</c:v>
                </c:pt>
                <c:pt idx="717">
                  <c:v>1.034913774393631E-2</c:v>
                </c:pt>
                <c:pt idx="718">
                  <c:v>1.0407830122373674E-2</c:v>
                </c:pt>
                <c:pt idx="719">
                  <c:v>1.04667077965373E-2</c:v>
                </c:pt>
                <c:pt idx="720">
                  <c:v>1.0525772657139776E-2</c:v>
                </c:pt>
                <c:pt idx="721">
                  <c:v>1.0585019536807072E-2</c:v>
                </c:pt>
                <c:pt idx="722">
                  <c:v>1.064439948135848E-2</c:v>
                </c:pt>
                <c:pt idx="723">
                  <c:v>1.0703846185182997E-2</c:v>
                </c:pt>
                <c:pt idx="724">
                  <c:v>1.0763292452022066E-2</c:v>
                </c:pt>
                <c:pt idx="725">
                  <c:v>1.0822670488459807E-2</c:v>
                </c:pt>
                <c:pt idx="726">
                  <c:v>1.0881934453530195E-2</c:v>
                </c:pt>
                <c:pt idx="727">
                  <c:v>1.0941078252743319E-2</c:v>
                </c:pt>
                <c:pt idx="728">
                  <c:v>1.1000099855750789E-2</c:v>
                </c:pt>
                <c:pt idx="729">
                  <c:v>1.1058997232176737E-2</c:v>
                </c:pt>
                <c:pt idx="730">
                  <c:v>1.1117768351600332E-2</c:v>
                </c:pt>
                <c:pt idx="731">
                  <c:v>1.1159004211991976E-2</c:v>
                </c:pt>
                <c:pt idx="732">
                  <c:v>1.1217547305990243E-2</c:v>
                </c:pt>
                <c:pt idx="733">
                  <c:v>1.1275958610112356E-2</c:v>
                </c:pt>
                <c:pt idx="734">
                  <c:v>1.1334236094316465E-2</c:v>
                </c:pt>
                <c:pt idx="735">
                  <c:v>1.1409659026363483E-2</c:v>
                </c:pt>
                <c:pt idx="736">
                  <c:v>1.1467629962854664E-2</c:v>
                </c:pt>
                <c:pt idx="737">
                  <c:v>1.1529762411864977E-2</c:v>
                </c:pt>
                <c:pt idx="738">
                  <c:v>1.1583148392146914E-2</c:v>
                </c:pt>
                <c:pt idx="739">
                  <c:v>1.162783293945269E-2</c:v>
                </c:pt>
                <c:pt idx="740">
                  <c:v>1.1698088691555197E-2</c:v>
                </c:pt>
                <c:pt idx="741">
                  <c:v>1.1755336965556529E-2</c:v>
                </c:pt>
                <c:pt idx="742">
                  <c:v>1.1812434614617839E-2</c:v>
                </c:pt>
                <c:pt idx="743">
                  <c:v>1.1869379607846176E-2</c:v>
                </c:pt>
                <c:pt idx="744">
                  <c:v>1.1926169914308615E-2</c:v>
                </c:pt>
                <c:pt idx="745">
                  <c:v>1.1982803503042261E-2</c:v>
                </c:pt>
                <c:pt idx="746">
                  <c:v>1.2039278343046744E-2</c:v>
                </c:pt>
                <c:pt idx="747">
                  <c:v>1.2095592403284228E-2</c:v>
                </c:pt>
                <c:pt idx="748">
                  <c:v>1.2151743652691893E-2</c:v>
                </c:pt>
                <c:pt idx="749">
                  <c:v>1.2207730060164457E-2</c:v>
                </c:pt>
                <c:pt idx="750">
                  <c:v>1.2263549594574152E-2</c:v>
                </c:pt>
                <c:pt idx="751">
                  <c:v>1.2319200224745752E-2</c:v>
                </c:pt>
                <c:pt idx="752">
                  <c:v>1.2362196218864082E-2</c:v>
                </c:pt>
                <c:pt idx="753">
                  <c:v>1.2429986647558844E-2</c:v>
                </c:pt>
                <c:pt idx="754">
                  <c:v>1.2485118377704996E-2</c:v>
                </c:pt>
                <c:pt idx="755">
                  <c:v>1.2540073078624869E-2</c:v>
                </c:pt>
                <c:pt idx="756">
                  <c:v>1.2594848718990859E-2</c:v>
                </c:pt>
                <c:pt idx="757">
                  <c:v>1.2649443267452876E-2</c:v>
                </c:pt>
                <c:pt idx="758">
                  <c:v>1.270385469261337E-2</c:v>
                </c:pt>
                <c:pt idx="759">
                  <c:v>1.2758080963057306E-2</c:v>
                </c:pt>
                <c:pt idx="760">
                  <c:v>1.2812120047337172E-2</c:v>
                </c:pt>
                <c:pt idx="761">
                  <c:v>1.2865969913972986E-2</c:v>
                </c:pt>
                <c:pt idx="762">
                  <c:v>1.2919628531457283E-2</c:v>
                </c:pt>
                <c:pt idx="763">
                  <c:v>1.2973093868252628E-2</c:v>
                </c:pt>
                <c:pt idx="764">
                  <c:v>1.30263638927966E-2</c:v>
                </c:pt>
                <c:pt idx="765">
                  <c:v>1.3079436573494307E-2</c:v>
                </c:pt>
                <c:pt idx="766">
                  <c:v>1.3132309878720883E-2</c:v>
                </c:pt>
                <c:pt idx="767">
                  <c:v>1.3184981776826477E-2</c:v>
                </c:pt>
                <c:pt idx="768">
                  <c:v>1.3237450236143755E-2</c:v>
                </c:pt>
                <c:pt idx="769">
                  <c:v>1.3289713224957922E-2</c:v>
                </c:pt>
                <c:pt idx="770">
                  <c:v>1.3341768711546687E-2</c:v>
                </c:pt>
                <c:pt idx="771">
                  <c:v>1.3393614664152786E-2</c:v>
                </c:pt>
                <c:pt idx="772">
                  <c:v>1.3445249050993979E-2</c:v>
                </c:pt>
                <c:pt idx="773">
                  <c:v>1.3500579266966543E-2</c:v>
                </c:pt>
                <c:pt idx="774">
                  <c:v>1.3547905102825608E-2</c:v>
                </c:pt>
                <c:pt idx="775">
                  <c:v>1.3598982312362506E-2</c:v>
                </c:pt>
                <c:pt idx="776">
                  <c:v>1.3649938159029651E-2</c:v>
                </c:pt>
                <c:pt idx="777">
                  <c:v>1.3700807535408366E-2</c:v>
                </c:pt>
                <c:pt idx="778">
                  <c:v>1.3751616889255136E-2</c:v>
                </c:pt>
                <c:pt idx="779">
                  <c:v>1.3802369713698248E-2</c:v>
                </c:pt>
                <c:pt idx="780">
                  <c:v>1.3853065765357386E-2</c:v>
                </c:pt>
                <c:pt idx="781">
                  <c:v>1.3903704800842243E-2</c:v>
                </c:pt>
                <c:pt idx="782">
                  <c:v>1.3954286576765007E-2</c:v>
                </c:pt>
                <c:pt idx="783">
                  <c:v>1.3989306153797516E-2</c:v>
                </c:pt>
                <c:pt idx="784">
                  <c:v>1.4039781397579316E-2</c:v>
                </c:pt>
                <c:pt idx="785">
                  <c:v>1.4090198701936427E-2</c:v>
                </c:pt>
                <c:pt idx="786">
                  <c:v>1.4140557823597735E-2</c:v>
                </c:pt>
                <c:pt idx="787">
                  <c:v>1.4206328044029382E-2</c:v>
                </c:pt>
                <c:pt idx="788">
                  <c:v>1.4260426021925293E-2</c:v>
                </c:pt>
                <c:pt idx="789">
                  <c:v>1.4306735294950523E-2</c:v>
                </c:pt>
                <c:pt idx="790">
                  <c:v>1.4356850231908302E-2</c:v>
                </c:pt>
                <c:pt idx="791">
                  <c:v>1.4395330734662105E-2</c:v>
                </c:pt>
                <c:pt idx="792">
                  <c:v>1.4456901511704368E-2</c:v>
                </c:pt>
                <c:pt idx="793">
                  <c:v>1.4506837367694592E-2</c:v>
                </c:pt>
                <c:pt idx="794">
                  <c:v>1.4556713043169245E-2</c:v>
                </c:pt>
                <c:pt idx="795">
                  <c:v>1.4606528294698051E-2</c:v>
                </c:pt>
                <c:pt idx="796">
                  <c:v>1.4656282878838245E-2</c:v>
                </c:pt>
                <c:pt idx="797">
                  <c:v>1.4705976552157052E-2</c:v>
                </c:pt>
                <c:pt idx="798">
                  <c:v>1.4755609071199216E-2</c:v>
                </c:pt>
                <c:pt idx="799">
                  <c:v>1.480518019252447E-2</c:v>
                </c:pt>
                <c:pt idx="800">
                  <c:v>1.4854689672680055E-2</c:v>
                </c:pt>
                <c:pt idx="801">
                  <c:v>1.4904137268208217E-2</c:v>
                </c:pt>
                <c:pt idx="802">
                  <c:v>1.4953522735658697E-2</c:v>
                </c:pt>
                <c:pt idx="803">
                  <c:v>1.5002845831566247E-2</c:v>
                </c:pt>
                <c:pt idx="804">
                  <c:v>1.5052106312465618E-2</c:v>
                </c:pt>
                <c:pt idx="805">
                  <c:v>1.5101303934891563E-2</c:v>
                </c:pt>
                <c:pt idx="806">
                  <c:v>1.5150438455373838E-2</c:v>
                </c:pt>
                <c:pt idx="807">
                  <c:v>1.51995096304397E-2</c:v>
                </c:pt>
                <c:pt idx="808">
                  <c:v>1.5248517216611412E-2</c:v>
                </c:pt>
                <c:pt idx="809">
                  <c:v>1.529746097040624E-2</c:v>
                </c:pt>
                <c:pt idx="810">
                  <c:v>1.5346340648346446E-2</c:v>
                </c:pt>
                <c:pt idx="811">
                  <c:v>1.5395156006944299E-2</c:v>
                </c:pt>
                <c:pt idx="812">
                  <c:v>1.5443906802712071E-2</c:v>
                </c:pt>
                <c:pt idx="813">
                  <c:v>1.5481177455170582E-2</c:v>
                </c:pt>
                <c:pt idx="814">
                  <c:v>1.5541213731771475E-2</c:v>
                </c:pt>
                <c:pt idx="815">
                  <c:v>1.5589769378075158E-2</c:v>
                </c:pt>
                <c:pt idx="816">
                  <c:v>1.5638259487557871E-2</c:v>
                </c:pt>
                <c:pt idx="817">
                  <c:v>1.5686683816716895E-2</c:v>
                </c:pt>
                <c:pt idx="818">
                  <c:v>1.5735042122044518E-2</c:v>
                </c:pt>
                <c:pt idx="819">
                  <c:v>1.5783334160030527E-2</c:v>
                </c:pt>
                <c:pt idx="820">
                  <c:v>1.5831559687159713E-2</c:v>
                </c:pt>
                <c:pt idx="821">
                  <c:v>1.5879718459916869E-2</c:v>
                </c:pt>
                <c:pt idx="822">
                  <c:v>1.592781023478429E-2</c:v>
                </c:pt>
                <c:pt idx="823">
                  <c:v>1.5975834768236774E-2</c:v>
                </c:pt>
                <c:pt idx="824">
                  <c:v>1.6023791816749122E-2</c:v>
                </c:pt>
                <c:pt idx="825">
                  <c:v>1.6079218272352695E-2</c:v>
                </c:pt>
                <c:pt idx="826">
                  <c:v>1.6108166284671283E-2</c:v>
                </c:pt>
                <c:pt idx="827">
                  <c:v>1.6167002645040285E-2</c:v>
                </c:pt>
                <c:pt idx="828">
                  <c:v>1.6214260914895195E-2</c:v>
                </c:pt>
                <c:pt idx="829">
                  <c:v>1.6261128116897006E-2</c:v>
                </c:pt>
                <c:pt idx="830">
                  <c:v>1.6317748509715457E-2</c:v>
                </c:pt>
                <c:pt idx="831">
                  <c:v>1.6356353154336263E-2</c:v>
                </c:pt>
                <c:pt idx="832">
                  <c:v>1.6401735292009868E-2</c:v>
                </c:pt>
                <c:pt idx="833">
                  <c:v>1.6446621315950156E-2</c:v>
                </c:pt>
                <c:pt idx="834">
                  <c:v>1.6491007091271138E-2</c:v>
                </c:pt>
                <c:pt idx="835">
                  <c:v>1.6534888483086835E-2</c:v>
                </c:pt>
                <c:pt idx="836">
                  <c:v>1.6578261356521583E-2</c:v>
                </c:pt>
                <c:pt idx="837">
                  <c:v>1.6621121576691971E-2</c:v>
                </c:pt>
                <c:pt idx="838">
                  <c:v>1.6663465008730075E-2</c:v>
                </c:pt>
                <c:pt idx="839">
                  <c:v>1.6708614194577143E-2</c:v>
                </c:pt>
                <c:pt idx="840">
                  <c:v>1.6746584968973788E-2</c:v>
                </c:pt>
                <c:pt idx="841">
                  <c:v>1.6787353227489952E-2</c:v>
                </c:pt>
                <c:pt idx="842">
                  <c:v>1.6827588158492352E-2</c:v>
                </c:pt>
                <c:pt idx="843">
                  <c:v>1.6886563857552161E-2</c:v>
                </c:pt>
                <c:pt idx="844">
                  <c:v>1.690644149874972E-2</c:v>
                </c:pt>
                <c:pt idx="845">
                  <c:v>1.6945051638436431E-2</c:v>
                </c:pt>
                <c:pt idx="846">
                  <c:v>1.6983111911488342E-2</c:v>
                </c:pt>
                <c:pt idx="847">
                  <c:v>1.7020618183179334E-2</c:v>
                </c:pt>
                <c:pt idx="848">
                  <c:v>1.7073229351465772E-2</c:v>
                </c:pt>
                <c:pt idx="849">
                  <c:v>1.7109372977472732E-2</c:v>
                </c:pt>
                <c:pt idx="850">
                  <c:v>1.7144948426113894E-2</c:v>
                </c:pt>
                <c:pt idx="851">
                  <c:v>1.7179951562797231E-2</c:v>
                </c:pt>
                <c:pt idx="852">
                  <c:v>1.7211557262475807E-2</c:v>
                </c:pt>
                <c:pt idx="853">
                  <c:v>1.7245443572473818E-2</c:v>
                </c:pt>
                <c:pt idx="854">
                  <c:v>1.727874548709174E-2</c:v>
                </c:pt>
                <c:pt idx="855">
                  <c:v>1.7311458872239172E-2</c:v>
                </c:pt>
                <c:pt idx="856">
                  <c:v>1.7346237858314927E-2</c:v>
                </c:pt>
                <c:pt idx="857">
                  <c:v>1.7377720298711499E-2</c:v>
                </c:pt>
                <c:pt idx="858">
                  <c:v>1.7408601486027197E-2</c:v>
                </c:pt>
                <c:pt idx="859">
                  <c:v>1.7438877286000059E-2</c:v>
                </c:pt>
                <c:pt idx="860">
                  <c:v>1.7468543564414536E-2</c:v>
                </c:pt>
                <c:pt idx="861">
                  <c:v>1.7497596187106647E-2</c:v>
                </c:pt>
                <c:pt idx="862">
                  <c:v>1.752603101997172E-2</c:v>
                </c:pt>
                <c:pt idx="863">
                  <c:v>1.7553843928959232E-2</c:v>
                </c:pt>
                <c:pt idx="864">
                  <c:v>1.7581030780085709E-2</c:v>
                </c:pt>
                <c:pt idx="865">
                  <c:v>1.760531413453581E-2</c:v>
                </c:pt>
                <c:pt idx="866">
                  <c:v>1.7631280858653398E-2</c:v>
                </c:pt>
                <c:pt idx="867">
                  <c:v>1.7656609447999294E-2</c:v>
                </c:pt>
                <c:pt idx="868">
                  <c:v>1.7681295769170546E-2</c:v>
                </c:pt>
                <c:pt idx="869">
                  <c:v>1.7707429482601952E-2</c:v>
                </c:pt>
                <c:pt idx="870">
                  <c:v>1.7730773176408303E-2</c:v>
                </c:pt>
                <c:pt idx="871">
                  <c:v>1.7753461876289754E-2</c:v>
                </c:pt>
                <c:pt idx="872">
                  <c:v>1.7775491448819795E-2</c:v>
                </c:pt>
                <c:pt idx="873">
                  <c:v>1.7796857760646698E-2</c:v>
                </c:pt>
                <c:pt idx="874">
                  <c:v>1.7815694603440235E-2</c:v>
                </c:pt>
                <c:pt idx="875">
                  <c:v>1.7835769318405248E-2</c:v>
                </c:pt>
                <c:pt idx="876">
                  <c:v>1.7855168700700474E-2</c:v>
                </c:pt>
                <c:pt idx="877">
                  <c:v>1.7877327713881341E-2</c:v>
                </c:pt>
                <c:pt idx="878">
                  <c:v>1.7893683005284239E-2</c:v>
                </c:pt>
                <c:pt idx="879">
                  <c:v>1.791132530521487E-2</c:v>
                </c:pt>
                <c:pt idx="880">
                  <c:v>1.7928714826459774E-2</c:v>
                </c:pt>
                <c:pt idx="881">
                  <c:v>1.7946030932606164E-2</c:v>
                </c:pt>
                <c:pt idx="882">
                  <c:v>1.7965918336422821E-2</c:v>
                </c:pt>
                <c:pt idx="883">
                  <c:v>1.7983437901313258E-2</c:v>
                </c:pt>
                <c:pt idx="884">
                  <c:v>1.8001070423581338E-2</c:v>
                </c:pt>
                <c:pt idx="885">
                  <c:v>1.8018818521818858E-2</c:v>
                </c:pt>
                <c:pt idx="886">
                  <c:v>1.8036684814635665E-2</c:v>
                </c:pt>
                <c:pt idx="887">
                  <c:v>1.8049431891792152E-2</c:v>
                </c:pt>
                <c:pt idx="888">
                  <c:v>1.8067512646248649E-2</c:v>
                </c:pt>
                <c:pt idx="889">
                  <c:v>1.8085718868467042E-2</c:v>
                </c:pt>
                <c:pt idx="890">
                  <c:v>1.8104053176687236E-2</c:v>
                </c:pt>
                <c:pt idx="891">
                  <c:v>1.8127880850158876E-2</c:v>
                </c:pt>
                <c:pt idx="892">
                  <c:v>1.8146511302387557E-2</c:v>
                </c:pt>
                <c:pt idx="893">
                  <c:v>1.817253058240504E-2</c:v>
                </c:pt>
                <c:pt idx="894">
                  <c:v>1.8184184401871421E-2</c:v>
                </c:pt>
                <c:pt idx="895">
                  <c:v>1.8203232286699556E-2</c:v>
                </c:pt>
                <c:pt idx="896">
                  <c:v>1.8220580348296878E-2</c:v>
                </c:pt>
                <c:pt idx="897">
                  <c:v>1.8239907914849418E-2</c:v>
                </c:pt>
                <c:pt idx="898">
                  <c:v>1.8268721264430854E-2</c:v>
                </c:pt>
                <c:pt idx="899">
                  <c:v>1.8289358710313144E-2</c:v>
                </c:pt>
                <c:pt idx="900">
                  <c:v>1.8308271606649607E-2</c:v>
                </c:pt>
                <c:pt idx="901">
                  <c:v>1.8328283099325049E-2</c:v>
                </c:pt>
                <c:pt idx="902">
                  <c:v>1.8348455631871929E-2</c:v>
                </c:pt>
                <c:pt idx="903">
                  <c:v>1.8368791823450137E-2</c:v>
                </c:pt>
                <c:pt idx="904">
                  <c:v>1.838929429323205E-2</c:v>
                </c:pt>
                <c:pt idx="905">
                  <c:v>1.8409965660430017E-2</c:v>
                </c:pt>
                <c:pt idx="906">
                  <c:v>1.8430808544273869E-2</c:v>
                </c:pt>
                <c:pt idx="907">
                  <c:v>1.8451825564025914E-2</c:v>
                </c:pt>
                <c:pt idx="908">
                  <c:v>1.847301933897344E-2</c:v>
                </c:pt>
                <c:pt idx="909">
                  <c:v>1.8494392488431211E-2</c:v>
                </c:pt>
                <c:pt idx="910">
                  <c:v>1.8515947631746466E-2</c:v>
                </c:pt>
                <c:pt idx="911">
                  <c:v>1.8537687388286428E-2</c:v>
                </c:pt>
                <c:pt idx="912">
                  <c:v>1.8553436742902229E-2</c:v>
                </c:pt>
                <c:pt idx="913">
                  <c:v>1.858173121869422E-2</c:v>
                </c:pt>
                <c:pt idx="914">
                  <c:v>1.8604040531451371E-2</c:v>
                </c:pt>
                <c:pt idx="915">
                  <c:v>1.8626544935226863E-2</c:v>
                </c:pt>
                <c:pt idx="916">
                  <c:v>1.8649247049540296E-2</c:v>
                </c:pt>
                <c:pt idx="917">
                  <c:v>1.8672149493948742E-2</c:v>
                </c:pt>
                <c:pt idx="918">
                  <c:v>1.8695254888041746E-2</c:v>
                </c:pt>
                <c:pt idx="919">
                  <c:v>1.8718565851428837E-2</c:v>
                </c:pt>
                <c:pt idx="920">
                  <c:v>1.8742085003769504E-2</c:v>
                </c:pt>
                <c:pt idx="921">
                  <c:v>1.8765814964748218E-2</c:v>
                </c:pt>
                <c:pt idx="922">
                  <c:v>1.8789758354079422E-2</c:v>
                </c:pt>
                <c:pt idx="923">
                  <c:v>1.8813917791522528E-2</c:v>
                </c:pt>
                <c:pt idx="924">
                  <c:v>1.8838295896861923E-2</c:v>
                </c:pt>
                <c:pt idx="925">
                  <c:v>1.8856089689171001E-2</c:v>
                </c:pt>
                <c:pt idx="926">
                  <c:v>1.8887718590554492E-2</c:v>
                </c:pt>
                <c:pt idx="927">
                  <c:v>1.8912768418663795E-2</c:v>
                </c:pt>
                <c:pt idx="928">
                  <c:v>1.8938047394181645E-2</c:v>
                </c:pt>
                <c:pt idx="929">
                  <c:v>1.8963544309475722E-2</c:v>
                </c:pt>
                <c:pt idx="930">
                  <c:v>1.8989192434814284E-2</c:v>
                </c:pt>
                <c:pt idx="931">
                  <c:v>1.9014910630534843E-2</c:v>
                </c:pt>
                <c:pt idx="932">
                  <c:v>1.9040617121710568E-2</c:v>
                </c:pt>
                <c:pt idx="933">
                  <c:v>1.9078487858203125E-2</c:v>
                </c:pt>
                <c:pt idx="934">
                  <c:v>1.909302080339878E-2</c:v>
                </c:pt>
                <c:pt idx="935">
                  <c:v>1.9117037694143246E-2</c:v>
                </c:pt>
                <c:pt idx="936">
                  <c:v>1.9142228200301759E-2</c:v>
                </c:pt>
                <c:pt idx="937">
                  <c:v>1.9167276296633839E-2</c:v>
                </c:pt>
                <c:pt idx="938">
                  <c:v>1.9185346153884512E-2</c:v>
                </c:pt>
                <c:pt idx="939">
                  <c:v>1.9207864181046537E-2</c:v>
                </c:pt>
                <c:pt idx="940">
                  <c:v>1.9232519104343773E-2</c:v>
                </c:pt>
                <c:pt idx="941">
                  <c:v>1.9257030589628115E-2</c:v>
                </c:pt>
                <c:pt idx="942">
                  <c:v>1.9281398353825998E-2</c:v>
                </c:pt>
                <c:pt idx="943">
                  <c:v>1.9316790523884464E-2</c:v>
                </c:pt>
                <c:pt idx="944">
                  <c:v>1.933860170195395E-2</c:v>
                </c:pt>
                <c:pt idx="945">
                  <c:v>1.9362500322406551E-2</c:v>
                </c:pt>
                <c:pt idx="946">
                  <c:v>1.9386253983764423E-2</c:v>
                </c:pt>
                <c:pt idx="947">
                  <c:v>1.9409862402794131E-2</c:v>
                </c:pt>
                <c:pt idx="948">
                  <c:v>1.9433325296257242E-2</c:v>
                </c:pt>
                <c:pt idx="949">
                  <c:v>1.9456642380927813E-2</c:v>
                </c:pt>
                <c:pt idx="950">
                  <c:v>1.9479813373579902E-2</c:v>
                </c:pt>
                <c:pt idx="951">
                  <c:v>1.9496356260556989E-2</c:v>
                </c:pt>
                <c:pt idx="952">
                  <c:v>1.9525715949934852E-2</c:v>
                </c:pt>
                <c:pt idx="953">
                  <c:v>1.9548446967200817E-2</c:v>
                </c:pt>
                <c:pt idx="954">
                  <c:v>1.9571030759577002E-2</c:v>
                </c:pt>
                <c:pt idx="955">
                  <c:v>1.9593467043854951E-2</c:v>
                </c:pt>
                <c:pt idx="956">
                  <c:v>1.9615755536823709E-2</c:v>
                </c:pt>
                <c:pt idx="957">
                  <c:v>1.9637895955284812E-2</c:v>
                </c:pt>
                <c:pt idx="958">
                  <c:v>1.9659888016039795E-2</c:v>
                </c:pt>
                <c:pt idx="959">
                  <c:v>1.9681731435892691E-2</c:v>
                </c:pt>
                <c:pt idx="960">
                  <c:v>1.9703425931655028E-2</c:v>
                </c:pt>
                <c:pt idx="961">
                  <c:v>1.9724971220135834E-2</c:v>
                </c:pt>
                <c:pt idx="962">
                  <c:v>1.9746367018154132E-2</c:v>
                </c:pt>
                <c:pt idx="963">
                  <c:v>1.9767613042526444E-2</c:v>
                </c:pt>
                <c:pt idx="964">
                  <c:v>1.9788709010079286E-2</c:v>
                </c:pt>
                <c:pt idx="965">
                  <c:v>1.9809654637641672E-2</c:v>
                </c:pt>
                <c:pt idx="966">
                  <c:v>1.9830449642042614E-2</c:v>
                </c:pt>
                <c:pt idx="967">
                  <c:v>1.9851093740118619E-2</c:v>
                </c:pt>
                <c:pt idx="968">
                  <c:v>1.9871586648711193E-2</c:v>
                </c:pt>
                <c:pt idx="969">
                  <c:v>1.9891928084664334E-2</c:v>
                </c:pt>
                <c:pt idx="970">
                  <c:v>1.9912117764822046E-2</c:v>
                </c:pt>
                <c:pt idx="971">
                  <c:v>1.9932155406038321E-2</c:v>
                </c:pt>
                <c:pt idx="972">
                  <c:v>1.9952040725169651E-2</c:v>
                </c:pt>
                <c:pt idx="973">
                  <c:v>1.9971773439075025E-2</c:v>
                </c:pt>
                <c:pt idx="974">
                  <c:v>1.9991353264618428E-2</c:v>
                </c:pt>
                <c:pt idx="975">
                  <c:v>2.0010779918673838E-2</c:v>
                </c:pt>
                <c:pt idx="976">
                  <c:v>2.003005311810524E-2</c:v>
                </c:pt>
                <c:pt idx="977">
                  <c:v>2.0049172579796604E-2</c:v>
                </c:pt>
                <c:pt idx="978">
                  <c:v>2.0068138020626902E-2</c:v>
                </c:pt>
                <c:pt idx="979">
                  <c:v>2.0086949157485101E-2</c:v>
                </c:pt>
                <c:pt idx="980">
                  <c:v>2.010560570725517E-2</c:v>
                </c:pt>
                <c:pt idx="981">
                  <c:v>2.0124107386841061E-2</c:v>
                </c:pt>
                <c:pt idx="982">
                  <c:v>2.0142453913136737E-2</c:v>
                </c:pt>
                <c:pt idx="983">
                  <c:v>2.0160645003043653E-2</c:v>
                </c:pt>
                <c:pt idx="984">
                  <c:v>2.0178680373473257E-2</c:v>
                </c:pt>
                <c:pt idx="985">
                  <c:v>2.0196559741344489E-2</c:v>
                </c:pt>
                <c:pt idx="986">
                  <c:v>2.0208821725253769E-2</c:v>
                </c:pt>
                <c:pt idx="987">
                  <c:v>2.0231849337065122E-2</c:v>
                </c:pt>
                <c:pt idx="988">
                  <c:v>2.0249258998769892E-2</c:v>
                </c:pt>
                <c:pt idx="989">
                  <c:v>2.0266511525612041E-2</c:v>
                </c:pt>
                <c:pt idx="990">
                  <c:v>2.0278268666254387E-2</c:v>
                </c:pt>
                <c:pt idx="991">
                  <c:v>2.0293466237419264E-2</c:v>
                </c:pt>
                <c:pt idx="992">
                  <c:v>2.0310287094335182E-2</c:v>
                </c:pt>
                <c:pt idx="993">
                  <c:v>2.0326949797595209E-2</c:v>
                </c:pt>
                <c:pt idx="994">
                  <c:v>2.0343454064302793E-2</c:v>
                </c:pt>
                <c:pt idx="995">
                  <c:v>2.0366711003352023E-2</c:v>
                </c:pt>
                <c:pt idx="996">
                  <c:v>2.0382855660668053E-2</c:v>
                </c:pt>
                <c:pt idx="997">
                  <c:v>2.039884091875277E-2</c:v>
                </c:pt>
                <c:pt idx="998">
                  <c:v>2.0414666494587563E-2</c:v>
                </c:pt>
                <c:pt idx="999">
                  <c:v>2.0430332105151328E-2</c:v>
                </c:pt>
                <c:pt idx="1000">
                  <c:v>2.0445837467437944E-2</c:v>
                </c:pt>
                <c:pt idx="1001">
                  <c:v>2.0461182298436298E-2</c:v>
                </c:pt>
                <c:pt idx="1002">
                  <c:v>2.0476366315142769E-2</c:v>
                </c:pt>
                <c:pt idx="1003">
                  <c:v>2.0491389234566226E-2</c:v>
                </c:pt>
                <c:pt idx="1004">
                  <c:v>2.0506250773713042E-2</c:v>
                </c:pt>
                <c:pt idx="1005">
                  <c:v>2.0520950649594583E-2</c:v>
                </c:pt>
                <c:pt idx="1006">
                  <c:v>2.0535488579234706E-2</c:v>
                </c:pt>
                <c:pt idx="1007">
                  <c:v>2.0549864279657271E-2</c:v>
                </c:pt>
                <c:pt idx="1008">
                  <c:v>2.0564077467893627E-2</c:v>
                </c:pt>
                <c:pt idx="1009">
                  <c:v>2.0578127860977624E-2</c:v>
                </c:pt>
                <c:pt idx="1010">
                  <c:v>2.0592015175955602E-2</c:v>
                </c:pt>
                <c:pt idx="1011">
                  <c:v>2.0605739129873901E-2</c:v>
                </c:pt>
                <c:pt idx="1012">
                  <c:v>2.0619299439786354E-2</c:v>
                </c:pt>
                <c:pt idx="1013">
                  <c:v>2.063269582275179E-2</c:v>
                </c:pt>
                <c:pt idx="1014">
                  <c:v>2.0645927995834035E-2</c:v>
                </c:pt>
                <c:pt idx="1015">
                  <c:v>2.0658995676104408E-2</c:v>
                </c:pt>
                <c:pt idx="1016">
                  <c:v>2.0671898580644221E-2</c:v>
                </c:pt>
                <c:pt idx="1017">
                  <c:v>2.068463642652979E-2</c:v>
                </c:pt>
                <c:pt idx="1018">
                  <c:v>2.0697208930852418E-2</c:v>
                </c:pt>
                <c:pt idx="1019">
                  <c:v>2.0709615810708404E-2</c:v>
                </c:pt>
                <c:pt idx="1020">
                  <c:v>2.0721856783199044E-2</c:v>
                </c:pt>
                <c:pt idx="1021">
                  <c:v>2.0733931565428132E-2</c:v>
                </c:pt>
                <c:pt idx="1022">
                  <c:v>2.0745839874509453E-2</c:v>
                </c:pt>
                <c:pt idx="1023">
                  <c:v>2.0757581427564287E-2</c:v>
                </c:pt>
                <c:pt idx="1024">
                  <c:v>2.0769155941716411E-2</c:v>
                </c:pt>
                <c:pt idx="1025">
                  <c:v>2.0776361236621355E-2</c:v>
                </c:pt>
                <c:pt idx="1026">
                  <c:v>2.079180272184511E-2</c:v>
                </c:pt>
                <c:pt idx="1027">
                  <c:v>2.080287442210671E-2</c:v>
                </c:pt>
                <c:pt idx="1028">
                  <c:v>2.0813777952025658E-2</c:v>
                </c:pt>
                <c:pt idx="1029">
                  <c:v>2.0824513028768199E-2</c:v>
                </c:pt>
                <c:pt idx="1030">
                  <c:v>2.0835079369493081E-2</c:v>
                </c:pt>
                <c:pt idx="1031">
                  <c:v>2.0845476691371545E-2</c:v>
                </c:pt>
                <c:pt idx="1032">
                  <c:v>2.0855704711579826E-2</c:v>
                </c:pt>
                <c:pt idx="1033">
                  <c:v>2.0865764727277802E-2</c:v>
                </c:pt>
                <c:pt idx="1034">
                  <c:v>2.0875667811800225E-2</c:v>
                </c:pt>
                <c:pt idx="1035">
                  <c:v>2.0885428838542108E-2</c:v>
                </c:pt>
                <c:pt idx="1036">
                  <c:v>2.0895062784293261E-2</c:v>
                </c:pt>
                <c:pt idx="1037">
                  <c:v>2.0904584663478387E-2</c:v>
                </c:pt>
                <c:pt idx="1038">
                  <c:v>2.0914004484371695E-2</c:v>
                </c:pt>
                <c:pt idx="1039">
                  <c:v>2.0923323315433506E-2</c:v>
                </c:pt>
                <c:pt idx="1040">
                  <c:v>2.0932541313086195E-2</c:v>
                </c:pt>
                <c:pt idx="1041">
                  <c:v>2.0941658633744642E-2</c:v>
                </c:pt>
                <c:pt idx="1042">
                  <c:v>2.0950675433841215E-2</c:v>
                </c:pt>
                <c:pt idx="1043">
                  <c:v>2.095587638188328E-2</c:v>
                </c:pt>
                <c:pt idx="1044">
                  <c:v>2.0964712503444616E-2</c:v>
                </c:pt>
                <c:pt idx="1045">
                  <c:v>2.0973448557035489E-2</c:v>
                </c:pt>
                <c:pt idx="1046">
                  <c:v>2.0982084699088011E-2</c:v>
                </c:pt>
                <c:pt idx="1047">
                  <c:v>2.0994257100888924E-2</c:v>
                </c:pt>
                <c:pt idx="1048">
                  <c:v>2.1002674062666482E-2</c:v>
                </c:pt>
                <c:pt idx="1049">
                  <c:v>2.1012189227735754E-2</c:v>
                </c:pt>
                <c:pt idx="1050">
                  <c:v>2.1019209866150468E-2</c:v>
                </c:pt>
                <c:pt idx="1051">
                  <c:v>2.1023772211520412E-2</c:v>
                </c:pt>
                <c:pt idx="1052">
                  <c:v>2.1035349219204469E-2</c:v>
                </c:pt>
                <c:pt idx="1053">
                  <c:v>2.1043270617958909E-2</c:v>
                </c:pt>
                <c:pt idx="1054">
                  <c:v>2.1051093373484764E-2</c:v>
                </c:pt>
                <c:pt idx="1055">
                  <c:v>2.105881764223938E-2</c:v>
                </c:pt>
                <c:pt idx="1056">
                  <c:v>2.1066443580695093E-2</c:v>
                </c:pt>
                <c:pt idx="1057">
                  <c:v>2.107397134532174E-2</c:v>
                </c:pt>
                <c:pt idx="1058">
                  <c:v>2.1081401092589158E-2</c:v>
                </c:pt>
                <c:pt idx="1059">
                  <c:v>2.1088732978977176E-2</c:v>
                </c:pt>
                <c:pt idx="1060">
                  <c:v>2.1095967160963125E-2</c:v>
                </c:pt>
                <c:pt idx="1061">
                  <c:v>2.1103103795034328E-2</c:v>
                </c:pt>
                <c:pt idx="1062">
                  <c:v>2.1110143037668117E-2</c:v>
                </c:pt>
                <c:pt idx="1063">
                  <c:v>2.1117085045359307E-2</c:v>
                </c:pt>
                <c:pt idx="1064">
                  <c:v>2.1123929974595224E-2</c:v>
                </c:pt>
                <c:pt idx="1065">
                  <c:v>2.113067798187318E-2</c:v>
                </c:pt>
                <c:pt idx="1066">
                  <c:v>2.1137329223685497E-2</c:v>
                </c:pt>
                <c:pt idx="1067">
                  <c:v>2.1143883856534484E-2</c:v>
                </c:pt>
                <c:pt idx="1068">
                  <c:v>2.1150342036924952E-2</c:v>
                </c:pt>
                <c:pt idx="1069">
                  <c:v>2.115670392135921E-2</c:v>
                </c:pt>
                <c:pt idx="1070">
                  <c:v>2.1162969666347065E-2</c:v>
                </c:pt>
                <c:pt idx="1071">
                  <c:v>2.116913942839832E-2</c:v>
                </c:pt>
                <c:pt idx="1072">
                  <c:v>2.1175213364030276E-2</c:v>
                </c:pt>
                <c:pt idx="1073">
                  <c:v>2.1178065645993477E-2</c:v>
                </c:pt>
                <c:pt idx="1074">
                  <c:v>2.1187074382090498E-2</c:v>
                </c:pt>
                <c:pt idx="1075">
                  <c:v>2.119286177756835E-2</c:v>
                </c:pt>
                <c:pt idx="1076">
                  <c:v>2.1198553972701095E-2</c:v>
                </c:pt>
                <c:pt idx="1077">
                  <c:v>2.1204151124026016E-2</c:v>
                </c:pt>
                <c:pt idx="1078">
                  <c:v>2.1209653388070404E-2</c:v>
                </c:pt>
                <c:pt idx="1079">
                  <c:v>2.1215060921366546E-2</c:v>
                </c:pt>
                <c:pt idx="1080">
                  <c:v>2.1220373880449228E-2</c:v>
                </c:pt>
                <c:pt idx="1081">
                  <c:v>2.1225592421860728E-2</c:v>
                </c:pt>
                <c:pt idx="1082">
                  <c:v>2.123071670213833E-2</c:v>
                </c:pt>
                <c:pt idx="1083">
                  <c:v>2.1235746877829309E-2</c:v>
                </c:pt>
                <c:pt idx="1084">
                  <c:v>2.1240683105475944E-2</c:v>
                </c:pt>
                <c:pt idx="1085">
                  <c:v>2.1247452315413678E-2</c:v>
                </c:pt>
                <c:pt idx="1086">
                  <c:v>2.1247399080713863E-2</c:v>
                </c:pt>
                <c:pt idx="1087">
                  <c:v>2.1254929665667499E-2</c:v>
                </c:pt>
                <c:pt idx="1088">
                  <c:v>2.1259491666661967E-2</c:v>
                </c:pt>
                <c:pt idx="1089">
                  <c:v>2.1263960502385937E-2</c:v>
                </c:pt>
                <c:pt idx="1090">
                  <c:v>2.1269884714769854E-2</c:v>
                </c:pt>
                <c:pt idx="1091">
                  <c:v>2.1272298531463198E-2</c:v>
                </c:pt>
                <c:pt idx="1092">
                  <c:v>2.1276481940241301E-2</c:v>
                </c:pt>
                <c:pt idx="1093">
                  <c:v>2.12805728266116E-2</c:v>
                </c:pt>
                <c:pt idx="1094">
                  <c:v>2.1284571347137897E-2</c:v>
                </c:pt>
                <c:pt idx="1095">
                  <c:v>2.1285775284990902E-2</c:v>
                </c:pt>
                <c:pt idx="1096">
                  <c:v>2.1289608552854031E-2</c:v>
                </c:pt>
                <c:pt idx="1097">
                  <c:v>2.1293349907214636E-2</c:v>
                </c:pt>
                <c:pt idx="1098">
                  <c:v>2.1296999504621779E-2</c:v>
                </c:pt>
                <c:pt idx="1099">
                  <c:v>2.1304058288267591E-2</c:v>
                </c:pt>
                <c:pt idx="1100">
                  <c:v>2.1306631555621066E-2</c:v>
                </c:pt>
                <c:pt idx="1101">
                  <c:v>2.1309987899306625E-2</c:v>
                </c:pt>
                <c:pt idx="1102">
                  <c:v>2.1313253129766833E-2</c:v>
                </c:pt>
                <c:pt idx="1103">
                  <c:v>2.1317354395281818E-2</c:v>
                </c:pt>
                <c:pt idx="1104">
                  <c:v>2.1319510877354043E-2</c:v>
                </c:pt>
                <c:pt idx="1105">
                  <c:v>2.1322503707665363E-2</c:v>
                </c:pt>
                <c:pt idx="1106">
                  <c:v>2.1325406051114805E-2</c:v>
                </c:pt>
                <c:pt idx="1107">
                  <c:v>2.1328218064294534E-2</c:v>
                </c:pt>
                <c:pt idx="1108">
                  <c:v>2.1330939903812178E-2</c:v>
                </c:pt>
                <c:pt idx="1109">
                  <c:v>2.1333571726259895E-2</c:v>
                </c:pt>
                <c:pt idx="1110">
                  <c:v>2.1336113688242734E-2</c:v>
                </c:pt>
                <c:pt idx="1111">
                  <c:v>2.1338565946368328E-2</c:v>
                </c:pt>
                <c:pt idx="1112">
                  <c:v>2.1340928657246887E-2</c:v>
                </c:pt>
                <c:pt idx="1113">
                  <c:v>2.1343201977483461E-2</c:v>
                </c:pt>
                <c:pt idx="1114">
                  <c:v>2.134538606369599E-2</c:v>
                </c:pt>
                <c:pt idx="1115">
                  <c:v>2.1347481072492111E-2</c:v>
                </c:pt>
                <c:pt idx="1116">
                  <c:v>2.1350254988715123E-2</c:v>
                </c:pt>
                <c:pt idx="1117">
                  <c:v>2.1351404484312057E-2</c:v>
                </c:pt>
                <c:pt idx="1118">
                  <c:v>2.1353233200576926E-2</c:v>
                </c:pt>
                <c:pt idx="1119">
                  <c:v>2.1354973465904897E-2</c:v>
                </c:pt>
                <c:pt idx="1120">
                  <c:v>2.135662543692423E-2</c:v>
                </c:pt>
                <c:pt idx="1121">
                  <c:v>2.1358189270265764E-2</c:v>
                </c:pt>
                <c:pt idx="1122">
                  <c:v>2.1359665122550019E-2</c:v>
                </c:pt>
                <c:pt idx="1123">
                  <c:v>2.1361053150415567E-2</c:v>
                </c:pt>
                <c:pt idx="1124">
                  <c:v>2.1362353510490668E-2</c:v>
                </c:pt>
                <c:pt idx="1125">
                  <c:v>2.136142662065537E-2</c:v>
                </c:pt>
                <c:pt idx="1126">
                  <c:v>2.1364691853823826E-2</c:v>
                </c:pt>
                <c:pt idx="1127">
                  <c:v>2.1365730150353871E-2</c:v>
                </c:pt>
                <c:pt idx="1128">
                  <c:v>2.1366681405652916E-2</c:v>
                </c:pt>
                <c:pt idx="1129">
                  <c:v>2.1368920278308907E-2</c:v>
                </c:pt>
                <c:pt idx="1130">
                  <c:v>2.1368323419122627E-2</c:v>
                </c:pt>
                <c:pt idx="1131">
                  <c:v>2.1369014490585907E-2</c:v>
                </c:pt>
                <c:pt idx="1132">
                  <c:v>2.1369619147400848E-2</c:v>
                </c:pt>
                <c:pt idx="1133">
                  <c:v>2.1370137546221493E-2</c:v>
                </c:pt>
                <c:pt idx="1134">
                  <c:v>2.1370569843699307E-2</c:v>
                </c:pt>
                <c:pt idx="1135">
                  <c:v>2.1370916196485758E-2</c:v>
                </c:pt>
                <c:pt idx="1136">
                  <c:v>2.1371176761242627E-2</c:v>
                </c:pt>
                <c:pt idx="1137">
                  <c:v>2.1371351694626534E-2</c:v>
                </c:pt>
                <c:pt idx="1138">
                  <c:v>2.1371441153301838E-2</c:v>
                </c:pt>
                <c:pt idx="1139">
                  <c:v>2.1371445293930324E-2</c:v>
                </c:pt>
                <c:pt idx="1140">
                  <c:v>2.1371364273173769E-2</c:v>
                </c:pt>
                <c:pt idx="1141">
                  <c:v>2.1371198247704268E-2</c:v>
                </c:pt>
                <c:pt idx="1142">
                  <c:v>2.137081392189696E-2</c:v>
                </c:pt>
                <c:pt idx="1143">
                  <c:v>2.1370442108658697E-2</c:v>
                </c:pt>
                <c:pt idx="1144">
                  <c:v>2.1369985827859747E-2</c:v>
                </c:pt>
                <c:pt idx="1145">
                  <c:v>2.1369445236174782E-2</c:v>
                </c:pt>
                <c:pt idx="1146">
                  <c:v>2.1368820490286211E-2</c:v>
                </c:pt>
                <c:pt idx="1147">
                  <c:v>2.1366382071676324E-2</c:v>
                </c:pt>
                <c:pt idx="1148">
                  <c:v>2.1365607554334635E-2</c:v>
                </c:pt>
                <c:pt idx="1149">
                  <c:v>2.136474933413687E-2</c:v>
                </c:pt>
                <c:pt idx="1150">
                  <c:v>2.1363807567737716E-2</c:v>
                </c:pt>
                <c:pt idx="1151">
                  <c:v>2.1364439931534345E-2</c:v>
                </c:pt>
                <c:pt idx="1152">
                  <c:v>2.1363313550710892E-2</c:v>
                </c:pt>
                <c:pt idx="1153">
                  <c:v>2.1362104112463278E-2</c:v>
                </c:pt>
                <c:pt idx="1154">
                  <c:v>2.1360811773486799E-2</c:v>
                </c:pt>
                <c:pt idx="1155">
                  <c:v>2.1359436690471603E-2</c:v>
                </c:pt>
                <c:pt idx="1156">
                  <c:v>2.1357456985160006E-2</c:v>
                </c:pt>
                <c:pt idx="1157">
                  <c:v>2.1355922849664033E-2</c:v>
                </c:pt>
                <c:pt idx="1158">
                  <c:v>2.1353829510045053E-2</c:v>
                </c:pt>
                <c:pt idx="1159">
                  <c:v>2.1352607894545628E-2</c:v>
                </c:pt>
                <c:pt idx="1160">
                  <c:v>2.1351325599176213E-2</c:v>
                </c:pt>
                <c:pt idx="1161">
                  <c:v>2.1349457342566151E-2</c:v>
                </c:pt>
                <c:pt idx="1162">
                  <c:v>2.134750743881543E-2</c:v>
                </c:pt>
                <c:pt idx="1163">
                  <c:v>2.1345476044621926E-2</c:v>
                </c:pt>
                <c:pt idx="1164">
                  <c:v>2.1342888828215223E-2</c:v>
                </c:pt>
                <c:pt idx="1165">
                  <c:v>2.1340700837903626E-2</c:v>
                </c:pt>
                <c:pt idx="1166">
                  <c:v>2.1338431820868031E-2</c:v>
                </c:pt>
                <c:pt idx="1167">
                  <c:v>2.1336081933812423E-2</c:v>
                </c:pt>
                <c:pt idx="1168">
                  <c:v>2.1334102201882033E-2</c:v>
                </c:pt>
                <c:pt idx="1169">
                  <c:v>2.1331585155963242E-2</c:v>
                </c:pt>
                <c:pt idx="1170">
                  <c:v>2.1328987716589979E-2</c:v>
                </c:pt>
                <c:pt idx="1171">
                  <c:v>2.1326310040480752E-2</c:v>
                </c:pt>
                <c:pt idx="1172">
                  <c:v>2.1323552284351486E-2</c:v>
                </c:pt>
                <c:pt idx="1173">
                  <c:v>2.1320714604928435E-2</c:v>
                </c:pt>
                <c:pt idx="1174">
                  <c:v>2.1317797158930101E-2</c:v>
                </c:pt>
                <c:pt idx="1175">
                  <c:v>2.1314800103082732E-2</c:v>
                </c:pt>
                <c:pt idx="1176">
                  <c:v>2.1311723594115151E-2</c:v>
                </c:pt>
                <c:pt idx="1177">
                  <c:v>2.1308169687492828E-2</c:v>
                </c:pt>
                <c:pt idx="1178">
                  <c:v>2.1304940572919762E-2</c:v>
                </c:pt>
                <c:pt idx="1179">
                  <c:v>2.130163246885175E-2</c:v>
                </c:pt>
                <c:pt idx="1180">
                  <c:v>2.1298245532014093E-2</c:v>
                </c:pt>
                <c:pt idx="1181">
                  <c:v>2.1295154737913262E-2</c:v>
                </c:pt>
                <c:pt idx="1182">
                  <c:v>2.1291604801521966E-2</c:v>
                </c:pt>
                <c:pt idx="1183">
                  <c:v>2.1287976509125117E-2</c:v>
                </c:pt>
                <c:pt idx="1184">
                  <c:v>2.1284270017467005E-2</c:v>
                </c:pt>
                <c:pt idx="1185">
                  <c:v>2.1280485483279033E-2</c:v>
                </c:pt>
                <c:pt idx="1186">
                  <c:v>2.1276277199258509E-2</c:v>
                </c:pt>
                <c:pt idx="1187">
                  <c:v>2.1272342821288426E-2</c:v>
                </c:pt>
                <c:pt idx="1188">
                  <c:v>2.1268330864353757E-2</c:v>
                </c:pt>
                <c:pt idx="1189">
                  <c:v>2.1264898133518673E-2</c:v>
                </c:pt>
                <c:pt idx="1190">
                  <c:v>2.1260398332188173E-2</c:v>
                </c:pt>
                <c:pt idx="1191">
                  <c:v>2.1256151467496001E-2</c:v>
                </c:pt>
                <c:pt idx="1192">
                  <c:v>2.1251831030556178E-2</c:v>
                </c:pt>
                <c:pt idx="1193">
                  <c:v>2.1247438578871222E-2</c:v>
                </c:pt>
                <c:pt idx="1194">
                  <c:v>2.1242332116240412E-2</c:v>
                </c:pt>
                <c:pt idx="1195">
                  <c:v>2.1237788699028926E-2</c:v>
                </c:pt>
                <c:pt idx="1196">
                  <c:v>2.1233175233821646E-2</c:v>
                </c:pt>
                <c:pt idx="1197">
                  <c:v>2.1228491908592086E-2</c:v>
                </c:pt>
                <c:pt idx="1198">
                  <c:v>2.1223738911303434E-2</c:v>
                </c:pt>
                <c:pt idx="1199">
                  <c:v>2.1218091151438769E-2</c:v>
                </c:pt>
                <c:pt idx="1200">
                  <c:v>2.1213215040463775E-2</c:v>
                </c:pt>
                <c:pt idx="1201">
                  <c:v>2.1208269793080752E-2</c:v>
                </c:pt>
                <c:pt idx="1202">
                  <c:v>2.1203255597222231E-2</c:v>
                </c:pt>
                <c:pt idx="1203">
                  <c:v>2.1198935423067229E-2</c:v>
                </c:pt>
                <c:pt idx="1204">
                  <c:v>2.1194757880705493E-2</c:v>
                </c:pt>
                <c:pt idx="1205">
                  <c:v>2.118853290244942E-2</c:v>
                </c:pt>
                <c:pt idx="1206">
                  <c:v>2.1183229295765275E-2</c:v>
                </c:pt>
                <c:pt idx="1207">
                  <c:v>2.1177857708793917E-2</c:v>
                </c:pt>
                <c:pt idx="1208">
                  <c:v>2.1172190376361755E-2</c:v>
                </c:pt>
                <c:pt idx="1209">
                  <c:v>2.1165546402968638E-2</c:v>
                </c:pt>
                <c:pt idx="1210">
                  <c:v>2.1159947652587829E-2</c:v>
                </c:pt>
                <c:pt idx="1211">
                  <c:v>2.1153256943485192E-2</c:v>
                </c:pt>
                <c:pt idx="1212">
                  <c:v>2.1148548844590331E-2</c:v>
                </c:pt>
                <c:pt idx="1213">
                  <c:v>2.114274916296538E-2</c:v>
                </c:pt>
                <c:pt idx="1214">
                  <c:v>2.1136882880258279E-2</c:v>
                </c:pt>
                <c:pt idx="1215">
                  <c:v>2.1130950184463648E-2</c:v>
                </c:pt>
                <c:pt idx="1216">
                  <c:v>2.1124951263583602E-2</c:v>
                </c:pt>
                <c:pt idx="1217">
                  <c:v>2.1118886305617757E-2</c:v>
                </c:pt>
                <c:pt idx="1218">
                  <c:v>2.1112755498568225E-2</c:v>
                </c:pt>
                <c:pt idx="1219">
                  <c:v>2.1106559030442118E-2</c:v>
                </c:pt>
                <c:pt idx="1220">
                  <c:v>2.1100297089236553E-2</c:v>
                </c:pt>
                <c:pt idx="1221">
                  <c:v>2.1093969862958639E-2</c:v>
                </c:pt>
                <c:pt idx="1222">
                  <c:v>2.1087577539610491E-2</c:v>
                </c:pt>
                <c:pt idx="1223">
                  <c:v>2.1081120307201717E-2</c:v>
                </c:pt>
                <c:pt idx="1224">
                  <c:v>2.1074161840059138E-2</c:v>
                </c:pt>
                <c:pt idx="1225">
                  <c:v>2.1068011867218239E-2</c:v>
                </c:pt>
                <c:pt idx="1226">
                  <c:v>2.1061361035657755E-2</c:v>
                </c:pt>
                <c:pt idx="1227">
                  <c:v>2.1054646047065084E-2</c:v>
                </c:pt>
                <c:pt idx="1228">
                  <c:v>2.104786708944234E-2</c:v>
                </c:pt>
                <c:pt idx="1229">
                  <c:v>2.1041024350806625E-2</c:v>
                </c:pt>
                <c:pt idx="1230">
                  <c:v>2.1034118019162551E-2</c:v>
                </c:pt>
                <c:pt idx="1231">
                  <c:v>2.1027148282522223E-2</c:v>
                </c:pt>
                <c:pt idx="1232">
                  <c:v>2.1020115328900246E-2</c:v>
                </c:pt>
                <c:pt idx="1233">
                  <c:v>2.1013019346301232E-2</c:v>
                </c:pt>
                <c:pt idx="1234">
                  <c:v>2.1005860522742281E-2</c:v>
                </c:pt>
                <c:pt idx="1235">
                  <c:v>2.0998639046237999E-2</c:v>
                </c:pt>
                <c:pt idx="1236">
                  <c:v>2.0991355104797993E-2</c:v>
                </c:pt>
                <c:pt idx="1237">
                  <c:v>2.0983764244401872E-2</c:v>
                </c:pt>
                <c:pt idx="1238">
                  <c:v>2.097660057917422E-2</c:v>
                </c:pt>
                <c:pt idx="1239">
                  <c:v>2.0969130371019662E-2</c:v>
                </c:pt>
                <c:pt idx="1240">
                  <c:v>2.0961598449992791E-2</c:v>
                </c:pt>
                <c:pt idx="1241">
                  <c:v>2.0954005004105714E-2</c:v>
                </c:pt>
                <c:pt idx="1242">
                  <c:v>2.0946350221378029E-2</c:v>
                </c:pt>
                <c:pt idx="1243">
                  <c:v>2.0938634289824343E-2</c:v>
                </c:pt>
                <c:pt idx="1244">
                  <c:v>2.0930857397464253E-2</c:v>
                </c:pt>
                <c:pt idx="1245">
                  <c:v>2.0918474008861002E-2</c:v>
                </c:pt>
                <c:pt idx="1246">
                  <c:v>2.0913951105322855E-2</c:v>
                </c:pt>
                <c:pt idx="1247">
                  <c:v>2.0907162835731574E-2</c:v>
                </c:pt>
                <c:pt idx="1248">
                  <c:v>2.0899143980334378E-2</c:v>
                </c:pt>
                <c:pt idx="1249">
                  <c:v>2.0891065104223783E-2</c:v>
                </c:pt>
                <c:pt idx="1250">
                  <c:v>2.0882868574202521E-2</c:v>
                </c:pt>
                <c:pt idx="1251">
                  <c:v>2.087468437955364E-2</c:v>
                </c:pt>
                <c:pt idx="1252">
                  <c:v>2.086644069774473E-2</c:v>
                </c:pt>
                <c:pt idx="1253">
                  <c:v>2.0858137716752326E-2</c:v>
                </c:pt>
                <c:pt idx="1254">
                  <c:v>2.0849776558538643E-2</c:v>
                </c:pt>
                <c:pt idx="1255">
                  <c:v>2.0841341941803815E-2</c:v>
                </c:pt>
                <c:pt idx="1256">
                  <c:v>2.0832848185310671E-2</c:v>
                </c:pt>
                <c:pt idx="1257">
                  <c:v>2.082429591228091E-2</c:v>
                </c:pt>
                <c:pt idx="1258">
                  <c:v>2.0815685310731635E-2</c:v>
                </c:pt>
                <c:pt idx="1259">
                  <c:v>2.0807016568699932E-2</c:v>
                </c:pt>
                <c:pt idx="1260">
                  <c:v>2.0798289874197906E-2</c:v>
                </c:pt>
                <c:pt idx="1261">
                  <c:v>2.0789505415257648E-2</c:v>
                </c:pt>
                <c:pt idx="1262">
                  <c:v>2.0780663379898756E-2</c:v>
                </c:pt>
                <c:pt idx="1263">
                  <c:v>2.0771763956148326E-2</c:v>
                </c:pt>
                <c:pt idx="1264">
                  <c:v>2.0762807332030953E-2</c:v>
                </c:pt>
                <c:pt idx="1265">
                  <c:v>2.075379369557373E-2</c:v>
                </c:pt>
                <c:pt idx="1266">
                  <c:v>2.0744723234801254E-2</c:v>
                </c:pt>
                <c:pt idx="1267">
                  <c:v>2.0735596137738121E-2</c:v>
                </c:pt>
                <c:pt idx="1268">
                  <c:v>2.0726412592413923E-2</c:v>
                </c:pt>
                <c:pt idx="1269">
                  <c:v>2.0717172786853255E-2</c:v>
                </c:pt>
                <c:pt idx="1270">
                  <c:v>2.0707876909083212E-2</c:v>
                </c:pt>
                <c:pt idx="1271">
                  <c:v>2.0698525147128388E-2</c:v>
                </c:pt>
                <c:pt idx="1272">
                  <c:v>2.0689117689020875E-2</c:v>
                </c:pt>
                <c:pt idx="1273">
                  <c:v>2.0679654722785268E-2</c:v>
                </c:pt>
                <c:pt idx="1274">
                  <c:v>2.0670136436448661E-2</c:v>
                </c:pt>
                <c:pt idx="1275">
                  <c:v>2.0660563018038147E-2</c:v>
                </c:pt>
                <c:pt idx="1276">
                  <c:v>2.0650934655585818E-2</c:v>
                </c:pt>
                <c:pt idx="1277">
                  <c:v>2.0641251537116267E-2</c:v>
                </c:pt>
                <c:pt idx="1278">
                  <c:v>2.0631513850656591E-2</c:v>
                </c:pt>
                <c:pt idx="1279">
                  <c:v>2.0621721784238878E-2</c:v>
                </c:pt>
                <c:pt idx="1280">
                  <c:v>2.0611875525890222E-2</c:v>
                </c:pt>
                <c:pt idx="1281">
                  <c:v>2.0601975263637717E-2</c:v>
                </c:pt>
                <c:pt idx="1282">
                  <c:v>2.0592021185510956E-2</c:v>
                </c:pt>
                <c:pt idx="1283">
                  <c:v>2.0582013479539529E-2</c:v>
                </c:pt>
                <c:pt idx="1284">
                  <c:v>2.057195233375303E-2</c:v>
                </c:pt>
                <c:pt idx="1285">
                  <c:v>2.0562257223611512E-2</c:v>
                </c:pt>
                <c:pt idx="1286">
                  <c:v>2.0551670474850681E-2</c:v>
                </c:pt>
                <c:pt idx="1287">
                  <c:v>2.0541450137791517E-2</c:v>
                </c:pt>
                <c:pt idx="1288">
                  <c:v>2.053117711303315E-2</c:v>
                </c:pt>
                <c:pt idx="1289">
                  <c:v>2.0520851588605171E-2</c:v>
                </c:pt>
                <c:pt idx="1290">
                  <c:v>2.0510473752534675E-2</c:v>
                </c:pt>
                <c:pt idx="1291">
                  <c:v>2.050004379285375E-2</c:v>
                </c:pt>
                <c:pt idx="1292">
                  <c:v>2.0489561897594488E-2</c:v>
                </c:pt>
                <c:pt idx="1293">
                  <c:v>2.0479028254783982E-2</c:v>
                </c:pt>
                <c:pt idx="1294">
                  <c:v>2.0468443052446827E-2</c:v>
                </c:pt>
                <c:pt idx="1295">
                  <c:v>2.0457806478620111E-2</c:v>
                </c:pt>
                <c:pt idx="1296">
                  <c:v>2.0447118721328428E-2</c:v>
                </c:pt>
                <c:pt idx="1297">
                  <c:v>2.0436379968603868E-2</c:v>
                </c:pt>
                <c:pt idx="1298">
                  <c:v>2.0425590408473526E-2</c:v>
                </c:pt>
                <c:pt idx="1299">
                  <c:v>2.0414750228969492E-2</c:v>
                </c:pt>
                <c:pt idx="1300">
                  <c:v>2.0403859618118858E-2</c:v>
                </c:pt>
                <c:pt idx="1301">
                  <c:v>2.0392918763953716E-2</c:v>
                </c:pt>
                <c:pt idx="1302">
                  <c:v>2.0381927854501158E-2</c:v>
                </c:pt>
                <c:pt idx="1303">
                  <c:v>2.0371752256129749E-2</c:v>
                </c:pt>
                <c:pt idx="1304">
                  <c:v>2.0360678440924929E-2</c:v>
                </c:pt>
                <c:pt idx="1305">
                  <c:v>2.0349555090626938E-2</c:v>
                </c:pt>
                <c:pt idx="1306">
                  <c:v>2.033838239320827E-2</c:v>
                </c:pt>
                <c:pt idx="1307">
                  <c:v>2.0326229058952872E-2</c:v>
                </c:pt>
                <c:pt idx="1308">
                  <c:v>2.0314941766392258E-2</c:v>
                </c:pt>
                <c:pt idx="1309">
                  <c:v>2.0303363646041461E-2</c:v>
                </c:pt>
                <c:pt idx="1310">
                  <c:v>2.0292221152042322E-2</c:v>
                </c:pt>
                <c:pt idx="1311">
                  <c:v>2.0281536606401841E-2</c:v>
                </c:pt>
                <c:pt idx="1312">
                  <c:v>2.0269307085585553E-2</c:v>
                </c:pt>
                <c:pt idx="1313">
                  <c:v>2.0257777977887026E-2</c:v>
                </c:pt>
                <c:pt idx="1314">
                  <c:v>2.0246201071246195E-2</c:v>
                </c:pt>
                <c:pt idx="1315">
                  <c:v>2.0234576553690153E-2</c:v>
                </c:pt>
                <c:pt idx="1316">
                  <c:v>2.0222904613245996E-2</c:v>
                </c:pt>
                <c:pt idx="1317">
                  <c:v>2.0211185437943313E-2</c:v>
                </c:pt>
                <c:pt idx="1318">
                  <c:v>2.01994192158092E-2</c:v>
                </c:pt>
                <c:pt idx="1319">
                  <c:v>2.0187606134868252E-2</c:v>
                </c:pt>
                <c:pt idx="1320">
                  <c:v>2.0175746383150062E-2</c:v>
                </c:pt>
                <c:pt idx="1321">
                  <c:v>2.0163840148679224E-2</c:v>
                </c:pt>
                <c:pt idx="1322">
                  <c:v>2.0151887619482833E-2</c:v>
                </c:pt>
                <c:pt idx="1323">
                  <c:v>2.0139888983587984E-2</c:v>
                </c:pt>
                <c:pt idx="1324">
                  <c:v>2.0128749009242927E-2</c:v>
                </c:pt>
                <c:pt idx="1325">
                  <c:v>2.0115754143806286E-2</c:v>
                </c:pt>
                <c:pt idx="1326">
                  <c:v>2.010361831596863E-2</c:v>
                </c:pt>
                <c:pt idx="1327">
                  <c:v>2.0091437133535894E-2</c:v>
                </c:pt>
                <c:pt idx="1328">
                  <c:v>2.0079210784532675E-2</c:v>
                </c:pt>
                <c:pt idx="1329">
                  <c:v>2.006693945698107E-2</c:v>
                </c:pt>
                <c:pt idx="1330">
                  <c:v>2.0054623338908173E-2</c:v>
                </c:pt>
                <c:pt idx="1331">
                  <c:v>2.0042262618336082E-2</c:v>
                </c:pt>
                <c:pt idx="1332">
                  <c:v>2.0029857483289393E-2</c:v>
                </c:pt>
                <c:pt idx="1333">
                  <c:v>2.0017408121795199E-2</c:v>
                </c:pt>
                <c:pt idx="1334">
                  <c:v>2.0004914721870604E-2</c:v>
                </c:pt>
                <c:pt idx="1335">
                  <c:v>1.9992377471542699E-2</c:v>
                </c:pt>
                <c:pt idx="1336">
                  <c:v>1.9979796558836083E-2</c:v>
                </c:pt>
                <c:pt idx="1337">
                  <c:v>1.9967172171762859E-2</c:v>
                </c:pt>
                <c:pt idx="1338">
                  <c:v>1.9954504498357617E-2</c:v>
                </c:pt>
                <c:pt idx="1339">
                  <c:v>1.9941793726637458E-2</c:v>
                </c:pt>
                <c:pt idx="1340">
                  <c:v>1.9929040044616986E-2</c:v>
                </c:pt>
                <c:pt idx="1341">
                  <c:v>1.9916243640328291E-2</c:v>
                </c:pt>
                <c:pt idx="1342">
                  <c:v>1.9903404701785976E-2</c:v>
                </c:pt>
                <c:pt idx="1343">
                  <c:v>1.9890523417007144E-2</c:v>
                </c:pt>
                <c:pt idx="1344">
                  <c:v>1.9877599974016391E-2</c:v>
                </c:pt>
                <c:pt idx="1345">
                  <c:v>1.9864252246588814E-2</c:v>
                </c:pt>
                <c:pt idx="1346">
                  <c:v>1.9851627365475022E-2</c:v>
                </c:pt>
                <c:pt idx="1347">
                  <c:v>1.9838578575961108E-2</c:v>
                </c:pt>
                <c:pt idx="1348">
                  <c:v>1.9825488380308676E-2</c:v>
                </c:pt>
                <c:pt idx="1349">
                  <c:v>1.9812356966534828E-2</c:v>
                </c:pt>
                <c:pt idx="1350">
                  <c:v>1.9799184522661661E-2</c:v>
                </c:pt>
                <c:pt idx="1351">
                  <c:v>1.9785971236698785E-2</c:v>
                </c:pt>
                <c:pt idx="1352">
                  <c:v>1.9772717296665798E-2</c:v>
                </c:pt>
                <c:pt idx="1353">
                  <c:v>1.9759422890582301E-2</c:v>
                </c:pt>
                <c:pt idx="1354">
                  <c:v>1.9746088206460399E-2</c:v>
                </c:pt>
                <c:pt idx="1355">
                  <c:v>1.9734384393347452E-2</c:v>
                </c:pt>
                <c:pt idx="1356">
                  <c:v>1.9720983995624559E-2</c:v>
                </c:pt>
                <c:pt idx="1357">
                  <c:v>1.9707543836892896E-2</c:v>
                </c:pt>
                <c:pt idx="1358">
                  <c:v>1.9694064105119251E-2</c:v>
                </c:pt>
                <c:pt idx="1359">
                  <c:v>1.967881719579595E-2</c:v>
                </c:pt>
                <c:pt idx="1360">
                  <c:v>1.9664808445180138E-2</c:v>
                </c:pt>
                <c:pt idx="1361">
                  <c:v>1.9651633425760984E-2</c:v>
                </c:pt>
                <c:pt idx="1362">
                  <c:v>1.9637983285840099E-2</c:v>
                </c:pt>
                <c:pt idx="1363">
                  <c:v>1.9625632982879952E-2</c:v>
                </c:pt>
                <c:pt idx="1364">
                  <c:v>1.9610567436259552E-2</c:v>
                </c:pt>
                <c:pt idx="1365">
                  <c:v>1.9596802102614108E-2</c:v>
                </c:pt>
                <c:pt idx="1366">
                  <c:v>1.9582998747083025E-2</c:v>
                </c:pt>
                <c:pt idx="1367">
                  <c:v>1.9569157557675909E-2</c:v>
                </c:pt>
                <c:pt idx="1368">
                  <c:v>1.9555278722394875E-2</c:v>
                </c:pt>
                <c:pt idx="1369">
                  <c:v>1.9541362429252029E-2</c:v>
                </c:pt>
                <c:pt idx="1370">
                  <c:v>1.9527408866254481E-2</c:v>
                </c:pt>
                <c:pt idx="1371">
                  <c:v>1.951341822140934E-2</c:v>
                </c:pt>
                <c:pt idx="1372">
                  <c:v>1.9499390682726214E-2</c:v>
                </c:pt>
                <c:pt idx="1373">
                  <c:v>1.948532643820472E-2</c:v>
                </c:pt>
                <c:pt idx="1374">
                  <c:v>1.9471225675851966E-2</c:v>
                </c:pt>
                <c:pt idx="1375">
                  <c:v>1.9457088583675064E-2</c:v>
                </c:pt>
                <c:pt idx="1376">
                  <c:v>1.9442915349678624E-2</c:v>
                </c:pt>
                <c:pt idx="1377">
                  <c:v>1.9428706161859766E-2</c:v>
                </c:pt>
                <c:pt idx="1378">
                  <c:v>1.9414461208230593E-2</c:v>
                </c:pt>
                <c:pt idx="1379">
                  <c:v>1.9400180676785728E-2</c:v>
                </c:pt>
                <c:pt idx="1380">
                  <c:v>1.9385864755532278E-2</c:v>
                </c:pt>
                <c:pt idx="1381">
                  <c:v>1.9371513632462367E-2</c:v>
                </c:pt>
                <c:pt idx="1382">
                  <c:v>1.9357127495590598E-2</c:v>
                </c:pt>
                <c:pt idx="1383">
                  <c:v>1.9342706532901599E-2</c:v>
                </c:pt>
                <c:pt idx="1384">
                  <c:v>1.9328250932409974E-2</c:v>
                </c:pt>
                <c:pt idx="1385">
                  <c:v>1.9315320339943896E-2</c:v>
                </c:pt>
                <c:pt idx="1386">
                  <c:v>1.929923656997734E-2</c:v>
                </c:pt>
                <c:pt idx="1387">
                  <c:v>1.9284678184035564E-2</c:v>
                </c:pt>
                <c:pt idx="1388">
                  <c:v>1.9270085912274637E-2</c:v>
                </c:pt>
                <c:pt idx="1389">
                  <c:v>1.9255459942689179E-2</c:v>
                </c:pt>
                <c:pt idx="1390">
                  <c:v>1.9240800463273811E-2</c:v>
                </c:pt>
                <c:pt idx="1391">
                  <c:v>1.9226107662020653E-2</c:v>
                </c:pt>
                <c:pt idx="1392">
                  <c:v>1.9211381726929322E-2</c:v>
                </c:pt>
                <c:pt idx="1393">
                  <c:v>1.9196622845989442E-2</c:v>
                </c:pt>
                <c:pt idx="1394">
                  <c:v>1.9181831207193134E-2</c:v>
                </c:pt>
                <c:pt idx="1395">
                  <c:v>1.9167006998532521E-2</c:v>
                </c:pt>
                <c:pt idx="1396">
                  <c:v>1.9152150407999724E-2</c:v>
                </c:pt>
                <c:pt idx="1397">
                  <c:v>1.9136144997456778E-2</c:v>
                </c:pt>
                <c:pt idx="1398">
                  <c:v>1.9124022624432843E-2</c:v>
                </c:pt>
                <c:pt idx="1399">
                  <c:v>1.9107388225059474E-2</c:v>
                </c:pt>
                <c:pt idx="1400">
                  <c:v>1.9092403986931683E-2</c:v>
                </c:pt>
                <c:pt idx="1401">
                  <c:v>1.9077388306872334E-2</c:v>
                </c:pt>
                <c:pt idx="1402">
                  <c:v>1.9059615503485006E-2</c:v>
                </c:pt>
                <c:pt idx="1403">
                  <c:v>1.904568330715076E-2</c:v>
                </c:pt>
                <c:pt idx="1404">
                  <c:v>1.9030573019236958E-2</c:v>
                </c:pt>
                <c:pt idx="1405">
                  <c:v>1.9015432055747527E-2</c:v>
                </c:pt>
                <c:pt idx="1406">
                  <c:v>1.9000260604658554E-2</c:v>
                </c:pt>
                <c:pt idx="1407">
                  <c:v>1.8986822033269592E-2</c:v>
                </c:pt>
                <c:pt idx="1408">
                  <c:v>1.8971598985370201E-2</c:v>
                </c:pt>
                <c:pt idx="1409">
                  <c:v>1.8956345976297265E-2</c:v>
                </c:pt>
                <c:pt idx="1410">
                  <c:v>1.8938676585493197E-2</c:v>
                </c:pt>
                <c:pt idx="1411">
                  <c:v>1.8923952614053528E-2</c:v>
                </c:pt>
                <c:pt idx="1412">
                  <c:v>1.8908602184669145E-2</c:v>
                </c:pt>
                <c:pt idx="1413">
                  <c:v>1.889322258345336E-2</c:v>
                </c:pt>
                <c:pt idx="1414">
                  <c:v>1.8868996151764215E-2</c:v>
                </c:pt>
                <c:pt idx="1415">
                  <c:v>1.8862376617367463E-2</c:v>
                </c:pt>
                <c:pt idx="1416">
                  <c:v>1.884691062842116E-2</c:v>
                </c:pt>
                <c:pt idx="1417">
                  <c:v>1.8831416219493653E-2</c:v>
                </c:pt>
                <c:pt idx="1418">
                  <c:v>1.8815893578540393E-2</c:v>
                </c:pt>
                <c:pt idx="1419">
                  <c:v>1.8800342893524578E-2</c:v>
                </c:pt>
                <c:pt idx="1420">
                  <c:v>1.8784764352404244E-2</c:v>
                </c:pt>
                <c:pt idx="1421">
                  <c:v>1.8769158143137423E-2</c:v>
                </c:pt>
                <c:pt idx="1422">
                  <c:v>1.8753524453682158E-2</c:v>
                </c:pt>
                <c:pt idx="1423">
                  <c:v>1.8737863471991325E-2</c:v>
                </c:pt>
                <c:pt idx="1424">
                  <c:v>1.8722175386028116E-2</c:v>
                </c:pt>
                <c:pt idx="1425">
                  <c:v>1.8706460383737675E-2</c:v>
                </c:pt>
                <c:pt idx="1426">
                  <c:v>1.8690718653088353E-2</c:v>
                </c:pt>
                <c:pt idx="1427">
                  <c:v>1.8674950382017559E-2</c:v>
                </c:pt>
                <c:pt idx="1428">
                  <c:v>1.8658508417822572E-2</c:v>
                </c:pt>
                <c:pt idx="1429">
                  <c:v>1.8643334970448851E-2</c:v>
                </c:pt>
                <c:pt idx="1430">
                  <c:v>1.8627488205851538E-2</c:v>
                </c:pt>
                <c:pt idx="1431">
                  <c:v>1.8611615652644267E-2</c:v>
                </c:pt>
                <c:pt idx="1432">
                  <c:v>1.8595717498774762E-2</c:v>
                </c:pt>
                <c:pt idx="1433">
                  <c:v>1.8579793932198479E-2</c:v>
                </c:pt>
                <c:pt idx="1434">
                  <c:v>1.8563845140850251E-2</c:v>
                </c:pt>
                <c:pt idx="1435">
                  <c:v>1.8547871312690683E-2</c:v>
                </c:pt>
                <c:pt idx="1436">
                  <c:v>1.8531872635657191E-2</c:v>
                </c:pt>
                <c:pt idx="1437">
                  <c:v>1.8517860445129868E-2</c:v>
                </c:pt>
                <c:pt idx="1438">
                  <c:v>1.8499801486754161E-2</c:v>
                </c:pt>
                <c:pt idx="1439">
                  <c:v>1.8483729390769754E-2</c:v>
                </c:pt>
                <c:pt idx="1440">
                  <c:v>1.8467633197689411E-2</c:v>
                </c:pt>
                <c:pt idx="1441">
                  <c:v>1.8450150714538181E-2</c:v>
                </c:pt>
                <c:pt idx="1442">
                  <c:v>1.8435369271995721E-2</c:v>
                </c:pt>
                <c:pt idx="1443">
                  <c:v>1.8419201915262345E-2</c:v>
                </c:pt>
                <c:pt idx="1444">
                  <c:v>1.8403011213190403E-2</c:v>
                </c:pt>
                <c:pt idx="1445">
                  <c:v>1.838679735371988E-2</c:v>
                </c:pt>
                <c:pt idx="1446">
                  <c:v>1.8370560524785608E-2</c:v>
                </c:pt>
                <c:pt idx="1447">
                  <c:v>1.8354300914322417E-2</c:v>
                </c:pt>
                <c:pt idx="1448">
                  <c:v>1.8338018710265129E-2</c:v>
                </c:pt>
                <c:pt idx="1449">
                  <c:v>1.8321714182106569E-2</c:v>
                </c:pt>
                <c:pt idx="1450">
                  <c:v>1.8305390296590996E-2</c:v>
                </c:pt>
                <c:pt idx="1451">
                  <c:v>1.8289053284429851E-2</c:v>
                </c:pt>
                <c:pt idx="1452">
                  <c:v>1.827270959326039E-2</c:v>
                </c:pt>
                <c:pt idx="1453">
                  <c:v>1.825636569448667E-2</c:v>
                </c:pt>
                <c:pt idx="1454">
                  <c:v>1.823302676589306E-2</c:v>
                </c:pt>
                <c:pt idx="1455">
                  <c:v>1.8216697606289224E-2</c:v>
                </c:pt>
                <c:pt idx="1456">
                  <c:v>1.8200375444556063E-2</c:v>
                </c:pt>
                <c:pt idx="1457">
                  <c:v>1.8184060573984123E-2</c:v>
                </c:pt>
                <c:pt idx="1458">
                  <c:v>1.8167753287848486E-2</c:v>
                </c:pt>
                <c:pt idx="1459">
                  <c:v>1.8152866109348163E-2</c:v>
                </c:pt>
                <c:pt idx="1460">
                  <c:v>1.8136575297829083E-2</c:v>
                </c:pt>
                <c:pt idx="1461">
                  <c:v>1.812029290637189E-2</c:v>
                </c:pt>
                <c:pt idx="1462">
                  <c:v>1.8104019228223394E-2</c:v>
                </c:pt>
                <c:pt idx="1463">
                  <c:v>1.8086340888556762E-2</c:v>
                </c:pt>
                <c:pt idx="1464">
                  <c:v>1.8070085267900764E-2</c:v>
                </c:pt>
                <c:pt idx="1465">
                  <c:v>1.8053839284616957E-2</c:v>
                </c:pt>
                <c:pt idx="1466">
                  <c:v>1.8037603231975261E-2</c:v>
                </c:pt>
                <c:pt idx="1467">
                  <c:v>1.8022084615654244E-2</c:v>
                </c:pt>
                <c:pt idx="1468">
                  <c:v>1.8005869338733049E-2</c:v>
                </c:pt>
                <c:pt idx="1469">
                  <c:v>1.7985037018669381E-2</c:v>
                </c:pt>
                <c:pt idx="1470">
                  <c:v>1.7973471442807032E-2</c:v>
                </c:pt>
                <c:pt idx="1471">
                  <c:v>1.7957289410301058E-2</c:v>
                </c:pt>
                <c:pt idx="1472">
                  <c:v>1.793810280952168E-2</c:v>
                </c:pt>
                <c:pt idx="1473">
                  <c:v>1.7921946218630715E-2</c:v>
                </c:pt>
                <c:pt idx="1474">
                  <c:v>1.7905801946368448E-2</c:v>
                </c:pt>
                <c:pt idx="1475">
                  <c:v>1.7889670285989329E-2</c:v>
                </c:pt>
                <c:pt idx="1476">
                  <c:v>1.7874258231763029E-2</c:v>
                </c:pt>
                <c:pt idx="1477">
                  <c:v>1.7858152505959346E-2</c:v>
                </c:pt>
                <c:pt idx="1478">
                  <c:v>1.7842060249461333E-2</c:v>
                </c:pt>
                <c:pt idx="1479">
                  <c:v>1.782598175550909E-2</c:v>
                </c:pt>
                <c:pt idx="1480">
                  <c:v>1.7809211426179819E-2</c:v>
                </c:pt>
                <c:pt idx="1481">
                  <c:v>1.7793161595373495E-2</c:v>
                </c:pt>
                <c:pt idx="1482">
                  <c:v>1.7777126429187662E-2</c:v>
                </c:pt>
                <c:pt idx="1483">
                  <c:v>1.7761106220866449E-2</c:v>
                </c:pt>
                <c:pt idx="1484">
                  <c:v>1.7745101263651423E-2</c:v>
                </c:pt>
                <c:pt idx="1485">
                  <c:v>1.7729111850781559E-2</c:v>
                </c:pt>
                <c:pt idx="1486">
                  <c:v>1.7713138275495845E-2</c:v>
                </c:pt>
                <c:pt idx="1487">
                  <c:v>1.7697180831025526E-2</c:v>
                </c:pt>
                <c:pt idx="1488">
                  <c:v>1.7681239810607E-2</c:v>
                </c:pt>
                <c:pt idx="1489">
                  <c:v>1.7666018266550232E-2</c:v>
                </c:pt>
                <c:pt idx="1490">
                  <c:v>1.7650110513683259E-2</c:v>
                </c:pt>
                <c:pt idx="1491">
                  <c:v>1.7634220042067383E-2</c:v>
                </c:pt>
                <c:pt idx="1492">
                  <c:v>1.7618347144921387E-2</c:v>
                </c:pt>
                <c:pt idx="1493">
                  <c:v>1.7601791332395231E-2</c:v>
                </c:pt>
                <c:pt idx="1494">
                  <c:v>1.7585955014123012E-2</c:v>
                </c:pt>
                <c:pt idx="1495">
                  <c:v>1.7570137172500683E-2</c:v>
                </c:pt>
                <c:pt idx="1496">
                  <c:v>1.7554338100751753E-2</c:v>
                </c:pt>
                <c:pt idx="1497">
                  <c:v>1.7538558092091993E-2</c:v>
                </c:pt>
                <c:pt idx="1498">
                  <c:v>1.7523495245834297E-2</c:v>
                </c:pt>
                <c:pt idx="1499">
                  <c:v>1.7507753579906193E-2</c:v>
                </c:pt>
                <c:pt idx="1500">
                  <c:v>1.7492031834123623E-2</c:v>
                </c:pt>
                <c:pt idx="1501">
                  <c:v>1.7473547588333638E-2</c:v>
                </c:pt>
                <c:pt idx="1502">
                  <c:v>1.7459954257801478E-2</c:v>
                </c:pt>
                <c:pt idx="1503">
                  <c:v>1.7444294785244108E-2</c:v>
                </c:pt>
                <c:pt idx="1504">
                  <c:v>1.7428656428281172E-2</c:v>
                </c:pt>
                <c:pt idx="1505">
                  <c:v>1.7413039480120709E-2</c:v>
                </c:pt>
                <c:pt idx="1506">
                  <c:v>1.7395909878941573E-2</c:v>
                </c:pt>
                <c:pt idx="1507">
                  <c:v>1.737826642487874E-2</c:v>
                </c:pt>
                <c:pt idx="1508">
                  <c:v>1.7362720417294464E-2</c:v>
                </c:pt>
                <c:pt idx="1509">
                  <c:v>1.7347197078629056E-2</c:v>
                </c:pt>
                <c:pt idx="1510">
                  <c:v>1.7333761168273121E-2</c:v>
                </c:pt>
                <c:pt idx="1511">
                  <c:v>1.7319656001108755E-2</c:v>
                </c:pt>
                <c:pt idx="1512">
                  <c:v>1.7304197623410858E-2</c:v>
                </c:pt>
                <c:pt idx="1513">
                  <c:v>1.7288762973786755E-2</c:v>
                </c:pt>
                <c:pt idx="1514">
                  <c:v>1.7273352345396224E-2</c:v>
                </c:pt>
                <c:pt idx="1515">
                  <c:v>1.7253866445957677E-2</c:v>
                </c:pt>
                <c:pt idx="1516">
                  <c:v>1.7239193068266028E-2</c:v>
                </c:pt>
                <c:pt idx="1517">
                  <c:v>1.7223861636868874E-2</c:v>
                </c:pt>
                <c:pt idx="1518">
                  <c:v>1.7208555513346307E-2</c:v>
                </c:pt>
                <c:pt idx="1519">
                  <c:v>1.7193274990906202E-2</c:v>
                </c:pt>
                <c:pt idx="1520">
                  <c:v>1.7176520731655709E-2</c:v>
                </c:pt>
                <c:pt idx="1521">
                  <c:v>1.7161294882167E-2</c:v>
                </c:pt>
                <c:pt idx="1522">
                  <c:v>1.7146095532420691E-2</c:v>
                </c:pt>
                <c:pt idx="1523">
                  <c:v>1.7132945195512748E-2</c:v>
                </c:pt>
                <c:pt idx="1524">
                  <c:v>1.7115777504942142E-2</c:v>
                </c:pt>
                <c:pt idx="1525">
                  <c:v>1.7100659413588348E-2</c:v>
                </c:pt>
                <c:pt idx="1526">
                  <c:v>1.7085568994748834E-2</c:v>
                </c:pt>
                <c:pt idx="1527">
                  <c:v>1.7070506541609076E-2</c:v>
                </c:pt>
                <c:pt idx="1528">
                  <c:v>1.705547234735455E-2</c:v>
                </c:pt>
                <c:pt idx="1529">
                  <c:v>1.7040466705170731E-2</c:v>
                </c:pt>
                <c:pt idx="1530">
                  <c:v>1.7025489908243097E-2</c:v>
                </c:pt>
                <c:pt idx="1531">
                  <c:v>1.7010542249754623E-2</c:v>
                </c:pt>
                <c:pt idx="1532">
                  <c:v>1.6995624022883293E-2</c:v>
                </c:pt>
                <c:pt idx="1533">
                  <c:v>1.6980735520812085E-2</c:v>
                </c:pt>
                <c:pt idx="1534">
                  <c:v>1.6965877036718979E-2</c:v>
                </c:pt>
                <c:pt idx="1535">
                  <c:v>1.6951048863779461E-2</c:v>
                </c:pt>
                <c:pt idx="1536">
                  <c:v>1.6936251295171512E-2</c:v>
                </c:pt>
                <c:pt idx="1537">
                  <c:v>1.6921484624070615E-2</c:v>
                </c:pt>
                <c:pt idx="1538">
                  <c:v>1.6906749143647259E-2</c:v>
                </c:pt>
                <c:pt idx="1539">
                  <c:v>1.689204514707443E-2</c:v>
                </c:pt>
                <c:pt idx="1540">
                  <c:v>1.6877372927525114E-2</c:v>
                </c:pt>
                <c:pt idx="1541">
                  <c:v>1.68627327781673E-2</c:v>
                </c:pt>
                <c:pt idx="1542">
                  <c:v>1.6848124992168978E-2</c:v>
                </c:pt>
                <c:pt idx="1543">
                  <c:v>1.6833549862698138E-2</c:v>
                </c:pt>
                <c:pt idx="1544">
                  <c:v>1.6819007682920273E-2</c:v>
                </c:pt>
                <c:pt idx="1545">
                  <c:v>1.6804498746000873E-2</c:v>
                </c:pt>
                <c:pt idx="1546">
                  <c:v>1.6790023345102933E-2</c:v>
                </c:pt>
                <c:pt idx="1547">
                  <c:v>1.6775581773384451E-2</c:v>
                </c:pt>
                <c:pt idx="1548">
                  <c:v>1.6761174324010919E-2</c:v>
                </c:pt>
                <c:pt idx="1549">
                  <c:v>1.674680129014533E-2</c:v>
                </c:pt>
                <c:pt idx="1550">
                  <c:v>1.6732462964940686E-2</c:v>
                </c:pt>
                <c:pt idx="1551">
                  <c:v>1.6718159641557484E-2</c:v>
                </c:pt>
                <c:pt idx="1552">
                  <c:v>1.6703891613148725E-2</c:v>
                </c:pt>
                <c:pt idx="1553">
                  <c:v>1.6689659172872406E-2</c:v>
                </c:pt>
                <c:pt idx="1554">
                  <c:v>1.6675462613881531E-2</c:v>
                </c:pt>
                <c:pt idx="1555">
                  <c:v>1.6661302229331598E-2</c:v>
                </c:pt>
                <c:pt idx="1556">
                  <c:v>1.6647178312370614E-2</c:v>
                </c:pt>
                <c:pt idx="1557">
                  <c:v>1.6633091156149082E-2</c:v>
                </c:pt>
                <c:pt idx="1558">
                  <c:v>1.6620892258556143E-2</c:v>
                </c:pt>
                <c:pt idx="1559">
                  <c:v>1.6605028298531388E-2</c:v>
                </c:pt>
                <c:pt idx="1560">
                  <c:v>1.6591053183426241E-2</c:v>
                </c:pt>
                <c:pt idx="1561">
                  <c:v>1.657711600165257E-2</c:v>
                </c:pt>
                <c:pt idx="1562">
                  <c:v>1.6565043299079756E-2</c:v>
                </c:pt>
                <c:pt idx="1563">
                  <c:v>1.6551783438051464E-2</c:v>
                </c:pt>
                <c:pt idx="1564">
                  <c:v>1.6537953177066442E-2</c:v>
                </c:pt>
                <c:pt idx="1565">
                  <c:v>1.6524161928951502E-2</c:v>
                </c:pt>
                <c:pt idx="1566">
                  <c:v>1.6510409986815029E-2</c:v>
                </c:pt>
                <c:pt idx="1567">
                  <c:v>1.6494305927057529E-2</c:v>
                </c:pt>
                <c:pt idx="1568">
                  <c:v>1.6480642486618458E-2</c:v>
                </c:pt>
                <c:pt idx="1569">
                  <c:v>1.6467019324644949E-2</c:v>
                </c:pt>
                <c:pt idx="1570">
                  <c:v>1.6452846140693405E-2</c:v>
                </c:pt>
                <c:pt idx="1571">
                  <c:v>1.6439895008636685E-2</c:v>
                </c:pt>
                <c:pt idx="1572">
                  <c:v>1.6426394440875458E-2</c:v>
                </c:pt>
                <c:pt idx="1573">
                  <c:v>1.641293532411936E-2</c:v>
                </c:pt>
                <c:pt idx="1574">
                  <c:v>1.6399517951503906E-2</c:v>
                </c:pt>
                <c:pt idx="1575">
                  <c:v>1.6386142616162114E-2</c:v>
                </c:pt>
                <c:pt idx="1576">
                  <c:v>1.6372809611222006E-2</c:v>
                </c:pt>
                <c:pt idx="1577">
                  <c:v>1.6359519229816599E-2</c:v>
                </c:pt>
                <c:pt idx="1578">
                  <c:v>1.6346271765073916E-2</c:v>
                </c:pt>
                <c:pt idx="1579">
                  <c:v>1.6333067510124477E-2</c:v>
                </c:pt>
                <c:pt idx="1580">
                  <c:v>1.6319906758088809E-2</c:v>
                </c:pt>
                <c:pt idx="1581">
                  <c:v>1.6306789802104926E-2</c:v>
                </c:pt>
                <c:pt idx="1582">
                  <c:v>1.6293716935290858E-2</c:v>
                </c:pt>
                <c:pt idx="1583">
                  <c:v>1.6280688450777125E-2</c:v>
                </c:pt>
                <c:pt idx="1584">
                  <c:v>1.6267704641681757E-2</c:v>
                </c:pt>
                <c:pt idx="1585">
                  <c:v>1.6254765801132776E-2</c:v>
                </c:pt>
                <c:pt idx="1586">
                  <c:v>1.6241872222250708E-2</c:v>
                </c:pt>
                <c:pt idx="1587">
                  <c:v>1.6229024198158581E-2</c:v>
                </c:pt>
                <c:pt idx="1588">
                  <c:v>1.6216222021976923E-2</c:v>
                </c:pt>
                <c:pt idx="1589">
                  <c:v>1.6203465986828758E-2</c:v>
                </c:pt>
                <c:pt idx="1590">
                  <c:v>1.6190756385824623E-2</c:v>
                </c:pt>
                <c:pt idx="1591">
                  <c:v>1.6178093512095038E-2</c:v>
                </c:pt>
                <c:pt idx="1592">
                  <c:v>1.6165477658750538E-2</c:v>
                </c:pt>
                <c:pt idx="1593">
                  <c:v>1.6152909118911651E-2</c:v>
                </c:pt>
                <c:pt idx="1594">
                  <c:v>1.6140388185691412E-2</c:v>
                </c:pt>
                <c:pt idx="1595">
                  <c:v>1.6127915152210348E-2</c:v>
                </c:pt>
                <c:pt idx="1596">
                  <c:v>1.6115490311581493E-2</c:v>
                </c:pt>
                <c:pt idx="1597">
                  <c:v>1.6104674107621678E-2</c:v>
                </c:pt>
                <c:pt idx="1598">
                  <c:v>1.6090786381335043E-2</c:v>
                </c:pt>
                <c:pt idx="1599">
                  <c:v>1.6078507877946013E-2</c:v>
                </c:pt>
                <c:pt idx="1600">
                  <c:v>1.6066278739863826E-2</c:v>
                </c:pt>
                <c:pt idx="1601">
                  <c:v>1.6054099260199017E-2</c:v>
                </c:pt>
                <c:pt idx="1602">
                  <c:v>1.6041969732062122E-2</c:v>
                </c:pt>
                <c:pt idx="1603">
                  <c:v>1.6029890448566175E-2</c:v>
                </c:pt>
                <c:pt idx="1604">
                  <c:v>1.6017861702821712E-2</c:v>
                </c:pt>
                <c:pt idx="1605">
                  <c:v>1.6005883787934272E-2</c:v>
                </c:pt>
                <c:pt idx="1606">
                  <c:v>1.5993956997021885E-2</c:v>
                </c:pt>
                <c:pt idx="1607">
                  <c:v>1.59820816231801E-2</c:v>
                </c:pt>
                <c:pt idx="1608">
                  <c:v>1.5970257959524448E-2</c:v>
                </c:pt>
                <c:pt idx="1609">
                  <c:v>1.5958486299165464E-2</c:v>
                </c:pt>
                <c:pt idx="1610">
                  <c:v>1.5946766935201195E-2</c:v>
                </c:pt>
                <c:pt idx="1611">
                  <c:v>1.5935100160744675E-2</c:v>
                </c:pt>
                <c:pt idx="1612">
                  <c:v>1.5923486268898945E-2</c:v>
                </c:pt>
                <c:pt idx="1613">
                  <c:v>1.5911925552772044E-2</c:v>
                </c:pt>
                <c:pt idx="1614">
                  <c:v>1.5900418305467012E-2</c:v>
                </c:pt>
                <c:pt idx="1615">
                  <c:v>1.5890818346038543E-2</c:v>
                </c:pt>
                <c:pt idx="1616">
                  <c:v>1.5879405394980037E-2</c:v>
                </c:pt>
                <c:pt idx="1617">
                  <c:v>1.5868046697309027E-2</c:v>
                </c:pt>
                <c:pt idx="1618">
                  <c:v>1.5856742546093941E-2</c:v>
                </c:pt>
                <c:pt idx="1619">
                  <c:v>1.5843694359911342E-2</c:v>
                </c:pt>
                <c:pt idx="1620">
                  <c:v>1.5832068637390992E-2</c:v>
                </c:pt>
                <c:pt idx="1621">
                  <c:v>1.5821389322069612E-2</c:v>
                </c:pt>
                <c:pt idx="1622">
                  <c:v>1.5810320377066533E-2</c:v>
                </c:pt>
                <c:pt idx="1623">
                  <c:v>1.5800614077637158E-2</c:v>
                </c:pt>
                <c:pt idx="1624">
                  <c:v>1.5788351100413656E-2</c:v>
                </c:pt>
                <c:pt idx="1625">
                  <c:v>1.5777451354964944E-2</c:v>
                </c:pt>
                <c:pt idx="1626">
                  <c:v>1.5766608595564613E-2</c:v>
                </c:pt>
                <c:pt idx="1627">
                  <c:v>1.5755823115315704E-2</c:v>
                </c:pt>
                <c:pt idx="1628">
                  <c:v>1.574509520731876E-2</c:v>
                </c:pt>
                <c:pt idx="1629">
                  <c:v>1.5734425164674326E-2</c:v>
                </c:pt>
                <c:pt idx="1630">
                  <c:v>1.5723813280482946E-2</c:v>
                </c:pt>
                <c:pt idx="1631">
                  <c:v>1.5713259847840166E-2</c:v>
                </c:pt>
                <c:pt idx="1632">
                  <c:v>1.570276515984903E-2</c:v>
                </c:pt>
                <c:pt idx="1633">
                  <c:v>1.5692329509607583E-2</c:v>
                </c:pt>
                <c:pt idx="1634">
                  <c:v>1.5681953190211373E-2</c:v>
                </c:pt>
                <c:pt idx="1635">
                  <c:v>1.5671636494765939E-2</c:v>
                </c:pt>
                <c:pt idx="1636">
                  <c:v>1.5662541419009361E-2</c:v>
                </c:pt>
                <c:pt idx="1637">
                  <c:v>1.5651183148107095E-2</c:v>
                </c:pt>
                <c:pt idx="1638">
                  <c:v>1.5641047083092274E-2</c:v>
                </c:pt>
                <c:pt idx="1639">
                  <c:v>1.5630971814417915E-2</c:v>
                </c:pt>
                <c:pt idx="1640">
                  <c:v>1.5620957635182064E-2</c:v>
                </c:pt>
                <c:pt idx="1641">
                  <c:v>1.5611004838485265E-2</c:v>
                </c:pt>
                <c:pt idx="1642">
                  <c:v>1.5601113717423065E-2</c:v>
                </c:pt>
                <c:pt idx="1643">
                  <c:v>1.5591284565096009E-2</c:v>
                </c:pt>
                <c:pt idx="1644">
                  <c:v>1.5581517674599643E-2</c:v>
                </c:pt>
                <c:pt idx="1645">
                  <c:v>1.5571813339032015E-2</c:v>
                </c:pt>
                <c:pt idx="1646">
                  <c:v>1.5562171851496165E-2</c:v>
                </c:pt>
                <c:pt idx="1647">
                  <c:v>1.5552593505082646E-2</c:v>
                </c:pt>
                <c:pt idx="1648">
                  <c:v>1.5543078592896997E-2</c:v>
                </c:pt>
                <c:pt idx="1649">
                  <c:v>1.5533627408032269E-2</c:v>
                </c:pt>
                <c:pt idx="1650">
                  <c:v>1.5524240243591503E-2</c:v>
                </c:pt>
                <c:pt idx="1651">
                  <c:v>1.5514917392670247E-2</c:v>
                </c:pt>
                <c:pt idx="1652">
                  <c:v>1.5505659148369044E-2</c:v>
                </c:pt>
                <c:pt idx="1653">
                  <c:v>1.5496465803783444E-2</c:v>
                </c:pt>
                <c:pt idx="1654">
                  <c:v>1.5487337652016486E-2</c:v>
                </c:pt>
                <c:pt idx="1655">
                  <c:v>1.547827498616372E-2</c:v>
                </c:pt>
                <c:pt idx="1656">
                  <c:v>1.5469278099328188E-2</c:v>
                </c:pt>
                <c:pt idx="1657">
                  <c:v>1.5460047375335443E-2</c:v>
                </c:pt>
                <c:pt idx="1658">
                  <c:v>1.5451482835101005E-2</c:v>
                </c:pt>
                <c:pt idx="1659">
                  <c:v>1.544268504391294E-2</c:v>
                </c:pt>
                <c:pt idx="1660">
                  <c:v>1.5433954204134293E-2</c:v>
                </c:pt>
                <c:pt idx="1661">
                  <c:v>1.5425290608873099E-2</c:v>
                </c:pt>
                <c:pt idx="1662">
                  <c:v>1.5416694551232402E-2</c:v>
                </c:pt>
                <c:pt idx="1663">
                  <c:v>1.5408166324307748E-2</c:v>
                </c:pt>
                <c:pt idx="1664">
                  <c:v>1.5399706221202181E-2</c:v>
                </c:pt>
                <c:pt idx="1665">
                  <c:v>1.5391314535021239E-2</c:v>
                </c:pt>
                <c:pt idx="1666">
                  <c:v>1.538299155886047E-2</c:v>
                </c:pt>
                <c:pt idx="1667">
                  <c:v>1.5375505036829369E-2</c:v>
                </c:pt>
                <c:pt idx="1668">
                  <c:v>1.5367306490140929E-2</c:v>
                </c:pt>
                <c:pt idx="1669">
                  <c:v>1.5359177460528723E-2</c:v>
                </c:pt>
                <c:pt idx="1670">
                  <c:v>1.5351118241071415E-2</c:v>
                </c:pt>
                <c:pt idx="1671">
                  <c:v>1.5342181293289479E-2</c:v>
                </c:pt>
                <c:pt idx="1672">
                  <c:v>1.5334513026187269E-2</c:v>
                </c:pt>
                <c:pt idx="1673">
                  <c:v>1.532667922709785E-2</c:v>
                </c:pt>
                <c:pt idx="1674">
                  <c:v>1.5318916482862932E-2</c:v>
                </c:pt>
                <c:pt idx="1675">
                  <c:v>1.531122508659305E-2</c:v>
                </c:pt>
                <c:pt idx="1676">
                  <c:v>1.5303605331393744E-2</c:v>
                </c:pt>
                <c:pt idx="1677">
                  <c:v>1.5296057510373051E-2</c:v>
                </c:pt>
                <c:pt idx="1678">
                  <c:v>1.5288581916641508E-2</c:v>
                </c:pt>
                <c:pt idx="1679">
                  <c:v>1.5281178843302157E-2</c:v>
                </c:pt>
                <c:pt idx="1680">
                  <c:v>1.5273000029009073E-2</c:v>
                </c:pt>
                <c:pt idx="1681">
                  <c:v>1.5265748400581012E-2</c:v>
                </c:pt>
                <c:pt idx="1682">
                  <c:v>1.5258570189561876E-2</c:v>
                </c:pt>
                <c:pt idx="1683">
                  <c:v>1.5251465689051403E-2</c:v>
                </c:pt>
                <c:pt idx="1684">
                  <c:v>1.524443519215707E-2</c:v>
                </c:pt>
                <c:pt idx="1685">
                  <c:v>1.5237478991978614E-2</c:v>
                </c:pt>
                <c:pt idx="1686">
                  <c:v>1.5230597381628665E-2</c:v>
                </c:pt>
                <c:pt idx="1687">
                  <c:v>1.5223790654204381E-2</c:v>
                </c:pt>
                <c:pt idx="1688">
                  <c:v>1.5216906659696883E-2</c:v>
                </c:pt>
                <c:pt idx="1689">
                  <c:v>1.521040302058076E-2</c:v>
                </c:pt>
                <c:pt idx="1690">
                  <c:v>1.5203822700593792E-2</c:v>
                </c:pt>
                <c:pt idx="1691">
                  <c:v>1.51973184359727E-2</c:v>
                </c:pt>
                <c:pt idx="1692">
                  <c:v>1.5190890519824958E-2</c:v>
                </c:pt>
                <c:pt idx="1693">
                  <c:v>1.5184539245258038E-2</c:v>
                </c:pt>
                <c:pt idx="1694">
                  <c:v>1.517826490539231E-2</c:v>
                </c:pt>
                <c:pt idx="1695">
                  <c:v>1.5172067793330088E-2</c:v>
                </c:pt>
                <c:pt idx="1696">
                  <c:v>1.5165948202196898E-2</c:v>
                </c:pt>
                <c:pt idx="1697">
                  <c:v>1.5160225480981282E-2</c:v>
                </c:pt>
                <c:pt idx="1698">
                  <c:v>1.5153942755150083E-2</c:v>
                </c:pt>
                <c:pt idx="1699">
                  <c:v>1.5148057485477193E-2</c:v>
                </c:pt>
                <c:pt idx="1700">
                  <c:v>1.5142250909186434E-2</c:v>
                </c:pt>
                <c:pt idx="1701">
                  <c:v>1.5136356293310047E-2</c:v>
                </c:pt>
                <c:pt idx="1702">
                  <c:v>1.5130875009248257E-2</c:v>
                </c:pt>
                <c:pt idx="1703">
                  <c:v>1.5125306271836413E-2</c:v>
                </c:pt>
                <c:pt idx="1704">
                  <c:v>1.5119817400290747E-2</c:v>
                </c:pt>
                <c:pt idx="1705">
                  <c:v>1.5114408687736785E-2</c:v>
                </c:pt>
                <c:pt idx="1706">
                  <c:v>1.5109080427302628E-2</c:v>
                </c:pt>
                <c:pt idx="1707">
                  <c:v>1.5103832912103484E-2</c:v>
                </c:pt>
                <c:pt idx="1708">
                  <c:v>1.5098666435270035E-2</c:v>
                </c:pt>
                <c:pt idx="1709">
                  <c:v>1.5093581105290984E-2</c:v>
                </c:pt>
                <c:pt idx="1710">
                  <c:v>1.5088570925481892E-2</c:v>
                </c:pt>
                <c:pt idx="1711">
                  <c:v>1.5083622517277405E-2</c:v>
                </c:pt>
                <c:pt idx="1712">
                  <c:v>1.5078722021665521E-2</c:v>
                </c:pt>
                <c:pt idx="1713">
                  <c:v>1.5073855536517758E-2</c:v>
                </c:pt>
                <c:pt idx="1714">
                  <c:v>1.5066941600647484E-2</c:v>
                </c:pt>
                <c:pt idx="1715">
                  <c:v>1.5062126374336897E-2</c:v>
                </c:pt>
                <c:pt idx="1716">
                  <c:v>1.5057331464977012E-2</c:v>
                </c:pt>
                <c:pt idx="1717">
                  <c:v>1.505255697474674E-2</c:v>
                </c:pt>
                <c:pt idx="1718">
                  <c:v>1.5047803005814679E-2</c:v>
                </c:pt>
                <c:pt idx="1719">
                  <c:v>1.5043136519888707E-2</c:v>
                </c:pt>
                <c:pt idx="1720">
                  <c:v>1.503842002573633E-2</c:v>
                </c:pt>
                <c:pt idx="1721">
                  <c:v>1.50337243347146E-2</c:v>
                </c:pt>
                <c:pt idx="1722">
                  <c:v>1.5029049548987507E-2</c:v>
                </c:pt>
                <c:pt idx="1723">
                  <c:v>1.5024344556662454E-2</c:v>
                </c:pt>
                <c:pt idx="1724">
                  <c:v>1.5019715861134944E-2</c:v>
                </c:pt>
                <c:pt idx="1725">
                  <c:v>1.5015108402114181E-2</c:v>
                </c:pt>
                <c:pt idx="1726">
                  <c:v>1.5010522281771341E-2</c:v>
                </c:pt>
                <c:pt idx="1727">
                  <c:v>1.5005957602269859E-2</c:v>
                </c:pt>
                <c:pt idx="1728">
                  <c:v>1.500142470310184E-2</c:v>
                </c:pt>
                <c:pt idx="1729">
                  <c:v>1.4996901845365507E-2</c:v>
                </c:pt>
                <c:pt idx="1730">
                  <c:v>1.499111870002956E-2</c:v>
                </c:pt>
                <c:pt idx="1731">
                  <c:v>1.4987921449368002E-2</c:v>
                </c:pt>
                <c:pt idx="1732">
                  <c:v>1.4983459393484855E-2</c:v>
                </c:pt>
                <c:pt idx="1733">
                  <c:v>1.4979025504667464E-2</c:v>
                </c:pt>
                <c:pt idx="1734">
                  <c:v>1.497461377190255E-2</c:v>
                </c:pt>
                <c:pt idx="1735">
                  <c:v>1.4970224297358708E-2</c:v>
                </c:pt>
                <c:pt idx="1736">
                  <c:v>1.4965856257491694E-2</c:v>
                </c:pt>
                <c:pt idx="1737">
                  <c:v>1.4961510173281845E-2</c:v>
                </c:pt>
                <c:pt idx="1738">
                  <c:v>1.4957186645516707E-2</c:v>
                </c:pt>
                <c:pt idx="1739">
                  <c:v>1.495288577637055E-2</c:v>
                </c:pt>
                <c:pt idx="1740">
                  <c:v>1.4948614373928653E-2</c:v>
                </c:pt>
                <c:pt idx="1741">
                  <c:v>1.494436059430076E-2</c:v>
                </c:pt>
                <c:pt idx="1742">
                  <c:v>1.494012978809474E-2</c:v>
                </c:pt>
                <c:pt idx="1743">
                  <c:v>1.4935922057479192E-2</c:v>
                </c:pt>
                <c:pt idx="1744">
                  <c:v>1.493173750462529E-2</c:v>
                </c:pt>
                <c:pt idx="1745">
                  <c:v>1.4927576231706785E-2</c:v>
                </c:pt>
                <c:pt idx="1746">
                  <c:v>1.4923438340892277E-2</c:v>
                </c:pt>
                <c:pt idx="1747">
                  <c:v>1.4919323934355517E-2</c:v>
                </c:pt>
                <c:pt idx="1748">
                  <c:v>1.4915233114262521E-2</c:v>
                </c:pt>
                <c:pt idx="1749">
                  <c:v>1.4911145785682756E-2</c:v>
                </c:pt>
                <c:pt idx="1750">
                  <c:v>1.4907100904383519E-2</c:v>
                </c:pt>
                <c:pt idx="1751">
                  <c:v>1.4903079907719885E-2</c:v>
                </c:pt>
                <c:pt idx="1752">
                  <c:v>1.4899082897847471E-2</c:v>
                </c:pt>
                <c:pt idx="1753">
                  <c:v>1.4895136386525086E-2</c:v>
                </c:pt>
                <c:pt idx="1754">
                  <c:v>1.48911892307203E-2</c:v>
                </c:pt>
                <c:pt idx="1755">
                  <c:v>1.488726637656008E-2</c:v>
                </c:pt>
                <c:pt idx="1756">
                  <c:v>1.488336792622076E-2</c:v>
                </c:pt>
                <c:pt idx="1757">
                  <c:v>1.4879493981868358E-2</c:v>
                </c:pt>
                <c:pt idx="1758">
                  <c:v>1.4875610282803819E-2</c:v>
                </c:pt>
                <c:pt idx="1759">
                  <c:v>1.4871784041224245E-2</c:v>
                </c:pt>
                <c:pt idx="1760">
                  <c:v>1.4867982603784746E-2</c:v>
                </c:pt>
                <c:pt idx="1761">
                  <c:v>1.4864284700247532E-2</c:v>
                </c:pt>
                <c:pt idx="1762">
                  <c:v>1.4860495425960523E-2</c:v>
                </c:pt>
                <c:pt idx="1763">
                  <c:v>1.485677066315008E-2</c:v>
                </c:pt>
                <c:pt idx="1764">
                  <c:v>1.4853071121527353E-2</c:v>
                </c:pt>
                <c:pt idx="1765">
                  <c:v>1.4849396903268679E-2</c:v>
                </c:pt>
                <c:pt idx="1766">
                  <c:v>1.4845228935950302E-2</c:v>
                </c:pt>
                <c:pt idx="1767">
                  <c:v>1.4841609326084275E-2</c:v>
                </c:pt>
                <c:pt idx="1768">
                  <c:v>1.4838015360693176E-2</c:v>
                </c:pt>
                <c:pt idx="1769">
                  <c:v>1.4834447141943027E-2</c:v>
                </c:pt>
                <c:pt idx="1770">
                  <c:v>1.4830904772010158E-2</c:v>
                </c:pt>
                <c:pt idx="1771">
                  <c:v>1.4827220051167243E-2</c:v>
                </c:pt>
                <c:pt idx="1772">
                  <c:v>1.4823724510219119E-2</c:v>
                </c:pt>
                <c:pt idx="1773">
                  <c:v>1.48202550993805E-2</c:v>
                </c:pt>
                <c:pt idx="1774">
                  <c:v>1.4816811920812523E-2</c:v>
                </c:pt>
                <c:pt idx="1775">
                  <c:v>1.4813838806271105E-2</c:v>
                </c:pt>
                <c:pt idx="1776">
                  <c:v>1.4810199099187399E-2</c:v>
                </c:pt>
                <c:pt idx="1777">
                  <c:v>1.4806840531783856E-2</c:v>
                </c:pt>
                <c:pt idx="1778">
                  <c:v>1.4803508630574726E-2</c:v>
                </c:pt>
                <c:pt idx="1779">
                  <c:v>1.4800203497726028E-2</c:v>
                </c:pt>
                <c:pt idx="1780">
                  <c:v>1.4796066328923163E-2</c:v>
                </c:pt>
                <c:pt idx="1781">
                  <c:v>1.4792824569539731E-2</c:v>
                </c:pt>
                <c:pt idx="1782">
                  <c:v>1.4789609922668534E-2</c:v>
                </c:pt>
                <c:pt idx="1783">
                  <c:v>1.4785890879270453E-2</c:v>
                </c:pt>
                <c:pt idx="1784">
                  <c:v>1.4783262375178408E-2</c:v>
                </c:pt>
                <c:pt idx="1785">
                  <c:v>1.4780129678908516E-2</c:v>
                </c:pt>
                <c:pt idx="1786">
                  <c:v>1.4777024503858927E-2</c:v>
                </c:pt>
                <c:pt idx="1787">
                  <c:v>1.4773946952205408E-2</c:v>
                </c:pt>
                <c:pt idx="1788">
                  <c:v>1.4770897126126226E-2</c:v>
                </c:pt>
                <c:pt idx="1789">
                  <c:v>1.476787512779465E-2</c:v>
                </c:pt>
                <c:pt idx="1790">
                  <c:v>1.4764881059391444E-2</c:v>
                </c:pt>
                <c:pt idx="1791">
                  <c:v>1.4761915023084882E-2</c:v>
                </c:pt>
                <c:pt idx="1792">
                  <c:v>1.4758977121063221E-2</c:v>
                </c:pt>
                <c:pt idx="1793">
                  <c:v>1.4756067455497235E-2</c:v>
                </c:pt>
                <c:pt idx="1794">
                  <c:v>1.475318612856269E-2</c:v>
                </c:pt>
                <c:pt idx="1795">
                  <c:v>1.4750333242442848E-2</c:v>
                </c:pt>
                <c:pt idx="1796">
                  <c:v>1.4747201408774497E-2</c:v>
                </c:pt>
                <c:pt idx="1797">
                  <c:v>1.4744713201342852E-2</c:v>
                </c:pt>
                <c:pt idx="1798">
                  <c:v>1.4741946250716731E-2</c:v>
                </c:pt>
                <c:pt idx="1799">
                  <c:v>1.4739208149615879E-2</c:v>
                </c:pt>
                <c:pt idx="1800">
                  <c:v>1.4736499000211067E-2</c:v>
                </c:pt>
                <c:pt idx="1801">
                  <c:v>1.473381890468306E-2</c:v>
                </c:pt>
                <c:pt idx="1802">
                  <c:v>1.4731167965210124E-2</c:v>
                </c:pt>
                <c:pt idx="1803">
                  <c:v>1.4728546283970523E-2</c:v>
                </c:pt>
                <c:pt idx="1804">
                  <c:v>1.4725953963142524E-2</c:v>
                </c:pt>
                <c:pt idx="1805">
                  <c:v>1.4723391104904393E-2</c:v>
                </c:pt>
                <c:pt idx="1806">
                  <c:v>1.4720857811434396E-2</c:v>
                </c:pt>
                <c:pt idx="1807">
                  <c:v>1.4718354184913296E-2</c:v>
                </c:pt>
                <c:pt idx="1808">
                  <c:v>1.4715880327516861E-2</c:v>
                </c:pt>
                <c:pt idx="1809">
                  <c:v>1.4713051217002124E-2</c:v>
                </c:pt>
                <c:pt idx="1810">
                  <c:v>1.4711022328821044E-2</c:v>
                </c:pt>
                <c:pt idx="1811">
                  <c:v>1.4708638391875695E-2</c:v>
                </c:pt>
                <c:pt idx="1812">
                  <c:v>1.4706284632775568E-2</c:v>
                </c:pt>
                <c:pt idx="1813">
                  <c:v>1.4703961153701428E-2</c:v>
                </c:pt>
                <c:pt idx="1814">
                  <c:v>1.4701668056826545E-2</c:v>
                </c:pt>
                <c:pt idx="1815">
                  <c:v>1.4699405444334179E-2</c:v>
                </c:pt>
                <c:pt idx="1816">
                  <c:v>1.4697173418405096E-2</c:v>
                </c:pt>
                <c:pt idx="1817">
                  <c:v>1.4693581559951768E-2</c:v>
                </c:pt>
                <c:pt idx="1818">
                  <c:v>1.4692346331232458E-2</c:v>
                </c:pt>
                <c:pt idx="1819">
                  <c:v>1.4690661881797684E-2</c:v>
                </c:pt>
                <c:pt idx="1820">
                  <c:v>1.4688553223924372E-2</c:v>
                </c:pt>
                <c:pt idx="1821">
                  <c:v>1.4686475663515663E-2</c:v>
                </c:pt>
                <c:pt idx="1822">
                  <c:v>1.4683962215499394E-2</c:v>
                </c:pt>
                <c:pt idx="1823">
                  <c:v>1.4681783236039081E-2</c:v>
                </c:pt>
                <c:pt idx="1824">
                  <c:v>1.4679790902086978E-2</c:v>
                </c:pt>
                <c:pt idx="1825">
                  <c:v>1.4677830039962876E-2</c:v>
                </c:pt>
                <c:pt idx="1826">
                  <c:v>1.4675900751827913E-2</c:v>
                </c:pt>
                <c:pt idx="1827">
                  <c:v>1.46746690700153E-2</c:v>
                </c:pt>
                <c:pt idx="1828">
                  <c:v>1.4672812052952677E-2</c:v>
                </c:pt>
                <c:pt idx="1829">
                  <c:v>1.467098695081076E-2</c:v>
                </c:pt>
                <c:pt idx="1830">
                  <c:v>1.4669193865772812E-2</c:v>
                </c:pt>
                <c:pt idx="1831">
                  <c:v>1.4667432900019595E-2</c:v>
                </c:pt>
                <c:pt idx="1832">
                  <c:v>1.4665704155736869E-2</c:v>
                </c:pt>
                <c:pt idx="1833">
                  <c:v>1.46640077351054E-2</c:v>
                </c:pt>
                <c:pt idx="1834">
                  <c:v>1.4662343740313444E-2</c:v>
                </c:pt>
                <c:pt idx="1835">
                  <c:v>1.4660158870692443E-2</c:v>
                </c:pt>
                <c:pt idx="1836">
                  <c:v>1.4659113436968629E-2</c:v>
                </c:pt>
                <c:pt idx="1837">
                  <c:v>1.4657547332787291E-2</c:v>
                </c:pt>
                <c:pt idx="1838">
                  <c:v>1.4656014063178513E-2</c:v>
                </c:pt>
                <c:pt idx="1839">
                  <c:v>1.4654513730328056E-2</c:v>
                </c:pt>
                <c:pt idx="1840">
                  <c:v>1.4653046436421679E-2</c:v>
                </c:pt>
                <c:pt idx="1841">
                  <c:v>1.4651612283640147E-2</c:v>
                </c:pt>
                <c:pt idx="1842">
                  <c:v>1.4650211374171718E-2</c:v>
                </c:pt>
                <c:pt idx="1843">
                  <c:v>1.4648843810204648E-2</c:v>
                </c:pt>
                <c:pt idx="1844">
                  <c:v>1.46475096939222E-2</c:v>
                </c:pt>
                <c:pt idx="1845">
                  <c:v>1.4646209127510135E-2</c:v>
                </c:pt>
                <c:pt idx="1846">
                  <c:v>1.4644942213154211E-2</c:v>
                </c:pt>
                <c:pt idx="1847">
                  <c:v>1.4643709053042686E-2</c:v>
                </c:pt>
                <c:pt idx="1848">
                  <c:v>1.4642509749361321E-2</c:v>
                </c:pt>
                <c:pt idx="1849">
                  <c:v>1.4641344404300871E-2</c:v>
                </c:pt>
                <c:pt idx="1850">
                  <c:v>1.46402131200421E-2</c:v>
                </c:pt>
                <c:pt idx="1851">
                  <c:v>1.4639115998778263E-2</c:v>
                </c:pt>
                <c:pt idx="1852">
                  <c:v>1.4638053142695118E-2</c:v>
                </c:pt>
                <c:pt idx="1853">
                  <c:v>1.4637024653983421E-2</c:v>
                </c:pt>
                <c:pt idx="1854">
                  <c:v>1.4636030634826436E-2</c:v>
                </c:pt>
                <c:pt idx="1855">
                  <c:v>1.4635071187419912E-2</c:v>
                </c:pt>
                <c:pt idx="1856">
                  <c:v>1.4634146413944615E-2</c:v>
                </c:pt>
                <c:pt idx="1857">
                  <c:v>1.4633256416598794E-2</c:v>
                </c:pt>
                <c:pt idx="1858">
                  <c:v>1.4632401297563213E-2</c:v>
                </c:pt>
                <c:pt idx="1859">
                  <c:v>1.4631581159036122E-2</c:v>
                </c:pt>
                <c:pt idx="1860">
                  <c:v>1.4630796103203281E-2</c:v>
                </c:pt>
                <c:pt idx="1861">
                  <c:v>1.4630046232255445E-2</c:v>
                </c:pt>
                <c:pt idx="1862">
                  <c:v>1.462933164838337E-2</c:v>
                </c:pt>
                <c:pt idx="1863">
                  <c:v>1.4628652453780311E-2</c:v>
                </c:pt>
                <c:pt idx="1864">
                  <c:v>1.4628008750637023E-2</c:v>
                </c:pt>
                <c:pt idx="1865">
                  <c:v>1.4627400641144261E-2</c:v>
                </c:pt>
                <c:pt idx="1866">
                  <c:v>1.4626828227492783E-2</c:v>
                </c:pt>
                <c:pt idx="1867">
                  <c:v>1.4626291611878339E-2</c:v>
                </c:pt>
                <c:pt idx="1868">
                  <c:v>1.4625790896491686E-2</c:v>
                </c:pt>
                <c:pt idx="1869">
                  <c:v>1.4625326183526077E-2</c:v>
                </c:pt>
                <c:pt idx="1870">
                  <c:v>1.4624089957986209E-2</c:v>
                </c:pt>
                <c:pt idx="1871">
                  <c:v>1.462450517362851E-2</c:v>
                </c:pt>
                <c:pt idx="1872">
                  <c:v>1.4624149081090554E-2</c:v>
                </c:pt>
                <c:pt idx="1873">
                  <c:v>1.4623829399746657E-2</c:v>
                </c:pt>
                <c:pt idx="1874">
                  <c:v>1.4623546231792572E-2</c:v>
                </c:pt>
                <c:pt idx="1875">
                  <c:v>1.4622453127069885E-2</c:v>
                </c:pt>
                <c:pt idx="1876">
                  <c:v>1.4622235426398601E-2</c:v>
                </c:pt>
                <c:pt idx="1877">
                  <c:v>1.4622054519324454E-2</c:v>
                </c:pt>
                <c:pt idx="1878">
                  <c:v>1.4621910508027773E-2</c:v>
                </c:pt>
                <c:pt idx="1879">
                  <c:v>1.4622681669743121E-2</c:v>
                </c:pt>
                <c:pt idx="1880">
                  <c:v>1.4622619728251185E-2</c:v>
                </c:pt>
                <c:pt idx="1881">
                  <c:v>1.4622893589478669E-2</c:v>
                </c:pt>
                <c:pt idx="1882">
                  <c:v>1.4622607633750784E-2</c:v>
                </c:pt>
                <c:pt idx="1883">
                  <c:v>1.4621747464724775E-2</c:v>
                </c:pt>
                <c:pt idx="1884">
                  <c:v>1.4622745271891668E-2</c:v>
                </c:pt>
                <c:pt idx="1885">
                  <c:v>1.4622870496197593E-2</c:v>
                </c:pt>
                <c:pt idx="1886">
                  <c:v>1.4623033460259838E-2</c:v>
                </c:pt>
                <c:pt idx="1887">
                  <c:v>1.462323426627915E-2</c:v>
                </c:pt>
                <c:pt idx="1888">
                  <c:v>1.4623473016451283E-2</c:v>
                </c:pt>
                <c:pt idx="1889">
                  <c:v>1.4623749812979481E-2</c:v>
                </c:pt>
                <c:pt idx="1890">
                  <c:v>1.462406475806699E-2</c:v>
                </c:pt>
                <c:pt idx="1891">
                  <c:v>1.4624417953909563E-2</c:v>
                </c:pt>
                <c:pt idx="1892">
                  <c:v>1.4624809502710445E-2</c:v>
                </c:pt>
                <c:pt idx="1893">
                  <c:v>1.4625239506670384E-2</c:v>
                </c:pt>
                <c:pt idx="1894">
                  <c:v>1.4625708067995125E-2</c:v>
                </c:pt>
                <c:pt idx="1895">
                  <c:v>1.4626215288882916E-2</c:v>
                </c:pt>
                <c:pt idx="1896">
                  <c:v>1.462574397477457E-2</c:v>
                </c:pt>
                <c:pt idx="1897">
                  <c:v>1.4627346118173123E-2</c:v>
                </c:pt>
                <c:pt idx="1898">
                  <c:v>1.4627969930979534E-2</c:v>
                </c:pt>
                <c:pt idx="1899">
                  <c:v>1.4628632812166975E-2</c:v>
                </c:pt>
                <c:pt idx="1900">
                  <c:v>1.4629334863938692E-2</c:v>
                </c:pt>
                <c:pt idx="1901">
                  <c:v>1.4630076188500429E-2</c:v>
                </c:pt>
                <c:pt idx="1902">
                  <c:v>1.463085688805793E-2</c:v>
                </c:pt>
                <c:pt idx="1903">
                  <c:v>1.4631677064819437E-2</c:v>
                </c:pt>
                <c:pt idx="1904">
                  <c:v>1.4632536820985698E-2</c:v>
                </c:pt>
                <c:pt idx="1905">
                  <c:v>1.463343625876995E-2</c:v>
                </c:pt>
                <c:pt idx="1906">
                  <c:v>1.4634375480375439E-2</c:v>
                </c:pt>
                <c:pt idx="1907">
                  <c:v>1.4635354588012905E-2</c:v>
                </c:pt>
                <c:pt idx="1908">
                  <c:v>1.4636373683890591E-2</c:v>
                </c:pt>
                <c:pt idx="1909">
                  <c:v>1.463743287021424E-2</c:v>
                </c:pt>
                <c:pt idx="1910">
                  <c:v>1.4638532249197089E-2</c:v>
                </c:pt>
                <c:pt idx="1911">
                  <c:v>1.4639671923047382E-2</c:v>
                </c:pt>
                <c:pt idx="1912">
                  <c:v>1.464085199397086E-2</c:v>
                </c:pt>
                <c:pt idx="1913">
                  <c:v>1.464207256418576E-2</c:v>
                </c:pt>
                <c:pt idx="1914">
                  <c:v>1.4643333735897823E-2</c:v>
                </c:pt>
                <c:pt idx="1915">
                  <c:v>1.4644635611325285E-2</c:v>
                </c:pt>
                <c:pt idx="1916">
                  <c:v>1.4645978292671391E-2</c:v>
                </c:pt>
                <c:pt idx="1917">
                  <c:v>1.4647762403589712E-2</c:v>
                </c:pt>
                <c:pt idx="1918">
                  <c:v>1.4648786481984977E-2</c:v>
                </c:pt>
                <c:pt idx="1919">
                  <c:v>1.4650252194376434E-2</c:v>
                </c:pt>
                <c:pt idx="1920">
                  <c:v>1.4651759121546981E-2</c:v>
                </c:pt>
                <c:pt idx="1921">
                  <c:v>1.4653307365707358E-2</c:v>
                </c:pt>
                <c:pt idx="1922">
                  <c:v>1.4654897029075797E-2</c:v>
                </c:pt>
                <c:pt idx="1923">
                  <c:v>1.4656528213865538E-2</c:v>
                </c:pt>
                <c:pt idx="1924">
                  <c:v>1.4658201022292316E-2</c:v>
                </c:pt>
                <c:pt idx="1925">
                  <c:v>1.4659915556574366E-2</c:v>
                </c:pt>
                <c:pt idx="1926">
                  <c:v>1.4661671918927421E-2</c:v>
                </c:pt>
                <c:pt idx="1927">
                  <c:v>1.4661749685394972E-2</c:v>
                </c:pt>
                <c:pt idx="1928">
                  <c:v>1.4663577672305386E-2</c:v>
                </c:pt>
                <c:pt idx="1929">
                  <c:v>1.4665447757840384E-2</c:v>
                </c:pt>
                <c:pt idx="1930">
                  <c:v>1.4667360044201074E-2</c:v>
                </c:pt>
                <c:pt idx="1931">
                  <c:v>1.4671084729418471E-2</c:v>
                </c:pt>
                <c:pt idx="1932">
                  <c:v>1.4673540626985601E-2</c:v>
                </c:pt>
                <c:pt idx="1933">
                  <c:v>1.46751462277811E-2</c:v>
                </c:pt>
                <c:pt idx="1934">
                  <c:v>1.4677240894593602E-2</c:v>
                </c:pt>
                <c:pt idx="1935">
                  <c:v>1.4678012657086565E-2</c:v>
                </c:pt>
                <c:pt idx="1936">
                  <c:v>1.4681558574599629E-2</c:v>
                </c:pt>
                <c:pt idx="1937">
                  <c:v>1.4683781792234618E-2</c:v>
                </c:pt>
                <c:pt idx="1938">
                  <c:v>1.4686048064594392E-2</c:v>
                </c:pt>
                <c:pt idx="1939">
                  <c:v>1.4688357493897186E-2</c:v>
                </c:pt>
                <c:pt idx="1940">
                  <c:v>1.4690710182371225E-2</c:v>
                </c:pt>
                <c:pt idx="1941">
                  <c:v>1.4693106232239739E-2</c:v>
                </c:pt>
                <c:pt idx="1942">
                  <c:v>1.4695545745733452E-2</c:v>
                </c:pt>
                <c:pt idx="1943">
                  <c:v>1.4698028825073095E-2</c:v>
                </c:pt>
                <c:pt idx="1944">
                  <c:v>1.4700555572491891E-2</c:v>
                </c:pt>
                <c:pt idx="1945">
                  <c:v>1.470312609021307E-2</c:v>
                </c:pt>
                <c:pt idx="1946">
                  <c:v>1.4705740480467355E-2</c:v>
                </c:pt>
                <c:pt idx="1947">
                  <c:v>1.4708398845482973E-2</c:v>
                </c:pt>
                <c:pt idx="1948">
                  <c:v>1.4711101287490647E-2</c:v>
                </c:pt>
                <c:pt idx="1949">
                  <c:v>1.4713847908723598E-2</c:v>
                </c:pt>
                <c:pt idx="1950">
                  <c:v>1.471663881140256E-2</c:v>
                </c:pt>
                <c:pt idx="1951">
                  <c:v>1.4719474097768248E-2</c:v>
                </c:pt>
                <c:pt idx="1952">
                  <c:v>1.4722353870053884E-2</c:v>
                </c:pt>
                <c:pt idx="1953">
                  <c:v>1.4725278230487693E-2</c:v>
                </c:pt>
                <c:pt idx="1954">
                  <c:v>1.4728247281305396E-2</c:v>
                </c:pt>
                <c:pt idx="1955">
                  <c:v>1.4731261124737716E-2</c:v>
                </c:pt>
                <c:pt idx="1956">
                  <c:v>1.4734319863025369E-2</c:v>
                </c:pt>
                <c:pt idx="1957">
                  <c:v>1.4735843254277564E-2</c:v>
                </c:pt>
                <c:pt idx="1958">
                  <c:v>1.4740572433097066E-2</c:v>
                </c:pt>
                <c:pt idx="1959">
                  <c:v>1.4743766469355046E-2</c:v>
                </c:pt>
                <c:pt idx="1960">
                  <c:v>1.4747005809408742E-2</c:v>
                </c:pt>
                <c:pt idx="1961">
                  <c:v>1.4750290555503864E-2</c:v>
                </c:pt>
                <c:pt idx="1962">
                  <c:v>1.4753620809871137E-2</c:v>
                </c:pt>
                <c:pt idx="1963">
                  <c:v>1.4756996674748779E-2</c:v>
                </c:pt>
                <c:pt idx="1964">
                  <c:v>1.4760418252384999E-2</c:v>
                </c:pt>
                <c:pt idx="1965">
                  <c:v>1.476388564501302E-2</c:v>
                </c:pt>
                <c:pt idx="1966">
                  <c:v>1.4767398954876054E-2</c:v>
                </c:pt>
                <c:pt idx="1967">
                  <c:v>1.4770958284222313E-2</c:v>
                </c:pt>
                <c:pt idx="1968">
                  <c:v>1.4774563735287516E-2</c:v>
                </c:pt>
                <c:pt idx="1969">
                  <c:v>1.4779299585425154E-2</c:v>
                </c:pt>
                <c:pt idx="1970">
                  <c:v>1.4780088791688009E-2</c:v>
                </c:pt>
                <c:pt idx="1971">
                  <c:v>1.4785127604969028E-2</c:v>
                </c:pt>
                <c:pt idx="1972">
                  <c:v>1.4788398687343995E-2</c:v>
                </c:pt>
                <c:pt idx="1973">
                  <c:v>1.4791521133305785E-2</c:v>
                </c:pt>
                <c:pt idx="1974">
                  <c:v>1.4795511585882114E-2</c:v>
                </c:pt>
                <c:pt idx="1975">
                  <c:v>1.4797497028473446E-2</c:v>
                </c:pt>
                <c:pt idx="1976">
                  <c:v>1.4800509656842152E-2</c:v>
                </c:pt>
                <c:pt idx="1977">
                  <c:v>1.4803510109889461E-2</c:v>
                </c:pt>
                <c:pt idx="1978">
                  <c:v>1.480649834382073E-2</c:v>
                </c:pt>
                <c:pt idx="1979">
                  <c:v>1.4807926160801874E-2</c:v>
                </c:pt>
                <c:pt idx="1980">
                  <c:v>1.4810892106699327E-2</c:v>
                </c:pt>
                <c:pt idx="1981">
                  <c:v>1.4813845712930349E-2</c:v>
                </c:pt>
                <c:pt idx="1982">
                  <c:v>1.4818841852645148E-2</c:v>
                </c:pt>
                <c:pt idx="1983">
                  <c:v>1.4821254693880024E-2</c:v>
                </c:pt>
                <c:pt idx="1984">
                  <c:v>1.4824168693399127E-2</c:v>
                </c:pt>
                <c:pt idx="1985">
                  <c:v>1.4827070167226777E-2</c:v>
                </c:pt>
                <c:pt idx="1986">
                  <c:v>1.4831604213758549E-2</c:v>
                </c:pt>
                <c:pt idx="1987">
                  <c:v>1.4832835362634298E-2</c:v>
                </c:pt>
                <c:pt idx="1988">
                  <c:v>1.4835698996619722E-2</c:v>
                </c:pt>
                <c:pt idx="1989">
                  <c:v>1.4838549929729954E-2</c:v>
                </c:pt>
                <c:pt idx="1990">
                  <c:v>1.4841388118170352E-2</c:v>
                </c:pt>
                <c:pt idx="1991">
                  <c:v>1.484421351814369E-2</c:v>
                </c:pt>
                <c:pt idx="1992">
                  <c:v>1.4847026085857902E-2</c:v>
                </c:pt>
                <c:pt idx="1993">
                  <c:v>1.4849825777510605E-2</c:v>
                </c:pt>
                <c:pt idx="1994">
                  <c:v>1.4852612549309736E-2</c:v>
                </c:pt>
                <c:pt idx="1995">
                  <c:v>1.4855386357458068E-2</c:v>
                </c:pt>
                <c:pt idx="1996">
                  <c:v>1.4858147158158377E-2</c:v>
                </c:pt>
                <c:pt idx="1997">
                  <c:v>1.4860894907616022E-2</c:v>
                </c:pt>
                <c:pt idx="1998">
                  <c:v>1.4863629562033773E-2</c:v>
                </c:pt>
                <c:pt idx="1999">
                  <c:v>1.486635107761441E-2</c:v>
                </c:pt>
                <c:pt idx="2000">
                  <c:v>1.4869558597706278E-2</c:v>
                </c:pt>
                <c:pt idx="2001">
                  <c:v>1.4871754517085757E-2</c:v>
                </c:pt>
                <c:pt idx="2002">
                  <c:v>1.4874436353384597E-2</c:v>
                </c:pt>
                <c:pt idx="2003">
                  <c:v>1.4877104875660007E-2</c:v>
                </c:pt>
                <c:pt idx="2004">
                  <c:v>1.4879760040117337E-2</c:v>
                </c:pt>
                <c:pt idx="2005">
                  <c:v>1.4882401802964525E-2</c:v>
                </c:pt>
                <c:pt idx="2006">
                  <c:v>1.4885030120401765E-2</c:v>
                </c:pt>
                <c:pt idx="2007">
                  <c:v>1.4887644948634414E-2</c:v>
                </c:pt>
                <c:pt idx="2008">
                  <c:v>1.4890246243867825E-2</c:v>
                </c:pt>
                <c:pt idx="2009">
                  <c:v>1.4891358994329553E-2</c:v>
                </c:pt>
                <c:pt idx="2010">
                  <c:v>1.4895408060140303E-2</c:v>
                </c:pt>
                <c:pt idx="2011">
                  <c:v>1.4897968493590081E-2</c:v>
                </c:pt>
                <c:pt idx="2012">
                  <c:v>1.4900515218854304E-2</c:v>
                </c:pt>
                <c:pt idx="2013">
                  <c:v>1.4904024147761194E-2</c:v>
                </c:pt>
                <c:pt idx="2014">
                  <c:v>1.4905567369644926E-2</c:v>
                </c:pt>
                <c:pt idx="2015">
                  <c:v>1.4908072707574299E-2</c:v>
                </c:pt>
                <c:pt idx="2016">
                  <c:v>1.4910564162134378E-2</c:v>
                </c:pt>
                <c:pt idx="2017">
                  <c:v>1.4913041689527942E-2</c:v>
                </c:pt>
                <c:pt idx="2018">
                  <c:v>1.4915505245960343E-2</c:v>
                </c:pt>
                <c:pt idx="2019">
                  <c:v>1.491795478763178E-2</c:v>
                </c:pt>
                <c:pt idx="2020">
                  <c:v>1.4920390270752763E-2</c:v>
                </c:pt>
                <c:pt idx="2021">
                  <c:v>1.4922811651520913E-2</c:v>
                </c:pt>
                <c:pt idx="2022">
                  <c:v>1.4925218886141582E-2</c:v>
                </c:pt>
                <c:pt idx="2023">
                  <c:v>1.4927611930822707E-2</c:v>
                </c:pt>
                <c:pt idx="2024">
                  <c:v>1.4929990741767062E-2</c:v>
                </c:pt>
                <c:pt idx="2025">
                  <c:v>1.4932355275174844E-2</c:v>
                </c:pt>
                <c:pt idx="2026">
                  <c:v>1.493570832606469E-2</c:v>
                </c:pt>
                <c:pt idx="2027">
                  <c:v>1.4938038003127567E-2</c:v>
                </c:pt>
                <c:pt idx="2028">
                  <c:v>1.4940353252497852E-2</c:v>
                </c:pt>
                <c:pt idx="2029">
                  <c:v>1.4942654030380904E-2</c:v>
                </c:pt>
                <c:pt idx="2030">
                  <c:v>1.4944940292982076E-2</c:v>
                </c:pt>
                <c:pt idx="2031">
                  <c:v>1.4945798212066144E-2</c:v>
                </c:pt>
                <c:pt idx="2032">
                  <c:v>1.4948058170829131E-2</c:v>
                </c:pt>
                <c:pt idx="2033">
                  <c:v>1.4950303494085024E-2</c:v>
                </c:pt>
                <c:pt idx="2034">
                  <c:v>1.4952534138048852E-2</c:v>
                </c:pt>
                <c:pt idx="2035">
                  <c:v>1.495615234388011E-2</c:v>
                </c:pt>
                <c:pt idx="2036">
                  <c:v>1.4958350595068932E-2</c:v>
                </c:pt>
                <c:pt idx="2037">
                  <c:v>1.4960534024403041E-2</c:v>
                </c:pt>
                <c:pt idx="2038">
                  <c:v>1.4962702588090371E-2</c:v>
                </c:pt>
                <c:pt idx="2039">
                  <c:v>1.4964856242331123E-2</c:v>
                </c:pt>
                <c:pt idx="2040">
                  <c:v>1.4966532471448524E-2</c:v>
                </c:pt>
                <c:pt idx="2041">
                  <c:v>1.4969261456531768E-2</c:v>
                </c:pt>
                <c:pt idx="2042">
                  <c:v>1.4970766815601166E-2</c:v>
                </c:pt>
                <c:pt idx="2043">
                  <c:v>1.4972861388244496E-2</c:v>
                </c:pt>
                <c:pt idx="2044">
                  <c:v>1.4975399339018423E-2</c:v>
                </c:pt>
                <c:pt idx="2045">
                  <c:v>1.4977462616884403E-2</c:v>
                </c:pt>
                <c:pt idx="2046">
                  <c:v>1.4979510678738706E-2</c:v>
                </c:pt>
                <c:pt idx="2047">
                  <c:v>1.4981543480778951E-2</c:v>
                </c:pt>
                <c:pt idx="2048">
                  <c:v>1.4983106505441768E-2</c:v>
                </c:pt>
                <c:pt idx="2049">
                  <c:v>1.498510967311617E-2</c:v>
                </c:pt>
                <c:pt idx="2050">
                  <c:v>1.4987097453360576E-2</c:v>
                </c:pt>
                <c:pt idx="2051">
                  <c:v>1.4989069802370025E-2</c:v>
                </c:pt>
                <c:pt idx="2052">
                  <c:v>1.4991477061018615E-2</c:v>
                </c:pt>
                <c:pt idx="2053">
                  <c:v>1.4993417384505013E-2</c:v>
                </c:pt>
                <c:pt idx="2054">
                  <c:v>1.4995342141612258E-2</c:v>
                </c:pt>
                <c:pt idx="2055">
                  <c:v>1.4997251288553441E-2</c:v>
                </c:pt>
                <c:pt idx="2056">
                  <c:v>1.49991447815236E-2</c:v>
                </c:pt>
                <c:pt idx="2057">
                  <c:v>1.5001022576733249E-2</c:v>
                </c:pt>
                <c:pt idx="2058">
                  <c:v>1.5002884630387741E-2</c:v>
                </c:pt>
                <c:pt idx="2059">
                  <c:v>1.5004730898689854E-2</c:v>
                </c:pt>
                <c:pt idx="2060">
                  <c:v>1.5006561337844941E-2</c:v>
                </c:pt>
                <c:pt idx="2061">
                  <c:v>1.5007934940267198E-2</c:v>
                </c:pt>
                <c:pt idx="2062">
                  <c:v>1.5009734655388129E-2</c:v>
                </c:pt>
                <c:pt idx="2063">
                  <c:v>1.5011518413763802E-2</c:v>
                </c:pt>
                <c:pt idx="2064">
                  <c:v>1.5013286171597251E-2</c:v>
                </c:pt>
                <c:pt idx="2065">
                  <c:v>1.5015474563594674E-2</c:v>
                </c:pt>
                <c:pt idx="2066">
                  <c:v>1.5017209108180055E-2</c:v>
                </c:pt>
                <c:pt idx="2067">
                  <c:v>1.5018927517048159E-2</c:v>
                </c:pt>
                <c:pt idx="2068">
                  <c:v>1.5020629746414655E-2</c:v>
                </c:pt>
                <c:pt idx="2069">
                  <c:v>1.5022315752479738E-2</c:v>
                </c:pt>
                <c:pt idx="2070">
                  <c:v>1.5023554254879556E-2</c:v>
                </c:pt>
                <c:pt idx="2071">
                  <c:v>1.502520878274094E-2</c:v>
                </c:pt>
                <c:pt idx="2072">
                  <c:v>1.5026846959721674E-2</c:v>
                </c:pt>
                <c:pt idx="2073">
                  <c:v>1.5029324499756802E-2</c:v>
                </c:pt>
                <c:pt idx="2074">
                  <c:v>1.503050090049975E-2</c:v>
                </c:pt>
                <c:pt idx="2075">
                  <c:v>1.5032088647076546E-2</c:v>
                </c:pt>
                <c:pt idx="2076">
                  <c:v>1.5033659863797148E-2</c:v>
                </c:pt>
                <c:pt idx="2077">
                  <c:v>1.5035214506861752E-2</c:v>
                </c:pt>
                <c:pt idx="2078">
                  <c:v>1.5036970891342189E-2</c:v>
                </c:pt>
                <c:pt idx="2079">
                  <c:v>1.5038489871955737E-2</c:v>
                </c:pt>
                <c:pt idx="2080">
                  <c:v>1.5039992141278871E-2</c:v>
                </c:pt>
                <c:pt idx="2081">
                  <c:v>1.5041477655511785E-2</c:v>
                </c:pt>
                <c:pt idx="2082">
                  <c:v>1.5042946370859836E-2</c:v>
                </c:pt>
                <c:pt idx="2083">
                  <c:v>1.5043565189069057E-2</c:v>
                </c:pt>
                <c:pt idx="2084">
                  <c:v>1.5045002474714041E-2</c:v>
                </c:pt>
                <c:pt idx="2085">
                  <c:v>1.5046422837757771E-2</c:v>
                </c:pt>
                <c:pt idx="2086">
                  <c:v>1.5047826234403563E-2</c:v>
                </c:pt>
                <c:pt idx="2087">
                  <c:v>1.505168285866024E-2</c:v>
                </c:pt>
                <c:pt idx="2088">
                  <c:v>1.505140343397416E-2</c:v>
                </c:pt>
                <c:pt idx="2089">
                  <c:v>1.5052753330916773E-2</c:v>
                </c:pt>
                <c:pt idx="2090">
                  <c:v>1.5054086078625096E-2</c:v>
                </c:pt>
                <c:pt idx="2091">
                  <c:v>1.5054994461704219E-2</c:v>
                </c:pt>
                <c:pt idx="2092">
                  <c:v>1.5057473278429767E-2</c:v>
                </c:pt>
                <c:pt idx="2093">
                  <c:v>1.5058748184363091E-2</c:v>
                </c:pt>
                <c:pt idx="2094">
                  <c:v>1.5060005749527594E-2</c:v>
                </c:pt>
                <c:pt idx="2095">
                  <c:v>1.5060039675908608E-2</c:v>
                </c:pt>
                <c:pt idx="2096">
                  <c:v>1.5062468682372765E-2</c:v>
                </c:pt>
                <c:pt idx="2097">
                  <c:v>1.5063673962463497E-2</c:v>
                </c:pt>
                <c:pt idx="2098">
                  <c:v>1.506486172660304E-2</c:v>
                </c:pt>
                <c:pt idx="2099">
                  <c:v>1.506603193100392E-2</c:v>
                </c:pt>
                <c:pt idx="2100">
                  <c:v>1.5067184531861177E-2</c:v>
                </c:pt>
                <c:pt idx="2101">
                  <c:v>1.506831948538484E-2</c:v>
                </c:pt>
                <c:pt idx="2102">
                  <c:v>1.5069436747782439E-2</c:v>
                </c:pt>
                <c:pt idx="2103">
                  <c:v>1.5070536275256508E-2</c:v>
                </c:pt>
                <c:pt idx="2104">
                  <c:v>1.5071618024007083E-2</c:v>
                </c:pt>
                <c:pt idx="2105">
                  <c:v>1.5072681950249189E-2</c:v>
                </c:pt>
                <c:pt idx="2106">
                  <c:v>1.5073728010182863E-2</c:v>
                </c:pt>
                <c:pt idx="2107">
                  <c:v>1.5074756160015634E-2</c:v>
                </c:pt>
                <c:pt idx="2108">
                  <c:v>1.507576635594754E-2</c:v>
                </c:pt>
                <c:pt idx="2109">
                  <c:v>1.5076758554191105E-2</c:v>
                </c:pt>
                <c:pt idx="2110">
                  <c:v>1.5077732710951364E-2</c:v>
                </c:pt>
                <c:pt idx="2111">
                  <c:v>1.5078688782428351E-2</c:v>
                </c:pt>
                <c:pt idx="2112">
                  <c:v>1.5079626724832096E-2</c:v>
                </c:pt>
                <c:pt idx="2113">
                  <c:v>1.508054649436763E-2</c:v>
                </c:pt>
                <c:pt idx="2114">
                  <c:v>1.5081448047244983E-2</c:v>
                </c:pt>
                <c:pt idx="2115">
                  <c:v>1.508233133966419E-2</c:v>
                </c:pt>
                <c:pt idx="2116">
                  <c:v>1.5083196327830284E-2</c:v>
                </c:pt>
                <c:pt idx="2117">
                  <c:v>1.5084042967955791E-2</c:v>
                </c:pt>
                <c:pt idx="2118">
                  <c:v>1.5084871216243245E-2</c:v>
                </c:pt>
                <c:pt idx="2119">
                  <c:v>1.5085681028897679E-2</c:v>
                </c:pt>
                <c:pt idx="2120">
                  <c:v>1.508647236213162E-2</c:v>
                </c:pt>
                <c:pt idx="2121">
                  <c:v>1.5087245172145103E-2</c:v>
                </c:pt>
                <c:pt idx="2122">
                  <c:v>1.5087999415150655E-2</c:v>
                </c:pt>
                <c:pt idx="2123">
                  <c:v>1.5088735047343316E-2</c:v>
                </c:pt>
                <c:pt idx="2124">
                  <c:v>1.5089452024940608E-2</c:v>
                </c:pt>
                <c:pt idx="2125">
                  <c:v>1.5090150304150063E-2</c:v>
                </c:pt>
                <c:pt idx="2126">
                  <c:v>1.5090829841171716E-2</c:v>
                </c:pt>
                <c:pt idx="2127">
                  <c:v>1.5091490592215595E-2</c:v>
                </c:pt>
                <c:pt idx="2128">
                  <c:v>1.5092132513494227E-2</c:v>
                </c:pt>
                <c:pt idx="2129">
                  <c:v>1.5092755561200155E-2</c:v>
                </c:pt>
                <c:pt idx="2130">
                  <c:v>1.5092286052297019E-2</c:v>
                </c:pt>
                <c:pt idx="2131">
                  <c:v>1.5093944860761488E-2</c:v>
                </c:pt>
                <c:pt idx="2132">
                  <c:v>1.509451102502446E-2</c:v>
                </c:pt>
                <c:pt idx="2133">
                  <c:v>1.5095058140557338E-2</c:v>
                </c:pt>
                <c:pt idx="2134">
                  <c:v>1.5094528593112133E-2</c:v>
                </c:pt>
                <c:pt idx="2135">
                  <c:v>1.5094690113925311E-2</c:v>
                </c:pt>
                <c:pt idx="2136">
                  <c:v>1.5095185230938415E-2</c:v>
                </c:pt>
                <c:pt idx="2137">
                  <c:v>1.5095661139776466E-2</c:v>
                </c:pt>
                <c:pt idx="2138">
                  <c:v>1.5096117796654492E-2</c:v>
                </c:pt>
                <c:pt idx="2139">
                  <c:v>1.5097938357954421E-2</c:v>
                </c:pt>
                <c:pt idx="2140">
                  <c:v>1.5098350906162517E-2</c:v>
                </c:pt>
                <c:pt idx="2141">
                  <c:v>1.509908681093706E-2</c:v>
                </c:pt>
                <c:pt idx="2142">
                  <c:v>1.5099117761576686E-2</c:v>
                </c:pt>
                <c:pt idx="2143">
                  <c:v>1.5099471981200319E-2</c:v>
                </c:pt>
                <c:pt idx="2144">
                  <c:v>1.5099806670374194E-2</c:v>
                </c:pt>
                <c:pt idx="2145">
                  <c:v>1.5100121785310838E-2</c:v>
                </c:pt>
                <c:pt idx="2146">
                  <c:v>1.5100417282222778E-2</c:v>
                </c:pt>
                <c:pt idx="2147">
                  <c:v>1.5100693117315045E-2</c:v>
                </c:pt>
                <c:pt idx="2148">
                  <c:v>1.5100949246792672E-2</c:v>
                </c:pt>
                <c:pt idx="2149">
                  <c:v>1.5101185626870683E-2</c:v>
                </c:pt>
                <c:pt idx="2150">
                  <c:v>1.5101402213759108E-2</c:v>
                </c:pt>
                <c:pt idx="2151">
                  <c:v>1.5101598963660479E-2</c:v>
                </c:pt>
                <c:pt idx="2152">
                  <c:v>1.5101775832787323E-2</c:v>
                </c:pt>
                <c:pt idx="2153">
                  <c:v>1.5101932777352167E-2</c:v>
                </c:pt>
                <c:pt idx="2154">
                  <c:v>1.5102069753557545E-2</c:v>
                </c:pt>
                <c:pt idx="2155">
                  <c:v>1.5102186717618482E-2</c:v>
                </c:pt>
                <c:pt idx="2156">
                  <c:v>1.5102283625745005E-2</c:v>
                </c:pt>
                <c:pt idx="2157">
                  <c:v>1.5102360434147144E-2</c:v>
                </c:pt>
                <c:pt idx="2158">
                  <c:v>1.510241709902993E-2</c:v>
                </c:pt>
                <c:pt idx="2159">
                  <c:v>1.510245357660589E-2</c:v>
                </c:pt>
                <c:pt idx="2160">
                  <c:v>1.5102469823085052E-2</c:v>
                </c:pt>
                <c:pt idx="2161">
                  <c:v>1.510246579468244E-2</c:v>
                </c:pt>
                <c:pt idx="2162">
                  <c:v>1.5102441447603088E-2</c:v>
                </c:pt>
                <c:pt idx="2163">
                  <c:v>1.5102396738054524E-2</c:v>
                </c:pt>
                <c:pt idx="2164">
                  <c:v>1.5102331622254273E-2</c:v>
                </c:pt>
                <c:pt idx="2165">
                  <c:v>1.5102246056409863E-2</c:v>
                </c:pt>
                <c:pt idx="2166">
                  <c:v>1.5102139996731323E-2</c:v>
                </c:pt>
                <c:pt idx="2167">
                  <c:v>1.510201339943118E-2</c:v>
                </c:pt>
                <c:pt idx="2168">
                  <c:v>1.510186622072196E-2</c:v>
                </c:pt>
                <c:pt idx="2169">
                  <c:v>1.5100789532371586E-2</c:v>
                </c:pt>
                <c:pt idx="2170">
                  <c:v>1.5101509943908908E-2</c:v>
                </c:pt>
                <c:pt idx="2171">
                  <c:v>1.5101300758235126E-2</c:v>
                </c:pt>
                <c:pt idx="2172">
                  <c:v>1.5101070815992379E-2</c:v>
                </c:pt>
                <c:pt idx="2173">
                  <c:v>1.5100820073393195E-2</c:v>
                </c:pt>
                <c:pt idx="2174">
                  <c:v>1.5100548486652599E-2</c:v>
                </c:pt>
                <c:pt idx="2175">
                  <c:v>1.5100256011983115E-2</c:v>
                </c:pt>
                <c:pt idx="2176">
                  <c:v>1.5099942605592276E-2</c:v>
                </c:pt>
                <c:pt idx="2177">
                  <c:v>1.5099608223695105E-2</c:v>
                </c:pt>
                <c:pt idx="2178">
                  <c:v>1.509925282250163E-2</c:v>
                </c:pt>
                <c:pt idx="2179">
                  <c:v>1.5098876358231872E-2</c:v>
                </c:pt>
                <c:pt idx="2180">
                  <c:v>1.5098478787088365E-2</c:v>
                </c:pt>
                <c:pt idx="2181">
                  <c:v>1.5098060065286134E-2</c:v>
                </c:pt>
                <c:pt idx="2182">
                  <c:v>1.5097620149040203E-2</c:v>
                </c:pt>
                <c:pt idx="2183">
                  <c:v>1.5097158994563098E-2</c:v>
                </c:pt>
                <c:pt idx="2184">
                  <c:v>1.5096676558069844E-2</c:v>
                </c:pt>
                <c:pt idx="2185">
                  <c:v>1.5096172795765472E-2</c:v>
                </c:pt>
                <c:pt idx="2186">
                  <c:v>1.5095647663875E-2</c:v>
                </c:pt>
                <c:pt idx="2187">
                  <c:v>1.5093998547255667E-2</c:v>
                </c:pt>
                <c:pt idx="2188">
                  <c:v>1.5093436783006262E-2</c:v>
                </c:pt>
                <c:pt idx="2189">
                  <c:v>1.5092853533911528E-2</c:v>
                </c:pt>
                <c:pt idx="2190">
                  <c:v>1.509224875619505E-2</c:v>
                </c:pt>
                <c:pt idx="2191">
                  <c:v>1.5092699927992115E-2</c:v>
                </c:pt>
                <c:pt idx="2192">
                  <c:v>1.5092313106357998E-2</c:v>
                </c:pt>
                <c:pt idx="2193">
                  <c:v>1.5091369713965685E-2</c:v>
                </c:pt>
                <c:pt idx="2194">
                  <c:v>1.5090672049024867E-2</c:v>
                </c:pt>
                <c:pt idx="2195">
                  <c:v>1.5089163675911987E-2</c:v>
                </c:pt>
                <c:pt idx="2196">
                  <c:v>1.5089211384350654E-2</c:v>
                </c:pt>
                <c:pt idx="2197">
                  <c:v>1.5088448297052304E-2</c:v>
                </c:pt>
                <c:pt idx="2198">
                  <c:v>1.5087663314725663E-2</c:v>
                </c:pt>
                <c:pt idx="2199">
                  <c:v>1.5086856393590753E-2</c:v>
                </c:pt>
                <c:pt idx="2200">
                  <c:v>1.5086027489867593E-2</c:v>
                </c:pt>
                <c:pt idx="2201">
                  <c:v>1.5085176559758717E-2</c:v>
                </c:pt>
                <c:pt idx="2202">
                  <c:v>1.5084303559491641E-2</c:v>
                </c:pt>
                <c:pt idx="2203">
                  <c:v>1.508340844527889E-2</c:v>
                </c:pt>
                <c:pt idx="2204">
                  <c:v>1.5082491173330492E-2</c:v>
                </c:pt>
                <c:pt idx="2205">
                  <c:v>1.5081551699868967E-2</c:v>
                </c:pt>
                <c:pt idx="2206">
                  <c:v>1.5080589981104342E-2</c:v>
                </c:pt>
                <c:pt idx="2207">
                  <c:v>1.5079605973259136E-2</c:v>
                </c:pt>
                <c:pt idx="2208">
                  <c:v>1.5077873724033781E-2</c:v>
                </c:pt>
                <c:pt idx="2209">
                  <c:v>1.5077570915177085E-2</c:v>
                </c:pt>
                <c:pt idx="2210">
                  <c:v>1.5076519777375286E-2</c:v>
                </c:pt>
                <c:pt idx="2211">
                  <c:v>1.5075446175360496E-2</c:v>
                </c:pt>
                <c:pt idx="2212">
                  <c:v>1.5074350065340247E-2</c:v>
                </c:pt>
                <c:pt idx="2213">
                  <c:v>1.5073231403534559E-2</c:v>
                </c:pt>
                <c:pt idx="2214">
                  <c:v>1.5072090146165951E-2</c:v>
                </c:pt>
                <c:pt idx="2215">
                  <c:v>1.507092624944445E-2</c:v>
                </c:pt>
                <c:pt idx="2216">
                  <c:v>1.5069739669595072E-2</c:v>
                </c:pt>
                <c:pt idx="2217">
                  <c:v>1.5068530362827848E-2</c:v>
                </c:pt>
                <c:pt idx="2218">
                  <c:v>1.5067298285365294E-2</c:v>
                </c:pt>
                <c:pt idx="2219">
                  <c:v>1.5066043393422435E-2</c:v>
                </c:pt>
                <c:pt idx="2220">
                  <c:v>1.5064765643219291E-2</c:v>
                </c:pt>
                <c:pt idx="2221">
                  <c:v>1.5063464990975883E-2</c:v>
                </c:pt>
                <c:pt idx="2222">
                  <c:v>1.5062141392907236E-2</c:v>
                </c:pt>
                <c:pt idx="2223">
                  <c:v>1.5060794805233368E-2</c:v>
                </c:pt>
                <c:pt idx="2224">
                  <c:v>1.5059425184171804E-2</c:v>
                </c:pt>
                <c:pt idx="2225">
                  <c:v>1.5058032485942563E-2</c:v>
                </c:pt>
                <c:pt idx="2226">
                  <c:v>1.5056616666765665E-2</c:v>
                </c:pt>
                <c:pt idx="2227">
                  <c:v>1.5055177682858634E-2</c:v>
                </c:pt>
                <c:pt idx="2228">
                  <c:v>1.505371549043899E-2</c:v>
                </c:pt>
                <c:pt idx="2229">
                  <c:v>1.5052436303465524E-2</c:v>
                </c:pt>
                <c:pt idx="2230">
                  <c:v>1.505072130495444E-2</c:v>
                </c:pt>
                <c:pt idx="2231">
                  <c:v>1.5049189224322079E-2</c:v>
                </c:pt>
                <c:pt idx="2232">
                  <c:v>1.5047633760062185E-2</c:v>
                </c:pt>
                <c:pt idx="2233">
                  <c:v>1.5046054868392278E-2</c:v>
                </c:pt>
                <c:pt idx="2234">
                  <c:v>1.5044452505529882E-2</c:v>
                </c:pt>
                <c:pt idx="2235">
                  <c:v>1.5042826627697514E-2</c:v>
                </c:pt>
                <c:pt idx="2236">
                  <c:v>1.5041177191117694E-2</c:v>
                </c:pt>
                <c:pt idx="2237">
                  <c:v>1.5039504152010441E-2</c:v>
                </c:pt>
                <c:pt idx="2238">
                  <c:v>1.5037807466595776E-2</c:v>
                </c:pt>
                <c:pt idx="2239">
                  <c:v>1.5035330412057148E-2</c:v>
                </c:pt>
                <c:pt idx="2240">
                  <c:v>1.5033593387224604E-2</c:v>
                </c:pt>
                <c:pt idx="2241">
                  <c:v>1.5031832601187629E-2</c:v>
                </c:pt>
                <c:pt idx="2242">
                  <c:v>1.5030048010181232E-2</c:v>
                </c:pt>
                <c:pt idx="2243">
                  <c:v>1.5029149460192445E-2</c:v>
                </c:pt>
                <c:pt idx="2244">
                  <c:v>1.5027128330060702E-2</c:v>
                </c:pt>
                <c:pt idx="2245">
                  <c:v>1.5025264894702184E-2</c:v>
                </c:pt>
                <c:pt idx="2246">
                  <c:v>1.5023377462808907E-2</c:v>
                </c:pt>
                <c:pt idx="2247">
                  <c:v>1.502094158439941E-2</c:v>
                </c:pt>
                <c:pt idx="2248">
                  <c:v>1.5019530434323136E-2</c:v>
                </c:pt>
                <c:pt idx="2249">
                  <c:v>1.5017570750173181E-2</c:v>
                </c:pt>
                <c:pt idx="2250">
                  <c:v>1.5015586894386035E-2</c:v>
                </c:pt>
                <c:pt idx="2251">
                  <c:v>1.5013578823176721E-2</c:v>
                </c:pt>
                <c:pt idx="2252">
                  <c:v>1.5011546492782746E-2</c:v>
                </c:pt>
                <c:pt idx="2253">
                  <c:v>1.500948985941164E-2</c:v>
                </c:pt>
                <c:pt idx="2254">
                  <c:v>1.5007408879298412E-2</c:v>
                </c:pt>
                <c:pt idx="2255">
                  <c:v>1.5005303508663081E-2</c:v>
                </c:pt>
                <c:pt idx="2256">
                  <c:v>1.5003173703733164E-2</c:v>
                </c:pt>
                <c:pt idx="2257">
                  <c:v>1.5001019420731176E-2</c:v>
                </c:pt>
                <c:pt idx="2258">
                  <c:v>1.4998840615882136E-2</c:v>
                </c:pt>
                <c:pt idx="2259">
                  <c:v>1.499663724541106E-2</c:v>
                </c:pt>
                <c:pt idx="2260">
                  <c:v>1.4994409265540465E-2</c:v>
                </c:pt>
                <c:pt idx="2261">
                  <c:v>1.4992156632500364E-2</c:v>
                </c:pt>
                <c:pt idx="2262">
                  <c:v>1.4989879302515774E-2</c:v>
                </c:pt>
                <c:pt idx="2263">
                  <c:v>1.4987577231809213E-2</c:v>
                </c:pt>
                <c:pt idx="2264">
                  <c:v>1.4985250376605697E-2</c:v>
                </c:pt>
                <c:pt idx="2265">
                  <c:v>1.4982898693135238E-2</c:v>
                </c:pt>
                <c:pt idx="2266">
                  <c:v>1.4980522137622854E-2</c:v>
                </c:pt>
                <c:pt idx="2267">
                  <c:v>1.497812066629356E-2</c:v>
                </c:pt>
                <c:pt idx="2268">
                  <c:v>1.4975694235379866E-2</c:v>
                </c:pt>
                <c:pt idx="2269">
                  <c:v>1.4972840340178584E-2</c:v>
                </c:pt>
                <c:pt idx="2270">
                  <c:v>1.4970766319691853E-2</c:v>
                </c:pt>
                <c:pt idx="2271">
                  <c:v>1.4968264747367566E-2</c:v>
                </c:pt>
                <c:pt idx="2272">
                  <c:v>1.4965738040368937E-2</c:v>
                </c:pt>
                <c:pt idx="2273">
                  <c:v>1.4963186154918484E-2</c:v>
                </c:pt>
                <c:pt idx="2274">
                  <c:v>1.4960609047241225E-2</c:v>
                </c:pt>
                <c:pt idx="2275">
                  <c:v>1.4958006673572166E-2</c:v>
                </c:pt>
                <c:pt idx="2276">
                  <c:v>1.4955378990133827E-2</c:v>
                </c:pt>
                <c:pt idx="2277">
                  <c:v>1.4952725953158719E-2</c:v>
                </c:pt>
                <c:pt idx="2278">
                  <c:v>1.4950047518871856E-2</c:v>
                </c:pt>
                <c:pt idx="2279">
                  <c:v>1.4947343643503253E-2</c:v>
                </c:pt>
                <c:pt idx="2280">
                  <c:v>1.4944614283285418E-2</c:v>
                </c:pt>
                <c:pt idx="2281">
                  <c:v>1.4942080755272154E-2</c:v>
                </c:pt>
                <c:pt idx="2282">
                  <c:v>1.4938751360809634E-2</c:v>
                </c:pt>
                <c:pt idx="2283">
                  <c:v>1.493627285581417E-2</c:v>
                </c:pt>
                <c:pt idx="2284">
                  <c:v>1.4933441118489543E-2</c:v>
                </c:pt>
                <c:pt idx="2285">
                  <c:v>1.4930583677458253E-2</c:v>
                </c:pt>
                <c:pt idx="2286">
                  <c:v>1.4927387219209561E-2</c:v>
                </c:pt>
                <c:pt idx="2287">
                  <c:v>1.4924274896519629E-2</c:v>
                </c:pt>
                <c:pt idx="2288">
                  <c:v>1.4921338358735079E-2</c:v>
                </c:pt>
                <c:pt idx="2289">
                  <c:v>1.4918375940086624E-2</c:v>
                </c:pt>
                <c:pt idx="2290">
                  <c:v>1.4915387596818302E-2</c:v>
                </c:pt>
                <c:pt idx="2291">
                  <c:v>1.4912373285156091E-2</c:v>
                </c:pt>
                <c:pt idx="2292">
                  <c:v>1.490933296133887E-2</c:v>
                </c:pt>
                <c:pt idx="2293">
                  <c:v>1.49062665815952E-2</c:v>
                </c:pt>
                <c:pt idx="2294">
                  <c:v>1.49031741021588E-2</c:v>
                </c:pt>
                <c:pt idx="2295">
                  <c:v>1.490005547926339E-2</c:v>
                </c:pt>
                <c:pt idx="2296">
                  <c:v>1.4896910669147846E-2</c:v>
                </c:pt>
                <c:pt idx="2297">
                  <c:v>1.489373962804073E-2</c:v>
                </c:pt>
                <c:pt idx="2298">
                  <c:v>1.4890619334835542E-2</c:v>
                </c:pt>
                <c:pt idx="2299">
                  <c:v>1.4887393683222228E-2</c:v>
                </c:pt>
                <c:pt idx="2300">
                  <c:v>1.4884068681130343E-2</c:v>
                </c:pt>
                <c:pt idx="2301">
                  <c:v>1.4880792278412177E-2</c:v>
                </c:pt>
                <c:pt idx="2302">
                  <c:v>1.4875522230419769E-2</c:v>
                </c:pt>
                <c:pt idx="2303">
                  <c:v>1.4874160079766422E-2</c:v>
                </c:pt>
                <c:pt idx="2304">
                  <c:v>1.4869357826018214E-2</c:v>
                </c:pt>
                <c:pt idx="2305">
                  <c:v>1.4865963956151782E-2</c:v>
                </c:pt>
                <c:pt idx="2306">
                  <c:v>1.4862543442661268E-2</c:v>
                </c:pt>
                <c:pt idx="2307">
                  <c:v>1.4859096241775236E-2</c:v>
                </c:pt>
                <c:pt idx="2308">
                  <c:v>1.4855566335184811E-2</c:v>
                </c:pt>
                <c:pt idx="2309">
                  <c:v>1.485206768871361E-2</c:v>
                </c:pt>
                <c:pt idx="2310">
                  <c:v>1.4848542227761108E-2</c:v>
                </c:pt>
                <c:pt idx="2311">
                  <c:v>1.4844989908570305E-2</c:v>
                </c:pt>
                <c:pt idx="2312">
                  <c:v>1.4841458394793582E-2</c:v>
                </c:pt>
                <c:pt idx="2313">
                  <c:v>1.4837850150548258E-2</c:v>
                </c:pt>
                <c:pt idx="2314">
                  <c:v>1.483421491257181E-2</c:v>
                </c:pt>
                <c:pt idx="2315">
                  <c:v>1.4830552637108274E-2</c:v>
                </c:pt>
                <c:pt idx="2316">
                  <c:v>1.4826863280391372E-2</c:v>
                </c:pt>
                <c:pt idx="2317">
                  <c:v>1.4823146798662553E-2</c:v>
                </c:pt>
                <c:pt idx="2318">
                  <c:v>1.4819403148165856E-2</c:v>
                </c:pt>
                <c:pt idx="2319">
                  <c:v>1.4815632285132418E-2</c:v>
                </c:pt>
                <c:pt idx="2320">
                  <c:v>1.4811834165806273E-2</c:v>
                </c:pt>
                <c:pt idx="2321">
                  <c:v>1.4807979885854472E-2</c:v>
                </c:pt>
                <c:pt idx="2322">
                  <c:v>1.4804129237792729E-2</c:v>
                </c:pt>
                <c:pt idx="2323">
                  <c:v>1.4800251206360748E-2</c:v>
                </c:pt>
                <c:pt idx="2324">
                  <c:v>1.4796345747809525E-2</c:v>
                </c:pt>
                <c:pt idx="2325">
                  <c:v>1.4792433193181716E-2</c:v>
                </c:pt>
                <c:pt idx="2326">
                  <c:v>1.4788470617144096E-2</c:v>
                </c:pt>
                <c:pt idx="2327">
                  <c:v>1.4784480478496217E-2</c:v>
                </c:pt>
                <c:pt idx="2328">
                  <c:v>1.478046273348727E-2</c:v>
                </c:pt>
                <c:pt idx="2329">
                  <c:v>1.4776417338348396E-2</c:v>
                </c:pt>
                <c:pt idx="2330">
                  <c:v>1.4772334576512947E-2</c:v>
                </c:pt>
                <c:pt idx="2331">
                  <c:v>1.4768235902899107E-2</c:v>
                </c:pt>
                <c:pt idx="2332">
                  <c:v>1.4764109452104712E-2</c:v>
                </c:pt>
                <c:pt idx="2333">
                  <c:v>1.4759961376235586E-2</c:v>
                </c:pt>
                <c:pt idx="2334">
                  <c:v>1.4755774079274645E-2</c:v>
                </c:pt>
                <c:pt idx="2335">
                  <c:v>1.4751561864491222E-2</c:v>
                </c:pt>
                <c:pt idx="2336">
                  <c:v>1.474732169327579E-2</c:v>
                </c:pt>
                <c:pt idx="2337">
                  <c:v>1.4743053521885275E-2</c:v>
                </c:pt>
                <c:pt idx="2338">
                  <c:v>1.4738141269662223E-2</c:v>
                </c:pt>
                <c:pt idx="2339">
                  <c:v>1.4733812950547489E-2</c:v>
                </c:pt>
                <c:pt idx="2340">
                  <c:v>1.472945649373671E-2</c:v>
                </c:pt>
                <c:pt idx="2341">
                  <c:v>1.4725071855473922E-2</c:v>
                </c:pt>
                <c:pt idx="2342">
                  <c:v>1.4720658992008312E-2</c:v>
                </c:pt>
                <c:pt idx="2343">
                  <c:v>1.471627411053841E-2</c:v>
                </c:pt>
                <c:pt idx="2344">
                  <c:v>1.4711811289619878E-2</c:v>
                </c:pt>
                <c:pt idx="2345">
                  <c:v>1.4707320124914032E-2</c:v>
                </c:pt>
                <c:pt idx="2346">
                  <c:v>1.4702800572675858E-2</c:v>
                </c:pt>
                <c:pt idx="2347">
                  <c:v>1.4698056354918927E-2</c:v>
                </c:pt>
                <c:pt idx="2348">
                  <c:v>1.4693586631678033E-2</c:v>
                </c:pt>
                <c:pt idx="2349">
                  <c:v>1.4688974966669453E-2</c:v>
                </c:pt>
                <c:pt idx="2350">
                  <c:v>1.468433472643095E-2</c:v>
                </c:pt>
                <c:pt idx="2351">
                  <c:v>1.4679665867209136E-2</c:v>
                </c:pt>
                <c:pt idx="2352">
                  <c:v>1.4673581078598341E-2</c:v>
                </c:pt>
                <c:pt idx="2353">
                  <c:v>1.4668844391982905E-2</c:v>
                </c:pt>
                <c:pt idx="2354">
                  <c:v>1.4664078938393665E-2</c:v>
                </c:pt>
                <c:pt idx="2355">
                  <c:v>1.4658644351834265E-2</c:v>
                </c:pt>
                <c:pt idx="2356">
                  <c:v>1.4654461555293763E-2</c:v>
                </c:pt>
                <c:pt idx="2357">
                  <c:v>1.4649609538283093E-2</c:v>
                </c:pt>
                <c:pt idx="2358">
                  <c:v>1.4644728579296107E-2</c:v>
                </c:pt>
                <c:pt idx="2359">
                  <c:v>1.4639818634580304E-2</c:v>
                </c:pt>
                <c:pt idx="2360">
                  <c:v>1.4634879660388178E-2</c:v>
                </c:pt>
                <c:pt idx="2361">
                  <c:v>1.4629911612972224E-2</c:v>
                </c:pt>
                <c:pt idx="2362">
                  <c:v>1.462491444857994E-2</c:v>
                </c:pt>
                <c:pt idx="2363">
                  <c:v>1.461988812346382E-2</c:v>
                </c:pt>
                <c:pt idx="2364">
                  <c:v>1.4614832593871363E-2</c:v>
                </c:pt>
                <c:pt idx="2365">
                  <c:v>1.4609747816060059E-2</c:v>
                </c:pt>
                <c:pt idx="2366">
                  <c:v>1.4604633746279905E-2</c:v>
                </c:pt>
                <c:pt idx="2367">
                  <c:v>1.4599490340778398E-2</c:v>
                </c:pt>
                <c:pt idx="2368">
                  <c:v>1.4594545871167841E-2</c:v>
                </c:pt>
                <c:pt idx="2369">
                  <c:v>1.4589115347638792E-2</c:v>
                </c:pt>
                <c:pt idx="2370">
                  <c:v>1.4583883672503184E-2</c:v>
                </c:pt>
                <c:pt idx="2371">
                  <c:v>1.4578622486661197E-2</c:v>
                </c:pt>
                <c:pt idx="2372">
                  <c:v>1.4573331746365326E-2</c:v>
                </c:pt>
                <c:pt idx="2373">
                  <c:v>1.4568011407878056E-2</c:v>
                </c:pt>
                <c:pt idx="2374">
                  <c:v>1.4562661427441892E-2</c:v>
                </c:pt>
                <c:pt idx="2375">
                  <c:v>1.4557281761314322E-2</c:v>
                </c:pt>
                <c:pt idx="2376">
                  <c:v>1.4551872365760332E-2</c:v>
                </c:pt>
                <c:pt idx="2377">
                  <c:v>1.4546433197024922E-2</c:v>
                </c:pt>
                <c:pt idx="2378">
                  <c:v>1.4540964211363083E-2</c:v>
                </c:pt>
                <c:pt idx="2379">
                  <c:v>1.4535465365034805E-2</c:v>
                </c:pt>
                <c:pt idx="2380">
                  <c:v>1.4529936614300076E-2</c:v>
                </c:pt>
                <c:pt idx="2381">
                  <c:v>1.4524697533284591E-2</c:v>
                </c:pt>
                <c:pt idx="2382">
                  <c:v>1.4518789224618744E-2</c:v>
                </c:pt>
                <c:pt idx="2383">
                  <c:v>1.451317049818962E-2</c:v>
                </c:pt>
                <c:pt idx="2384">
                  <c:v>1.4507521692376513E-2</c:v>
                </c:pt>
                <c:pt idx="2385">
                  <c:v>1.4501842763441908E-2</c:v>
                </c:pt>
                <c:pt idx="2386">
                  <c:v>1.4496133667635802E-2</c:v>
                </c:pt>
                <c:pt idx="2387">
                  <c:v>1.4490394361228176E-2</c:v>
                </c:pt>
                <c:pt idx="2388">
                  <c:v>1.4484624800466528E-2</c:v>
                </c:pt>
                <c:pt idx="2389">
                  <c:v>1.4475624347567584E-2</c:v>
                </c:pt>
                <c:pt idx="2390">
                  <c:v>1.4472287982066291E-2</c:v>
                </c:pt>
                <c:pt idx="2391">
                  <c:v>1.4467134154697303E-2</c:v>
                </c:pt>
                <c:pt idx="2392">
                  <c:v>1.4461243139136937E-2</c:v>
                </c:pt>
                <c:pt idx="2393">
                  <c:v>1.4455321650527486E-2</c:v>
                </c:pt>
                <c:pt idx="2394">
                  <c:v>1.4449782718907829E-2</c:v>
                </c:pt>
                <c:pt idx="2395">
                  <c:v>1.4443947078168127E-2</c:v>
                </c:pt>
                <c:pt idx="2396">
                  <c:v>1.443794362827092E-2</c:v>
                </c:pt>
                <c:pt idx="2397">
                  <c:v>1.4431909547378829E-2</c:v>
                </c:pt>
                <c:pt idx="2398">
                  <c:v>1.4425844791746847E-2</c:v>
                </c:pt>
                <c:pt idx="2399">
                  <c:v>1.4419150335484299E-2</c:v>
                </c:pt>
                <c:pt idx="2400">
                  <c:v>1.4413014310858396E-2</c:v>
                </c:pt>
                <c:pt idx="2401">
                  <c:v>1.4406847463275807E-2</c:v>
                </c:pt>
                <c:pt idx="2402">
                  <c:v>1.4400649749011507E-2</c:v>
                </c:pt>
                <c:pt idx="2403">
                  <c:v>1.4394421124317991E-2</c:v>
                </c:pt>
                <c:pt idx="2404">
                  <c:v>1.4388161545462741E-2</c:v>
                </c:pt>
                <c:pt idx="2405">
                  <c:v>1.4381870968718236E-2</c:v>
                </c:pt>
                <c:pt idx="2406">
                  <c:v>1.4375549350339467E-2</c:v>
                </c:pt>
                <c:pt idx="2407">
                  <c:v>1.4369705331499925E-2</c:v>
                </c:pt>
                <c:pt idx="2408">
                  <c:v>1.4362812813749071E-2</c:v>
                </c:pt>
                <c:pt idx="2409">
                  <c:v>1.4356397808074906E-2</c:v>
                </c:pt>
                <c:pt idx="2410">
                  <c:v>1.4349951585833909E-2</c:v>
                </c:pt>
                <c:pt idx="2411">
                  <c:v>1.4343474103291065E-2</c:v>
                </c:pt>
                <c:pt idx="2412">
                  <c:v>1.4336965316716355E-2</c:v>
                </c:pt>
                <c:pt idx="2413">
                  <c:v>1.433042518237726E-2</c:v>
                </c:pt>
                <c:pt idx="2414">
                  <c:v>1.4323853656541263E-2</c:v>
                </c:pt>
                <c:pt idx="2415">
                  <c:v>1.4317250695475847E-2</c:v>
                </c:pt>
                <c:pt idx="2416">
                  <c:v>1.4310616255450992E-2</c:v>
                </c:pt>
                <c:pt idx="2417">
                  <c:v>1.4303950292736678E-2</c:v>
                </c:pt>
                <c:pt idx="2418">
                  <c:v>1.4297252763602886E-2</c:v>
                </c:pt>
                <c:pt idx="2419">
                  <c:v>1.4290523624314599E-2</c:v>
                </c:pt>
                <c:pt idx="2420">
                  <c:v>1.4283762831144298E-2</c:v>
                </c:pt>
                <c:pt idx="2421">
                  <c:v>1.4276970340364459E-2</c:v>
                </c:pt>
                <c:pt idx="2422">
                  <c:v>1.4270146108242565E-2</c:v>
                </c:pt>
                <c:pt idx="2423">
                  <c:v>1.4263290091056091E-2</c:v>
                </c:pt>
                <c:pt idx="2424">
                  <c:v>1.4256402245070021E-2</c:v>
                </c:pt>
                <c:pt idx="2425">
                  <c:v>1.4249482526556834E-2</c:v>
                </c:pt>
                <c:pt idx="2426">
                  <c:v>1.4242530891791505E-2</c:v>
                </c:pt>
                <c:pt idx="2427">
                  <c:v>1.4235547297049012E-2</c:v>
                </c:pt>
                <c:pt idx="2428">
                  <c:v>1.4228531698599334E-2</c:v>
                </c:pt>
                <c:pt idx="2429">
                  <c:v>1.422148405271495E-2</c:v>
                </c:pt>
                <c:pt idx="2430">
                  <c:v>1.4214404315675833E-2</c:v>
                </c:pt>
                <c:pt idx="2431">
                  <c:v>1.4207292443746966E-2</c:v>
                </c:pt>
                <c:pt idx="2432">
                  <c:v>1.4200148393210821E-2</c:v>
                </c:pt>
                <c:pt idx="2433">
                  <c:v>1.4192972120334879E-2</c:v>
                </c:pt>
                <c:pt idx="2434">
                  <c:v>1.4185763581406607E-2</c:v>
                </c:pt>
                <c:pt idx="2435">
                  <c:v>1.4178522732688492E-2</c:v>
                </c:pt>
                <c:pt idx="2436">
                  <c:v>1.4171249530465502E-2</c:v>
                </c:pt>
                <c:pt idx="2437">
                  <c:v>1.4163943931010115E-2</c:v>
                </c:pt>
                <c:pt idx="2438">
                  <c:v>1.4156605890607299E-2</c:v>
                </c:pt>
                <c:pt idx="2439">
                  <c:v>1.4149235365519541E-2</c:v>
                </c:pt>
                <c:pt idx="2440">
                  <c:v>1.4141832312036806E-2</c:v>
                </c:pt>
                <c:pt idx="2441">
                  <c:v>1.413439668643407E-2</c:v>
                </c:pt>
                <c:pt idx="2442">
                  <c:v>1.4127705261026077E-2</c:v>
                </c:pt>
                <c:pt idx="2443">
                  <c:v>1.4119427543985985E-2</c:v>
                </c:pt>
                <c:pt idx="2444">
                  <c:v>1.411189393969059E-2</c:v>
                </c:pt>
                <c:pt idx="2445">
                  <c:v>1.4104327588400078E-2</c:v>
                </c:pt>
                <c:pt idx="2446">
                  <c:v>1.4097536900653478E-2</c:v>
                </c:pt>
                <c:pt idx="2447">
                  <c:v>1.4090184478371244E-2</c:v>
                </c:pt>
                <c:pt idx="2448">
                  <c:v>1.4082530228346015E-2</c:v>
                </c:pt>
                <c:pt idx="2449">
                  <c:v>1.4074843073427688E-2</c:v>
                </c:pt>
                <c:pt idx="2450">
                  <c:v>1.4067122969891242E-2</c:v>
                </c:pt>
                <c:pt idx="2451">
                  <c:v>1.4058239345283163E-2</c:v>
                </c:pt>
                <c:pt idx="2452">
                  <c:v>1.4050442540838592E-2</c:v>
                </c:pt>
                <c:pt idx="2453">
                  <c:v>1.4042324010802401E-2</c:v>
                </c:pt>
                <c:pt idx="2454">
                  <c:v>1.4034749597973406E-2</c:v>
                </c:pt>
                <c:pt idx="2455">
                  <c:v>1.4026853372125225E-2</c:v>
                </c:pt>
                <c:pt idx="2456">
                  <c:v>1.4018923918379111E-2</c:v>
                </c:pt>
                <c:pt idx="2457">
                  <c:v>1.4010961193020033E-2</c:v>
                </c:pt>
                <c:pt idx="2458">
                  <c:v>1.4002965152332958E-2</c:v>
                </c:pt>
                <c:pt idx="2459">
                  <c:v>1.3994935752600357E-2</c:v>
                </c:pt>
                <c:pt idx="2460">
                  <c:v>1.3986872950112195E-2</c:v>
                </c:pt>
                <c:pt idx="2461">
                  <c:v>1.3978776701150941E-2</c:v>
                </c:pt>
                <c:pt idx="2462">
                  <c:v>1.3970646962009059E-2</c:v>
                </c:pt>
                <c:pt idx="2463">
                  <c:v>1.3962483688971516E-2</c:v>
                </c:pt>
                <c:pt idx="2464">
                  <c:v>1.3954286838320784E-2</c:v>
                </c:pt>
                <c:pt idx="2465">
                  <c:v>1.394605636635432E-2</c:v>
                </c:pt>
                <c:pt idx="2466">
                  <c:v>1.3937792229354595E-2</c:v>
                </c:pt>
                <c:pt idx="2467">
                  <c:v>1.3929494383611574E-2</c:v>
                </c:pt>
                <c:pt idx="2468">
                  <c:v>1.392116278541522E-2</c:v>
                </c:pt>
                <c:pt idx="2469">
                  <c:v>1.3912797391055498E-2</c:v>
                </c:pt>
                <c:pt idx="2470">
                  <c:v>1.3904398156822373E-2</c:v>
                </c:pt>
                <c:pt idx="2471">
                  <c:v>1.3895965039003311E-2</c:v>
                </c:pt>
                <c:pt idx="2472">
                  <c:v>1.388749799389577E-2</c:v>
                </c:pt>
                <c:pt idx="2473">
                  <c:v>1.3878996977789715E-2</c:v>
                </c:pt>
                <c:pt idx="2474">
                  <c:v>1.3870461946972612E-2</c:v>
                </c:pt>
                <c:pt idx="2475">
                  <c:v>1.3861892857739422E-2</c:v>
                </c:pt>
                <c:pt idx="2476">
                  <c:v>1.3853289666387603E-2</c:v>
                </c:pt>
                <c:pt idx="2477">
                  <c:v>1.3844652329204621E-2</c:v>
                </c:pt>
                <c:pt idx="2478">
                  <c:v>1.3835980802485437E-2</c:v>
                </c:pt>
                <c:pt idx="2479">
                  <c:v>1.3827275042527509E-2</c:v>
                </c:pt>
                <c:pt idx="2480">
                  <c:v>1.3818535005618304E-2</c:v>
                </c:pt>
                <c:pt idx="2481">
                  <c:v>1.381085462142183E-2</c:v>
                </c:pt>
                <c:pt idx="2482">
                  <c:v>1.3800951926150884E-2</c:v>
                </c:pt>
                <c:pt idx="2483">
                  <c:v>1.3792108796177593E-2</c:v>
                </c:pt>
                <c:pt idx="2484">
                  <c:v>1.3783231214442859E-2</c:v>
                </c:pt>
                <c:pt idx="2485">
                  <c:v>1.377431913724414E-2</c:v>
                </c:pt>
                <c:pt idx="2486">
                  <c:v>1.37653725208714E-2</c:v>
                </c:pt>
                <c:pt idx="2487">
                  <c:v>1.3756391321629591E-2</c:v>
                </c:pt>
                <c:pt idx="2488">
                  <c:v>1.3747375495816172E-2</c:v>
                </c:pt>
                <c:pt idx="2489">
                  <c:v>1.3737967440708709E-2</c:v>
                </c:pt>
                <c:pt idx="2490">
                  <c:v>1.3727568791354616E-2</c:v>
                </c:pt>
                <c:pt idx="2491">
                  <c:v>1.3716182667800614E-2</c:v>
                </c:pt>
                <c:pt idx="2492">
                  <c:v>1.3703822194877924E-2</c:v>
                </c:pt>
                <c:pt idx="2493">
                  <c:v>1.3690540355941749E-2</c:v>
                </c:pt>
                <c:pt idx="2494">
                  <c:v>1.3677033795077009E-2</c:v>
                </c:pt>
                <c:pt idx="2495">
                  <c:v>1.3663552650241551E-2</c:v>
                </c:pt>
                <c:pt idx="2496">
                  <c:v>1.3650097004633821E-2</c:v>
                </c:pt>
                <c:pt idx="2497">
                  <c:v>1.3636666941454767E-2</c:v>
                </c:pt>
                <c:pt idx="2498">
                  <c:v>1.3623262543902837E-2</c:v>
                </c:pt>
                <c:pt idx="2499">
                  <c:v>1.3611972790814837E-2</c:v>
                </c:pt>
                <c:pt idx="2500">
                  <c:v>1.3598615932348677E-2</c:v>
                </c:pt>
                <c:pt idx="2501">
                  <c:v>1.3585284966858558E-2</c:v>
                </c:pt>
                <c:pt idx="2502">
                  <c:v>1.3571979977557913E-2</c:v>
                </c:pt>
                <c:pt idx="2503">
                  <c:v>1.3555937815044253E-2</c:v>
                </c:pt>
                <c:pt idx="2504">
                  <c:v>1.3543379795938892E-2</c:v>
                </c:pt>
                <c:pt idx="2505">
                  <c:v>1.3530157387358355E-2</c:v>
                </c:pt>
                <c:pt idx="2506">
                  <c:v>1.3516961309997522E-2</c:v>
                </c:pt>
                <c:pt idx="2507">
                  <c:v>1.3505847585661443E-2</c:v>
                </c:pt>
                <c:pt idx="2508">
                  <c:v>1.3490648481726264E-2</c:v>
                </c:pt>
                <c:pt idx="2509">
                  <c:v>1.3477531897205242E-2</c:v>
                </c:pt>
                <c:pt idx="2510">
                  <c:v>1.3464441976697716E-2</c:v>
                </c:pt>
                <c:pt idx="2511">
                  <c:v>1.3451378803394642E-2</c:v>
                </c:pt>
                <c:pt idx="2512">
                  <c:v>1.3438342460494468E-2</c:v>
                </c:pt>
                <c:pt idx="2513">
                  <c:v>1.3425333031195641E-2</c:v>
                </c:pt>
                <c:pt idx="2514">
                  <c:v>1.3412350598694112E-2</c:v>
                </c:pt>
                <c:pt idx="2515">
                  <c:v>1.3399395246183332E-2</c:v>
                </c:pt>
                <c:pt idx="2516">
                  <c:v>1.3386467056859253E-2</c:v>
                </c:pt>
                <c:pt idx="2517">
                  <c:v>1.3373566113925317E-2</c:v>
                </c:pt>
                <c:pt idx="2518">
                  <c:v>1.3360692500569982E-2</c:v>
                </c:pt>
                <c:pt idx="2519">
                  <c:v>1.3347846299989197E-2</c:v>
                </c:pt>
                <c:pt idx="2520">
                  <c:v>1.333502759538141E-2</c:v>
                </c:pt>
                <c:pt idx="2521">
                  <c:v>1.3322236469940074E-2</c:v>
                </c:pt>
                <c:pt idx="2522">
                  <c:v>1.3309473006861139E-2</c:v>
                </c:pt>
                <c:pt idx="2523">
                  <c:v>1.3296737289335558E-2</c:v>
                </c:pt>
                <c:pt idx="2524">
                  <c:v>1.3284029400569275E-2</c:v>
                </c:pt>
                <c:pt idx="2525">
                  <c:v>1.3271349423745749E-2</c:v>
                </c:pt>
                <c:pt idx="2526">
                  <c:v>1.3258697442060929E-2</c:v>
                </c:pt>
                <c:pt idx="2527">
                  <c:v>1.3246073538710768E-2</c:v>
                </c:pt>
                <c:pt idx="2528">
                  <c:v>1.3233477796891213E-2</c:v>
                </c:pt>
                <c:pt idx="2529">
                  <c:v>1.3222868263857376E-2</c:v>
                </c:pt>
                <c:pt idx="2530">
                  <c:v>1.3208371130610241E-2</c:v>
                </c:pt>
                <c:pt idx="2531">
                  <c:v>1.3195860372540724E-2</c:v>
                </c:pt>
                <c:pt idx="2532">
                  <c:v>1.3183378108775623E-2</c:v>
                </c:pt>
                <c:pt idx="2533">
                  <c:v>1.3170924422500896E-2</c:v>
                </c:pt>
                <c:pt idx="2534">
                  <c:v>1.3158499396914991E-2</c:v>
                </c:pt>
                <c:pt idx="2535">
                  <c:v>1.3146103115218855E-2</c:v>
                </c:pt>
                <c:pt idx="2536">
                  <c:v>1.3133735660595947E-2</c:v>
                </c:pt>
                <c:pt idx="2537">
                  <c:v>1.3121397116237221E-2</c:v>
                </c:pt>
                <c:pt idx="2538">
                  <c:v>1.3109087565343625E-2</c:v>
                </c:pt>
                <c:pt idx="2539">
                  <c:v>1.3096807091103613E-2</c:v>
                </c:pt>
                <c:pt idx="2540">
                  <c:v>1.3084555776705642E-2</c:v>
                </c:pt>
                <c:pt idx="2541">
                  <c:v>1.3071067763255976E-2</c:v>
                </c:pt>
                <c:pt idx="2542">
                  <c:v>1.3062035966887329E-2</c:v>
                </c:pt>
                <c:pt idx="2543">
                  <c:v>1.3047977624508489E-2</c:v>
                </c:pt>
                <c:pt idx="2544">
                  <c:v>1.3035843781410705E-2</c:v>
                </c:pt>
                <c:pt idx="2545">
                  <c:v>1.3023739514119725E-2</c:v>
                </c:pt>
                <c:pt idx="2546">
                  <c:v>1.3009317963245014E-2</c:v>
                </c:pt>
                <c:pt idx="2547">
                  <c:v>1.2998524650745694E-2</c:v>
                </c:pt>
                <c:pt idx="2548">
                  <c:v>1.2986512172425252E-2</c:v>
                </c:pt>
                <c:pt idx="2549">
                  <c:v>1.297452960713686E-2</c:v>
                </c:pt>
                <c:pt idx="2550">
                  <c:v>1.2962577038073329E-2</c:v>
                </c:pt>
                <c:pt idx="2551">
                  <c:v>1.2952503474892296E-2</c:v>
                </c:pt>
                <c:pt idx="2552">
                  <c:v>1.2940605947922963E-2</c:v>
                </c:pt>
                <c:pt idx="2553">
                  <c:v>1.2928738644494444E-2</c:v>
                </c:pt>
                <c:pt idx="2554">
                  <c:v>1.2916901647788772E-2</c:v>
                </c:pt>
                <c:pt idx="2555">
                  <c:v>1.2903267047804609E-2</c:v>
                </c:pt>
                <c:pt idx="2556">
                  <c:v>1.2891496203092772E-2</c:v>
                </c:pt>
                <c:pt idx="2557">
                  <c:v>1.2879755936942554E-2</c:v>
                </c:pt>
                <c:pt idx="2558">
                  <c:v>1.2867442623914482E-2</c:v>
                </c:pt>
                <c:pt idx="2559">
                  <c:v>1.2856367473077572E-2</c:v>
                </c:pt>
                <c:pt idx="2560">
                  <c:v>1.284471944174069E-2</c:v>
                </c:pt>
                <c:pt idx="2561">
                  <c:v>1.2833102321723761E-2</c:v>
                </c:pt>
                <c:pt idx="2562">
                  <c:v>1.281550514008778E-2</c:v>
                </c:pt>
                <c:pt idx="2563">
                  <c:v>1.2809961148405531E-2</c:v>
                </c:pt>
                <c:pt idx="2564">
                  <c:v>1.2798437261484684E-2</c:v>
                </c:pt>
                <c:pt idx="2565">
                  <c:v>1.2786944618639553E-2</c:v>
                </c:pt>
                <c:pt idx="2566">
                  <c:v>1.2775483303060364E-2</c:v>
                </c:pt>
                <c:pt idx="2567">
                  <c:v>1.2764053397939923E-2</c:v>
                </c:pt>
                <c:pt idx="2568">
                  <c:v>1.2752654986460728E-2</c:v>
                </c:pt>
                <c:pt idx="2569">
                  <c:v>1.2741288151818162E-2</c:v>
                </c:pt>
                <c:pt idx="2570">
                  <c:v>1.2729952977197296E-2</c:v>
                </c:pt>
                <c:pt idx="2571">
                  <c:v>1.2718649545793518E-2</c:v>
                </c:pt>
                <c:pt idx="2572">
                  <c:v>1.2706799922188594E-2</c:v>
                </c:pt>
                <c:pt idx="2573">
                  <c:v>1.2696138245377509E-2</c:v>
                </c:pt>
                <c:pt idx="2574">
                  <c:v>1.2684930542743158E-2</c:v>
                </c:pt>
                <c:pt idx="2575">
                  <c:v>1.2673754916076495E-2</c:v>
                </c:pt>
                <c:pt idx="2576">
                  <c:v>1.2662611448570329E-2</c:v>
                </c:pt>
                <c:pt idx="2577">
                  <c:v>1.265150022340973E-2</c:v>
                </c:pt>
                <c:pt idx="2578">
                  <c:v>1.2640421323782349E-2</c:v>
                </c:pt>
                <c:pt idx="2579">
                  <c:v>1.2629374832878414E-2</c:v>
                </c:pt>
                <c:pt idx="2580">
                  <c:v>1.2618360833888157E-2</c:v>
                </c:pt>
                <c:pt idx="2581">
                  <c:v>1.2609062655976848E-2</c:v>
                </c:pt>
                <c:pt idx="2582">
                  <c:v>1.2596430644394111E-2</c:v>
                </c:pt>
                <c:pt idx="2583">
                  <c:v>1.2585514620270782E-2</c:v>
                </c:pt>
                <c:pt idx="2584">
                  <c:v>1.2574631420811729E-2</c:v>
                </c:pt>
                <c:pt idx="2585">
                  <c:v>1.2562675582600977E-2</c:v>
                </c:pt>
                <c:pt idx="2586">
                  <c:v>1.2552963828649949E-2</c:v>
                </c:pt>
                <c:pt idx="2587">
                  <c:v>1.2542179602317365E-2</c:v>
                </c:pt>
                <c:pt idx="2588">
                  <c:v>1.2531428533409975E-2</c:v>
                </c:pt>
                <c:pt idx="2589">
                  <c:v>1.2520710705105112E-2</c:v>
                </c:pt>
                <c:pt idx="2590">
                  <c:v>1.2510026200598164E-2</c:v>
                </c:pt>
                <c:pt idx="2591">
                  <c:v>1.2499375103076782E-2</c:v>
                </c:pt>
                <c:pt idx="2592">
                  <c:v>1.2488757495726035E-2</c:v>
                </c:pt>
                <c:pt idx="2593">
                  <c:v>1.2478173461738733E-2</c:v>
                </c:pt>
                <c:pt idx="2594">
                  <c:v>1.2467623084297368E-2</c:v>
                </c:pt>
                <c:pt idx="2595">
                  <c:v>1.2457106446594748E-2</c:v>
                </c:pt>
                <c:pt idx="2596">
                  <c:v>1.2446623631818523E-2</c:v>
                </c:pt>
                <c:pt idx="2597">
                  <c:v>1.2436174723151186E-2</c:v>
                </c:pt>
                <c:pt idx="2598">
                  <c:v>1.2421306692422019E-2</c:v>
                </c:pt>
                <c:pt idx="2599">
                  <c:v>1.2410940473509081E-2</c:v>
                </c:pt>
                <c:pt idx="2600">
                  <c:v>1.2400608445929778E-2</c:v>
                </c:pt>
                <c:pt idx="2601">
                  <c:v>1.2390310692866604E-2</c:v>
                </c:pt>
                <c:pt idx="2602">
                  <c:v>1.2380047297509788E-2</c:v>
                </c:pt>
                <c:pt idx="2603">
                  <c:v>1.2371364637585749E-2</c:v>
                </c:pt>
                <c:pt idx="2604">
                  <c:v>1.236116384041879E-2</c:v>
                </c:pt>
                <c:pt idx="2605">
                  <c:v>1.2350997628272393E-2</c:v>
                </c:pt>
                <c:pt idx="2606">
                  <c:v>1.2340866084331444E-2</c:v>
                </c:pt>
                <c:pt idx="2607">
                  <c:v>1.2329248597906876E-2</c:v>
                </c:pt>
                <c:pt idx="2608">
                  <c:v>1.2319193095739174E-2</c:v>
                </c:pt>
                <c:pt idx="2609">
                  <c:v>1.2309172533599118E-2</c:v>
                </c:pt>
                <c:pt idx="2610">
                  <c:v>1.2299186994671779E-2</c:v>
                </c:pt>
                <c:pt idx="2611">
                  <c:v>1.2289236562139649E-2</c:v>
                </c:pt>
                <c:pt idx="2612">
                  <c:v>1.2279817186223063E-2</c:v>
                </c:pt>
                <c:pt idx="2613">
                  <c:v>1.226711804097036E-2</c:v>
                </c:pt>
                <c:pt idx="2614">
                  <c:v>1.2260088214899767E-2</c:v>
                </c:pt>
                <c:pt idx="2615">
                  <c:v>1.2250276835247043E-2</c:v>
                </c:pt>
                <c:pt idx="2616">
                  <c:v>1.2240013907109005E-2</c:v>
                </c:pt>
                <c:pt idx="2617">
                  <c:v>1.2230275859940366E-2</c:v>
                </c:pt>
                <c:pt idx="2618">
                  <c:v>1.2220573501495961E-2</c:v>
                </c:pt>
                <c:pt idx="2619">
                  <c:v>1.2210906914960861E-2</c:v>
                </c:pt>
                <c:pt idx="2620">
                  <c:v>1.2201754324677516E-2</c:v>
                </c:pt>
                <c:pt idx="2621">
                  <c:v>1.2192157282420624E-2</c:v>
                </c:pt>
                <c:pt idx="2622">
                  <c:v>1.2182596254224798E-2</c:v>
                </c:pt>
                <c:pt idx="2623">
                  <c:v>1.2173071323274165E-2</c:v>
                </c:pt>
                <c:pt idx="2624">
                  <c:v>1.2163113472523652E-2</c:v>
                </c:pt>
                <c:pt idx="2625">
                  <c:v>1.2153663264408251E-2</c:v>
                </c:pt>
                <c:pt idx="2626">
                  <c:v>1.214424941052602E-2</c:v>
                </c:pt>
                <c:pt idx="2627">
                  <c:v>1.2134871994062036E-2</c:v>
                </c:pt>
                <c:pt idx="2628">
                  <c:v>1.2125531098209102E-2</c:v>
                </c:pt>
                <c:pt idx="2629">
                  <c:v>1.2116226806157447E-2</c:v>
                </c:pt>
                <c:pt idx="2630">
                  <c:v>1.2106959201092147E-2</c:v>
                </c:pt>
                <c:pt idx="2631">
                  <c:v>1.2097728366206003E-2</c:v>
                </c:pt>
                <c:pt idx="2632">
                  <c:v>1.2088534384686671E-2</c:v>
                </c:pt>
                <c:pt idx="2633">
                  <c:v>1.2079825664096155E-2</c:v>
                </c:pt>
                <c:pt idx="2634">
                  <c:v>1.2070703293376006E-2</c:v>
                </c:pt>
                <c:pt idx="2635">
                  <c:v>1.2061618018179843E-2</c:v>
                </c:pt>
                <c:pt idx="2636">
                  <c:v>1.2052569921689127E-2</c:v>
                </c:pt>
                <c:pt idx="2637">
                  <c:v>1.2043120189257905E-2</c:v>
                </c:pt>
                <c:pt idx="2638">
                  <c:v>1.2034149074934239E-2</c:v>
                </c:pt>
                <c:pt idx="2639">
                  <c:v>1.2025215396303829E-2</c:v>
                </c:pt>
                <c:pt idx="2640">
                  <c:v>1.2016319236567215E-2</c:v>
                </c:pt>
                <c:pt idx="2641">
                  <c:v>1.2007460678906894E-2</c:v>
                </c:pt>
                <c:pt idx="2642">
                  <c:v>1.1999066754371235E-2</c:v>
                </c:pt>
                <c:pt idx="2643">
                  <c:v>1.1990281238198008E-2</c:v>
                </c:pt>
                <c:pt idx="2644">
                  <c:v>1.1981533566253866E-2</c:v>
                </c:pt>
                <c:pt idx="2645">
                  <c:v>1.197198466651811E-2</c:v>
                </c:pt>
                <c:pt idx="2646">
                  <c:v>1.196373483345666E-2</c:v>
                </c:pt>
                <c:pt idx="2647">
                  <c:v>1.195510363527468E-2</c:v>
                </c:pt>
                <c:pt idx="2648">
                  <c:v>1.194651062150575E-2</c:v>
                </c:pt>
                <c:pt idx="2649">
                  <c:v>1.1937955875345256E-2</c:v>
                </c:pt>
                <c:pt idx="2650">
                  <c:v>1.1928225987600722E-2</c:v>
                </c:pt>
                <c:pt idx="2651">
                  <c:v>1.1919753523585198E-2</c:v>
                </c:pt>
                <c:pt idx="2652">
                  <c:v>1.1911319588638641E-2</c:v>
                </c:pt>
                <c:pt idx="2653">
                  <c:v>1.1902924265948701E-2</c:v>
                </c:pt>
                <c:pt idx="2654">
                  <c:v>1.1894567638705609E-2</c:v>
                </c:pt>
                <c:pt idx="2655">
                  <c:v>1.1887434437727329E-2</c:v>
                </c:pt>
                <c:pt idx="2656">
                  <c:v>1.1879147924146301E-2</c:v>
                </c:pt>
                <c:pt idx="2657">
                  <c:v>1.1870900333347414E-2</c:v>
                </c:pt>
                <c:pt idx="2658">
                  <c:v>1.1862691748521266E-2</c:v>
                </c:pt>
                <c:pt idx="2659">
                  <c:v>1.1853367845992682E-2</c:v>
                </c:pt>
                <c:pt idx="2660">
                  <c:v>1.1845245138500257E-2</c:v>
                </c:pt>
                <c:pt idx="2661">
                  <c:v>1.1837161708799173E-2</c:v>
                </c:pt>
                <c:pt idx="2662">
                  <c:v>1.1829117640097709E-2</c:v>
                </c:pt>
                <c:pt idx="2663">
                  <c:v>1.1818459839379458E-2</c:v>
                </c:pt>
                <c:pt idx="2664">
                  <c:v>1.1810508622981664E-2</c:v>
                </c:pt>
                <c:pt idx="2665">
                  <c:v>1.1802597048343744E-2</c:v>
                </c:pt>
                <c:pt idx="2666">
                  <c:v>1.1794725198664147E-2</c:v>
                </c:pt>
                <c:pt idx="2667">
                  <c:v>1.1786140242263618E-2</c:v>
                </c:pt>
                <c:pt idx="2668">
                  <c:v>1.1779101006941239E-2</c:v>
                </c:pt>
                <c:pt idx="2669">
                  <c:v>1.1771348831284834E-2</c:v>
                </c:pt>
                <c:pt idx="2670">
                  <c:v>1.1763636713363057E-2</c:v>
                </c:pt>
                <c:pt idx="2671">
                  <c:v>1.1755964736376856E-2</c:v>
                </c:pt>
                <c:pt idx="2672">
                  <c:v>1.1748332983509691E-2</c:v>
                </c:pt>
                <c:pt idx="2673">
                  <c:v>1.1740741537962507E-2</c:v>
                </c:pt>
                <c:pt idx="2674">
                  <c:v>1.1733190482933753E-2</c:v>
                </c:pt>
                <c:pt idx="2675">
                  <c:v>1.1725679901614383E-2</c:v>
                </c:pt>
                <c:pt idx="2676">
                  <c:v>1.1718209877202845E-2</c:v>
                </c:pt>
                <c:pt idx="2677">
                  <c:v>1.1710780492892592E-2</c:v>
                </c:pt>
                <c:pt idx="2678">
                  <c:v>1.1703391831887067E-2</c:v>
                </c:pt>
                <c:pt idx="2679">
                  <c:v>1.1696043977379722E-2</c:v>
                </c:pt>
                <c:pt idx="2680">
                  <c:v>1.168972375860647E-2</c:v>
                </c:pt>
                <c:pt idx="2681">
                  <c:v>1.1681471020643375E-2</c:v>
                </c:pt>
                <c:pt idx="2682">
                  <c:v>1.1674246084811268E-2</c:v>
                </c:pt>
                <c:pt idx="2683">
                  <c:v>1.1667062288266139E-2</c:v>
                </c:pt>
                <c:pt idx="2684">
                  <c:v>1.1659919714208933E-2</c:v>
                </c:pt>
                <c:pt idx="2685">
                  <c:v>1.1652818445833102E-2</c:v>
                </c:pt>
                <c:pt idx="2686">
                  <c:v>1.164575856634209E-2</c:v>
                </c:pt>
                <c:pt idx="2687">
                  <c:v>1.1638740158931848E-2</c:v>
                </c:pt>
                <c:pt idx="2688">
                  <c:v>1.1631763306803322E-2</c:v>
                </c:pt>
                <c:pt idx="2689">
                  <c:v>1.1624828093152462E-2</c:v>
                </c:pt>
                <c:pt idx="2690">
                  <c:v>1.1617934601182711E-2</c:v>
                </c:pt>
                <c:pt idx="2691">
                  <c:v>1.1611082914095017E-2</c:v>
                </c:pt>
                <c:pt idx="2692">
                  <c:v>1.1604273115080332E-2</c:v>
                </c:pt>
                <c:pt idx="2693">
                  <c:v>1.1598385103762768E-2</c:v>
                </c:pt>
                <c:pt idx="2694">
                  <c:v>1.1590779514096261E-2</c:v>
                </c:pt>
                <c:pt idx="2695">
                  <c:v>1.158409587852377E-2</c:v>
                </c:pt>
                <c:pt idx="2696">
                  <c:v>1.1577454463835568E-2</c:v>
                </c:pt>
                <c:pt idx="2697">
                  <c:v>1.1570855353230103E-2</c:v>
                </c:pt>
                <c:pt idx="2698">
                  <c:v>1.1564298629913317E-2</c:v>
                </c:pt>
                <c:pt idx="2699">
                  <c:v>1.1557784377078661E-2</c:v>
                </c:pt>
                <c:pt idx="2700">
                  <c:v>1.1551312677934578E-2</c:v>
                </c:pt>
                <c:pt idx="2701">
                  <c:v>1.1541497859496356E-2</c:v>
                </c:pt>
                <c:pt idx="2702">
                  <c:v>1.1537855617375546E-2</c:v>
                </c:pt>
                <c:pt idx="2703">
                  <c:v>1.1532153734675199E-2</c:v>
                </c:pt>
                <c:pt idx="2704">
                  <c:v>1.152585308231785E-2</c:v>
                </c:pt>
                <c:pt idx="2705">
                  <c:v>1.1519595399668292E-2</c:v>
                </c:pt>
                <c:pt idx="2706">
                  <c:v>1.1514149893099519E-2</c:v>
                </c:pt>
                <c:pt idx="2707">
                  <c:v>1.1507969728650355E-2</c:v>
                </c:pt>
                <c:pt idx="2708">
                  <c:v>1.1501832761236105E-2</c:v>
                </c:pt>
                <c:pt idx="2709">
                  <c:v>1.1495739074056424E-2</c:v>
                </c:pt>
                <c:pt idx="2710">
                  <c:v>1.1489688750313722E-2</c:v>
                </c:pt>
                <c:pt idx="2711">
                  <c:v>1.1482956327037441E-2</c:v>
                </c:pt>
                <c:pt idx="2712">
                  <c:v>1.1477001762061345E-2</c:v>
                </c:pt>
                <c:pt idx="2713">
                  <c:v>1.147085539642974E-2</c:v>
                </c:pt>
                <c:pt idx="2714">
                  <c:v>1.1465223621351106E-2</c:v>
                </c:pt>
                <c:pt idx="2715">
                  <c:v>1.1459400212033843E-2</c:v>
                </c:pt>
                <c:pt idx="2716">
                  <c:v>1.145362068768474E-2</c:v>
                </c:pt>
                <c:pt idx="2717">
                  <c:v>1.1447885131509739E-2</c:v>
                </c:pt>
                <c:pt idx="2718">
                  <c:v>1.1442193626719777E-2</c:v>
                </c:pt>
                <c:pt idx="2719">
                  <c:v>1.1436546256520796E-2</c:v>
                </c:pt>
                <c:pt idx="2720">
                  <c:v>1.1430943104123736E-2</c:v>
                </c:pt>
                <c:pt idx="2721">
                  <c:v>1.1425384252737036E-2</c:v>
                </c:pt>
                <c:pt idx="2722">
                  <c:v>1.1419869785566639E-2</c:v>
                </c:pt>
                <c:pt idx="2723">
                  <c:v>1.1414399785828477E-2</c:v>
                </c:pt>
                <c:pt idx="2724">
                  <c:v>1.1408974336728495E-2</c:v>
                </c:pt>
                <c:pt idx="2725">
                  <c:v>1.1403593521475131E-2</c:v>
                </c:pt>
                <c:pt idx="2726">
                  <c:v>1.1398257423286817E-2</c:v>
                </c:pt>
                <c:pt idx="2727">
                  <c:v>1.1392966125366999E-2</c:v>
                </c:pt>
                <c:pt idx="2728">
                  <c:v>1.138771971093161E-2</c:v>
                </c:pt>
                <c:pt idx="2729">
                  <c:v>1.138251826318909E-2</c:v>
                </c:pt>
                <c:pt idx="2730">
                  <c:v>1.1377361865357871E-2</c:v>
                </c:pt>
                <c:pt idx="2731">
                  <c:v>1.1372250600646394E-2</c:v>
                </c:pt>
                <c:pt idx="2732">
                  <c:v>1.1367184552265597E-2</c:v>
                </c:pt>
                <c:pt idx="2733">
                  <c:v>1.1362163803436409E-2</c:v>
                </c:pt>
                <c:pt idx="2734">
                  <c:v>1.1357188437364774E-2</c:v>
                </c:pt>
                <c:pt idx="2735">
                  <c:v>1.135225853727162E-2</c:v>
                </c:pt>
                <c:pt idx="2736">
                  <c:v>1.1347374186365389E-2</c:v>
                </c:pt>
                <c:pt idx="2737">
                  <c:v>1.1342535467869508E-2</c:v>
                </c:pt>
                <c:pt idx="2738">
                  <c:v>1.1337742464992417E-2</c:v>
                </c:pt>
                <c:pt idx="2739">
                  <c:v>1.1332995260950052E-2</c:v>
                </c:pt>
                <c:pt idx="2740">
                  <c:v>1.1328293938963341E-2</c:v>
                </c:pt>
                <c:pt idx="2741">
                  <c:v>1.132409095530611E-2</c:v>
                </c:pt>
                <c:pt idx="2742">
                  <c:v>1.1319029274018122E-2</c:v>
                </c:pt>
                <c:pt idx="2743">
                  <c:v>1.1314466097496478E-2</c:v>
                </c:pt>
                <c:pt idx="2744">
                  <c:v>1.1309949135894226E-2</c:v>
                </c:pt>
                <c:pt idx="2745">
                  <c:v>1.1305478472437291E-2</c:v>
                </c:pt>
                <c:pt idx="2746">
                  <c:v>1.130105419033911E-2</c:v>
                </c:pt>
                <c:pt idx="2747">
                  <c:v>1.1296676372820613E-2</c:v>
                </c:pt>
                <c:pt idx="2748">
                  <c:v>1.1292345103107726E-2</c:v>
                </c:pt>
                <c:pt idx="2749">
                  <c:v>1.1288060464411387E-2</c:v>
                </c:pt>
                <c:pt idx="2750">
                  <c:v>1.1283822539957522E-2</c:v>
                </c:pt>
                <c:pt idx="2751">
                  <c:v>1.1279631412967062E-2</c:v>
                </c:pt>
                <c:pt idx="2752">
                  <c:v>1.1275487166658438E-2</c:v>
                </c:pt>
                <c:pt idx="2753">
                  <c:v>1.1271389884255079E-2</c:v>
                </c:pt>
                <c:pt idx="2754">
                  <c:v>1.1267339648987906E-2</c:v>
                </c:pt>
                <c:pt idx="2755">
                  <c:v>1.1263336544067859E-2</c:v>
                </c:pt>
                <c:pt idx="2756">
                  <c:v>1.1259380652723361E-2</c:v>
                </c:pt>
                <c:pt idx="2757">
                  <c:v>1.1255472058180338E-2</c:v>
                </c:pt>
                <c:pt idx="2758">
                  <c:v>1.1251610843659721E-2</c:v>
                </c:pt>
                <c:pt idx="2759">
                  <c:v>1.1248169468747182E-2</c:v>
                </c:pt>
                <c:pt idx="2760">
                  <c:v>1.1244390125845691E-2</c:v>
                </c:pt>
                <c:pt idx="2761">
                  <c:v>1.1240658382762574E-2</c:v>
                </c:pt>
                <c:pt idx="2762">
                  <c:v>1.1236974322725539E-2</c:v>
                </c:pt>
                <c:pt idx="2763">
                  <c:v>1.1233018384322613E-2</c:v>
                </c:pt>
                <c:pt idx="2764">
                  <c:v>1.1229367387988794E-2</c:v>
                </c:pt>
                <c:pt idx="2765">
                  <c:v>1.1225915973670508E-2</c:v>
                </c:pt>
                <c:pt idx="2766">
                  <c:v>1.1222436795489954E-2</c:v>
                </c:pt>
                <c:pt idx="2767">
                  <c:v>1.1219205096758746E-2</c:v>
                </c:pt>
                <c:pt idx="2768">
                  <c:v>1.1215622909556966E-2</c:v>
                </c:pt>
                <c:pt idx="2769">
                  <c:v>1.1212288368266377E-2</c:v>
                </c:pt>
                <c:pt idx="2770">
                  <c:v>1.120900220572929E-2</c:v>
                </c:pt>
                <c:pt idx="2771">
                  <c:v>1.1205764505184124E-2</c:v>
                </c:pt>
                <c:pt idx="2772">
                  <c:v>1.1202575349854305E-2</c:v>
                </c:pt>
                <c:pt idx="2773">
                  <c:v>1.1199434822985743E-2</c:v>
                </c:pt>
                <c:pt idx="2774">
                  <c:v>1.1196343007796872E-2</c:v>
                </c:pt>
                <c:pt idx="2775">
                  <c:v>1.1193299987523608E-2</c:v>
                </c:pt>
                <c:pt idx="2776">
                  <c:v>1.1190305845406867E-2</c:v>
                </c:pt>
                <c:pt idx="2777">
                  <c:v>1.1187360664675072E-2</c:v>
                </c:pt>
                <c:pt idx="2778">
                  <c:v>1.1184464528561644E-2</c:v>
                </c:pt>
                <c:pt idx="2779">
                  <c:v>1.1181617520304998E-2</c:v>
                </c:pt>
                <c:pt idx="2780">
                  <c:v>1.1178886878353477E-2</c:v>
                </c:pt>
                <c:pt idx="2781">
                  <c:v>1.1176071220308226E-2</c:v>
                </c:pt>
                <c:pt idx="2782">
                  <c:v>1.1173372095039935E-2</c:v>
                </c:pt>
                <c:pt idx="2783">
                  <c:v>1.1170722430574598E-2</c:v>
                </c:pt>
                <c:pt idx="2784">
                  <c:v>1.1168122310153128E-2</c:v>
                </c:pt>
                <c:pt idx="2785">
                  <c:v>1.1165571817013942E-2</c:v>
                </c:pt>
                <c:pt idx="2786">
                  <c:v>1.1163071034390459E-2</c:v>
                </c:pt>
                <c:pt idx="2787">
                  <c:v>1.1160620045528591E-2</c:v>
                </c:pt>
                <c:pt idx="2788">
                  <c:v>1.1158218933666753E-2</c:v>
                </c:pt>
                <c:pt idx="2789">
                  <c:v>1.1155867782048356E-2</c:v>
                </c:pt>
                <c:pt idx="2790">
                  <c:v>1.1153566673914317E-2</c:v>
                </c:pt>
                <c:pt idx="2791">
                  <c:v>1.1151315692505548E-2</c:v>
                </c:pt>
                <c:pt idx="2792">
                  <c:v>1.1149114921062964E-2</c:v>
                </c:pt>
                <c:pt idx="2793">
                  <c:v>1.1146964442834972E-2</c:v>
                </c:pt>
                <c:pt idx="2794">
                  <c:v>1.1144864341064986E-2</c:v>
                </c:pt>
                <c:pt idx="2795">
                  <c:v>1.1142814698993919E-2</c:v>
                </c:pt>
                <c:pt idx="2796">
                  <c:v>1.114081559987018E-2</c:v>
                </c:pt>
                <c:pt idx="2797">
                  <c:v>1.1138867126939678E-2</c:v>
                </c:pt>
                <c:pt idx="2798">
                  <c:v>1.1136969363450822E-2</c:v>
                </c:pt>
                <c:pt idx="2799">
                  <c:v>1.1135122392647023E-2</c:v>
                </c:pt>
                <c:pt idx="2800">
                  <c:v>1.1133326297774193E-2</c:v>
                </c:pt>
                <c:pt idx="2801">
                  <c:v>1.1131633324714877E-2</c:v>
                </c:pt>
                <c:pt idx="2802">
                  <c:v>1.1129887068835054E-2</c:v>
                </c:pt>
                <c:pt idx="2803">
                  <c:v>1.1128244101263063E-2</c:v>
                </c:pt>
                <c:pt idx="2804">
                  <c:v>1.1126652342623167E-2</c:v>
                </c:pt>
                <c:pt idx="2805">
                  <c:v>1.1125111876166272E-2</c:v>
                </c:pt>
                <c:pt idx="2806">
                  <c:v>1.1123622785150777E-2</c:v>
                </c:pt>
                <c:pt idx="2807">
                  <c:v>1.1122185152815101E-2</c:v>
                </c:pt>
                <c:pt idx="2808">
                  <c:v>1.1120799062425135E-2</c:v>
                </c:pt>
                <c:pt idx="2809">
                  <c:v>1.1119464597226791E-2</c:v>
                </c:pt>
                <c:pt idx="2810">
                  <c:v>1.1118181840480967E-2</c:v>
                </c:pt>
                <c:pt idx="2811">
                  <c:v>1.1116600328798638E-2</c:v>
                </c:pt>
                <c:pt idx="2812">
                  <c:v>1.1115406539200037E-2</c:v>
                </c:pt>
                <c:pt idx="2813">
                  <c:v>1.1114264677606185E-2</c:v>
                </c:pt>
                <c:pt idx="2814">
                  <c:v>1.1113174827267638E-2</c:v>
                </c:pt>
                <c:pt idx="2815">
                  <c:v>1.1112546597436268E-2</c:v>
                </c:pt>
                <c:pt idx="2816">
                  <c:v>1.1111575839767018E-2</c:v>
                </c:pt>
                <c:pt idx="2817">
                  <c:v>1.11106573733466E-2</c:v>
                </c:pt>
                <c:pt idx="2818">
                  <c:v>1.1109791281430914E-2</c:v>
                </c:pt>
                <c:pt idx="2819">
                  <c:v>1.1108625368251033E-2</c:v>
                </c:pt>
                <c:pt idx="2820">
                  <c:v>1.1108216554179817E-2</c:v>
                </c:pt>
                <c:pt idx="2821">
                  <c:v>1.1107508085366202E-2</c:v>
                </c:pt>
                <c:pt idx="2822">
                  <c:v>1.1106852324100913E-2</c:v>
                </c:pt>
                <c:pt idx="2823">
                  <c:v>1.1106249353657338E-2</c:v>
                </c:pt>
                <c:pt idx="2824">
                  <c:v>1.1105699257301371E-2</c:v>
                </c:pt>
                <c:pt idx="2825">
                  <c:v>1.1105202118293911E-2</c:v>
                </c:pt>
                <c:pt idx="2826">
                  <c:v>1.1104758019893357E-2</c:v>
                </c:pt>
                <c:pt idx="2827">
                  <c:v>1.1104367045380592E-2</c:v>
                </c:pt>
                <c:pt idx="2828">
                  <c:v>1.1104029278016514E-2</c:v>
                </c:pt>
                <c:pt idx="2829">
                  <c:v>1.1103744801064519E-2</c:v>
                </c:pt>
                <c:pt idx="2830">
                  <c:v>1.1103513697797995E-2</c:v>
                </c:pt>
                <c:pt idx="2831">
                  <c:v>1.1103336051487833E-2</c:v>
                </c:pt>
                <c:pt idx="2832">
                  <c:v>1.1103211945399927E-2</c:v>
                </c:pt>
                <c:pt idx="2833">
                  <c:v>1.1103141462802668E-2</c:v>
                </c:pt>
                <c:pt idx="2834">
                  <c:v>1.110312468697694E-2</c:v>
                </c:pt>
                <c:pt idx="2835">
                  <c:v>1.1103161701188635E-2</c:v>
                </c:pt>
                <c:pt idx="2836">
                  <c:v>1.1103252588711143E-2</c:v>
                </c:pt>
                <c:pt idx="2837">
                  <c:v>1.1103397432822848E-2</c:v>
                </c:pt>
                <c:pt idx="2838">
                  <c:v>1.1103596316794639E-2</c:v>
                </c:pt>
                <c:pt idx="2839">
                  <c:v>1.1103849323902404E-2</c:v>
                </c:pt>
                <c:pt idx="2840">
                  <c:v>1.1104156537419529E-2</c:v>
                </c:pt>
                <c:pt idx="2841">
                  <c:v>1.110391394302866E-2</c:v>
                </c:pt>
                <c:pt idx="2842">
                  <c:v>1.1104933916810389E-2</c:v>
                </c:pt>
                <c:pt idx="2843">
                  <c:v>1.1105404249230899E-2</c:v>
                </c:pt>
                <c:pt idx="2844">
                  <c:v>1.1105929121184299E-2</c:v>
                </c:pt>
                <c:pt idx="2845">
                  <c:v>1.1106508615941479E-2</c:v>
                </c:pt>
                <c:pt idx="2846">
                  <c:v>1.1107142816788318E-2</c:v>
                </c:pt>
                <c:pt idx="2847">
                  <c:v>1.1107831806998203E-2</c:v>
                </c:pt>
                <c:pt idx="2848">
                  <c:v>1.1108575669862009E-2</c:v>
                </c:pt>
                <c:pt idx="2849">
                  <c:v>1.1109374488665613E-2</c:v>
                </c:pt>
                <c:pt idx="2850">
                  <c:v>1.1110228346687401E-2</c:v>
                </c:pt>
                <c:pt idx="2851">
                  <c:v>1.111113732721325E-2</c:v>
                </c:pt>
                <c:pt idx="2852">
                  <c:v>1.1112101513534034E-2</c:v>
                </c:pt>
                <c:pt idx="2853">
                  <c:v>1.1113620326518239E-2</c:v>
                </c:pt>
                <c:pt idx="2854">
                  <c:v>1.1113437738648382E-2</c:v>
                </c:pt>
                <c:pt idx="2855">
                  <c:v>1.1115326140112292E-2</c:v>
                </c:pt>
                <c:pt idx="2856">
                  <c:v>1.1116511982476596E-2</c:v>
                </c:pt>
                <c:pt idx="2857">
                  <c:v>1.1117753447075218E-2</c:v>
                </c:pt>
                <c:pt idx="2858">
                  <c:v>1.1119510589189151E-2</c:v>
                </c:pt>
                <c:pt idx="2859">
                  <c:v>1.1120327660266537E-2</c:v>
                </c:pt>
                <c:pt idx="2860">
                  <c:v>1.1121740437289647E-2</c:v>
                </c:pt>
                <c:pt idx="2861">
                  <c:v>1.1123209173926474E-2</c:v>
                </c:pt>
                <c:pt idx="2862">
                  <c:v>1.1124733953478128E-2</c:v>
                </c:pt>
                <c:pt idx="2863">
                  <c:v>1.1125447308436089E-2</c:v>
                </c:pt>
                <c:pt idx="2864">
                  <c:v>1.112707220865047E-2</c:v>
                </c:pt>
                <c:pt idx="2865">
                  <c:v>1.1128753378570888E-2</c:v>
                </c:pt>
                <c:pt idx="2866">
                  <c:v>1.1130490901479297E-2</c:v>
                </c:pt>
                <c:pt idx="2867">
                  <c:v>1.11332014101778E-2</c:v>
                </c:pt>
                <c:pt idx="2868">
                  <c:v>1.1135064196371483E-2</c:v>
                </c:pt>
                <c:pt idx="2869">
                  <c:v>1.1137298135078244E-2</c:v>
                </c:pt>
                <c:pt idx="2870">
                  <c:v>1.113895972998072E-2</c:v>
                </c:pt>
                <c:pt idx="2871">
                  <c:v>1.1140992643998489E-2</c:v>
                </c:pt>
                <c:pt idx="2872">
                  <c:v>1.1143082433895748E-2</c:v>
                </c:pt>
                <c:pt idx="2873">
                  <c:v>1.1146148482993112E-2</c:v>
                </c:pt>
                <c:pt idx="2874">
                  <c:v>1.1147432974504805E-2</c:v>
                </c:pt>
                <c:pt idx="2875">
                  <c:v>1.1149693891831711E-2</c:v>
                </c:pt>
                <c:pt idx="2876">
                  <c:v>1.1152012018237381E-2</c:v>
                </c:pt>
                <c:pt idx="2877">
                  <c:v>1.1154387437033238E-2</c:v>
                </c:pt>
                <c:pt idx="2878">
                  <c:v>1.1156820231522969E-2</c:v>
                </c:pt>
                <c:pt idx="2879">
                  <c:v>1.1159310485017995E-2</c:v>
                </c:pt>
                <c:pt idx="2880">
                  <c:v>1.1161858280816846E-2</c:v>
                </c:pt>
                <c:pt idx="2881">
                  <c:v>1.1164463702236102E-2</c:v>
                </c:pt>
                <c:pt idx="2882">
                  <c:v>1.1167126832579449E-2</c:v>
                </c:pt>
                <c:pt idx="2883">
                  <c:v>1.116984775515573E-2</c:v>
                </c:pt>
                <c:pt idx="2884">
                  <c:v>1.1173003685097382E-2</c:v>
                </c:pt>
                <c:pt idx="2885">
                  <c:v>1.1175463310268257E-2</c:v>
                </c:pt>
                <c:pt idx="2886">
                  <c:v>1.1178358109427348E-2</c:v>
                </c:pt>
                <c:pt idx="2887">
                  <c:v>1.118131103407022E-2</c:v>
                </c:pt>
                <c:pt idx="2888">
                  <c:v>1.1184322167521188E-2</c:v>
                </c:pt>
                <c:pt idx="2889">
                  <c:v>1.118739159308136E-2</c:v>
                </c:pt>
                <c:pt idx="2890">
                  <c:v>1.1190519394080209E-2</c:v>
                </c:pt>
                <c:pt idx="2891">
                  <c:v>1.1193705653831734E-2</c:v>
                </c:pt>
                <c:pt idx="2892">
                  <c:v>1.1196950455657674E-2</c:v>
                </c:pt>
                <c:pt idx="2893">
                  <c:v>1.1199009793864916E-2</c:v>
                </c:pt>
                <c:pt idx="2894">
                  <c:v>1.1203616018796535E-2</c:v>
                </c:pt>
                <c:pt idx="2895">
                  <c:v>1.120703694675293E-2</c:v>
                </c:pt>
                <c:pt idx="2896">
                  <c:v>1.1210516750068105E-2</c:v>
                </c:pt>
                <c:pt idx="2897">
                  <c:v>1.1214921541426197E-2</c:v>
                </c:pt>
                <c:pt idx="2898">
                  <c:v>1.1217653316066905E-2</c:v>
                </c:pt>
                <c:pt idx="2899">
                  <c:v>1.1221310245391424E-2</c:v>
                </c:pt>
                <c:pt idx="2900">
                  <c:v>1.122502638338488E-2</c:v>
                </c:pt>
                <c:pt idx="2901">
                  <c:v>1.1228801813356113E-2</c:v>
                </c:pt>
                <c:pt idx="2902">
                  <c:v>1.1232636618644914E-2</c:v>
                </c:pt>
                <c:pt idx="2903">
                  <c:v>1.1236530882578174E-2</c:v>
                </c:pt>
                <c:pt idx="2904">
                  <c:v>1.1240484688485364E-2</c:v>
                </c:pt>
                <c:pt idx="2905">
                  <c:v>1.124449811969596E-2</c:v>
                </c:pt>
                <c:pt idx="2906">
                  <c:v>1.1248571259547167E-2</c:v>
                </c:pt>
                <c:pt idx="2907">
                  <c:v>1.1252704191378776E-2</c:v>
                </c:pt>
                <c:pt idx="2908">
                  <c:v>1.1256896998507361E-2</c:v>
                </c:pt>
                <c:pt idx="2909">
                  <c:v>1.1261149764290762E-2</c:v>
                </c:pt>
                <c:pt idx="2910">
                  <c:v>1.1267329319086375E-2</c:v>
                </c:pt>
                <c:pt idx="2911">
                  <c:v>1.1271728045669352E-2</c:v>
                </c:pt>
                <c:pt idx="2912">
                  <c:v>1.1276187016634716E-2</c:v>
                </c:pt>
                <c:pt idx="2913">
                  <c:v>1.1280706315311936E-2</c:v>
                </c:pt>
                <c:pt idx="2914">
                  <c:v>1.1285286025048538E-2</c:v>
                </c:pt>
                <c:pt idx="2915">
                  <c:v>1.1288899557926488E-2</c:v>
                </c:pt>
                <c:pt idx="2916">
                  <c:v>1.1293591378056139E-2</c:v>
                </c:pt>
                <c:pt idx="2917">
                  <c:v>1.1298343843440126E-2</c:v>
                </c:pt>
                <c:pt idx="2918">
                  <c:v>1.1303157037415922E-2</c:v>
                </c:pt>
                <c:pt idx="2919">
                  <c:v>1.1309093656654038E-2</c:v>
                </c:pt>
                <c:pt idx="2920">
                  <c:v>1.131403758298043E-2</c:v>
                </c:pt>
                <c:pt idx="2921">
                  <c:v>1.1319042503785967E-2</c:v>
                </c:pt>
                <c:pt idx="2922">
                  <c:v>1.1324108502425909E-2</c:v>
                </c:pt>
                <c:pt idx="2923">
                  <c:v>1.1328686035501079E-2</c:v>
                </c:pt>
                <c:pt idx="2924">
                  <c:v>1.1335362257007375E-2</c:v>
                </c:pt>
                <c:pt idx="2925">
                  <c:v>1.1339115074578743E-2</c:v>
                </c:pt>
                <c:pt idx="2926">
                  <c:v>1.1344421657359938E-2</c:v>
                </c:pt>
                <c:pt idx="2927">
                  <c:v>1.1349789726772919E-2</c:v>
                </c:pt>
                <c:pt idx="2928">
                  <c:v>1.1356573144703598E-2</c:v>
                </c:pt>
                <c:pt idx="2929">
                  <c:v>1.1362077837634755E-2</c:v>
                </c:pt>
                <c:pt idx="2930">
                  <c:v>1.1367644287150274E-2</c:v>
                </c:pt>
                <c:pt idx="2931">
                  <c:v>1.137327257661315E-2</c:v>
                </c:pt>
                <c:pt idx="2932">
                  <c:v>1.1378371313547575E-2</c:v>
                </c:pt>
                <c:pt idx="2933">
                  <c:v>1.1384118915230168E-2</c:v>
                </c:pt>
                <c:pt idx="2934">
                  <c:v>1.1389928598932286E-2</c:v>
                </c:pt>
                <c:pt idx="2935">
                  <c:v>1.1395800448019244E-2</c:v>
                </c:pt>
                <c:pt idx="2936">
                  <c:v>1.140234454079625E-2</c:v>
                </c:pt>
                <c:pt idx="2937">
                  <c:v>1.1408345620566137E-2</c:v>
                </c:pt>
                <c:pt idx="2938">
                  <c:v>1.1414409123842388E-2</c:v>
                </c:pt>
                <c:pt idx="2939">
                  <c:v>1.1420535133987997E-2</c:v>
                </c:pt>
                <c:pt idx="2940">
                  <c:v>1.1426723734378851E-2</c:v>
                </c:pt>
                <c:pt idx="2941">
                  <c:v>1.1432975008385679E-2</c:v>
                </c:pt>
                <c:pt idx="2942">
                  <c:v>1.143928903938179E-2</c:v>
                </c:pt>
                <c:pt idx="2943">
                  <c:v>1.144566591074307E-2</c:v>
                </c:pt>
                <c:pt idx="2944">
                  <c:v>1.1452105705847985E-2</c:v>
                </c:pt>
                <c:pt idx="2945">
                  <c:v>1.1457956374965939E-2</c:v>
                </c:pt>
                <c:pt idx="2946">
                  <c:v>1.1464517545343611E-2</c:v>
                </c:pt>
                <c:pt idx="2947">
                  <c:v>1.1471141881508551E-2</c:v>
                </c:pt>
                <c:pt idx="2948">
                  <c:v>1.1477829466839395E-2</c:v>
                </c:pt>
                <c:pt idx="2949">
                  <c:v>1.1485251455716647E-2</c:v>
                </c:pt>
                <c:pt idx="2950">
                  <c:v>1.1492070544228567E-2</c:v>
                </c:pt>
                <c:pt idx="2951">
                  <c:v>1.1498953140148852E-2</c:v>
                </c:pt>
                <c:pt idx="2952">
                  <c:v>1.1505899326861123E-2</c:v>
                </c:pt>
                <c:pt idx="2953">
                  <c:v>1.1512909187751583E-2</c:v>
                </c:pt>
                <c:pt idx="2954">
                  <c:v>1.1519287880384255E-2</c:v>
                </c:pt>
                <c:pt idx="2955">
                  <c:v>1.1526420544451632E-2</c:v>
                </c:pt>
                <c:pt idx="2956">
                  <c:v>1.1533617124722007E-2</c:v>
                </c:pt>
                <c:pt idx="2957">
                  <c:v>1.1543717895414491E-2</c:v>
                </c:pt>
                <c:pt idx="2958">
                  <c:v>1.1548916523543302E-2</c:v>
                </c:pt>
                <c:pt idx="2959">
                  <c:v>1.1556310180711103E-2</c:v>
                </c:pt>
                <c:pt idx="2960">
                  <c:v>1.1563768095804334E-2</c:v>
                </c:pt>
                <c:pt idx="2961">
                  <c:v>1.1571290352216934E-2</c:v>
                </c:pt>
                <c:pt idx="2962">
                  <c:v>1.1579231898027231E-2</c:v>
                </c:pt>
                <c:pt idx="2963">
                  <c:v>1.1589106105203747E-2</c:v>
                </c:pt>
                <c:pt idx="2964">
                  <c:v>1.1596840862964086E-2</c:v>
                </c:pt>
                <c:pt idx="2965">
                  <c:v>1.1604640323978092E-2</c:v>
                </c:pt>
                <c:pt idx="2966">
                  <c:v>1.1610242001594884E-2</c:v>
                </c:pt>
                <c:pt idx="2967">
                  <c:v>1.161664067726363E-2</c:v>
                </c:pt>
                <c:pt idx="2968">
                  <c:v>1.1624610233886834E-2</c:v>
                </c:pt>
                <c:pt idx="2969">
                  <c:v>1.1632644786273096E-2</c:v>
                </c:pt>
                <c:pt idx="2970">
                  <c:v>1.1640744417807143E-2</c:v>
                </c:pt>
                <c:pt idx="2971">
                  <c:v>1.1652800529874083E-2</c:v>
                </c:pt>
                <c:pt idx="2972">
                  <c:v>1.1661055249438945E-2</c:v>
                </c:pt>
                <c:pt idx="2973">
                  <c:v>1.1669375339636353E-2</c:v>
                </c:pt>
                <c:pt idx="2974">
                  <c:v>1.1677760883897745E-2</c:v>
                </c:pt>
                <c:pt idx="2975">
                  <c:v>1.1686624870435314E-2</c:v>
                </c:pt>
                <c:pt idx="2976">
                  <c:v>1.1695145982331401E-2</c:v>
                </c:pt>
                <c:pt idx="2977">
                  <c:v>1.1703732802206546E-2</c:v>
                </c:pt>
                <c:pt idx="2978">
                  <c:v>1.1712385413496507E-2</c:v>
                </c:pt>
                <c:pt idx="2979">
                  <c:v>1.1718647809493277E-2</c:v>
                </c:pt>
                <c:pt idx="2980">
                  <c:v>1.1729888344016448E-2</c:v>
                </c:pt>
                <c:pt idx="2981">
                  <c:v>1.1738738830110451E-2</c:v>
                </c:pt>
                <c:pt idx="2982">
                  <c:v>1.1747655441339822E-2</c:v>
                </c:pt>
                <c:pt idx="2983">
                  <c:v>1.175663826113782E-2</c:v>
                </c:pt>
                <c:pt idx="2984">
                  <c:v>1.1765687372937705E-2</c:v>
                </c:pt>
                <c:pt idx="2985">
                  <c:v>1.1774802860182731E-2</c:v>
                </c:pt>
                <c:pt idx="2986">
                  <c:v>1.1783984806306158E-2</c:v>
                </c:pt>
                <c:pt idx="2987">
                  <c:v>1.1793233294751237E-2</c:v>
                </c:pt>
                <c:pt idx="2988">
                  <c:v>1.1802548408953728E-2</c:v>
                </c:pt>
                <c:pt idx="2989">
                  <c:v>1.1811930232369372E-2</c:v>
                </c:pt>
                <c:pt idx="2990">
                  <c:v>1.1821378848433928E-2</c:v>
                </c:pt>
                <c:pt idx="2991">
                  <c:v>1.1830894340593145E-2</c:v>
                </c:pt>
                <c:pt idx="2992">
                  <c:v>1.1840476792295274E-2</c:v>
                </c:pt>
                <c:pt idx="2993">
                  <c:v>1.1850126286993556E-2</c:v>
                </c:pt>
                <c:pt idx="2994">
                  <c:v>1.1859842908136242E-2</c:v>
                </c:pt>
                <c:pt idx="2995">
                  <c:v>1.1869626739174077E-2</c:v>
                </c:pt>
                <c:pt idx="2996">
                  <c:v>1.1879477863562804E-2</c:v>
                </c:pt>
                <c:pt idx="2997">
                  <c:v>1.1889396364753169E-2</c:v>
                </c:pt>
                <c:pt idx="2998">
                  <c:v>1.189938232620591E-2</c:v>
                </c:pt>
                <c:pt idx="2999">
                  <c:v>1.1909435831376769E-2</c:v>
                </c:pt>
                <c:pt idx="3000">
                  <c:v>1.1919556963731481E-2</c:v>
                </c:pt>
                <c:pt idx="3001">
                  <c:v>1.1929745806725789E-2</c:v>
                </c:pt>
                <c:pt idx="3002">
                  <c:v>1.1940002443817932E-2</c:v>
                </c:pt>
                <c:pt idx="3003">
                  <c:v>1.1950326958478641E-2</c:v>
                </c:pt>
                <c:pt idx="3004">
                  <c:v>1.1960719434171152E-2</c:v>
                </c:pt>
                <c:pt idx="3005">
                  <c:v>1.1971179954366196E-2</c:v>
                </c:pt>
                <c:pt idx="3006">
                  <c:v>1.1981708602527008E-2</c:v>
                </c:pt>
                <c:pt idx="3007">
                  <c:v>1.1992305462126818E-2</c:v>
                </c:pt>
                <c:pt idx="3008">
                  <c:v>1.2002970616638853E-2</c:v>
                </c:pt>
                <c:pt idx="3009">
                  <c:v>1.2013182262762545E-2</c:v>
                </c:pt>
                <c:pt idx="3010">
                  <c:v>1.2022407732698026E-2</c:v>
                </c:pt>
                <c:pt idx="3011">
                  <c:v>1.2030630795970831E-2</c:v>
                </c:pt>
                <c:pt idx="3012">
                  <c:v>1.2037835199207314E-2</c:v>
                </c:pt>
                <c:pt idx="3013">
                  <c:v>1.2044100238272348E-2</c:v>
                </c:pt>
                <c:pt idx="3014">
                  <c:v>1.2048282084814415E-2</c:v>
                </c:pt>
                <c:pt idx="3015">
                  <c:v>1.2056274534513467E-2</c:v>
                </c:pt>
                <c:pt idx="3016">
                  <c:v>1.2062352766993301E-2</c:v>
                </c:pt>
                <c:pt idx="3017">
                  <c:v>1.2068425025791585E-2</c:v>
                </c:pt>
                <c:pt idx="3018">
                  <c:v>1.2072585713151831E-2</c:v>
                </c:pt>
                <c:pt idx="3019">
                  <c:v>1.207801166399022E-2</c:v>
                </c:pt>
                <c:pt idx="3020">
                  <c:v>1.2084066787501386E-2</c:v>
                </c:pt>
                <c:pt idx="3021">
                  <c:v>1.2090115854385923E-2</c:v>
                </c:pt>
                <c:pt idx="3022">
                  <c:v>1.2096158842207494E-2</c:v>
                </c:pt>
                <c:pt idx="3023">
                  <c:v>1.2104731874631458E-2</c:v>
                </c:pt>
                <c:pt idx="3024">
                  <c:v>1.2111395467610078E-2</c:v>
                </c:pt>
                <c:pt idx="3025">
                  <c:v>1.2116785350831105E-2</c:v>
                </c:pt>
                <c:pt idx="3026">
                  <c:v>1.2122802836685709E-2</c:v>
                </c:pt>
                <c:pt idx="3027">
                  <c:v>1.2128814124453269E-2</c:v>
                </c:pt>
                <c:pt idx="3028">
                  <c:v>1.2134819191694235E-2</c:v>
                </c:pt>
                <c:pt idx="3029">
                  <c:v>1.2140818015969057E-2</c:v>
                </c:pt>
                <c:pt idx="3030">
                  <c:v>1.2146810574838185E-2</c:v>
                </c:pt>
                <c:pt idx="3031">
                  <c:v>1.2152796845857072E-2</c:v>
                </c:pt>
                <c:pt idx="3032">
                  <c:v>1.2158776806586169E-2</c:v>
                </c:pt>
                <c:pt idx="3033">
                  <c:v>1.2164750434583427E-2</c:v>
                </c:pt>
                <c:pt idx="3034">
                  <c:v>1.2170717707409295E-2</c:v>
                </c:pt>
                <c:pt idx="3035">
                  <c:v>1.2176678602626723E-2</c:v>
                </c:pt>
                <c:pt idx="3036">
                  <c:v>1.2182633097791162E-2</c:v>
                </c:pt>
                <c:pt idx="3037">
                  <c:v>1.2188581170458068E-2</c:v>
                </c:pt>
                <c:pt idx="3038">
                  <c:v>1.2194522798190388E-2</c:v>
                </c:pt>
                <c:pt idx="3039">
                  <c:v>1.2200457958546074E-2</c:v>
                </c:pt>
                <c:pt idx="3040">
                  <c:v>1.2206386629085575E-2</c:v>
                </c:pt>
                <c:pt idx="3041">
                  <c:v>1.2212308787366843E-2</c:v>
                </c:pt>
                <c:pt idx="3042">
                  <c:v>1.2218224410947831E-2</c:v>
                </c:pt>
                <c:pt idx="3043">
                  <c:v>1.2224133477388988E-2</c:v>
                </c:pt>
                <c:pt idx="3044">
                  <c:v>1.2230035964245767E-2</c:v>
                </c:pt>
                <c:pt idx="3045">
                  <c:v>1.2235931849078618E-2</c:v>
                </c:pt>
                <c:pt idx="3046">
                  <c:v>1.2241821109447992E-2</c:v>
                </c:pt>
                <c:pt idx="3047">
                  <c:v>1.224770372291184E-2</c:v>
                </c:pt>
                <c:pt idx="3048">
                  <c:v>1.2253579667025616E-2</c:v>
                </c:pt>
                <c:pt idx="3049">
                  <c:v>1.2259448919352267E-2</c:v>
                </c:pt>
                <c:pt idx="3050">
                  <c:v>1.2265311457447248E-2</c:v>
                </c:pt>
                <c:pt idx="3051">
                  <c:v>1.2271167258871007E-2</c:v>
                </c:pt>
                <c:pt idx="3052">
                  <c:v>1.2277016301176502E-2</c:v>
                </c:pt>
                <c:pt idx="3053">
                  <c:v>1.2280980038192354E-2</c:v>
                </c:pt>
                <c:pt idx="3054">
                  <c:v>1.2288694018689483E-2</c:v>
                </c:pt>
                <c:pt idx="3055">
                  <c:v>1.2294522649007877E-2</c:v>
                </c:pt>
                <c:pt idx="3056">
                  <c:v>1.230034443044481E-2</c:v>
                </c:pt>
                <c:pt idx="3057">
                  <c:v>1.2306159340560729E-2</c:v>
                </c:pt>
                <c:pt idx="3058">
                  <c:v>1.2311967356913589E-2</c:v>
                </c:pt>
                <c:pt idx="3059">
                  <c:v>1.2317768457058842E-2</c:v>
                </c:pt>
                <c:pt idx="3060">
                  <c:v>1.2323562618556938E-2</c:v>
                </c:pt>
                <c:pt idx="3061">
                  <c:v>1.2329349818968327E-2</c:v>
                </c:pt>
                <c:pt idx="3062">
                  <c:v>1.2335130035845965E-2</c:v>
                </c:pt>
                <c:pt idx="3063">
                  <c:v>1.2340903246750301E-2</c:v>
                </c:pt>
                <c:pt idx="3064">
                  <c:v>1.2346669429239288E-2</c:v>
                </c:pt>
                <c:pt idx="3065">
                  <c:v>1.2352428560873374E-2</c:v>
                </c:pt>
                <c:pt idx="3066">
                  <c:v>1.2358180619208015E-2</c:v>
                </c:pt>
                <c:pt idx="3067">
                  <c:v>1.2363925581798663E-2</c:v>
                </c:pt>
                <c:pt idx="3068">
                  <c:v>1.2369663426210764E-2</c:v>
                </c:pt>
                <c:pt idx="3069">
                  <c:v>1.2375394129994777E-2</c:v>
                </c:pt>
                <c:pt idx="3070">
                  <c:v>1.2381117670708652E-2</c:v>
                </c:pt>
                <c:pt idx="3071">
                  <c:v>1.2384351153262863E-2</c:v>
                </c:pt>
                <c:pt idx="3072">
                  <c:v>1.2390061581164831E-2</c:v>
                </c:pt>
                <c:pt idx="3073">
                  <c:v>1.2395764785722019E-2</c:v>
                </c:pt>
                <c:pt idx="3074">
                  <c:v>1.2401460744489525E-2</c:v>
                </c:pt>
                <c:pt idx="3075">
                  <c:v>1.2410246527378181E-2</c:v>
                </c:pt>
                <c:pt idx="3076">
                  <c:v>1.2415307233829276E-2</c:v>
                </c:pt>
                <c:pt idx="3077">
                  <c:v>1.242098000468983E-2</c:v>
                </c:pt>
                <c:pt idx="3078">
                  <c:v>1.2426645432943861E-2</c:v>
                </c:pt>
                <c:pt idx="3079">
                  <c:v>1.2430449200078492E-2</c:v>
                </c:pt>
                <c:pt idx="3080">
                  <c:v>1.2437954171869159E-2</c:v>
                </c:pt>
                <c:pt idx="3081">
                  <c:v>1.2443597437648835E-2</c:v>
                </c:pt>
                <c:pt idx="3082">
                  <c:v>1.2449233271058791E-2</c:v>
                </c:pt>
                <c:pt idx="3083">
                  <c:v>1.2454861649644489E-2</c:v>
                </c:pt>
                <c:pt idx="3084">
                  <c:v>1.2460482550973873E-2</c:v>
                </c:pt>
                <c:pt idx="3085">
                  <c:v>1.24660959525974E-2</c:v>
                </c:pt>
                <c:pt idx="3086">
                  <c:v>1.2471701832075521E-2</c:v>
                </c:pt>
                <c:pt idx="3087">
                  <c:v>1.2477300166966188E-2</c:v>
                </c:pt>
                <c:pt idx="3088">
                  <c:v>1.2482890934819857E-2</c:v>
                </c:pt>
                <c:pt idx="3089">
                  <c:v>1.2488474113204473E-2</c:v>
                </c:pt>
                <c:pt idx="3090">
                  <c:v>1.2494049679670494E-2</c:v>
                </c:pt>
                <c:pt idx="3091">
                  <c:v>1.2499617611778369E-2</c:v>
                </c:pt>
                <c:pt idx="3092">
                  <c:v>1.2503337046537605E-2</c:v>
                </c:pt>
                <c:pt idx="3093">
                  <c:v>1.2510730483136501E-2</c:v>
                </c:pt>
                <c:pt idx="3094">
                  <c:v>1.2516275377507657E-2</c:v>
                </c:pt>
                <c:pt idx="3095">
                  <c:v>1.2521812547744982E-2</c:v>
                </c:pt>
                <c:pt idx="3096">
                  <c:v>1.2527341971408923E-2</c:v>
                </c:pt>
                <c:pt idx="3097">
                  <c:v>1.2532863626054935E-2</c:v>
                </c:pt>
                <c:pt idx="3098">
                  <c:v>1.2538377489238473E-2</c:v>
                </c:pt>
                <c:pt idx="3099">
                  <c:v>1.2543883538519984E-2</c:v>
                </c:pt>
                <c:pt idx="3100">
                  <c:v>1.254938175145992E-2</c:v>
                </c:pt>
                <c:pt idx="3101">
                  <c:v>1.2554872105606241E-2</c:v>
                </c:pt>
                <c:pt idx="3102">
                  <c:v>1.2560354578521893E-2</c:v>
                </c:pt>
                <c:pt idx="3103">
                  <c:v>1.2565829147759833E-2</c:v>
                </c:pt>
                <c:pt idx="3104">
                  <c:v>1.257129579088051E-2</c:v>
                </c:pt>
                <c:pt idx="3105">
                  <c:v>1.2576754485436881E-2</c:v>
                </c:pt>
                <c:pt idx="3106">
                  <c:v>1.2582205208989394E-2</c:v>
                </c:pt>
                <c:pt idx="3107">
                  <c:v>1.2587647939093505E-2</c:v>
                </c:pt>
                <c:pt idx="3108">
                  <c:v>1.2593082653307164E-2</c:v>
                </c:pt>
                <c:pt idx="3109">
                  <c:v>1.2598509329185825E-2</c:v>
                </c:pt>
                <c:pt idx="3110">
                  <c:v>1.2603927944284943E-2</c:v>
                </c:pt>
                <c:pt idx="3111">
                  <c:v>1.260933847615997E-2</c:v>
                </c:pt>
                <c:pt idx="3112">
                  <c:v>1.2614740902373855E-2</c:v>
                </c:pt>
                <c:pt idx="3113">
                  <c:v>1.2620740883822732E-2</c:v>
                </c:pt>
                <c:pt idx="3114">
                  <c:v>1.2625521348030022E-2</c:v>
                </c:pt>
                <c:pt idx="3115">
                  <c:v>1.2630899322585709E-2</c:v>
                </c:pt>
                <c:pt idx="3116">
                  <c:v>1.2636269101707065E-2</c:v>
                </c:pt>
                <c:pt idx="3117">
                  <c:v>1.2641630662942049E-2</c:v>
                </c:pt>
                <c:pt idx="3118">
                  <c:v>1.2646983983851112E-2</c:v>
                </c:pt>
                <c:pt idx="3119">
                  <c:v>1.2652329041992205E-2</c:v>
                </c:pt>
                <c:pt idx="3120">
                  <c:v>1.2657665814920782E-2</c:v>
                </c:pt>
                <c:pt idx="3121">
                  <c:v>1.2662994280192297E-2</c:v>
                </c:pt>
                <c:pt idx="3122">
                  <c:v>1.2668314415362203E-2</c:v>
                </c:pt>
                <c:pt idx="3123">
                  <c:v>1.2671821107320564E-2</c:v>
                </c:pt>
                <c:pt idx="3124">
                  <c:v>1.2677125754957577E-2</c:v>
                </c:pt>
                <c:pt idx="3125">
                  <c:v>1.2682422010626089E-2</c:v>
                </c:pt>
                <c:pt idx="3126">
                  <c:v>1.2687709851883364E-2</c:v>
                </c:pt>
                <c:pt idx="3127">
                  <c:v>1.2694789354193436E-2</c:v>
                </c:pt>
                <c:pt idx="3128">
                  <c:v>1.2700059037445699E-2</c:v>
                </c:pt>
                <c:pt idx="3129">
                  <c:v>1.2705320233494521E-2</c:v>
                </c:pt>
                <c:pt idx="3130">
                  <c:v>1.2711171632176551E-2</c:v>
                </c:pt>
                <c:pt idx="3131">
                  <c:v>1.2715817074196167E-2</c:v>
                </c:pt>
                <c:pt idx="3132">
                  <c:v>1.2721052673964894E-2</c:v>
                </c:pt>
                <c:pt idx="3133">
                  <c:v>1.2726279696749498E-2</c:v>
                </c:pt>
                <c:pt idx="3134">
                  <c:v>1.2731498120107931E-2</c:v>
                </c:pt>
                <c:pt idx="3135">
                  <c:v>1.2736707921598145E-2</c:v>
                </c:pt>
                <c:pt idx="3136">
                  <c:v>1.2742055302947879E-2</c:v>
                </c:pt>
                <c:pt idx="3137">
                  <c:v>1.2747246990958989E-2</c:v>
                </c:pt>
                <c:pt idx="3138">
                  <c:v>1.2752429988399256E-2</c:v>
                </c:pt>
                <c:pt idx="3139">
                  <c:v>1.2757604272827275E-2</c:v>
                </c:pt>
                <c:pt idx="3140">
                  <c:v>1.2762769821796485E-2</c:v>
                </c:pt>
                <c:pt idx="3141">
                  <c:v>1.2767926612865485E-2</c:v>
                </c:pt>
                <c:pt idx="3142">
                  <c:v>1.2773074623592871E-2</c:v>
                </c:pt>
                <c:pt idx="3143">
                  <c:v>1.2778213831534657E-2</c:v>
                </c:pt>
                <c:pt idx="3144">
                  <c:v>1.2783936753833214E-2</c:v>
                </c:pt>
                <c:pt idx="3145">
                  <c:v>1.2788465749288091E-2</c:v>
                </c:pt>
                <c:pt idx="3146">
                  <c:v>1.279357841421435E-2</c:v>
                </c:pt>
                <c:pt idx="3147">
                  <c:v>1.2798682186581662E-2</c:v>
                </c:pt>
                <c:pt idx="3148">
                  <c:v>1.2803777043951203E-2</c:v>
                </c:pt>
                <c:pt idx="3149">
                  <c:v>1.2808862963873832E-2</c:v>
                </c:pt>
                <c:pt idx="3150">
                  <c:v>1.2813939923910724E-2</c:v>
                </c:pt>
                <c:pt idx="3151">
                  <c:v>1.2819007901620477E-2</c:v>
                </c:pt>
                <c:pt idx="3152">
                  <c:v>1.2824066874556526E-2</c:v>
                </c:pt>
                <c:pt idx="3153">
                  <c:v>1.2827351427997831E-2</c:v>
                </c:pt>
                <c:pt idx="3154">
                  <c:v>1.2834157716336756E-2</c:v>
                </c:pt>
                <c:pt idx="3155">
                  <c:v>1.2839189540295547E-2</c:v>
                </c:pt>
                <c:pt idx="3156">
                  <c:v>1.2844212269709866E-2</c:v>
                </c:pt>
                <c:pt idx="3157">
                  <c:v>1.2850398882753503E-2</c:v>
                </c:pt>
                <c:pt idx="3158">
                  <c:v>1.2854230355126579E-2</c:v>
                </c:pt>
                <c:pt idx="3159">
                  <c:v>1.2859225666246166E-2</c:v>
                </c:pt>
                <c:pt idx="3160">
                  <c:v>1.2864211793045354E-2</c:v>
                </c:pt>
                <c:pt idx="3161">
                  <c:v>1.2869188713085315E-2</c:v>
                </c:pt>
                <c:pt idx="3162">
                  <c:v>1.287415640391691E-2</c:v>
                </c:pt>
                <c:pt idx="3163">
                  <c:v>1.2879114843106472E-2</c:v>
                </c:pt>
                <c:pt idx="3164">
                  <c:v>1.2884064008202283E-2</c:v>
                </c:pt>
                <c:pt idx="3165">
                  <c:v>1.288900387676036E-2</c:v>
                </c:pt>
                <c:pt idx="3166">
                  <c:v>1.2893934426344459E-2</c:v>
                </c:pt>
                <c:pt idx="3167">
                  <c:v>1.2898855634508018E-2</c:v>
                </c:pt>
                <c:pt idx="3168">
                  <c:v>1.2903767478804474E-2</c:v>
                </c:pt>
                <c:pt idx="3169">
                  <c:v>1.2908669936789848E-2</c:v>
                </c:pt>
                <c:pt idx="3170">
                  <c:v>1.2915657121342081E-2</c:v>
                </c:pt>
                <c:pt idx="3171">
                  <c:v>1.2920536690575916E-2</c:v>
                </c:pt>
                <c:pt idx="3172">
                  <c:v>1.2925406796551187E-2</c:v>
                </c:pt>
                <c:pt idx="3173">
                  <c:v>1.2930267416829068E-2</c:v>
                </c:pt>
                <c:pt idx="3174">
                  <c:v>1.2935118528960421E-2</c:v>
                </c:pt>
                <c:pt idx="3175">
                  <c:v>1.2938227587839801E-2</c:v>
                </c:pt>
                <c:pt idx="3176">
                  <c:v>1.2943061147686459E-2</c:v>
                </c:pt>
                <c:pt idx="3177">
                  <c:v>1.2947885137708186E-2</c:v>
                </c:pt>
                <c:pt idx="3178">
                  <c:v>1.2952699535465786E-2</c:v>
                </c:pt>
                <c:pt idx="3179">
                  <c:v>1.2959230681946935E-2</c:v>
                </c:pt>
                <c:pt idx="3180">
                  <c:v>1.2964024273909016E-2</c:v>
                </c:pt>
                <c:pt idx="3181">
                  <c:v>1.2968808200616693E-2</c:v>
                </c:pt>
                <c:pt idx="3182">
                  <c:v>1.2973582439633721E-2</c:v>
                </c:pt>
                <c:pt idx="3183">
                  <c:v>1.2978346968518696E-2</c:v>
                </c:pt>
                <c:pt idx="3184">
                  <c:v>1.2982528955591377E-2</c:v>
                </c:pt>
                <c:pt idx="3185">
                  <c:v>1.2988628606786179E-2</c:v>
                </c:pt>
                <c:pt idx="3186">
                  <c:v>1.2992010317817382E-2</c:v>
                </c:pt>
                <c:pt idx="3187">
                  <c:v>1.2996736313127144E-2</c:v>
                </c:pt>
                <c:pt idx="3188">
                  <c:v>1.3002023175384717E-2</c:v>
                </c:pt>
                <c:pt idx="3189">
                  <c:v>1.3006728972140853E-2</c:v>
                </c:pt>
                <c:pt idx="3190">
                  <c:v>1.3011424901657062E-2</c:v>
                </c:pt>
                <c:pt idx="3191">
                  <c:v>1.301611094148936E-2</c:v>
                </c:pt>
                <c:pt idx="3192">
                  <c:v>1.3020218533966954E-2</c:v>
                </c:pt>
                <c:pt idx="3193">
                  <c:v>1.3024885269895314E-2</c:v>
                </c:pt>
                <c:pt idx="3194">
                  <c:v>1.3029542050712273E-2</c:v>
                </c:pt>
                <c:pt idx="3195">
                  <c:v>1.3034188853971784E-2</c:v>
                </c:pt>
                <c:pt idx="3196">
                  <c:v>1.3039392009860552E-2</c:v>
                </c:pt>
                <c:pt idx="3197">
                  <c:v>1.3044018240268341E-2</c:v>
                </c:pt>
                <c:pt idx="3198">
                  <c:v>1.3048634423886922E-2</c:v>
                </c:pt>
                <c:pt idx="3199">
                  <c:v>1.3053240538274892E-2</c:v>
                </c:pt>
                <c:pt idx="3200">
                  <c:v>1.3057836560983114E-2</c:v>
                </c:pt>
                <c:pt idx="3201">
                  <c:v>1.306242246957018E-2</c:v>
                </c:pt>
                <c:pt idx="3202">
                  <c:v>1.3066998241586955E-2</c:v>
                </c:pt>
                <c:pt idx="3203">
                  <c:v>1.3071563854602347E-2</c:v>
                </c:pt>
                <c:pt idx="3204">
                  <c:v>1.3076119286164639E-2</c:v>
                </c:pt>
                <c:pt idx="3205">
                  <c:v>1.3080103183704672E-2</c:v>
                </c:pt>
                <c:pt idx="3206">
                  <c:v>1.3084638752651756E-2</c:v>
                </c:pt>
                <c:pt idx="3207">
                  <c:v>1.308916407473415E-2</c:v>
                </c:pt>
                <c:pt idx="3208">
                  <c:v>1.3093679127511137E-2</c:v>
                </c:pt>
                <c:pt idx="3209">
                  <c:v>1.3098742936640225E-2</c:v>
                </c:pt>
                <c:pt idx="3210">
                  <c:v>1.3103236808162872E-2</c:v>
                </c:pt>
                <c:pt idx="3211">
                  <c:v>1.3107720341127121E-2</c:v>
                </c:pt>
                <c:pt idx="3212">
                  <c:v>1.3112193513088993E-2</c:v>
                </c:pt>
                <c:pt idx="3213">
                  <c:v>1.3116656301604503E-2</c:v>
                </c:pt>
                <c:pt idx="3214">
                  <c:v>1.3120552531895591E-2</c:v>
                </c:pt>
                <c:pt idx="3215">
                  <c:v>1.3124995071117418E-2</c:v>
                </c:pt>
                <c:pt idx="3216">
                  <c:v>1.312942716148946E-2</c:v>
                </c:pt>
                <c:pt idx="3217">
                  <c:v>1.3134957521258595E-2</c:v>
                </c:pt>
                <c:pt idx="3218">
                  <c:v>1.3138813706926636E-2</c:v>
                </c:pt>
                <c:pt idx="3219">
                  <c:v>1.3143213723437778E-2</c:v>
                </c:pt>
                <c:pt idx="3220">
                  <c:v>1.3147603199392104E-2</c:v>
                </c:pt>
                <c:pt idx="3221">
                  <c:v>1.3151982112348212E-2</c:v>
                </c:pt>
                <c:pt idx="3222">
                  <c:v>1.315697362122412E-2</c:v>
                </c:pt>
                <c:pt idx="3223">
                  <c:v>1.316132982360874E-2</c:v>
                </c:pt>
                <c:pt idx="3224">
                  <c:v>1.316567539245544E-2</c:v>
                </c:pt>
                <c:pt idx="3225">
                  <c:v>1.3170010305322815E-2</c:v>
                </c:pt>
                <c:pt idx="3226">
                  <c:v>1.3174334539764304E-2</c:v>
                </c:pt>
                <c:pt idx="3227">
                  <c:v>1.3177003008201396E-2</c:v>
                </c:pt>
                <c:pt idx="3228">
                  <c:v>1.3181307649033754E-2</c:v>
                </c:pt>
                <c:pt idx="3229">
                  <c:v>1.3185601549948585E-2</c:v>
                </c:pt>
                <c:pt idx="3230">
                  <c:v>1.3189884688500988E-2</c:v>
                </c:pt>
                <c:pt idx="3231">
                  <c:v>1.3195794750077615E-2</c:v>
                </c:pt>
                <c:pt idx="3232">
                  <c:v>1.3200054442655639E-2</c:v>
                </c:pt>
                <c:pt idx="3233">
                  <c:v>1.3204303299699901E-2</c:v>
                </c:pt>
                <c:pt idx="3234">
                  <c:v>1.320854129876642E-2</c:v>
                </c:pt>
                <c:pt idx="3235">
                  <c:v>1.321451731166684E-2</c:v>
                </c:pt>
                <c:pt idx="3236">
                  <c:v>1.3218729781487304E-2</c:v>
                </c:pt>
                <c:pt idx="3237">
                  <c:v>1.3222931317633801E-2</c:v>
                </c:pt>
                <c:pt idx="3238">
                  <c:v>1.3227121897659289E-2</c:v>
                </c:pt>
                <c:pt idx="3239">
                  <c:v>1.3231357149087724E-2</c:v>
                </c:pt>
                <c:pt idx="3240">
                  <c:v>1.3235470099566549E-2</c:v>
                </c:pt>
                <c:pt idx="3241">
                  <c:v>1.3239627676559229E-2</c:v>
                </c:pt>
                <c:pt idx="3242">
                  <c:v>1.3243774207650216E-2</c:v>
                </c:pt>
                <c:pt idx="3243">
                  <c:v>1.3247909670394964E-2</c:v>
                </c:pt>
                <c:pt idx="3244">
                  <c:v>1.3252034042348926E-2</c:v>
                </c:pt>
                <c:pt idx="3245">
                  <c:v>1.325614730106256E-2</c:v>
                </c:pt>
                <c:pt idx="3246">
                  <c:v>1.3260249424096315E-2</c:v>
                </c:pt>
                <c:pt idx="3247">
                  <c:v>1.3264340389003149E-2</c:v>
                </c:pt>
                <c:pt idx="3248">
                  <c:v>1.3268420173338513E-2</c:v>
                </c:pt>
                <c:pt idx="3249">
                  <c:v>1.3272488754655365E-2</c:v>
                </c:pt>
                <c:pt idx="3250">
                  <c:v>1.327654611050666E-2</c:v>
                </c:pt>
                <c:pt idx="3251">
                  <c:v>1.3280592218452847E-2</c:v>
                </c:pt>
                <c:pt idx="3252">
                  <c:v>1.3283030227588196E-2</c:v>
                </c:pt>
                <c:pt idx="3253">
                  <c:v>1.3288650600844221E-2</c:v>
                </c:pt>
                <c:pt idx="3254">
                  <c:v>1.3292662830390323E-2</c:v>
                </c:pt>
                <c:pt idx="3255">
                  <c:v>1.3296663722255631E-2</c:v>
                </c:pt>
                <c:pt idx="3256">
                  <c:v>1.3300653253985606E-2</c:v>
                </c:pt>
                <c:pt idx="3257">
                  <c:v>1.3304631403133205E-2</c:v>
                </c:pt>
                <c:pt idx="3258">
                  <c:v>1.3308598147258877E-2</c:v>
                </c:pt>
                <c:pt idx="3259">
                  <c:v>1.3312553463915577E-2</c:v>
                </c:pt>
                <c:pt idx="3260">
                  <c:v>1.3316497330656263E-2</c:v>
                </c:pt>
                <c:pt idx="3261">
                  <c:v>1.3320429725036387E-2</c:v>
                </c:pt>
                <c:pt idx="3262">
                  <c:v>1.3324350624618897E-2</c:v>
                </c:pt>
                <c:pt idx="3263">
                  <c:v>1.3328260006944259E-2</c:v>
                </c:pt>
                <c:pt idx="3264">
                  <c:v>1.3332157849577919E-2</c:v>
                </c:pt>
                <c:pt idx="3265">
                  <c:v>1.3334473502588037E-2</c:v>
                </c:pt>
                <c:pt idx="3266">
                  <c:v>1.3339918825979458E-2</c:v>
                </c:pt>
                <c:pt idx="3267">
                  <c:v>1.3343781914855746E-2</c:v>
                </c:pt>
                <c:pt idx="3268">
                  <c:v>1.3347633374257151E-2</c:v>
                </c:pt>
                <c:pt idx="3269">
                  <c:v>1.3351473181736628E-2</c:v>
                </c:pt>
                <c:pt idx="3270">
                  <c:v>1.335530131485213E-2</c:v>
                </c:pt>
                <c:pt idx="3271">
                  <c:v>1.3359117751156613E-2</c:v>
                </c:pt>
                <c:pt idx="3272">
                  <c:v>1.3362922468208027E-2</c:v>
                </c:pt>
                <c:pt idx="3273">
                  <c:v>1.3368360031517484E-2</c:v>
                </c:pt>
                <c:pt idx="3274">
                  <c:v>1.3370518721523589E-2</c:v>
                </c:pt>
                <c:pt idx="3275">
                  <c:v>1.3374266079363428E-2</c:v>
                </c:pt>
                <c:pt idx="3276">
                  <c:v>1.3378023694939623E-2</c:v>
                </c:pt>
                <c:pt idx="3277">
                  <c:v>1.3381769479032524E-2</c:v>
                </c:pt>
                <c:pt idx="3278">
                  <c:v>1.3383959991649076E-2</c:v>
                </c:pt>
                <c:pt idx="3279">
                  <c:v>1.3387170309289471E-2</c:v>
                </c:pt>
                <c:pt idx="3280">
                  <c:v>1.3390883318669429E-2</c:v>
                </c:pt>
                <c:pt idx="3281">
                  <c:v>1.3394584414824693E-2</c:v>
                </c:pt>
                <c:pt idx="3282">
                  <c:v>1.3398273575310362E-2</c:v>
                </c:pt>
                <c:pt idx="3283">
                  <c:v>1.3403994465556179E-2</c:v>
                </c:pt>
                <c:pt idx="3284">
                  <c:v>1.3407656800821233E-2</c:v>
                </c:pt>
                <c:pt idx="3285">
                  <c:v>1.3411816460513684E-2</c:v>
                </c:pt>
                <c:pt idx="3286">
                  <c:v>1.3414945415772817E-2</c:v>
                </c:pt>
                <c:pt idx="3287">
                  <c:v>1.3418571650575251E-2</c:v>
                </c:pt>
                <c:pt idx="3288">
                  <c:v>1.3422185807004383E-2</c:v>
                </c:pt>
                <c:pt idx="3289">
                  <c:v>1.3425787862608174E-2</c:v>
                </c:pt>
                <c:pt idx="3290">
                  <c:v>1.3429377794947073E-2</c:v>
                </c:pt>
                <c:pt idx="3291">
                  <c:v>1.3431440390850371E-2</c:v>
                </c:pt>
                <c:pt idx="3292">
                  <c:v>1.3436521200044516E-2</c:v>
                </c:pt>
                <c:pt idx="3293">
                  <c:v>1.3440074627911469E-2</c:v>
                </c:pt>
                <c:pt idx="3294">
                  <c:v>1.3443615842737844E-2</c:v>
                </c:pt>
                <c:pt idx="3295">
                  <c:v>1.3447144822071599E-2</c:v>
                </c:pt>
                <c:pt idx="3296">
                  <c:v>1.345066154346819E-2</c:v>
                </c:pt>
                <c:pt idx="3297">
                  <c:v>1.3454165984483069E-2</c:v>
                </c:pt>
                <c:pt idx="3298">
                  <c:v>1.3457658122674188E-2</c:v>
                </c:pt>
                <c:pt idx="3299">
                  <c:v>1.3461137935594503E-2</c:v>
                </c:pt>
                <c:pt idx="3300">
                  <c:v>1.3464605400799468E-2</c:v>
                </c:pt>
                <c:pt idx="3301">
                  <c:v>1.3468060495847034E-2</c:v>
                </c:pt>
                <c:pt idx="3302">
                  <c:v>1.3471503198285162E-2</c:v>
                </c:pt>
                <c:pt idx="3303">
                  <c:v>1.3474933485674301E-2</c:v>
                </c:pt>
                <c:pt idx="3304">
                  <c:v>1.3478351335569905E-2</c:v>
                </c:pt>
                <c:pt idx="3305">
                  <c:v>1.3481756725527427E-2</c:v>
                </c:pt>
                <c:pt idx="3306">
                  <c:v>1.3485149633099824E-2</c:v>
                </c:pt>
                <c:pt idx="3307">
                  <c:v>1.348853003584255E-2</c:v>
                </c:pt>
                <c:pt idx="3308">
                  <c:v>1.3491897911313555E-2</c:v>
                </c:pt>
                <c:pt idx="3309">
                  <c:v>1.3495253237068294E-2</c:v>
                </c:pt>
                <c:pt idx="3310">
                  <c:v>1.3498595990657225E-2</c:v>
                </c:pt>
                <c:pt idx="3311">
                  <c:v>1.3501926149638299E-2</c:v>
                </c:pt>
                <c:pt idx="3312">
                  <c:v>1.350524369156697E-2</c:v>
                </c:pt>
                <c:pt idx="3313">
                  <c:v>1.3508548594001191E-2</c:v>
                </c:pt>
                <c:pt idx="3314">
                  <c:v>1.3511840834493916E-2</c:v>
                </c:pt>
                <c:pt idx="3315">
                  <c:v>1.3515120390598101E-2</c:v>
                </c:pt>
                <c:pt idx="3316">
                  <c:v>1.3518387239874197E-2</c:v>
                </c:pt>
                <c:pt idx="3317">
                  <c:v>1.3521641359875158E-2</c:v>
                </c:pt>
                <c:pt idx="3318">
                  <c:v>1.3524882728151444E-2</c:v>
                </c:pt>
                <c:pt idx="3319">
                  <c:v>1.3528111322268499E-2</c:v>
                </c:pt>
                <c:pt idx="3320">
                  <c:v>1.3531327119776781E-2</c:v>
                </c:pt>
                <c:pt idx="3321">
                  <c:v>1.3534530098229247E-2</c:v>
                </c:pt>
                <c:pt idx="3322">
                  <c:v>1.3537720235183848E-2</c:v>
                </c:pt>
                <c:pt idx="3323">
                  <c:v>1.3540897508196037E-2</c:v>
                </c:pt>
                <c:pt idx="3324">
                  <c:v>1.3544061894823767E-2</c:v>
                </c:pt>
                <c:pt idx="3325">
                  <c:v>1.3547213372619993E-2</c:v>
                </c:pt>
                <c:pt idx="3326">
                  <c:v>1.3548917839458007E-2</c:v>
                </c:pt>
                <c:pt idx="3327">
                  <c:v>1.3553477511937251E-2</c:v>
                </c:pt>
                <c:pt idx="3328">
                  <c:v>1.3556590128574186E-2</c:v>
                </c:pt>
                <c:pt idx="3329">
                  <c:v>1.3559689746601433E-2</c:v>
                </c:pt>
                <c:pt idx="3330">
                  <c:v>1.3562776343574445E-2</c:v>
                </c:pt>
                <c:pt idx="3331">
                  <c:v>1.3564428019993786E-2</c:v>
                </c:pt>
                <c:pt idx="3332">
                  <c:v>1.3567490966656983E-2</c:v>
                </c:pt>
                <c:pt idx="3333">
                  <c:v>1.3570540831144838E-2</c:v>
                </c:pt>
                <c:pt idx="3334">
                  <c:v>1.357357759101737E-2</c:v>
                </c:pt>
                <c:pt idx="3335">
                  <c:v>1.3578013227094343E-2</c:v>
                </c:pt>
                <c:pt idx="3336">
                  <c:v>1.3581490931658443E-2</c:v>
                </c:pt>
                <c:pt idx="3337">
                  <c:v>1.358401604757753E-2</c:v>
                </c:pt>
                <c:pt idx="3338">
                  <c:v>1.3586997668132983E-2</c:v>
                </c:pt>
                <c:pt idx="3339">
                  <c:v>1.3588564035701219E-2</c:v>
                </c:pt>
                <c:pt idx="3340">
                  <c:v>1.3592921217643883E-2</c:v>
                </c:pt>
                <c:pt idx="3341">
                  <c:v>1.3595863101712735E-2</c:v>
                </c:pt>
                <c:pt idx="3342">
                  <c:v>1.359879169540279E-2</c:v>
                </c:pt>
                <c:pt idx="3343">
                  <c:v>1.3601706976257011E-2</c:v>
                </c:pt>
                <c:pt idx="3344">
                  <c:v>1.360460892184584E-2</c:v>
                </c:pt>
                <c:pt idx="3345">
                  <c:v>1.3607497509714739E-2</c:v>
                </c:pt>
                <c:pt idx="3346">
                  <c:v>1.3610372717426655E-2</c:v>
                </c:pt>
                <c:pt idx="3347">
                  <c:v>1.3613234522537043E-2</c:v>
                </c:pt>
                <c:pt idx="3348">
                  <c:v>1.3616082902593862E-2</c:v>
                </c:pt>
                <c:pt idx="3349">
                  <c:v>1.3618917835165056E-2</c:v>
                </c:pt>
                <c:pt idx="3350">
                  <c:v>1.3621739297801083E-2</c:v>
                </c:pt>
                <c:pt idx="3351">
                  <c:v>1.3624547268054898E-2</c:v>
                </c:pt>
                <c:pt idx="3352">
                  <c:v>1.3625972796962314E-2</c:v>
                </c:pt>
                <c:pt idx="3353">
                  <c:v>1.36301226416502E-2</c:v>
                </c:pt>
                <c:pt idx="3354">
                  <c:v>1.3632890000107589E-2</c:v>
                </c:pt>
                <c:pt idx="3355">
                  <c:v>1.363564377640708E-2</c:v>
                </c:pt>
                <c:pt idx="3356">
                  <c:v>1.3638383948111621E-2</c:v>
                </c:pt>
                <c:pt idx="3357">
                  <c:v>1.3641110492774167E-2</c:v>
                </c:pt>
                <c:pt idx="3358">
                  <c:v>1.3643823387950171E-2</c:v>
                </c:pt>
                <c:pt idx="3359">
                  <c:v>1.3646522611195089E-2</c:v>
                </c:pt>
                <c:pt idx="3360">
                  <c:v>1.3649208140071867E-2</c:v>
                </c:pt>
                <c:pt idx="3361">
                  <c:v>1.3651879952133461E-2</c:v>
                </c:pt>
                <c:pt idx="3362">
                  <c:v>1.3654538024927831E-2</c:v>
                </c:pt>
                <c:pt idx="3363">
                  <c:v>1.3657182336027918E-2</c:v>
                </c:pt>
                <c:pt idx="3364">
                  <c:v>1.3659812862976684E-2</c:v>
                </c:pt>
                <c:pt idx="3365">
                  <c:v>1.3662429583334579E-2</c:v>
                </c:pt>
                <c:pt idx="3366">
                  <c:v>1.3665032474662053E-2</c:v>
                </c:pt>
                <c:pt idx="3367">
                  <c:v>1.3667621514512063E-2</c:v>
                </c:pt>
                <c:pt idx="3368">
                  <c:v>1.3670196680440061E-2</c:v>
                </c:pt>
                <c:pt idx="3369">
                  <c:v>1.3672757950006498E-2</c:v>
                </c:pt>
                <c:pt idx="3370">
                  <c:v>1.3675305300764329E-2</c:v>
                </c:pt>
                <c:pt idx="3371">
                  <c:v>1.3677838710274004E-2</c:v>
                </c:pt>
                <c:pt idx="3372">
                  <c:v>1.3680358156088479E-2</c:v>
                </c:pt>
                <c:pt idx="3373">
                  <c:v>1.3683301200504226E-2</c:v>
                </c:pt>
                <c:pt idx="3374">
                  <c:v>1.3685355066863636E-2</c:v>
                </c:pt>
                <c:pt idx="3375">
                  <c:v>1.3687832486940221E-2</c:v>
                </c:pt>
                <c:pt idx="3376">
                  <c:v>1.3690295853550916E-2</c:v>
                </c:pt>
                <c:pt idx="3377">
                  <c:v>1.3692745144248675E-2</c:v>
                </c:pt>
                <c:pt idx="3378">
                  <c:v>1.3695180336598944E-2</c:v>
                </c:pt>
                <c:pt idx="3379">
                  <c:v>1.3697601408152182E-2</c:v>
                </c:pt>
                <c:pt idx="3380">
                  <c:v>1.3700008336461345E-2</c:v>
                </c:pt>
                <c:pt idx="3381">
                  <c:v>1.3702401099096873E-2</c:v>
                </c:pt>
                <c:pt idx="3382">
                  <c:v>1.3704779673606726E-2</c:v>
                </c:pt>
                <c:pt idx="3383">
                  <c:v>1.3705429628625103E-2</c:v>
                </c:pt>
                <c:pt idx="3384">
                  <c:v>1.3707783474683171E-2</c:v>
                </c:pt>
                <c:pt idx="3385">
                  <c:v>1.3710123073809033E-2</c:v>
                </c:pt>
                <c:pt idx="3386">
                  <c:v>1.3712448403566351E-2</c:v>
                </c:pt>
                <c:pt idx="3387">
                  <c:v>1.3716458938791698E-2</c:v>
                </c:pt>
                <c:pt idx="3388">
                  <c:v>1.3718751913256999E-2</c:v>
                </c:pt>
                <c:pt idx="3389">
                  <c:v>1.372103054249979E-2</c:v>
                </c:pt>
                <c:pt idx="3390">
                  <c:v>1.3723294804075525E-2</c:v>
                </c:pt>
                <c:pt idx="3391">
                  <c:v>1.3724281457765998E-2</c:v>
                </c:pt>
                <c:pt idx="3392">
                  <c:v>1.3727780134455136E-2</c:v>
                </c:pt>
                <c:pt idx="3393">
                  <c:v>1.3730001158379912E-2</c:v>
                </c:pt>
                <c:pt idx="3394">
                  <c:v>1.3732207724866941E-2</c:v>
                </c:pt>
                <c:pt idx="3395">
                  <c:v>1.3734399811471676E-2</c:v>
                </c:pt>
                <c:pt idx="3396">
                  <c:v>1.3736577395759564E-2</c:v>
                </c:pt>
                <c:pt idx="3397">
                  <c:v>1.3738740455281062E-2</c:v>
                </c:pt>
                <c:pt idx="3398">
                  <c:v>1.3740888967596621E-2</c:v>
                </c:pt>
                <c:pt idx="3399">
                  <c:v>1.3743022910264191E-2</c:v>
                </c:pt>
                <c:pt idx="3400">
                  <c:v>1.3745142260844223E-2</c:v>
                </c:pt>
                <c:pt idx="3401">
                  <c:v>1.3747246996889673E-2</c:v>
                </c:pt>
                <c:pt idx="3402">
                  <c:v>1.3749337095958492E-2</c:v>
                </c:pt>
                <c:pt idx="3403">
                  <c:v>1.3751412535613627E-2</c:v>
                </c:pt>
                <c:pt idx="3404">
                  <c:v>1.3753473293408036E-2</c:v>
                </c:pt>
                <c:pt idx="3405">
                  <c:v>1.3755519346902167E-2</c:v>
                </c:pt>
                <c:pt idx="3406">
                  <c:v>1.3757550673651475E-2</c:v>
                </c:pt>
                <c:pt idx="3407">
                  <c:v>1.3759567251218907E-2</c:v>
                </c:pt>
                <c:pt idx="3408">
                  <c:v>1.3761569057157419E-2</c:v>
                </c:pt>
                <c:pt idx="3409">
                  <c:v>1.3763556069024963E-2</c:v>
                </c:pt>
                <c:pt idx="3410">
                  <c:v>1.3765528264386984E-2</c:v>
                </c:pt>
                <c:pt idx="3411">
                  <c:v>1.376748562079394E-2</c:v>
                </c:pt>
                <c:pt idx="3412">
                  <c:v>1.3769428115806281E-2</c:v>
                </c:pt>
                <c:pt idx="3413">
                  <c:v>1.3770156430521714E-2</c:v>
                </c:pt>
                <c:pt idx="3414">
                  <c:v>1.3773268431886421E-2</c:v>
                </c:pt>
                <c:pt idx="3415">
                  <c:v>1.3775166208065126E-2</c:v>
                </c:pt>
                <c:pt idx="3416">
                  <c:v>1.3777049033083522E-2</c:v>
                </c:pt>
                <c:pt idx="3417">
                  <c:v>1.3778916884499559E-2</c:v>
                </c:pt>
                <c:pt idx="3418">
                  <c:v>1.3780769739876186E-2</c:v>
                </c:pt>
                <c:pt idx="3419">
                  <c:v>1.3782607576763861E-2</c:v>
                </c:pt>
                <c:pt idx="3420">
                  <c:v>1.3784430372725531E-2</c:v>
                </c:pt>
                <c:pt idx="3421">
                  <c:v>1.3786238105319149E-2</c:v>
                </c:pt>
                <c:pt idx="3422">
                  <c:v>1.3788030752102665E-2</c:v>
                </c:pt>
                <c:pt idx="3423">
                  <c:v>1.3789808290636529E-2</c:v>
                </c:pt>
                <c:pt idx="3424">
                  <c:v>1.3791570698478695E-2</c:v>
                </c:pt>
                <c:pt idx="3425">
                  <c:v>1.3794092923290938E-2</c:v>
                </c:pt>
                <c:pt idx="3426">
                  <c:v>1.3793889981089312E-2</c:v>
                </c:pt>
                <c:pt idx="3427">
                  <c:v>1.3796766913444503E-2</c:v>
                </c:pt>
                <c:pt idx="3428">
                  <c:v>1.3798468574109379E-2</c:v>
                </c:pt>
                <c:pt idx="3429">
                  <c:v>1.3800154991877311E-2</c:v>
                </c:pt>
                <c:pt idx="3430">
                  <c:v>1.3802445893793739E-2</c:v>
                </c:pt>
                <c:pt idx="3431">
                  <c:v>1.3803335993218598E-2</c:v>
                </c:pt>
                <c:pt idx="3432">
                  <c:v>1.3804975391577599E-2</c:v>
                </c:pt>
                <c:pt idx="3433">
                  <c:v>1.3806599456256468E-2</c:v>
                </c:pt>
                <c:pt idx="3434">
                  <c:v>1.3808208164811223E-2</c:v>
                </c:pt>
                <c:pt idx="3435">
                  <c:v>1.3808669436544843E-2</c:v>
                </c:pt>
                <c:pt idx="3436">
                  <c:v>1.3810250489153677E-2</c:v>
                </c:pt>
                <c:pt idx="3437">
                  <c:v>1.381181612488331E-2</c:v>
                </c:pt>
                <c:pt idx="3438">
                  <c:v>1.3813366321300258E-2</c:v>
                </c:pt>
                <c:pt idx="3439">
                  <c:v>1.3816020580354095E-2</c:v>
                </c:pt>
                <c:pt idx="3440">
                  <c:v>1.3817536680943683E-2</c:v>
                </c:pt>
                <c:pt idx="3441">
                  <c:v>1.3819408159145286E-2</c:v>
                </c:pt>
                <c:pt idx="3442">
                  <c:v>1.3820522320083472E-2</c:v>
                </c:pt>
                <c:pt idx="3443">
                  <c:v>1.3821991813753445E-2</c:v>
                </c:pt>
                <c:pt idx="3444">
                  <c:v>1.3823445726911056E-2</c:v>
                </c:pt>
                <c:pt idx="3445">
                  <c:v>1.3825332771696175E-2</c:v>
                </c:pt>
                <c:pt idx="3446">
                  <c:v>1.3826306721915831E-2</c:v>
                </c:pt>
                <c:pt idx="3447">
                  <c:v>1.3827713758890506E-2</c:v>
                </c:pt>
                <c:pt idx="3448">
                  <c:v>1.3829105125587202E-2</c:v>
                </c:pt>
                <c:pt idx="3449">
                  <c:v>1.3830480799574829E-2</c:v>
                </c:pt>
                <c:pt idx="3450">
                  <c:v>1.3831840758411986E-2</c:v>
                </c:pt>
                <c:pt idx="3451">
                  <c:v>1.3833184979659846E-2</c:v>
                </c:pt>
                <c:pt idx="3452">
                  <c:v>1.3834513440877006E-2</c:v>
                </c:pt>
                <c:pt idx="3453">
                  <c:v>1.38358261196298E-2</c:v>
                </c:pt>
                <c:pt idx="3454">
                  <c:v>1.3837122993476822E-2</c:v>
                </c:pt>
                <c:pt idx="3455">
                  <c:v>1.3838404039979248E-2</c:v>
                </c:pt>
                <c:pt idx="3456">
                  <c:v>1.3840024074460167E-2</c:v>
                </c:pt>
                <c:pt idx="3457">
                  <c:v>1.3840918561197587E-2</c:v>
                </c:pt>
                <c:pt idx="3458">
                  <c:v>1.384215199104101E-2</c:v>
                </c:pt>
                <c:pt idx="3459">
                  <c:v>1.3843369503781958E-2</c:v>
                </c:pt>
                <c:pt idx="3460">
                  <c:v>1.3844571076986764E-2</c:v>
                </c:pt>
                <c:pt idx="3461">
                  <c:v>1.384575668821918E-2</c:v>
                </c:pt>
                <c:pt idx="3462">
                  <c:v>1.3846926315037804E-2</c:v>
                </c:pt>
                <c:pt idx="3463">
                  <c:v>1.3848079935008967E-2</c:v>
                </c:pt>
                <c:pt idx="3464">
                  <c:v>1.3849217525688687E-2</c:v>
                </c:pt>
                <c:pt idx="3465">
                  <c:v>1.3849303581936161E-2</c:v>
                </c:pt>
                <c:pt idx="3466">
                  <c:v>1.3851444529431394E-2</c:v>
                </c:pt>
                <c:pt idx="3467">
                  <c:v>1.3852533897614152E-2</c:v>
                </c:pt>
                <c:pt idx="3468">
                  <c:v>1.3853607146760481E-2</c:v>
                </c:pt>
                <c:pt idx="3469">
                  <c:v>1.3855345203490027E-2</c:v>
                </c:pt>
                <c:pt idx="3470">
                  <c:v>1.3855705198178241E-2</c:v>
                </c:pt>
                <c:pt idx="3471">
                  <c:v>1.3856729955577178E-2</c:v>
                </c:pt>
                <c:pt idx="3472">
                  <c:v>1.3857738504184387E-2</c:v>
                </c:pt>
                <c:pt idx="3473">
                  <c:v>1.3858730821558465E-2</c:v>
                </c:pt>
                <c:pt idx="3474">
                  <c:v>1.3859706885270899E-2</c:v>
                </c:pt>
                <c:pt idx="3475">
                  <c:v>1.3860666672877711E-2</c:v>
                </c:pt>
                <c:pt idx="3476">
                  <c:v>1.386161016194523E-2</c:v>
                </c:pt>
                <c:pt idx="3477">
                  <c:v>1.3862537330032051E-2</c:v>
                </c:pt>
                <c:pt idx="3478">
                  <c:v>1.386344815470451E-2</c:v>
                </c:pt>
                <c:pt idx="3479">
                  <c:v>1.3864342613523779E-2</c:v>
                </c:pt>
                <c:pt idx="3480">
                  <c:v>1.3865220684053613E-2</c:v>
                </c:pt>
                <c:pt idx="3481">
                  <c:v>1.3866082343857767E-2</c:v>
                </c:pt>
                <c:pt idx="3482">
                  <c:v>1.3867284774363898E-2</c:v>
                </c:pt>
                <c:pt idx="3483">
                  <c:v>1.3868106486130915E-2</c:v>
                </c:pt>
                <c:pt idx="3484">
                  <c:v>1.3868911710247976E-2</c:v>
                </c:pt>
                <c:pt idx="3485">
                  <c:v>1.3869700424271101E-2</c:v>
                </c:pt>
                <c:pt idx="3486">
                  <c:v>1.3870472605769199E-2</c:v>
                </c:pt>
                <c:pt idx="3487">
                  <c:v>1.3870268857214858E-2</c:v>
                </c:pt>
                <c:pt idx="3488">
                  <c:v>1.3871011378128184E-2</c:v>
                </c:pt>
                <c:pt idx="3489">
                  <c:v>1.3871737305923202E-2</c:v>
                </c:pt>
                <c:pt idx="3490">
                  <c:v>1.3872446618169283E-2</c:v>
                </c:pt>
                <c:pt idx="3491">
                  <c:v>1.3874084740071834E-2</c:v>
                </c:pt>
                <c:pt idx="3492">
                  <c:v>1.3874757255240549E-2</c:v>
                </c:pt>
                <c:pt idx="3493">
                  <c:v>1.3875413080825355E-2</c:v>
                </c:pt>
                <c:pt idx="3494">
                  <c:v>1.3876052194392585E-2</c:v>
                </c:pt>
                <c:pt idx="3495">
                  <c:v>1.3876674573505993E-2</c:v>
                </c:pt>
                <c:pt idx="3496">
                  <c:v>1.387714129452533E-2</c:v>
                </c:pt>
                <c:pt idx="3497">
                  <c:v>1.3877561024879803E-2</c:v>
                </c:pt>
                <c:pt idx="3498">
                  <c:v>1.3878134245961071E-2</c:v>
                </c:pt>
                <c:pt idx="3499">
                  <c:v>1.3878690645093172E-2</c:v>
                </c:pt>
                <c:pt idx="3500">
                  <c:v>1.387953466699191E-2</c:v>
                </c:pt>
                <c:pt idx="3501">
                  <c:v>1.3880056168221206E-2</c:v>
                </c:pt>
                <c:pt idx="3502">
                  <c:v>1.3880560777948114E-2</c:v>
                </c:pt>
                <c:pt idx="3503">
                  <c:v>1.3881048473731226E-2</c:v>
                </c:pt>
                <c:pt idx="3504">
                  <c:v>1.3881219526314936E-2</c:v>
                </c:pt>
                <c:pt idx="3505">
                  <c:v>1.3881674522624898E-2</c:v>
                </c:pt>
                <c:pt idx="3506">
                  <c:v>1.3882112539948643E-2</c:v>
                </c:pt>
                <c:pt idx="3507">
                  <c:v>1.3882533555845455E-2</c:v>
                </c:pt>
                <c:pt idx="3508">
                  <c:v>1.3883232458298615E-2</c:v>
                </c:pt>
                <c:pt idx="3509">
                  <c:v>1.3883618199291309E-2</c:v>
                </c:pt>
                <c:pt idx="3510">
                  <c:v>1.3883986869296802E-2</c:v>
                </c:pt>
                <c:pt idx="3511">
                  <c:v>1.3884338445878842E-2</c:v>
                </c:pt>
                <c:pt idx="3512">
                  <c:v>1.3884672906606343E-2</c:v>
                </c:pt>
                <c:pt idx="3513">
                  <c:v>1.38849902290379E-2</c:v>
                </c:pt>
                <c:pt idx="3514">
                  <c:v>1.3885290390745002E-2</c:v>
                </c:pt>
                <c:pt idx="3515">
                  <c:v>1.3885573369286247E-2</c:v>
                </c:pt>
                <c:pt idx="3516">
                  <c:v>1.3885839142230546E-2</c:v>
                </c:pt>
                <c:pt idx="3517">
                  <c:v>1.388580370089354E-2</c:v>
                </c:pt>
                <c:pt idx="3518">
                  <c:v>1.3886036220462472E-2</c:v>
                </c:pt>
                <c:pt idx="3519">
                  <c:v>1.3886251469395816E-2</c:v>
                </c:pt>
                <c:pt idx="3520">
                  <c:v>1.3886449425263514E-2</c:v>
                </c:pt>
                <c:pt idx="3521">
                  <c:v>1.3886909137793665E-2</c:v>
                </c:pt>
                <c:pt idx="3522">
                  <c:v>1.3887071206033783E-2</c:v>
                </c:pt>
                <c:pt idx="3523">
                  <c:v>1.3887215911636122E-2</c:v>
                </c:pt>
                <c:pt idx="3524">
                  <c:v>1.3887343232167015E-2</c:v>
                </c:pt>
                <c:pt idx="3525">
                  <c:v>1.3887453145195371E-2</c:v>
                </c:pt>
                <c:pt idx="3526">
                  <c:v>1.38872727498347E-2</c:v>
                </c:pt>
                <c:pt idx="3527">
                  <c:v>1.3887349026110662E-2</c:v>
                </c:pt>
                <c:pt idx="3528">
                  <c:v>1.38874078298592E-2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18784"/>
        <c:axId val="666120576"/>
      </c:lineChart>
      <c:dateAx>
        <c:axId val="66611878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2057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6120576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61187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[0]!ONFwd1M</c:f>
              <c:numCache>
                <c:formatCode>0.0000%</c:formatCode>
                <c:ptCount val="3534"/>
                <c:pt idx="0">
                  <c:v>-2.1040368911151575E-3</c:v>
                </c:pt>
                <c:pt idx="1">
                  <c:v>-2.104018445420186E-3</c:v>
                </c:pt>
                <c:pt idx="2">
                  <c:v>-2.0075214067505343E-3</c:v>
                </c:pt>
                <c:pt idx="3">
                  <c:v>-1.8072753283115972E-3</c:v>
                </c:pt>
                <c:pt idx="4">
                  <c:v>-1.61672796698209E-3</c:v>
                </c:pt>
                <c:pt idx="5">
                  <c:v>-1.4282611588822824E-3</c:v>
                </c:pt>
                <c:pt idx="6">
                  <c:v>-1.6886266085425206E-3</c:v>
                </c:pt>
                <c:pt idx="7">
                  <c:v>-1.8517424272346261E-3</c:v>
                </c:pt>
                <c:pt idx="8">
                  <c:v>-2.0044770979454896E-3</c:v>
                </c:pt>
                <c:pt idx="9">
                  <c:v>-2.1362538977776069E-3</c:v>
                </c:pt>
                <c:pt idx="10">
                  <c:v>-2.277049984420465E-3</c:v>
                </c:pt>
                <c:pt idx="11">
                  <c:v>-2.2622477769074223E-3</c:v>
                </c:pt>
                <c:pt idx="12">
                  <c:v>-2.2205017192167276E-3</c:v>
                </c:pt>
                <c:pt idx="13">
                  <c:v>-2.1782696583683148E-3</c:v>
                </c:pt>
                <c:pt idx="14">
                  <c:v>-2.1370483647498162E-3</c:v>
                </c:pt>
                <c:pt idx="15">
                  <c:v>-2.0654470086656218E-3</c:v>
                </c:pt>
                <c:pt idx="16">
                  <c:v>-2.0122062921501538E-3</c:v>
                </c:pt>
                <c:pt idx="17">
                  <c:v>-1.9984904104797252E-3</c:v>
                </c:pt>
                <c:pt idx="18">
                  <c:v>-1.9947659279573315E-3</c:v>
                </c:pt>
                <c:pt idx="19">
                  <c:v>-2.0031199524295218E-3</c:v>
                </c:pt>
                <c:pt idx="20">
                  <c:v>-2.0305905475481723E-3</c:v>
                </c:pt>
                <c:pt idx="21">
                  <c:v>-2.0596009114992597E-3</c:v>
                </c:pt>
                <c:pt idx="22">
                  <c:v>-2.0746921972003562E-3</c:v>
                </c:pt>
                <c:pt idx="23">
                  <c:v>-2.0900386208921873E-3</c:v>
                </c:pt>
                <c:pt idx="24">
                  <c:v>-2.1055735422415012E-3</c:v>
                </c:pt>
                <c:pt idx="25">
                  <c:v>-2.1369258261305646E-3</c:v>
                </c:pt>
                <c:pt idx="26">
                  <c:v>-2.1682654036236926E-3</c:v>
                </c:pt>
                <c:pt idx="27">
                  <c:v>-2.1837432121785127E-3</c:v>
                </c:pt>
                <c:pt idx="28">
                  <c:v>-2.1990096779100909E-3</c:v>
                </c:pt>
                <c:pt idx="29">
                  <c:v>-2.2139981606450476E-3</c:v>
                </c:pt>
                <c:pt idx="30">
                  <c:v>-2.2427013443948596E-3</c:v>
                </c:pt>
                <c:pt idx="31">
                  <c:v>-2.269839460469214E-3</c:v>
                </c:pt>
                <c:pt idx="32">
                  <c:v>-2.2824384273789633E-3</c:v>
                </c:pt>
                <c:pt idx="33">
                  <c:v>-2.2943595711710785E-3</c:v>
                </c:pt>
                <c:pt idx="34">
                  <c:v>-2.3055362515123079E-3</c:v>
                </c:pt>
                <c:pt idx="35">
                  <c:v>-2.3250598514490406E-3</c:v>
                </c:pt>
                <c:pt idx="36">
                  <c:v>-2.3414655398168449E-3</c:v>
                </c:pt>
                <c:pt idx="37">
                  <c:v>-2.3479203035803309E-3</c:v>
                </c:pt>
                <c:pt idx="38">
                  <c:v>-2.3532307638518546E-3</c:v>
                </c:pt>
                <c:pt idx="39">
                  <c:v>-2.3573302807378127E-3</c:v>
                </c:pt>
                <c:pt idx="40">
                  <c:v>-2.3611441498117003E-3</c:v>
                </c:pt>
                <c:pt idx="41">
                  <c:v>-2.3605354004674339E-3</c:v>
                </c:pt>
                <c:pt idx="42">
                  <c:v>-2.3591074861606387E-3</c:v>
                </c:pt>
                <c:pt idx="43">
                  <c:v>-2.3576813675774133E-3</c:v>
                </c:pt>
                <c:pt idx="44">
                  <c:v>-2.3562838874857661E-3</c:v>
                </c:pt>
                <c:pt idx="45">
                  <c:v>-2.3537032136777825E-3</c:v>
                </c:pt>
                <c:pt idx="46">
                  <c:v>-2.351517207035414E-3</c:v>
                </c:pt>
                <c:pt idx="47">
                  <c:v>-2.3506655610416871E-3</c:v>
                </c:pt>
                <c:pt idx="48">
                  <c:v>-2.3500036101076205E-3</c:v>
                </c:pt>
                <c:pt idx="49">
                  <c:v>-2.3495581972809987E-3</c:v>
                </c:pt>
                <c:pt idx="50">
                  <c:v>-2.3495080446656047E-3</c:v>
                </c:pt>
                <c:pt idx="51">
                  <c:v>-2.3504787813299899E-3</c:v>
                </c:pt>
                <c:pt idx="52">
                  <c:v>-2.3515187002409732E-3</c:v>
                </c:pt>
                <c:pt idx="53">
                  <c:v>-2.3529362138274834E-3</c:v>
                </c:pt>
                <c:pt idx="54">
                  <c:v>-2.3547581649374649E-3</c:v>
                </c:pt>
                <c:pt idx="55">
                  <c:v>-2.3598689364501269E-3</c:v>
                </c:pt>
                <c:pt idx="56">
                  <c:v>-2.366627199932303E-3</c:v>
                </c:pt>
                <c:pt idx="57">
                  <c:v>-2.3708739802197343E-3</c:v>
                </c:pt>
                <c:pt idx="58">
                  <c:v>-2.375686254678655E-3</c:v>
                </c:pt>
                <c:pt idx="59">
                  <c:v>-2.3810908660371055E-3</c:v>
                </c:pt>
                <c:pt idx="60">
                  <c:v>-2.3939928388871934E-3</c:v>
                </c:pt>
                <c:pt idx="61">
                  <c:v>-2.409027791929752E-3</c:v>
                </c:pt>
                <c:pt idx="62">
                  <c:v>-2.4169339392265954E-3</c:v>
                </c:pt>
                <c:pt idx="63">
                  <c:v>-2.4246967948249321E-3</c:v>
                </c:pt>
                <c:pt idx="64">
                  <c:v>-2.4468071833769756E-3</c:v>
                </c:pt>
                <c:pt idx="65">
                  <c:v>-2.4676973016202197E-3</c:v>
                </c:pt>
                <c:pt idx="66">
                  <c:v>-2.4741733650257558E-3</c:v>
                </c:pt>
                <c:pt idx="67">
                  <c:v>-2.4804250654231197E-3</c:v>
                </c:pt>
                <c:pt idx="68">
                  <c:v>-2.4921126676424876E-3</c:v>
                </c:pt>
                <c:pt idx="69">
                  <c:v>-2.5029855574976168E-3</c:v>
                </c:pt>
                <c:pt idx="70">
                  <c:v>-2.5079634337288326E-3</c:v>
                </c:pt>
                <c:pt idx="71">
                  <c:v>-2.5126561432697869E-3</c:v>
                </c:pt>
                <c:pt idx="72">
                  <c:v>-2.5170535523066917E-3</c:v>
                </c:pt>
                <c:pt idx="73">
                  <c:v>-2.524795658582768E-3</c:v>
                </c:pt>
                <c:pt idx="74">
                  <c:v>-2.5314875054993635E-3</c:v>
                </c:pt>
                <c:pt idx="75">
                  <c:v>-2.5342564033703496E-3</c:v>
                </c:pt>
                <c:pt idx="76">
                  <c:v>-2.5366691973349731E-3</c:v>
                </c:pt>
                <c:pt idx="77">
                  <c:v>-2.5387157533796056E-3</c:v>
                </c:pt>
                <c:pt idx="78">
                  <c:v>-2.5415194601396962E-3</c:v>
                </c:pt>
                <c:pt idx="79">
                  <c:v>-2.5430369202839032E-3</c:v>
                </c:pt>
                <c:pt idx="80">
                  <c:v>-2.5431002780829104E-3</c:v>
                </c:pt>
                <c:pt idx="81">
                  <c:v>-2.5427365944796776E-3</c:v>
                </c:pt>
                <c:pt idx="82">
                  <c:v>-2.5420221515748409E-3</c:v>
                </c:pt>
                <c:pt idx="83">
                  <c:v>-2.5406678656381132E-3</c:v>
                </c:pt>
                <c:pt idx="84">
                  <c:v>-2.5396456323534267E-3</c:v>
                </c:pt>
                <c:pt idx="85">
                  <c:v>-2.539290465177757E-3</c:v>
                </c:pt>
                <c:pt idx="86">
                  <c:v>-2.5390443385786554E-3</c:v>
                </c:pt>
                <c:pt idx="87">
                  <c:v>-2.5389139802145522E-3</c:v>
                </c:pt>
                <c:pt idx="88">
                  <c:v>-2.5390548881665254E-3</c:v>
                </c:pt>
                <c:pt idx="89">
                  <c:v>-2.5396847835557068E-3</c:v>
                </c:pt>
                <c:pt idx="90">
                  <c:v>-2.5402341822022834E-3</c:v>
                </c:pt>
                <c:pt idx="91">
                  <c:v>-2.5409397154740887E-3</c:v>
                </c:pt>
                <c:pt idx="92">
                  <c:v>-2.5418081111494573E-3</c:v>
                </c:pt>
                <c:pt idx="93">
                  <c:v>-2.5441034360795811E-3</c:v>
                </c:pt>
                <c:pt idx="94">
                  <c:v>-2.5470448711750748E-3</c:v>
                </c:pt>
                <c:pt idx="95">
                  <c:v>-2.5488284943442352E-3</c:v>
                </c:pt>
                <c:pt idx="96">
                  <c:v>-2.550815346067381E-3</c:v>
                </c:pt>
                <c:pt idx="97">
                  <c:v>-2.5530121542427509E-3</c:v>
                </c:pt>
                <c:pt idx="98">
                  <c:v>-2.558121085787235E-3</c:v>
                </c:pt>
                <c:pt idx="99">
                  <c:v>-2.5640335051146934E-3</c:v>
                </c:pt>
                <c:pt idx="100">
                  <c:v>-2.5673810109472228E-3</c:v>
                </c:pt>
                <c:pt idx="101">
                  <c:v>-2.5709788396621747E-3</c:v>
                </c:pt>
                <c:pt idx="102">
                  <c:v>-2.5748337187581072E-3</c:v>
                </c:pt>
                <c:pt idx="103">
                  <c:v>-2.5834154109549701E-3</c:v>
                </c:pt>
                <c:pt idx="104">
                  <c:v>-2.5928869662150689E-3</c:v>
                </c:pt>
                <c:pt idx="105">
                  <c:v>-2.5976963671725528E-3</c:v>
                </c:pt>
                <c:pt idx="106">
                  <c:v>-2.602361415080523E-3</c:v>
                </c:pt>
                <c:pt idx="107">
                  <c:v>-2.6068777935517318E-3</c:v>
                </c:pt>
                <c:pt idx="108">
                  <c:v>-2.6153744016621516E-3</c:v>
                </c:pt>
                <c:pt idx="109">
                  <c:v>-2.6233702808076131E-3</c:v>
                </c:pt>
                <c:pt idx="110">
                  <c:v>-2.6270785635285065E-3</c:v>
                </c:pt>
                <c:pt idx="111">
                  <c:v>-2.6306122775698881E-3</c:v>
                </c:pt>
                <c:pt idx="112">
                  <c:v>-2.6339671063846382E-3</c:v>
                </c:pt>
                <c:pt idx="113">
                  <c:v>-2.640039536716543E-3</c:v>
                </c:pt>
                <c:pt idx="114">
                  <c:v>-2.6455112394740965E-3</c:v>
                </c:pt>
                <c:pt idx="115">
                  <c:v>-2.6479068947482531E-3</c:v>
                </c:pt>
                <c:pt idx="116">
                  <c:v>-2.6500977655530278E-3</c:v>
                </c:pt>
                <c:pt idx="117">
                  <c:v>-2.6520795356610449E-3</c:v>
                </c:pt>
                <c:pt idx="118">
                  <c:v>-2.6553049052457922E-3</c:v>
                </c:pt>
                <c:pt idx="119">
                  <c:v>-2.6578292777035273E-3</c:v>
                </c:pt>
                <c:pt idx="120">
                  <c:v>-2.6587007960809927E-3</c:v>
                </c:pt>
                <c:pt idx="121">
                  <c:v>-2.6593373145589183E-3</c:v>
                </c:pt>
                <c:pt idx="122">
                  <c:v>-2.6597345165502162E-3</c:v>
                </c:pt>
                <c:pt idx="123">
                  <c:v>-2.6596899665864981E-3</c:v>
                </c:pt>
                <c:pt idx="124">
                  <c:v>-2.6588438301855533E-3</c:v>
                </c:pt>
                <c:pt idx="125">
                  <c:v>-2.6580339627324534E-3</c:v>
                </c:pt>
                <c:pt idx="126">
                  <c:v>-2.6572325405638253E-3</c:v>
                </c:pt>
                <c:pt idx="127">
                  <c:v>-2.6564959951391742E-3</c:v>
                </c:pt>
                <c:pt idx="128">
                  <c:v>-2.6552333803264716E-3</c:v>
                </c:pt>
                <c:pt idx="129">
                  <c:v>-2.6542537991902648E-3</c:v>
                </c:pt>
                <c:pt idx="130">
                  <c:v>-2.6538830511979583E-3</c:v>
                </c:pt>
                <c:pt idx="131">
                  <c:v>-2.6535937455784975E-3</c:v>
                </c:pt>
                <c:pt idx="132">
                  <c:v>-2.6533886430035736E-3</c:v>
                </c:pt>
                <c:pt idx="133">
                  <c:v>-2.6532533646150824E-3</c:v>
                </c:pt>
                <c:pt idx="134">
                  <c:v>-2.6534654828180848E-3</c:v>
                </c:pt>
                <c:pt idx="135">
                  <c:v>-2.6537228098577614E-3</c:v>
                </c:pt>
                <c:pt idx="136">
                  <c:v>-2.6540809055708436E-3</c:v>
                </c:pt>
                <c:pt idx="137">
                  <c:v>-2.6545425307489268E-3</c:v>
                </c:pt>
                <c:pt idx="138">
                  <c:v>-2.6558050917246945E-3</c:v>
                </c:pt>
                <c:pt idx="139">
                  <c:v>-2.657479545860042E-3</c:v>
                </c:pt>
                <c:pt idx="140">
                  <c:v>-2.6585002326751095E-3</c:v>
                </c:pt>
                <c:pt idx="141">
                  <c:v>-2.6596410145440785E-3</c:v>
                </c:pt>
                <c:pt idx="142">
                  <c:v>-2.6609046525383206E-3</c:v>
                </c:pt>
                <c:pt idx="143">
                  <c:v>-2.6638355413366455E-3</c:v>
                </c:pt>
                <c:pt idx="144">
                  <c:v>-2.6672429821195109E-3</c:v>
                </c:pt>
                <c:pt idx="145">
                  <c:v>-2.6691623135732812E-3</c:v>
                </c:pt>
                <c:pt idx="146">
                  <c:v>-2.6712210665413849E-3</c:v>
                </c:pt>
                <c:pt idx="147">
                  <c:v>-2.6734091378655123E-3</c:v>
                </c:pt>
                <c:pt idx="148">
                  <c:v>-2.6780177054597232E-3</c:v>
                </c:pt>
                <c:pt idx="149">
                  <c:v>-2.6828995671479561E-3</c:v>
                </c:pt>
                <c:pt idx="150">
                  <c:v>-2.6854505578066679E-3</c:v>
                </c:pt>
                <c:pt idx="151">
                  <c:v>-2.6880755383595911E-3</c:v>
                </c:pt>
                <c:pt idx="152">
                  <c:v>-2.6907758267524784E-3</c:v>
                </c:pt>
                <c:pt idx="153">
                  <c:v>-2.6964138250473724E-3</c:v>
                </c:pt>
                <c:pt idx="154">
                  <c:v>-2.7023564252326437E-3</c:v>
                </c:pt>
                <c:pt idx="155">
                  <c:v>-2.7054530270476107E-3</c:v>
                </c:pt>
                <c:pt idx="156">
                  <c:v>-2.7086328462955223E-3</c:v>
                </c:pt>
                <c:pt idx="157">
                  <c:v>-2.7118972011219711E-3</c:v>
                </c:pt>
                <c:pt idx="158">
                  <c:v>-2.7186937553747015E-3</c:v>
                </c:pt>
                <c:pt idx="159">
                  <c:v>-2.7258263403240335E-3</c:v>
                </c:pt>
                <c:pt idx="160">
                  <c:v>-2.7295331463461636E-3</c:v>
                </c:pt>
                <c:pt idx="161">
                  <c:v>-2.7333323971401313E-3</c:v>
                </c:pt>
                <c:pt idx="162">
                  <c:v>-2.7372254112112415E-3</c:v>
                </c:pt>
                <c:pt idx="163">
                  <c:v>-2.7453096384455478E-3</c:v>
                </c:pt>
                <c:pt idx="164">
                  <c:v>-2.7537614629391527E-3</c:v>
                </c:pt>
                <c:pt idx="165">
                  <c:v>-2.7581430657797057E-3</c:v>
                </c:pt>
                <c:pt idx="166">
                  <c:v>-2.7626263412106056E-3</c:v>
                </c:pt>
                <c:pt idx="167">
                  <c:v>-2.767212607297509E-3</c:v>
                </c:pt>
                <c:pt idx="168">
                  <c:v>-2.7767136154643879E-3</c:v>
                </c:pt>
                <c:pt idx="169">
                  <c:v>-2.7865590684506003E-3</c:v>
                </c:pt>
                <c:pt idx="170">
                  <c:v>-2.7913490309972033E-3</c:v>
                </c:pt>
                <c:pt idx="171">
                  <c:v>-2.7959139557554025E-3</c:v>
                </c:pt>
                <c:pt idx="172">
                  <c:v>-2.8002498075130333E-3</c:v>
                </c:pt>
                <c:pt idx="173">
                  <c:v>-2.8081158530479655E-3</c:v>
                </c:pt>
                <c:pt idx="174">
                  <c:v>-2.8152217770571752E-3</c:v>
                </c:pt>
                <c:pt idx="175">
                  <c:v>-2.8183517333513208E-3</c:v>
                </c:pt>
                <c:pt idx="176">
                  <c:v>-2.8212284043327429E-3</c:v>
                </c:pt>
                <c:pt idx="177">
                  <c:v>-2.823847754749309E-3</c:v>
                </c:pt>
                <c:pt idx="178">
                  <c:v>-2.8281863251589101E-3</c:v>
                </c:pt>
                <c:pt idx="179">
                  <c:v>-2.8316712442055803E-3</c:v>
                </c:pt>
                <c:pt idx="180">
                  <c:v>-2.8329434616569671E-3</c:v>
                </c:pt>
                <c:pt idx="181">
                  <c:v>-2.8339341462713108E-3</c:v>
                </c:pt>
                <c:pt idx="182">
                  <c:v>-2.834639262956351E-3</c:v>
                </c:pt>
                <c:pt idx="183">
                  <c:v>-2.8350550991351753E-3</c:v>
                </c:pt>
                <c:pt idx="184">
                  <c:v>-2.8345233417237381E-3</c:v>
                </c:pt>
                <c:pt idx="185">
                  <c:v>-2.8337400875422247E-3</c:v>
                </c:pt>
                <c:pt idx="186">
                  <c:v>-2.8326470532391568E-3</c:v>
                </c:pt>
                <c:pt idx="187">
                  <c:v>-2.8312402033225936E-3</c:v>
                </c:pt>
                <c:pt idx="188">
                  <c:v>-2.8273380691201666E-3</c:v>
                </c:pt>
                <c:pt idx="189">
                  <c:v>-2.8223939400007225E-3</c:v>
                </c:pt>
                <c:pt idx="190">
                  <c:v>-2.8193574815160716E-3</c:v>
                </c:pt>
                <c:pt idx="191">
                  <c:v>-2.8160728867199225E-3</c:v>
                </c:pt>
                <c:pt idx="192">
                  <c:v>-2.8128982922126511E-3</c:v>
                </c:pt>
                <c:pt idx="193">
                  <c:v>-2.8072102539056232E-3</c:v>
                </c:pt>
                <c:pt idx="194">
                  <c:v>-2.8022679440509179E-3</c:v>
                </c:pt>
                <c:pt idx="195">
                  <c:v>-2.8001462711735314E-3</c:v>
                </c:pt>
                <c:pt idx="196">
                  <c:v>-2.7982465263320933E-3</c:v>
                </c:pt>
                <c:pt idx="197">
                  <c:v>-2.7965724910616885E-3</c:v>
                </c:pt>
                <c:pt idx="198">
                  <c:v>-2.7939740076465824E-3</c:v>
                </c:pt>
                <c:pt idx="199">
                  <c:v>-2.792209071076357E-3</c:v>
                </c:pt>
                <c:pt idx="200">
                  <c:v>-2.7917203028504645E-3</c:v>
                </c:pt>
                <c:pt idx="201">
                  <c:v>-2.7914799319272987E-3</c:v>
                </c:pt>
                <c:pt idx="202">
                  <c:v>-2.7914917395621686E-3</c:v>
                </c:pt>
                <c:pt idx="203">
                  <c:v>-2.7923531972939841E-3</c:v>
                </c:pt>
                <c:pt idx="204">
                  <c:v>-2.7941363818273501E-3</c:v>
                </c:pt>
                <c:pt idx="205">
                  <c:v>-2.7954658018014555E-3</c:v>
                </c:pt>
                <c:pt idx="206">
                  <c:v>-2.797070088145226E-3</c:v>
                </c:pt>
                <c:pt idx="207">
                  <c:v>-2.7989530221939063E-3</c:v>
                </c:pt>
                <c:pt idx="208">
                  <c:v>-2.8036447871837566E-3</c:v>
                </c:pt>
                <c:pt idx="209">
                  <c:v>-2.80934686022416E-3</c:v>
                </c:pt>
                <c:pt idx="210">
                  <c:v>-2.8126797517069591E-3</c:v>
                </c:pt>
                <c:pt idx="211">
                  <c:v>-2.8163139786263613E-3</c:v>
                </c:pt>
                <c:pt idx="212">
                  <c:v>-2.8202533221177717E-3</c:v>
                </c:pt>
                <c:pt idx="213">
                  <c:v>-2.8283662907346852E-3</c:v>
                </c:pt>
                <c:pt idx="214">
                  <c:v>-2.8359150501922059E-3</c:v>
                </c:pt>
                <c:pt idx="215">
                  <c:v>-2.8393238341273275E-3</c:v>
                </c:pt>
                <c:pt idx="216">
                  <c:v>-2.8425154760780558E-3</c:v>
                </c:pt>
                <c:pt idx="217">
                  <c:v>-2.8454870087379902E-3</c:v>
                </c:pt>
                <c:pt idx="218">
                  <c:v>-2.8506589672394611E-3</c:v>
                </c:pt>
                <c:pt idx="219">
                  <c:v>-2.8551127021803069E-3</c:v>
                </c:pt>
                <c:pt idx="220">
                  <c:v>-2.8569391797894639E-3</c:v>
                </c:pt>
                <c:pt idx="221">
                  <c:v>-2.8585277447090718E-3</c:v>
                </c:pt>
                <c:pt idx="222">
                  <c:v>-2.8598754294728579E-3</c:v>
                </c:pt>
                <c:pt idx="223">
                  <c:v>-2.8617302803857214E-3</c:v>
                </c:pt>
                <c:pt idx="224">
                  <c:v>-2.862798022880142E-3</c:v>
                </c:pt>
                <c:pt idx="225">
                  <c:v>-2.8628967984678511E-3</c:v>
                </c:pt>
                <c:pt idx="226">
                  <c:v>-2.862736890301143E-3</c:v>
                </c:pt>
                <c:pt idx="227">
                  <c:v>-2.8623153313134253E-3</c:v>
                </c:pt>
                <c:pt idx="228">
                  <c:v>-2.860562476758588E-3</c:v>
                </c:pt>
                <c:pt idx="229">
                  <c:v>-2.8579532405847985E-3</c:v>
                </c:pt>
                <c:pt idx="230">
                  <c:v>-2.8561789178160879E-3</c:v>
                </c:pt>
                <c:pt idx="231">
                  <c:v>-2.8541251406677404E-3</c:v>
                </c:pt>
                <c:pt idx="232">
                  <c:v>-2.8517889415935471E-3</c:v>
                </c:pt>
                <c:pt idx="233">
                  <c:v>-2.8461377994659642E-3</c:v>
                </c:pt>
                <c:pt idx="234">
                  <c:v>-2.8396220050952437E-3</c:v>
                </c:pt>
                <c:pt idx="235">
                  <c:v>-2.8361991852676738E-3</c:v>
                </c:pt>
                <c:pt idx="236">
                  <c:v>-2.832850147220789E-3</c:v>
                </c:pt>
                <c:pt idx="237">
                  <c:v>-2.8295762980690142E-3</c:v>
                </c:pt>
                <c:pt idx="238">
                  <c:v>-2.823264123246183E-3</c:v>
                </c:pt>
                <c:pt idx="239">
                  <c:v>-2.8172609317422825E-3</c:v>
                </c:pt>
                <c:pt idx="240">
                  <c:v>-2.8143841331829123E-3</c:v>
                </c:pt>
                <c:pt idx="241">
                  <c:v>-2.8115909660053617E-3</c:v>
                </c:pt>
                <c:pt idx="242">
                  <c:v>-2.808882837324056E-3</c:v>
                </c:pt>
                <c:pt idx="243">
                  <c:v>-2.8037352407617178E-3</c:v>
                </c:pt>
                <c:pt idx="244">
                  <c:v>-2.7989288490903874E-3</c:v>
                </c:pt>
                <c:pt idx="245">
                  <c:v>-2.7966670190870957E-3</c:v>
                </c:pt>
                <c:pt idx="246">
                  <c:v>-2.7944986700267904E-3</c:v>
                </c:pt>
                <c:pt idx="247">
                  <c:v>-2.7924252091837687E-3</c:v>
                </c:pt>
                <c:pt idx="248">
                  <c:v>-2.7885800157401164E-3</c:v>
                </c:pt>
                <c:pt idx="249">
                  <c:v>-2.7851083883145833E-3</c:v>
                </c:pt>
                <c:pt idx="250">
                  <c:v>-2.7835304741952172E-3</c:v>
                </c:pt>
                <c:pt idx="251">
                  <c:v>-2.7820558906999082E-3</c:v>
                </c:pt>
                <c:pt idx="252">
                  <c:v>-2.7806860448631454E-3</c:v>
                </c:pt>
                <c:pt idx="253">
                  <c:v>-2.7782810729481966E-3</c:v>
                </c:pt>
                <c:pt idx="254">
                  <c:v>-2.7762821805099591E-3</c:v>
                </c:pt>
                <c:pt idx="255">
                  <c:v>-2.7754571295623975E-3</c:v>
                </c:pt>
                <c:pt idx="256">
                  <c:v>-2.7747239772235588E-3</c:v>
                </c:pt>
                <c:pt idx="257">
                  <c:v>-2.773998539953304E-3</c:v>
                </c:pt>
                <c:pt idx="258">
                  <c:v>-2.7720858094193446E-3</c:v>
                </c:pt>
                <c:pt idx="259">
                  <c:v>-2.7701701334814643E-3</c:v>
                </c:pt>
                <c:pt idx="260">
                  <c:v>-2.7693643156290193E-3</c:v>
                </c:pt>
                <c:pt idx="261">
                  <c:v>-2.7685451549297468E-3</c:v>
                </c:pt>
                <c:pt idx="262">
                  <c:v>-2.7668411685377592E-3</c:v>
                </c:pt>
                <c:pt idx="263">
                  <c:v>-2.7651353899393882E-3</c:v>
                </c:pt>
                <c:pt idx="264">
                  <c:v>-2.7642497449420489E-3</c:v>
                </c:pt>
                <c:pt idx="265">
                  <c:v>-2.7633508492241887E-3</c:v>
                </c:pt>
                <c:pt idx="266">
                  <c:v>-2.7624387182534349E-3</c:v>
                </c:pt>
                <c:pt idx="267">
                  <c:v>-2.7605492463678161E-3</c:v>
                </c:pt>
                <c:pt idx="268">
                  <c:v>-2.7586581477567762E-3</c:v>
                </c:pt>
                <c:pt idx="269">
                  <c:v>-2.7576800704176563E-3</c:v>
                </c:pt>
                <c:pt idx="270">
                  <c:v>-2.7566888499119813E-3</c:v>
                </c:pt>
                <c:pt idx="271">
                  <c:v>-2.7556845017073783E-3</c:v>
                </c:pt>
                <c:pt idx="272">
                  <c:v>-2.7536110604087227E-3</c:v>
                </c:pt>
                <c:pt idx="273">
                  <c:v>-2.7515361383745329E-3</c:v>
                </c:pt>
                <c:pt idx="274">
                  <c:v>-2.7504663818511688E-3</c:v>
                </c:pt>
                <c:pt idx="275">
                  <c:v>-2.7493835896752472E-3</c:v>
                </c:pt>
                <c:pt idx="276">
                  <c:v>-2.7482877774742676E-3</c:v>
                </c:pt>
                <c:pt idx="277">
                  <c:v>-2.7460318824701346E-3</c:v>
                </c:pt>
                <c:pt idx="278">
                  <c:v>-2.7437746337755087E-3</c:v>
                </c:pt>
                <c:pt idx="279">
                  <c:v>-2.7426139512654046E-3</c:v>
                </c:pt>
                <c:pt idx="280">
                  <c:v>-2.7414403405767729E-3</c:v>
                </c:pt>
                <c:pt idx="281">
                  <c:v>-2.7402538173371127E-3</c:v>
                </c:pt>
                <c:pt idx="282">
                  <c:v>-2.7378169843883526E-3</c:v>
                </c:pt>
                <c:pt idx="283">
                  <c:v>-2.7353789061024258E-3</c:v>
                </c:pt>
                <c:pt idx="284">
                  <c:v>-2.7341280504833421E-3</c:v>
                </c:pt>
                <c:pt idx="285">
                  <c:v>-2.7328643745194725E-3</c:v>
                </c:pt>
                <c:pt idx="286">
                  <c:v>-2.7315878935185722E-3</c:v>
                </c:pt>
                <c:pt idx="287">
                  <c:v>-2.7289716379730322E-3</c:v>
                </c:pt>
                <c:pt idx="288">
                  <c:v>-2.7263542270183905E-3</c:v>
                </c:pt>
                <c:pt idx="289">
                  <c:v>-2.7250139516876715E-3</c:v>
                </c:pt>
                <c:pt idx="290">
                  <c:v>-2.7236609635261644E-3</c:v>
                </c:pt>
                <c:pt idx="291">
                  <c:v>-2.7222952778416243E-3</c:v>
                </c:pt>
                <c:pt idx="292">
                  <c:v>-2.7195011150338289E-3</c:v>
                </c:pt>
                <c:pt idx="293">
                  <c:v>-2.716705868786029E-3</c:v>
                </c:pt>
                <c:pt idx="294">
                  <c:v>-2.715276926741339E-3</c:v>
                </c:pt>
                <c:pt idx="295">
                  <c:v>-2.7138353794597947E-3</c:v>
                </c:pt>
                <c:pt idx="296">
                  <c:v>-2.7123812423290872E-3</c:v>
                </c:pt>
                <c:pt idx="297">
                  <c:v>-2.70941068734043E-3</c:v>
                </c:pt>
                <c:pt idx="298">
                  <c:v>-2.7064391032682877E-3</c:v>
                </c:pt>
                <c:pt idx="299">
                  <c:v>-2.704922247667163E-3</c:v>
                </c:pt>
                <c:pt idx="300">
                  <c:v>-2.7033928944231178E-3</c:v>
                </c:pt>
                <c:pt idx="301">
                  <c:v>-2.7018510589238431E-3</c:v>
                </c:pt>
                <c:pt idx="302">
                  <c:v>-2.6987056267291365E-3</c:v>
                </c:pt>
                <c:pt idx="303">
                  <c:v>-2.6955592024080488E-3</c:v>
                </c:pt>
                <c:pt idx="304">
                  <c:v>-2.6939551863680578E-3</c:v>
                </c:pt>
                <c:pt idx="305">
                  <c:v>-2.692338780398984E-3</c:v>
                </c:pt>
                <c:pt idx="306">
                  <c:v>-2.6907099997286466E-3</c:v>
                </c:pt>
                <c:pt idx="307">
                  <c:v>-2.6873912049296678E-3</c:v>
                </c:pt>
                <c:pt idx="308">
                  <c:v>-2.6840714381881625E-3</c:v>
                </c:pt>
                <c:pt idx="309">
                  <c:v>-2.6823810149467775E-3</c:v>
                </c:pt>
                <c:pt idx="310">
                  <c:v>-2.6806783092903075E-3</c:v>
                </c:pt>
                <c:pt idx="311">
                  <c:v>-2.6789633364465715E-3</c:v>
                </c:pt>
                <c:pt idx="312">
                  <c:v>-2.6754726937783246E-3</c:v>
                </c:pt>
                <c:pt idx="313">
                  <c:v>-2.6719810825914792E-3</c:v>
                </c:pt>
                <c:pt idx="314">
                  <c:v>-2.6702050052263004E-3</c:v>
                </c:pt>
                <c:pt idx="315">
                  <c:v>-2.6684167530000025E-3</c:v>
                </c:pt>
                <c:pt idx="316">
                  <c:v>-2.6666163413402444E-3</c:v>
                </c:pt>
                <c:pt idx="317">
                  <c:v>-2.6629553650181492E-3</c:v>
                </c:pt>
                <c:pt idx="318">
                  <c:v>-2.659293407600849E-3</c:v>
                </c:pt>
                <c:pt idx="319">
                  <c:v>-2.6574324292694129E-3</c:v>
                </c:pt>
                <c:pt idx="320">
                  <c:v>-2.6555593835508873E-3</c:v>
                </c:pt>
                <c:pt idx="321">
                  <c:v>-2.6536742862326435E-3</c:v>
                </c:pt>
                <c:pt idx="322">
                  <c:v>-2.6498444903788609E-3</c:v>
                </c:pt>
                <c:pt idx="323">
                  <c:v>-2.6460136851191862E-3</c:v>
                </c:pt>
                <c:pt idx="324">
                  <c:v>-2.6440685588990931E-3</c:v>
                </c:pt>
                <c:pt idx="325">
                  <c:v>-2.6421114731256523E-3</c:v>
                </c:pt>
                <c:pt idx="326">
                  <c:v>-2.6401424430266829E-3</c:v>
                </c:pt>
                <c:pt idx="327">
                  <c:v>-2.6361453416035019E-3</c:v>
                </c:pt>
                <c:pt idx="328">
                  <c:v>-2.6321471872892133E-3</c:v>
                </c:pt>
                <c:pt idx="329">
                  <c:v>-2.6301186662980314E-3</c:v>
                </c:pt>
                <c:pt idx="330">
                  <c:v>-2.6280782932674995E-3</c:v>
                </c:pt>
                <c:pt idx="331">
                  <c:v>-2.626026083745181E-3</c:v>
                </c:pt>
                <c:pt idx="332">
                  <c:v>-2.6218631905150502E-3</c:v>
                </c:pt>
                <c:pt idx="333">
                  <c:v>-2.6176991857740362E-3</c:v>
                </c:pt>
                <c:pt idx="334">
                  <c:v>-2.6155880232892059E-3</c:v>
                </c:pt>
                <c:pt idx="335">
                  <c:v>-2.6134651163189915E-3</c:v>
                </c:pt>
                <c:pt idx="336">
                  <c:v>-2.606976641281733E-3</c:v>
                </c:pt>
                <c:pt idx="337">
                  <c:v>-2.600481901775531E-3</c:v>
                </c:pt>
                <c:pt idx="338">
                  <c:v>-2.5982772140231702E-3</c:v>
                </c:pt>
                <c:pt idx="339">
                  <c:v>-2.5960609047270822E-3</c:v>
                </c:pt>
                <c:pt idx="340">
                  <c:v>-2.5915709682378107E-3</c:v>
                </c:pt>
                <c:pt idx="341">
                  <c:v>-2.5870797600191509E-3</c:v>
                </c:pt>
                <c:pt idx="342">
                  <c:v>-2.5848055738997289E-3</c:v>
                </c:pt>
                <c:pt idx="343">
                  <c:v>-2.5825198582829501E-3</c:v>
                </c:pt>
                <c:pt idx="344">
                  <c:v>-2.5802226289162178E-3</c:v>
                </c:pt>
                <c:pt idx="345">
                  <c:v>-2.574394505372446E-3</c:v>
                </c:pt>
                <c:pt idx="346">
                  <c:v>-2.5685643112849377E-3</c:v>
                </c:pt>
                <c:pt idx="347">
                  <c:v>-2.5661983212810213E-3</c:v>
                </c:pt>
                <c:pt idx="348">
                  <c:v>-2.5638209249212451E-3</c:v>
                </c:pt>
                <c:pt idx="349">
                  <c:v>-2.5590099973982205E-3</c:v>
                </c:pt>
                <c:pt idx="350">
                  <c:v>-2.5541975836373965E-3</c:v>
                </c:pt>
                <c:pt idx="351">
                  <c:v>-2.5517633862737199E-3</c:v>
                </c:pt>
                <c:pt idx="352">
                  <c:v>-2.5493178747604262E-3</c:v>
                </c:pt>
                <c:pt idx="353">
                  <c:v>-2.5468610645251744E-3</c:v>
                </c:pt>
                <c:pt idx="354">
                  <c:v>-2.5418919105435478E-3</c:v>
                </c:pt>
                <c:pt idx="355">
                  <c:v>-2.536921143918569E-3</c:v>
                </c:pt>
                <c:pt idx="356">
                  <c:v>-2.5344080705691496E-3</c:v>
                </c:pt>
                <c:pt idx="357">
                  <c:v>-2.5318837907040148E-3</c:v>
                </c:pt>
                <c:pt idx="358">
                  <c:v>-2.5293483199106959E-3</c:v>
                </c:pt>
                <c:pt idx="359">
                  <c:v>-2.5242224517008083E-3</c:v>
                </c:pt>
                <c:pt idx="360">
                  <c:v>-2.519094832211799E-3</c:v>
                </c:pt>
                <c:pt idx="361">
                  <c:v>-2.5165036361540771E-3</c:v>
                </c:pt>
                <c:pt idx="362">
                  <c:v>-2.5139013412545097E-3</c:v>
                </c:pt>
                <c:pt idx="363">
                  <c:v>-2.5112879627009477E-3</c:v>
                </c:pt>
                <c:pt idx="364">
                  <c:v>-2.5060068925997214E-3</c:v>
                </c:pt>
                <c:pt idx="365">
                  <c:v>-2.5007239206997767E-3</c:v>
                </c:pt>
                <c:pt idx="366">
                  <c:v>-2.4980553550513207E-3</c:v>
                </c:pt>
                <c:pt idx="367">
                  <c:v>-2.4953757981549529E-3</c:v>
                </c:pt>
                <c:pt idx="368">
                  <c:v>-2.4926852651185882E-3</c:v>
                </c:pt>
                <c:pt idx="369">
                  <c:v>-2.4872505049433613E-3</c:v>
                </c:pt>
                <c:pt idx="370">
                  <c:v>-2.4818136812854164E-3</c:v>
                </c:pt>
                <c:pt idx="371">
                  <c:v>-2.4790684991238265E-3</c:v>
                </c:pt>
                <c:pt idx="372">
                  <c:v>-2.4763124332682906E-3</c:v>
                </c:pt>
                <c:pt idx="373">
                  <c:v>-2.4735454990665318E-3</c:v>
                </c:pt>
                <c:pt idx="374">
                  <c:v>-2.4679585604081566E-3</c:v>
                </c:pt>
                <c:pt idx="375">
                  <c:v>-2.4623693858316642E-3</c:v>
                </c:pt>
                <c:pt idx="376">
                  <c:v>-2.4595483403944129E-3</c:v>
                </c:pt>
                <c:pt idx="377">
                  <c:v>-2.4567165186972773E-3</c:v>
                </c:pt>
                <c:pt idx="378">
                  <c:v>-2.4538739363277884E-3</c:v>
                </c:pt>
                <c:pt idx="379">
                  <c:v>-2.4481363307105042E-3</c:v>
                </c:pt>
                <c:pt idx="380">
                  <c:v>-2.4423963064412746E-3</c:v>
                </c:pt>
                <c:pt idx="381">
                  <c:v>-2.4395001506860581E-3</c:v>
                </c:pt>
                <c:pt idx="382">
                  <c:v>-2.436593326464731E-3</c:v>
                </c:pt>
                <c:pt idx="383">
                  <c:v>-2.4336758489651444E-3</c:v>
                </c:pt>
                <c:pt idx="384">
                  <c:v>-2.427789087553478E-3</c:v>
                </c:pt>
                <c:pt idx="385">
                  <c:v>-2.4218997147773536E-3</c:v>
                </c:pt>
                <c:pt idx="386">
                  <c:v>-2.4189292021015163E-3</c:v>
                </c:pt>
                <c:pt idx="387">
                  <c:v>-2.4159481283136941E-3</c:v>
                </c:pt>
                <c:pt idx="388">
                  <c:v>-2.4129565089614502E-3</c:v>
                </c:pt>
                <c:pt idx="389">
                  <c:v>-2.4069221025735388E-3</c:v>
                </c:pt>
                <c:pt idx="390">
                  <c:v>-2.4008848831424956E-3</c:v>
                </c:pt>
                <c:pt idx="391">
                  <c:v>-2.3978407664237977E-3</c:v>
                </c:pt>
                <c:pt idx="392">
                  <c:v>-2.3947861962669847E-3</c:v>
                </c:pt>
                <c:pt idx="393">
                  <c:v>-2.3917211881396838E-3</c:v>
                </c:pt>
                <c:pt idx="394">
                  <c:v>-2.385540647540374E-3</c:v>
                </c:pt>
                <c:pt idx="395">
                  <c:v>-2.3793570832397748E-3</c:v>
                </c:pt>
                <c:pt idx="396">
                  <c:v>-2.3762401156357527E-3</c:v>
                </c:pt>
                <c:pt idx="397">
                  <c:v>-2.3731128023074533E-3</c:v>
                </c:pt>
                <c:pt idx="398">
                  <c:v>-2.3699751585626316E-3</c:v>
                </c:pt>
                <c:pt idx="399">
                  <c:v>-2.3636499941170896E-3</c:v>
                </c:pt>
                <c:pt idx="400">
                  <c:v>-2.3573215869321373E-3</c:v>
                </c:pt>
                <c:pt idx="401">
                  <c:v>-2.3541325217601994E-3</c:v>
                </c:pt>
                <c:pt idx="402">
                  <c:v>-2.3509332182980458E-3</c:v>
                </c:pt>
                <c:pt idx="403">
                  <c:v>-2.3477236920932398E-3</c:v>
                </c:pt>
                <c:pt idx="404">
                  <c:v>-2.3412554139534691E-3</c:v>
                </c:pt>
                <c:pt idx="405">
                  <c:v>-2.3347836664022736E-3</c:v>
                </c:pt>
                <c:pt idx="406">
                  <c:v>-2.331523256580148E-3</c:v>
                </c:pt>
                <c:pt idx="407">
                  <c:v>-2.3282527163015487E-3</c:v>
                </c:pt>
                <c:pt idx="408">
                  <c:v>-2.3249720606743907E-3</c:v>
                </c:pt>
                <c:pt idx="409">
                  <c:v>-2.3183621787259412E-3</c:v>
                </c:pt>
                <c:pt idx="410">
                  <c:v>-2.3117485933532578E-3</c:v>
                </c:pt>
                <c:pt idx="411">
                  <c:v>-2.308417592238321E-3</c:v>
                </c:pt>
                <c:pt idx="412">
                  <c:v>-2.3050765680210361E-3</c:v>
                </c:pt>
                <c:pt idx="413">
                  <c:v>-2.3017255362089983E-3</c:v>
                </c:pt>
                <c:pt idx="414">
                  <c:v>-2.2949755601908706E-3</c:v>
                </c:pt>
                <c:pt idx="415">
                  <c:v>-2.2882216399278121E-3</c:v>
                </c:pt>
                <c:pt idx="416">
                  <c:v>-2.2848208004777604E-3</c:v>
                </c:pt>
                <c:pt idx="417">
                  <c:v>-2.2814100455992303E-3</c:v>
                </c:pt>
                <c:pt idx="418">
                  <c:v>-2.2779893906799131E-3</c:v>
                </c:pt>
                <c:pt idx="419">
                  <c:v>-2.2711008299181046E-3</c:v>
                </c:pt>
                <c:pt idx="420">
                  <c:v>-2.2642080779888829E-3</c:v>
                </c:pt>
                <c:pt idx="421">
                  <c:v>-2.2607381532813164E-3</c:v>
                </c:pt>
                <c:pt idx="422">
                  <c:v>-2.2572584209390456E-3</c:v>
                </c:pt>
                <c:pt idx="423">
                  <c:v>-2.2537688961099533E-3</c:v>
                </c:pt>
                <c:pt idx="424">
                  <c:v>-2.2467432596373627E-3</c:v>
                </c:pt>
                <c:pt idx="425">
                  <c:v>-2.2397131793594482E-3</c:v>
                </c:pt>
                <c:pt idx="426">
                  <c:v>-2.2361749227117755E-3</c:v>
                </c:pt>
                <c:pt idx="427">
                  <c:v>-2.2326269658634601E-3</c:v>
                </c:pt>
                <c:pt idx="428">
                  <c:v>-2.2290693242021931E-3</c:v>
                </c:pt>
                <c:pt idx="429">
                  <c:v>-2.2219081210383962E-3</c:v>
                </c:pt>
                <c:pt idx="430">
                  <c:v>-2.2147422161022945E-3</c:v>
                </c:pt>
                <c:pt idx="431">
                  <c:v>-2.2111363805521478E-3</c:v>
                </c:pt>
                <c:pt idx="432">
                  <c:v>-2.2075209524352601E-3</c:v>
                </c:pt>
                <c:pt idx="433">
                  <c:v>-2.2038959470593866E-3</c:v>
                </c:pt>
                <c:pt idx="434">
                  <c:v>-2.1966006857843112E-3</c:v>
                </c:pt>
                <c:pt idx="435">
                  <c:v>-2.1893004600403998E-3</c:v>
                </c:pt>
                <c:pt idx="436">
                  <c:v>-2.1856277988252515E-3</c:v>
                </c:pt>
                <c:pt idx="437">
                  <c:v>-2.1819456525573599E-3</c:v>
                </c:pt>
                <c:pt idx="438">
                  <c:v>-2.1782540365045122E-3</c:v>
                </c:pt>
                <c:pt idx="439">
                  <c:v>-2.1708262255248911E-3</c:v>
                </c:pt>
                <c:pt idx="440">
                  <c:v>-2.1633931831965825E-3</c:v>
                </c:pt>
                <c:pt idx="441">
                  <c:v>-2.1596544493940328E-3</c:v>
                </c:pt>
                <c:pt idx="442">
                  <c:v>-2.1559063380927057E-3</c:v>
                </c:pt>
                <c:pt idx="443">
                  <c:v>-2.1521488646802922E-3</c:v>
                </c:pt>
                <c:pt idx="444">
                  <c:v>-2.1445900119232419E-3</c:v>
                </c:pt>
                <c:pt idx="445">
                  <c:v>-2.1370256575536928E-3</c:v>
                </c:pt>
                <c:pt idx="446">
                  <c:v>-2.1332216042813101E-3</c:v>
                </c:pt>
                <c:pt idx="447">
                  <c:v>-2.1294082810241477E-3</c:v>
                </c:pt>
                <c:pt idx="448">
                  <c:v>-2.1255857033697367E-3</c:v>
                </c:pt>
                <c:pt idx="449">
                  <c:v>-2.1178973166424697E-3</c:v>
                </c:pt>
                <c:pt idx="450">
                  <c:v>-2.1102031548947409E-3</c:v>
                </c:pt>
                <c:pt idx="451">
                  <c:v>-2.1063345352301255E-3</c:v>
                </c:pt>
                <c:pt idx="452">
                  <c:v>-2.1024567533345362E-3</c:v>
                </c:pt>
                <c:pt idx="453">
                  <c:v>-2.09856982447576E-3</c:v>
                </c:pt>
                <c:pt idx="454">
                  <c:v>-2.0907534113989712E-3</c:v>
                </c:pt>
                <c:pt idx="455">
                  <c:v>-2.082930947282513E-3</c:v>
                </c:pt>
                <c:pt idx="456">
                  <c:v>-2.0789985144631373E-3</c:v>
                </c:pt>
                <c:pt idx="457">
                  <c:v>-2.0750570268068813E-3</c:v>
                </c:pt>
                <c:pt idx="458">
                  <c:v>-2.0711064999412443E-3</c:v>
                </c:pt>
                <c:pt idx="459">
                  <c:v>-2.0631635678558524E-3</c:v>
                </c:pt>
                <c:pt idx="460">
                  <c:v>-2.0552143065399875E-3</c:v>
                </c:pt>
                <c:pt idx="461">
                  <c:v>-2.0512188136034837E-3</c:v>
                </c:pt>
                <c:pt idx="462">
                  <c:v>-2.0472143736238735E-3</c:v>
                </c:pt>
                <c:pt idx="463">
                  <c:v>-2.0432010017890079E-3</c:v>
                </c:pt>
                <c:pt idx="464">
                  <c:v>-2.0351330576096061E-3</c:v>
                </c:pt>
                <c:pt idx="465">
                  <c:v>-2.0270585046500145E-3</c:v>
                </c:pt>
                <c:pt idx="466">
                  <c:v>-2.023000704833855E-3</c:v>
                </c:pt>
                <c:pt idx="467">
                  <c:v>-2.0189340654885868E-3</c:v>
                </c:pt>
                <c:pt idx="468">
                  <c:v>-2.0148586018020609E-3</c:v>
                </c:pt>
                <c:pt idx="469">
                  <c:v>-2.0066671524032742E-3</c:v>
                </c:pt>
                <c:pt idx="470">
                  <c:v>-1.9984688137153483E-3</c:v>
                </c:pt>
                <c:pt idx="471">
                  <c:v>-1.9943494599372613E-3</c:v>
                </c:pt>
                <c:pt idx="472">
                  <c:v>-1.9902213742639674E-3</c:v>
                </c:pt>
                <c:pt idx="473">
                  <c:v>-1.9860845721630938E-3</c:v>
                </c:pt>
                <c:pt idx="474">
                  <c:v>-1.9777711238866402E-3</c:v>
                </c:pt>
                <c:pt idx="475">
                  <c:v>-1.9694505052791911E-3</c:v>
                </c:pt>
                <c:pt idx="476">
                  <c:v>-1.965270350936521E-3</c:v>
                </c:pt>
                <c:pt idx="477">
                  <c:v>-1.9610815721726738E-3</c:v>
                </c:pt>
                <c:pt idx="478">
                  <c:v>-1.9568841844952445E-3</c:v>
                </c:pt>
                <c:pt idx="479">
                  <c:v>-1.9484502437094875E-3</c:v>
                </c:pt>
                <c:pt idx="480">
                  <c:v>-1.9400088516041691E-3</c:v>
                </c:pt>
                <c:pt idx="481">
                  <c:v>-1.9357686496945803E-3</c:v>
                </c:pt>
                <c:pt idx="482">
                  <c:v>-1.931519930997716E-3</c:v>
                </c:pt>
                <c:pt idx="483">
                  <c:v>-1.9272627109812035E-3</c:v>
                </c:pt>
                <c:pt idx="484">
                  <c:v>-1.9187097835349221E-3</c:v>
                </c:pt>
                <c:pt idx="485">
                  <c:v>-1.9101491244732927E-3</c:v>
                </c:pt>
                <c:pt idx="486">
                  <c:v>-1.9058496282342574E-3</c:v>
                </c:pt>
                <c:pt idx="487">
                  <c:v>-1.9015417226420084E-3</c:v>
                </c:pt>
                <c:pt idx="488">
                  <c:v>-1.897225423443949E-3</c:v>
                </c:pt>
                <c:pt idx="489">
                  <c:v>-1.8885550150526953E-3</c:v>
                </c:pt>
                <c:pt idx="490">
                  <c:v>-1.8798765959093799E-3</c:v>
                </c:pt>
                <c:pt idx="491">
                  <c:v>-1.8755185583385625E-3</c:v>
                </c:pt>
                <c:pt idx="492">
                  <c:v>-1.8711522191283692E-3</c:v>
                </c:pt>
                <c:pt idx="493">
                  <c:v>-1.8667775937863951E-3</c:v>
                </c:pt>
                <c:pt idx="494">
                  <c:v>-1.8579912099125906E-3</c:v>
                </c:pt>
                <c:pt idx="495">
                  <c:v>-1.8491965378153452E-3</c:v>
                </c:pt>
                <c:pt idx="496">
                  <c:v>-1.8447807119903459E-3</c:v>
                </c:pt>
                <c:pt idx="497">
                  <c:v>-1.8403566922797765E-3</c:v>
                </c:pt>
                <c:pt idx="498">
                  <c:v>-1.8359244939913921E-3</c:v>
                </c:pt>
                <c:pt idx="499">
                  <c:v>-1.8270236398310047E-3</c:v>
                </c:pt>
                <c:pt idx="500">
                  <c:v>-1.8181142220541346E-3</c:v>
                </c:pt>
                <c:pt idx="501">
                  <c:v>-1.8136413612923619E-3</c:v>
                </c:pt>
                <c:pt idx="502">
                  <c:v>-1.8091604140790807E-3</c:v>
                </c:pt>
                <c:pt idx="503">
                  <c:v>-1.8046713960018224E-3</c:v>
                </c:pt>
                <c:pt idx="504">
                  <c:v>-1.7956575764443983E-3</c:v>
                </c:pt>
                <c:pt idx="505">
                  <c:v>-1.7866349206085985E-3</c:v>
                </c:pt>
                <c:pt idx="506">
                  <c:v>-1.7821057779876526E-3</c:v>
                </c:pt>
                <c:pt idx="507">
                  <c:v>-1.777568656509132E-3</c:v>
                </c:pt>
                <c:pt idx="508">
                  <c:v>-1.7730235717206E-3</c:v>
                </c:pt>
                <c:pt idx="509">
                  <c:v>-1.7638982914158774E-3</c:v>
                </c:pt>
                <c:pt idx="510">
                  <c:v>-1.7547639054615871E-3</c:v>
                </c:pt>
                <c:pt idx="511">
                  <c:v>-1.7501792340590683E-3</c:v>
                </c:pt>
                <c:pt idx="512">
                  <c:v>-1.7455866915128126E-3</c:v>
                </c:pt>
                <c:pt idx="513">
                  <c:v>-1.7409855584782363E-3</c:v>
                </c:pt>
                <c:pt idx="514">
                  <c:v>-1.7270819479033861E-3</c:v>
                </c:pt>
                <c:pt idx="515">
                  <c:v>-1.7131255200819595E-3</c:v>
                </c:pt>
                <c:pt idx="516">
                  <c:v>-1.7084391596622339E-3</c:v>
                </c:pt>
                <c:pt idx="517">
                  <c:v>-1.6966496574877254E-3</c:v>
                </c:pt>
                <c:pt idx="518">
                  <c:v>-1.6752893332583341E-3</c:v>
                </c:pt>
                <c:pt idx="519">
                  <c:v>-1.6463926515708494E-3</c:v>
                </c:pt>
                <c:pt idx="520">
                  <c:v>-1.6121142441383185E-3</c:v>
                </c:pt>
                <c:pt idx="521">
                  <c:v>-1.5772238692290941E-3</c:v>
                </c:pt>
                <c:pt idx="522">
                  <c:v>-1.5417185378341358E-3</c:v>
                </c:pt>
                <c:pt idx="523">
                  <c:v>-1.5055952611442436E-3</c:v>
                </c:pt>
                <c:pt idx="524">
                  <c:v>-1.4688510502303131E-3</c:v>
                </c:pt>
                <c:pt idx="525">
                  <c:v>-1.4314829158834641E-3</c:v>
                </c:pt>
                <c:pt idx="526">
                  <c:v>-1.3934878693744324E-3</c:v>
                </c:pt>
                <c:pt idx="527">
                  <c:v>-1.3548629216941777E-3</c:v>
                </c:pt>
                <c:pt idx="528">
                  <c:v>-1.3156050837936917E-3</c:v>
                </c:pt>
                <c:pt idx="529">
                  <c:v>-1.2757113666639341E-3</c:v>
                </c:pt>
                <c:pt idx="530">
                  <c:v>-1.2351787814157689E-3</c:v>
                </c:pt>
                <c:pt idx="531">
                  <c:v>-1.176152683792786E-3</c:v>
                </c:pt>
                <c:pt idx="532">
                  <c:v>-1.1521850504880859E-3</c:v>
                </c:pt>
                <c:pt idx="533">
                  <c:v>-1.1097179266705837E-3</c:v>
                </c:pt>
                <c:pt idx="534">
                  <c:v>-1.0665999787384806E-3</c:v>
                </c:pt>
                <c:pt idx="535">
                  <c:v>-1.0165215621649182E-3</c:v>
                </c:pt>
                <c:pt idx="536">
                  <c:v>-9.7839965433443865E-4</c:v>
                </c:pt>
                <c:pt idx="537">
                  <c:v>-9.3331129980445127E-4</c:v>
                </c:pt>
                <c:pt idx="538">
                  <c:v>-8.8756016500379786E-4</c:v>
                </c:pt>
                <c:pt idx="539">
                  <c:v>-8.4114326100337422E-4</c:v>
                </c:pt>
                <c:pt idx="540">
                  <c:v>-7.9405759859429992E-4</c:v>
                </c:pt>
                <c:pt idx="541">
                  <c:v>-7.4630018880750271E-4</c:v>
                </c:pt>
                <c:pt idx="542">
                  <c:v>-6.9786804263394231E-4</c:v>
                </c:pt>
                <c:pt idx="543">
                  <c:v>-6.4875817102461042E-4</c:v>
                </c:pt>
                <c:pt idx="544">
                  <c:v>-5.9896758481059464E-4</c:v>
                </c:pt>
                <c:pt idx="545">
                  <c:v>-5.4849329498285471E-4</c:v>
                </c:pt>
                <c:pt idx="546">
                  <c:v>-4.9733231265225442E-4</c:v>
                </c:pt>
                <c:pt idx="547">
                  <c:v>-4.4548164849000926E-4</c:v>
                </c:pt>
                <c:pt idx="548">
                  <c:v>-3.92938313527047E-4</c:v>
                </c:pt>
                <c:pt idx="549">
                  <c:v>-3.3969931855448721E-4</c:v>
                </c:pt>
                <c:pt idx="550">
                  <c:v>-2.8576167472316172E-4</c:v>
                </c:pt>
                <c:pt idx="551">
                  <c:v>-2.31122392664318E-4</c:v>
                </c:pt>
                <c:pt idx="552">
                  <c:v>-1.7577848348881986E-4</c:v>
                </c:pt>
                <c:pt idx="553">
                  <c:v>-1.1972695798778688E-4</c:v>
                </c:pt>
                <c:pt idx="554">
                  <c:v>-6.2964827032274684E-5</c:v>
                </c:pt>
                <c:pt idx="555">
                  <c:v>-5.4891015333069504E-6</c:v>
                </c:pt>
                <c:pt idx="556">
                  <c:v>5.270320763806069E-5</c:v>
                </c:pt>
                <c:pt idx="557">
                  <c:v>1.1161508973067669E-4</c:v>
                </c:pt>
                <c:pt idx="558">
                  <c:v>1.7124953367364526E-4</c:v>
                </c:pt>
                <c:pt idx="559">
                  <c:v>2.3160952883571895E-4</c:v>
                </c:pt>
                <c:pt idx="560">
                  <c:v>2.9269806418597E-4</c:v>
                </c:pt>
                <c:pt idx="561">
                  <c:v>3.5451812901321489E-4</c:v>
                </c:pt>
                <c:pt idx="562">
                  <c:v>4.1707271244639799E-4</c:v>
                </c:pt>
                <c:pt idx="563">
                  <c:v>4.803648035345276E-4</c:v>
                </c:pt>
                <c:pt idx="564">
                  <c:v>5.4439739172629231E-4</c:v>
                </c:pt>
                <c:pt idx="565">
                  <c:v>6.0917346599076438E-4</c:v>
                </c:pt>
                <c:pt idx="566">
                  <c:v>6.7469601561676029E-4</c:v>
                </c:pt>
                <c:pt idx="567">
                  <c:v>7.409680297332244E-4</c:v>
                </c:pt>
                <c:pt idx="568">
                  <c:v>8.0799249754903713E-4</c:v>
                </c:pt>
                <c:pt idx="569">
                  <c:v>9.047006261742041E-4</c:v>
                </c:pt>
                <c:pt idx="570">
                  <c:v>9.5326022899300256E-4</c:v>
                </c:pt>
                <c:pt idx="571">
                  <c:v>1.0117117253560792E-3</c:v>
                </c:pt>
                <c:pt idx="572">
                  <c:v>1.0801391768211488E-3</c:v>
                </c:pt>
                <c:pt idx="573">
                  <c:v>1.1488098891376808E-3</c:v>
                </c:pt>
                <c:pt idx="574">
                  <c:v>1.217714641601475E-3</c:v>
                </c:pt>
                <c:pt idx="575">
                  <c:v>1.2868442134283953E-3</c:v>
                </c:pt>
                <c:pt idx="576">
                  <c:v>1.3561893839941774E-3</c:v>
                </c:pt>
                <c:pt idx="577">
                  <c:v>1.4257409329943016E-3</c:v>
                </c:pt>
                <c:pt idx="578">
                  <c:v>1.4954896393248873E-3</c:v>
                </c:pt>
                <c:pt idx="579">
                  <c:v>1.5654262826814147E-3</c:v>
                </c:pt>
                <c:pt idx="580">
                  <c:v>1.6355416421998115E-3</c:v>
                </c:pt>
                <c:pt idx="581">
                  <c:v>1.7058264973357495E-3</c:v>
                </c:pt>
                <c:pt idx="582">
                  <c:v>1.7762716275449009E-3</c:v>
                </c:pt>
                <c:pt idx="583">
                  <c:v>1.846867811803321E-3</c:v>
                </c:pt>
                <c:pt idx="584">
                  <c:v>1.9176058298064902E-3</c:v>
                </c:pt>
                <c:pt idx="585">
                  <c:v>1.9884764604505278E-3</c:v>
                </c:pt>
                <c:pt idx="586">
                  <c:v>2.0899448638100893E-3</c:v>
                </c:pt>
                <c:pt idx="587">
                  <c:v>2.1407457736888347E-3</c:v>
                </c:pt>
                <c:pt idx="588">
                  <c:v>2.2017918228645073E-3</c:v>
                </c:pt>
                <c:pt idx="589">
                  <c:v>2.2731006980691859E-3</c:v>
                </c:pt>
                <c:pt idx="590">
                  <c:v>2.3444960823937322E-3</c:v>
                </c:pt>
                <c:pt idx="591">
                  <c:v>2.4159687555336262E-3</c:v>
                </c:pt>
                <c:pt idx="592">
                  <c:v>2.4875094963050515E-3</c:v>
                </c:pt>
                <c:pt idx="593">
                  <c:v>2.5591090841636799E-3</c:v>
                </c:pt>
                <c:pt idx="594">
                  <c:v>2.6307582984053113E-3</c:v>
                </c:pt>
                <c:pt idx="595">
                  <c:v>2.7024479182458094E-3</c:v>
                </c:pt>
                <c:pt idx="596">
                  <c:v>2.7741687228211021E-3</c:v>
                </c:pt>
                <c:pt idx="597">
                  <c:v>2.845911491426989E-3</c:v>
                </c:pt>
                <c:pt idx="598">
                  <c:v>2.9176670031993979E-3</c:v>
                </c:pt>
                <c:pt idx="599">
                  <c:v>2.9894260374341286E-3</c:v>
                </c:pt>
                <c:pt idx="600">
                  <c:v>3.0611793733470449E-3</c:v>
                </c:pt>
                <c:pt idx="601">
                  <c:v>3.1329177899941385E-3</c:v>
                </c:pt>
                <c:pt idx="602">
                  <c:v>3.2046320666712091E-3</c:v>
                </c:pt>
                <c:pt idx="603">
                  <c:v>3.2763129825941206E-3</c:v>
                </c:pt>
                <c:pt idx="604">
                  <c:v>3.3479513168188646E-3</c:v>
                </c:pt>
                <c:pt idx="605">
                  <c:v>3.4195378484813688E-3</c:v>
                </c:pt>
                <c:pt idx="606">
                  <c:v>3.491063356877433E-3</c:v>
                </c:pt>
                <c:pt idx="607">
                  <c:v>3.562518621222921E-3</c:v>
                </c:pt>
                <c:pt idx="608">
                  <c:v>3.6338944204139523E-3</c:v>
                </c:pt>
                <c:pt idx="609">
                  <c:v>3.7051815336663907E-3</c:v>
                </c:pt>
                <c:pt idx="610">
                  <c:v>3.7763707401161639E-3</c:v>
                </c:pt>
                <c:pt idx="611">
                  <c:v>3.8474528189791357E-3</c:v>
                </c:pt>
                <c:pt idx="612">
                  <c:v>3.9184185493112977E-3</c:v>
                </c:pt>
                <c:pt idx="613">
                  <c:v>3.9892587101686416E-3</c:v>
                </c:pt>
                <c:pt idx="614">
                  <c:v>4.0599640807670312E-3</c:v>
                </c:pt>
                <c:pt idx="615">
                  <c:v>4.1305254400025859E-3</c:v>
                </c:pt>
                <c:pt idx="616">
                  <c:v>4.2009335670911696E-3</c:v>
                </c:pt>
                <c:pt idx="617">
                  <c:v>4.27117924116871E-3</c:v>
                </c:pt>
                <c:pt idx="618">
                  <c:v>4.3412532411313265E-3</c:v>
                </c:pt>
                <c:pt idx="619">
                  <c:v>4.411146346194883E-3</c:v>
                </c:pt>
                <c:pt idx="620">
                  <c:v>4.4808493353354351E-3</c:v>
                </c:pt>
                <c:pt idx="621">
                  <c:v>4.5801571585535328E-3</c:v>
                </c:pt>
                <c:pt idx="622">
                  <c:v>4.6494574983135806E-3</c:v>
                </c:pt>
                <c:pt idx="623">
                  <c:v>4.6988086962151954E-3</c:v>
                </c:pt>
                <c:pt idx="624">
                  <c:v>4.7678527303052221E-3</c:v>
                </c:pt>
                <c:pt idx="625">
                  <c:v>4.8367376533509088E-3</c:v>
                </c:pt>
                <c:pt idx="626">
                  <c:v>4.9054556509631198E-3</c:v>
                </c:pt>
                <c:pt idx="627">
                  <c:v>4.9739989089925274E-3</c:v>
                </c:pt>
                <c:pt idx="628">
                  <c:v>5.042359613209868E-3</c:v>
                </c:pt>
                <c:pt idx="629">
                  <c:v>5.1105299496256862E-3</c:v>
                </c:pt>
                <c:pt idx="630">
                  <c:v>5.1785021038508461E-3</c:v>
                </c:pt>
                <c:pt idx="631">
                  <c:v>5.2462682616560841E-3</c:v>
                </c:pt>
                <c:pt idx="632">
                  <c:v>5.3138206088920725E-3</c:v>
                </c:pt>
                <c:pt idx="633">
                  <c:v>5.3811513313295478E-3</c:v>
                </c:pt>
                <c:pt idx="634">
                  <c:v>5.4482526146593102E-3</c:v>
                </c:pt>
                <c:pt idx="635">
                  <c:v>5.5151166448919042E-3</c:v>
                </c:pt>
                <c:pt idx="636">
                  <c:v>5.6008925538275633E-3</c:v>
                </c:pt>
                <c:pt idx="637">
                  <c:v>5.6859086171368034E-3</c:v>
                </c:pt>
                <c:pt idx="638">
                  <c:v>5.7518615244323001E-3</c:v>
                </c:pt>
                <c:pt idx="639">
                  <c:v>5.8269015642142818E-3</c:v>
                </c:pt>
                <c:pt idx="640">
                  <c:v>5.8829405981875027E-3</c:v>
                </c:pt>
                <c:pt idx="641">
                  <c:v>5.948051135948873E-3</c:v>
                </c:pt>
                <c:pt idx="642">
                  <c:v>6.01286525562017E-3</c:v>
                </c:pt>
                <c:pt idx="643">
                  <c:v>6.0773751424125777E-3</c:v>
                </c:pt>
                <c:pt idx="644">
                  <c:v>6.1415729824165766E-3</c:v>
                </c:pt>
                <c:pt idx="645">
                  <c:v>6.2054509611630948E-3</c:v>
                </c:pt>
                <c:pt idx="646">
                  <c:v>6.2690012645028048E-3</c:v>
                </c:pt>
                <c:pt idx="647">
                  <c:v>6.3322160779666348E-3</c:v>
                </c:pt>
                <c:pt idx="648">
                  <c:v>6.3950875874851931E-3</c:v>
                </c:pt>
                <c:pt idx="649">
                  <c:v>6.457607978509472E-3</c:v>
                </c:pt>
                <c:pt idx="650">
                  <c:v>6.5197694368901438E-3</c:v>
                </c:pt>
                <c:pt idx="651">
                  <c:v>6.5815641482380727E-3</c:v>
                </c:pt>
                <c:pt idx="652">
                  <c:v>6.642984298244059E-3</c:v>
                </c:pt>
                <c:pt idx="653">
                  <c:v>6.7040220726788391E-3</c:v>
                </c:pt>
                <c:pt idx="654">
                  <c:v>6.7646696570733411E-3</c:v>
                </c:pt>
                <c:pt idx="655">
                  <c:v>6.8249192371183653E-3</c:v>
                </c:pt>
                <c:pt idx="656">
                  <c:v>6.8847629985846481E-3</c:v>
                </c:pt>
                <c:pt idx="657">
                  <c:v>6.9441931270830537E-3</c:v>
                </c:pt>
                <c:pt idx="658">
                  <c:v>7.0032018082244463E-3</c:v>
                </c:pt>
                <c:pt idx="659">
                  <c:v>7.0617812276996261E-3</c:v>
                </c:pt>
                <c:pt idx="660">
                  <c:v>7.1199235711194575E-3</c:v>
                </c:pt>
                <c:pt idx="661">
                  <c:v>7.1776210241747407E-3</c:v>
                </c:pt>
                <c:pt idx="662">
                  <c:v>7.2348657725562759E-3</c:v>
                </c:pt>
                <c:pt idx="663">
                  <c:v>7.2916500018749275E-3</c:v>
                </c:pt>
                <c:pt idx="664">
                  <c:v>7.3479658976616236E-3</c:v>
                </c:pt>
                <c:pt idx="665">
                  <c:v>7.4038056456871004E-3</c:v>
                </c:pt>
                <c:pt idx="666">
                  <c:v>7.4591614314822863E-3</c:v>
                </c:pt>
                <c:pt idx="667">
                  <c:v>7.5140254408179175E-3</c:v>
                </c:pt>
                <c:pt idx="668">
                  <c:v>7.5683898591449861E-3</c:v>
                </c:pt>
                <c:pt idx="669">
                  <c:v>7.6222468721542924E-3</c:v>
                </c:pt>
                <c:pt idx="670">
                  <c:v>7.6755886655366368E-3</c:v>
                </c:pt>
                <c:pt idx="671">
                  <c:v>7.7284074248229473E-3</c:v>
                </c:pt>
                <c:pt idx="672">
                  <c:v>7.780697489661037E-3</c:v>
                </c:pt>
                <c:pt idx="673">
                  <c:v>7.8402629804408264E-3</c:v>
                </c:pt>
                <c:pt idx="674">
                  <c:v>7.8924867527074838E-3</c:v>
                </c:pt>
                <c:pt idx="675">
                  <c:v>7.9373287203665654E-3</c:v>
                </c:pt>
                <c:pt idx="676">
                  <c:v>7.9897378741833336E-3</c:v>
                </c:pt>
                <c:pt idx="677">
                  <c:v>8.0422495432763696E-3</c:v>
                </c:pt>
                <c:pt idx="678">
                  <c:v>8.0948656138168928E-3</c:v>
                </c:pt>
                <c:pt idx="679">
                  <c:v>8.1475879718961863E-3</c:v>
                </c:pt>
                <c:pt idx="680">
                  <c:v>8.2004185037654054E-3</c:v>
                </c:pt>
                <c:pt idx="681">
                  <c:v>8.2533590955158331E-3</c:v>
                </c:pt>
                <c:pt idx="682">
                  <c:v>8.3064116331588167E-3</c:v>
                </c:pt>
                <c:pt idx="683">
                  <c:v>8.3595780030254474E-3</c:v>
                </c:pt>
                <c:pt idx="684">
                  <c:v>8.4128600912070084E-3</c:v>
                </c:pt>
                <c:pt idx="685">
                  <c:v>8.4662597837148468E-3</c:v>
                </c:pt>
                <c:pt idx="686">
                  <c:v>8.5197789668001178E-3</c:v>
                </c:pt>
                <c:pt idx="687">
                  <c:v>8.5887679585194832E-3</c:v>
                </c:pt>
                <c:pt idx="688">
                  <c:v>8.6271833493078987E-3</c:v>
                </c:pt>
                <c:pt idx="689">
                  <c:v>8.6810723209929108E-3</c:v>
                </c:pt>
                <c:pt idx="690">
                  <c:v>8.7350883278602964E-3</c:v>
                </c:pt>
                <c:pt idx="691">
                  <c:v>8.7892332560013386E-3</c:v>
                </c:pt>
                <c:pt idx="692">
                  <c:v>8.8435089915872567E-3</c:v>
                </c:pt>
                <c:pt idx="693">
                  <c:v>8.8979174207892697E-3</c:v>
                </c:pt>
                <c:pt idx="694">
                  <c:v>8.952460429698661E-3</c:v>
                </c:pt>
                <c:pt idx="695">
                  <c:v>9.0071399045665856E-3</c:v>
                </c:pt>
                <c:pt idx="696">
                  <c:v>9.061957731564263E-3</c:v>
                </c:pt>
                <c:pt idx="697">
                  <c:v>9.116915796623104E-3</c:v>
                </c:pt>
                <c:pt idx="698">
                  <c:v>9.1720159861541362E-3</c:v>
                </c:pt>
                <c:pt idx="699">
                  <c:v>9.2272601863285786E-3</c:v>
                </c:pt>
                <c:pt idx="700">
                  <c:v>9.2826502830778423E-3</c:v>
                </c:pt>
                <c:pt idx="701">
                  <c:v>9.3381881627330188E-3</c:v>
                </c:pt>
                <c:pt idx="702">
                  <c:v>9.3938757114653271E-3</c:v>
                </c:pt>
                <c:pt idx="703">
                  <c:v>9.4497148153660504E-3</c:v>
                </c:pt>
                <c:pt idx="704">
                  <c:v>9.505707360606408E-3</c:v>
                </c:pt>
                <c:pt idx="705">
                  <c:v>9.5618552334375551E-3</c:v>
                </c:pt>
                <c:pt idx="706">
                  <c:v>9.6181603198708387E-3</c:v>
                </c:pt>
                <c:pt idx="707">
                  <c:v>9.6746245062373504E-3</c:v>
                </c:pt>
                <c:pt idx="708">
                  <c:v>9.7312496786283731E-3</c:v>
                </c:pt>
                <c:pt idx="709">
                  <c:v>9.7880377232950622E-3</c:v>
                </c:pt>
                <c:pt idx="710">
                  <c:v>9.8449905263287008E-3</c:v>
                </c:pt>
                <c:pt idx="711">
                  <c:v>9.9021099739005081E-3</c:v>
                </c:pt>
                <c:pt idx="712">
                  <c:v>9.9593979523415754E-3</c:v>
                </c:pt>
                <c:pt idx="713">
                  <c:v>1.0016856347583314E-2</c:v>
                </c:pt>
                <c:pt idx="714">
                  <c:v>1.0074487045956815E-2</c:v>
                </c:pt>
                <c:pt idx="715">
                  <c:v>1.0132291933633297E-2</c:v>
                </c:pt>
                <c:pt idx="716">
                  <c:v>1.0190272896783981E-2</c:v>
                </c:pt>
                <c:pt idx="717">
                  <c:v>1.0248431821580084E-2</c:v>
                </c:pt>
                <c:pt idx="718">
                  <c:v>1.0306770594272763E-2</c:v>
                </c:pt>
                <c:pt idx="719">
                  <c:v>1.03652911009533E-2</c:v>
                </c:pt>
                <c:pt idx="720">
                  <c:v>1.0423995227872851E-2</c:v>
                </c:pt>
                <c:pt idx="721">
                  <c:v>1.0482884861202635E-2</c:v>
                </c:pt>
                <c:pt idx="722">
                  <c:v>1.0541961887193807E-2</c:v>
                </c:pt>
                <c:pt idx="723">
                  <c:v>1.0601228191937651E-2</c:v>
                </c:pt>
                <c:pt idx="724">
                  <c:v>1.0660685661685321E-2</c:v>
                </c:pt>
                <c:pt idx="725">
                  <c:v>1.0720203342948764E-2</c:v>
                </c:pt>
                <c:pt idx="726">
                  <c:v>1.077960706688863E-2</c:v>
                </c:pt>
                <c:pt idx="727">
                  <c:v>1.0838893765718893E-2</c:v>
                </c:pt>
                <c:pt idx="728">
                  <c:v>1.0898061412660809E-2</c:v>
                </c:pt>
                <c:pt idx="729">
                  <c:v>1.095710798117544E-2</c:v>
                </c:pt>
                <c:pt idx="730">
                  <c:v>1.1016031444723851E-2</c:v>
                </c:pt>
                <c:pt idx="731">
                  <c:v>1.1074829776767103E-2</c:v>
                </c:pt>
                <c:pt idx="732">
                  <c:v>1.113350095060639E-2</c:v>
                </c:pt>
                <c:pt idx="733">
                  <c:v>1.1192042939702773E-2</c:v>
                </c:pt>
                <c:pt idx="734">
                  <c:v>1.1250453717437381E-2</c:v>
                </c:pt>
                <c:pt idx="735">
                  <c:v>1.130873125719134E-2</c:v>
                </c:pt>
                <c:pt idx="736">
                  <c:v>1.136687353250565E-2</c:v>
                </c:pt>
                <c:pt idx="737">
                  <c:v>1.1424878516681503E-2</c:v>
                </c:pt>
                <c:pt idx="738">
                  <c:v>1.1482744183100024E-2</c:v>
                </c:pt>
                <c:pt idx="739">
                  <c:v>1.1540468505302215E-2</c:v>
                </c:pt>
                <c:pt idx="740">
                  <c:v>1.159804945650933E-2</c:v>
                </c:pt>
                <c:pt idx="741">
                  <c:v>1.1671868179243816E-2</c:v>
                </c:pt>
                <c:pt idx="742">
                  <c:v>1.171277313986252E-2</c:v>
                </c:pt>
                <c:pt idx="743">
                  <c:v>1.1769911818850787E-2</c:v>
                </c:pt>
                <c:pt idx="744">
                  <c:v>1.1826899020448423E-2</c:v>
                </c:pt>
                <c:pt idx="745">
                  <c:v>1.1883732718196427E-2</c:v>
                </c:pt>
                <c:pt idx="746">
                  <c:v>1.1940410885395991E-2</c:v>
                </c:pt>
                <c:pt idx="747">
                  <c:v>1.1996931495508179E-2</c:v>
                </c:pt>
                <c:pt idx="748">
                  <c:v>1.205329252183418E-2</c:v>
                </c:pt>
                <c:pt idx="749">
                  <c:v>1.2109491937914996E-2</c:v>
                </c:pt>
                <c:pt idx="750">
                  <c:v>1.216552771697188E-2</c:v>
                </c:pt>
                <c:pt idx="751">
                  <c:v>1.2221397832545833E-2</c:v>
                </c:pt>
                <c:pt idx="752">
                  <c:v>1.2277100257938045E-2</c:v>
                </c:pt>
                <c:pt idx="753">
                  <c:v>1.2332632966529644E-2</c:v>
                </c:pt>
                <c:pt idx="754">
                  <c:v>1.2387993931781693E-2</c:v>
                </c:pt>
                <c:pt idx="755">
                  <c:v>1.2443181126995384E-2</c:v>
                </c:pt>
                <c:pt idx="756">
                  <c:v>1.2498192525631779E-2</c:v>
                </c:pt>
                <c:pt idx="757">
                  <c:v>1.2553026101072007E-2</c:v>
                </c:pt>
                <c:pt idx="758">
                  <c:v>1.2607679826537321E-2</c:v>
                </c:pt>
                <c:pt idx="759">
                  <c:v>1.2662151675728595E-2</c:v>
                </c:pt>
                <c:pt idx="760">
                  <c:v>1.271643962170721E-2</c:v>
                </c:pt>
                <c:pt idx="761">
                  <c:v>1.2770541638014166E-2</c:v>
                </c:pt>
                <c:pt idx="762">
                  <c:v>1.2824455698110526E-2</c:v>
                </c:pt>
                <c:pt idx="763">
                  <c:v>1.287817977513761E-2</c:v>
                </c:pt>
                <c:pt idx="764">
                  <c:v>1.2931711842636417E-2</c:v>
                </c:pt>
                <c:pt idx="765">
                  <c:v>1.2985049873988075E-2</c:v>
                </c:pt>
                <c:pt idx="766">
                  <c:v>1.3038191842493774E-2</c:v>
                </c:pt>
                <c:pt idx="767">
                  <c:v>1.3091135721614577E-2</c:v>
                </c:pt>
                <c:pt idx="768">
                  <c:v>1.3143879484651677E-2</c:v>
                </c:pt>
                <c:pt idx="769">
                  <c:v>1.31964211049862E-2</c:v>
                </c:pt>
                <c:pt idx="770">
                  <c:v>1.324875855607921E-2</c:v>
                </c:pt>
                <c:pt idx="771">
                  <c:v>1.3300889811231897E-2</c:v>
                </c:pt>
                <c:pt idx="772">
                  <c:v>1.3352812843745454E-2</c:v>
                </c:pt>
                <c:pt idx="773">
                  <c:v>1.3404525627160879E-2</c:v>
                </c:pt>
                <c:pt idx="774">
                  <c:v>1.3456026134699428E-2</c:v>
                </c:pt>
                <c:pt idx="775">
                  <c:v>1.3507312339742228E-2</c:v>
                </c:pt>
                <c:pt idx="776">
                  <c:v>1.3558382215750342E-2</c:v>
                </c:pt>
                <c:pt idx="777">
                  <c:v>1.3616550919604009E-2</c:v>
                </c:pt>
                <c:pt idx="778">
                  <c:v>1.3660126493073577E-2</c:v>
                </c:pt>
                <c:pt idx="779">
                  <c:v>1.3710912385924701E-2</c:v>
                </c:pt>
                <c:pt idx="780">
                  <c:v>1.3761641750553721E-2</c:v>
                </c:pt>
                <c:pt idx="781">
                  <c:v>1.3812314344514576E-2</c:v>
                </c:pt>
                <c:pt idx="782">
                  <c:v>1.3862929925521073E-2</c:v>
                </c:pt>
                <c:pt idx="783">
                  <c:v>1.3913488251207085E-2</c:v>
                </c:pt>
                <c:pt idx="784">
                  <c:v>1.3963989079286421E-2</c:v>
                </c:pt>
                <c:pt idx="785">
                  <c:v>1.4014432167233082E-2</c:v>
                </c:pt>
                <c:pt idx="786">
                  <c:v>1.4064817272760877E-2</c:v>
                </c:pt>
                <c:pt idx="787">
                  <c:v>1.411514415366355E-2</c:v>
                </c:pt>
                <c:pt idx="788">
                  <c:v>1.4165412567415103E-2</c:v>
                </c:pt>
                <c:pt idx="789">
                  <c:v>1.4215622271809281E-2</c:v>
                </c:pt>
                <c:pt idx="790">
                  <c:v>1.4265773024320083E-2</c:v>
                </c:pt>
                <c:pt idx="791">
                  <c:v>1.4315864582741256E-2</c:v>
                </c:pt>
                <c:pt idx="792">
                  <c:v>1.4380180645776619E-2</c:v>
                </c:pt>
                <c:pt idx="793">
                  <c:v>1.441586914769033E-2</c:v>
                </c:pt>
                <c:pt idx="794">
                  <c:v>1.4465781669565914E-2</c:v>
                </c:pt>
                <c:pt idx="795">
                  <c:v>1.4522750867884682E-2</c:v>
                </c:pt>
                <c:pt idx="796">
                  <c:v>1.4565425980208602E-2</c:v>
                </c:pt>
                <c:pt idx="797">
                  <c:v>1.4615157284403324E-2</c:v>
                </c:pt>
                <c:pt idx="798">
                  <c:v>1.466482769786559E-2</c:v>
                </c:pt>
                <c:pt idx="799">
                  <c:v>1.4714436978389145E-2</c:v>
                </c:pt>
                <c:pt idx="800">
                  <c:v>1.4763984883687797E-2</c:v>
                </c:pt>
                <c:pt idx="801">
                  <c:v>1.4813471171155612E-2</c:v>
                </c:pt>
                <c:pt idx="802">
                  <c:v>1.486289559866627E-2</c:v>
                </c:pt>
                <c:pt idx="803">
                  <c:v>1.4912257923853645E-2</c:v>
                </c:pt>
                <c:pt idx="804">
                  <c:v>1.4961557904191736E-2</c:v>
                </c:pt>
                <c:pt idx="805">
                  <c:v>1.5010795297474289E-2</c:v>
                </c:pt>
                <c:pt idx="806">
                  <c:v>1.5059969861335176E-2</c:v>
                </c:pt>
                <c:pt idx="807">
                  <c:v>1.5109081353328335E-2</c:v>
                </c:pt>
                <c:pt idx="808">
                  <c:v>1.5158129531247511E-2</c:v>
                </c:pt>
                <c:pt idx="809">
                  <c:v>1.5207114152566703E-2</c:v>
                </c:pt>
                <c:pt idx="810">
                  <c:v>1.5256034975079658E-2</c:v>
                </c:pt>
                <c:pt idx="811">
                  <c:v>1.5304891756340311E-2</c:v>
                </c:pt>
                <c:pt idx="812">
                  <c:v>1.5353684253982536E-2</c:v>
                </c:pt>
                <c:pt idx="813">
                  <c:v>1.5402412225800077E-2</c:v>
                </c:pt>
                <c:pt idx="814">
                  <c:v>1.5451075429266936E-2</c:v>
                </c:pt>
                <c:pt idx="815">
                  <c:v>1.5499673622096921E-2</c:v>
                </c:pt>
                <c:pt idx="816">
                  <c:v>1.5548206561923905E-2</c:v>
                </c:pt>
                <c:pt idx="817">
                  <c:v>1.5596674006381761E-2</c:v>
                </c:pt>
                <c:pt idx="818">
                  <c:v>1.5645075713184298E-2</c:v>
                </c:pt>
                <c:pt idx="819">
                  <c:v>1.5693411439885452E-2</c:v>
                </c:pt>
                <c:pt idx="820">
                  <c:v>1.5741680944199032E-2</c:v>
                </c:pt>
                <c:pt idx="821">
                  <c:v>1.5789883983678976E-2</c:v>
                </c:pt>
                <c:pt idx="822">
                  <c:v>1.5838020316039092E-2</c:v>
                </c:pt>
                <c:pt idx="823">
                  <c:v>1.5886089698913253E-2</c:v>
                </c:pt>
                <c:pt idx="824">
                  <c:v>1.5934091890015267E-2</c:v>
                </c:pt>
                <c:pt idx="825">
                  <c:v>1.5982026646819136E-2</c:v>
                </c:pt>
                <c:pt idx="826">
                  <c:v>1.6029893727118605E-2</c:v>
                </c:pt>
                <c:pt idx="827">
                  <c:v>1.607769288846761E-2</c:v>
                </c:pt>
                <c:pt idx="828">
                  <c:v>1.6125423888579959E-2</c:v>
                </c:pt>
                <c:pt idx="829">
                  <c:v>1.6186516291316622E-2</c:v>
                </c:pt>
                <c:pt idx="830">
                  <c:v>1.6233507851959317E-2</c:v>
                </c:pt>
                <c:pt idx="831">
                  <c:v>1.6273403279880583E-2</c:v>
                </c:pt>
                <c:pt idx="832">
                  <c:v>1.6319497404317929E-2</c:v>
                </c:pt>
                <c:pt idx="833">
                  <c:v>1.6365102402895459E-2</c:v>
                </c:pt>
                <c:pt idx="834">
                  <c:v>1.6410214151951763E-2</c:v>
                </c:pt>
                <c:pt idx="835">
                  <c:v>1.6454828527905363E-2</c:v>
                </c:pt>
                <c:pt idx="836">
                  <c:v>1.6498941407014911E-2</c:v>
                </c:pt>
                <c:pt idx="837">
                  <c:v>1.6542548665618995E-2</c:v>
                </c:pt>
                <c:pt idx="838">
                  <c:v>1.6585646180216074E-2</c:v>
                </c:pt>
                <c:pt idx="839">
                  <c:v>1.6628229826824992E-2</c:v>
                </c:pt>
                <c:pt idx="840">
                  <c:v>1.6670295482104081E-2</c:v>
                </c:pt>
                <c:pt idx="841">
                  <c:v>1.6711839022391928E-2</c:v>
                </c:pt>
                <c:pt idx="842">
                  <c:v>1.6752856323787313E-2</c:v>
                </c:pt>
                <c:pt idx="843">
                  <c:v>1.6804812969093419E-2</c:v>
                </c:pt>
                <c:pt idx="844">
                  <c:v>1.6833295715734664E-2</c:v>
                </c:pt>
                <c:pt idx="845">
                  <c:v>1.6872709558963805E-2</c:v>
                </c:pt>
                <c:pt idx="846">
                  <c:v>1.6911580668734771E-2</c:v>
                </c:pt>
                <c:pt idx="847">
                  <c:v>1.6953019081875631E-2</c:v>
                </c:pt>
                <c:pt idx="848">
                  <c:v>1.6993029156928685E-2</c:v>
                </c:pt>
                <c:pt idx="849">
                  <c:v>1.7030167687419606E-2</c:v>
                </c:pt>
                <c:pt idx="850">
                  <c:v>1.7066746400837829E-2</c:v>
                </c:pt>
                <c:pt idx="851">
                  <c:v>1.7102761173601877E-2</c:v>
                </c:pt>
                <c:pt idx="852">
                  <c:v>1.7138207881890466E-2</c:v>
                </c:pt>
                <c:pt idx="853">
                  <c:v>1.7173082402202056E-2</c:v>
                </c:pt>
                <c:pt idx="854">
                  <c:v>1.7207380610715362E-2</c:v>
                </c:pt>
                <c:pt idx="855">
                  <c:v>1.7241098384008779E-2</c:v>
                </c:pt>
                <c:pt idx="856">
                  <c:v>1.7274231598261025E-2</c:v>
                </c:pt>
                <c:pt idx="857">
                  <c:v>1.7306776129970558E-2</c:v>
                </c:pt>
                <c:pt idx="858">
                  <c:v>1.7338727855316094E-2</c:v>
                </c:pt>
                <c:pt idx="859">
                  <c:v>1.7370082650796093E-2</c:v>
                </c:pt>
                <c:pt idx="860">
                  <c:v>1.7400836392749142E-2</c:v>
                </c:pt>
                <c:pt idx="861">
                  <c:v>1.7430984957513829E-2</c:v>
                </c:pt>
                <c:pt idx="862">
                  <c:v>1.7460524221508678E-2</c:v>
                </c:pt>
                <c:pt idx="863">
                  <c:v>1.748945006099234E-2</c:v>
                </c:pt>
                <c:pt idx="864">
                  <c:v>1.7517758352383339E-2</c:v>
                </c:pt>
                <c:pt idx="865">
                  <c:v>1.7545444972100199E-2</c:v>
                </c:pt>
                <c:pt idx="866">
                  <c:v>1.7572505796401572E-2</c:v>
                </c:pt>
                <c:pt idx="867">
                  <c:v>1.7598936701785917E-2</c:v>
                </c:pt>
                <c:pt idx="868">
                  <c:v>1.7624733564511885E-2</c:v>
                </c:pt>
                <c:pt idx="869">
                  <c:v>1.7649892261157873E-2</c:v>
                </c:pt>
                <c:pt idx="870">
                  <c:v>1.7674408667822661E-2</c:v>
                </c:pt>
                <c:pt idx="871">
                  <c:v>1.7698278661084643E-2</c:v>
                </c:pt>
                <c:pt idx="872">
                  <c:v>1.7721498117282408E-2</c:v>
                </c:pt>
                <c:pt idx="873">
                  <c:v>1.7744062912754544E-2</c:v>
                </c:pt>
                <c:pt idx="874">
                  <c:v>1.7765968923919573E-2</c:v>
                </c:pt>
                <c:pt idx="875">
                  <c:v>1.778721202719602E-2</c:v>
                </c:pt>
                <c:pt idx="876">
                  <c:v>1.7807788099002408E-2</c:v>
                </c:pt>
                <c:pt idx="877">
                  <c:v>1.782769301559739E-2</c:v>
                </c:pt>
                <c:pt idx="878">
                  <c:v>1.7846922653559361E-2</c:v>
                </c:pt>
                <c:pt idx="879">
                  <c:v>1.7865472889146972E-2</c:v>
                </c:pt>
                <c:pt idx="880">
                  <c:v>1.7883339598858683E-2</c:v>
                </c:pt>
                <c:pt idx="881">
                  <c:v>1.7908806710904557E-2</c:v>
                </c:pt>
                <c:pt idx="882">
                  <c:v>1.7926021713101647E-2</c:v>
                </c:pt>
                <c:pt idx="883">
                  <c:v>1.7937488412371749E-2</c:v>
                </c:pt>
                <c:pt idx="884">
                  <c:v>1.7954885067688053E-2</c:v>
                </c:pt>
                <c:pt idx="885">
                  <c:v>1.7972392245075852E-2</c:v>
                </c:pt>
                <c:pt idx="886">
                  <c:v>1.7990012558524171E-2</c:v>
                </c:pt>
                <c:pt idx="887">
                  <c:v>1.8007748622261843E-2</c:v>
                </c:pt>
                <c:pt idx="888">
                  <c:v>1.8025603050517702E-2</c:v>
                </c:pt>
                <c:pt idx="889">
                  <c:v>1.8043578457440645E-2</c:v>
                </c:pt>
                <c:pt idx="890">
                  <c:v>1.806167745717957E-2</c:v>
                </c:pt>
                <c:pt idx="891">
                  <c:v>1.8079902663883374E-2</c:v>
                </c:pt>
                <c:pt idx="892">
                  <c:v>1.8098256691700954E-2</c:v>
                </c:pt>
                <c:pt idx="893">
                  <c:v>1.8116742154941079E-2</c:v>
                </c:pt>
                <c:pt idx="894">
                  <c:v>1.8135361667672711E-2</c:v>
                </c:pt>
                <c:pt idx="895">
                  <c:v>1.8154117844044748E-2</c:v>
                </c:pt>
                <c:pt idx="896">
                  <c:v>1.8173013298365959E-2</c:v>
                </c:pt>
                <c:pt idx="897">
                  <c:v>1.8199359092008649E-2</c:v>
                </c:pt>
                <c:pt idx="898">
                  <c:v>1.822225944216882E-2</c:v>
                </c:pt>
                <c:pt idx="899">
                  <c:v>1.8244459401079993E-2</c:v>
                </c:pt>
                <c:pt idx="900">
                  <c:v>1.8261239101269311E-2</c:v>
                </c:pt>
                <c:pt idx="901">
                  <c:v>1.8280958387633106E-2</c:v>
                </c:pt>
                <c:pt idx="902">
                  <c:v>1.8300834130684507E-2</c:v>
                </c:pt>
                <c:pt idx="903">
                  <c:v>1.8320868944732283E-2</c:v>
                </c:pt>
                <c:pt idx="904">
                  <c:v>1.8341065443845395E-2</c:v>
                </c:pt>
                <c:pt idx="905">
                  <c:v>1.8361426242252676E-2</c:v>
                </c:pt>
                <c:pt idx="906">
                  <c:v>1.8381953954103025E-2</c:v>
                </c:pt>
                <c:pt idx="907">
                  <c:v>1.8402651193545339E-2</c:v>
                </c:pt>
                <c:pt idx="908">
                  <c:v>1.8423520574888386E-2</c:v>
                </c:pt>
                <c:pt idx="909">
                  <c:v>1.8444564712281064E-2</c:v>
                </c:pt>
                <c:pt idx="910">
                  <c:v>1.8465786219792335E-2</c:v>
                </c:pt>
                <c:pt idx="911">
                  <c:v>1.8487187711730968E-2</c:v>
                </c:pt>
                <c:pt idx="912">
                  <c:v>1.850877180224586E-2</c:v>
                </c:pt>
                <c:pt idx="913">
                  <c:v>1.8530541105485909E-2</c:v>
                </c:pt>
                <c:pt idx="914">
                  <c:v>1.8552498235759884E-2</c:v>
                </c:pt>
                <c:pt idx="915">
                  <c:v>1.8574645807216683E-2</c:v>
                </c:pt>
                <c:pt idx="916">
                  <c:v>1.8596986433925267E-2</c:v>
                </c:pt>
                <c:pt idx="917">
                  <c:v>1.8619522730194404E-2</c:v>
                </c:pt>
                <c:pt idx="918">
                  <c:v>1.8642257310172994E-2</c:v>
                </c:pt>
                <c:pt idx="919">
                  <c:v>1.8665192788089868E-2</c:v>
                </c:pt>
                <c:pt idx="920">
                  <c:v>1.8688331778093925E-2</c:v>
                </c:pt>
                <c:pt idx="921">
                  <c:v>1.8711676894413998E-2</c:v>
                </c:pt>
                <c:pt idx="922">
                  <c:v>1.873523075127892E-2</c:v>
                </c:pt>
                <c:pt idx="923">
                  <c:v>1.8758995962757652E-2</c:v>
                </c:pt>
                <c:pt idx="924">
                  <c:v>1.87829751432389E-2</c:v>
                </c:pt>
                <c:pt idx="925">
                  <c:v>1.8807170906871562E-2</c:v>
                </c:pt>
                <c:pt idx="926">
                  <c:v>1.8831585867724598E-2</c:v>
                </c:pt>
                <c:pt idx="927">
                  <c:v>1.8856222640106779E-2</c:v>
                </c:pt>
                <c:pt idx="928">
                  <c:v>1.8881083838167001E-2</c:v>
                </c:pt>
                <c:pt idx="929">
                  <c:v>1.8906172076214034E-2</c:v>
                </c:pt>
                <c:pt idx="930">
                  <c:v>1.8931489968396775E-2</c:v>
                </c:pt>
                <c:pt idx="931">
                  <c:v>1.8957040128864122E-2</c:v>
                </c:pt>
                <c:pt idx="932">
                  <c:v>1.8982823885993483E-2</c:v>
                </c:pt>
                <c:pt idx="933">
                  <c:v>1.9018314126020286E-2</c:v>
                </c:pt>
                <c:pt idx="934">
                  <c:v>1.9037949851465896E-2</c:v>
                </c:pt>
                <c:pt idx="935">
                  <c:v>1.9059818794762151E-2</c:v>
                </c:pt>
                <c:pt idx="936">
                  <c:v>1.9085201170803145E-2</c:v>
                </c:pt>
                <c:pt idx="937">
                  <c:v>1.9110441780325615E-2</c:v>
                </c:pt>
                <c:pt idx="938">
                  <c:v>1.9135540341395085E-2</c:v>
                </c:pt>
                <c:pt idx="939">
                  <c:v>1.9160496572157015E-2</c:v>
                </c:pt>
                <c:pt idx="940">
                  <c:v>1.9185310190756866E-2</c:v>
                </c:pt>
                <c:pt idx="941">
                  <c:v>1.9209980915260161E-2</c:v>
                </c:pt>
                <c:pt idx="942">
                  <c:v>1.9234508463972233E-2</c:v>
                </c:pt>
                <c:pt idx="943">
                  <c:v>1.9258892554718798E-2</c:v>
                </c:pt>
                <c:pt idx="944">
                  <c:v>1.9283132905805189E-2</c:v>
                </c:pt>
                <c:pt idx="945">
                  <c:v>1.9307229235376866E-2</c:v>
                </c:pt>
                <c:pt idx="946">
                  <c:v>1.9331181261419417E-2</c:v>
                </c:pt>
                <c:pt idx="947">
                  <c:v>1.9361764232215251E-2</c:v>
                </c:pt>
                <c:pt idx="948">
                  <c:v>1.937865127573879E-2</c:v>
                </c:pt>
                <c:pt idx="949">
                  <c:v>1.9402168700226596E-2</c:v>
                </c:pt>
                <c:pt idx="950">
                  <c:v>1.9425540693847054E-2</c:v>
                </c:pt>
                <c:pt idx="951">
                  <c:v>1.94520731032366E-2</c:v>
                </c:pt>
                <c:pt idx="952">
                  <c:v>1.9471847260508213E-2</c:v>
                </c:pt>
                <c:pt idx="953">
                  <c:v>1.9494781269999706E-2</c:v>
                </c:pt>
                <c:pt idx="954">
                  <c:v>1.9517568720885947E-2</c:v>
                </c:pt>
                <c:pt idx="955">
                  <c:v>1.9540209331552205E-2</c:v>
                </c:pt>
                <c:pt idx="956">
                  <c:v>1.9562702819984068E-2</c:v>
                </c:pt>
                <c:pt idx="957">
                  <c:v>1.9585048904326996E-2</c:v>
                </c:pt>
                <c:pt idx="958">
                  <c:v>1.9607247302646513E-2</c:v>
                </c:pt>
                <c:pt idx="959">
                  <c:v>1.9629297733168016E-2</c:v>
                </c:pt>
                <c:pt idx="960">
                  <c:v>1.9651199914036965E-2</c:v>
                </c:pt>
                <c:pt idx="961">
                  <c:v>1.9672953563238949E-2</c:v>
                </c:pt>
                <c:pt idx="962">
                  <c:v>1.9694558399079298E-2</c:v>
                </c:pt>
                <c:pt idx="963">
                  <c:v>1.9716014139463667E-2</c:v>
                </c:pt>
                <c:pt idx="964">
                  <c:v>1.9737320502697386E-2</c:v>
                </c:pt>
                <c:pt idx="965">
                  <c:v>1.9758477206766045E-2</c:v>
                </c:pt>
                <c:pt idx="966">
                  <c:v>1.9779483969974976E-2</c:v>
                </c:pt>
                <c:pt idx="967">
                  <c:v>1.9800340510309766E-2</c:v>
                </c:pt>
                <c:pt idx="968">
                  <c:v>1.9821046545915877E-2</c:v>
                </c:pt>
                <c:pt idx="969">
                  <c:v>1.9841601794858832E-2</c:v>
                </c:pt>
                <c:pt idx="970">
                  <c:v>1.9862005975443964E-2</c:v>
                </c:pt>
                <c:pt idx="971">
                  <c:v>1.9882258805656861E-2</c:v>
                </c:pt>
                <c:pt idx="972">
                  <c:v>1.9902360003642983E-2</c:v>
                </c:pt>
                <c:pt idx="973">
                  <c:v>1.992230928754779E-2</c:v>
                </c:pt>
                <c:pt idx="974">
                  <c:v>1.9942106375516744E-2</c:v>
                </c:pt>
                <c:pt idx="975">
                  <c:v>1.9961750985615367E-2</c:v>
                </c:pt>
                <c:pt idx="976">
                  <c:v>1.9981242836069057E-2</c:v>
                </c:pt>
                <c:pt idx="977">
                  <c:v>2.0000581644863402E-2</c:v>
                </c:pt>
                <c:pt idx="978">
                  <c:v>2.0019767130223798E-2</c:v>
                </c:pt>
                <c:pt idx="979">
                  <c:v>2.0038799010215769E-2</c:v>
                </c:pt>
                <c:pt idx="980">
                  <c:v>2.0057677003064711E-2</c:v>
                </c:pt>
                <c:pt idx="981">
                  <c:v>2.0076400826916085E-2</c:v>
                </c:pt>
                <c:pt idx="982">
                  <c:v>2.009497019975548E-2</c:v>
                </c:pt>
                <c:pt idx="983">
                  <c:v>2.0113384839728354E-2</c:v>
                </c:pt>
                <c:pt idx="984">
                  <c:v>2.0131644465060106E-2</c:v>
                </c:pt>
                <c:pt idx="985">
                  <c:v>2.015232243271825E-2</c:v>
                </c:pt>
                <c:pt idx="986">
                  <c:v>2.017024893452124E-2</c:v>
                </c:pt>
                <c:pt idx="987">
                  <c:v>2.0185490434023734E-2</c:v>
                </c:pt>
                <c:pt idx="988">
                  <c:v>2.0203127181925851E-2</c:v>
                </c:pt>
                <c:pt idx="989">
                  <c:v>2.0220607505594401E-2</c:v>
                </c:pt>
                <c:pt idx="990">
                  <c:v>2.023793112349459E-2</c:v>
                </c:pt>
                <c:pt idx="991">
                  <c:v>2.025509775353207E-2</c:v>
                </c:pt>
                <c:pt idx="992">
                  <c:v>2.0272107113932236E-2</c:v>
                </c:pt>
                <c:pt idx="993">
                  <c:v>2.0288958922760614E-2</c:v>
                </c:pt>
                <c:pt idx="994">
                  <c:v>2.0305652898162663E-2</c:v>
                </c:pt>
                <c:pt idx="995">
                  <c:v>2.0322188758283843E-2</c:v>
                </c:pt>
                <c:pt idx="996">
                  <c:v>2.0338566221269616E-2</c:v>
                </c:pt>
                <c:pt idx="997">
                  <c:v>2.0354785005265441E-2</c:v>
                </c:pt>
                <c:pt idx="998">
                  <c:v>2.0375404112886741E-2</c:v>
                </c:pt>
                <c:pt idx="999">
                  <c:v>2.0386745408709217E-2</c:v>
                </c:pt>
                <c:pt idx="1000">
                  <c:v>2.0402486464368152E-2</c:v>
                </c:pt>
                <c:pt idx="1001">
                  <c:v>2.0418067713539045E-2</c:v>
                </c:pt>
                <c:pt idx="1002">
                  <c:v>2.043348887428742E-2</c:v>
                </c:pt>
                <c:pt idx="1003">
                  <c:v>2.0448749664918608E-2</c:v>
                </c:pt>
                <c:pt idx="1004">
                  <c:v>2.0463849803418199E-2</c:v>
                </c:pt>
                <c:pt idx="1005">
                  <c:v>2.0478789007851717E-2</c:v>
                </c:pt>
                <c:pt idx="1006">
                  <c:v>2.0493566996444557E-2</c:v>
                </c:pt>
                <c:pt idx="1007">
                  <c:v>2.050818348734218E-2</c:v>
                </c:pt>
                <c:pt idx="1008">
                  <c:v>2.0522638198690046E-2</c:v>
                </c:pt>
                <c:pt idx="1009">
                  <c:v>2.0536930848473745E-2</c:v>
                </c:pt>
                <c:pt idx="1010">
                  <c:v>2.0551061155078543E-2</c:v>
                </c:pt>
                <c:pt idx="1011">
                  <c:v>2.0565028836410093E-2</c:v>
                </c:pt>
                <c:pt idx="1012">
                  <c:v>2.0578833610613856E-2</c:v>
                </c:pt>
                <c:pt idx="1013">
                  <c:v>2.0592475195995164E-2</c:v>
                </c:pt>
                <c:pt idx="1014">
                  <c:v>2.0605953310539604E-2</c:v>
                </c:pt>
                <c:pt idx="1015">
                  <c:v>2.0619267672392638E-2</c:v>
                </c:pt>
                <c:pt idx="1016">
                  <c:v>2.0632417999779662E-2</c:v>
                </c:pt>
                <c:pt idx="1017">
                  <c:v>2.0645404010686264E-2</c:v>
                </c:pt>
                <c:pt idx="1018">
                  <c:v>2.0658225423337839E-2</c:v>
                </c:pt>
                <c:pt idx="1019">
                  <c:v>2.067088195587985E-2</c:v>
                </c:pt>
                <c:pt idx="1020">
                  <c:v>2.0683373326457755E-2</c:v>
                </c:pt>
                <c:pt idx="1021">
                  <c:v>2.0695699253137079E-2</c:v>
                </c:pt>
                <c:pt idx="1022">
                  <c:v>2.0707859454063282E-2</c:v>
                </c:pt>
                <c:pt idx="1023">
                  <c:v>2.0719853647461761E-2</c:v>
                </c:pt>
                <c:pt idx="1024">
                  <c:v>2.0731681551318104E-2</c:v>
                </c:pt>
                <c:pt idx="1025">
                  <c:v>2.0743342883857707E-2</c:v>
                </c:pt>
                <c:pt idx="1026">
                  <c:v>2.0754837363226031E-2</c:v>
                </c:pt>
                <c:pt idx="1027">
                  <c:v>2.0766164707488599E-2</c:v>
                </c:pt>
                <c:pt idx="1028">
                  <c:v>2.0777324634870808E-2</c:v>
                </c:pt>
                <c:pt idx="1029">
                  <c:v>2.0788316863358247E-2</c:v>
                </c:pt>
                <c:pt idx="1030">
                  <c:v>2.0799141111336183E-2</c:v>
                </c:pt>
                <c:pt idx="1031">
                  <c:v>2.080979709671027E-2</c:v>
                </c:pt>
                <c:pt idx="1032">
                  <c:v>2.0820284537785838E-2</c:v>
                </c:pt>
                <c:pt idx="1033">
                  <c:v>2.0830603152468541E-2</c:v>
                </c:pt>
                <c:pt idx="1034">
                  <c:v>2.0840752659143646E-2</c:v>
                </c:pt>
                <c:pt idx="1035">
                  <c:v>2.0850732775796743E-2</c:v>
                </c:pt>
                <c:pt idx="1036">
                  <c:v>2.0860543220573291E-2</c:v>
                </c:pt>
                <c:pt idx="1037">
                  <c:v>2.0870213403707538E-2</c:v>
                </c:pt>
                <c:pt idx="1038">
                  <c:v>2.0879782124403334E-2</c:v>
                </c:pt>
                <c:pt idx="1039">
                  <c:v>2.0889249772348961E-2</c:v>
                </c:pt>
                <c:pt idx="1040">
                  <c:v>2.0898616503979284E-2</c:v>
                </c:pt>
                <c:pt idx="1041">
                  <c:v>2.0907882475729167E-2</c:v>
                </c:pt>
                <c:pt idx="1042">
                  <c:v>2.0917047843713732E-2</c:v>
                </c:pt>
                <c:pt idx="1043">
                  <c:v>2.0926112764607652E-2</c:v>
                </c:pt>
                <c:pt idx="1044">
                  <c:v>2.0935077394605983E-2</c:v>
                </c:pt>
                <c:pt idx="1045">
                  <c:v>2.0943941890143591E-2</c:v>
                </c:pt>
                <c:pt idx="1046">
                  <c:v>2.0952706407655342E-2</c:v>
                </c:pt>
                <c:pt idx="1047">
                  <c:v>2.0961371103496163E-2</c:v>
                </c:pt>
                <c:pt idx="1048">
                  <c:v>2.0969936133941047E-2</c:v>
                </c:pt>
                <c:pt idx="1049">
                  <c:v>2.0978401655504797E-2</c:v>
                </c:pt>
                <c:pt idx="1050">
                  <c:v>2.0986767824462405E-2</c:v>
                </c:pt>
                <c:pt idx="1051">
                  <c:v>2.0995034797328671E-2</c:v>
                </c:pt>
                <c:pt idx="1052">
                  <c:v>2.100320273037859E-2</c:v>
                </c:pt>
                <c:pt idx="1053">
                  <c:v>2.1013559082234678E-2</c:v>
                </c:pt>
                <c:pt idx="1054">
                  <c:v>2.1019242102449098E-2</c:v>
                </c:pt>
                <c:pt idx="1055">
                  <c:v>2.1028230352913013E-2</c:v>
                </c:pt>
                <c:pt idx="1056">
                  <c:v>2.1034887191992979E-2</c:v>
                </c:pt>
                <c:pt idx="1057">
                  <c:v>2.1042562271684773E-2</c:v>
                </c:pt>
                <c:pt idx="1058">
                  <c:v>2.1050139249849664E-2</c:v>
                </c:pt>
                <c:pt idx="1059">
                  <c:v>2.1057618282922519E-2</c:v>
                </c:pt>
                <c:pt idx="1060">
                  <c:v>2.1064999527258266E-2</c:v>
                </c:pt>
                <c:pt idx="1061">
                  <c:v>2.1072283139131898E-2</c:v>
                </c:pt>
                <c:pt idx="1062">
                  <c:v>2.107946927497828E-2</c:v>
                </c:pt>
                <c:pt idx="1063">
                  <c:v>2.1086558091312213E-2</c:v>
                </c:pt>
                <c:pt idx="1064">
                  <c:v>2.1093549744408691E-2</c:v>
                </c:pt>
                <c:pt idx="1065">
                  <c:v>2.1100444390542705E-2</c:v>
                </c:pt>
                <c:pt idx="1066">
                  <c:v>2.1107242186229058E-2</c:v>
                </c:pt>
                <c:pt idx="1067">
                  <c:v>2.1113943287902615E-2</c:v>
                </c:pt>
                <c:pt idx="1068">
                  <c:v>2.1120547851758431E-2</c:v>
                </c:pt>
                <c:pt idx="1069">
                  <c:v>2.1127056034311309E-2</c:v>
                </c:pt>
                <c:pt idx="1070">
                  <c:v>2.1133467991916177E-2</c:v>
                </c:pt>
                <c:pt idx="1071">
                  <c:v>2.1139783881007901E-2</c:v>
                </c:pt>
                <c:pt idx="1072">
                  <c:v>2.1146003857861473E-2</c:v>
                </c:pt>
                <c:pt idx="1073">
                  <c:v>2.1152128078911758E-2</c:v>
                </c:pt>
                <c:pt idx="1074">
                  <c:v>2.1158156700513686E-2</c:v>
                </c:pt>
                <c:pt idx="1075">
                  <c:v>2.1164089879022185E-2</c:v>
                </c:pt>
                <c:pt idx="1076">
                  <c:v>2.1169927770952057E-2</c:v>
                </c:pt>
                <c:pt idx="1077">
                  <c:v>2.1175670532578295E-2</c:v>
                </c:pt>
                <c:pt idx="1078">
                  <c:v>2.1181318320335762E-2</c:v>
                </c:pt>
                <c:pt idx="1079">
                  <c:v>2.1186871290499454E-2</c:v>
                </c:pt>
                <c:pt idx="1080">
                  <c:v>2.119232959958417E-2</c:v>
                </c:pt>
                <c:pt idx="1081">
                  <c:v>2.1197693403864903E-2</c:v>
                </c:pt>
                <c:pt idx="1082">
                  <c:v>2.120296285977652E-2</c:v>
                </c:pt>
                <c:pt idx="1083">
                  <c:v>2.1208138123753884E-2</c:v>
                </c:pt>
                <c:pt idx="1084">
                  <c:v>2.1213219352071988E-2</c:v>
                </c:pt>
                <c:pt idx="1085">
                  <c:v>2.1218206701165698E-2</c:v>
                </c:pt>
                <c:pt idx="1086">
                  <c:v>2.1223100327469879E-2</c:v>
                </c:pt>
                <c:pt idx="1087">
                  <c:v>2.1227900387179588E-2</c:v>
                </c:pt>
                <c:pt idx="1088">
                  <c:v>2.1232607036969497E-2</c:v>
                </c:pt>
                <c:pt idx="1089">
                  <c:v>2.1238521439777003E-2</c:v>
                </c:pt>
                <c:pt idx="1090">
                  <c:v>2.1243015167886625E-2</c:v>
                </c:pt>
                <c:pt idx="1091">
                  <c:v>2.1246792991220786E-2</c:v>
                </c:pt>
                <c:pt idx="1092">
                  <c:v>2.1251114322273779E-2</c:v>
                </c:pt>
                <c:pt idx="1093">
                  <c:v>2.1255343047563713E-2</c:v>
                </c:pt>
                <c:pt idx="1094">
                  <c:v>2.1259479323285646E-2</c:v>
                </c:pt>
                <c:pt idx="1095">
                  <c:v>2.1263523306034315E-2</c:v>
                </c:pt>
                <c:pt idx="1096">
                  <c:v>2.126747515216465E-2</c:v>
                </c:pt>
                <c:pt idx="1097">
                  <c:v>2.1271335017871706E-2</c:v>
                </c:pt>
                <c:pt idx="1098">
                  <c:v>2.1275103059750222E-2</c:v>
                </c:pt>
                <c:pt idx="1099">
                  <c:v>2.127877943407519E-2</c:v>
                </c:pt>
                <c:pt idx="1100">
                  <c:v>2.1282364297361411E-2</c:v>
                </c:pt>
                <c:pt idx="1101">
                  <c:v>2.1285857805803943E-2</c:v>
                </c:pt>
                <c:pt idx="1102">
                  <c:v>2.1289260115837649E-2</c:v>
                </c:pt>
                <c:pt idx="1103">
                  <c:v>2.1293500760473094E-2</c:v>
                </c:pt>
                <c:pt idx="1104">
                  <c:v>2.1295791766418048E-2</c:v>
                </c:pt>
                <c:pt idx="1105">
                  <c:v>2.1298921419674599E-2</c:v>
                </c:pt>
                <c:pt idx="1106">
                  <c:v>2.1301960500101913E-2</c:v>
                </c:pt>
                <c:pt idx="1107">
                  <c:v>2.1305323029956469E-2</c:v>
                </c:pt>
                <c:pt idx="1108">
                  <c:v>2.1307767567968483E-2</c:v>
                </c:pt>
                <c:pt idx="1109">
                  <c:v>2.1310535868117597E-2</c:v>
                </c:pt>
                <c:pt idx="1110">
                  <c:v>2.1313214221096999E-2</c:v>
                </c:pt>
                <c:pt idx="1111">
                  <c:v>2.1315802783101745E-2</c:v>
                </c:pt>
                <c:pt idx="1112">
                  <c:v>2.1318301710566701E-2</c:v>
                </c:pt>
                <c:pt idx="1113">
                  <c:v>2.1320711159846795E-2</c:v>
                </c:pt>
                <c:pt idx="1114">
                  <c:v>2.1323031287376892E-2</c:v>
                </c:pt>
                <c:pt idx="1115">
                  <c:v>2.1325262249511923E-2</c:v>
                </c:pt>
                <c:pt idx="1116">
                  <c:v>2.1327404202766687E-2</c:v>
                </c:pt>
                <c:pt idx="1117">
                  <c:v>2.1329457303336241E-2</c:v>
                </c:pt>
                <c:pt idx="1118">
                  <c:v>2.1331421707735387E-2</c:v>
                </c:pt>
                <c:pt idx="1119">
                  <c:v>2.1333297572159182E-2</c:v>
                </c:pt>
                <c:pt idx="1120">
                  <c:v>2.1335085053282299E-2</c:v>
                </c:pt>
                <c:pt idx="1121">
                  <c:v>2.1336784307219858E-2</c:v>
                </c:pt>
                <c:pt idx="1122">
                  <c:v>2.1338395490566597E-2</c:v>
                </c:pt>
                <c:pt idx="1123">
                  <c:v>2.1339918759597509E-2</c:v>
                </c:pt>
                <c:pt idx="1124">
                  <c:v>2.1341354270667523E-2</c:v>
                </c:pt>
                <c:pt idx="1125">
                  <c:v>2.1342702180211504E-2</c:v>
                </c:pt>
                <c:pt idx="1126">
                  <c:v>2.1343962644664316E-2</c:v>
                </c:pt>
                <c:pt idx="1127">
                  <c:v>2.1345135820300953E-2</c:v>
                </c:pt>
                <c:pt idx="1128">
                  <c:v>2.1346221863636217E-2</c:v>
                </c:pt>
                <c:pt idx="1129">
                  <c:v>2.1347220930945099E-2</c:v>
                </c:pt>
                <c:pt idx="1130">
                  <c:v>2.1348133178662465E-2</c:v>
                </c:pt>
                <c:pt idx="1131">
                  <c:v>2.1348958763143244E-2</c:v>
                </c:pt>
                <c:pt idx="1132">
                  <c:v>2.1349697840902238E-2</c:v>
                </c:pt>
                <c:pt idx="1133">
                  <c:v>2.1350350568134502E-2</c:v>
                </c:pt>
                <c:pt idx="1134">
                  <c:v>2.1350917101274902E-2</c:v>
                </c:pt>
                <c:pt idx="1135">
                  <c:v>2.1351397596758304E-2</c:v>
                </c:pt>
                <c:pt idx="1136">
                  <c:v>2.1351792211019571E-2</c:v>
                </c:pt>
                <c:pt idx="1137">
                  <c:v>2.1352101100333698E-2</c:v>
                </c:pt>
                <c:pt idx="1138">
                  <c:v>2.1352324421215485E-2</c:v>
                </c:pt>
                <c:pt idx="1139">
                  <c:v>2.1352462329859989E-2</c:v>
                </c:pt>
                <c:pt idx="1140">
                  <c:v>2.1352514982861948E-2</c:v>
                </c:pt>
                <c:pt idx="1141">
                  <c:v>2.135245765743754E-2</c:v>
                </c:pt>
                <c:pt idx="1142">
                  <c:v>2.135231602728993E-2</c:v>
                </c:pt>
                <c:pt idx="1143">
                  <c:v>2.1352127176594848E-2</c:v>
                </c:pt>
                <c:pt idx="1144">
                  <c:v>2.1351828293276753E-2</c:v>
                </c:pt>
                <c:pt idx="1145">
                  <c:v>2.1351444958392918E-2</c:v>
                </c:pt>
                <c:pt idx="1146">
                  <c:v>2.1350977328378207E-2</c:v>
                </c:pt>
                <c:pt idx="1147">
                  <c:v>2.1350425559747421E-2</c:v>
                </c:pt>
                <c:pt idx="1148">
                  <c:v>2.1349789808775554E-2</c:v>
                </c:pt>
                <c:pt idx="1149">
                  <c:v>2.1349070231977407E-2</c:v>
                </c:pt>
                <c:pt idx="1150">
                  <c:v>2.1348266985548037E-2</c:v>
                </c:pt>
                <c:pt idx="1151">
                  <c:v>2.134738022608218E-2</c:v>
                </c:pt>
                <c:pt idx="1152">
                  <c:v>2.1346410109774894E-2</c:v>
                </c:pt>
                <c:pt idx="1153">
                  <c:v>2.1345356793140979E-2</c:v>
                </c:pt>
                <c:pt idx="1154">
                  <c:v>2.134422043245543E-2</c:v>
                </c:pt>
                <c:pt idx="1155">
                  <c:v>2.1343001184233046E-2</c:v>
                </c:pt>
                <c:pt idx="1156">
                  <c:v>2.1341699204828757E-2</c:v>
                </c:pt>
                <c:pt idx="1157">
                  <c:v>2.1340314650517556E-2</c:v>
                </c:pt>
                <c:pt idx="1158">
                  <c:v>2.1339458023295066E-2</c:v>
                </c:pt>
                <c:pt idx="1159">
                  <c:v>2.1337070417715154E-2</c:v>
                </c:pt>
                <c:pt idx="1160">
                  <c:v>2.1335667102651001E-2</c:v>
                </c:pt>
                <c:pt idx="1161">
                  <c:v>2.1333953812980866E-2</c:v>
                </c:pt>
                <c:pt idx="1162">
                  <c:v>2.1332158730418271E-2</c:v>
                </c:pt>
                <c:pt idx="1163">
                  <c:v>2.1330282011398083E-2</c:v>
                </c:pt>
                <c:pt idx="1164">
                  <c:v>2.1328323812195293E-2</c:v>
                </c:pt>
                <c:pt idx="1165">
                  <c:v>2.1326284289324704E-2</c:v>
                </c:pt>
                <c:pt idx="1166">
                  <c:v>2.1324163599141244E-2</c:v>
                </c:pt>
                <c:pt idx="1167">
                  <c:v>2.1321961897999842E-2</c:v>
                </c:pt>
                <c:pt idx="1168">
                  <c:v>2.1319679342255426E-2</c:v>
                </c:pt>
                <c:pt idx="1169">
                  <c:v>2.1317316088342864E-2</c:v>
                </c:pt>
                <c:pt idx="1170">
                  <c:v>2.1314872292697018E-2</c:v>
                </c:pt>
                <c:pt idx="1171">
                  <c:v>2.1312348111592883E-2</c:v>
                </c:pt>
                <c:pt idx="1172">
                  <c:v>2.1309743701545258E-2</c:v>
                </c:pt>
                <c:pt idx="1173">
                  <c:v>2.1307059218829139E-2</c:v>
                </c:pt>
                <c:pt idx="1174">
                  <c:v>2.1304294819959324E-2</c:v>
                </c:pt>
                <c:pt idx="1175">
                  <c:v>2.1301450661210808E-2</c:v>
                </c:pt>
                <c:pt idx="1176">
                  <c:v>2.1298526899018455E-2</c:v>
                </c:pt>
                <c:pt idx="1177">
                  <c:v>2.1295523689737195E-2</c:v>
                </c:pt>
                <c:pt idx="1178">
                  <c:v>2.1292441189801892E-2</c:v>
                </c:pt>
                <c:pt idx="1179">
                  <c:v>2.1289279555567475E-2</c:v>
                </c:pt>
                <c:pt idx="1180">
                  <c:v>2.128603894346881E-2</c:v>
                </c:pt>
                <c:pt idx="1181">
                  <c:v>2.1282719509860826E-2</c:v>
                </c:pt>
                <c:pt idx="1182">
                  <c:v>2.1279321411018515E-2</c:v>
                </c:pt>
                <c:pt idx="1183">
                  <c:v>2.127584480361655E-2</c:v>
                </c:pt>
                <c:pt idx="1184">
                  <c:v>2.1272289843690118E-2</c:v>
                </c:pt>
                <c:pt idx="1185">
                  <c:v>2.1268656687913889E-2</c:v>
                </c:pt>
                <c:pt idx="1186">
                  <c:v>2.1264945492562859E-2</c:v>
                </c:pt>
                <c:pt idx="1187">
                  <c:v>2.1261156413991955E-2</c:v>
                </c:pt>
                <c:pt idx="1188">
                  <c:v>2.1257289608715979E-2</c:v>
                </c:pt>
                <c:pt idx="1189">
                  <c:v>2.1253345233009924E-2</c:v>
                </c:pt>
                <c:pt idx="1190">
                  <c:v>2.1249323443228718E-2</c:v>
                </c:pt>
                <c:pt idx="1191">
                  <c:v>2.1245224395887163E-2</c:v>
                </c:pt>
                <c:pt idx="1192">
                  <c:v>2.1241048247340188E-2</c:v>
                </c:pt>
                <c:pt idx="1193">
                  <c:v>2.123620288333683E-2</c:v>
                </c:pt>
                <c:pt idx="1194">
                  <c:v>2.1231847498883738E-2</c:v>
                </c:pt>
                <c:pt idx="1195">
                  <c:v>2.1227442161881882E-2</c:v>
                </c:pt>
                <c:pt idx="1196">
                  <c:v>2.1222966704836921E-2</c:v>
                </c:pt>
                <c:pt idx="1197">
                  <c:v>2.1218421161055545E-2</c:v>
                </c:pt>
                <c:pt idx="1198">
                  <c:v>2.1213805718067746E-2</c:v>
                </c:pt>
                <c:pt idx="1199">
                  <c:v>2.1209120563403516E-2</c:v>
                </c:pt>
                <c:pt idx="1200">
                  <c:v>2.1204365884672782E-2</c:v>
                </c:pt>
                <c:pt idx="1201">
                  <c:v>2.1199541869485472E-2</c:v>
                </c:pt>
                <c:pt idx="1202">
                  <c:v>2.1194648705291641E-2</c:v>
                </c:pt>
                <c:pt idx="1203">
                  <c:v>2.1189686579621281E-2</c:v>
                </c:pt>
                <c:pt idx="1204">
                  <c:v>2.1184655680244191E-2</c:v>
                </c:pt>
                <c:pt idx="1205">
                  <c:v>2.1179556194450555E-2</c:v>
                </c:pt>
                <c:pt idx="1206">
                  <c:v>2.1174388310010173E-2</c:v>
                </c:pt>
                <c:pt idx="1207">
                  <c:v>2.1169152214373099E-2</c:v>
                </c:pt>
                <c:pt idx="1208">
                  <c:v>2.1164806948210213E-2</c:v>
                </c:pt>
                <c:pt idx="1209">
                  <c:v>2.1155376066070986E-2</c:v>
                </c:pt>
                <c:pt idx="1210">
                  <c:v>2.1149897890158087E-2</c:v>
                </c:pt>
                <c:pt idx="1211">
                  <c:v>2.1143554654621255E-2</c:v>
                </c:pt>
                <c:pt idx="1212">
                  <c:v>2.1138739664534612E-2</c:v>
                </c:pt>
                <c:pt idx="1213">
                  <c:v>2.1133059989963954E-2</c:v>
                </c:pt>
                <c:pt idx="1214">
                  <c:v>2.1127313524260671E-2</c:v>
                </c:pt>
                <c:pt idx="1215">
                  <c:v>2.1121500455034692E-2</c:v>
                </c:pt>
                <c:pt idx="1216">
                  <c:v>2.1115620969816007E-2</c:v>
                </c:pt>
                <c:pt idx="1217">
                  <c:v>2.1109675256214544E-2</c:v>
                </c:pt>
                <c:pt idx="1218">
                  <c:v>2.1103663501600423E-2</c:v>
                </c:pt>
                <c:pt idx="1219">
                  <c:v>2.1097585893823378E-2</c:v>
                </c:pt>
                <c:pt idx="1220">
                  <c:v>2.1091442620173595E-2</c:v>
                </c:pt>
                <c:pt idx="1221">
                  <c:v>2.1085233868340936E-2</c:v>
                </c:pt>
                <c:pt idx="1222">
                  <c:v>2.1078959825935328E-2</c:v>
                </c:pt>
                <c:pt idx="1223">
                  <c:v>2.1072620680406828E-2</c:v>
                </c:pt>
                <c:pt idx="1224">
                  <c:v>2.1066216619365363E-2</c:v>
                </c:pt>
                <c:pt idx="1225">
                  <c:v>2.1059747830420861E-2</c:v>
                </c:pt>
                <c:pt idx="1226">
                  <c:v>2.105321450094344E-2</c:v>
                </c:pt>
                <c:pt idx="1227">
                  <c:v>2.1046616818622965E-2</c:v>
                </c:pt>
                <c:pt idx="1228">
                  <c:v>2.1039954970989427E-2</c:v>
                </c:pt>
                <c:pt idx="1229">
                  <c:v>2.1033229145652754E-2</c:v>
                </c:pt>
                <c:pt idx="1230">
                  <c:v>2.1026439530222873E-2</c:v>
                </c:pt>
                <c:pt idx="1231">
                  <c:v>2.1019586312069904E-2</c:v>
                </c:pt>
                <c:pt idx="1232">
                  <c:v>2.1012669678803775E-2</c:v>
                </c:pt>
                <c:pt idx="1233">
                  <c:v>2.1005689818114348E-2</c:v>
                </c:pt>
                <c:pt idx="1234">
                  <c:v>2.0998646917531616E-2</c:v>
                </c:pt>
                <c:pt idx="1235">
                  <c:v>2.0991541164425698E-2</c:v>
                </c:pt>
                <c:pt idx="1236">
                  <c:v>2.0984372746566393E-2</c:v>
                </c:pt>
                <c:pt idx="1237">
                  <c:v>2.0977141851403758E-2</c:v>
                </c:pt>
                <c:pt idx="1238">
                  <c:v>2.0969848666547719E-2</c:v>
                </c:pt>
                <c:pt idx="1239">
                  <c:v>2.0962493379448333E-2</c:v>
                </c:pt>
                <c:pt idx="1240">
                  <c:v>2.0955076177875398E-2</c:v>
                </c:pt>
                <c:pt idx="1241">
                  <c:v>2.0947597249119099E-2</c:v>
                </c:pt>
                <c:pt idx="1242">
                  <c:v>2.0940056780949234E-2</c:v>
                </c:pt>
                <c:pt idx="1243">
                  <c:v>2.0932454960895797E-2</c:v>
                </c:pt>
                <c:pt idx="1244">
                  <c:v>2.0924791976328905E-2</c:v>
                </c:pt>
                <c:pt idx="1245">
                  <c:v>2.091490207147384E-2</c:v>
                </c:pt>
                <c:pt idx="1246">
                  <c:v>2.0908166205888534E-2</c:v>
                </c:pt>
                <c:pt idx="1247">
                  <c:v>2.0901437912286269E-2</c:v>
                </c:pt>
                <c:pt idx="1248">
                  <c:v>2.0893532145924709E-2</c:v>
                </c:pt>
                <c:pt idx="1249">
                  <c:v>2.0885566152939461E-2</c:v>
                </c:pt>
                <c:pt idx="1250">
                  <c:v>2.0877540121020388E-2</c:v>
                </c:pt>
                <c:pt idx="1251">
                  <c:v>2.0869454237457674E-2</c:v>
                </c:pt>
                <c:pt idx="1252">
                  <c:v>2.0861308690101055E-2</c:v>
                </c:pt>
                <c:pt idx="1253">
                  <c:v>2.0853103666400585E-2</c:v>
                </c:pt>
                <c:pt idx="1254">
                  <c:v>2.0844839353886258E-2</c:v>
                </c:pt>
                <c:pt idx="1255">
                  <c:v>2.0836515940167999E-2</c:v>
                </c:pt>
                <c:pt idx="1256">
                  <c:v>2.0828133612775801E-2</c:v>
                </c:pt>
                <c:pt idx="1257">
                  <c:v>2.0819692559239655E-2</c:v>
                </c:pt>
                <c:pt idx="1258">
                  <c:v>2.0808753786552003E-2</c:v>
                </c:pt>
                <c:pt idx="1259">
                  <c:v>2.0802635024095295E-2</c:v>
                </c:pt>
                <c:pt idx="1260">
                  <c:v>2.0794018917467127E-2</c:v>
                </c:pt>
                <c:pt idx="1261">
                  <c:v>2.0785344835054786E-2</c:v>
                </c:pt>
                <c:pt idx="1262">
                  <c:v>2.0776612964308327E-2</c:v>
                </c:pt>
                <c:pt idx="1263">
                  <c:v>2.0767823492837678E-2</c:v>
                </c:pt>
                <c:pt idx="1264">
                  <c:v>2.0758976608092894E-2</c:v>
                </c:pt>
                <c:pt idx="1265">
                  <c:v>2.0750072497763838E-2</c:v>
                </c:pt>
                <c:pt idx="1266">
                  <c:v>2.0741111349300567E-2</c:v>
                </c:pt>
                <c:pt idx="1267">
                  <c:v>2.0732093350313008E-2</c:v>
                </c:pt>
                <c:pt idx="1268">
                  <c:v>2.0723018688331152E-2</c:v>
                </c:pt>
                <c:pt idx="1269">
                  <c:v>2.0713887550884991E-2</c:v>
                </c:pt>
                <c:pt idx="1270">
                  <c:v>2.0704700125664388E-2</c:v>
                </c:pt>
                <c:pt idx="1271">
                  <c:v>2.06954566001194E-2</c:v>
                </c:pt>
                <c:pt idx="1272">
                  <c:v>2.0686157161859953E-2</c:v>
                </c:pt>
                <c:pt idx="1273">
                  <c:v>2.0676801998336103E-2</c:v>
                </c:pt>
                <c:pt idx="1274">
                  <c:v>2.0667391297237714E-2</c:v>
                </c:pt>
                <c:pt idx="1275">
                  <c:v>2.0657925246094777E-2</c:v>
                </c:pt>
                <c:pt idx="1276">
                  <c:v>2.0648404032357348E-2</c:v>
                </c:pt>
                <c:pt idx="1277">
                  <c:v>2.0638827843715291E-2</c:v>
                </c:pt>
                <c:pt idx="1278">
                  <c:v>2.0629196867698596E-2</c:v>
                </c:pt>
                <c:pt idx="1279">
                  <c:v>2.0619511291837256E-2</c:v>
                </c:pt>
                <c:pt idx="1280">
                  <c:v>2.0609771303661262E-2</c:v>
                </c:pt>
                <c:pt idx="1281">
                  <c:v>2.0599977090860477E-2</c:v>
                </c:pt>
                <c:pt idx="1282">
                  <c:v>2.0590128840805022E-2</c:v>
                </c:pt>
                <c:pt idx="1283">
                  <c:v>2.0580226741184759E-2</c:v>
                </c:pt>
                <c:pt idx="1284">
                  <c:v>2.0570270979449745E-2</c:v>
                </c:pt>
                <c:pt idx="1285">
                  <c:v>2.0560261743369779E-2</c:v>
                </c:pt>
                <c:pt idx="1286">
                  <c:v>2.0550199220235044E-2</c:v>
                </c:pt>
                <c:pt idx="1287">
                  <c:v>2.054008359781534E-2</c:v>
                </c:pt>
                <c:pt idx="1288">
                  <c:v>2.0529915063560722E-2</c:v>
                </c:pt>
                <c:pt idx="1289">
                  <c:v>2.0519693805001182E-2</c:v>
                </c:pt>
                <c:pt idx="1290">
                  <c:v>2.0509420009826584E-2</c:v>
                </c:pt>
                <c:pt idx="1291">
                  <c:v>2.0499093865486984E-2</c:v>
                </c:pt>
                <c:pt idx="1292">
                  <c:v>2.0488715559592308E-2</c:v>
                </c:pt>
                <c:pt idx="1293">
                  <c:v>2.0478285279672548E-2</c:v>
                </c:pt>
                <c:pt idx="1294">
                  <c:v>2.0467803213257696E-2</c:v>
                </c:pt>
                <c:pt idx="1295">
                  <c:v>2.0457269548037615E-2</c:v>
                </c:pt>
                <c:pt idx="1296">
                  <c:v>2.0446684471222554E-2</c:v>
                </c:pt>
                <c:pt idx="1297">
                  <c:v>2.0436048170902055E-2</c:v>
                </c:pt>
                <c:pt idx="1298">
                  <c:v>2.0425360834286366E-2</c:v>
                </c:pt>
                <c:pt idx="1299">
                  <c:v>2.0414622648905478E-2</c:v>
                </c:pt>
                <c:pt idx="1300">
                  <c:v>2.0403833802449256E-2</c:v>
                </c:pt>
                <c:pt idx="1301">
                  <c:v>2.0392994482447691E-2</c:v>
                </c:pt>
                <c:pt idx="1302">
                  <c:v>2.0382104876510709E-2</c:v>
                </c:pt>
                <c:pt idx="1303">
                  <c:v>2.0371165172088368E-2</c:v>
                </c:pt>
                <c:pt idx="1304">
                  <c:v>2.036017555687053E-2</c:v>
                </c:pt>
                <c:pt idx="1305">
                  <c:v>2.0349136218227315E-2</c:v>
                </c:pt>
                <c:pt idx="1306">
                  <c:v>2.0338047343848586E-2</c:v>
                </c:pt>
                <c:pt idx="1307">
                  <c:v>2.0326909121264336E-2</c:v>
                </c:pt>
                <c:pt idx="1308">
                  <c:v>2.0315721738084491E-2</c:v>
                </c:pt>
                <c:pt idx="1309">
                  <c:v>2.0304485381759108E-2</c:v>
                </c:pt>
                <c:pt idx="1310">
                  <c:v>2.0293200239978049E-2</c:v>
                </c:pt>
                <c:pt idx="1311">
                  <c:v>2.028186650019137E-2</c:v>
                </c:pt>
                <c:pt idx="1312">
                  <c:v>2.0270484349929063E-2</c:v>
                </c:pt>
                <c:pt idx="1313">
                  <c:v>2.0255779325051293E-2</c:v>
                </c:pt>
                <c:pt idx="1314">
                  <c:v>2.0247575568577147E-2</c:v>
                </c:pt>
                <c:pt idx="1315">
                  <c:v>2.0236049312547522E-2</c:v>
                </c:pt>
                <c:pt idx="1316">
                  <c:v>2.022447539624217E-2</c:v>
                </c:pt>
                <c:pt idx="1317">
                  <c:v>2.0212854007350955E-2</c:v>
                </c:pt>
                <c:pt idx="1318">
                  <c:v>2.0201185333483807E-2</c:v>
                </c:pt>
                <c:pt idx="1319">
                  <c:v>2.0189469562010842E-2</c:v>
                </c:pt>
                <c:pt idx="1320">
                  <c:v>2.017770688054199E-2</c:v>
                </c:pt>
                <c:pt idx="1321">
                  <c:v>2.016589747684705E-2</c:v>
                </c:pt>
                <c:pt idx="1322">
                  <c:v>2.0154041538296141E-2</c:v>
                </c:pt>
                <c:pt idx="1323">
                  <c:v>2.0142139252419256E-2</c:v>
                </c:pt>
                <c:pt idx="1324">
                  <c:v>2.0130190806906256E-2</c:v>
                </c:pt>
                <c:pt idx="1325">
                  <c:v>2.0118196389127263E-2</c:v>
                </c:pt>
                <c:pt idx="1326">
                  <c:v>2.0106156186852076E-2</c:v>
                </c:pt>
                <c:pt idx="1327">
                  <c:v>2.0094070387450813E-2</c:v>
                </c:pt>
                <c:pt idx="1328">
                  <c:v>2.0081939178613339E-2</c:v>
                </c:pt>
                <c:pt idx="1329">
                  <c:v>2.0069762747869646E-2</c:v>
                </c:pt>
                <c:pt idx="1330">
                  <c:v>2.0057541282829661E-2</c:v>
                </c:pt>
                <c:pt idx="1331">
                  <c:v>2.0045274970863503E-2</c:v>
                </c:pt>
                <c:pt idx="1332">
                  <c:v>2.0032963999740971E-2</c:v>
                </c:pt>
                <c:pt idx="1333">
                  <c:v>2.0020608556912123E-2</c:v>
                </c:pt>
                <c:pt idx="1334">
                  <c:v>2.0008208829906948E-2</c:v>
                </c:pt>
                <c:pt idx="1335">
                  <c:v>1.9995765006415311E-2</c:v>
                </c:pt>
                <c:pt idx="1336">
                  <c:v>1.9983277273807332E-2</c:v>
                </c:pt>
                <c:pt idx="1337">
                  <c:v>1.9970745819852809E-2</c:v>
                </c:pt>
                <c:pt idx="1338">
                  <c:v>1.9958170831921862E-2</c:v>
                </c:pt>
                <c:pt idx="1339">
                  <c:v>1.9945552497704355E-2</c:v>
                </c:pt>
                <c:pt idx="1340">
                  <c:v>1.993289100473028E-2</c:v>
                </c:pt>
                <c:pt idx="1341">
                  <c:v>1.9920186540449691E-2</c:v>
                </c:pt>
                <c:pt idx="1342">
                  <c:v>1.990743929263239E-2</c:v>
                </c:pt>
                <c:pt idx="1343">
                  <c:v>1.9894649448568558E-2</c:v>
                </c:pt>
                <c:pt idx="1344">
                  <c:v>1.9881817196027995E-2</c:v>
                </c:pt>
                <c:pt idx="1345">
                  <c:v>1.9868942722540694E-2</c:v>
                </c:pt>
                <c:pt idx="1346">
                  <c:v>1.9856026215476774E-2</c:v>
                </c:pt>
                <c:pt idx="1347">
                  <c:v>1.984306786268597E-2</c:v>
                </c:pt>
                <c:pt idx="1348">
                  <c:v>1.9830067851538402E-2</c:v>
                </c:pt>
                <c:pt idx="1349">
                  <c:v>1.9815159926404036E-2</c:v>
                </c:pt>
                <c:pt idx="1350">
                  <c:v>1.9803943604532748E-2</c:v>
                </c:pt>
                <c:pt idx="1351">
                  <c:v>1.9790819743814581E-2</c:v>
                </c:pt>
                <c:pt idx="1352">
                  <c:v>1.9777654974939551E-2</c:v>
                </c:pt>
                <c:pt idx="1353">
                  <c:v>1.9764449485597524E-2</c:v>
                </c:pt>
                <c:pt idx="1354">
                  <c:v>1.9751203463238554E-2</c:v>
                </c:pt>
                <c:pt idx="1355">
                  <c:v>1.9737917095552504E-2</c:v>
                </c:pt>
                <c:pt idx="1356">
                  <c:v>1.9724590569989431E-2</c:v>
                </c:pt>
                <c:pt idx="1357">
                  <c:v>1.9711224074079325E-2</c:v>
                </c:pt>
                <c:pt idx="1358">
                  <c:v>1.9697817795512051E-2</c:v>
                </c:pt>
                <c:pt idx="1359">
                  <c:v>1.9684371921737664E-2</c:v>
                </c:pt>
                <c:pt idx="1360">
                  <c:v>1.9670886640286156E-2</c:v>
                </c:pt>
                <c:pt idx="1361">
                  <c:v>1.965736213884739E-2</c:v>
                </c:pt>
                <c:pt idx="1362">
                  <c:v>1.9643798604871421E-2</c:v>
                </c:pt>
                <c:pt idx="1363">
                  <c:v>1.9630196225968177E-2</c:v>
                </c:pt>
                <c:pt idx="1364">
                  <c:v>1.9612650676634757E-2</c:v>
                </c:pt>
                <c:pt idx="1365">
                  <c:v>1.9602875683419896E-2</c:v>
                </c:pt>
                <c:pt idx="1366">
                  <c:v>1.9589157895074649E-2</c:v>
                </c:pt>
                <c:pt idx="1367">
                  <c:v>1.9573433786979066E-2</c:v>
                </c:pt>
                <c:pt idx="1368">
                  <c:v>1.9561608221652094E-2</c:v>
                </c:pt>
                <c:pt idx="1369">
                  <c:v>1.9547776711874576E-2</c:v>
                </c:pt>
                <c:pt idx="1370">
                  <c:v>1.9533907669879724E-2</c:v>
                </c:pt>
                <c:pt idx="1371">
                  <c:v>1.9520001283517274E-2</c:v>
                </c:pt>
                <c:pt idx="1372">
                  <c:v>1.9506057740237281E-2</c:v>
                </c:pt>
                <c:pt idx="1373">
                  <c:v>1.9492077227489801E-2</c:v>
                </c:pt>
                <c:pt idx="1374">
                  <c:v>1.9478059932964698E-2</c:v>
                </c:pt>
                <c:pt idx="1375">
                  <c:v>1.9464006044271898E-2</c:v>
                </c:pt>
                <c:pt idx="1376">
                  <c:v>1.9449915748781521E-2</c:v>
                </c:pt>
                <c:pt idx="1377">
                  <c:v>1.9435789234183432E-2</c:v>
                </c:pt>
                <c:pt idx="1378">
                  <c:v>1.942162668800762E-2</c:v>
                </c:pt>
                <c:pt idx="1379">
                  <c:v>1.940742829778408E-2</c:v>
                </c:pt>
                <c:pt idx="1380">
                  <c:v>1.9393194251202672E-2</c:v>
                </c:pt>
                <c:pt idx="1381">
                  <c:v>1.9378924735633518E-2</c:v>
                </c:pt>
                <c:pt idx="1382">
                  <c:v>1.9364619938686545E-2</c:v>
                </c:pt>
                <c:pt idx="1383">
                  <c:v>1.935028004797168E-2</c:v>
                </c:pt>
                <c:pt idx="1384">
                  <c:v>1.9335905251018914E-2</c:v>
                </c:pt>
                <c:pt idx="1385">
                  <c:v>1.9321495735438177E-2</c:v>
                </c:pt>
                <c:pt idx="1386">
                  <c:v>1.9307051688599586E-2</c:v>
                </c:pt>
                <c:pt idx="1387">
                  <c:v>1.9292573298352877E-2</c:v>
                </c:pt>
                <c:pt idx="1388">
                  <c:v>1.9278060751988235E-2</c:v>
                </c:pt>
                <c:pt idx="1389">
                  <c:v>1.9263514237275459E-2</c:v>
                </c:pt>
                <c:pt idx="1390">
                  <c:v>1.9248933941664603E-2</c:v>
                </c:pt>
                <c:pt idx="1391">
                  <c:v>1.9234320052685661E-2</c:v>
                </c:pt>
                <c:pt idx="1392">
                  <c:v>1.9219672757868622E-2</c:v>
                </c:pt>
                <c:pt idx="1393">
                  <c:v>1.9204992244903352E-2</c:v>
                </c:pt>
                <c:pt idx="1394">
                  <c:v>1.9190278701159968E-2</c:v>
                </c:pt>
                <c:pt idx="1395">
                  <c:v>1.9175532314488208E-2</c:v>
                </c:pt>
                <c:pt idx="1396">
                  <c:v>1.9160753272178255E-2</c:v>
                </c:pt>
                <c:pt idx="1397">
                  <c:v>1.9145941761840035E-2</c:v>
                </c:pt>
                <c:pt idx="1398">
                  <c:v>1.9131097971163413E-2</c:v>
                </c:pt>
                <c:pt idx="1399">
                  <c:v>1.9116222087518508E-2</c:v>
                </c:pt>
                <c:pt idx="1400">
                  <c:v>1.9101314298675121E-2</c:v>
                </c:pt>
                <c:pt idx="1401">
                  <c:v>1.9082100562073379E-2</c:v>
                </c:pt>
                <c:pt idx="1402">
                  <c:v>1.9067120551001793E-2</c:v>
                </c:pt>
                <c:pt idx="1403">
                  <c:v>1.9054255630832628E-2</c:v>
                </c:pt>
                <c:pt idx="1404">
                  <c:v>1.9039217660843377E-2</c:v>
                </c:pt>
                <c:pt idx="1405">
                  <c:v>1.902414875008418E-2</c:v>
                </c:pt>
                <c:pt idx="1406">
                  <c:v>1.9009049086085028E-2</c:v>
                </c:pt>
                <c:pt idx="1407">
                  <c:v>1.8993918856455849E-2</c:v>
                </c:pt>
                <c:pt idx="1408">
                  <c:v>1.8978758248806571E-2</c:v>
                </c:pt>
                <c:pt idx="1409">
                  <c:v>1.8963567450667185E-2</c:v>
                </c:pt>
                <c:pt idx="1410">
                  <c:v>1.8948346649567682E-2</c:v>
                </c:pt>
                <c:pt idx="1411">
                  <c:v>1.8933096032958119E-2</c:v>
                </c:pt>
                <c:pt idx="1412">
                  <c:v>1.891781578868823E-2</c:v>
                </c:pt>
                <c:pt idx="1413">
                  <c:v>1.89025061040482E-2</c:v>
                </c:pt>
                <c:pt idx="1414">
                  <c:v>1.8882779266364835E-2</c:v>
                </c:pt>
                <c:pt idx="1415">
                  <c:v>1.8871799164097425E-2</c:v>
                </c:pt>
                <c:pt idx="1416">
                  <c:v>1.8856402283926599E-2</c:v>
                </c:pt>
                <c:pt idx="1417">
                  <c:v>1.8840976713745405E-2</c:v>
                </c:pt>
                <c:pt idx="1418">
                  <c:v>1.88255226410039E-2</c:v>
                </c:pt>
                <c:pt idx="1419">
                  <c:v>1.8807826183184773E-2</c:v>
                </c:pt>
                <c:pt idx="1420">
                  <c:v>1.8794529738279664E-2</c:v>
                </c:pt>
                <c:pt idx="1421">
                  <c:v>1.8778991283436852E-2</c:v>
                </c:pt>
                <c:pt idx="1422">
                  <c:v>1.8763425076233631E-2</c:v>
                </c:pt>
                <c:pt idx="1423">
                  <c:v>1.8747831304359863E-2</c:v>
                </c:pt>
                <c:pt idx="1424">
                  <c:v>1.8732210155265605E-2</c:v>
                </c:pt>
                <c:pt idx="1425">
                  <c:v>1.871656181664072E-2</c:v>
                </c:pt>
                <c:pt idx="1426">
                  <c:v>1.8700886475935263E-2</c:v>
                </c:pt>
                <c:pt idx="1427">
                  <c:v>1.8685184320839099E-2</c:v>
                </c:pt>
                <c:pt idx="1428">
                  <c:v>1.866945553864241E-2</c:v>
                </c:pt>
                <c:pt idx="1429">
                  <c:v>1.8653700317114996E-2</c:v>
                </c:pt>
                <c:pt idx="1430">
                  <c:v>1.8637918843866785E-2</c:v>
                </c:pt>
                <c:pt idx="1431">
                  <c:v>1.8622111306267897E-2</c:v>
                </c:pt>
                <c:pt idx="1432">
                  <c:v>1.8606277892008194E-2</c:v>
                </c:pt>
                <c:pt idx="1433">
                  <c:v>1.8590418788537733E-2</c:v>
                </c:pt>
                <c:pt idx="1434">
                  <c:v>1.857453418346644E-2</c:v>
                </c:pt>
                <c:pt idx="1435">
                  <c:v>1.8558624264324308E-2</c:v>
                </c:pt>
                <c:pt idx="1436">
                  <c:v>1.85426892188012E-2</c:v>
                </c:pt>
                <c:pt idx="1437">
                  <c:v>1.8526729234267236E-2</c:v>
                </c:pt>
                <c:pt idx="1438">
                  <c:v>1.8510744498412279E-2</c:v>
                </c:pt>
                <c:pt idx="1439">
                  <c:v>1.8494735198686385E-2</c:v>
                </c:pt>
                <c:pt idx="1440">
                  <c:v>1.8478701522699481E-2</c:v>
                </c:pt>
                <c:pt idx="1441">
                  <c:v>1.8462643657981559E-2</c:v>
                </c:pt>
                <c:pt idx="1442">
                  <c:v>1.8446561792302418E-2</c:v>
                </c:pt>
                <c:pt idx="1443">
                  <c:v>1.8430456112792371E-2</c:v>
                </c:pt>
                <c:pt idx="1444">
                  <c:v>1.8414326807381087E-2</c:v>
                </c:pt>
                <c:pt idx="1445">
                  <c:v>1.8398174063438688E-2</c:v>
                </c:pt>
                <c:pt idx="1446">
                  <c:v>1.8381998068655037E-2</c:v>
                </c:pt>
                <c:pt idx="1447">
                  <c:v>1.8365799010400252E-2</c:v>
                </c:pt>
                <c:pt idx="1448">
                  <c:v>1.8349577076364199E-2</c:v>
                </c:pt>
                <c:pt idx="1449">
                  <c:v>1.8333332454076867E-2</c:v>
                </c:pt>
                <c:pt idx="1450">
                  <c:v>1.831706533106825E-2</c:v>
                </c:pt>
                <c:pt idx="1451">
                  <c:v>1.8300775894948274E-2</c:v>
                </c:pt>
                <c:pt idx="1452">
                  <c:v>1.828446433324693E-2</c:v>
                </c:pt>
                <c:pt idx="1453">
                  <c:v>1.8263471999295788E-2</c:v>
                </c:pt>
                <c:pt idx="1454">
                  <c:v>1.8247149933037221E-2</c:v>
                </c:pt>
                <c:pt idx="1455">
                  <c:v>1.8233164490473186E-2</c:v>
                </c:pt>
                <c:pt idx="1456">
                  <c:v>1.8216854116221981E-2</c:v>
                </c:pt>
                <c:pt idx="1457">
                  <c:v>1.8200550456120013E-2</c:v>
                </c:pt>
                <c:pt idx="1458">
                  <c:v>1.818425380297306E-2</c:v>
                </c:pt>
                <c:pt idx="1459">
                  <c:v>1.816796444966684E-2</c:v>
                </c:pt>
                <c:pt idx="1460">
                  <c:v>1.8151682689007131E-2</c:v>
                </c:pt>
                <c:pt idx="1461">
                  <c:v>1.8135408814039522E-2</c:v>
                </c:pt>
                <c:pt idx="1462">
                  <c:v>1.8119143117409919E-2</c:v>
                </c:pt>
                <c:pt idx="1463">
                  <c:v>1.8102885892083975E-2</c:v>
                </c:pt>
                <c:pt idx="1464">
                  <c:v>1.8086637431027341E-2</c:v>
                </c:pt>
                <c:pt idx="1465">
                  <c:v>1.8070398026885925E-2</c:v>
                </c:pt>
                <c:pt idx="1466">
                  <c:v>1.8054167972785251E-2</c:v>
                </c:pt>
                <c:pt idx="1467">
                  <c:v>1.8037947561371226E-2</c:v>
                </c:pt>
                <c:pt idx="1468">
                  <c:v>1.8021737085609502E-2</c:v>
                </c:pt>
                <c:pt idx="1469">
                  <c:v>1.7999497026188749E-2</c:v>
                </c:pt>
                <c:pt idx="1470">
                  <c:v>1.7989347112505882E-2</c:v>
                </c:pt>
                <c:pt idx="1471">
                  <c:v>1.7972461616064805E-2</c:v>
                </c:pt>
                <c:pt idx="1472">
                  <c:v>1.7954691633859099E-2</c:v>
                </c:pt>
                <c:pt idx="1473">
                  <c:v>1.7938536881922929E-2</c:v>
                </c:pt>
                <c:pt idx="1474">
                  <c:v>1.7922393864520103E-2</c:v>
                </c:pt>
                <c:pt idx="1475">
                  <c:v>1.7906262874776147E-2</c:v>
                </c:pt>
                <c:pt idx="1476">
                  <c:v>1.7890144205496838E-2</c:v>
                </c:pt>
                <c:pt idx="1477">
                  <c:v>1.7874038149408022E-2</c:v>
                </c:pt>
                <c:pt idx="1478">
                  <c:v>1.7857944999635222E-2</c:v>
                </c:pt>
                <c:pt idx="1479">
                  <c:v>1.784186504874441E-2</c:v>
                </c:pt>
                <c:pt idx="1480">
                  <c:v>1.7825798589781172E-2</c:v>
                </c:pt>
                <c:pt idx="1481">
                  <c:v>1.7809745915631225E-2</c:v>
                </c:pt>
                <c:pt idx="1482">
                  <c:v>1.7793707319100349E-2</c:v>
                </c:pt>
                <c:pt idx="1483">
                  <c:v>1.7777683092994323E-2</c:v>
                </c:pt>
                <c:pt idx="1484">
                  <c:v>1.7761673530358735E-2</c:v>
                </c:pt>
                <c:pt idx="1485">
                  <c:v>1.7745678923919428E-2</c:v>
                </c:pt>
                <c:pt idx="1486">
                  <c:v>1.7729699566562118E-2</c:v>
                </c:pt>
                <c:pt idx="1487">
                  <c:v>1.7713735751252457E-2</c:v>
                </c:pt>
                <c:pt idx="1488">
                  <c:v>1.7697787770636353E-2</c:v>
                </c:pt>
                <c:pt idx="1489">
                  <c:v>1.7681855917839329E-2</c:v>
                </c:pt>
                <c:pt idx="1490">
                  <c:v>1.7665940485507292E-2</c:v>
                </c:pt>
                <c:pt idx="1491">
                  <c:v>1.7650041766845703E-2</c:v>
                </c:pt>
                <c:pt idx="1492">
                  <c:v>1.7634160054180725E-2</c:v>
                </c:pt>
                <c:pt idx="1493">
                  <c:v>1.761829564087769E-2</c:v>
                </c:pt>
                <c:pt idx="1494">
                  <c:v>1.7602448819582506E-2</c:v>
                </c:pt>
                <c:pt idx="1495">
                  <c:v>1.7586619883180887E-2</c:v>
                </c:pt>
                <c:pt idx="1496">
                  <c:v>1.7570809124558551E-2</c:v>
                </c:pt>
                <c:pt idx="1497">
                  <c:v>1.7555016836601212E-2</c:v>
                </c:pt>
                <c:pt idx="1498">
                  <c:v>1.753924331211465E-2</c:v>
                </c:pt>
                <c:pt idx="1499">
                  <c:v>1.7523488843904644E-2</c:v>
                </c:pt>
                <c:pt idx="1500">
                  <c:v>1.7507753725016784E-2</c:v>
                </c:pt>
                <c:pt idx="1501">
                  <c:v>1.7492038248256847E-2</c:v>
                </c:pt>
                <c:pt idx="1502">
                  <c:v>1.7476342706430614E-2</c:v>
                </c:pt>
                <c:pt idx="1503">
                  <c:v>1.7460667392503737E-2</c:v>
                </c:pt>
                <c:pt idx="1504">
                  <c:v>1.7445012599122123E-2</c:v>
                </c:pt>
                <c:pt idx="1505">
                  <c:v>1.7420454374388328E-2</c:v>
                </c:pt>
                <c:pt idx="1506">
                  <c:v>1.7404853693401279E-2</c:v>
                </c:pt>
                <c:pt idx="1507">
                  <c:v>1.739456409193707E-2</c:v>
                </c:pt>
                <c:pt idx="1508">
                  <c:v>1.7378999060406741E-2</c:v>
                </c:pt>
                <c:pt idx="1509">
                  <c:v>1.7363456101033847E-2</c:v>
                </c:pt>
                <c:pt idx="1510">
                  <c:v>1.7347935506757395E-2</c:v>
                </c:pt>
                <c:pt idx="1511">
                  <c:v>1.7332437570409809E-2</c:v>
                </c:pt>
                <c:pt idx="1512">
                  <c:v>1.7316962584930096E-2</c:v>
                </c:pt>
                <c:pt idx="1513">
                  <c:v>1.7301510843177326E-2</c:v>
                </c:pt>
                <c:pt idx="1514">
                  <c:v>1.7286082638037215E-2</c:v>
                </c:pt>
                <c:pt idx="1515">
                  <c:v>1.7270678262448769E-2</c:v>
                </c:pt>
                <c:pt idx="1516">
                  <c:v>1.7255298009244413E-2</c:v>
                </c:pt>
                <c:pt idx="1517">
                  <c:v>1.7239942171336509E-2</c:v>
                </c:pt>
                <c:pt idx="1518">
                  <c:v>1.722461104155748E-2</c:v>
                </c:pt>
                <c:pt idx="1519">
                  <c:v>1.7201930721135739E-2</c:v>
                </c:pt>
                <c:pt idx="1520">
                  <c:v>1.7188841912698649E-2</c:v>
                </c:pt>
                <c:pt idx="1521">
                  <c:v>1.7173595482340431E-2</c:v>
                </c:pt>
                <c:pt idx="1522">
                  <c:v>1.7158375011776528E-2</c:v>
                </c:pt>
                <c:pt idx="1523">
                  <c:v>1.7141012351267193E-2</c:v>
                </c:pt>
                <c:pt idx="1524">
                  <c:v>1.7128013120935037E-2</c:v>
                </c:pt>
                <c:pt idx="1525">
                  <c:v>1.7112872286428882E-2</c:v>
                </c:pt>
                <c:pt idx="1526">
                  <c:v>1.7097758583020095E-2</c:v>
                </c:pt>
                <c:pt idx="1527">
                  <c:v>1.7082672303674329E-2</c:v>
                </c:pt>
                <c:pt idx="1528">
                  <c:v>1.7067613741037491E-2</c:v>
                </c:pt>
                <c:pt idx="1529">
                  <c:v>1.7052583188155168E-2</c:v>
                </c:pt>
                <c:pt idx="1530">
                  <c:v>1.7037580937753205E-2</c:v>
                </c:pt>
                <c:pt idx="1531">
                  <c:v>1.7022607282877189E-2</c:v>
                </c:pt>
                <c:pt idx="1532">
                  <c:v>1.7007662516252964E-2</c:v>
                </c:pt>
                <c:pt idx="1533">
                  <c:v>1.6992746930846181E-2</c:v>
                </c:pt>
                <c:pt idx="1534">
                  <c:v>1.6977860819382684E-2</c:v>
                </c:pt>
                <c:pt idx="1535">
                  <c:v>1.6963004474828125E-2</c:v>
                </c:pt>
                <c:pt idx="1536">
                  <c:v>1.6948178189988283E-2</c:v>
                </c:pt>
                <c:pt idx="1537">
                  <c:v>1.6933382257828811E-2</c:v>
                </c:pt>
                <c:pt idx="1538">
                  <c:v>1.6918616971155487E-2</c:v>
                </c:pt>
                <c:pt idx="1539">
                  <c:v>1.6903882622774091E-2</c:v>
                </c:pt>
                <c:pt idx="1540">
                  <c:v>1.6889179505650276E-2</c:v>
                </c:pt>
                <c:pt idx="1541">
                  <c:v>1.6874507912509884E-2</c:v>
                </c:pt>
                <c:pt idx="1542">
                  <c:v>1.6859868136398504E-2</c:v>
                </c:pt>
                <c:pt idx="1543">
                  <c:v>1.6845260470041978E-2</c:v>
                </c:pt>
                <c:pt idx="1544">
                  <c:v>1.683068520640596E-2</c:v>
                </c:pt>
                <c:pt idx="1545">
                  <c:v>1.6816142638296228E-2</c:v>
                </c:pt>
                <c:pt idx="1546">
                  <c:v>1.6801633058518561E-2</c:v>
                </c:pt>
                <c:pt idx="1547">
                  <c:v>1.6787156760118549E-2</c:v>
                </c:pt>
                <c:pt idx="1548">
                  <c:v>1.6772714035662162E-2</c:v>
                </c:pt>
                <c:pt idx="1549">
                  <c:v>1.675830517835486E-2</c:v>
                </c:pt>
                <c:pt idx="1550">
                  <c:v>1.674393048084255E-2</c:v>
                </c:pt>
                <c:pt idx="1551">
                  <c:v>1.6729590236090885E-2</c:v>
                </c:pt>
                <c:pt idx="1552">
                  <c:v>1.6715284736905645E-2</c:v>
                </c:pt>
                <c:pt idx="1553">
                  <c:v>1.6701014276172543E-2</c:v>
                </c:pt>
                <c:pt idx="1554">
                  <c:v>1.6686779146697361E-2</c:v>
                </c:pt>
                <c:pt idx="1555">
                  <c:v>1.6672579641365814E-2</c:v>
                </c:pt>
                <c:pt idx="1556">
                  <c:v>1.665841605322349E-2</c:v>
                </c:pt>
                <c:pt idx="1557">
                  <c:v>1.6642273450928613E-2</c:v>
                </c:pt>
                <c:pt idx="1558">
                  <c:v>1.6628187814031747E-2</c:v>
                </c:pt>
                <c:pt idx="1559">
                  <c:v>1.6616143719430099E-2</c:v>
                </c:pt>
                <c:pt idx="1560">
                  <c:v>1.660212672794259E-2</c:v>
                </c:pt>
                <c:pt idx="1561">
                  <c:v>1.658814711791301E-2</c:v>
                </c:pt>
                <c:pt idx="1562">
                  <c:v>1.6574205182067203E-2</c:v>
                </c:pt>
                <c:pt idx="1563">
                  <c:v>1.6560301213290884E-2</c:v>
                </c:pt>
                <c:pt idx="1564">
                  <c:v>1.654643550446977E-2</c:v>
                </c:pt>
                <c:pt idx="1565">
                  <c:v>1.6532608348489575E-2</c:v>
                </c:pt>
                <c:pt idx="1566">
                  <c:v>1.6518820038236015E-2</c:v>
                </c:pt>
                <c:pt idx="1567">
                  <c:v>1.6505070866434934E-2</c:v>
                </c:pt>
                <c:pt idx="1568">
                  <c:v>1.6491361126051984E-2</c:v>
                </c:pt>
                <c:pt idx="1569">
                  <c:v>1.6477691109972881E-2</c:v>
                </c:pt>
                <c:pt idx="1570">
                  <c:v>1.6464061111003403E-2</c:v>
                </c:pt>
                <c:pt idx="1571">
                  <c:v>1.6450471422029267E-2</c:v>
                </c:pt>
                <c:pt idx="1572">
                  <c:v>1.6436922335936188E-2</c:v>
                </c:pt>
                <c:pt idx="1573">
                  <c:v>1.6423414145609883E-2</c:v>
                </c:pt>
                <c:pt idx="1574">
                  <c:v>1.6406107035225048E-2</c:v>
                </c:pt>
                <c:pt idx="1575">
                  <c:v>1.6396521623480709E-2</c:v>
                </c:pt>
                <c:pt idx="1576">
                  <c:v>1.6383137877369336E-2</c:v>
                </c:pt>
                <c:pt idx="1577">
                  <c:v>1.6369796198567599E-2</c:v>
                </c:pt>
                <c:pt idx="1578">
                  <c:v>1.6356496879721405E-2</c:v>
                </c:pt>
                <c:pt idx="1579">
                  <c:v>1.6343240213876342E-2</c:v>
                </c:pt>
                <c:pt idx="1580">
                  <c:v>1.6330026493678318E-2</c:v>
                </c:pt>
                <c:pt idx="1581">
                  <c:v>1.631685601217292E-2</c:v>
                </c:pt>
                <c:pt idx="1582">
                  <c:v>1.6303729062165928E-2</c:v>
                </c:pt>
                <c:pt idx="1583">
                  <c:v>1.6290645936463122E-2</c:v>
                </c:pt>
                <c:pt idx="1584">
                  <c:v>1.6277606928110089E-2</c:v>
                </c:pt>
                <c:pt idx="1585">
                  <c:v>1.6264612329752737E-2</c:v>
                </c:pt>
                <c:pt idx="1586">
                  <c:v>1.6251662434356717E-2</c:v>
                </c:pt>
                <c:pt idx="1587">
                  <c:v>1.6238757534807746E-2</c:v>
                </c:pt>
                <c:pt idx="1588">
                  <c:v>1.6225897923831667E-2</c:v>
                </c:pt>
                <c:pt idx="1589">
                  <c:v>1.6213083894394131E-2</c:v>
                </c:pt>
                <c:pt idx="1590">
                  <c:v>1.6200315739460791E-2</c:v>
                </c:pt>
                <c:pt idx="1591">
                  <c:v>1.618759375175749E-2</c:v>
                </c:pt>
                <c:pt idx="1592">
                  <c:v>1.6174918224169943E-2</c:v>
                </c:pt>
                <c:pt idx="1593">
                  <c:v>1.616228944950393E-2</c:v>
                </c:pt>
                <c:pt idx="1594">
                  <c:v>1.6149707720725104E-2</c:v>
                </c:pt>
                <c:pt idx="1595">
                  <c:v>1.6137173330719179E-2</c:v>
                </c:pt>
                <c:pt idx="1596">
                  <c:v>1.6124686572211999E-2</c:v>
                </c:pt>
                <c:pt idx="1597">
                  <c:v>1.6112247738169216E-2</c:v>
                </c:pt>
                <c:pt idx="1598">
                  <c:v>1.6099857121476546E-2</c:v>
                </c:pt>
                <c:pt idx="1599">
                  <c:v>1.6087515014939768E-2</c:v>
                </c:pt>
                <c:pt idx="1600">
                  <c:v>1.6075221711364662E-2</c:v>
                </c:pt>
                <c:pt idx="1601">
                  <c:v>1.606297750371688E-2</c:v>
                </c:pt>
                <c:pt idx="1602">
                  <c:v>1.6050782684882137E-2</c:v>
                </c:pt>
                <c:pt idx="1603">
                  <c:v>1.6038637547666212E-2</c:v>
                </c:pt>
                <c:pt idx="1604">
                  <c:v>1.6026542384794951E-2</c:v>
                </c:pt>
                <c:pt idx="1605">
                  <c:v>1.6014497489393875E-2</c:v>
                </c:pt>
                <c:pt idx="1606">
                  <c:v>1.6002503154108894E-2</c:v>
                </c:pt>
                <c:pt idx="1607">
                  <c:v>1.5990559671985594E-2</c:v>
                </c:pt>
                <c:pt idx="1608">
                  <c:v>1.5978667335669883E-2</c:v>
                </c:pt>
                <c:pt idx="1609">
                  <c:v>1.5966826438287285E-2</c:v>
                </c:pt>
                <c:pt idx="1610">
                  <c:v>1.5955037272403771E-2</c:v>
                </c:pt>
                <c:pt idx="1611">
                  <c:v>1.5943300131144866E-2</c:v>
                </c:pt>
                <c:pt idx="1612">
                  <c:v>1.5931615307316349E-2</c:v>
                </c:pt>
                <c:pt idx="1613">
                  <c:v>1.5919983093564127E-2</c:v>
                </c:pt>
                <c:pt idx="1614">
                  <c:v>1.5908403783173597E-2</c:v>
                </c:pt>
                <c:pt idx="1615">
                  <c:v>1.5896877668550857E-2</c:v>
                </c:pt>
                <c:pt idx="1616">
                  <c:v>1.5885405042821432E-2</c:v>
                </c:pt>
                <c:pt idx="1617">
                  <c:v>1.5873986198711165E-2</c:v>
                </c:pt>
                <c:pt idx="1618">
                  <c:v>1.5862621429185708E-2</c:v>
                </c:pt>
                <c:pt idx="1619">
                  <c:v>1.5851311027130777E-2</c:v>
                </c:pt>
                <c:pt idx="1620">
                  <c:v>1.584005528535215E-2</c:v>
                </c:pt>
                <c:pt idx="1621">
                  <c:v>1.5828854496655609E-2</c:v>
                </c:pt>
                <c:pt idx="1622">
                  <c:v>1.5817708954006804E-2</c:v>
                </c:pt>
                <c:pt idx="1623">
                  <c:v>1.5806618950291451E-2</c:v>
                </c:pt>
                <c:pt idx="1624">
                  <c:v>1.5792442453435029E-2</c:v>
                </c:pt>
                <c:pt idx="1625">
                  <c:v>1.5784606730724349E-2</c:v>
                </c:pt>
                <c:pt idx="1626">
                  <c:v>1.5773685100723966E-2</c:v>
                </c:pt>
                <c:pt idx="1627">
                  <c:v>1.5762820181119963E-2</c:v>
                </c:pt>
                <c:pt idx="1628">
                  <c:v>1.5752012264638182E-2</c:v>
                </c:pt>
                <c:pt idx="1629">
                  <c:v>1.5741261644084403E-2</c:v>
                </c:pt>
                <c:pt idx="1630">
                  <c:v>1.573056861258415E-2</c:v>
                </c:pt>
                <c:pt idx="1631">
                  <c:v>1.5719933462783331E-2</c:v>
                </c:pt>
                <c:pt idx="1632">
                  <c:v>1.5709356487727533E-2</c:v>
                </c:pt>
                <c:pt idx="1633">
                  <c:v>1.5698837979982727E-2</c:v>
                </c:pt>
                <c:pt idx="1634">
                  <c:v>1.5688378232674438E-2</c:v>
                </c:pt>
                <c:pt idx="1635">
                  <c:v>1.5677977538528509E-2</c:v>
                </c:pt>
                <c:pt idx="1636">
                  <c:v>1.5667636190590528E-2</c:v>
                </c:pt>
                <c:pt idx="1637">
                  <c:v>1.5657354481506403E-2</c:v>
                </c:pt>
                <c:pt idx="1638">
                  <c:v>1.564713270432172E-2</c:v>
                </c:pt>
                <c:pt idx="1639">
                  <c:v>1.5636971151682388E-2</c:v>
                </c:pt>
                <c:pt idx="1640">
                  <c:v>1.5626870116633995E-2</c:v>
                </c:pt>
                <c:pt idx="1641">
                  <c:v>1.561682989198232E-2</c:v>
                </c:pt>
                <c:pt idx="1642">
                  <c:v>1.5606850770453207E-2</c:v>
                </c:pt>
                <c:pt idx="1643">
                  <c:v>1.5596933045252115E-2</c:v>
                </c:pt>
                <c:pt idx="1644">
                  <c:v>1.5587077008945016E-2</c:v>
                </c:pt>
                <c:pt idx="1645">
                  <c:v>1.5577282954417626E-2</c:v>
                </c:pt>
                <c:pt idx="1646">
                  <c:v>1.5567551174715533E-2</c:v>
                </c:pt>
                <c:pt idx="1647">
                  <c:v>1.5557881962404707E-2</c:v>
                </c:pt>
                <c:pt idx="1648">
                  <c:v>1.5548275610610673E-2</c:v>
                </c:pt>
                <c:pt idx="1649">
                  <c:v>1.5538732412139211E-2</c:v>
                </c:pt>
                <c:pt idx="1650">
                  <c:v>1.5529252659876036E-2</c:v>
                </c:pt>
                <c:pt idx="1651">
                  <c:v>1.5519836646467056E-2</c:v>
                </c:pt>
                <c:pt idx="1652">
                  <c:v>1.551048466511773E-2</c:v>
                </c:pt>
                <c:pt idx="1653">
                  <c:v>1.550119700839403E-2</c:v>
                </c:pt>
                <c:pt idx="1654">
                  <c:v>1.5491973969261608E-2</c:v>
                </c:pt>
                <c:pt idx="1655">
                  <c:v>1.5482815840606179E-2</c:v>
                </c:pt>
                <c:pt idx="1656">
                  <c:v>1.5473722915313459E-2</c:v>
                </c:pt>
                <c:pt idx="1657">
                  <c:v>1.5464695486189228E-2</c:v>
                </c:pt>
                <c:pt idx="1658">
                  <c:v>1.5455733846119202E-2</c:v>
                </c:pt>
                <c:pt idx="1659">
                  <c:v>1.5446838287989095E-2</c:v>
                </c:pt>
                <c:pt idx="1660">
                  <c:v>1.5438009104604689E-2</c:v>
                </c:pt>
                <c:pt idx="1661">
                  <c:v>1.5428000260291341E-2</c:v>
                </c:pt>
                <c:pt idx="1662">
                  <c:v>1.5420551033615837E-2</c:v>
                </c:pt>
                <c:pt idx="1663">
                  <c:v>1.5411922731702887E-2</c:v>
                </c:pt>
                <c:pt idx="1664">
                  <c:v>1.5403361975998564E-2</c:v>
                </c:pt>
                <c:pt idx="1665">
                  <c:v>1.5394869059548455E-2</c:v>
                </c:pt>
                <c:pt idx="1666">
                  <c:v>1.5386444274838595E-2</c:v>
                </c:pt>
                <c:pt idx="1667">
                  <c:v>1.5378087915074445E-2</c:v>
                </c:pt>
                <c:pt idx="1668">
                  <c:v>1.5369800272981848E-2</c:v>
                </c:pt>
                <c:pt idx="1669">
                  <c:v>1.5361581641366584E-2</c:v>
                </c:pt>
                <c:pt idx="1670">
                  <c:v>1.535343231327424E-2</c:v>
                </c:pt>
                <c:pt idx="1671">
                  <c:v>1.5345352581270788E-2</c:v>
                </c:pt>
                <c:pt idx="1672">
                  <c:v>1.5337342738561688E-2</c:v>
                </c:pt>
                <c:pt idx="1673">
                  <c:v>1.5329403077712911E-2</c:v>
                </c:pt>
                <c:pt idx="1674">
                  <c:v>1.5321533891770045E-2</c:v>
                </c:pt>
                <c:pt idx="1675">
                  <c:v>1.5311520393179734E-2</c:v>
                </c:pt>
                <c:pt idx="1676">
                  <c:v>1.5306008115905101E-2</c:v>
                </c:pt>
                <c:pt idx="1677">
                  <c:v>1.5298352111674518E-2</c:v>
                </c:pt>
                <c:pt idx="1678">
                  <c:v>1.5290767753732837E-2</c:v>
                </c:pt>
                <c:pt idx="1679">
                  <c:v>1.5283046069560768E-2</c:v>
                </c:pt>
                <c:pt idx="1680">
                  <c:v>1.5274758178067671E-2</c:v>
                </c:pt>
                <c:pt idx="1681">
                  <c:v>1.5267400900800254E-2</c:v>
                </c:pt>
                <c:pt idx="1682">
                  <c:v>1.526011648317116E-2</c:v>
                </c:pt>
                <c:pt idx="1683">
                  <c:v>1.5252905217906232E-2</c:v>
                </c:pt>
                <c:pt idx="1684">
                  <c:v>1.5245767398051058E-2</c:v>
                </c:pt>
                <c:pt idx="1685">
                  <c:v>1.5238703316331481E-2</c:v>
                </c:pt>
                <c:pt idx="1686">
                  <c:v>1.523171326579309E-2</c:v>
                </c:pt>
                <c:pt idx="1687">
                  <c:v>1.5224797538921919E-2</c:v>
                </c:pt>
                <c:pt idx="1688">
                  <c:v>1.5217956429003365E-2</c:v>
                </c:pt>
                <c:pt idx="1689">
                  <c:v>1.52111902286034E-2</c:v>
                </c:pt>
                <c:pt idx="1690">
                  <c:v>1.520449923076761E-2</c:v>
                </c:pt>
                <c:pt idx="1691">
                  <c:v>1.5197883728221839E-2</c:v>
                </c:pt>
                <c:pt idx="1692">
                  <c:v>1.519134401393174E-2</c:v>
                </c:pt>
                <c:pt idx="1693">
                  <c:v>1.5184880380783028E-2</c:v>
                </c:pt>
                <c:pt idx="1694">
                  <c:v>1.517849312142161E-2</c:v>
                </c:pt>
                <c:pt idx="1695">
                  <c:v>1.5172182529052947E-2</c:v>
                </c:pt>
                <c:pt idx="1696">
                  <c:v>1.5165948896243009E-2</c:v>
                </c:pt>
                <c:pt idx="1697">
                  <c:v>1.5159792515957449E-2</c:v>
                </c:pt>
                <c:pt idx="1698">
                  <c:v>1.5153713681161918E-2</c:v>
                </c:pt>
                <c:pt idx="1699">
                  <c:v>1.5147712684502324E-2</c:v>
                </c:pt>
                <c:pt idx="1700">
                  <c:v>1.5141789819024254E-2</c:v>
                </c:pt>
                <c:pt idx="1701">
                  <c:v>1.5135945377533488E-2</c:v>
                </c:pt>
                <c:pt idx="1702">
                  <c:v>1.5130179652835807E-2</c:v>
                </c:pt>
                <c:pt idx="1703">
                  <c:v>1.5124492937976797E-2</c:v>
                </c:pt>
                <c:pt idx="1704">
                  <c:v>1.5118885525682302E-2</c:v>
                </c:pt>
                <c:pt idx="1705">
                  <c:v>1.5113357708678166E-2</c:v>
                </c:pt>
                <c:pt idx="1706">
                  <c:v>1.5107909780089912E-2</c:v>
                </c:pt>
                <c:pt idx="1707">
                  <c:v>1.5102542032643385E-2</c:v>
                </c:pt>
                <c:pt idx="1708">
                  <c:v>1.5097254759144363E-2</c:v>
                </c:pt>
                <c:pt idx="1709">
                  <c:v>1.5092048252718371E-2</c:v>
                </c:pt>
                <c:pt idx="1710">
                  <c:v>1.508692280593138E-2</c:v>
                </c:pt>
                <c:pt idx="1711">
                  <c:v>1.5081878711749042E-2</c:v>
                </c:pt>
                <c:pt idx="1712">
                  <c:v>1.5076916263137008E-2</c:v>
                </c:pt>
                <c:pt idx="1713">
                  <c:v>1.5070629506022115E-2</c:v>
                </c:pt>
                <c:pt idx="1714">
                  <c:v>1.5065765676522958E-2</c:v>
                </c:pt>
                <c:pt idx="1715">
                  <c:v>1.5061612604077013E-2</c:v>
                </c:pt>
                <c:pt idx="1716">
                  <c:v>1.5056786021983015E-2</c:v>
                </c:pt>
                <c:pt idx="1717">
                  <c:v>1.5051979641809154E-2</c:v>
                </c:pt>
                <c:pt idx="1718">
                  <c:v>1.5047193565713712E-2</c:v>
                </c:pt>
                <c:pt idx="1719">
                  <c:v>1.5042427895934907E-2</c:v>
                </c:pt>
                <c:pt idx="1720">
                  <c:v>1.5037682734471147E-2</c:v>
                </c:pt>
                <c:pt idx="1721">
                  <c:v>1.5032958183320844E-2</c:v>
                </c:pt>
                <c:pt idx="1722">
                  <c:v>1.5028254344562342E-2</c:v>
                </c:pt>
                <c:pt idx="1723">
                  <c:v>1.5023571320273987E-2</c:v>
                </c:pt>
                <c:pt idx="1724">
                  <c:v>1.5018909212693998E-2</c:v>
                </c:pt>
                <c:pt idx="1725">
                  <c:v>1.5014268123660912E-2</c:v>
                </c:pt>
                <c:pt idx="1726">
                  <c:v>1.5009648155253075E-2</c:v>
                </c:pt>
                <c:pt idx="1727">
                  <c:v>1.5005049409708704E-2</c:v>
                </c:pt>
                <c:pt idx="1728">
                  <c:v>1.5000471988866337E-2</c:v>
                </c:pt>
                <c:pt idx="1729">
                  <c:v>1.4995915995044129E-2</c:v>
                </c:pt>
                <c:pt idx="1730">
                  <c:v>1.4990069080731416E-2</c:v>
                </c:pt>
                <c:pt idx="1731">
                  <c:v>1.4986225777615658E-2</c:v>
                </c:pt>
                <c:pt idx="1732">
                  <c:v>1.498237759568255E-2</c:v>
                </c:pt>
                <c:pt idx="1733">
                  <c:v>1.4977908330005008E-2</c:v>
                </c:pt>
                <c:pt idx="1734">
                  <c:v>1.4973461001819288E-2</c:v>
                </c:pt>
                <c:pt idx="1735">
                  <c:v>1.4969035712724121E-2</c:v>
                </c:pt>
                <c:pt idx="1736">
                  <c:v>1.4964632565197533E-2</c:v>
                </c:pt>
                <c:pt idx="1737">
                  <c:v>1.4960251660998125E-2</c:v>
                </c:pt>
                <c:pt idx="1738">
                  <c:v>1.4955893102364115E-2</c:v>
                </c:pt>
                <c:pt idx="1739">
                  <c:v>1.4951556991213977E-2</c:v>
                </c:pt>
                <c:pt idx="1740">
                  <c:v>1.4947243429865864E-2</c:v>
                </c:pt>
                <c:pt idx="1741">
                  <c:v>1.4942952520158315E-2</c:v>
                </c:pt>
                <c:pt idx="1742">
                  <c:v>1.4938684364329546E-2</c:v>
                </c:pt>
                <c:pt idx="1743">
                  <c:v>1.4934439064218097E-2</c:v>
                </c:pt>
                <c:pt idx="1744">
                  <c:v>1.4930216722222056E-2</c:v>
                </c:pt>
                <c:pt idx="1745">
                  <c:v>1.4926017440100026E-2</c:v>
                </c:pt>
                <c:pt idx="1746">
                  <c:v>1.4921841320090223E-2</c:v>
                </c:pt>
                <c:pt idx="1747">
                  <c:v>1.4917688464191059E-2</c:v>
                </c:pt>
                <c:pt idx="1748">
                  <c:v>1.4913558974480878E-2</c:v>
                </c:pt>
                <c:pt idx="1749">
                  <c:v>1.4909452953117963E-2</c:v>
                </c:pt>
                <c:pt idx="1750">
                  <c:v>1.4905370502020787E-2</c:v>
                </c:pt>
                <c:pt idx="1751">
                  <c:v>1.4901311723347632E-2</c:v>
                </c:pt>
                <c:pt idx="1752">
                  <c:v>1.4897276719176844E-2</c:v>
                </c:pt>
                <c:pt idx="1753">
                  <c:v>1.4893265591506832E-2</c:v>
                </c:pt>
                <c:pt idx="1754">
                  <c:v>1.4889278442575815E-2</c:v>
                </c:pt>
                <c:pt idx="1755">
                  <c:v>1.488531537422233E-2</c:v>
                </c:pt>
                <c:pt idx="1756">
                  <c:v>1.4881376488764531E-2</c:v>
                </c:pt>
                <c:pt idx="1757">
                  <c:v>1.4877461887961019E-2</c:v>
                </c:pt>
                <c:pt idx="1758">
                  <c:v>1.4873571674050012E-2</c:v>
                </c:pt>
                <c:pt idx="1759">
                  <c:v>1.4869705949189793E-2</c:v>
                </c:pt>
                <c:pt idx="1760">
                  <c:v>1.4865864815378771E-2</c:v>
                </c:pt>
                <c:pt idx="1761">
                  <c:v>1.4862048374535419E-2</c:v>
                </c:pt>
                <c:pt idx="1762">
                  <c:v>1.4858256728897956E-2</c:v>
                </c:pt>
                <c:pt idx="1763">
                  <c:v>1.4854489980544727E-2</c:v>
                </c:pt>
                <c:pt idx="1764">
                  <c:v>1.4850748231474142E-2</c:v>
                </c:pt>
                <c:pt idx="1765">
                  <c:v>1.4846058811235352E-2</c:v>
                </c:pt>
                <c:pt idx="1766">
                  <c:v>1.4842377896862047E-2</c:v>
                </c:pt>
                <c:pt idx="1767">
                  <c:v>1.4839152338348427E-2</c:v>
                </c:pt>
                <c:pt idx="1768">
                  <c:v>1.4835515245161801E-2</c:v>
                </c:pt>
                <c:pt idx="1769">
                  <c:v>1.4831903676197911E-2</c:v>
                </c:pt>
                <c:pt idx="1770">
                  <c:v>1.4828317733615037E-2</c:v>
                </c:pt>
                <c:pt idx="1771">
                  <c:v>1.4824757519251719E-2</c:v>
                </c:pt>
                <c:pt idx="1772">
                  <c:v>1.4821223135426109E-2</c:v>
                </c:pt>
                <c:pt idx="1773">
                  <c:v>1.4817714684056682E-2</c:v>
                </c:pt>
                <c:pt idx="1774">
                  <c:v>1.4814232267221783E-2</c:v>
                </c:pt>
                <c:pt idx="1775">
                  <c:v>1.4810775987079694E-2</c:v>
                </c:pt>
                <c:pt idx="1776">
                  <c:v>1.4807345945628825E-2</c:v>
                </c:pt>
                <c:pt idx="1777">
                  <c:v>1.4803942245027457E-2</c:v>
                </c:pt>
                <c:pt idx="1778">
                  <c:v>1.4800564987114129E-2</c:v>
                </c:pt>
                <c:pt idx="1779">
                  <c:v>1.4797478686235266E-2</c:v>
                </c:pt>
                <c:pt idx="1780">
                  <c:v>1.4792002745238619E-2</c:v>
                </c:pt>
                <c:pt idx="1781">
                  <c:v>1.4788720759355556E-2</c:v>
                </c:pt>
                <c:pt idx="1782">
                  <c:v>1.4785465682827237E-2</c:v>
                </c:pt>
                <c:pt idx="1783">
                  <c:v>1.4781778676766777E-2</c:v>
                </c:pt>
                <c:pt idx="1784">
                  <c:v>1.4779036666627832E-2</c:v>
                </c:pt>
                <c:pt idx="1785">
                  <c:v>1.4775862930873629E-2</c:v>
                </c:pt>
                <c:pt idx="1786">
                  <c:v>1.477271651286749E-2</c:v>
                </c:pt>
                <c:pt idx="1787">
                  <c:v>1.476959751468776E-2</c:v>
                </c:pt>
                <c:pt idx="1788">
                  <c:v>1.4766506038332849E-2</c:v>
                </c:pt>
                <c:pt idx="1789">
                  <c:v>1.476344218596104E-2</c:v>
                </c:pt>
                <c:pt idx="1790">
                  <c:v>1.4760406059570741E-2</c:v>
                </c:pt>
                <c:pt idx="1791">
                  <c:v>1.4757397761160362E-2</c:v>
                </c:pt>
                <c:pt idx="1792">
                  <c:v>1.4754417392888186E-2</c:v>
                </c:pt>
                <c:pt idx="1793">
                  <c:v>1.4751465056832558E-2</c:v>
                </c:pt>
                <c:pt idx="1794">
                  <c:v>1.4748540854991887E-2</c:v>
                </c:pt>
                <c:pt idx="1795">
                  <c:v>1.4745644889604392E-2</c:v>
                </c:pt>
                <c:pt idx="1796">
                  <c:v>1.4742777262588547E-2</c:v>
                </c:pt>
                <c:pt idx="1797">
                  <c:v>1.4739938076022696E-2</c:v>
                </c:pt>
                <c:pt idx="1798">
                  <c:v>1.4737127431985186E-2</c:v>
                </c:pt>
                <c:pt idx="1799">
                  <c:v>1.4734345432634299E-2</c:v>
                </c:pt>
                <c:pt idx="1800">
                  <c:v>1.4731592179808572E-2</c:v>
                </c:pt>
                <c:pt idx="1801">
                  <c:v>1.472886777582616E-2</c:v>
                </c:pt>
                <c:pt idx="1802">
                  <c:v>1.4726172322765407E-2</c:v>
                </c:pt>
                <c:pt idx="1803">
                  <c:v>1.4723505922464852E-2</c:v>
                </c:pt>
                <c:pt idx="1804">
                  <c:v>1.4720868677082777E-2</c:v>
                </c:pt>
                <c:pt idx="1805">
                  <c:v>1.4718260688777463E-2</c:v>
                </c:pt>
                <c:pt idx="1806">
                  <c:v>1.4715682059547319E-2</c:v>
                </c:pt>
                <c:pt idx="1807">
                  <c:v>1.4713132891470693E-2</c:v>
                </c:pt>
                <c:pt idx="1808">
                  <c:v>1.4710613286785801E-2</c:v>
                </c:pt>
                <c:pt idx="1809">
                  <c:v>1.4708123347171309E-2</c:v>
                </c:pt>
                <c:pt idx="1810">
                  <c:v>1.4705663175105244E-2</c:v>
                </c:pt>
                <c:pt idx="1811">
                  <c:v>1.4703232872346206E-2</c:v>
                </c:pt>
                <c:pt idx="1812">
                  <c:v>1.4700832541052478E-2</c:v>
                </c:pt>
                <c:pt idx="1813">
                  <c:v>1.4698462283382341E-2</c:v>
                </c:pt>
                <c:pt idx="1814">
                  <c:v>1.4696122201414141E-2</c:v>
                </c:pt>
                <c:pt idx="1815">
                  <c:v>1.4693812397146289E-2</c:v>
                </c:pt>
                <c:pt idx="1816">
                  <c:v>1.4691532972657129E-2</c:v>
                </c:pt>
                <c:pt idx="1817">
                  <c:v>1.4688787975987161E-2</c:v>
                </c:pt>
                <c:pt idx="1818">
                  <c:v>1.4686751265386988E-2</c:v>
                </c:pt>
                <c:pt idx="1819">
                  <c:v>1.4684877998405454E-2</c:v>
                </c:pt>
                <c:pt idx="1820">
                  <c:v>1.4682721113734587E-2</c:v>
                </c:pt>
                <c:pt idx="1821">
                  <c:v>1.4680595119074269E-2</c:v>
                </c:pt>
                <c:pt idx="1822">
                  <c:v>1.4678500116662718E-2</c:v>
                </c:pt>
                <c:pt idx="1823">
                  <c:v>1.4676436208578281E-2</c:v>
                </c:pt>
                <c:pt idx="1824">
                  <c:v>1.467440349673943E-2</c:v>
                </c:pt>
                <c:pt idx="1825">
                  <c:v>1.4672402083304448E-2</c:v>
                </c:pt>
                <c:pt idx="1826">
                  <c:v>1.467043207035168E-2</c:v>
                </c:pt>
                <c:pt idx="1827">
                  <c:v>1.4668493559879536E-2</c:v>
                </c:pt>
                <c:pt idx="1828">
                  <c:v>1.4666586654126235E-2</c:v>
                </c:pt>
                <c:pt idx="1829">
                  <c:v>1.4664711454930313E-2</c:v>
                </c:pt>
                <c:pt idx="1830">
                  <c:v>1.466234723826787E-2</c:v>
                </c:pt>
                <c:pt idx="1831">
                  <c:v>1.4661056584923671E-2</c:v>
                </c:pt>
                <c:pt idx="1832">
                  <c:v>1.4659277118189706E-2</c:v>
                </c:pt>
                <c:pt idx="1833">
                  <c:v>1.4657529766406441E-2</c:v>
                </c:pt>
                <c:pt idx="1834">
                  <c:v>1.4655814631732156E-2</c:v>
                </c:pt>
                <c:pt idx="1835">
                  <c:v>1.465389405803208E-2</c:v>
                </c:pt>
                <c:pt idx="1836">
                  <c:v>1.4652481421464358E-2</c:v>
                </c:pt>
                <c:pt idx="1837">
                  <c:v>1.4650863550267346E-2</c:v>
                </c:pt>
                <c:pt idx="1838">
                  <c:v>1.4649278304252888E-2</c:v>
                </c:pt>
                <c:pt idx="1839">
                  <c:v>1.4647725785659205E-2</c:v>
                </c:pt>
                <c:pt idx="1840">
                  <c:v>1.4646206096404768E-2</c:v>
                </c:pt>
                <c:pt idx="1841">
                  <c:v>1.464471933864786E-2</c:v>
                </c:pt>
                <c:pt idx="1842">
                  <c:v>1.4643265614626699E-2</c:v>
                </c:pt>
                <c:pt idx="1843">
                  <c:v>1.4641845026019951E-2</c:v>
                </c:pt>
                <c:pt idx="1844">
                  <c:v>1.4640457675225704E-2</c:v>
                </c:pt>
                <c:pt idx="1845">
                  <c:v>1.463910366424237E-2</c:v>
                </c:pt>
                <c:pt idx="1846">
                  <c:v>1.4637783095068357E-2</c:v>
                </c:pt>
                <c:pt idx="1847">
                  <c:v>1.4636496069782012E-2</c:v>
                </c:pt>
                <c:pt idx="1848">
                  <c:v>1.4635242690541617E-2</c:v>
                </c:pt>
                <c:pt idx="1849">
                  <c:v>1.4634023059265644E-2</c:v>
                </c:pt>
                <c:pt idx="1850">
                  <c:v>1.4632837278192312E-2</c:v>
                </c:pt>
                <c:pt idx="1851">
                  <c:v>1.4631685449240095E-2</c:v>
                </c:pt>
                <c:pt idx="1852">
                  <c:v>1.4630567674567274E-2</c:v>
                </c:pt>
                <c:pt idx="1853">
                  <c:v>1.4629484056172259E-2</c:v>
                </c:pt>
                <c:pt idx="1854">
                  <c:v>1.4628434696293269E-2</c:v>
                </c:pt>
                <c:pt idx="1855">
                  <c:v>1.462741969676884E-2</c:v>
                </c:pt>
                <c:pt idx="1856">
                  <c:v>1.462643915983719E-2</c:v>
                </c:pt>
                <c:pt idx="1857">
                  <c:v>1.4625493187416794E-2</c:v>
                </c:pt>
                <c:pt idx="1858">
                  <c:v>1.4624581881825804E-2</c:v>
                </c:pt>
                <c:pt idx="1859">
                  <c:v>1.4623705344822824E-2</c:v>
                </c:pt>
                <c:pt idx="1860">
                  <c:v>1.4622863678726006E-2</c:v>
                </c:pt>
                <c:pt idx="1861">
                  <c:v>1.4622056985453824E-2</c:v>
                </c:pt>
                <c:pt idx="1862">
                  <c:v>1.462128536716456E-2</c:v>
                </c:pt>
                <c:pt idx="1863">
                  <c:v>1.4620548925856625E-2</c:v>
                </c:pt>
                <c:pt idx="1864">
                  <c:v>1.4619847763608362E-2</c:v>
                </c:pt>
                <c:pt idx="1865">
                  <c:v>1.4619181982657992E-2</c:v>
                </c:pt>
                <c:pt idx="1866">
                  <c:v>1.461855168484405E-2</c:v>
                </c:pt>
                <c:pt idx="1867">
                  <c:v>1.4617956972244883E-2</c:v>
                </c:pt>
                <c:pt idx="1868">
                  <c:v>1.4617397947018773E-2</c:v>
                </c:pt>
                <c:pt idx="1869">
                  <c:v>1.461680289085443E-2</c:v>
                </c:pt>
                <c:pt idx="1870">
                  <c:v>1.4616320682341311E-2</c:v>
                </c:pt>
                <c:pt idx="1871">
                  <c:v>1.4615936016442177E-2</c:v>
                </c:pt>
                <c:pt idx="1872">
                  <c:v>1.4615520761411815E-2</c:v>
                </c:pt>
                <c:pt idx="1873">
                  <c:v>1.4615141704066303E-2</c:v>
                </c:pt>
                <c:pt idx="1874">
                  <c:v>1.4614798946563923E-2</c:v>
                </c:pt>
                <c:pt idx="1875">
                  <c:v>1.4614492590903083E-2</c:v>
                </c:pt>
                <c:pt idx="1876">
                  <c:v>1.4614222739002258E-2</c:v>
                </c:pt>
                <c:pt idx="1877">
                  <c:v>1.4613989493259538E-2</c:v>
                </c:pt>
                <c:pt idx="1878">
                  <c:v>1.461379295551346E-2</c:v>
                </c:pt>
                <c:pt idx="1879">
                  <c:v>1.4613633227842371E-2</c:v>
                </c:pt>
                <c:pt idx="1880">
                  <c:v>1.4613510412404551E-2</c:v>
                </c:pt>
                <c:pt idx="1881">
                  <c:v>1.4613424611278347E-2</c:v>
                </c:pt>
                <c:pt idx="1882">
                  <c:v>1.4613375926462169E-2</c:v>
                </c:pt>
                <c:pt idx="1883">
                  <c:v>1.4613364459954425E-2</c:v>
                </c:pt>
                <c:pt idx="1884">
                  <c:v>1.4613390314073271E-2</c:v>
                </c:pt>
                <c:pt idx="1885">
                  <c:v>1.4613478557405912E-2</c:v>
                </c:pt>
                <c:pt idx="1886">
                  <c:v>1.4613554391704753E-2</c:v>
                </c:pt>
                <c:pt idx="1887">
                  <c:v>1.4613692819613888E-2</c:v>
                </c:pt>
                <c:pt idx="1888">
                  <c:v>1.4613868976223188E-2</c:v>
                </c:pt>
                <c:pt idx="1889">
                  <c:v>1.4614082963610997E-2</c:v>
                </c:pt>
                <c:pt idx="1890">
                  <c:v>1.4614334883935598E-2</c:v>
                </c:pt>
                <c:pt idx="1891">
                  <c:v>1.46146248391954E-2</c:v>
                </c:pt>
                <c:pt idx="1892">
                  <c:v>1.461495293146875E-2</c:v>
                </c:pt>
                <c:pt idx="1893">
                  <c:v>1.4615319262833992E-2</c:v>
                </c:pt>
                <c:pt idx="1894">
                  <c:v>1.4615723935369473E-2</c:v>
                </c:pt>
                <c:pt idx="1895">
                  <c:v>1.4616167051153539E-2</c:v>
                </c:pt>
                <c:pt idx="1896">
                  <c:v>1.4616648712184599E-2</c:v>
                </c:pt>
                <c:pt idx="1897">
                  <c:v>1.4617169020620935E-2</c:v>
                </c:pt>
                <c:pt idx="1898">
                  <c:v>1.4617728078540893E-2</c:v>
                </c:pt>
                <c:pt idx="1899">
                  <c:v>1.4618325988022818E-2</c:v>
                </c:pt>
                <c:pt idx="1900">
                  <c:v>1.4618962850905248E-2</c:v>
                </c:pt>
                <c:pt idx="1901">
                  <c:v>1.4619638769506338E-2</c:v>
                </c:pt>
                <c:pt idx="1902">
                  <c:v>1.4620353845904432E-2</c:v>
                </c:pt>
                <c:pt idx="1903">
                  <c:v>1.4621108182018006E-2</c:v>
                </c:pt>
                <c:pt idx="1904">
                  <c:v>1.4621901880005339E-2</c:v>
                </c:pt>
                <c:pt idx="1905">
                  <c:v>1.4622735041864843E-2</c:v>
                </c:pt>
                <c:pt idx="1906">
                  <c:v>1.4623607769834734E-2</c:v>
                </c:pt>
                <c:pt idx="1907">
                  <c:v>1.4624520165753552E-2</c:v>
                </c:pt>
                <c:pt idx="1908">
                  <c:v>1.4625472331939449E-2</c:v>
                </c:pt>
                <c:pt idx="1909">
                  <c:v>1.4626464370230963E-2</c:v>
                </c:pt>
                <c:pt idx="1910">
                  <c:v>1.4627496382866312E-2</c:v>
                </c:pt>
                <c:pt idx="1911">
                  <c:v>1.462856847176397E-2</c:v>
                </c:pt>
                <c:pt idx="1912">
                  <c:v>1.4629680739162154E-2</c:v>
                </c:pt>
                <c:pt idx="1913">
                  <c:v>1.4630833286979339E-2</c:v>
                </c:pt>
                <c:pt idx="1914">
                  <c:v>1.4632026217373806E-2</c:v>
                </c:pt>
                <c:pt idx="1915">
                  <c:v>1.4633259632423901E-2</c:v>
                </c:pt>
                <c:pt idx="1916">
                  <c:v>1.4634533634128033E-2</c:v>
                </c:pt>
                <c:pt idx="1917">
                  <c:v>1.4635848324564549E-2</c:v>
                </c:pt>
                <c:pt idx="1918">
                  <c:v>1.463720380589173E-2</c:v>
                </c:pt>
                <c:pt idx="1919">
                  <c:v>1.4638600180107986E-2</c:v>
                </c:pt>
                <c:pt idx="1920">
                  <c:v>1.4640037549291662E-2</c:v>
                </c:pt>
                <c:pt idx="1921">
                  <c:v>1.4641730585802648E-2</c:v>
                </c:pt>
                <c:pt idx="1922">
                  <c:v>1.4643035680874661E-2</c:v>
                </c:pt>
                <c:pt idx="1923">
                  <c:v>1.4644596647430674E-2</c:v>
                </c:pt>
                <c:pt idx="1924">
                  <c:v>1.4646199017187556E-2</c:v>
                </c:pt>
                <c:pt idx="1925">
                  <c:v>1.464784289222365E-2</c:v>
                </c:pt>
                <c:pt idx="1926">
                  <c:v>1.464952837469724E-2</c:v>
                </c:pt>
                <c:pt idx="1927">
                  <c:v>1.4651255566686672E-2</c:v>
                </c:pt>
                <c:pt idx="1928">
                  <c:v>1.4653024570110418E-2</c:v>
                </c:pt>
                <c:pt idx="1929">
                  <c:v>1.4654835487206697E-2</c:v>
                </c:pt>
                <c:pt idx="1930">
                  <c:v>1.4656688419973918E-2</c:v>
                </c:pt>
                <c:pt idx="1931">
                  <c:v>1.4658583470490427E-2</c:v>
                </c:pt>
                <c:pt idx="1932">
                  <c:v>1.4660520740754635E-2</c:v>
                </c:pt>
                <c:pt idx="1933">
                  <c:v>1.4662500332924822E-2</c:v>
                </c:pt>
                <c:pt idx="1934">
                  <c:v>1.4664522349079334E-2</c:v>
                </c:pt>
                <c:pt idx="1935">
                  <c:v>1.4666586891296518E-2</c:v>
                </c:pt>
                <c:pt idx="1936">
                  <c:v>1.4669303954111257E-2</c:v>
                </c:pt>
                <c:pt idx="1937">
                  <c:v>1.4670843961912539E-2</c:v>
                </c:pt>
                <c:pt idx="1938">
                  <c:v>1.4673036694548003E-2</c:v>
                </c:pt>
                <c:pt idx="1939">
                  <c:v>1.4675595253272888E-2</c:v>
                </c:pt>
                <c:pt idx="1940">
                  <c:v>1.4677551064865568E-2</c:v>
                </c:pt>
                <c:pt idx="1941">
                  <c:v>1.4679872906624425E-2</c:v>
                </c:pt>
                <c:pt idx="1942">
                  <c:v>1.4682237988834501E-2</c:v>
                </c:pt>
                <c:pt idx="1943">
                  <c:v>1.4684646413654079E-2</c:v>
                </c:pt>
                <c:pt idx="1944">
                  <c:v>1.468709828324144E-2</c:v>
                </c:pt>
                <c:pt idx="1945">
                  <c:v>1.4689593699435122E-2</c:v>
                </c:pt>
                <c:pt idx="1946">
                  <c:v>1.4692132764393406E-2</c:v>
                </c:pt>
                <c:pt idx="1947">
                  <c:v>1.4694715580354512E-2</c:v>
                </c:pt>
                <c:pt idx="1948">
                  <c:v>1.4697342249156975E-2</c:v>
                </c:pt>
                <c:pt idx="1949">
                  <c:v>1.4700012872959078E-2</c:v>
                </c:pt>
                <c:pt idx="1950">
                  <c:v>1.4702727553919104E-2</c:v>
                </c:pt>
                <c:pt idx="1951">
                  <c:v>1.4705486393955525E-2</c:v>
                </c:pt>
                <c:pt idx="1952">
                  <c:v>1.4708289495146687E-2</c:v>
                </c:pt>
                <c:pt idx="1953">
                  <c:v>1.4711136959650872E-2</c:v>
                </c:pt>
                <c:pt idx="1954">
                  <c:v>1.4714028889626363E-2</c:v>
                </c:pt>
                <c:pt idx="1955">
                  <c:v>1.4716965386911696E-2</c:v>
                </c:pt>
                <c:pt idx="1956">
                  <c:v>1.4719946553745089E-2</c:v>
                </c:pt>
                <c:pt idx="1957">
                  <c:v>1.4722972492124953E-2</c:v>
                </c:pt>
                <c:pt idx="1958">
                  <c:v>1.4726043304129632E-2</c:v>
                </c:pt>
                <c:pt idx="1959">
                  <c:v>1.4729159091837474E-2</c:v>
                </c:pt>
                <c:pt idx="1960">
                  <c:v>1.4732319957326823E-2</c:v>
                </c:pt>
                <c:pt idx="1961">
                  <c:v>1.4735526002755961E-2</c:v>
                </c:pt>
                <c:pt idx="1962">
                  <c:v>1.4738777329963426E-2</c:v>
                </c:pt>
                <c:pt idx="1963">
                  <c:v>1.4742074041267372E-2</c:v>
                </c:pt>
                <c:pt idx="1964">
                  <c:v>1.4745416238586273E-2</c:v>
                </c:pt>
                <c:pt idx="1965">
                  <c:v>1.4748804023998474E-2</c:v>
                </c:pt>
                <c:pt idx="1966">
                  <c:v>1.4752237499582321E-2</c:v>
                </c:pt>
                <c:pt idx="1967">
                  <c:v>1.4755716767576033E-2</c:v>
                </c:pt>
                <c:pt idx="1968">
                  <c:v>1.4759241929818145E-2</c:v>
                </c:pt>
                <c:pt idx="1969">
                  <c:v>1.4762813088546878E-2</c:v>
                </c:pt>
                <c:pt idx="1970">
                  <c:v>1.4766430345760639E-2</c:v>
                </c:pt>
                <c:pt idx="1971">
                  <c:v>1.4770093803377904E-2</c:v>
                </c:pt>
                <c:pt idx="1972">
                  <c:v>1.4773803563796761E-2</c:v>
                </c:pt>
                <c:pt idx="1973">
                  <c:v>1.4777982822655744E-2</c:v>
                </c:pt>
                <c:pt idx="1974">
                  <c:v>1.4781033139135147E-2</c:v>
                </c:pt>
                <c:pt idx="1975">
                  <c:v>1.4783638137911836E-2</c:v>
                </c:pt>
                <c:pt idx="1976">
                  <c:v>1.4786666113222324E-2</c:v>
                </c:pt>
                <c:pt idx="1977">
                  <c:v>1.4789681996205672E-2</c:v>
                </c:pt>
                <c:pt idx="1978">
                  <c:v>1.4792685743056921E-2</c:v>
                </c:pt>
                <c:pt idx="1979">
                  <c:v>1.4795677310051047E-2</c:v>
                </c:pt>
                <c:pt idx="1980">
                  <c:v>1.4798656653622899E-2</c:v>
                </c:pt>
                <c:pt idx="1981">
                  <c:v>1.4801623729807645E-2</c:v>
                </c:pt>
                <c:pt idx="1982">
                  <c:v>1.4804578494960197E-2</c:v>
                </c:pt>
                <c:pt idx="1983">
                  <c:v>1.4807520905435467E-2</c:v>
                </c:pt>
                <c:pt idx="1984">
                  <c:v>1.4810450917428497E-2</c:v>
                </c:pt>
                <c:pt idx="1985">
                  <c:v>1.4813368487134326E-2</c:v>
                </c:pt>
                <c:pt idx="1986">
                  <c:v>1.4817101295516721E-2</c:v>
                </c:pt>
                <c:pt idx="1987">
                  <c:v>1.4819166125104033E-2</c:v>
                </c:pt>
                <c:pt idx="1988">
                  <c:v>1.4822046105757991E-2</c:v>
                </c:pt>
                <c:pt idx="1989">
                  <c:v>1.4824913469384526E-2</c:v>
                </c:pt>
                <c:pt idx="1990">
                  <c:v>1.4827768172178679E-2</c:v>
                </c:pt>
                <c:pt idx="1991">
                  <c:v>1.4831015130161163E-2</c:v>
                </c:pt>
                <c:pt idx="1992">
                  <c:v>1.4833439419890126E-2</c:v>
                </c:pt>
                <c:pt idx="1993">
                  <c:v>1.4836255877517246E-2</c:v>
                </c:pt>
                <c:pt idx="1994">
                  <c:v>1.4839059499411889E-2</c:v>
                </c:pt>
                <c:pt idx="1995">
                  <c:v>1.4841850241689158E-2</c:v>
                </c:pt>
                <c:pt idx="1996">
                  <c:v>1.4844628060624032E-2</c:v>
                </c:pt>
                <c:pt idx="1997">
                  <c:v>1.4847392912651358E-2</c:v>
                </c:pt>
                <c:pt idx="1998">
                  <c:v>1.4850144753966177E-2</c:v>
                </c:pt>
                <c:pt idx="1999">
                  <c:v>1.4852883540763528E-2</c:v>
                </c:pt>
                <c:pt idx="2000">
                  <c:v>1.4855609229318389E-2</c:v>
                </c:pt>
                <c:pt idx="2001">
                  <c:v>1.4858321776065608E-2</c:v>
                </c:pt>
                <c:pt idx="2002">
                  <c:v>1.4861021136880481E-2</c:v>
                </c:pt>
                <c:pt idx="2003">
                  <c:v>1.4863707268437665E-2</c:v>
                </c:pt>
                <c:pt idx="2004">
                  <c:v>1.4866380126932199E-2</c:v>
                </c:pt>
                <c:pt idx="2005">
                  <c:v>1.4869039668399253E-2</c:v>
                </c:pt>
                <c:pt idx="2006">
                  <c:v>1.4871685849353611E-2</c:v>
                </c:pt>
                <c:pt idx="2007">
                  <c:v>1.4874318625910377E-2</c:v>
                </c:pt>
                <c:pt idx="2008">
                  <c:v>1.4876937954344527E-2</c:v>
                </c:pt>
                <c:pt idx="2009">
                  <c:v>1.4879543791010974E-2</c:v>
                </c:pt>
                <c:pt idx="2010">
                  <c:v>1.4882136092264631E-2</c:v>
                </c:pt>
                <c:pt idx="2011">
                  <c:v>1.4884714814140665E-2</c:v>
                </c:pt>
                <c:pt idx="2012">
                  <c:v>1.4887279912993989E-2</c:v>
                </c:pt>
                <c:pt idx="2013">
                  <c:v>1.488983134509958E-2</c:v>
                </c:pt>
                <c:pt idx="2014">
                  <c:v>1.4892369066732414E-2</c:v>
                </c:pt>
                <c:pt idx="2015">
                  <c:v>1.4894893034167467E-2</c:v>
                </c:pt>
                <c:pt idx="2016">
                  <c:v>1.4897403203759652E-2</c:v>
                </c:pt>
                <c:pt idx="2017">
                  <c:v>1.4899899531544136E-2</c:v>
                </c:pt>
                <c:pt idx="2018">
                  <c:v>1.4902381973955769E-2</c:v>
                </c:pt>
                <c:pt idx="2019">
                  <c:v>1.4904850487269528E-2</c:v>
                </c:pt>
                <c:pt idx="2020">
                  <c:v>1.4907305027680451E-2</c:v>
                </c:pt>
                <c:pt idx="2021">
                  <c:v>1.4909745551543452E-2</c:v>
                </c:pt>
                <c:pt idx="2022">
                  <c:v>1.4912172014973635E-2</c:v>
                </c:pt>
                <c:pt idx="2023">
                  <c:v>1.4914584374405848E-2</c:v>
                </c:pt>
                <c:pt idx="2024">
                  <c:v>1.4916982586035132E-2</c:v>
                </c:pt>
                <c:pt idx="2025">
                  <c:v>1.4920045141924021E-2</c:v>
                </c:pt>
                <c:pt idx="2026">
                  <c:v>1.4922410851472279E-2</c:v>
                </c:pt>
                <c:pt idx="2027">
                  <c:v>1.4924427229336956E-2</c:v>
                </c:pt>
                <c:pt idx="2028">
                  <c:v>1.4926766362624022E-2</c:v>
                </c:pt>
                <c:pt idx="2029">
                  <c:v>1.4929091123248028E-2</c:v>
                </c:pt>
                <c:pt idx="2030">
                  <c:v>1.4931401467563887E-2</c:v>
                </c:pt>
                <c:pt idx="2031">
                  <c:v>1.4933697351606767E-2</c:v>
                </c:pt>
                <c:pt idx="2032">
                  <c:v>1.4935978731731581E-2</c:v>
                </c:pt>
                <c:pt idx="2033">
                  <c:v>1.4938245564133368E-2</c:v>
                </c:pt>
                <c:pt idx="2034">
                  <c:v>1.4940497805246977E-2</c:v>
                </c:pt>
                <c:pt idx="2035">
                  <c:v>1.4942735411267449E-2</c:v>
                </c:pt>
                <c:pt idx="2036">
                  <c:v>1.4944958338389824E-2</c:v>
                </c:pt>
                <c:pt idx="2037">
                  <c:v>1.4947166542889079E-2</c:v>
                </c:pt>
                <c:pt idx="2038">
                  <c:v>1.4949359981120125E-2</c:v>
                </c:pt>
                <c:pt idx="2039">
                  <c:v>1.4951538609278003E-2</c:v>
                </c:pt>
                <c:pt idx="2040">
                  <c:v>1.495370238363769E-2</c:v>
                </c:pt>
                <c:pt idx="2041">
                  <c:v>1.4957388945786576E-2</c:v>
                </c:pt>
                <c:pt idx="2042">
                  <c:v>1.4957985196142332E-2</c:v>
                </c:pt>
                <c:pt idx="2043">
                  <c:v>1.4960405628317019E-2</c:v>
                </c:pt>
                <c:pt idx="2044">
                  <c:v>1.496220806883386E-2</c:v>
                </c:pt>
                <c:pt idx="2045">
                  <c:v>1.49642969182473E-2</c:v>
                </c:pt>
                <c:pt idx="2046">
                  <c:v>1.4966370651592342E-2</c:v>
                </c:pt>
                <c:pt idx="2047">
                  <c:v>1.4968429224984092E-2</c:v>
                </c:pt>
                <c:pt idx="2048">
                  <c:v>1.4970472594697526E-2</c:v>
                </c:pt>
                <c:pt idx="2049">
                  <c:v>1.4972500717167492E-2</c:v>
                </c:pt>
                <c:pt idx="2050">
                  <c:v>1.4974513548429158E-2</c:v>
                </c:pt>
                <c:pt idx="2051">
                  <c:v>1.4976511044837437E-2</c:v>
                </c:pt>
                <c:pt idx="2052">
                  <c:v>1.4978493162667306E-2</c:v>
                </c:pt>
                <c:pt idx="2053">
                  <c:v>1.4980459858273676E-2</c:v>
                </c:pt>
                <c:pt idx="2054">
                  <c:v>1.4982411087691716E-2</c:v>
                </c:pt>
                <c:pt idx="2055">
                  <c:v>1.4984346807436211E-2</c:v>
                </c:pt>
                <c:pt idx="2056">
                  <c:v>1.4986266973622264E-2</c:v>
                </c:pt>
                <c:pt idx="2057">
                  <c:v>1.4988171542604789E-2</c:v>
                </c:pt>
                <c:pt idx="2058">
                  <c:v>1.4990060470578825E-2</c:v>
                </c:pt>
                <c:pt idx="2059">
                  <c:v>1.4991933713899286E-2</c:v>
                </c:pt>
                <c:pt idx="2060">
                  <c:v>1.4993791228681275E-2</c:v>
                </c:pt>
                <c:pt idx="2061">
                  <c:v>1.499563297135964E-2</c:v>
                </c:pt>
                <c:pt idx="2062">
                  <c:v>1.4997458898129423E-2</c:v>
                </c:pt>
                <c:pt idx="2063">
                  <c:v>1.49992689652656E-2</c:v>
                </c:pt>
                <c:pt idx="2064">
                  <c:v>1.5001063129123082E-2</c:v>
                </c:pt>
                <c:pt idx="2065">
                  <c:v>1.5002841345577167E-2</c:v>
                </c:pt>
                <c:pt idx="2066">
                  <c:v>1.5004603571462383E-2</c:v>
                </c:pt>
                <c:pt idx="2067">
                  <c:v>1.5006349762733961E-2</c:v>
                </c:pt>
                <c:pt idx="2068">
                  <c:v>1.500807987566688E-2</c:v>
                </c:pt>
                <c:pt idx="2069">
                  <c:v>1.5009793866456178E-2</c:v>
                </c:pt>
                <c:pt idx="2070">
                  <c:v>1.5011491691536705E-2</c:v>
                </c:pt>
                <c:pt idx="2071">
                  <c:v>1.5013173307183436E-2</c:v>
                </c:pt>
                <c:pt idx="2072">
                  <c:v>1.5014838669591413E-2</c:v>
                </c:pt>
                <c:pt idx="2073">
                  <c:v>1.5016487734955675E-2</c:v>
                </c:pt>
                <c:pt idx="2074">
                  <c:v>1.5018120459711071E-2</c:v>
                </c:pt>
                <c:pt idx="2075">
                  <c:v>1.5019736799812833E-2</c:v>
                </c:pt>
                <c:pt idx="2076">
                  <c:v>1.5021336711935618E-2</c:v>
                </c:pt>
                <c:pt idx="2077">
                  <c:v>1.5024220580039938E-2</c:v>
                </c:pt>
                <c:pt idx="2078">
                  <c:v>1.5025780542945455E-2</c:v>
                </c:pt>
                <c:pt idx="2079">
                  <c:v>1.5026257568298007E-2</c:v>
                </c:pt>
                <c:pt idx="2080">
                  <c:v>1.5027788954915522E-2</c:v>
                </c:pt>
                <c:pt idx="2081">
                  <c:v>1.5029303688454121E-2</c:v>
                </c:pt>
                <c:pt idx="2082">
                  <c:v>1.5030801725268716E-2</c:v>
                </c:pt>
                <c:pt idx="2083">
                  <c:v>1.5032283021314541E-2</c:v>
                </c:pt>
                <c:pt idx="2084">
                  <c:v>1.5033747533266251E-2</c:v>
                </c:pt>
                <c:pt idx="2085">
                  <c:v>1.5035195217159014E-2</c:v>
                </c:pt>
                <c:pt idx="2086">
                  <c:v>1.5036626029267808E-2</c:v>
                </c:pt>
                <c:pt idx="2087">
                  <c:v>1.5038039925947544E-2</c:v>
                </c:pt>
                <c:pt idx="2088">
                  <c:v>1.5039436863393263E-2</c:v>
                </c:pt>
                <c:pt idx="2089">
                  <c:v>1.5040816797959877E-2</c:v>
                </c:pt>
                <c:pt idx="2090">
                  <c:v>1.5042179685682555E-2</c:v>
                </c:pt>
                <c:pt idx="2091">
                  <c:v>1.5045163882556167E-2</c:v>
                </c:pt>
                <c:pt idx="2092">
                  <c:v>1.504560567285651E-2</c:v>
                </c:pt>
                <c:pt idx="2093">
                  <c:v>1.5046907322604497E-2</c:v>
                </c:pt>
                <c:pt idx="2094">
                  <c:v>1.5048191725828275E-2</c:v>
                </c:pt>
                <c:pt idx="2095">
                  <c:v>1.5049638440816082E-2</c:v>
                </c:pt>
                <c:pt idx="2096">
                  <c:v>1.5050708617483366E-2</c:v>
                </c:pt>
                <c:pt idx="2097">
                  <c:v>1.5051941018544568E-2</c:v>
                </c:pt>
                <c:pt idx="2098">
                  <c:v>1.5053155998021595E-2</c:v>
                </c:pt>
                <c:pt idx="2099">
                  <c:v>1.5054353512269358E-2</c:v>
                </c:pt>
                <c:pt idx="2100">
                  <c:v>1.50555335174829E-2</c:v>
                </c:pt>
                <c:pt idx="2101">
                  <c:v>1.5056695969937195E-2</c:v>
                </c:pt>
                <c:pt idx="2102">
                  <c:v>1.5057840825987157E-2</c:v>
                </c:pt>
                <c:pt idx="2103">
                  <c:v>1.5058968041667953E-2</c:v>
                </c:pt>
                <c:pt idx="2104">
                  <c:v>1.5060077573574304E-2</c:v>
                </c:pt>
                <c:pt idx="2105">
                  <c:v>1.5061169377901251E-2</c:v>
                </c:pt>
                <c:pt idx="2106">
                  <c:v>1.5062243410604026E-2</c:v>
                </c:pt>
                <c:pt idx="2107">
                  <c:v>1.5063299628277349E-2</c:v>
                </c:pt>
                <c:pt idx="2108">
                  <c:v>1.5064337987196197E-2</c:v>
                </c:pt>
                <c:pt idx="2109">
                  <c:v>1.5065358443395738E-2</c:v>
                </c:pt>
                <c:pt idx="2110">
                  <c:v>1.5066360953230884E-2</c:v>
                </c:pt>
                <c:pt idx="2111">
                  <c:v>1.5067345473136484E-2</c:v>
                </c:pt>
                <c:pt idx="2112">
                  <c:v>1.5068311959147707E-2</c:v>
                </c:pt>
                <c:pt idx="2113">
                  <c:v>1.50692603676994E-2</c:v>
                </c:pt>
                <c:pt idx="2114">
                  <c:v>1.5070190654906668E-2</c:v>
                </c:pt>
                <c:pt idx="2115">
                  <c:v>1.5071102777204359E-2</c:v>
                </c:pt>
                <c:pt idx="2116">
                  <c:v>1.5071996690787515E-2</c:v>
                </c:pt>
                <c:pt idx="2117">
                  <c:v>1.5072872351851174E-2</c:v>
                </c:pt>
                <c:pt idx="2118">
                  <c:v>1.5073729716670314E-2</c:v>
                </c:pt>
                <c:pt idx="2119">
                  <c:v>1.5074568741599847E-2</c:v>
                </c:pt>
                <c:pt idx="2120">
                  <c:v>1.507538938291475E-2</c:v>
                </c:pt>
                <c:pt idx="2121">
                  <c:v>1.5076191596810062E-2</c:v>
                </c:pt>
                <c:pt idx="2122">
                  <c:v>1.5076975339480825E-2</c:v>
                </c:pt>
                <c:pt idx="2123">
                  <c:v>1.5077740567521758E-2</c:v>
                </c:pt>
                <c:pt idx="2124">
                  <c:v>1.5078487236808158E-2</c:v>
                </c:pt>
                <c:pt idx="2125">
                  <c:v>1.5079215303774873E-2</c:v>
                </c:pt>
                <c:pt idx="2126">
                  <c:v>1.5079924724776816E-2</c:v>
                </c:pt>
                <c:pt idx="2127">
                  <c:v>1.5080615456009028E-2</c:v>
                </c:pt>
                <c:pt idx="2128">
                  <c:v>1.5081287453586611E-2</c:v>
                </c:pt>
                <c:pt idx="2129">
                  <c:v>1.5082032455806527E-2</c:v>
                </c:pt>
                <c:pt idx="2130">
                  <c:v>1.5082664162813231E-2</c:v>
                </c:pt>
                <c:pt idx="2131">
                  <c:v>1.5083190608020658E-2</c:v>
                </c:pt>
                <c:pt idx="2132">
                  <c:v>1.5083787234129176E-2</c:v>
                </c:pt>
                <c:pt idx="2133">
                  <c:v>1.5084364908197756E-2</c:v>
                </c:pt>
                <c:pt idx="2134">
                  <c:v>1.5084923586341503E-2</c:v>
                </c:pt>
                <c:pt idx="2135">
                  <c:v>1.5085463224835394E-2</c:v>
                </c:pt>
                <c:pt idx="2136">
                  <c:v>1.5085983779874468E-2</c:v>
                </c:pt>
                <c:pt idx="2137">
                  <c:v>1.5086485207813638E-2</c:v>
                </c:pt>
                <c:pt idx="2138">
                  <c:v>1.5086967465007817E-2</c:v>
                </c:pt>
                <c:pt idx="2139">
                  <c:v>1.5087430507492172E-2</c:v>
                </c:pt>
                <c:pt idx="2140">
                  <c:v>1.5087874291621617E-2</c:v>
                </c:pt>
                <c:pt idx="2141">
                  <c:v>1.5088298773830999E-2</c:v>
                </c:pt>
                <c:pt idx="2142">
                  <c:v>1.5088703910155488E-2</c:v>
                </c:pt>
                <c:pt idx="2143">
                  <c:v>1.508908965702993E-2</c:v>
                </c:pt>
                <c:pt idx="2144">
                  <c:v>1.5089455970649368E-2</c:v>
                </c:pt>
                <c:pt idx="2145">
                  <c:v>1.5089898319926576E-2</c:v>
                </c:pt>
                <c:pt idx="2146">
                  <c:v>1.5090130123223133E-2</c:v>
                </c:pt>
                <c:pt idx="2147">
                  <c:v>1.5090437874647478E-2</c:v>
                </c:pt>
                <c:pt idx="2148">
                  <c:v>1.5090726017996658E-2</c:v>
                </c:pt>
                <c:pt idx="2149">
                  <c:v>1.509099450938578E-2</c:v>
                </c:pt>
                <c:pt idx="2150">
                  <c:v>1.5091243305089819E-2</c:v>
                </c:pt>
                <c:pt idx="2151">
                  <c:v>1.5091472361383751E-2</c:v>
                </c:pt>
                <c:pt idx="2152">
                  <c:v>1.5091681634622489E-2</c:v>
                </c:pt>
                <c:pt idx="2153">
                  <c:v>1.509187108108101E-2</c:v>
                </c:pt>
                <c:pt idx="2154">
                  <c:v>1.5092040656794481E-2</c:v>
                </c:pt>
                <c:pt idx="2155">
                  <c:v>1.5092190318357623E-2</c:v>
                </c:pt>
                <c:pt idx="2156">
                  <c:v>1.5092320021885541E-2</c:v>
                </c:pt>
                <c:pt idx="2157">
                  <c:v>1.5092429723493339E-2</c:v>
                </c:pt>
                <c:pt idx="2158">
                  <c:v>1.5092519379615865E-2</c:v>
                </c:pt>
                <c:pt idx="2159">
                  <c:v>1.5092588946687968E-2</c:v>
                </c:pt>
                <c:pt idx="2160">
                  <c:v>1.5092638380584944E-2</c:v>
                </c:pt>
                <c:pt idx="2161">
                  <c:v>1.5092667637741641E-2</c:v>
                </c:pt>
                <c:pt idx="2162">
                  <c:v>1.5092676674672845E-2</c:v>
                </c:pt>
                <c:pt idx="2163">
                  <c:v>1.5092665447333786E-2</c:v>
                </c:pt>
                <c:pt idx="2164">
                  <c:v>1.5092633912079378E-2</c:v>
                </c:pt>
                <c:pt idx="2165">
                  <c:v>1.5092582025104662E-2</c:v>
                </c:pt>
                <c:pt idx="2166">
                  <c:v>1.5092509742844484E-2</c:v>
                </c:pt>
                <c:pt idx="2167">
                  <c:v>1.5092417021493887E-2</c:v>
                </c:pt>
                <c:pt idx="2168">
                  <c:v>1.509230381724791E-2</c:v>
                </c:pt>
                <c:pt idx="2169">
                  <c:v>1.5092170086541401E-2</c:v>
                </c:pt>
                <c:pt idx="2170">
                  <c:v>1.5092015785489465E-2</c:v>
                </c:pt>
                <c:pt idx="2171">
                  <c:v>1.5091840870287143E-2</c:v>
                </c:pt>
                <c:pt idx="2172">
                  <c:v>1.5091645297369283E-2</c:v>
                </c:pt>
                <c:pt idx="2173">
                  <c:v>1.5091429023090797E-2</c:v>
                </c:pt>
                <c:pt idx="2174">
                  <c:v>1.5091192003406917E-2</c:v>
                </c:pt>
                <c:pt idx="2175">
                  <c:v>1.5090934194832428E-2</c:v>
                </c:pt>
                <c:pt idx="2176">
                  <c:v>1.5090655553482435E-2</c:v>
                </c:pt>
                <c:pt idx="2177">
                  <c:v>1.5090356035871721E-2</c:v>
                </c:pt>
                <c:pt idx="2178">
                  <c:v>1.509003559795552E-2</c:v>
                </c:pt>
                <c:pt idx="2179">
                  <c:v>1.5089694196168679E-2</c:v>
                </c:pt>
                <c:pt idx="2180">
                  <c:v>1.5089331786786175E-2</c:v>
                </c:pt>
                <c:pt idx="2181">
                  <c:v>1.5088948326082985E-2</c:v>
                </c:pt>
                <c:pt idx="2182">
                  <c:v>1.5088543770174212E-2</c:v>
                </c:pt>
                <c:pt idx="2183">
                  <c:v>1.5088118075414769E-2</c:v>
                </c:pt>
                <c:pt idx="2184">
                  <c:v>1.5087671198319441E-2</c:v>
                </c:pt>
                <c:pt idx="2185">
                  <c:v>1.5087203094683588E-2</c:v>
                </c:pt>
                <c:pt idx="2186">
                  <c:v>1.5086713721181866E-2</c:v>
                </c:pt>
                <c:pt idx="2187">
                  <c:v>1.5086203033849444E-2</c:v>
                </c:pt>
                <c:pt idx="2188">
                  <c:v>1.5085670989041233E-2</c:v>
                </c:pt>
                <c:pt idx="2189">
                  <c:v>1.5085117543032212E-2</c:v>
                </c:pt>
                <c:pt idx="2190">
                  <c:v>1.5084542651937483E-2</c:v>
                </c:pt>
                <c:pt idx="2191">
                  <c:v>1.5083946272271831E-2</c:v>
                </c:pt>
                <c:pt idx="2192">
                  <c:v>1.5083328360230297E-2</c:v>
                </c:pt>
                <c:pt idx="2193">
                  <c:v>1.5082688871927985E-2</c:v>
                </c:pt>
                <c:pt idx="2194">
                  <c:v>1.5082027763799744E-2</c:v>
                </c:pt>
                <c:pt idx="2195">
                  <c:v>1.5081344992040613E-2</c:v>
                </c:pt>
                <c:pt idx="2196">
                  <c:v>1.5080435239847034E-2</c:v>
                </c:pt>
                <c:pt idx="2197">
                  <c:v>1.507991428272959E-2</c:v>
                </c:pt>
                <c:pt idx="2198">
                  <c:v>1.5079166257567778E-2</c:v>
                </c:pt>
                <c:pt idx="2199">
                  <c:v>1.5078396394194726E-2</c:v>
                </c:pt>
                <c:pt idx="2200">
                  <c:v>1.5077604648245924E-2</c:v>
                </c:pt>
                <c:pt idx="2201">
                  <c:v>1.507679097631609E-2</c:v>
                </c:pt>
                <c:pt idx="2202">
                  <c:v>1.5075955334760138E-2</c:v>
                </c:pt>
                <c:pt idx="2203">
                  <c:v>1.5075097679613236E-2</c:v>
                </c:pt>
                <c:pt idx="2204">
                  <c:v>1.5074217967230297E-2</c:v>
                </c:pt>
                <c:pt idx="2205">
                  <c:v>1.5073316153966232E-2</c:v>
                </c:pt>
                <c:pt idx="2206">
                  <c:v>1.5072392196096018E-2</c:v>
                </c:pt>
                <c:pt idx="2207">
                  <c:v>1.507144604973476E-2</c:v>
                </c:pt>
                <c:pt idx="2208">
                  <c:v>1.5070477671157434E-2</c:v>
                </c:pt>
                <c:pt idx="2209">
                  <c:v>1.5069487016878824E-2</c:v>
                </c:pt>
                <c:pt idx="2210">
                  <c:v>1.5068474042854163E-2</c:v>
                </c:pt>
                <c:pt idx="2211">
                  <c:v>1.5067438705438363E-2</c:v>
                </c:pt>
                <c:pt idx="2212">
                  <c:v>1.5066380961066272E-2</c:v>
                </c:pt>
                <c:pt idx="2213">
                  <c:v>1.5065300765852996E-2</c:v>
                </c:pt>
                <c:pt idx="2214">
                  <c:v>1.5064198076153446E-2</c:v>
                </c:pt>
                <c:pt idx="2215">
                  <c:v>1.506307284800279E-2</c:v>
                </c:pt>
                <c:pt idx="2216">
                  <c:v>1.5061925038075685E-2</c:v>
                </c:pt>
                <c:pt idx="2217">
                  <c:v>1.5060754602247428E-2</c:v>
                </c:pt>
                <c:pt idx="2218">
                  <c:v>1.5059561497112739E-2</c:v>
                </c:pt>
                <c:pt idx="2219">
                  <c:v>1.5058345678546914E-2</c:v>
                </c:pt>
                <c:pt idx="2220">
                  <c:v>1.5057107103304546E-2</c:v>
                </c:pt>
                <c:pt idx="2221">
                  <c:v>1.505584572726093E-2</c:v>
                </c:pt>
                <c:pt idx="2222">
                  <c:v>1.5054561506691044E-2</c:v>
                </c:pt>
                <c:pt idx="2223">
                  <c:v>1.5053254398109672E-2</c:v>
                </c:pt>
                <c:pt idx="2224">
                  <c:v>1.5051924357631918E-2</c:v>
                </c:pt>
                <c:pt idx="2225">
                  <c:v>1.5050571341692631E-2</c:v>
                </c:pt>
                <c:pt idx="2226">
                  <c:v>1.5049195306247043E-2</c:v>
                </c:pt>
                <c:pt idx="2227">
                  <c:v>1.5047796207809938E-2</c:v>
                </c:pt>
                <c:pt idx="2228">
                  <c:v>1.5046374002576357E-2</c:v>
                </c:pt>
                <c:pt idx="2229">
                  <c:v>1.504492864674134E-2</c:v>
                </c:pt>
                <c:pt idx="2230">
                  <c:v>1.50434600966598E-2</c:v>
                </c:pt>
                <c:pt idx="2231">
                  <c:v>1.5041968308766585E-2</c:v>
                </c:pt>
                <c:pt idx="2232">
                  <c:v>1.5040453239016927E-2</c:v>
                </c:pt>
                <c:pt idx="2233">
                  <c:v>1.5038693166369299E-2</c:v>
                </c:pt>
                <c:pt idx="2234">
                  <c:v>1.5037353079367932E-2</c:v>
                </c:pt>
                <c:pt idx="2235">
                  <c:v>1.5035767902098485E-2</c:v>
                </c:pt>
                <c:pt idx="2236">
                  <c:v>1.50341592680725E-2</c:v>
                </c:pt>
                <c:pt idx="2237">
                  <c:v>1.5032527133644891E-2</c:v>
                </c:pt>
                <c:pt idx="2238">
                  <c:v>1.5030871455250505E-2</c:v>
                </c:pt>
                <c:pt idx="2239">
                  <c:v>1.5029192188844576E-2</c:v>
                </c:pt>
                <c:pt idx="2240">
                  <c:v>1.5027489290941887E-2</c:v>
                </c:pt>
                <c:pt idx="2241">
                  <c:v>1.5025762717657543E-2</c:v>
                </c:pt>
                <c:pt idx="2242">
                  <c:v>1.5024012425346456E-2</c:v>
                </c:pt>
                <c:pt idx="2243">
                  <c:v>1.5022238370283603E-2</c:v>
                </c:pt>
                <c:pt idx="2244">
                  <c:v>1.502044050874396E-2</c:v>
                </c:pt>
                <c:pt idx="2245">
                  <c:v>1.5018618796842631E-2</c:v>
                </c:pt>
                <c:pt idx="2246">
                  <c:v>1.5016773190934529E-2</c:v>
                </c:pt>
                <c:pt idx="2247">
                  <c:v>1.5014365089216497E-2</c:v>
                </c:pt>
                <c:pt idx="2248">
                  <c:v>1.501301012243772E-2</c:v>
                </c:pt>
                <c:pt idx="2249">
                  <c:v>1.5011092572239093E-2</c:v>
                </c:pt>
                <c:pt idx="2250">
                  <c:v>1.5009150953213535E-2</c:v>
                </c:pt>
                <c:pt idx="2251">
                  <c:v>1.5006902431764502E-2</c:v>
                </c:pt>
                <c:pt idx="2252">
                  <c:v>1.5005195333381849E-2</c:v>
                </c:pt>
                <c:pt idx="2253">
                  <c:v>1.500318124520561E-2</c:v>
                </c:pt>
                <c:pt idx="2254">
                  <c:v>1.5001142913062537E-2</c:v>
                </c:pt>
                <c:pt idx="2255">
                  <c:v>1.4999080293467415E-2</c:v>
                </c:pt>
                <c:pt idx="2256">
                  <c:v>1.4996993342535347E-2</c:v>
                </c:pt>
                <c:pt idx="2257">
                  <c:v>1.4994882016541311E-2</c:v>
                </c:pt>
                <c:pt idx="2258">
                  <c:v>1.4992746271920154E-2</c:v>
                </c:pt>
                <c:pt idx="2259">
                  <c:v>1.4990586064707045E-2</c:v>
                </c:pt>
                <c:pt idx="2260">
                  <c:v>1.4988401351176961E-2</c:v>
                </c:pt>
                <c:pt idx="2261">
                  <c:v>1.4986192087764749E-2</c:v>
                </c:pt>
                <c:pt idx="2262">
                  <c:v>1.4983958230665451E-2</c:v>
                </c:pt>
                <c:pt idx="2263">
                  <c:v>1.4981699736074106E-2</c:v>
                </c:pt>
                <c:pt idx="2264">
                  <c:v>1.4979416560345626E-2</c:v>
                </c:pt>
                <c:pt idx="2265">
                  <c:v>1.4977108659675054E-2</c:v>
                </c:pt>
                <c:pt idx="2266">
                  <c:v>1.4974775990417299E-2</c:v>
                </c:pt>
                <c:pt idx="2267">
                  <c:v>1.497241850884734E-2</c:v>
                </c:pt>
                <c:pt idx="2268">
                  <c:v>1.4970036171080281E-2</c:v>
                </c:pt>
                <c:pt idx="2269">
                  <c:v>1.4967628933550969E-2</c:v>
                </c:pt>
                <c:pt idx="2270">
                  <c:v>1.4965196752534382E-2</c:v>
                </c:pt>
                <c:pt idx="2271">
                  <c:v>1.4962739584145623E-2</c:v>
                </c:pt>
                <c:pt idx="2272">
                  <c:v>1.4960257384739606E-2</c:v>
                </c:pt>
                <c:pt idx="2273">
                  <c:v>1.4957750110591306E-2</c:v>
                </c:pt>
                <c:pt idx="2274">
                  <c:v>1.4955217717895763E-2</c:v>
                </c:pt>
                <c:pt idx="2275">
                  <c:v>1.4952660163167764E-2</c:v>
                </c:pt>
                <c:pt idx="2276">
                  <c:v>1.4950077402282602E-2</c:v>
                </c:pt>
                <c:pt idx="2277">
                  <c:v>1.4947469391755064E-2</c:v>
                </c:pt>
                <c:pt idx="2278">
                  <c:v>1.4944836087860125E-2</c:v>
                </c:pt>
                <c:pt idx="2279">
                  <c:v>1.4942177446872762E-2</c:v>
                </c:pt>
                <c:pt idx="2280">
                  <c:v>1.4939493424908079E-2</c:v>
                </c:pt>
                <c:pt idx="2281">
                  <c:v>1.4936783978320989E-2</c:v>
                </c:pt>
                <c:pt idx="2282">
                  <c:v>1.4934049063466404E-2</c:v>
                </c:pt>
                <c:pt idx="2283">
                  <c:v>1.4931288636539364E-2</c:v>
                </c:pt>
                <c:pt idx="2284">
                  <c:v>1.4928502653654974E-2</c:v>
                </c:pt>
                <c:pt idx="2285">
                  <c:v>1.4924883054154847E-2</c:v>
                </c:pt>
                <c:pt idx="2286">
                  <c:v>1.4922038493807577E-2</c:v>
                </c:pt>
                <c:pt idx="2287">
                  <c:v>1.4919579846202069E-2</c:v>
                </c:pt>
                <c:pt idx="2288">
                  <c:v>1.4916687523500727E-2</c:v>
                </c:pt>
                <c:pt idx="2289">
                  <c:v>1.4913769419981904E-2</c:v>
                </c:pt>
                <c:pt idx="2290">
                  <c:v>1.4910825492160384E-2</c:v>
                </c:pt>
                <c:pt idx="2291">
                  <c:v>1.4907855696151273E-2</c:v>
                </c:pt>
                <c:pt idx="2292">
                  <c:v>1.490485998814961E-2</c:v>
                </c:pt>
                <c:pt idx="2293">
                  <c:v>1.4901838324430372E-2</c:v>
                </c:pt>
                <c:pt idx="2294">
                  <c:v>1.4898790661428407E-2</c:v>
                </c:pt>
                <c:pt idx="2295">
                  <c:v>1.4895716955338756E-2</c:v>
                </c:pt>
                <c:pt idx="2296">
                  <c:v>1.4892617162356458E-2</c:v>
                </c:pt>
                <c:pt idx="2297">
                  <c:v>1.4889491238836428E-2</c:v>
                </c:pt>
                <c:pt idx="2298">
                  <c:v>1.4886339140973703E-2</c:v>
                </c:pt>
                <c:pt idx="2299">
                  <c:v>1.4883160825123198E-2</c:v>
                </c:pt>
                <c:pt idx="2300">
                  <c:v>1.4879956247400017E-2</c:v>
                </c:pt>
                <c:pt idx="2301">
                  <c:v>1.4876725364318943E-2</c:v>
                </c:pt>
                <c:pt idx="2302">
                  <c:v>1.4872532648304571E-2</c:v>
                </c:pt>
                <c:pt idx="2303">
                  <c:v>1.4870255988004288E-2</c:v>
                </c:pt>
                <c:pt idx="2304">
                  <c:v>1.4866399417821086E-2</c:v>
                </c:pt>
                <c:pt idx="2305">
                  <c:v>1.4863059088847663E-2</c:v>
                </c:pt>
                <c:pt idx="2306">
                  <c:v>1.4859692229496346E-2</c:v>
                </c:pt>
                <c:pt idx="2307">
                  <c:v>1.4856298795962175E-2</c:v>
                </c:pt>
                <c:pt idx="2308">
                  <c:v>1.485287874444019E-2</c:v>
                </c:pt>
                <c:pt idx="2309">
                  <c:v>1.4849432031525112E-2</c:v>
                </c:pt>
                <c:pt idx="2310">
                  <c:v>1.4845958613252108E-2</c:v>
                </c:pt>
                <c:pt idx="2311">
                  <c:v>1.4842458445736284E-2</c:v>
                </c:pt>
                <c:pt idx="2312">
                  <c:v>1.4838931485492424E-2</c:v>
                </c:pt>
                <c:pt idx="2313">
                  <c:v>1.4835377688795504E-2</c:v>
                </c:pt>
                <c:pt idx="2314">
                  <c:v>1.4831797011840564E-2</c:v>
                </c:pt>
                <c:pt idx="2315">
                  <c:v>1.4828189410742709E-2</c:v>
                </c:pt>
                <c:pt idx="2316">
                  <c:v>1.4824554842016724E-2</c:v>
                </c:pt>
                <c:pt idx="2317">
                  <c:v>1.4820893261697776E-2</c:v>
                </c:pt>
                <c:pt idx="2318">
                  <c:v>1.4817204626380587E-2</c:v>
                </c:pt>
                <c:pt idx="2319">
                  <c:v>1.4813488892020388E-2</c:v>
                </c:pt>
                <c:pt idx="2320">
                  <c:v>1.4809746014972092E-2</c:v>
                </c:pt>
                <c:pt idx="2321">
                  <c:v>1.4805975951590611E-2</c:v>
                </c:pt>
                <c:pt idx="2322">
                  <c:v>1.4802178658150922E-2</c:v>
                </c:pt>
                <c:pt idx="2323">
                  <c:v>1.4798354090688193E-2</c:v>
                </c:pt>
                <c:pt idx="2324">
                  <c:v>1.479450220587708E-2</c:v>
                </c:pt>
                <c:pt idx="2325">
                  <c:v>1.4790622959592881E-2</c:v>
                </c:pt>
                <c:pt idx="2326">
                  <c:v>1.4786716308270442E-2</c:v>
                </c:pt>
                <c:pt idx="2327">
                  <c:v>1.4782782208184742E-2</c:v>
                </c:pt>
                <c:pt idx="2328">
                  <c:v>1.4778820615610755E-2</c:v>
                </c:pt>
                <c:pt idx="2329">
                  <c:v>1.4774831486743523E-2</c:v>
                </c:pt>
                <c:pt idx="2330">
                  <c:v>1.4770814777858021E-2</c:v>
                </c:pt>
                <c:pt idx="2331">
                  <c:v>1.4766770445389099E-2</c:v>
                </c:pt>
                <c:pt idx="2332">
                  <c:v>1.4762698445371925E-2</c:v>
                </c:pt>
                <c:pt idx="2333">
                  <c:v>1.4758598734241346E-2</c:v>
                </c:pt>
                <c:pt idx="2334">
                  <c:v>1.4754471268192404E-2</c:v>
                </c:pt>
                <c:pt idx="2335">
                  <c:v>1.4750316003420139E-2</c:v>
                </c:pt>
                <c:pt idx="2336">
                  <c:v>1.4746132896359399E-2</c:v>
                </c:pt>
                <c:pt idx="2337">
                  <c:v>1.4740711992606848E-2</c:v>
                </c:pt>
                <c:pt idx="2338">
                  <c:v>1.4736460737951873E-2</c:v>
                </c:pt>
                <c:pt idx="2339">
                  <c:v>1.4732804240900066E-2</c:v>
                </c:pt>
                <c:pt idx="2340">
                  <c:v>1.4728505321039975E-2</c:v>
                </c:pt>
                <c:pt idx="2341">
                  <c:v>1.4724178333951343E-2</c:v>
                </c:pt>
                <c:pt idx="2342">
                  <c:v>1.4719823235749274E-2</c:v>
                </c:pt>
                <c:pt idx="2343">
                  <c:v>1.4715439982788681E-2</c:v>
                </c:pt>
                <c:pt idx="2344">
                  <c:v>1.4711028531424475E-2</c:v>
                </c:pt>
                <c:pt idx="2345">
                  <c:v>1.4706588837931633E-2</c:v>
                </c:pt>
                <c:pt idx="2346">
                  <c:v>1.4702120858345324E-2</c:v>
                </c:pt>
                <c:pt idx="2347">
                  <c:v>1.4697624549180333E-2</c:v>
                </c:pt>
                <c:pt idx="2348">
                  <c:v>1.4693099866631698E-2</c:v>
                </c:pt>
                <c:pt idx="2349">
                  <c:v>1.4688546766974397E-2</c:v>
                </c:pt>
                <c:pt idx="2350">
                  <c:v>1.4683965206323535E-2</c:v>
                </c:pt>
                <c:pt idx="2351">
                  <c:v>1.4679229118609527E-2</c:v>
                </c:pt>
                <c:pt idx="2352">
                  <c:v>1.4672053056976608E-2</c:v>
                </c:pt>
                <c:pt idx="2353">
                  <c:v>1.466736949359948E-2</c:v>
                </c:pt>
                <c:pt idx="2354">
                  <c:v>1.466265726930871E-2</c:v>
                </c:pt>
                <c:pt idx="2355">
                  <c:v>1.465723671929986E-2</c:v>
                </c:pt>
                <c:pt idx="2356">
                  <c:v>1.4653146663485828E-2</c:v>
                </c:pt>
                <c:pt idx="2357">
                  <c:v>1.4648348194503669E-2</c:v>
                </c:pt>
                <c:pt idx="2358">
                  <c:v>1.4643520889947581E-2</c:v>
                </c:pt>
                <c:pt idx="2359">
                  <c:v>1.4638664705772797E-2</c:v>
                </c:pt>
                <c:pt idx="2360">
                  <c:v>1.4633779598494101E-2</c:v>
                </c:pt>
                <c:pt idx="2361">
                  <c:v>1.4628865524306534E-2</c:v>
                </c:pt>
                <c:pt idx="2362">
                  <c:v>1.4623922439485071E-2</c:v>
                </c:pt>
                <c:pt idx="2363">
                  <c:v>1.4618950300384626E-2</c:v>
                </c:pt>
                <c:pt idx="2364">
                  <c:v>1.4613949063200238E-2</c:v>
                </c:pt>
                <c:pt idx="2365">
                  <c:v>1.4608918684047012E-2</c:v>
                </c:pt>
                <c:pt idx="2366">
                  <c:v>1.4603859119439733E-2</c:v>
                </c:pt>
                <c:pt idx="2367">
                  <c:v>1.4598770325493504E-2</c:v>
                </c:pt>
                <c:pt idx="2368">
                  <c:v>1.4593652258563239E-2</c:v>
                </c:pt>
                <c:pt idx="2369">
                  <c:v>1.4588504874923913E-2</c:v>
                </c:pt>
                <c:pt idx="2370">
                  <c:v>1.4583328130690631E-2</c:v>
                </c:pt>
                <c:pt idx="2371">
                  <c:v>1.4578121982458114E-2</c:v>
                </c:pt>
                <c:pt idx="2372">
                  <c:v>1.4572886386021722E-2</c:v>
                </c:pt>
                <c:pt idx="2373">
                  <c:v>1.4567621298136046E-2</c:v>
                </c:pt>
                <c:pt idx="2374">
                  <c:v>1.4562326674676385E-2</c:v>
                </c:pt>
                <c:pt idx="2375">
                  <c:v>1.4557002472157521E-2</c:v>
                </c:pt>
                <c:pt idx="2376">
                  <c:v>1.4551648646694559E-2</c:v>
                </c:pt>
                <c:pt idx="2377">
                  <c:v>1.4546265154642413E-2</c:v>
                </c:pt>
                <c:pt idx="2378">
                  <c:v>1.4540851952355993E-2</c:v>
                </c:pt>
                <c:pt idx="2379">
                  <c:v>1.4535408996110277E-2</c:v>
                </c:pt>
                <c:pt idx="2380">
                  <c:v>1.4529936241780561E-2</c:v>
                </c:pt>
                <c:pt idx="2381">
                  <c:v>1.4524433646041501E-2</c:v>
                </c:pt>
                <c:pt idx="2382">
                  <c:v>1.4518901165088138E-2</c:v>
                </c:pt>
                <c:pt idx="2383">
                  <c:v>1.4513338755115512E-2</c:v>
                </c:pt>
                <c:pt idx="2384">
                  <c:v>1.45077463723986E-2</c:v>
                </c:pt>
                <c:pt idx="2385">
                  <c:v>1.450212397337225E-2</c:v>
                </c:pt>
                <c:pt idx="2386">
                  <c:v>1.4496471513991693E-2</c:v>
                </c:pt>
                <c:pt idx="2387">
                  <c:v>1.4490788950771716E-2</c:v>
                </c:pt>
                <c:pt idx="2388">
                  <c:v>1.4485076239907357E-2</c:v>
                </c:pt>
                <c:pt idx="2389">
                  <c:v>1.4477565998038955E-2</c:v>
                </c:pt>
                <c:pt idx="2390">
                  <c:v>1.4472732995640669E-2</c:v>
                </c:pt>
                <c:pt idx="2391">
                  <c:v>1.4467756784037888E-2</c:v>
                </c:pt>
                <c:pt idx="2392">
                  <c:v>1.4461923045265834E-2</c:v>
                </c:pt>
                <c:pt idx="2393">
                  <c:v>1.4456058940224281E-2</c:v>
                </c:pt>
                <c:pt idx="2394">
                  <c:v>1.4450164425028333E-2</c:v>
                </c:pt>
                <c:pt idx="2395">
                  <c:v>1.444423945611284E-2</c:v>
                </c:pt>
                <c:pt idx="2396">
                  <c:v>1.4438283989832712E-2</c:v>
                </c:pt>
                <c:pt idx="2397">
                  <c:v>1.4432297982223119E-2</c:v>
                </c:pt>
                <c:pt idx="2398">
                  <c:v>1.4426281389559037E-2</c:v>
                </c:pt>
                <c:pt idx="2399">
                  <c:v>1.4420234168275314E-2</c:v>
                </c:pt>
                <c:pt idx="2400">
                  <c:v>1.4414156274726864E-2</c:v>
                </c:pt>
                <c:pt idx="2401">
                  <c:v>1.4408047664868917E-2</c:v>
                </c:pt>
                <c:pt idx="2402">
                  <c:v>1.4400148533679769E-2</c:v>
                </c:pt>
                <c:pt idx="2403">
                  <c:v>1.4395738121804058E-2</c:v>
                </c:pt>
                <c:pt idx="2404">
                  <c:v>1.4389537101227035E-2</c:v>
                </c:pt>
                <c:pt idx="2405">
                  <c:v>1.4383305189520357E-2</c:v>
                </c:pt>
                <c:pt idx="2406">
                  <c:v>1.4377042342799129E-2</c:v>
                </c:pt>
                <c:pt idx="2407">
                  <c:v>1.4369846868422798E-2</c:v>
                </c:pt>
                <c:pt idx="2408">
                  <c:v>1.4364423670452098E-2</c:v>
                </c:pt>
                <c:pt idx="2409">
                  <c:v>1.4358067757056503E-2</c:v>
                </c:pt>
                <c:pt idx="2410">
                  <c:v>1.4351680733906136E-2</c:v>
                </c:pt>
                <c:pt idx="2411">
                  <c:v>1.4345262557435845E-2</c:v>
                </c:pt>
                <c:pt idx="2412">
                  <c:v>1.4338813183680799E-2</c:v>
                </c:pt>
                <c:pt idx="2413">
                  <c:v>1.4332332568995909E-2</c:v>
                </c:pt>
                <c:pt idx="2414">
                  <c:v>1.4325820669736089E-2</c:v>
                </c:pt>
                <c:pt idx="2415">
                  <c:v>1.4319277442016443E-2</c:v>
                </c:pt>
                <c:pt idx="2416">
                  <c:v>1.4312702842191882E-2</c:v>
                </c:pt>
                <c:pt idx="2417">
                  <c:v>1.4306096826457448E-2</c:v>
                </c:pt>
                <c:pt idx="2418">
                  <c:v>1.429945935124799E-2</c:v>
                </c:pt>
                <c:pt idx="2419">
                  <c:v>1.429279037267861E-2</c:v>
                </c:pt>
                <c:pt idx="2420">
                  <c:v>1.4286089847024286E-2</c:v>
                </c:pt>
                <c:pt idx="2421">
                  <c:v>1.427935773063993E-2</c:v>
                </c:pt>
                <c:pt idx="2422">
                  <c:v>1.4272593979800519E-2</c:v>
                </c:pt>
                <c:pt idx="2423">
                  <c:v>1.4265798550621156E-2</c:v>
                </c:pt>
                <c:pt idx="2424">
                  <c:v>1.4258971399456755E-2</c:v>
                </c:pt>
                <c:pt idx="2425">
                  <c:v>1.4252112482822099E-2</c:v>
                </c:pt>
                <c:pt idx="2426">
                  <c:v>1.4245221756512549E-2</c:v>
                </c:pt>
                <c:pt idx="2427">
                  <c:v>1.4238299177202762E-2</c:v>
                </c:pt>
                <c:pt idx="2428">
                  <c:v>1.423134470084797E-2</c:v>
                </c:pt>
                <c:pt idx="2429">
                  <c:v>1.4224358284042893E-2</c:v>
                </c:pt>
                <c:pt idx="2430">
                  <c:v>1.4217339882822699E-2</c:v>
                </c:pt>
                <c:pt idx="2431">
                  <c:v>1.4210289453462366E-2</c:v>
                </c:pt>
                <c:pt idx="2432">
                  <c:v>1.4203206952396741E-2</c:v>
                </c:pt>
                <c:pt idx="2433">
                  <c:v>1.4196092335740929E-2</c:v>
                </c:pt>
                <c:pt idx="2434">
                  <c:v>1.4188945559769905E-2</c:v>
                </c:pt>
                <c:pt idx="2435">
                  <c:v>1.4181766580838584E-2</c:v>
                </c:pt>
                <c:pt idx="2436">
                  <c:v>1.4174555355142004E-2</c:v>
                </c:pt>
                <c:pt idx="2437">
                  <c:v>1.4167311839035079E-2</c:v>
                </c:pt>
                <c:pt idx="2438">
                  <c:v>1.4160035988632913E-2</c:v>
                </c:pt>
                <c:pt idx="2439">
                  <c:v>1.4152727760370354E-2</c:v>
                </c:pt>
                <c:pt idx="2440">
                  <c:v>1.4145387110442442E-2</c:v>
                </c:pt>
                <c:pt idx="2441">
                  <c:v>1.4136958040120717E-2</c:v>
                </c:pt>
                <c:pt idx="2442">
                  <c:v>1.4129547767964823E-2</c:v>
                </c:pt>
                <c:pt idx="2443">
                  <c:v>1.4123170193416357E-2</c:v>
                </c:pt>
                <c:pt idx="2444">
                  <c:v>1.4115699419576799E-2</c:v>
                </c:pt>
                <c:pt idx="2445">
                  <c:v>1.4108196005286899E-2</c:v>
                </c:pt>
                <c:pt idx="2446">
                  <c:v>1.4100659907141377E-2</c:v>
                </c:pt>
                <c:pt idx="2447">
                  <c:v>1.4093091081095466E-2</c:v>
                </c:pt>
                <c:pt idx="2448">
                  <c:v>1.4085489483663949E-2</c:v>
                </c:pt>
                <c:pt idx="2449">
                  <c:v>1.4077855070881995E-2</c:v>
                </c:pt>
                <c:pt idx="2450">
                  <c:v>1.4070187799184453E-2</c:v>
                </c:pt>
                <c:pt idx="2451">
                  <c:v>1.4062487624766362E-2</c:v>
                </c:pt>
                <c:pt idx="2452">
                  <c:v>1.4054754503982636E-2</c:v>
                </c:pt>
                <c:pt idx="2453">
                  <c:v>1.4046988392948379E-2</c:v>
                </c:pt>
                <c:pt idx="2454">
                  <c:v>1.4039189248178374E-2</c:v>
                </c:pt>
                <c:pt idx="2455">
                  <c:v>1.4031357025707791E-2</c:v>
                </c:pt>
                <c:pt idx="2456">
                  <c:v>1.4023491681811606E-2</c:v>
                </c:pt>
                <c:pt idx="2457">
                  <c:v>1.4013330358348952E-2</c:v>
                </c:pt>
                <c:pt idx="2458">
                  <c:v>1.4007661455162079E-2</c:v>
                </c:pt>
                <c:pt idx="2459">
                  <c:v>1.399969648495869E-2</c:v>
                </c:pt>
                <c:pt idx="2460">
                  <c:v>1.3991698218349669E-2</c:v>
                </c:pt>
                <c:pt idx="2461">
                  <c:v>1.3983666611849799E-2</c:v>
                </c:pt>
                <c:pt idx="2462">
                  <c:v>1.3975601621574185E-2</c:v>
                </c:pt>
                <c:pt idx="2463">
                  <c:v>1.3967503203797804E-2</c:v>
                </c:pt>
                <c:pt idx="2464">
                  <c:v>1.3959371314875568E-2</c:v>
                </c:pt>
                <c:pt idx="2465">
                  <c:v>1.395120591116239E-2</c:v>
                </c:pt>
                <c:pt idx="2466">
                  <c:v>1.3943006948613501E-2</c:v>
                </c:pt>
                <c:pt idx="2467">
                  <c:v>1.3934774383743687E-2</c:v>
                </c:pt>
                <c:pt idx="2468">
                  <c:v>1.3926508172668051E-2</c:v>
                </c:pt>
                <c:pt idx="2469">
                  <c:v>1.3918208271981314E-2</c:v>
                </c:pt>
                <c:pt idx="2470">
                  <c:v>1.3909874637478836E-2</c:v>
                </c:pt>
                <c:pt idx="2471">
                  <c:v>1.3901507225675402E-2</c:v>
                </c:pt>
                <c:pt idx="2472">
                  <c:v>1.3893105993005861E-2</c:v>
                </c:pt>
                <c:pt idx="2473">
                  <c:v>1.3884670895585316E-2</c:v>
                </c:pt>
                <c:pt idx="2474">
                  <c:v>1.3876201889528872E-2</c:v>
                </c:pt>
                <c:pt idx="2475">
                  <c:v>1.3867698931271377E-2</c:v>
                </c:pt>
                <c:pt idx="2476">
                  <c:v>1.3859161977167744E-2</c:v>
                </c:pt>
                <c:pt idx="2477">
                  <c:v>1.3850590983253142E-2</c:v>
                </c:pt>
                <c:pt idx="2478">
                  <c:v>1.3841985905882481E-2</c:v>
                </c:pt>
                <c:pt idx="2479">
                  <c:v>1.3833346701570548E-2</c:v>
                </c:pt>
                <c:pt idx="2480">
                  <c:v>1.3824673326192638E-2</c:v>
                </c:pt>
                <c:pt idx="2481">
                  <c:v>1.3815965736263536E-2</c:v>
                </c:pt>
                <c:pt idx="2482">
                  <c:v>1.3807223887978282E-2</c:v>
                </c:pt>
                <c:pt idx="2483">
                  <c:v>1.3798447737691788E-2</c:v>
                </c:pt>
                <c:pt idx="2484">
                  <c:v>1.3789637241679031E-2</c:v>
                </c:pt>
                <c:pt idx="2485">
                  <c:v>1.3780792355895244E-2</c:v>
                </c:pt>
                <c:pt idx="2486">
                  <c:v>1.3771913037015082E-2</c:v>
                </c:pt>
                <c:pt idx="2487">
                  <c:v>1.3762999241153651E-2</c:v>
                </c:pt>
                <c:pt idx="2488">
                  <c:v>1.3754050924505989E-2</c:v>
                </c:pt>
                <c:pt idx="2489">
                  <c:v>1.3745068043427011E-2</c:v>
                </c:pt>
                <c:pt idx="2490">
                  <c:v>1.3736050554271628E-2</c:v>
                </c:pt>
                <c:pt idx="2491">
                  <c:v>1.3726998413075009E-2</c:v>
                </c:pt>
                <c:pt idx="2492">
                  <c:v>1.3717911576272002E-2</c:v>
                </c:pt>
                <c:pt idx="2493">
                  <c:v>1.3704673068462014E-2</c:v>
                </c:pt>
                <c:pt idx="2494">
                  <c:v>1.3691140831770809E-2</c:v>
                </c:pt>
                <c:pt idx="2495">
                  <c:v>1.3677633829054514E-2</c:v>
                </c:pt>
                <c:pt idx="2496">
                  <c:v>1.3664152143286756E-2</c:v>
                </c:pt>
                <c:pt idx="2497">
                  <c:v>1.3650695857601036E-2</c:v>
                </c:pt>
                <c:pt idx="2498">
                  <c:v>1.3637265055450598E-2</c:v>
                </c:pt>
                <c:pt idx="2499">
                  <c:v>1.3623859819889006E-2</c:v>
                </c:pt>
                <c:pt idx="2500">
                  <c:v>1.3610480233969824E-2</c:v>
                </c:pt>
                <c:pt idx="2501">
                  <c:v>1.3597126381146296E-2</c:v>
                </c:pt>
                <c:pt idx="2502">
                  <c:v>1.3583798344312115E-2</c:v>
                </c:pt>
                <c:pt idx="2503">
                  <c:v>1.3570496206920524E-2</c:v>
                </c:pt>
                <c:pt idx="2504">
                  <c:v>1.3557220052105023E-2</c:v>
                </c:pt>
                <c:pt idx="2505">
                  <c:v>1.3543969962919178E-2</c:v>
                </c:pt>
                <c:pt idx="2506">
                  <c:v>1.3530746022656359E-2</c:v>
                </c:pt>
                <c:pt idx="2507">
                  <c:v>1.3513782370573324E-2</c:v>
                </c:pt>
                <c:pt idx="2508">
                  <c:v>1.3504376921833483E-2</c:v>
                </c:pt>
                <c:pt idx="2509">
                  <c:v>1.3491231927620362E-2</c:v>
                </c:pt>
                <c:pt idx="2510">
                  <c:v>1.3478113414864268E-2</c:v>
                </c:pt>
                <c:pt idx="2511">
                  <c:v>1.3463153362307523E-2</c:v>
                </c:pt>
                <c:pt idx="2512">
                  <c:v>1.3451956167376267E-2</c:v>
                </c:pt>
                <c:pt idx="2513">
                  <c:v>1.343891759891136E-2</c:v>
                </c:pt>
                <c:pt idx="2514">
                  <c:v>1.342590584483716E-2</c:v>
                </c:pt>
                <c:pt idx="2515">
                  <c:v>1.3412920988606913E-2</c:v>
                </c:pt>
                <c:pt idx="2516">
                  <c:v>1.3399963113034374E-2</c:v>
                </c:pt>
                <c:pt idx="2517">
                  <c:v>1.3387032301492852E-2</c:v>
                </c:pt>
                <c:pt idx="2518">
                  <c:v>1.3374128636955973E-2</c:v>
                </c:pt>
                <c:pt idx="2519">
                  <c:v>1.3361252203036855E-2</c:v>
                </c:pt>
                <c:pt idx="2520">
                  <c:v>1.3348403082789062E-2</c:v>
                </c:pt>
                <c:pt idx="2521">
                  <c:v>1.3335581359266158E-2</c:v>
                </c:pt>
                <c:pt idx="2522">
                  <c:v>1.3322787115521706E-2</c:v>
                </c:pt>
                <c:pt idx="2523">
                  <c:v>1.3310020435168823E-2</c:v>
                </c:pt>
                <c:pt idx="2524">
                  <c:v>1.3297281401101202E-2</c:v>
                </c:pt>
                <c:pt idx="2525">
                  <c:v>1.3284570096612214E-2</c:v>
                </c:pt>
                <c:pt idx="2526">
                  <c:v>1.3271886604675487E-2</c:v>
                </c:pt>
                <c:pt idx="2527">
                  <c:v>1.3259231008824202E-2</c:v>
                </c:pt>
                <c:pt idx="2528">
                  <c:v>1.3246603392031986E-2</c:v>
                </c:pt>
                <c:pt idx="2529">
                  <c:v>1.323400383743234E-2</c:v>
                </c:pt>
                <c:pt idx="2530">
                  <c:v>1.3221432428478508E-2</c:v>
                </c:pt>
                <c:pt idx="2531">
                  <c:v>1.3208889248224054E-2</c:v>
                </c:pt>
                <c:pt idx="2532">
                  <c:v>1.3196374379722542E-2</c:v>
                </c:pt>
                <c:pt idx="2533">
                  <c:v>1.3183887906427216E-2</c:v>
                </c:pt>
                <c:pt idx="2534">
                  <c:v>1.3171429911311705E-2</c:v>
                </c:pt>
                <c:pt idx="2535">
                  <c:v>1.315900047766938E-2</c:v>
                </c:pt>
                <c:pt idx="2536">
                  <c:v>1.314659968847387E-2</c:v>
                </c:pt>
                <c:pt idx="2537">
                  <c:v>1.3134227627418227E-2</c:v>
                </c:pt>
                <c:pt idx="2538">
                  <c:v>1.312188437723627E-2</c:v>
                </c:pt>
                <c:pt idx="2539">
                  <c:v>1.3109570021301309E-2</c:v>
                </c:pt>
                <c:pt idx="2540">
                  <c:v>1.3097284642666907E-2</c:v>
                </c:pt>
                <c:pt idx="2541">
                  <c:v>1.3085028324706371E-2</c:v>
                </c:pt>
                <c:pt idx="2542">
                  <c:v>1.3072801150553204E-2</c:v>
                </c:pt>
                <c:pt idx="2543">
                  <c:v>1.3060603203260968E-2</c:v>
                </c:pt>
                <c:pt idx="2544">
                  <c:v>1.3048434566202971E-2</c:v>
                </c:pt>
                <c:pt idx="2545">
                  <c:v>1.3032832377621872E-2</c:v>
                </c:pt>
                <c:pt idx="2546">
                  <c:v>1.3020731047683753E-2</c:v>
                </c:pt>
                <c:pt idx="2547">
                  <c:v>1.3010382021967359E-2</c:v>
                </c:pt>
                <c:pt idx="2548">
                  <c:v>1.2998335698988228E-2</c:v>
                </c:pt>
                <c:pt idx="2549">
                  <c:v>1.2986319113901246E-2</c:v>
                </c:pt>
                <c:pt idx="2550">
                  <c:v>1.2974332350159656E-2</c:v>
                </c:pt>
                <c:pt idx="2551">
                  <c:v>1.2962375490817024E-2</c:v>
                </c:pt>
                <c:pt idx="2552">
                  <c:v>1.2950448618846977E-2</c:v>
                </c:pt>
                <c:pt idx="2553">
                  <c:v>1.2938551817782695E-2</c:v>
                </c:pt>
                <c:pt idx="2554">
                  <c:v>1.2926685170597807E-2</c:v>
                </c:pt>
                <c:pt idx="2555">
                  <c:v>1.291484876066562E-2</c:v>
                </c:pt>
                <c:pt idx="2556">
                  <c:v>1.2903042670959763E-2</c:v>
                </c:pt>
                <c:pt idx="2557">
                  <c:v>1.289126698493348E-2</c:v>
                </c:pt>
                <c:pt idx="2558">
                  <c:v>1.2879521785480463E-2</c:v>
                </c:pt>
                <c:pt idx="2559">
                  <c:v>1.286780715597402E-2</c:v>
                </c:pt>
                <c:pt idx="2560">
                  <c:v>1.2856123179547652E-2</c:v>
                </c:pt>
                <c:pt idx="2561">
                  <c:v>1.2844469939334857E-2</c:v>
                </c:pt>
                <c:pt idx="2562">
                  <c:v>1.2829532499489815E-2</c:v>
                </c:pt>
                <c:pt idx="2563">
                  <c:v>1.281960259706949E-2</c:v>
                </c:pt>
                <c:pt idx="2564">
                  <c:v>1.2809695468671833E-2</c:v>
                </c:pt>
                <c:pt idx="2565">
                  <c:v>1.2798166005527634E-2</c:v>
                </c:pt>
                <c:pt idx="2566">
                  <c:v>1.2786667694744125E-2</c:v>
                </c:pt>
                <c:pt idx="2567">
                  <c:v>1.2775200619214999E-2</c:v>
                </c:pt>
                <c:pt idx="2568">
                  <c:v>1.2763764862553373E-2</c:v>
                </c:pt>
                <c:pt idx="2569">
                  <c:v>1.2752360507573002E-2</c:v>
                </c:pt>
                <c:pt idx="2570">
                  <c:v>1.2740987637567258E-2</c:v>
                </c:pt>
                <c:pt idx="2571">
                  <c:v>1.2729646335749578E-2</c:v>
                </c:pt>
                <c:pt idx="2572">
                  <c:v>1.2718336685333398E-2</c:v>
                </c:pt>
                <c:pt idx="2573">
                  <c:v>1.2707058769532154E-2</c:v>
                </c:pt>
                <c:pt idx="2574">
                  <c:v>1.2695812671559281E-2</c:v>
                </c:pt>
                <c:pt idx="2575">
                  <c:v>1.2684598474468345E-2</c:v>
                </c:pt>
                <c:pt idx="2576">
                  <c:v>1.2673416261472781E-2</c:v>
                </c:pt>
                <c:pt idx="2577">
                  <c:v>1.2662266115865961E-2</c:v>
                </c:pt>
                <c:pt idx="2578">
                  <c:v>1.2651148120861322E-2</c:v>
                </c:pt>
                <c:pt idx="2579">
                  <c:v>1.2640062359432491E-2</c:v>
                </c:pt>
                <c:pt idx="2580">
                  <c:v>1.2629008914952777E-2</c:v>
                </c:pt>
                <c:pt idx="2581">
                  <c:v>1.261798787055568E-2</c:v>
                </c:pt>
                <c:pt idx="2582">
                  <c:v>1.2606999309534572E-2</c:v>
                </c:pt>
                <c:pt idx="2583">
                  <c:v>1.2596043314943017E-2</c:v>
                </c:pt>
                <c:pt idx="2584">
                  <c:v>1.2585119969914516E-2</c:v>
                </c:pt>
                <c:pt idx="2585">
                  <c:v>1.2574229357902311E-2</c:v>
                </c:pt>
                <c:pt idx="2586">
                  <c:v>1.2563371561880032E-2</c:v>
                </c:pt>
                <c:pt idx="2587">
                  <c:v>1.2552546665141051E-2</c:v>
                </c:pt>
                <c:pt idx="2588">
                  <c:v>1.2541754750658995E-2</c:v>
                </c:pt>
                <c:pt idx="2589">
                  <c:v>1.2530995901967046E-2</c:v>
                </c:pt>
                <c:pt idx="2590">
                  <c:v>1.2520270202118766E-2</c:v>
                </c:pt>
                <c:pt idx="2591">
                  <c:v>1.2509577734167721E-2</c:v>
                </c:pt>
                <c:pt idx="2592">
                  <c:v>1.2498918581487217E-2</c:v>
                </c:pt>
                <c:pt idx="2593">
                  <c:v>1.248829282713082E-2</c:v>
                </c:pt>
                <c:pt idx="2594">
                  <c:v>1.2477700554311966E-2</c:v>
                </c:pt>
                <c:pt idx="2595">
                  <c:v>1.2467141846403962E-2</c:v>
                </c:pt>
                <c:pt idx="2596">
                  <c:v>1.2456616786300501E-2</c:v>
                </c:pt>
                <c:pt idx="2597">
                  <c:v>1.244313414209941E-2</c:v>
                </c:pt>
                <c:pt idx="2598">
                  <c:v>1.2432686303984752E-2</c:v>
                </c:pt>
                <c:pt idx="2599">
                  <c:v>1.2423758009800778E-2</c:v>
                </c:pt>
                <c:pt idx="2600">
                  <c:v>1.2413373234521075E-2</c:v>
                </c:pt>
                <c:pt idx="2601">
                  <c:v>1.2403022535183439E-2</c:v>
                </c:pt>
                <c:pt idx="2602">
                  <c:v>1.2392705994761499E-2</c:v>
                </c:pt>
                <c:pt idx="2603">
                  <c:v>1.2382423696628564E-2</c:v>
                </c:pt>
                <c:pt idx="2604">
                  <c:v>1.2372175723918133E-2</c:v>
                </c:pt>
                <c:pt idx="2605">
                  <c:v>1.2361962159603834E-2</c:v>
                </c:pt>
                <c:pt idx="2606">
                  <c:v>1.2351783087058976E-2</c:v>
                </c:pt>
                <c:pt idx="2607">
                  <c:v>1.2341638589496995E-2</c:v>
                </c:pt>
                <c:pt idx="2608">
                  <c:v>1.2331528749971454E-2</c:v>
                </c:pt>
                <c:pt idx="2609">
                  <c:v>1.2321453651855663E-2</c:v>
                </c:pt>
                <c:pt idx="2610">
                  <c:v>1.231141337828312E-2</c:v>
                </c:pt>
                <c:pt idx="2611">
                  <c:v>1.2301408012227455E-2</c:v>
                </c:pt>
                <c:pt idx="2612">
                  <c:v>1.2291437637221847E-2</c:v>
                </c:pt>
                <c:pt idx="2613">
                  <c:v>1.2277674049059328E-2</c:v>
                </c:pt>
                <c:pt idx="2614">
                  <c:v>1.2271602192495124E-2</c:v>
                </c:pt>
                <c:pt idx="2615">
                  <c:v>1.2260330898996585E-2</c:v>
                </c:pt>
                <c:pt idx="2616">
                  <c:v>1.2251907709730503E-2</c:v>
                </c:pt>
                <c:pt idx="2617">
                  <c:v>1.2242113536897747E-2</c:v>
                </c:pt>
                <c:pt idx="2618">
                  <c:v>1.2232354854155858E-2</c:v>
                </c:pt>
                <c:pt idx="2619">
                  <c:v>1.2222631744638335E-2</c:v>
                </c:pt>
                <c:pt idx="2620">
                  <c:v>1.2212944291558614E-2</c:v>
                </c:pt>
                <c:pt idx="2621">
                  <c:v>1.2203292578050196E-2</c:v>
                </c:pt>
                <c:pt idx="2622">
                  <c:v>1.2193676687326516E-2</c:v>
                </c:pt>
                <c:pt idx="2623">
                  <c:v>1.2184096702680947E-2</c:v>
                </c:pt>
                <c:pt idx="2624">
                  <c:v>1.2174552707087116E-2</c:v>
                </c:pt>
                <c:pt idx="2625">
                  <c:v>1.2165044783918333E-2</c:v>
                </c:pt>
                <c:pt idx="2626">
                  <c:v>1.2155573016228161E-2</c:v>
                </c:pt>
                <c:pt idx="2627">
                  <c:v>1.2146137487469844E-2</c:v>
                </c:pt>
                <c:pt idx="2628">
                  <c:v>1.2136738280457138E-2</c:v>
                </c:pt>
                <c:pt idx="2629">
                  <c:v>1.2127375478643287E-2</c:v>
                </c:pt>
                <c:pt idx="2630">
                  <c:v>1.2118049165241729E-2</c:v>
                </c:pt>
                <c:pt idx="2631">
                  <c:v>1.2108759423146154E-2</c:v>
                </c:pt>
                <c:pt idx="2632">
                  <c:v>1.2099506335889743E-2</c:v>
                </c:pt>
                <c:pt idx="2633">
                  <c:v>1.2090289986446123E-2</c:v>
                </c:pt>
                <c:pt idx="2634">
                  <c:v>1.2081110458108668E-2</c:v>
                </c:pt>
                <c:pt idx="2635">
                  <c:v>1.2071967834010877E-2</c:v>
                </c:pt>
                <c:pt idx="2636">
                  <c:v>1.2062862197366186E-2</c:v>
                </c:pt>
                <c:pt idx="2637">
                  <c:v>1.2053793631467968E-2</c:v>
                </c:pt>
                <c:pt idx="2638">
                  <c:v>1.2044762219369787E-2</c:v>
                </c:pt>
                <c:pt idx="2639">
                  <c:v>1.2035768044285078E-2</c:v>
                </c:pt>
                <c:pt idx="2640">
                  <c:v>1.2026811189427278E-2</c:v>
                </c:pt>
                <c:pt idx="2641">
                  <c:v>1.2017891738009823E-2</c:v>
                </c:pt>
                <c:pt idx="2642">
                  <c:v>1.2009009773246149E-2</c:v>
                </c:pt>
                <c:pt idx="2643">
                  <c:v>1.2000165378109884E-2</c:v>
                </c:pt>
                <c:pt idx="2644">
                  <c:v>1.1991358636054272E-2</c:v>
                </c:pt>
                <c:pt idx="2645">
                  <c:v>1.1982589630212814E-2</c:v>
                </c:pt>
                <c:pt idx="2646">
                  <c:v>1.197385844371901E-2</c:v>
                </c:pt>
                <c:pt idx="2647">
                  <c:v>1.1965165159626423E-2</c:v>
                </c:pt>
                <c:pt idx="2648">
                  <c:v>1.1956509861468234E-2</c:v>
                </c:pt>
                <c:pt idx="2649">
                  <c:v>1.1944607761895654E-2</c:v>
                </c:pt>
                <c:pt idx="2650">
                  <c:v>1.1936044493667808E-2</c:v>
                </c:pt>
                <c:pt idx="2651">
                  <c:v>1.1929555719110141E-2</c:v>
                </c:pt>
                <c:pt idx="2652">
                  <c:v>1.1921058676520602E-2</c:v>
                </c:pt>
                <c:pt idx="2653">
                  <c:v>1.1912600047763178E-2</c:v>
                </c:pt>
                <c:pt idx="2654">
                  <c:v>1.1904179915651625E-2</c:v>
                </c:pt>
                <c:pt idx="2655">
                  <c:v>1.1895798363479315E-2</c:v>
                </c:pt>
                <c:pt idx="2656">
                  <c:v>1.1887455474459685E-2</c:v>
                </c:pt>
                <c:pt idx="2657">
                  <c:v>1.1879151331886106E-2</c:v>
                </c:pt>
                <c:pt idx="2658">
                  <c:v>1.1870886018812143E-2</c:v>
                </c:pt>
                <c:pt idx="2659">
                  <c:v>1.1862659618451232E-2</c:v>
                </c:pt>
                <c:pt idx="2660">
                  <c:v>1.1854472213936873E-2</c:v>
                </c:pt>
                <c:pt idx="2661">
                  <c:v>1.1846323888642374E-2</c:v>
                </c:pt>
                <c:pt idx="2662">
                  <c:v>1.1836684123943897E-2</c:v>
                </c:pt>
                <c:pt idx="2663">
                  <c:v>1.1825551079009955E-2</c:v>
                </c:pt>
                <c:pt idx="2664">
                  <c:v>1.1817543000969266E-2</c:v>
                </c:pt>
                <c:pt idx="2665">
                  <c:v>1.1809574382404264E-2</c:v>
                </c:pt>
                <c:pt idx="2666">
                  <c:v>1.1801645306368513E-2</c:v>
                </c:pt>
                <c:pt idx="2667">
                  <c:v>1.1792632031601968E-2</c:v>
                </c:pt>
                <c:pt idx="2668">
                  <c:v>1.1785906115058253E-2</c:v>
                </c:pt>
                <c:pt idx="2669">
                  <c:v>1.1778096166050744E-2</c:v>
                </c:pt>
                <c:pt idx="2670">
                  <c:v>1.1770326092346295E-2</c:v>
                </c:pt>
                <c:pt idx="2671">
                  <c:v>1.1762595977318213E-2</c:v>
                </c:pt>
                <c:pt idx="2672">
                  <c:v>1.1754905903780255E-2</c:v>
                </c:pt>
                <c:pt idx="2673">
                  <c:v>1.1747255955425473E-2</c:v>
                </c:pt>
                <c:pt idx="2674">
                  <c:v>1.1739646215227495E-2</c:v>
                </c:pt>
                <c:pt idx="2675">
                  <c:v>1.1732076766159949E-2</c:v>
                </c:pt>
                <c:pt idx="2676">
                  <c:v>1.1724547691676079E-2</c:v>
                </c:pt>
                <c:pt idx="2677">
                  <c:v>1.1717059074909386E-2</c:v>
                </c:pt>
                <c:pt idx="2678">
                  <c:v>1.1709610998993369E-2</c:v>
                </c:pt>
                <c:pt idx="2679">
                  <c:v>1.1702203547141465E-2</c:v>
                </c:pt>
                <c:pt idx="2680">
                  <c:v>1.1694836802487174E-2</c:v>
                </c:pt>
                <c:pt idx="2681">
                  <c:v>1.168751084848374E-2</c:v>
                </c:pt>
                <c:pt idx="2682">
                  <c:v>1.1680225768024854E-2</c:v>
                </c:pt>
                <c:pt idx="2683">
                  <c:v>1.1672981644483826E-2</c:v>
                </c:pt>
                <c:pt idx="2684">
                  <c:v>1.1665778560914219E-2</c:v>
                </c:pt>
                <c:pt idx="2685">
                  <c:v>1.165861660052947E-2</c:v>
                </c:pt>
                <c:pt idx="2686">
                  <c:v>1.165149584662295E-2</c:v>
                </c:pt>
                <c:pt idx="2687">
                  <c:v>1.164441638232816E-2</c:v>
                </c:pt>
                <c:pt idx="2688">
                  <c:v>1.1637378290778599E-2</c:v>
                </c:pt>
                <c:pt idx="2689">
                  <c:v>1.1630381655267641E-2</c:v>
                </c:pt>
                <c:pt idx="2690">
                  <c:v>1.1623426558848848E-2</c:v>
                </c:pt>
                <c:pt idx="2691">
                  <c:v>1.161651308489553E-2</c:v>
                </c:pt>
                <c:pt idx="2692">
                  <c:v>1.160964131646125E-2</c:v>
                </c:pt>
                <c:pt idx="2693">
                  <c:v>1.160281133683938E-2</c:v>
                </c:pt>
                <c:pt idx="2694">
                  <c:v>1.1596023229003549E-2</c:v>
                </c:pt>
                <c:pt idx="2695">
                  <c:v>1.1589277076486937E-2</c:v>
                </c:pt>
                <c:pt idx="2696">
                  <c:v>1.1582572962183235E-2</c:v>
                </c:pt>
                <c:pt idx="2697">
                  <c:v>1.1575910969385816E-2</c:v>
                </c:pt>
                <c:pt idx="2698">
                  <c:v>1.1569291181388053E-2</c:v>
                </c:pt>
                <c:pt idx="2699">
                  <c:v>1.1562713681163572E-2</c:v>
                </c:pt>
                <c:pt idx="2700">
                  <c:v>1.1556178552085683E-2</c:v>
                </c:pt>
                <c:pt idx="2701">
                  <c:v>1.1547562675073841E-2</c:v>
                </c:pt>
                <c:pt idx="2702">
                  <c:v>1.154231776908432E-2</c:v>
                </c:pt>
                <c:pt idx="2703">
                  <c:v>1.1536828223226436E-2</c:v>
                </c:pt>
                <c:pt idx="2704">
                  <c:v>1.1530463410469594E-2</c:v>
                </c:pt>
                <c:pt idx="2705">
                  <c:v>1.1524141384686715E-2</c:v>
                </c:pt>
                <c:pt idx="2706">
                  <c:v>1.1517862229171172E-2</c:v>
                </c:pt>
                <c:pt idx="2707">
                  <c:v>1.1511626027056465E-2</c:v>
                </c:pt>
                <c:pt idx="2708">
                  <c:v>1.1505432861476095E-2</c:v>
                </c:pt>
                <c:pt idx="2709">
                  <c:v>1.1499282815723433E-2</c:v>
                </c:pt>
                <c:pt idx="2710">
                  <c:v>1.1493175973011915E-2</c:v>
                </c:pt>
                <c:pt idx="2711">
                  <c:v>1.1487112416554979E-2</c:v>
                </c:pt>
                <c:pt idx="2712">
                  <c:v>1.1481092229326251E-2</c:v>
                </c:pt>
                <c:pt idx="2713">
                  <c:v>1.1475115494778976E-2</c:v>
                </c:pt>
                <c:pt idx="2714">
                  <c:v>1.1469182295966718E-2</c:v>
                </c:pt>
                <c:pt idx="2715">
                  <c:v>1.1463292716262785E-2</c:v>
                </c:pt>
                <c:pt idx="2716">
                  <c:v>1.1457446838400998E-2</c:v>
                </c:pt>
                <c:pt idx="2717">
                  <c:v>1.1449995059287232E-2</c:v>
                </c:pt>
                <c:pt idx="2718">
                  <c:v>1.1445886522256643E-2</c:v>
                </c:pt>
                <c:pt idx="2719">
                  <c:v>1.1440172250081204E-2</c:v>
                </c:pt>
                <c:pt idx="2720">
                  <c:v>1.1434502012841463E-2</c:v>
                </c:pt>
                <c:pt idx="2721">
                  <c:v>1.142887589367092E-2</c:v>
                </c:pt>
                <c:pt idx="2722">
                  <c:v>1.1423293975783011E-2</c:v>
                </c:pt>
                <c:pt idx="2723">
                  <c:v>1.1417756342551044E-2</c:v>
                </c:pt>
                <c:pt idx="2724">
                  <c:v>1.1412263076868712E-2</c:v>
                </c:pt>
                <c:pt idx="2725">
                  <c:v>1.1406814262029386E-2</c:v>
                </c:pt>
                <c:pt idx="2726">
                  <c:v>1.1401409981246502E-2</c:v>
                </c:pt>
                <c:pt idx="2727">
                  <c:v>1.1396050317733497E-2</c:v>
                </c:pt>
                <c:pt idx="2728">
                  <c:v>1.1390735354543935E-2</c:v>
                </c:pt>
                <c:pt idx="2729">
                  <c:v>1.138546517513106E-2</c:v>
                </c:pt>
                <c:pt idx="2730">
                  <c:v>1.13802398624685E-2</c:v>
                </c:pt>
                <c:pt idx="2731">
                  <c:v>1.1375059499929563E-2</c:v>
                </c:pt>
                <c:pt idx="2732">
                  <c:v>1.1369924170328005E-2</c:v>
                </c:pt>
                <c:pt idx="2733">
                  <c:v>1.1364833957356879E-2</c:v>
                </c:pt>
                <c:pt idx="2734">
                  <c:v>1.1359788943909876E-2</c:v>
                </c:pt>
                <c:pt idx="2735">
                  <c:v>1.1354789213200434E-2</c:v>
                </c:pt>
                <c:pt idx="2736">
                  <c:v>1.1349834848441986E-2</c:v>
                </c:pt>
                <c:pt idx="2737">
                  <c:v>1.1344925932927907E-2</c:v>
                </c:pt>
                <c:pt idx="2738">
                  <c:v>1.134006254971176E-2</c:v>
                </c:pt>
                <c:pt idx="2739">
                  <c:v>1.1335244782086917E-2</c:v>
                </c:pt>
                <c:pt idx="2740">
                  <c:v>1.1330472713186879E-2</c:v>
                </c:pt>
                <c:pt idx="2741">
                  <c:v>1.1325746426065209E-2</c:v>
                </c:pt>
                <c:pt idx="2742">
                  <c:v>1.1321066004255087E-2</c:v>
                </c:pt>
                <c:pt idx="2743">
                  <c:v>1.1316431530650206E-2</c:v>
                </c:pt>
                <c:pt idx="2744">
                  <c:v>1.1311843088464002E-2</c:v>
                </c:pt>
                <c:pt idx="2745">
                  <c:v>1.1307300761069783E-2</c:v>
                </c:pt>
                <c:pt idx="2746">
                  <c:v>1.1302804631601049E-2</c:v>
                </c:pt>
                <c:pt idx="2747">
                  <c:v>1.12983547831913E-2</c:v>
                </c:pt>
                <c:pt idx="2748">
                  <c:v>1.12939512988941E-2</c:v>
                </c:pt>
                <c:pt idx="2749">
                  <c:v>1.128959426224263E-2</c:v>
                </c:pt>
                <c:pt idx="2750">
                  <c:v>1.1285283756130582E-2</c:v>
                </c:pt>
                <c:pt idx="2751">
                  <c:v>1.1281019863931263E-2</c:v>
                </c:pt>
                <c:pt idx="2752">
                  <c:v>1.1276802668618302E-2</c:v>
                </c:pt>
                <c:pt idx="2753">
                  <c:v>1.1272632253724879E-2</c:v>
                </c:pt>
                <c:pt idx="2754">
                  <c:v>1.126850870206475E-2</c:v>
                </c:pt>
                <c:pt idx="2755">
                  <c:v>1.1264432097011223E-2</c:v>
                </c:pt>
                <c:pt idx="2756">
                  <c:v>1.1260402521857671E-2</c:v>
                </c:pt>
                <c:pt idx="2757">
                  <c:v>1.1256420059737593E-2</c:v>
                </c:pt>
                <c:pt idx="2758">
                  <c:v>1.1252484793704554E-2</c:v>
                </c:pt>
                <c:pt idx="2759">
                  <c:v>1.1248596807051925E-2</c:v>
                </c:pt>
                <c:pt idx="2760">
                  <c:v>1.1244756182993143E-2</c:v>
                </c:pt>
                <c:pt idx="2761">
                  <c:v>1.1240963004581772E-2</c:v>
                </c:pt>
                <c:pt idx="2762">
                  <c:v>1.1237217355271056E-2</c:v>
                </c:pt>
                <c:pt idx="2763">
                  <c:v>1.1233519317954688E-2</c:v>
                </c:pt>
                <c:pt idx="2764">
                  <c:v>1.1229868976085911E-2</c:v>
                </c:pt>
                <c:pt idx="2765">
                  <c:v>1.1226266412718289E-2</c:v>
                </c:pt>
                <c:pt idx="2766">
                  <c:v>1.1222711710905386E-2</c:v>
                </c:pt>
                <c:pt idx="2767">
                  <c:v>1.1219204954180384E-2</c:v>
                </c:pt>
                <c:pt idx="2768">
                  <c:v>1.1214766850375923E-2</c:v>
                </c:pt>
                <c:pt idx="2769">
                  <c:v>1.1212335608128399E-2</c:v>
                </c:pt>
                <c:pt idx="2770">
                  <c:v>1.1208973185068416E-2</c:v>
                </c:pt>
                <c:pt idx="2771">
                  <c:v>1.1205659039870142E-2</c:v>
                </c:pt>
                <c:pt idx="2772">
                  <c:v>1.120239325558714E-2</c:v>
                </c:pt>
                <c:pt idx="2773">
                  <c:v>1.1199175915113102E-2</c:v>
                </c:pt>
                <c:pt idx="2774">
                  <c:v>1.1196007102061145E-2</c:v>
                </c:pt>
                <c:pt idx="2775">
                  <c:v>1.1192886899404897E-2</c:v>
                </c:pt>
                <c:pt idx="2776">
                  <c:v>1.1189815390517666E-2</c:v>
                </c:pt>
                <c:pt idx="2777">
                  <c:v>1.1186792658133271E-2</c:v>
                </c:pt>
                <c:pt idx="2778">
                  <c:v>1.1183818786024702E-2</c:v>
                </c:pt>
                <c:pt idx="2779">
                  <c:v>1.118089385708565E-2</c:v>
                </c:pt>
                <c:pt idx="2780">
                  <c:v>1.1178017954449615E-2</c:v>
                </c:pt>
                <c:pt idx="2781">
                  <c:v>1.117519116140997E-2</c:v>
                </c:pt>
                <c:pt idx="2782">
                  <c:v>1.1172413561260086E-2</c:v>
                </c:pt>
                <c:pt idx="2783">
                  <c:v>1.1169685236973592E-2</c:v>
                </c:pt>
                <c:pt idx="2784">
                  <c:v>1.1167006272003732E-2</c:v>
                </c:pt>
                <c:pt idx="2785">
                  <c:v>1.1164376749244198E-2</c:v>
                </c:pt>
                <c:pt idx="2786">
                  <c:v>1.1161796752068298E-2</c:v>
                </c:pt>
                <c:pt idx="2787">
                  <c:v>1.1159266363689468E-2</c:v>
                </c:pt>
                <c:pt idx="2788">
                  <c:v>1.1156785667161273E-2</c:v>
                </c:pt>
                <c:pt idx="2789">
                  <c:v>1.1154354745777084E-2</c:v>
                </c:pt>
                <c:pt idx="2790">
                  <c:v>1.1151973682830274E-2</c:v>
                </c:pt>
                <c:pt idx="2791">
                  <c:v>1.1149642561214534E-2</c:v>
                </c:pt>
                <c:pt idx="2792">
                  <c:v>1.114736146438311E-2</c:v>
                </c:pt>
                <c:pt idx="2793">
                  <c:v>1.11451304754695E-2</c:v>
                </c:pt>
                <c:pt idx="2794">
                  <c:v>1.1142949677607206E-2</c:v>
                </c:pt>
                <c:pt idx="2795">
                  <c:v>1.1140819154009662E-2</c:v>
                </c:pt>
                <c:pt idx="2796">
                  <c:v>1.1138738987970243E-2</c:v>
                </c:pt>
                <c:pt idx="2797">
                  <c:v>1.113670926254251E-2</c:v>
                </c:pt>
                <c:pt idx="2798">
                  <c:v>1.1134730061019837E-2</c:v>
                </c:pt>
                <c:pt idx="2799">
                  <c:v>1.1132801466455788E-2</c:v>
                </c:pt>
                <c:pt idx="2800">
                  <c:v>1.1130923562143735E-2</c:v>
                </c:pt>
                <c:pt idx="2801">
                  <c:v>1.1129096431297114E-2</c:v>
                </c:pt>
                <c:pt idx="2802">
                  <c:v>1.1127320157049425E-2</c:v>
                </c:pt>
                <c:pt idx="2803">
                  <c:v>1.1125594822614104E-2</c:v>
                </c:pt>
                <c:pt idx="2804">
                  <c:v>1.1123920511284524E-2</c:v>
                </c:pt>
                <c:pt idx="2805">
                  <c:v>1.1122069596503081E-2</c:v>
                </c:pt>
                <c:pt idx="2806">
                  <c:v>1.1120725290316713E-2</c:v>
                </c:pt>
                <c:pt idx="2807">
                  <c:v>1.1119204547105355E-2</c:v>
                </c:pt>
                <c:pt idx="2808">
                  <c:v>1.1117735159613673E-2</c:v>
                </c:pt>
                <c:pt idx="2809">
                  <c:v>1.1116317211214977E-2</c:v>
                </c:pt>
                <c:pt idx="2810">
                  <c:v>1.1114950784882893E-2</c:v>
                </c:pt>
                <c:pt idx="2811">
                  <c:v>1.1113635964070667E-2</c:v>
                </c:pt>
                <c:pt idx="2812">
                  <c:v>1.1112372831592054E-2</c:v>
                </c:pt>
                <c:pt idx="2813">
                  <c:v>1.1111161470900299E-2</c:v>
                </c:pt>
                <c:pt idx="2814">
                  <c:v>1.1110001965208838E-2</c:v>
                </c:pt>
                <c:pt idx="2815">
                  <c:v>1.110889439765117E-2</c:v>
                </c:pt>
                <c:pt idx="2816">
                  <c:v>1.1107838851440732E-2</c:v>
                </c:pt>
                <c:pt idx="2817">
                  <c:v>1.1106835409631088E-2</c:v>
                </c:pt>
                <c:pt idx="2818">
                  <c:v>1.110562196596554E-2</c:v>
                </c:pt>
                <c:pt idx="2819">
                  <c:v>1.110498517262748E-2</c:v>
                </c:pt>
                <c:pt idx="2820">
                  <c:v>1.110413854338077E-2</c:v>
                </c:pt>
                <c:pt idx="2821">
                  <c:v>1.1103344351708344E-2</c:v>
                </c:pt>
                <c:pt idx="2822">
                  <c:v>1.1102602680423956E-2</c:v>
                </c:pt>
                <c:pt idx="2823">
                  <c:v>1.1101819473644525E-2</c:v>
                </c:pt>
                <c:pt idx="2824">
                  <c:v>1.1101277232032913E-2</c:v>
                </c:pt>
                <c:pt idx="2825">
                  <c:v>1.110069362135313E-2</c:v>
                </c:pt>
                <c:pt idx="2826">
                  <c:v>1.1100162863915131E-2</c:v>
                </c:pt>
                <c:pt idx="2827">
                  <c:v>1.1099685042852414E-2</c:v>
                </c:pt>
                <c:pt idx="2828">
                  <c:v>1.1099260241618225E-2</c:v>
                </c:pt>
                <c:pt idx="2829">
                  <c:v>1.1098888542946383E-2</c:v>
                </c:pt>
                <c:pt idx="2830">
                  <c:v>1.1098570030529942E-2</c:v>
                </c:pt>
                <c:pt idx="2831">
                  <c:v>1.1098304787182656E-2</c:v>
                </c:pt>
                <c:pt idx="2832">
                  <c:v>1.1098092896277834E-2</c:v>
                </c:pt>
                <c:pt idx="2833">
                  <c:v>1.1097934441028912E-2</c:v>
                </c:pt>
                <c:pt idx="2834">
                  <c:v>1.109782950456939E-2</c:v>
                </c:pt>
                <c:pt idx="2835">
                  <c:v>1.1097778169872896E-2</c:v>
                </c:pt>
                <c:pt idx="2836">
                  <c:v>1.1097780520632483E-2</c:v>
                </c:pt>
                <c:pt idx="2837">
                  <c:v>1.1097836639661907E-2</c:v>
                </c:pt>
                <c:pt idx="2838">
                  <c:v>1.1097946610174603E-2</c:v>
                </c:pt>
                <c:pt idx="2839">
                  <c:v>1.109811051554388E-2</c:v>
                </c:pt>
                <c:pt idx="2840">
                  <c:v>1.1098328438903238E-2</c:v>
                </c:pt>
                <c:pt idx="2841">
                  <c:v>1.1098600463306241E-2</c:v>
                </c:pt>
                <c:pt idx="2842">
                  <c:v>1.1098926672126197E-2</c:v>
                </c:pt>
                <c:pt idx="2843">
                  <c:v>1.1099307148416671E-2</c:v>
                </c:pt>
                <c:pt idx="2844">
                  <c:v>1.109974197555097E-2</c:v>
                </c:pt>
                <c:pt idx="2845">
                  <c:v>1.1100231236422786E-2</c:v>
                </c:pt>
                <c:pt idx="2846">
                  <c:v>1.1100775014485365E-2</c:v>
                </c:pt>
                <c:pt idx="2847">
                  <c:v>1.1101373392872205E-2</c:v>
                </c:pt>
                <c:pt idx="2848">
                  <c:v>1.1102026454796743E-2</c:v>
                </c:pt>
                <c:pt idx="2849">
                  <c:v>1.1102734283312543E-2</c:v>
                </c:pt>
                <c:pt idx="2850">
                  <c:v>1.1103496961712978E-2</c:v>
                </c:pt>
                <c:pt idx="2851">
                  <c:v>1.1104314573291418E-2</c:v>
                </c:pt>
                <c:pt idx="2852">
                  <c:v>1.110518720110143E-2</c:v>
                </c:pt>
                <c:pt idx="2853">
                  <c:v>1.1106114928276511E-2</c:v>
                </c:pt>
                <c:pt idx="2854">
                  <c:v>1.1107097838349844E-2</c:v>
                </c:pt>
                <c:pt idx="2855">
                  <c:v>1.1108136014135184E-2</c:v>
                </c:pt>
                <c:pt idx="2856">
                  <c:v>1.1109229538845966E-2</c:v>
                </c:pt>
                <c:pt idx="2857">
                  <c:v>1.1110716962390299E-2</c:v>
                </c:pt>
                <c:pt idx="2858">
                  <c:v>1.1111937311811815E-2</c:v>
                </c:pt>
                <c:pt idx="2859">
                  <c:v>1.1113027593196989E-2</c:v>
                </c:pt>
                <c:pt idx="2860">
                  <c:v>1.1114351307535131E-2</c:v>
                </c:pt>
                <c:pt idx="2861">
                  <c:v>1.1115730798616497E-2</c:v>
                </c:pt>
                <c:pt idx="2862">
                  <c:v>1.1117166149894331E-2</c:v>
                </c:pt>
                <c:pt idx="2863">
                  <c:v>1.1118657444422197E-2</c:v>
                </c:pt>
                <c:pt idx="2864">
                  <c:v>1.1120204765573405E-2</c:v>
                </c:pt>
                <c:pt idx="2865">
                  <c:v>1.1121808196241645E-2</c:v>
                </c:pt>
                <c:pt idx="2866">
                  <c:v>1.1123467819800226E-2</c:v>
                </c:pt>
                <c:pt idx="2867">
                  <c:v>1.1125183719462584E-2</c:v>
                </c:pt>
                <c:pt idx="2868">
                  <c:v>1.1126955978442155E-2</c:v>
                </c:pt>
                <c:pt idx="2869">
                  <c:v>1.1128784679792503E-2</c:v>
                </c:pt>
                <c:pt idx="2870">
                  <c:v>1.1130669906727064E-2</c:v>
                </c:pt>
                <c:pt idx="2871">
                  <c:v>1.1132611742539211E-2</c:v>
                </c:pt>
                <c:pt idx="2872">
                  <c:v>1.113461027044238E-2</c:v>
                </c:pt>
                <c:pt idx="2873">
                  <c:v>1.113726324268427E-2</c:v>
                </c:pt>
                <c:pt idx="2874">
                  <c:v>1.1138777735055783E-2</c:v>
                </c:pt>
                <c:pt idx="2875">
                  <c:v>1.1141261363158961E-2</c:v>
                </c:pt>
                <c:pt idx="2876">
                  <c:v>1.1143172966114889E-2</c:v>
                </c:pt>
                <c:pt idx="2877">
                  <c:v>1.114545620203522E-2</c:v>
                </c:pt>
                <c:pt idx="2878">
                  <c:v>1.1147796629167317E-2</c:v>
                </c:pt>
                <c:pt idx="2879">
                  <c:v>1.115019433064468E-2</c:v>
                </c:pt>
                <c:pt idx="2880">
                  <c:v>1.1152649389840619E-2</c:v>
                </c:pt>
                <c:pt idx="2881">
                  <c:v>1.1155161889648824E-2</c:v>
                </c:pt>
                <c:pt idx="2882">
                  <c:v>1.1157731913602476E-2</c:v>
                </c:pt>
                <c:pt idx="2883">
                  <c:v>1.116035954451533E-2</c:v>
                </c:pt>
                <c:pt idx="2884">
                  <c:v>1.1163044866000504E-2</c:v>
                </c:pt>
                <c:pt idx="2885">
                  <c:v>1.116578796095169E-2</c:v>
                </c:pt>
                <c:pt idx="2886">
                  <c:v>1.1168588912742194E-2</c:v>
                </c:pt>
                <c:pt idx="2887">
                  <c:v>1.1171447804425583E-2</c:v>
                </c:pt>
                <c:pt idx="2888">
                  <c:v>1.1174364719215291E-2</c:v>
                </c:pt>
                <c:pt idx="2889">
                  <c:v>1.117733974040469E-2</c:v>
                </c:pt>
                <c:pt idx="2890">
                  <c:v>1.1180372950887474E-2</c:v>
                </c:pt>
                <c:pt idx="2891">
                  <c:v>1.1183464434356694E-2</c:v>
                </c:pt>
                <c:pt idx="2892">
                  <c:v>1.1186614273706041E-2</c:v>
                </c:pt>
                <c:pt idx="2893">
                  <c:v>1.1189822552148954E-2</c:v>
                </c:pt>
                <c:pt idx="2894">
                  <c:v>1.1193089352898866E-2</c:v>
                </c:pt>
                <c:pt idx="2895">
                  <c:v>1.1196414759089279E-2</c:v>
                </c:pt>
                <c:pt idx="2896">
                  <c:v>1.1199798854013565E-2</c:v>
                </c:pt>
                <c:pt idx="2897">
                  <c:v>1.1203241720805224E-2</c:v>
                </c:pt>
                <c:pt idx="2898">
                  <c:v>1.1206743442757627E-2</c:v>
                </c:pt>
                <c:pt idx="2899">
                  <c:v>1.121030410292434E-2</c:v>
                </c:pt>
                <c:pt idx="2900">
                  <c:v>1.121392378467867E-2</c:v>
                </c:pt>
                <c:pt idx="2901">
                  <c:v>1.1217602570994245E-2</c:v>
                </c:pt>
                <c:pt idx="2902">
                  <c:v>1.1221340545244374E-2</c:v>
                </c:pt>
                <c:pt idx="2903">
                  <c:v>1.122513779048262E-2</c:v>
                </c:pt>
                <c:pt idx="2904">
                  <c:v>1.1228994390002356E-2</c:v>
                </c:pt>
                <c:pt idx="2905">
                  <c:v>1.1232910427017018E-2</c:v>
                </c:pt>
                <c:pt idx="2906">
                  <c:v>1.1236885984740042E-2</c:v>
                </c:pt>
                <c:pt idx="2907">
                  <c:v>1.1240921146224991E-2</c:v>
                </c:pt>
                <c:pt idx="2908">
                  <c:v>1.1245015994685303E-2</c:v>
                </c:pt>
                <c:pt idx="2909">
                  <c:v>1.1250368637254482E-2</c:v>
                </c:pt>
                <c:pt idx="2910">
                  <c:v>1.1254600225694134E-2</c:v>
                </c:pt>
                <c:pt idx="2911">
                  <c:v>1.1258275022001385E-2</c:v>
                </c:pt>
                <c:pt idx="2912">
                  <c:v>1.1262618031633309E-2</c:v>
                </c:pt>
                <c:pt idx="2913">
                  <c:v>1.1267021156218249E-2</c:v>
                </c:pt>
                <c:pt idx="2914">
                  <c:v>1.1271484478809768E-2</c:v>
                </c:pt>
                <c:pt idx="2915">
                  <c:v>1.1276008082781175E-2</c:v>
                </c:pt>
                <c:pt idx="2916">
                  <c:v>1.1280592051345906E-2</c:v>
                </c:pt>
                <c:pt idx="2917">
                  <c:v>1.1285236467397652E-2</c:v>
                </c:pt>
                <c:pt idx="2918">
                  <c:v>1.1289941414469595E-2</c:v>
                </c:pt>
                <c:pt idx="2919">
                  <c:v>1.1294706975615298E-2</c:v>
                </c:pt>
                <c:pt idx="2920">
                  <c:v>1.1299533233968262E-2</c:v>
                </c:pt>
                <c:pt idx="2921">
                  <c:v>1.1304420272741922E-2</c:v>
                </c:pt>
                <c:pt idx="2922">
                  <c:v>1.1309368175309586E-2</c:v>
                </c:pt>
                <c:pt idx="2923">
                  <c:v>1.1314377024644884E-2</c:v>
                </c:pt>
                <c:pt idx="2924">
                  <c:v>1.132199488658614E-2</c:v>
                </c:pt>
                <c:pt idx="2925">
                  <c:v>1.1324577896552057E-2</c:v>
                </c:pt>
                <c:pt idx="2926">
                  <c:v>1.1329770085630742E-2</c:v>
                </c:pt>
                <c:pt idx="2927">
                  <c:v>1.1335579765967552E-2</c:v>
                </c:pt>
                <c:pt idx="2928">
                  <c:v>1.1341102661708291E-2</c:v>
                </c:pt>
                <c:pt idx="2929">
                  <c:v>1.1346487724024357E-2</c:v>
                </c:pt>
                <c:pt idx="2930">
                  <c:v>1.1351934327432645E-2</c:v>
                </c:pt>
                <c:pt idx="2931">
                  <c:v>1.1357442555306463E-2</c:v>
                </c:pt>
                <c:pt idx="2932">
                  <c:v>1.136301249061944E-2</c:v>
                </c:pt>
                <c:pt idx="2933">
                  <c:v>1.1368644216585011E-2</c:v>
                </c:pt>
                <c:pt idx="2934">
                  <c:v>1.1374337816576485E-2</c:v>
                </c:pt>
                <c:pt idx="2935">
                  <c:v>1.1380093373487554E-2</c:v>
                </c:pt>
                <c:pt idx="2936">
                  <c:v>1.1385910970771462E-2</c:v>
                </c:pt>
                <c:pt idx="2937">
                  <c:v>1.1391790691481773E-2</c:v>
                </c:pt>
                <c:pt idx="2938">
                  <c:v>1.139773261891186E-2</c:v>
                </c:pt>
                <c:pt idx="2939">
                  <c:v>1.1403736836195222E-2</c:v>
                </c:pt>
                <c:pt idx="2940">
                  <c:v>1.1409803426625231E-2</c:v>
                </c:pt>
                <c:pt idx="2941">
                  <c:v>1.1415932473255452E-2</c:v>
                </c:pt>
                <c:pt idx="2942">
                  <c:v>1.1422124059379257E-2</c:v>
                </c:pt>
                <c:pt idx="2943">
                  <c:v>1.1428378268210082E-2</c:v>
                </c:pt>
                <c:pt idx="2944">
                  <c:v>1.1434695182801491E-2</c:v>
                </c:pt>
                <c:pt idx="2945">
                  <c:v>1.1441074886526792E-2</c:v>
                </c:pt>
                <c:pt idx="2946">
                  <c:v>1.1447517462439549E-2</c:v>
                </c:pt>
                <c:pt idx="2947">
                  <c:v>1.1454022993833135E-2</c:v>
                </c:pt>
                <c:pt idx="2948">
                  <c:v>1.1460591563841049E-2</c:v>
                </c:pt>
                <c:pt idx="2949">
                  <c:v>1.1467223255836601E-2</c:v>
                </c:pt>
                <c:pt idx="2950">
                  <c:v>1.147391815271348E-2</c:v>
                </c:pt>
                <c:pt idx="2951">
                  <c:v>1.1480676337844997E-2</c:v>
                </c:pt>
                <c:pt idx="2952">
                  <c:v>1.1487497894364651E-2</c:v>
                </c:pt>
                <c:pt idx="2953">
                  <c:v>1.149438290564575E-2</c:v>
                </c:pt>
                <c:pt idx="2954">
                  <c:v>1.1501331454661923E-2</c:v>
                </c:pt>
                <c:pt idx="2955">
                  <c:v>1.1508343624706541E-2</c:v>
                </c:pt>
                <c:pt idx="2956">
                  <c:v>1.1515419499072976E-2</c:v>
                </c:pt>
                <c:pt idx="2957">
                  <c:v>1.1522559160734858E-2</c:v>
                </c:pt>
                <c:pt idx="2958">
                  <c:v>1.1529762693065493E-2</c:v>
                </c:pt>
                <c:pt idx="2959">
                  <c:v>1.1537030179118446E-2</c:v>
                </c:pt>
                <c:pt idx="2960">
                  <c:v>1.1544361702346961E-2</c:v>
                </c:pt>
                <c:pt idx="2961">
                  <c:v>1.1556012248234993E-2</c:v>
                </c:pt>
                <c:pt idx="2962">
                  <c:v>1.1563508819998347E-2</c:v>
                </c:pt>
                <c:pt idx="2963">
                  <c:v>1.1569275115945743E-2</c:v>
                </c:pt>
                <c:pt idx="2964">
                  <c:v>1.1576882515376141E-2</c:v>
                </c:pt>
                <c:pt idx="2965">
                  <c:v>1.1584554396026903E-2</c:v>
                </c:pt>
                <c:pt idx="2966">
                  <c:v>1.1592290841111463E-2</c:v>
                </c:pt>
                <c:pt idx="2967">
                  <c:v>1.160009193389655E-2</c:v>
                </c:pt>
                <c:pt idx="2968">
                  <c:v>1.1607957757515663E-2</c:v>
                </c:pt>
                <c:pt idx="2969">
                  <c:v>1.161588839523553E-2</c:v>
                </c:pt>
                <c:pt idx="2970">
                  <c:v>1.162388393024294E-2</c:v>
                </c:pt>
                <c:pt idx="2971">
                  <c:v>1.163194444575133E-2</c:v>
                </c:pt>
                <c:pt idx="2972">
                  <c:v>1.1640070024974136E-2</c:v>
                </c:pt>
                <c:pt idx="2973">
                  <c:v>1.1648260751124795E-2</c:v>
                </c:pt>
                <c:pt idx="2974">
                  <c:v>1.1659696879915415E-2</c:v>
                </c:pt>
                <c:pt idx="2975">
                  <c:v>1.166684894325698E-2</c:v>
                </c:pt>
                <c:pt idx="2976">
                  <c:v>1.1675253764016347E-2</c:v>
                </c:pt>
                <c:pt idx="2977">
                  <c:v>1.1683724083502156E-2</c:v>
                </c:pt>
                <c:pt idx="2978">
                  <c:v>1.1692259985167652E-2</c:v>
                </c:pt>
                <c:pt idx="2979">
                  <c:v>1.1702095712839977E-2</c:v>
                </c:pt>
                <c:pt idx="2980">
                  <c:v>1.1709528867731578E-2</c:v>
                </c:pt>
                <c:pt idx="2981">
                  <c:v>1.1718262014897007E-2</c:v>
                </c:pt>
                <c:pt idx="2982">
                  <c:v>1.1727061076935996E-2</c:v>
                </c:pt>
                <c:pt idx="2983">
                  <c:v>1.1735926137141917E-2</c:v>
                </c:pt>
                <c:pt idx="2984">
                  <c:v>1.1744857278648269E-2</c:v>
                </c:pt>
                <c:pt idx="2985">
                  <c:v>1.1753854584668488E-2</c:v>
                </c:pt>
                <c:pt idx="2986">
                  <c:v>1.176291813825614E-2</c:v>
                </c:pt>
                <c:pt idx="2987">
                  <c:v>1.1772048022864467E-2</c:v>
                </c:pt>
                <c:pt idx="2988">
                  <c:v>1.1781244321387163E-2</c:v>
                </c:pt>
                <c:pt idx="2989">
                  <c:v>1.1790507117277471E-2</c:v>
                </c:pt>
                <c:pt idx="2990">
                  <c:v>1.1799836493668892E-2</c:v>
                </c:pt>
                <c:pt idx="2991">
                  <c:v>1.1809232533694924E-2</c:v>
                </c:pt>
                <c:pt idx="2992">
                  <c:v>1.1818695320728878E-2</c:v>
                </c:pt>
                <c:pt idx="2993">
                  <c:v>1.182822493774438E-2</c:v>
                </c:pt>
                <c:pt idx="2994">
                  <c:v>1.1837821468034804E-2</c:v>
                </c:pt>
                <c:pt idx="2995">
                  <c:v>1.184748499489352E-2</c:v>
                </c:pt>
                <c:pt idx="2996">
                  <c:v>1.1857215601294158E-2</c:v>
                </c:pt>
                <c:pt idx="2997">
                  <c:v>1.1867013370610024E-2</c:v>
                </c:pt>
                <c:pt idx="2998">
                  <c:v>1.1876878386054557E-2</c:v>
                </c:pt>
                <c:pt idx="2999">
                  <c:v>1.1886810730681319E-2</c:v>
                </c:pt>
                <c:pt idx="3000">
                  <c:v>1.1896810487783682E-2</c:v>
                </c:pt>
                <c:pt idx="3001">
                  <c:v>1.190687774065502E-2</c:v>
                </c:pt>
                <c:pt idx="3002">
                  <c:v>1.1917012572348895E-2</c:v>
                </c:pt>
                <c:pt idx="3003">
                  <c:v>1.1927215066078745E-2</c:v>
                </c:pt>
                <c:pt idx="3004">
                  <c:v>1.1937485304978068E-2</c:v>
                </c:pt>
                <c:pt idx="3005">
                  <c:v>1.194782337250011E-2</c:v>
                </c:pt>
                <c:pt idx="3006">
                  <c:v>1.1958229351618499E-2</c:v>
                </c:pt>
                <c:pt idx="3007">
                  <c:v>1.1968703325626606E-2</c:v>
                </c:pt>
                <c:pt idx="3008">
                  <c:v>1.1979245377657932E-2</c:v>
                </c:pt>
                <c:pt idx="3009">
                  <c:v>1.1989855591005849E-2</c:v>
                </c:pt>
                <c:pt idx="3010">
                  <c:v>1.2000534048723921E-2</c:v>
                </c:pt>
                <c:pt idx="3011">
                  <c:v>1.2011280834265392E-2</c:v>
                </c:pt>
                <c:pt idx="3012">
                  <c:v>1.2021757076299266E-2</c:v>
                </c:pt>
                <c:pt idx="3013">
                  <c:v>1.2028727311168552E-2</c:v>
                </c:pt>
                <c:pt idx="3014">
                  <c:v>1.2034819978739009E-2</c:v>
                </c:pt>
                <c:pt idx="3015">
                  <c:v>1.2040037576293017E-2</c:v>
                </c:pt>
                <c:pt idx="3016">
                  <c:v>1.2046119283350976E-2</c:v>
                </c:pt>
                <c:pt idx="3017">
                  <c:v>1.2052195056515558E-2</c:v>
                </c:pt>
                <c:pt idx="3018">
                  <c:v>1.2058264873484603E-2</c:v>
                </c:pt>
                <c:pt idx="3019">
                  <c:v>1.2064328711716144E-2</c:v>
                </c:pt>
                <c:pt idx="3020">
                  <c:v>1.2070386548987955E-2</c:v>
                </c:pt>
                <c:pt idx="3021">
                  <c:v>1.2076438362758068E-2</c:v>
                </c:pt>
                <c:pt idx="3022">
                  <c:v>1.2082484130564453E-2</c:v>
                </c:pt>
                <c:pt idx="3023">
                  <c:v>1.2088523830184883E-2</c:v>
                </c:pt>
                <c:pt idx="3024">
                  <c:v>1.2094557438997455E-2</c:v>
                </c:pt>
                <c:pt idx="3025">
                  <c:v>1.2100584934779945E-2</c:v>
                </c:pt>
                <c:pt idx="3026">
                  <c:v>1.2106606295070321E-2</c:v>
                </c:pt>
                <c:pt idx="3027">
                  <c:v>1.211262149740655E-2</c:v>
                </c:pt>
                <c:pt idx="3028">
                  <c:v>1.2120346244568481E-2</c:v>
                </c:pt>
                <c:pt idx="3029">
                  <c:v>1.2124633338688184E-2</c:v>
                </c:pt>
                <c:pt idx="3030">
                  <c:v>1.2130629932869397E-2</c:v>
                </c:pt>
                <c:pt idx="3031">
                  <c:v>1.2136620279568078E-2</c:v>
                </c:pt>
                <c:pt idx="3032">
                  <c:v>1.2142604356162323E-2</c:v>
                </c:pt>
                <c:pt idx="3033">
                  <c:v>1.2148582140349973E-2</c:v>
                </c:pt>
                <c:pt idx="3034">
                  <c:v>1.2154553609908803E-2</c:v>
                </c:pt>
                <c:pt idx="3035">
                  <c:v>1.2160518742216908E-2</c:v>
                </c:pt>
                <c:pt idx="3036">
                  <c:v>1.2166477514972129E-2</c:v>
                </c:pt>
                <c:pt idx="3037">
                  <c:v>1.2172429905712434E-2</c:v>
                </c:pt>
                <c:pt idx="3038">
                  <c:v>1.2178375892135662E-2</c:v>
                </c:pt>
                <c:pt idx="3039">
                  <c:v>1.2184315451619909E-2</c:v>
                </c:pt>
                <c:pt idx="3040">
                  <c:v>1.2190248561863015E-2</c:v>
                </c:pt>
                <c:pt idx="3041">
                  <c:v>1.2196175200642756E-2</c:v>
                </c:pt>
                <c:pt idx="3042">
                  <c:v>1.2202095345337227E-2</c:v>
                </c:pt>
                <c:pt idx="3043">
                  <c:v>1.2208008973564333E-2</c:v>
                </c:pt>
                <c:pt idx="3044">
                  <c:v>1.221391606286204E-2</c:v>
                </c:pt>
                <c:pt idx="3045">
                  <c:v>1.2219816591088062E-2</c:v>
                </c:pt>
                <c:pt idx="3046">
                  <c:v>1.2225710535460621E-2</c:v>
                </c:pt>
                <c:pt idx="3047">
                  <c:v>1.2231597873757494E-2</c:v>
                </c:pt>
                <c:pt idx="3048">
                  <c:v>1.2237478583756456E-2</c:v>
                </c:pt>
                <c:pt idx="3049">
                  <c:v>1.2243352642835603E-2</c:v>
                </c:pt>
                <c:pt idx="3050">
                  <c:v>1.2249220028532903E-2</c:v>
                </c:pt>
                <c:pt idx="3051">
                  <c:v>1.225508071846626E-2</c:v>
                </c:pt>
                <c:pt idx="3052">
                  <c:v>1.226093469041345E-2</c:v>
                </c:pt>
                <c:pt idx="3053">
                  <c:v>1.2266781921832504E-2</c:v>
                </c:pt>
                <c:pt idx="3054">
                  <c:v>1.227262239026139E-2</c:v>
                </c:pt>
                <c:pt idx="3055">
                  <c:v>1.2278456073397948E-2</c:v>
                </c:pt>
                <c:pt idx="3056">
                  <c:v>1.2284282948860081E-2</c:v>
                </c:pt>
                <c:pt idx="3057">
                  <c:v>1.2290102994105823E-2</c:v>
                </c:pt>
                <c:pt idx="3058">
                  <c:v>1.2295916186753075E-2</c:v>
                </c:pt>
                <c:pt idx="3059">
                  <c:v>1.2301722504499679E-2</c:v>
                </c:pt>
                <c:pt idx="3060">
                  <c:v>1.2307521924883602E-2</c:v>
                </c:pt>
                <c:pt idx="3061">
                  <c:v>1.2313314425442812E-2</c:v>
                </c:pt>
                <c:pt idx="3062">
                  <c:v>1.2319099983795212E-2</c:v>
                </c:pt>
                <c:pt idx="3063">
                  <c:v>1.2324878577638643E-2</c:v>
                </c:pt>
                <c:pt idx="3064">
                  <c:v>1.23306501843512E-2</c:v>
                </c:pt>
                <c:pt idx="3065">
                  <c:v>1.2336414781790594E-2</c:v>
                </c:pt>
                <c:pt idx="3066">
                  <c:v>1.2342172347334923E-2</c:v>
                </c:pt>
                <c:pt idx="3067">
                  <c:v>1.2347922858761962E-2</c:v>
                </c:pt>
                <c:pt idx="3068">
                  <c:v>1.2353666293529741E-2</c:v>
                </c:pt>
                <c:pt idx="3069">
                  <c:v>1.2359402629096294E-2</c:v>
                </c:pt>
                <c:pt idx="3070">
                  <c:v>1.2365131843319332E-2</c:v>
                </c:pt>
                <c:pt idx="3071">
                  <c:v>1.2370853913736823E-2</c:v>
                </c:pt>
                <c:pt idx="3072">
                  <c:v>1.2376568817806799E-2</c:v>
                </c:pt>
                <c:pt idx="3073">
                  <c:v>1.2382276533227099E-2</c:v>
                </c:pt>
                <c:pt idx="3074">
                  <c:v>1.2387977037615627E-2</c:v>
                </c:pt>
                <c:pt idx="3075">
                  <c:v>1.2393670308510352E-2</c:v>
                </c:pt>
                <c:pt idx="3076">
                  <c:v>1.239935632344924E-2</c:v>
                </c:pt>
                <c:pt idx="3077">
                  <c:v>1.2405035060050196E-2</c:v>
                </c:pt>
                <c:pt idx="3078">
                  <c:v>1.2410706496090995E-2</c:v>
                </c:pt>
                <c:pt idx="3079">
                  <c:v>1.2417987578627887E-2</c:v>
                </c:pt>
                <c:pt idx="3080">
                  <c:v>1.242202737616438E-2</c:v>
                </c:pt>
                <c:pt idx="3081">
                  <c:v>1.2427676775592644E-2</c:v>
                </c:pt>
                <c:pt idx="3082">
                  <c:v>1.2433318784612624E-2</c:v>
                </c:pt>
                <c:pt idx="3083">
                  <c:v>1.2438953380922158E-2</c:v>
                </c:pt>
                <c:pt idx="3084">
                  <c:v>1.2444580542059214E-2</c:v>
                </c:pt>
                <c:pt idx="3085">
                  <c:v>1.2450200245641696E-2</c:v>
                </c:pt>
                <c:pt idx="3086">
                  <c:v>1.2455812469287508E-2</c:v>
                </c:pt>
                <c:pt idx="3087">
                  <c:v>1.2461417190534618E-2</c:v>
                </c:pt>
                <c:pt idx="3088">
                  <c:v>1.246701438700093E-2</c:v>
                </c:pt>
                <c:pt idx="3089">
                  <c:v>1.2472604036224411E-2</c:v>
                </c:pt>
                <c:pt idx="3090">
                  <c:v>1.2478186115822965E-2</c:v>
                </c:pt>
                <c:pt idx="3091">
                  <c:v>1.2483760603414495E-2</c:v>
                </c:pt>
                <c:pt idx="3092">
                  <c:v>1.2489327476696843E-2</c:v>
                </c:pt>
                <c:pt idx="3093">
                  <c:v>1.2494886713048103E-2</c:v>
                </c:pt>
                <c:pt idx="3094">
                  <c:v>1.2500438290246052E-2</c:v>
                </c:pt>
                <c:pt idx="3095">
                  <c:v>1.2505982185748721E-2</c:v>
                </c:pt>
                <c:pt idx="3096">
                  <c:v>1.251151837725395E-2</c:v>
                </c:pt>
                <c:pt idx="3097">
                  <c:v>1.2517046842299706E-2</c:v>
                </c:pt>
                <c:pt idx="3098">
                  <c:v>1.2522567558344022E-2</c:v>
                </c:pt>
                <c:pt idx="3099">
                  <c:v>1.252808050324461E-2</c:v>
                </c:pt>
                <c:pt idx="3100">
                  <c:v>1.25335856544595E-2</c:v>
                </c:pt>
                <c:pt idx="3101">
                  <c:v>1.2539082989526662E-2</c:v>
                </c:pt>
                <c:pt idx="3102">
                  <c:v>1.2544572486143934E-2</c:v>
                </c:pt>
                <c:pt idx="3103">
                  <c:v>1.2550054121929222E-2</c:v>
                </c:pt>
                <c:pt idx="3104">
                  <c:v>1.2555527874340555E-2</c:v>
                </c:pt>
                <c:pt idx="3105">
                  <c:v>1.2560993720995839E-2</c:v>
                </c:pt>
                <c:pt idx="3106">
                  <c:v>1.2566451639592913E-2</c:v>
                </c:pt>
                <c:pt idx="3107">
                  <c:v>1.2571901607509872E-2</c:v>
                </c:pt>
                <c:pt idx="3108">
                  <c:v>1.2577343602684365E-2</c:v>
                </c:pt>
                <c:pt idx="3109">
                  <c:v>1.2582777602414552E-2</c:v>
                </c:pt>
                <c:pt idx="3110">
                  <c:v>1.2588203584318336E-2</c:v>
                </c:pt>
                <c:pt idx="3111">
                  <c:v>1.2593621526173493E-2</c:v>
                </c:pt>
                <c:pt idx="3112">
                  <c:v>1.2599031405358119E-2</c:v>
                </c:pt>
                <c:pt idx="3113">
                  <c:v>1.2604433199649989E-2</c:v>
                </c:pt>
                <c:pt idx="3114">
                  <c:v>1.2609826886507136E-2</c:v>
                </c:pt>
                <c:pt idx="3115">
                  <c:v>1.2615212443627399E-2</c:v>
                </c:pt>
                <c:pt idx="3116">
                  <c:v>1.2620589848468811E-2</c:v>
                </c:pt>
                <c:pt idx="3117">
                  <c:v>1.2626725442981268E-2</c:v>
                </c:pt>
                <c:pt idx="3118">
                  <c:v>1.2631320112026501E-2</c:v>
                </c:pt>
                <c:pt idx="3119">
                  <c:v>1.2636672925818715E-2</c:v>
                </c:pt>
                <c:pt idx="3120">
                  <c:v>1.2642017497803693E-2</c:v>
                </c:pt>
                <c:pt idx="3121">
                  <c:v>1.2647353805519401E-2</c:v>
                </c:pt>
                <c:pt idx="3122">
                  <c:v>1.2652681826663681E-2</c:v>
                </c:pt>
                <c:pt idx="3123">
                  <c:v>1.2658001538614627E-2</c:v>
                </c:pt>
                <c:pt idx="3124">
                  <c:v>1.2663312919229952E-2</c:v>
                </c:pt>
                <c:pt idx="3125">
                  <c:v>1.2668615945887751E-2</c:v>
                </c:pt>
                <c:pt idx="3126">
                  <c:v>1.2673910596365801E-2</c:v>
                </c:pt>
                <c:pt idx="3127">
                  <c:v>1.2679196848042196E-2</c:v>
                </c:pt>
                <c:pt idx="3128">
                  <c:v>1.2684474678694713E-2</c:v>
                </c:pt>
                <c:pt idx="3129">
                  <c:v>1.2689744065861319E-2</c:v>
                </c:pt>
                <c:pt idx="3130">
                  <c:v>1.2695004987000047E-2</c:v>
                </c:pt>
                <c:pt idx="3131">
                  <c:v>1.2700257419888672E-2</c:v>
                </c:pt>
                <c:pt idx="3132">
                  <c:v>1.2705501342065162E-2</c:v>
                </c:pt>
                <c:pt idx="3133">
                  <c:v>1.2710736731147421E-2</c:v>
                </c:pt>
                <c:pt idx="3134">
                  <c:v>1.2717455371031861E-2</c:v>
                </c:pt>
                <c:pt idx="3135">
                  <c:v>1.2721778976825249E-2</c:v>
                </c:pt>
                <c:pt idx="3136">
                  <c:v>1.2727135008363533E-2</c:v>
                </c:pt>
                <c:pt idx="3137">
                  <c:v>1.2732334807115109E-2</c:v>
                </c:pt>
                <c:pt idx="3138">
                  <c:v>1.2737525957584594E-2</c:v>
                </c:pt>
                <c:pt idx="3139">
                  <c:v>1.2742708437150085E-2</c:v>
                </c:pt>
                <c:pt idx="3140">
                  <c:v>1.2747882223509421E-2</c:v>
                </c:pt>
                <c:pt idx="3141">
                  <c:v>1.2753047294360442E-2</c:v>
                </c:pt>
                <c:pt idx="3142">
                  <c:v>1.275820362716118E-2</c:v>
                </c:pt>
                <c:pt idx="3143">
                  <c:v>1.2763351199529538E-2</c:v>
                </c:pt>
                <c:pt idx="3144">
                  <c:v>1.2768489989163356E-2</c:v>
                </c:pt>
                <c:pt idx="3145">
                  <c:v>1.2773619973440731E-2</c:v>
                </c:pt>
                <c:pt idx="3146">
                  <c:v>1.2778741130219373E-2</c:v>
                </c:pt>
                <c:pt idx="3147">
                  <c:v>1.2783853436877379E-2</c:v>
                </c:pt>
                <c:pt idx="3148">
                  <c:v>1.2788956871112589E-2</c:v>
                </c:pt>
                <c:pt idx="3149">
                  <c:v>1.2794051410383034E-2</c:v>
                </c:pt>
                <c:pt idx="3150">
                  <c:v>1.279913703246649E-2</c:v>
                </c:pt>
                <c:pt idx="3151">
                  <c:v>1.2804213714980861E-2</c:v>
                </c:pt>
                <c:pt idx="3152">
                  <c:v>1.2809281435224307E-2</c:v>
                </c:pt>
                <c:pt idx="3153">
                  <c:v>1.2814340170974603E-2</c:v>
                </c:pt>
                <c:pt idx="3154">
                  <c:v>1.2819389900009526E-2</c:v>
                </c:pt>
                <c:pt idx="3155">
                  <c:v>1.2824430599627235E-2</c:v>
                </c:pt>
                <c:pt idx="3156">
                  <c:v>1.2829462247525569E-2</c:v>
                </c:pt>
                <c:pt idx="3157">
                  <c:v>1.2834484821322434E-2</c:v>
                </c:pt>
                <c:pt idx="3158">
                  <c:v>1.2839498298555796E-2</c:v>
                </c:pt>
                <c:pt idx="3159">
                  <c:v>1.2844502656843559E-2</c:v>
                </c:pt>
                <c:pt idx="3160">
                  <c:v>1.2849497873883564E-2</c:v>
                </c:pt>
                <c:pt idx="3161">
                  <c:v>1.2854483927053906E-2</c:v>
                </c:pt>
                <c:pt idx="3162">
                  <c:v>1.285946079413236E-2</c:v>
                </c:pt>
                <c:pt idx="3163">
                  <c:v>1.2864428452656895E-2</c:v>
                </c:pt>
                <c:pt idx="3164">
                  <c:v>1.2869386880085543E-2</c:v>
                </c:pt>
                <c:pt idx="3165">
                  <c:v>1.2874336054276014E-2</c:v>
                </c:pt>
                <c:pt idx="3166">
                  <c:v>1.2879275952606406E-2</c:v>
                </c:pt>
                <c:pt idx="3167">
                  <c:v>1.2884206552694621E-2</c:v>
                </c:pt>
                <c:pt idx="3168">
                  <c:v>1.2889127832238501E-2</c:v>
                </c:pt>
                <c:pt idx="3169">
                  <c:v>1.2895441460019086E-2</c:v>
                </c:pt>
                <c:pt idx="3170">
                  <c:v>1.2900341351151923E-2</c:v>
                </c:pt>
                <c:pt idx="3171">
                  <c:v>1.2904533781634697E-2</c:v>
                </c:pt>
                <c:pt idx="3172">
                  <c:v>1.2909416208497504E-2</c:v>
                </c:pt>
                <c:pt idx="3173">
                  <c:v>1.2914289199548179E-2</c:v>
                </c:pt>
                <c:pt idx="3174">
                  <c:v>1.2919152732244754E-2</c:v>
                </c:pt>
                <c:pt idx="3175">
                  <c:v>1.2924006784365005E-2</c:v>
                </c:pt>
                <c:pt idx="3176">
                  <c:v>1.2928851333366964E-2</c:v>
                </c:pt>
                <c:pt idx="3177">
                  <c:v>1.2933686356948471E-2</c:v>
                </c:pt>
                <c:pt idx="3178">
                  <c:v>1.2938511832647492E-2</c:v>
                </c:pt>
                <c:pt idx="3179">
                  <c:v>1.2943327738001997E-2</c:v>
                </c:pt>
                <c:pt idx="3180">
                  <c:v>1.2948134050709825E-2</c:v>
                </c:pt>
                <c:pt idx="3181">
                  <c:v>1.2952930748229008E-2</c:v>
                </c:pt>
                <c:pt idx="3182">
                  <c:v>1.2957717808257385E-2</c:v>
                </c:pt>
                <c:pt idx="3183">
                  <c:v>1.2962495208412861E-2</c:v>
                </c:pt>
                <c:pt idx="3184">
                  <c:v>1.2967262926153467E-2</c:v>
                </c:pt>
                <c:pt idx="3185">
                  <c:v>1.2974524623317052E-2</c:v>
                </c:pt>
                <c:pt idx="3186">
                  <c:v>1.2976769225101492E-2</c:v>
                </c:pt>
                <c:pt idx="3187">
                  <c:v>1.2982183898051503E-2</c:v>
                </c:pt>
                <c:pt idx="3188">
                  <c:v>1.2986236525724948E-2</c:v>
                </c:pt>
                <c:pt idx="3189">
                  <c:v>1.2990955495819634E-2</c:v>
                </c:pt>
                <c:pt idx="3190">
                  <c:v>1.2995664649047001E-2</c:v>
                </c:pt>
                <c:pt idx="3191">
                  <c:v>1.3000363963104888E-2</c:v>
                </c:pt>
                <c:pt idx="3192">
                  <c:v>1.3005053415451329E-2</c:v>
                </c:pt>
                <c:pt idx="3193">
                  <c:v>1.3009732983864097E-2</c:v>
                </c:pt>
                <c:pt idx="3194">
                  <c:v>1.3014402645881162E-2</c:v>
                </c:pt>
                <c:pt idx="3195">
                  <c:v>1.3019062379120427E-2</c:v>
                </c:pt>
                <c:pt idx="3196">
                  <c:v>1.302371216111986E-2</c:v>
                </c:pt>
                <c:pt idx="3197">
                  <c:v>1.3028351969417429E-2</c:v>
                </c:pt>
                <c:pt idx="3198">
                  <c:v>1.3032981781710973E-2</c:v>
                </c:pt>
                <c:pt idx="3199">
                  <c:v>1.3037601575618396E-2</c:v>
                </c:pt>
                <c:pt idx="3200">
                  <c:v>1.304221132859773E-2</c:v>
                </c:pt>
                <c:pt idx="3201">
                  <c:v>1.304681101826688E-2</c:v>
                </c:pt>
                <c:pt idx="3202">
                  <c:v>1.3051400622243747E-2</c:v>
                </c:pt>
                <c:pt idx="3203">
                  <c:v>1.305598011830611E-2</c:v>
                </c:pt>
                <c:pt idx="3204">
                  <c:v>1.3060549483752126E-2</c:v>
                </c:pt>
                <c:pt idx="3205">
                  <c:v>1.3065108696359573E-2</c:v>
                </c:pt>
                <c:pt idx="3206">
                  <c:v>1.3069657733586482E-2</c:v>
                </c:pt>
                <c:pt idx="3207">
                  <c:v>1.3074196573210628E-2</c:v>
                </c:pt>
                <c:pt idx="3208">
                  <c:v>1.3078725192690044E-2</c:v>
                </c:pt>
                <c:pt idx="3209">
                  <c:v>1.3083243569482761E-2</c:v>
                </c:pt>
                <c:pt idx="3210">
                  <c:v>1.3087751681526427E-2</c:v>
                </c:pt>
                <c:pt idx="3211">
                  <c:v>1.3092249506199138E-2</c:v>
                </c:pt>
                <c:pt idx="3212">
                  <c:v>1.3096737021038862E-2</c:v>
                </c:pt>
                <c:pt idx="3213">
                  <c:v>1.3101214203743439E-2</c:v>
                </c:pt>
                <c:pt idx="3214">
                  <c:v>1.3105681031930771E-2</c:v>
                </c:pt>
                <c:pt idx="3215">
                  <c:v>1.3110137483058892E-2</c:v>
                </c:pt>
                <c:pt idx="3216">
                  <c:v>1.3114583534825641E-2</c:v>
                </c:pt>
                <c:pt idx="3217">
                  <c:v>1.3119019165008794E-2</c:v>
                </c:pt>
                <c:pt idx="3218">
                  <c:v>1.3123444350746638E-2</c:v>
                </c:pt>
                <c:pt idx="3219">
                  <c:v>1.3127859069896886E-2</c:v>
                </c:pt>
                <c:pt idx="3220">
                  <c:v>1.3132263300157376E-2</c:v>
                </c:pt>
                <c:pt idx="3221">
                  <c:v>1.3139016255152569E-2</c:v>
                </c:pt>
                <c:pt idx="3222">
                  <c:v>1.3143395238222055E-2</c:v>
                </c:pt>
                <c:pt idx="3223">
                  <c:v>1.3146036630713454E-2</c:v>
                </c:pt>
                <c:pt idx="3224">
                  <c:v>1.3150397167764893E-2</c:v>
                </c:pt>
                <c:pt idx="3225">
                  <c:v>1.3154747100339037E-2</c:v>
                </c:pt>
                <c:pt idx="3226">
                  <c:v>1.3159086406453468E-2</c:v>
                </c:pt>
                <c:pt idx="3227">
                  <c:v>1.3163415063486283E-2</c:v>
                </c:pt>
                <c:pt idx="3228">
                  <c:v>1.316773304897545E-2</c:v>
                </c:pt>
                <c:pt idx="3229">
                  <c:v>1.3172040340618807E-2</c:v>
                </c:pt>
                <c:pt idx="3230">
                  <c:v>1.3176336916034259E-2</c:v>
                </c:pt>
                <c:pt idx="3231">
                  <c:v>1.3180622752679838E-2</c:v>
                </c:pt>
                <c:pt idx="3232">
                  <c:v>1.3184897828253384E-2</c:v>
                </c:pt>
                <c:pt idx="3233">
                  <c:v>1.3189162120212927E-2</c:v>
                </c:pt>
                <c:pt idx="3234">
                  <c:v>1.3195595926868364E-2</c:v>
                </c:pt>
                <c:pt idx="3235">
                  <c:v>1.3200077769637275E-2</c:v>
                </c:pt>
                <c:pt idx="3236">
                  <c:v>1.3204303366149972E-2</c:v>
                </c:pt>
                <c:pt idx="3237">
                  <c:v>1.3208518076810449E-2</c:v>
                </c:pt>
                <c:pt idx="3238">
                  <c:v>1.3212721878996803E-2</c:v>
                </c:pt>
                <c:pt idx="3239">
                  <c:v>1.321751283846595E-2</c:v>
                </c:pt>
                <c:pt idx="3240">
                  <c:v>1.3221096668738497E-2</c:v>
                </c:pt>
                <c:pt idx="3241">
                  <c:v>1.3225267611449709E-2</c:v>
                </c:pt>
                <c:pt idx="3242">
                  <c:v>1.3229427556158413E-2</c:v>
                </c:pt>
                <c:pt idx="3243">
                  <c:v>1.3233576480482512E-2</c:v>
                </c:pt>
                <c:pt idx="3244">
                  <c:v>1.3237714361959974E-2</c:v>
                </c:pt>
                <c:pt idx="3245">
                  <c:v>1.3241841178288638E-2</c:v>
                </c:pt>
                <c:pt idx="3246">
                  <c:v>1.3245956907006473E-2</c:v>
                </c:pt>
                <c:pt idx="3247">
                  <c:v>1.3250061525651446E-2</c:v>
                </c:pt>
                <c:pt idx="3248">
                  <c:v>1.3254155011761526E-2</c:v>
                </c:pt>
                <c:pt idx="3249">
                  <c:v>1.3258237343194423E-2</c:v>
                </c:pt>
                <c:pt idx="3250">
                  <c:v>1.3262308497328235E-2</c:v>
                </c:pt>
                <c:pt idx="3251">
                  <c:v>1.3266368451780863E-2</c:v>
                </c:pt>
                <c:pt idx="3252">
                  <c:v>1.3270417184090277E-2</c:v>
                </c:pt>
                <c:pt idx="3253">
                  <c:v>1.3274454672034253E-2</c:v>
                </c:pt>
                <c:pt idx="3254">
                  <c:v>1.3278480893070821E-2</c:v>
                </c:pt>
                <c:pt idx="3255">
                  <c:v>1.3282495824817886E-2</c:v>
                </c:pt>
                <c:pt idx="3256">
                  <c:v>1.3286499444733479E-2</c:v>
                </c:pt>
                <c:pt idx="3257">
                  <c:v>1.3290491730675313E-2</c:v>
                </c:pt>
                <c:pt idx="3258">
                  <c:v>1.329447266010142E-2</c:v>
                </c:pt>
                <c:pt idx="3259">
                  <c:v>1.3298442210629702E-2</c:v>
                </c:pt>
                <c:pt idx="3260">
                  <c:v>1.3302400359638256E-2</c:v>
                </c:pt>
                <c:pt idx="3261">
                  <c:v>1.3306347085064729E-2</c:v>
                </c:pt>
                <c:pt idx="3262">
                  <c:v>1.3310282364287218E-2</c:v>
                </c:pt>
                <c:pt idx="3263">
                  <c:v>1.3314206175083498E-2</c:v>
                </c:pt>
                <c:pt idx="3264">
                  <c:v>1.3318118494831666E-2</c:v>
                </c:pt>
                <c:pt idx="3265">
                  <c:v>1.332201930122956E-2</c:v>
                </c:pt>
                <c:pt idx="3266">
                  <c:v>1.3325908571735212E-2</c:v>
                </c:pt>
                <c:pt idx="3267">
                  <c:v>1.3329786284206335E-2</c:v>
                </c:pt>
                <c:pt idx="3268">
                  <c:v>1.3333652415941089E-2</c:v>
                </c:pt>
                <c:pt idx="3269">
                  <c:v>1.3337506944797184E-2</c:v>
                </c:pt>
                <c:pt idx="3270">
                  <c:v>1.3341349848152717E-2</c:v>
                </c:pt>
                <c:pt idx="3271">
                  <c:v>1.3345181103785464E-2</c:v>
                </c:pt>
                <c:pt idx="3272">
                  <c:v>1.3349000689153456E-2</c:v>
                </c:pt>
                <c:pt idx="3273">
                  <c:v>1.3354413361463813E-2</c:v>
                </c:pt>
                <c:pt idx="3274">
                  <c:v>1.3357146113008866E-2</c:v>
                </c:pt>
                <c:pt idx="3275">
                  <c:v>1.3360389199847944E-2</c:v>
                </c:pt>
                <c:pt idx="3276">
                  <c:v>1.3364161880176084E-2</c:v>
                </c:pt>
                <c:pt idx="3277">
                  <c:v>1.3367922778249053E-2</c:v>
                </c:pt>
                <c:pt idx="3278">
                  <c:v>1.3371671871684754E-2</c:v>
                </c:pt>
                <c:pt idx="3279">
                  <c:v>1.3375409138101091E-2</c:v>
                </c:pt>
                <c:pt idx="3280">
                  <c:v>1.3379134555036032E-2</c:v>
                </c:pt>
                <c:pt idx="3281">
                  <c:v>1.3382848099947608E-2</c:v>
                </c:pt>
                <c:pt idx="3282">
                  <c:v>1.3386549750693533E-2</c:v>
                </c:pt>
                <c:pt idx="3283">
                  <c:v>1.33902394846519E-2</c:v>
                </c:pt>
                <c:pt idx="3284">
                  <c:v>1.3393917279600487E-2</c:v>
                </c:pt>
                <c:pt idx="3285">
                  <c:v>1.3397583112757516E-2</c:v>
                </c:pt>
                <c:pt idx="3286">
                  <c:v>1.3401236962220509E-2</c:v>
                </c:pt>
                <c:pt idx="3287">
                  <c:v>1.3404878805287623E-2</c:v>
                </c:pt>
                <c:pt idx="3288">
                  <c:v>1.3408508619496828E-2</c:v>
                </c:pt>
                <c:pt idx="3289">
                  <c:v>1.3413157812767196E-2</c:v>
                </c:pt>
                <c:pt idx="3290">
                  <c:v>1.3415732072292741E-2</c:v>
                </c:pt>
                <c:pt idx="3291">
                  <c:v>1.3419838047692423E-2</c:v>
                </c:pt>
                <c:pt idx="3292">
                  <c:v>1.3422907141151796E-2</c:v>
                </c:pt>
                <c:pt idx="3293">
                  <c:v>1.3426476475579818E-2</c:v>
                </c:pt>
                <c:pt idx="3294">
                  <c:v>1.3430033646777417E-2</c:v>
                </c:pt>
                <c:pt idx="3295">
                  <c:v>1.3433578632442433E-2</c:v>
                </c:pt>
                <c:pt idx="3296">
                  <c:v>1.3437111410112834E-2</c:v>
                </c:pt>
                <c:pt idx="3297">
                  <c:v>1.3440631957326588E-2</c:v>
                </c:pt>
                <c:pt idx="3298">
                  <c:v>1.3444140251701597E-2</c:v>
                </c:pt>
                <c:pt idx="3299">
                  <c:v>1.3447636270775831E-2</c:v>
                </c:pt>
                <c:pt idx="3300">
                  <c:v>1.3451119992327065E-2</c:v>
                </c:pt>
                <c:pt idx="3301">
                  <c:v>1.3454591393733395E-2</c:v>
                </c:pt>
                <c:pt idx="3302">
                  <c:v>1.3458050452852532E-2</c:v>
                </c:pt>
                <c:pt idx="3303">
                  <c:v>1.3461497146902701E-2</c:v>
                </c:pt>
                <c:pt idx="3304">
                  <c:v>1.3464931453741613E-2</c:v>
                </c:pt>
                <c:pt idx="3305">
                  <c:v>1.34683533508273E-2</c:v>
                </c:pt>
                <c:pt idx="3306">
                  <c:v>1.3471762816017474E-2</c:v>
                </c:pt>
                <c:pt idx="3307">
                  <c:v>1.3475159826530358E-2</c:v>
                </c:pt>
                <c:pt idx="3308">
                  <c:v>1.3478544360223665E-2</c:v>
                </c:pt>
                <c:pt idx="3309">
                  <c:v>1.3481916394635363E-2</c:v>
                </c:pt>
                <c:pt idx="3310">
                  <c:v>1.3485275907223482E-2</c:v>
                </c:pt>
                <c:pt idx="3311">
                  <c:v>1.3488622875765799E-2</c:v>
                </c:pt>
                <c:pt idx="3312">
                  <c:v>1.3491957277720346E-2</c:v>
                </c:pt>
                <c:pt idx="3313">
                  <c:v>1.3495279090705026E-2</c:v>
                </c:pt>
                <c:pt idx="3314">
                  <c:v>1.3498588292417679E-2</c:v>
                </c:pt>
                <c:pt idx="3315">
                  <c:v>1.3501884860396274E-2</c:v>
                </c:pt>
                <c:pt idx="3316">
                  <c:v>1.3505168772098841E-2</c:v>
                </c:pt>
                <c:pt idx="3317">
                  <c:v>1.3508440005303157E-2</c:v>
                </c:pt>
                <c:pt idx="3318">
                  <c:v>1.351169853754719E-2</c:v>
                </c:pt>
                <c:pt idx="3319">
                  <c:v>1.3514944346288971E-2</c:v>
                </c:pt>
                <c:pt idx="3320">
                  <c:v>1.3518177409306276E-2</c:v>
                </c:pt>
                <c:pt idx="3321">
                  <c:v>1.3521397704137073E-2</c:v>
                </c:pt>
                <c:pt idx="3322">
                  <c:v>1.3524605208319329E-2</c:v>
                </c:pt>
                <c:pt idx="3323">
                  <c:v>1.3527799899470949E-2</c:v>
                </c:pt>
                <c:pt idx="3324">
                  <c:v>1.3530981755129901E-2</c:v>
                </c:pt>
                <c:pt idx="3325">
                  <c:v>1.3534602416180874E-2</c:v>
                </c:pt>
                <c:pt idx="3326">
                  <c:v>1.3537756691981429E-2</c:v>
                </c:pt>
                <c:pt idx="3327">
                  <c:v>1.3540450085809397E-2</c:v>
                </c:pt>
                <c:pt idx="3328">
                  <c:v>1.3543580375676711E-2</c:v>
                </c:pt>
                <c:pt idx="3329">
                  <c:v>1.3546697718220813E-2</c:v>
                </c:pt>
                <c:pt idx="3330">
                  <c:v>1.354980209073986E-2</c:v>
                </c:pt>
                <c:pt idx="3331">
                  <c:v>1.3552893471011629E-2</c:v>
                </c:pt>
                <c:pt idx="3332">
                  <c:v>1.3555971836654024E-2</c:v>
                </c:pt>
                <c:pt idx="3333">
                  <c:v>1.3559037165205012E-2</c:v>
                </c:pt>
                <c:pt idx="3334">
                  <c:v>1.3562089434122626E-2</c:v>
                </c:pt>
                <c:pt idx="3335">
                  <c:v>1.3565128621264577E-2</c:v>
                </c:pt>
                <c:pt idx="3336">
                  <c:v>1.3568154704008961E-2</c:v>
                </c:pt>
                <c:pt idx="3337">
                  <c:v>1.3571167660133554E-2</c:v>
                </c:pt>
                <c:pt idx="3338">
                  <c:v>1.3574167467016451E-2</c:v>
                </c:pt>
                <c:pt idx="3339">
                  <c:v>1.3577154102355493E-2</c:v>
                </c:pt>
                <c:pt idx="3340">
                  <c:v>1.3580974671976165E-2</c:v>
                </c:pt>
                <c:pt idx="3341">
                  <c:v>1.3583087768873625E-2</c:v>
                </c:pt>
                <c:pt idx="3342">
                  <c:v>1.3586034755048715E-2</c:v>
                </c:pt>
                <c:pt idx="3343">
                  <c:v>1.3588968480151564E-2</c:v>
                </c:pt>
                <c:pt idx="3344">
                  <c:v>1.3591888921720141E-2</c:v>
                </c:pt>
                <c:pt idx="3345">
                  <c:v>1.3594796057212477E-2</c:v>
                </c:pt>
                <c:pt idx="3346">
                  <c:v>1.3597689864246476E-2</c:v>
                </c:pt>
                <c:pt idx="3347">
                  <c:v>1.3600570320599914E-2</c:v>
                </c:pt>
                <c:pt idx="3348">
                  <c:v>1.3603437403730823E-2</c:v>
                </c:pt>
                <c:pt idx="3349">
                  <c:v>1.360629109117717E-2</c:v>
                </c:pt>
                <c:pt idx="3350">
                  <c:v>1.3609131360556859E-2</c:v>
                </c:pt>
                <c:pt idx="3351">
                  <c:v>1.3611958189647666E-2</c:v>
                </c:pt>
                <c:pt idx="3352">
                  <c:v>1.3614771555827687E-2</c:v>
                </c:pt>
                <c:pt idx="3353">
                  <c:v>1.3617571436554954E-2</c:v>
                </c:pt>
                <c:pt idx="3354">
                  <c:v>1.362035780984705E-2</c:v>
                </c:pt>
                <c:pt idx="3355">
                  <c:v>1.3623130653002136E-2</c:v>
                </c:pt>
                <c:pt idx="3356">
                  <c:v>1.362588994371805E-2</c:v>
                </c:pt>
                <c:pt idx="3357">
                  <c:v>1.3628635659532762E-2</c:v>
                </c:pt>
                <c:pt idx="3358">
                  <c:v>1.3631367777984238E-2</c:v>
                </c:pt>
                <c:pt idx="3359">
                  <c:v>1.3634086276850255E-2</c:v>
                </c:pt>
                <c:pt idx="3360">
                  <c:v>1.3636791133508908E-2</c:v>
                </c:pt>
                <c:pt idx="3361">
                  <c:v>1.3639482325658037E-2</c:v>
                </c:pt>
                <c:pt idx="3362">
                  <c:v>1.3642159830915546E-2</c:v>
                </c:pt>
                <c:pt idx="3363">
                  <c:v>1.3644823626899338E-2</c:v>
                </c:pt>
                <c:pt idx="3364">
                  <c:v>1.3647473690987511E-2</c:v>
                </c:pt>
                <c:pt idx="3365">
                  <c:v>1.3650110001037774E-2</c:v>
                </c:pt>
                <c:pt idx="3366">
                  <c:v>1.3652732534588097E-2</c:v>
                </c:pt>
                <c:pt idx="3367">
                  <c:v>1.3655341269016574E-2</c:v>
                </c:pt>
                <c:pt idx="3368">
                  <c:v>1.3657936182180919E-2</c:v>
                </c:pt>
                <c:pt idx="3369">
                  <c:v>1.3660517251539162E-2</c:v>
                </c:pt>
                <c:pt idx="3370">
                  <c:v>1.3663084454709207E-2</c:v>
                </c:pt>
                <c:pt idx="3371">
                  <c:v>1.3665637769308958E-2</c:v>
                </c:pt>
                <c:pt idx="3372">
                  <c:v>1.3668177172876383E-2</c:v>
                </c:pt>
                <c:pt idx="3373">
                  <c:v>1.3670702643029387E-2</c:v>
                </c:pt>
                <c:pt idx="3374">
                  <c:v>1.3673214157385871E-2</c:v>
                </c:pt>
                <c:pt idx="3375">
                  <c:v>1.3675711693403869E-2</c:v>
                </c:pt>
                <c:pt idx="3376">
                  <c:v>1.3678195229021028E-2</c:v>
                </c:pt>
                <c:pt idx="3377">
                  <c:v>1.3681016382891542E-2</c:v>
                </c:pt>
                <c:pt idx="3378">
                  <c:v>1.3683120208485278E-2</c:v>
                </c:pt>
                <c:pt idx="3379">
                  <c:v>1.3685561607568175E-2</c:v>
                </c:pt>
                <c:pt idx="3380">
                  <c:v>1.3687988916482041E-2</c:v>
                </c:pt>
                <c:pt idx="3381">
                  <c:v>1.3690402112764843E-2</c:v>
                </c:pt>
                <c:pt idx="3382">
                  <c:v>1.3692801173794678E-2</c:v>
                </c:pt>
                <c:pt idx="3383">
                  <c:v>1.3695186077429256E-2</c:v>
                </c:pt>
                <c:pt idx="3384">
                  <c:v>1.3697556801286481E-2</c:v>
                </c:pt>
                <c:pt idx="3385">
                  <c:v>1.369991332274445E-2</c:v>
                </c:pt>
                <c:pt idx="3386">
                  <c:v>1.3702255619421067E-2</c:v>
                </c:pt>
                <c:pt idx="3387">
                  <c:v>1.3704583669094106E-2</c:v>
                </c:pt>
                <c:pt idx="3388">
                  <c:v>1.3706897449141664E-2</c:v>
                </c:pt>
                <c:pt idx="3389">
                  <c:v>1.3709196937261581E-2</c:v>
                </c:pt>
                <c:pt idx="3390">
                  <c:v>1.3712132385546028E-2</c:v>
                </c:pt>
                <c:pt idx="3391">
                  <c:v>1.3713752948190105E-2</c:v>
                </c:pt>
                <c:pt idx="3392">
                  <c:v>1.3716009426154585E-2</c:v>
                </c:pt>
                <c:pt idx="3393">
                  <c:v>1.371825152242323E-2</c:v>
                </c:pt>
                <c:pt idx="3394">
                  <c:v>1.3720479214853754E-2</c:v>
                </c:pt>
                <c:pt idx="3395">
                  <c:v>1.3723007482688843E-2</c:v>
                </c:pt>
                <c:pt idx="3396">
                  <c:v>1.3724891298112496E-2</c:v>
                </c:pt>
                <c:pt idx="3397">
                  <c:v>1.3727075644016651E-2</c:v>
                </c:pt>
                <c:pt idx="3398">
                  <c:v>1.3729245496474363E-2</c:v>
                </c:pt>
                <c:pt idx="3399">
                  <c:v>1.3731400832863727E-2</c:v>
                </c:pt>
                <c:pt idx="3400">
                  <c:v>1.3733541630802648E-2</c:v>
                </c:pt>
                <c:pt idx="3401">
                  <c:v>1.3735667867988965E-2</c:v>
                </c:pt>
                <c:pt idx="3402">
                  <c:v>1.3737779521960647E-2</c:v>
                </c:pt>
                <c:pt idx="3403">
                  <c:v>1.3739876570175724E-2</c:v>
                </c:pt>
                <c:pt idx="3404">
                  <c:v>1.3741958990411973E-2</c:v>
                </c:pt>
                <c:pt idx="3405">
                  <c:v>1.3744026760207362E-2</c:v>
                </c:pt>
                <c:pt idx="3406">
                  <c:v>1.3746079857099858E-2</c:v>
                </c:pt>
                <c:pt idx="3407">
                  <c:v>1.3748118258707365E-2</c:v>
                </c:pt>
                <c:pt idx="3408">
                  <c:v>1.3750141942727723E-2</c:v>
                </c:pt>
                <c:pt idx="3409">
                  <c:v>1.3752150886618963E-2</c:v>
                </c:pt>
                <c:pt idx="3410">
                  <c:v>1.3754145067998991E-2</c:v>
                </c:pt>
                <c:pt idx="3411">
                  <c:v>1.3756124464405772E-2</c:v>
                </c:pt>
                <c:pt idx="3412">
                  <c:v>1.3758089053617084E-2</c:v>
                </c:pt>
                <c:pt idx="3413">
                  <c:v>1.3760038813011022E-2</c:v>
                </c:pt>
                <c:pt idx="3414">
                  <c:v>1.3761973720365361E-2</c:v>
                </c:pt>
                <c:pt idx="3415">
                  <c:v>1.3763893753138134E-2</c:v>
                </c:pt>
                <c:pt idx="3416">
                  <c:v>1.3765798889027181E-2</c:v>
                </c:pt>
                <c:pt idx="3417">
                  <c:v>1.3767689105490533E-2</c:v>
                </c:pt>
                <c:pt idx="3418">
                  <c:v>1.3769564380146093E-2</c:v>
                </c:pt>
                <c:pt idx="3419">
                  <c:v>1.3771424690691703E-2</c:v>
                </c:pt>
                <c:pt idx="3420">
                  <c:v>1.3773270014825201E-2</c:v>
                </c:pt>
                <c:pt idx="3421">
                  <c:v>1.3775100329844747E-2</c:v>
                </c:pt>
                <c:pt idx="3422">
                  <c:v>1.3776915613448182E-2</c:v>
                </c:pt>
                <c:pt idx="3423">
                  <c:v>1.3778715843253408E-2</c:v>
                </c:pt>
                <c:pt idx="3424">
                  <c:v>1.3780500996878331E-2</c:v>
                </c:pt>
                <c:pt idx="3425">
                  <c:v>1.3782271051940853E-2</c:v>
                </c:pt>
                <c:pt idx="3426">
                  <c:v>1.3784025985978943E-2</c:v>
                </c:pt>
                <c:pt idx="3427">
                  <c:v>1.3785765776610504E-2</c:v>
                </c:pt>
                <c:pt idx="3428">
                  <c:v>1.3787490401293567E-2</c:v>
                </c:pt>
                <c:pt idx="3429">
                  <c:v>1.3789685455352085E-2</c:v>
                </c:pt>
                <c:pt idx="3430">
                  <c:v>1.3791375331271283E-2</c:v>
                </c:pt>
                <c:pt idx="3431">
                  <c:v>1.3792811667681093E-2</c:v>
                </c:pt>
                <c:pt idx="3432">
                  <c:v>1.3794473223933679E-2</c:v>
                </c:pt>
                <c:pt idx="3433">
                  <c:v>1.3796119498969972E-2</c:v>
                </c:pt>
                <c:pt idx="3434">
                  <c:v>1.3797750470567749E-2</c:v>
                </c:pt>
                <c:pt idx="3435">
                  <c:v>1.3799366116264977E-2</c:v>
                </c:pt>
                <c:pt idx="3436">
                  <c:v>1.3800966413759497E-2</c:v>
                </c:pt>
                <c:pt idx="3437">
                  <c:v>1.3802551340429403E-2</c:v>
                </c:pt>
                <c:pt idx="3438">
                  <c:v>1.3804120873972536E-2</c:v>
                </c:pt>
                <c:pt idx="3439">
                  <c:v>1.3805674992086736E-2</c:v>
                </c:pt>
                <c:pt idx="3440">
                  <c:v>1.3807213672230034E-2</c:v>
                </c:pt>
                <c:pt idx="3441">
                  <c:v>1.3808736892020335E-2</c:v>
                </c:pt>
                <c:pt idx="3442">
                  <c:v>1.3810244629155477E-2</c:v>
                </c:pt>
                <c:pt idx="3443">
                  <c:v>1.3811736861093493E-2</c:v>
                </c:pt>
                <c:pt idx="3444">
                  <c:v>1.3813213565452287E-2</c:v>
                </c:pt>
                <c:pt idx="3445">
                  <c:v>1.3815089333313324E-2</c:v>
                </c:pt>
                <c:pt idx="3446">
                  <c:v>1.3816120301903823E-2</c:v>
                </c:pt>
                <c:pt idx="3447">
                  <c:v>1.3817753298681623E-2</c:v>
                </c:pt>
                <c:pt idx="3448">
                  <c:v>1.3818964659213506E-2</c:v>
                </c:pt>
                <c:pt idx="3449">
                  <c:v>1.3820363389704937E-2</c:v>
                </c:pt>
                <c:pt idx="3450">
                  <c:v>1.3821746458244633E-2</c:v>
                </c:pt>
                <c:pt idx="3451">
                  <c:v>1.3823113842290624E-2</c:v>
                </c:pt>
                <c:pt idx="3452">
                  <c:v>1.3824465519460816E-2</c:v>
                </c:pt>
                <c:pt idx="3453">
                  <c:v>1.3825801467453047E-2</c:v>
                </c:pt>
                <c:pt idx="3454">
                  <c:v>1.3827121663885222E-2</c:v>
                </c:pt>
                <c:pt idx="3455">
                  <c:v>1.3828426086215373E-2</c:v>
                </c:pt>
                <c:pt idx="3456">
                  <c:v>1.3829714712061403E-2</c:v>
                </c:pt>
                <c:pt idx="3457">
                  <c:v>1.3830987519121152E-2</c:v>
                </c:pt>
                <c:pt idx="3458">
                  <c:v>1.3832244484932588E-2</c:v>
                </c:pt>
                <c:pt idx="3459">
                  <c:v>1.3833485587033678E-2</c:v>
                </c:pt>
                <c:pt idx="3460">
                  <c:v>1.3834710803042327E-2</c:v>
                </c:pt>
                <c:pt idx="3461">
                  <c:v>1.3835920110656375E-2</c:v>
                </c:pt>
                <c:pt idx="3462">
                  <c:v>1.3837113487253916E-2</c:v>
                </c:pt>
                <c:pt idx="3463">
                  <c:v>1.3838290910532791E-2</c:v>
                </c:pt>
                <c:pt idx="3464">
                  <c:v>1.383945235819084E-2</c:v>
                </c:pt>
                <c:pt idx="3465">
                  <c:v>1.3840597807686095E-2</c:v>
                </c:pt>
                <c:pt idx="3466">
                  <c:v>1.3841727236636459E-2</c:v>
                </c:pt>
                <c:pt idx="3467">
                  <c:v>1.3842840622739772E-2</c:v>
                </c:pt>
                <c:pt idx="3468">
                  <c:v>1.3843937943454065E-2</c:v>
                </c:pt>
                <c:pt idx="3469">
                  <c:v>1.3845019176397244E-2</c:v>
                </c:pt>
                <c:pt idx="3470">
                  <c:v>1.3846084299187211E-2</c:v>
                </c:pt>
                <c:pt idx="3471">
                  <c:v>1.3847133289441871E-2</c:v>
                </c:pt>
                <c:pt idx="3472">
                  <c:v>1.3848166124859063E-2</c:v>
                </c:pt>
                <c:pt idx="3473">
                  <c:v>1.3849182782577074E-2</c:v>
                </c:pt>
                <c:pt idx="3474">
                  <c:v>1.3850183240693426E-2</c:v>
                </c:pt>
                <c:pt idx="3475">
                  <c:v>1.3851167476666149E-2</c:v>
                </c:pt>
                <c:pt idx="3476">
                  <c:v>1.3852135467953275E-2</c:v>
                </c:pt>
                <c:pt idx="3477">
                  <c:v>1.3853087192252644E-2</c:v>
                </c:pt>
                <c:pt idx="3478">
                  <c:v>1.3854022627182161E-2</c:v>
                </c:pt>
                <c:pt idx="3479">
                  <c:v>1.3854941750279792E-2</c:v>
                </c:pt>
                <c:pt idx="3480">
                  <c:v>1.3855844539163442E-2</c:v>
                </c:pt>
                <c:pt idx="3481">
                  <c:v>1.3856981230224719E-2</c:v>
                </c:pt>
                <c:pt idx="3482">
                  <c:v>1.3857846599600876E-2</c:v>
                </c:pt>
                <c:pt idx="3483">
                  <c:v>1.3858575286151975E-2</c:v>
                </c:pt>
                <c:pt idx="3484">
                  <c:v>1.3859410165997232E-2</c:v>
                </c:pt>
                <c:pt idx="3485">
                  <c:v>1.3860228596200841E-2</c:v>
                </c:pt>
                <c:pt idx="3486">
                  <c:v>1.3861030554620513E-2</c:v>
                </c:pt>
                <c:pt idx="3487">
                  <c:v>1.3861816018714279E-2</c:v>
                </c:pt>
                <c:pt idx="3488">
                  <c:v>1.386258496617998E-2</c:v>
                </c:pt>
                <c:pt idx="3489">
                  <c:v>1.3863337374475648E-2</c:v>
                </c:pt>
                <c:pt idx="3490">
                  <c:v>1.3864073221299122E-2</c:v>
                </c:pt>
                <c:pt idx="3491">
                  <c:v>1.3864792484188371E-2</c:v>
                </c:pt>
                <c:pt idx="3492">
                  <c:v>1.3865495140841233E-2</c:v>
                </c:pt>
                <c:pt idx="3493">
                  <c:v>1.3866181168475933E-2</c:v>
                </c:pt>
                <c:pt idx="3494">
                  <c:v>1.3866850545269926E-2</c:v>
                </c:pt>
                <c:pt idx="3495">
                  <c:v>1.3867503248521373E-2</c:v>
                </c:pt>
                <c:pt idx="3496">
                  <c:v>1.3868940864174562E-2</c:v>
                </c:pt>
                <c:pt idx="3497">
                  <c:v>1.3868758544548498E-2</c:v>
                </c:pt>
                <c:pt idx="3498">
                  <c:v>1.386936109263992E-2</c:v>
                </c:pt>
                <c:pt idx="3499">
                  <c:v>1.387002919125635E-2</c:v>
                </c:pt>
                <c:pt idx="3500">
                  <c:v>1.3870515876828193E-2</c:v>
                </c:pt>
                <c:pt idx="3501">
                  <c:v>1.3871068068160852E-2</c:v>
                </c:pt>
                <c:pt idx="3502">
                  <c:v>1.3871603428956547E-2</c:v>
                </c:pt>
                <c:pt idx="3503">
                  <c:v>1.3872121937232862E-2</c:v>
                </c:pt>
                <c:pt idx="3504">
                  <c:v>1.3872623570048148E-2</c:v>
                </c:pt>
                <c:pt idx="3505">
                  <c:v>1.3873108305260118E-2</c:v>
                </c:pt>
                <c:pt idx="3506">
                  <c:v>1.3873576120646547E-2</c:v>
                </c:pt>
                <c:pt idx="3507">
                  <c:v>1.3874026993505595E-2</c:v>
                </c:pt>
                <c:pt idx="3508">
                  <c:v>1.3874460901455166E-2</c:v>
                </c:pt>
                <c:pt idx="3509">
                  <c:v>1.3874877822193099E-2</c:v>
                </c:pt>
                <c:pt idx="3510">
                  <c:v>1.3875277733257363E-2</c:v>
                </c:pt>
                <c:pt idx="3511">
                  <c:v>1.3875660612185925E-2</c:v>
                </c:pt>
                <c:pt idx="3512">
                  <c:v>1.3876026436836497E-2</c:v>
                </c:pt>
                <c:pt idx="3513">
                  <c:v>1.3876375184427303E-2</c:v>
                </c:pt>
                <c:pt idx="3514">
                  <c:v>1.3876706832816055E-2</c:v>
                </c:pt>
                <c:pt idx="3515">
                  <c:v>1.3877021359380848E-2</c:v>
                </c:pt>
                <c:pt idx="3516">
                  <c:v>1.3877318741979394E-2</c:v>
                </c:pt>
                <c:pt idx="3517">
                  <c:v>1.387759895798979E-2</c:v>
                </c:pt>
                <c:pt idx="3518">
                  <c:v>1.387786198518981E-2</c:v>
                </c:pt>
                <c:pt idx="3519">
                  <c:v>1.3878107800957551E-2</c:v>
                </c:pt>
                <c:pt idx="3520">
                  <c:v>1.3878336382990852E-2</c:v>
                </c:pt>
                <c:pt idx="3521">
                  <c:v>1.3878547708987554E-2</c:v>
                </c:pt>
                <c:pt idx="3522">
                  <c:v>1.3878741756325752E-2</c:v>
                </c:pt>
                <c:pt idx="3523">
                  <c:v>1.3878918502703286E-2</c:v>
                </c:pt>
                <c:pt idx="3524">
                  <c:v>1.3879077925817995E-2</c:v>
                </c:pt>
                <c:pt idx="3525">
                  <c:v>1.3879220003127912E-2</c:v>
                </c:pt>
                <c:pt idx="3526">
                  <c:v>1.3879344712250941E-2</c:v>
                </c:pt>
                <c:pt idx="3527">
                  <c:v>1.3879452030725048E-2</c:v>
                </c:pt>
                <c:pt idx="3528">
                  <c:v>1.387954193632801E-2</c:v>
                </c:pt>
                <c:pt idx="3529">
                  <c:v>1.3879614406357987E-2</c:v>
                </c:pt>
                <c:pt idx="3530">
                  <c:v>1.3879669418672691E-2</c:v>
                </c:pt>
                <c:pt idx="3531">
                  <c:v>1.3879706950890025E-2</c:v>
                </c:pt>
                <c:pt idx="3532">
                  <c:v>1.3879726980388085E-2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144768"/>
        <c:axId val="666146304"/>
      </c:lineChart>
      <c:dateAx>
        <c:axId val="666144768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1463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6146304"/>
        <c:scaling>
          <c:orientation val="minMax"/>
          <c:max val="0"/>
          <c:min val="-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6144768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[0]!Fwd3M</c:f>
              <c:numCache>
                <c:formatCode>0.0000%</c:formatCode>
                <c:ptCount val="3534"/>
                <c:pt idx="0">
                  <c:v>-1.2480000000001648E-3</c:v>
                </c:pt>
                <c:pt idx="1">
                  <c:v>-1.2508009291494399E-3</c:v>
                </c:pt>
                <c:pt idx="2">
                  <c:v>-1.2537090432444694E-3</c:v>
                </c:pt>
                <c:pt idx="3">
                  <c:v>-1.2567226506950884E-3</c:v>
                </c:pt>
                <c:pt idx="4">
                  <c:v>-1.2727248611884038E-3</c:v>
                </c:pt>
                <c:pt idx="5">
                  <c:v>-1.2733026898942474E-3</c:v>
                </c:pt>
                <c:pt idx="6">
                  <c:v>-1.2769047799178678E-3</c:v>
                </c:pt>
                <c:pt idx="7">
                  <c:v>-1.2805960451063229E-3</c:v>
                </c:pt>
                <c:pt idx="8">
                  <c:v>-1.3341566230048855E-3</c:v>
                </c:pt>
                <c:pt idx="9">
                  <c:v>-1.3382459659820952E-3</c:v>
                </c:pt>
                <c:pt idx="10">
                  <c:v>-1.342404260759179E-3</c:v>
                </c:pt>
                <c:pt idx="11">
                  <c:v>-1.3466275773391498E-3</c:v>
                </c:pt>
                <c:pt idx="12">
                  <c:v>-1.3509118258419246E-3</c:v>
                </c:pt>
                <c:pt idx="13">
                  <c:v>-1.3640868659930911E-3</c:v>
                </c:pt>
                <c:pt idx="14">
                  <c:v>-1.3685707459246163E-3</c:v>
                </c:pt>
                <c:pt idx="15">
                  <c:v>-1.3730927102884526E-3</c:v>
                </c:pt>
                <c:pt idx="16">
                  <c:v>-1.3776477099757768E-3</c:v>
                </c:pt>
                <c:pt idx="17">
                  <c:v>-1.3822305360100418E-3</c:v>
                </c:pt>
                <c:pt idx="18">
                  <c:v>-1.3960914844720167E-3</c:v>
                </c:pt>
                <c:pt idx="19">
                  <c:v>-1.400730328853166E-3</c:v>
                </c:pt>
                <c:pt idx="20">
                  <c:v>-1.405368556745038E-3</c:v>
                </c:pt>
                <c:pt idx="21">
                  <c:v>-1.4100000000003214E-3</c:v>
                </c:pt>
                <c:pt idx="22">
                  <c:v>-1.414596825003164E-3</c:v>
                </c:pt>
                <c:pt idx="23">
                  <c:v>-1.4280232362883483E-3</c:v>
                </c:pt>
                <c:pt idx="24">
                  <c:v>-1.432372590103034E-3</c:v>
                </c:pt>
                <c:pt idx="25">
                  <c:v>-1.4366572735440481E-3</c:v>
                </c:pt>
                <c:pt idx="26">
                  <c:v>-1.4408767807413197E-3</c:v>
                </c:pt>
                <c:pt idx="27">
                  <c:v>-1.44503091340072E-3</c:v>
                </c:pt>
                <c:pt idx="28">
                  <c:v>-1.4571036948249564E-3</c:v>
                </c:pt>
                <c:pt idx="29">
                  <c:v>-1.4591282785501036E-3</c:v>
                </c:pt>
                <c:pt idx="30">
                  <c:v>-1.4630134049622434E-3</c:v>
                </c:pt>
                <c:pt idx="31">
                  <c:v>-1.4668369139863024E-3</c:v>
                </c:pt>
                <c:pt idx="32">
                  <c:v>-1.4706007264133625E-3</c:v>
                </c:pt>
                <c:pt idx="33">
                  <c:v>-1.483152929771629E-3</c:v>
                </c:pt>
                <c:pt idx="34">
                  <c:v>-1.4851083104256979E-3</c:v>
                </c:pt>
                <c:pt idx="35">
                  <c:v>-1.488613336163791E-3</c:v>
                </c:pt>
                <c:pt idx="36">
                  <c:v>-1.4920767206896279E-3</c:v>
                </c:pt>
                <c:pt idx="37">
                  <c:v>-1.4955025616609774E-3</c:v>
                </c:pt>
                <c:pt idx="38">
                  <c:v>-1.5069468953127891E-3</c:v>
                </c:pt>
                <c:pt idx="39">
                  <c:v>-1.5089233273628544E-3</c:v>
                </c:pt>
                <c:pt idx="40">
                  <c:v>-1.5122337996116286E-3</c:v>
                </c:pt>
                <c:pt idx="41">
                  <c:v>-1.5155378447415657E-3</c:v>
                </c:pt>
                <c:pt idx="42">
                  <c:v>-1.5188417372327123E-3</c:v>
                </c:pt>
                <c:pt idx="43">
                  <c:v>-1.5300000000017223E-3</c:v>
                </c:pt>
                <c:pt idx="44">
                  <c:v>-1.5321780471144741E-3</c:v>
                </c:pt>
                <c:pt idx="45">
                  <c:v>-1.5355386070816657E-3</c:v>
                </c:pt>
                <c:pt idx="46">
                  <c:v>-1.5389009414246146E-3</c:v>
                </c:pt>
                <c:pt idx="47">
                  <c:v>-1.54226412714209E-3</c:v>
                </c:pt>
                <c:pt idx="48">
                  <c:v>-1.5545094564201781E-3</c:v>
                </c:pt>
                <c:pt idx="49">
                  <c:v>-1.5664507100943139E-3</c:v>
                </c:pt>
                <c:pt idx="50">
                  <c:v>-1.5697836654829499E-3</c:v>
                </c:pt>
                <c:pt idx="51">
                  <c:v>-1.5731121458229936E-3</c:v>
                </c:pt>
                <c:pt idx="52">
                  <c:v>-1.5783851259033184E-3</c:v>
                </c:pt>
                <c:pt idx="53">
                  <c:v>-1.5863487363153718E-3</c:v>
                </c:pt>
                <c:pt idx="54">
                  <c:v>-1.5896295234890427E-3</c:v>
                </c:pt>
                <c:pt idx="55">
                  <c:v>-1.5928950023433189E-3</c:v>
                </c:pt>
                <c:pt idx="56">
                  <c:v>-1.5961430142796831E-3</c:v>
                </c:pt>
                <c:pt idx="57">
                  <c:v>-1.6013496571799109E-3</c:v>
                </c:pt>
                <c:pt idx="58">
                  <c:v>-1.6089136904849101E-3</c:v>
                </c:pt>
                <c:pt idx="59">
                  <c:v>-1.6120384584488556E-3</c:v>
                </c:pt>
                <c:pt idx="60">
                  <c:v>-1.6151306896542959E-3</c:v>
                </c:pt>
                <c:pt idx="61">
                  <c:v>-1.6181875194196962E-3</c:v>
                </c:pt>
                <c:pt idx="62">
                  <c:v>-1.6233718480682289E-3</c:v>
                </c:pt>
                <c:pt idx="63">
                  <c:v>-1.6299999999999045E-3</c:v>
                </c:pt>
                <c:pt idx="64">
                  <c:v>-1.6328339856139121E-3</c:v>
                </c:pt>
                <c:pt idx="65">
                  <c:v>-1.6356173223319728E-3</c:v>
                </c:pt>
                <c:pt idx="66">
                  <c:v>-1.6383507090958604E-3</c:v>
                </c:pt>
                <c:pt idx="67">
                  <c:v>-1.6513018948614302E-3</c:v>
                </c:pt>
                <c:pt idx="68">
                  <c:v>-1.6537574903162319E-3</c:v>
                </c:pt>
                <c:pt idx="69">
                  <c:v>-1.6548328843749413E-3</c:v>
                </c:pt>
                <c:pt idx="70">
                  <c:v>-1.6571873777505928E-3</c:v>
                </c:pt>
                <c:pt idx="71">
                  <c:v>-1.6640370545938988E-3</c:v>
                </c:pt>
                <c:pt idx="72">
                  <c:v>-1.6662562520034715E-3</c:v>
                </c:pt>
                <c:pt idx="73">
                  <c:v>-1.6684473814312594E-3</c:v>
                </c:pt>
                <c:pt idx="74">
                  <c:v>-1.670613006348895E-3</c:v>
                </c:pt>
                <c:pt idx="75">
                  <c:v>-1.6727558207675463E-3</c:v>
                </c:pt>
                <c:pt idx="76">
                  <c:v>-1.6790762991473404E-3</c:v>
                </c:pt>
                <c:pt idx="77">
                  <c:v>-1.6811574223626372E-3</c:v>
                </c:pt>
                <c:pt idx="78">
                  <c:v>-1.6832311631483216E-3</c:v>
                </c:pt>
                <c:pt idx="79">
                  <c:v>-1.6853009987233454E-3</c:v>
                </c:pt>
                <c:pt idx="80">
                  <c:v>-1.6873705368356555E-3</c:v>
                </c:pt>
                <c:pt idx="81">
                  <c:v>-1.6936154019081856E-3</c:v>
                </c:pt>
                <c:pt idx="82">
                  <c:v>-1.6957224383401099E-3</c:v>
                </c:pt>
                <c:pt idx="83">
                  <c:v>-1.697849174056875E-3</c:v>
                </c:pt>
                <c:pt idx="84">
                  <c:v>-1.700000000000596E-3</c:v>
                </c:pt>
                <c:pt idx="85">
                  <c:v>-1.7021785908999266E-3</c:v>
                </c:pt>
                <c:pt idx="86">
                  <c:v>-1.7088809109852281E-3</c:v>
                </c:pt>
                <c:pt idx="87">
                  <c:v>-1.7111685779057407E-3</c:v>
                </c:pt>
                <c:pt idx="88">
                  <c:v>-1.7134819076484505E-3</c:v>
                </c:pt>
                <c:pt idx="89">
                  <c:v>-1.715820146133921E-3</c:v>
                </c:pt>
                <c:pt idx="90">
                  <c:v>-1.718182483482077E-3</c:v>
                </c:pt>
                <c:pt idx="91">
                  <c:v>-1.7267843254630412E-3</c:v>
                </c:pt>
                <c:pt idx="92">
                  <c:v>-1.7292189266358779E-3</c:v>
                </c:pt>
                <c:pt idx="93">
                  <c:v>-1.731672224655394E-3</c:v>
                </c:pt>
                <c:pt idx="94">
                  <c:v>-1.7341430865100791E-3</c:v>
                </c:pt>
                <c:pt idx="95">
                  <c:v>-1.7392094036962611E-3</c:v>
                </c:pt>
                <c:pt idx="96">
                  <c:v>-1.7441775801895355E-3</c:v>
                </c:pt>
                <c:pt idx="97">
                  <c:v>-1.7467173342140157E-3</c:v>
                </c:pt>
                <c:pt idx="98">
                  <c:v>-1.7492666949204673E-3</c:v>
                </c:pt>
                <c:pt idx="99">
                  <c:v>-1.7518241429429532E-3</c:v>
                </c:pt>
                <c:pt idx="100">
                  <c:v>-1.756713703997406E-3</c:v>
                </c:pt>
                <c:pt idx="101">
                  <c:v>-1.7621024891166937E-3</c:v>
                </c:pt>
                <c:pt idx="102">
                  <c:v>-1.7646756514863946E-3</c:v>
                </c:pt>
                <c:pt idx="103">
                  <c:v>-1.7672466259388566E-3</c:v>
                </c:pt>
                <c:pt idx="104">
                  <c:v>-1.76981350676588E-3</c:v>
                </c:pt>
                <c:pt idx="105">
                  <c:v>-1.7744113261226318E-3</c:v>
                </c:pt>
                <c:pt idx="106">
                  <c:v>-1.7800000001242668E-3</c:v>
                </c:pt>
                <c:pt idx="107">
                  <c:v>-1.7825157308918849E-3</c:v>
                </c:pt>
                <c:pt idx="108">
                  <c:v>-1.7850152324402299E-3</c:v>
                </c:pt>
                <c:pt idx="109">
                  <c:v>-1.7874969785562334E-3</c:v>
                </c:pt>
                <c:pt idx="110">
                  <c:v>-1.7916750522474518E-3</c:v>
                </c:pt>
                <c:pt idx="111">
                  <c:v>-1.7972147197779487E-3</c:v>
                </c:pt>
                <c:pt idx="112">
                  <c:v>-1.799583630870019E-3</c:v>
                </c:pt>
                <c:pt idx="113">
                  <c:v>-1.801924930453792E-3</c:v>
                </c:pt>
                <c:pt idx="114">
                  <c:v>-1.8042368593777481E-3</c:v>
                </c:pt>
                <c:pt idx="115">
                  <c:v>-1.8078727517384964E-3</c:v>
                </c:pt>
                <c:pt idx="116">
                  <c:v>-1.8131545208808994E-3</c:v>
                </c:pt>
                <c:pt idx="117">
                  <c:v>-1.8152920446362873E-3</c:v>
                </c:pt>
                <c:pt idx="118">
                  <c:v>-1.8173889440469175E-3</c:v>
                </c:pt>
                <c:pt idx="119">
                  <c:v>-1.8194432270306387E-3</c:v>
                </c:pt>
                <c:pt idx="120">
                  <c:v>-1.822416982103243E-3</c:v>
                </c:pt>
                <c:pt idx="121">
                  <c:v>-1.8271931883459428E-3</c:v>
                </c:pt>
                <c:pt idx="122">
                  <c:v>-1.8290033432584272E-3</c:v>
                </c:pt>
                <c:pt idx="123">
                  <c:v>-1.8307582304283553E-3</c:v>
                </c:pt>
                <c:pt idx="124">
                  <c:v>-1.8324556248316489E-3</c:v>
                </c:pt>
                <c:pt idx="125">
                  <c:v>-1.8346465238578448E-3</c:v>
                </c:pt>
                <c:pt idx="126">
                  <c:v>-1.8386246095434076E-3</c:v>
                </c:pt>
                <c:pt idx="127">
                  <c:v>-1.8400000000005853E-3</c:v>
                </c:pt>
                <c:pt idx="128">
                  <c:v>-1.8413046357282964E-3</c:v>
                </c:pt>
                <c:pt idx="129">
                  <c:v>-1.842540023068114E-3</c:v>
                </c:pt>
                <c:pt idx="130">
                  <c:v>-1.8438771834532509E-3</c:v>
                </c:pt>
                <c:pt idx="131">
                  <c:v>-1.8468367040634589E-3</c:v>
                </c:pt>
                <c:pt idx="132">
                  <c:v>-1.8477620345218027E-3</c:v>
                </c:pt>
                <c:pt idx="133">
                  <c:v>-1.8486329693508411E-3</c:v>
                </c:pt>
                <c:pt idx="134">
                  <c:v>-1.8494521733815389E-3</c:v>
                </c:pt>
                <c:pt idx="135">
                  <c:v>-1.8501906708856776E-3</c:v>
                </c:pt>
                <c:pt idx="136">
                  <c:v>-1.8522668718254246E-3</c:v>
                </c:pt>
                <c:pt idx="137">
                  <c:v>-1.8528692880301709E-3</c:v>
                </c:pt>
                <c:pt idx="138">
                  <c:v>-1.8534370986530387E-3</c:v>
                </c:pt>
                <c:pt idx="139">
                  <c:v>-1.8539733472720268E-3</c:v>
                </c:pt>
                <c:pt idx="140">
                  <c:v>-1.8544509695901331E-3</c:v>
                </c:pt>
                <c:pt idx="141">
                  <c:v>-1.8558654870825121E-3</c:v>
                </c:pt>
                <c:pt idx="142">
                  <c:v>-1.8562914731597943E-3</c:v>
                </c:pt>
                <c:pt idx="143">
                  <c:v>-1.8567052949831247E-3</c:v>
                </c:pt>
                <c:pt idx="144">
                  <c:v>-1.8571103748905679E-3</c:v>
                </c:pt>
                <c:pt idx="145">
                  <c:v>-1.8576784897161855E-3</c:v>
                </c:pt>
                <c:pt idx="146">
                  <c:v>-1.8587136159700286E-3</c:v>
                </c:pt>
                <c:pt idx="147">
                  <c:v>-1.8591282152045376E-3</c:v>
                </c:pt>
                <c:pt idx="148">
                  <c:v>-1.8595557428486939E-3</c:v>
                </c:pt>
                <c:pt idx="149">
                  <c:v>-1.8600000000006294E-3</c:v>
                </c:pt>
                <c:pt idx="150">
                  <c:v>-1.8610064061955968E-3</c:v>
                </c:pt>
                <c:pt idx="151">
                  <c:v>-1.8619715459962203E-3</c:v>
                </c:pt>
                <c:pt idx="152">
                  <c:v>-1.8625096795274346E-3</c:v>
                </c:pt>
                <c:pt idx="153">
                  <c:v>-1.8630641925681368E-3</c:v>
                </c:pt>
                <c:pt idx="154">
                  <c:v>-1.8636341977868141E-3</c:v>
                </c:pt>
                <c:pt idx="155">
                  <c:v>-1.8650867556573112E-3</c:v>
                </c:pt>
                <c:pt idx="156">
                  <c:v>-1.86605084008005E-3</c:v>
                </c:pt>
                <c:pt idx="157">
                  <c:v>-1.8666844425044898E-3</c:v>
                </c:pt>
                <c:pt idx="158">
                  <c:v>-1.8673278808987945E-3</c:v>
                </c:pt>
                <c:pt idx="159">
                  <c:v>-1.8679801571965516E-3</c:v>
                </c:pt>
                <c:pt idx="160">
                  <c:v>-1.8697000758584827E-3</c:v>
                </c:pt>
                <c:pt idx="161">
                  <c:v>-1.8706571264250132E-3</c:v>
                </c:pt>
                <c:pt idx="162">
                  <c:v>-1.8713380675723949E-3</c:v>
                </c:pt>
                <c:pt idx="163">
                  <c:v>-1.8720215260261397E-3</c:v>
                </c:pt>
                <c:pt idx="164">
                  <c:v>-1.8727063929840674E-3</c:v>
                </c:pt>
                <c:pt idx="165">
                  <c:v>-1.8745054873752739E-3</c:v>
                </c:pt>
                <c:pt idx="166">
                  <c:v>-1.8754372162468047E-3</c:v>
                </c:pt>
                <c:pt idx="167">
                  <c:v>-1.8761119400966398E-3</c:v>
                </c:pt>
                <c:pt idx="168">
                  <c:v>-1.8767810874685E-3</c:v>
                </c:pt>
                <c:pt idx="169">
                  <c:v>-1.8774434388318217E-3</c:v>
                </c:pt>
                <c:pt idx="170">
                  <c:v>-1.8791249384756379E-3</c:v>
                </c:pt>
                <c:pt idx="171">
                  <c:v>-1.8800000001979072E-3</c:v>
                </c:pt>
                <c:pt idx="172">
                  <c:v>-1.8806099958432068E-3</c:v>
                </c:pt>
                <c:pt idx="173">
                  <c:v>-1.8812065642265956E-3</c:v>
                </c:pt>
                <c:pt idx="174">
                  <c:v>-1.8817890389072577E-3</c:v>
                </c:pt>
                <c:pt idx="175">
                  <c:v>-1.8831668191122057E-3</c:v>
                </c:pt>
                <c:pt idx="176">
                  <c:v>-1.8839644315202606E-3</c:v>
                </c:pt>
                <c:pt idx="177">
                  <c:v>-1.8844662008155046E-3</c:v>
                </c:pt>
                <c:pt idx="178">
                  <c:v>-1.8846166357284926E-3</c:v>
                </c:pt>
                <c:pt idx="179">
                  <c:v>-1.885105734023544E-3</c:v>
                </c:pt>
                <c:pt idx="180">
                  <c:v>-1.8855763393325518E-3</c:v>
                </c:pt>
                <c:pt idx="181">
                  <c:v>-1.8868699247660476E-3</c:v>
                </c:pt>
                <c:pt idx="182">
                  <c:v>-1.8872592508556564E-3</c:v>
                </c:pt>
                <c:pt idx="183">
                  <c:v>-1.8876263956207956E-3</c:v>
                </c:pt>
                <c:pt idx="184">
                  <c:v>-1.8879706005776402E-3</c:v>
                </c:pt>
                <c:pt idx="185">
                  <c:v>-1.8882911002958338E-3</c:v>
                </c:pt>
                <c:pt idx="186">
                  <c:v>-1.8891026096711362E-3</c:v>
                </c:pt>
                <c:pt idx="187">
                  <c:v>-1.889320495378415E-3</c:v>
                </c:pt>
                <c:pt idx="188">
                  <c:v>-1.8895107446176345E-3</c:v>
                </c:pt>
                <c:pt idx="189">
                  <c:v>-1.8896725503179015E-3</c:v>
                </c:pt>
                <c:pt idx="190">
                  <c:v>-1.8898050984732103E-3</c:v>
                </c:pt>
                <c:pt idx="191">
                  <c:v>-1.8900189534956922E-3</c:v>
                </c:pt>
                <c:pt idx="192">
                  <c:v>-1.8900261925920475E-3</c:v>
                </c:pt>
                <c:pt idx="193">
                  <c:v>-1.8900000000002157E-3</c:v>
                </c:pt>
                <c:pt idx="194">
                  <c:v>-1.8899398091646034E-3</c:v>
                </c:pt>
                <c:pt idx="195">
                  <c:v>-1.8898462067051937E-3</c:v>
                </c:pt>
                <c:pt idx="196">
                  <c:v>-1.8887343102214074E-3</c:v>
                </c:pt>
                <c:pt idx="197">
                  <c:v>-1.8891553270774008E-3</c:v>
                </c:pt>
                <c:pt idx="198">
                  <c:v>-1.8889079390486572E-3</c:v>
                </c:pt>
                <c:pt idx="199">
                  <c:v>-1.8886324785902578E-3</c:v>
                </c:pt>
                <c:pt idx="200">
                  <c:v>-1.888329850653921E-3</c:v>
                </c:pt>
                <c:pt idx="201">
                  <c:v>-1.8602494383275795E-3</c:v>
                </c:pt>
                <c:pt idx="202">
                  <c:v>-1.8598334785496532E-3</c:v>
                </c:pt>
                <c:pt idx="203">
                  <c:v>-1.8593977741609982E-3</c:v>
                </c:pt>
                <c:pt idx="204">
                  <c:v>-1.8589432752246855E-3</c:v>
                </c:pt>
                <c:pt idx="205">
                  <c:v>-1.8573594197631737E-3</c:v>
                </c:pt>
                <c:pt idx="206">
                  <c:v>-1.8569564845796389E-3</c:v>
                </c:pt>
                <c:pt idx="207">
                  <c:v>-1.8564224131456049E-3</c:v>
                </c:pt>
                <c:pt idx="208">
                  <c:v>-1.8558753371085244E-3</c:v>
                </c:pt>
                <c:pt idx="209">
                  <c:v>-1.855316236388021E-3</c:v>
                </c:pt>
                <c:pt idx="210">
                  <c:v>-1.8537800260022108E-3</c:v>
                </c:pt>
                <c:pt idx="211">
                  <c:v>-1.8529793342887983E-3</c:v>
                </c:pt>
                <c:pt idx="212">
                  <c:v>-1.8523749581831148E-3</c:v>
                </c:pt>
                <c:pt idx="213">
                  <c:v>-1.8517645264635948E-3</c:v>
                </c:pt>
                <c:pt idx="214">
                  <c:v>-1.8511490489020697E-3</c:v>
                </c:pt>
                <c:pt idx="215">
                  <c:v>-1.8500000000014898E-3</c:v>
                </c:pt>
                <c:pt idx="216">
                  <c:v>-1.8486706098537295E-3</c:v>
                </c:pt>
                <c:pt idx="217">
                  <c:v>-1.8480590678727617E-3</c:v>
                </c:pt>
                <c:pt idx="218">
                  <c:v>-1.8474512785690931E-3</c:v>
                </c:pt>
                <c:pt idx="219">
                  <c:v>-1.8468463718869571E-3</c:v>
                </c:pt>
                <c:pt idx="220">
                  <c:v>-1.8462655063161337E-3</c:v>
                </c:pt>
                <c:pt idx="221">
                  <c:v>-1.8444379724483811E-3</c:v>
                </c:pt>
                <c:pt idx="222">
                  <c:v>-1.8438342302786448E-3</c:v>
                </c:pt>
                <c:pt idx="223">
                  <c:v>-1.8432280317672567E-3</c:v>
                </c:pt>
                <c:pt idx="224">
                  <c:v>-1.8426184673226843E-3</c:v>
                </c:pt>
                <c:pt idx="225">
                  <c:v>-1.8423805845790605E-3</c:v>
                </c:pt>
                <c:pt idx="226">
                  <c:v>-1.8401281607313088E-3</c:v>
                </c:pt>
                <c:pt idx="227">
                  <c:v>-1.8394879250959318E-3</c:v>
                </c:pt>
                <c:pt idx="228">
                  <c:v>-1.838838747391296E-3</c:v>
                </c:pt>
                <c:pt idx="229">
                  <c:v>-1.838179678491406E-3</c:v>
                </c:pt>
                <c:pt idx="230">
                  <c:v>-1.8380268496354336E-3</c:v>
                </c:pt>
                <c:pt idx="231">
                  <c:v>-1.8354253108678598E-3</c:v>
                </c:pt>
                <c:pt idx="232">
                  <c:v>-1.8347023515193858E-3</c:v>
                </c:pt>
                <c:pt idx="233">
                  <c:v>-1.8339636876562667E-3</c:v>
                </c:pt>
                <c:pt idx="234">
                  <c:v>-1.8332083306223886E-3</c:v>
                </c:pt>
                <c:pt idx="235">
                  <c:v>-1.83287264599835E-3</c:v>
                </c:pt>
                <c:pt idx="236">
                  <c:v>-1.8300000000598636E-3</c:v>
                </c:pt>
                <c:pt idx="237">
                  <c:v>-1.8291464602214903E-3</c:v>
                </c:pt>
                <c:pt idx="238">
                  <c:v>-1.8282720452145668E-3</c:v>
                </c:pt>
                <c:pt idx="239">
                  <c:v>-1.8273776104557001E-3</c:v>
                </c:pt>
                <c:pt idx="240">
                  <c:v>-1.8266485302670268E-3</c:v>
                </c:pt>
                <c:pt idx="241">
                  <c:v>-1.8236171603513503E-3</c:v>
                </c:pt>
                <c:pt idx="242">
                  <c:v>-1.8225750673560716E-3</c:v>
                </c:pt>
                <c:pt idx="243">
                  <c:v>-1.8215265432122152E-3</c:v>
                </c:pt>
                <c:pt idx="244">
                  <c:v>-1.8205584674690911E-3</c:v>
                </c:pt>
                <c:pt idx="245">
                  <c:v>-1.8195781900813834E-3</c:v>
                </c:pt>
                <c:pt idx="246">
                  <c:v>-1.8165397953161413E-3</c:v>
                </c:pt>
                <c:pt idx="247">
                  <c:v>-1.8155547678828654E-3</c:v>
                </c:pt>
                <c:pt idx="248">
                  <c:v>-1.8145283567716497E-3</c:v>
                </c:pt>
                <c:pt idx="249">
                  <c:v>-1.8134957711328781E-3</c:v>
                </c:pt>
                <c:pt idx="250">
                  <c:v>-1.8124580541480917E-3</c:v>
                </c:pt>
                <c:pt idx="251">
                  <c:v>-1.8091255291911353E-3</c:v>
                </c:pt>
                <c:pt idx="252">
                  <c:v>-1.8082771229224193E-3</c:v>
                </c:pt>
                <c:pt idx="253">
                  <c:v>-1.8072297834916817E-3</c:v>
                </c:pt>
                <c:pt idx="254">
                  <c:v>-1.8061838037510825E-3</c:v>
                </c:pt>
                <c:pt idx="255">
                  <c:v>-1.8051403042025349E-3</c:v>
                </c:pt>
                <c:pt idx="256">
                  <c:v>-1.8016504376647106E-3</c:v>
                </c:pt>
                <c:pt idx="257">
                  <c:v>-1.8010139044997153E-3</c:v>
                </c:pt>
                <c:pt idx="258">
                  <c:v>-1.8000000000002458E-3</c:v>
                </c:pt>
                <c:pt idx="259">
                  <c:v>-1.7989949628276491E-3</c:v>
                </c:pt>
                <c:pt idx="260">
                  <c:v>-1.7979971389467941E-3</c:v>
                </c:pt>
                <c:pt idx="261">
                  <c:v>-1.79403265202982E-3</c:v>
                </c:pt>
                <c:pt idx="262">
                  <c:v>-1.7930366636824679E-3</c:v>
                </c:pt>
                <c:pt idx="263">
                  <c:v>-1.7920340061015061E-3</c:v>
                </c:pt>
                <c:pt idx="264">
                  <c:v>-1.7903163561988195E-3</c:v>
                </c:pt>
                <c:pt idx="265">
                  <c:v>-1.8136105488527291E-3</c:v>
                </c:pt>
                <c:pt idx="266">
                  <c:v>-1.8136234479926294E-3</c:v>
                </c:pt>
                <c:pt idx="267">
                  <c:v>-1.8125292460822173E-3</c:v>
                </c:pt>
                <c:pt idx="268">
                  <c:v>-1.811410942799796E-3</c:v>
                </c:pt>
                <c:pt idx="269">
                  <c:v>-1.8102659391732168E-3</c:v>
                </c:pt>
                <c:pt idx="270">
                  <c:v>-1.8053712821662308E-3</c:v>
                </c:pt>
                <c:pt idx="271">
                  <c:v>-1.8053659908963127E-3</c:v>
                </c:pt>
                <c:pt idx="272">
                  <c:v>-1.8040475501006625E-3</c:v>
                </c:pt>
                <c:pt idx="273">
                  <c:v>-1.8026862446136604E-3</c:v>
                </c:pt>
                <c:pt idx="274">
                  <c:v>-1.8012792852948323E-3</c:v>
                </c:pt>
                <c:pt idx="275">
                  <c:v>-1.7938774965827694E-3</c:v>
                </c:pt>
                <c:pt idx="276">
                  <c:v>-1.7936816534972319E-3</c:v>
                </c:pt>
                <c:pt idx="277">
                  <c:v>-1.7934601594049582E-3</c:v>
                </c:pt>
                <c:pt idx="278">
                  <c:v>-1.7917191836391844E-3</c:v>
                </c:pt>
                <c:pt idx="279">
                  <c:v>-1.7899122693050273E-3</c:v>
                </c:pt>
                <c:pt idx="280">
                  <c:v>-1.7825030650910876E-3</c:v>
                </c:pt>
                <c:pt idx="281">
                  <c:v>-1.7819655678401602E-3</c:v>
                </c:pt>
                <c:pt idx="282">
                  <c:v>-1.7797894911257828E-3</c:v>
                </c:pt>
                <c:pt idx="283">
                  <c:v>-1.7775396621924067E-3</c:v>
                </c:pt>
                <c:pt idx="284">
                  <c:v>-1.7752183049020154E-3</c:v>
                </c:pt>
                <c:pt idx="285">
                  <c:v>-1.7711339583552745E-3</c:v>
                </c:pt>
                <c:pt idx="286">
                  <c:v>-1.7702174026712862E-3</c:v>
                </c:pt>
                <c:pt idx="287">
                  <c:v>-1.762618219582901E-3</c:v>
                </c:pt>
                <c:pt idx="288">
                  <c:v>-1.7615823366628099E-3</c:v>
                </c:pt>
                <c:pt idx="289">
                  <c:v>-1.7588307605628077E-3</c:v>
                </c:pt>
                <c:pt idx="290">
                  <c:v>-1.7468932754720807E-3</c:v>
                </c:pt>
                <c:pt idx="291">
                  <c:v>-1.7456241418982721E-3</c:v>
                </c:pt>
                <c:pt idx="292">
                  <c:v>-1.7443192797256069E-3</c:v>
                </c:pt>
                <c:pt idx="293">
                  <c:v>-1.741283977790868E-3</c:v>
                </c:pt>
                <c:pt idx="294">
                  <c:v>-1.7382103661268077E-3</c:v>
                </c:pt>
                <c:pt idx="295">
                  <c:v>-1.7253972769453981E-3</c:v>
                </c:pt>
                <c:pt idx="296">
                  <c:v>-1.7238908740324632E-3</c:v>
                </c:pt>
                <c:pt idx="297">
                  <c:v>-1.7223607621344045E-3</c:v>
                </c:pt>
                <c:pt idx="298">
                  <c:v>-1.7191135145575051E-3</c:v>
                </c:pt>
                <c:pt idx="299">
                  <c:v>-1.7158469396152797E-3</c:v>
                </c:pt>
                <c:pt idx="300">
                  <c:v>-1.7026010527482877E-3</c:v>
                </c:pt>
                <c:pt idx="301">
                  <c:v>-1.7009663800067187E-3</c:v>
                </c:pt>
                <c:pt idx="302">
                  <c:v>-1.6993232120712891E-3</c:v>
                </c:pt>
                <c:pt idx="303">
                  <c:v>-1.6959980098449126E-3</c:v>
                </c:pt>
                <c:pt idx="304">
                  <c:v>-1.692669097683705E-3</c:v>
                </c:pt>
                <c:pt idx="305">
                  <c:v>-1.6793690411243734E-3</c:v>
                </c:pt>
                <c:pt idx="306">
                  <c:v>-1.6744064324263246E-3</c:v>
                </c:pt>
                <c:pt idx="307">
                  <c:v>-1.6710856772945801E-3</c:v>
                </c:pt>
                <c:pt idx="308">
                  <c:v>-1.6677658557321445E-3</c:v>
                </c:pt>
                <c:pt idx="309">
                  <c:v>-1.6612273230544108E-3</c:v>
                </c:pt>
                <c:pt idx="310">
                  <c:v>-1.6545092009816853E-3</c:v>
                </c:pt>
                <c:pt idx="311">
                  <c:v>-1.6512040566456403E-3</c:v>
                </c:pt>
                <c:pt idx="312">
                  <c:v>-1.6479038796526541E-3</c:v>
                </c:pt>
                <c:pt idx="313">
                  <c:v>-1.644609357307722E-3</c:v>
                </c:pt>
                <c:pt idx="314">
                  <c:v>-1.6382011777711558E-3</c:v>
                </c:pt>
                <c:pt idx="315">
                  <c:v>-1.6315017106674611E-3</c:v>
                </c:pt>
                <c:pt idx="316">
                  <c:v>-1.6282459212802398E-3</c:v>
                </c:pt>
                <c:pt idx="317">
                  <c:v>-1.6250000004494254E-3</c:v>
                </c:pt>
                <c:pt idx="318">
                  <c:v>-1.6217645876408892E-3</c:v>
                </c:pt>
                <c:pt idx="319">
                  <c:v>-1.6155339124434411E-3</c:v>
                </c:pt>
                <c:pt idx="320">
                  <c:v>-1.6089338771277024E-3</c:v>
                </c:pt>
                <c:pt idx="321">
                  <c:v>-1.605755213264709E-3</c:v>
                </c:pt>
                <c:pt idx="322">
                  <c:v>-1.6025885876799159E-3</c:v>
                </c:pt>
                <c:pt idx="323">
                  <c:v>-1.5994338494957519E-3</c:v>
                </c:pt>
                <c:pt idx="324">
                  <c:v>-1.5933760184272394E-3</c:v>
                </c:pt>
                <c:pt idx="325">
                  <c:v>-1.586929007411328E-3</c:v>
                </c:pt>
                <c:pt idx="326">
                  <c:v>-1.5838301035960315E-3</c:v>
                </c:pt>
                <c:pt idx="327">
                  <c:v>-1.580741622031189E-3</c:v>
                </c:pt>
                <c:pt idx="328">
                  <c:v>-1.5776633064800295E-3</c:v>
                </c:pt>
                <c:pt idx="329">
                  <c:v>-1.5760236794538384E-3</c:v>
                </c:pt>
                <c:pt idx="330">
                  <c:v>-1.5668656290847981E-3</c:v>
                </c:pt>
                <c:pt idx="331">
                  <c:v>-1.563831585383685E-3</c:v>
                </c:pt>
                <c:pt idx="332">
                  <c:v>-1.560806399000528E-3</c:v>
                </c:pt>
                <c:pt idx="333">
                  <c:v>-1.5577897871790912E-3</c:v>
                </c:pt>
                <c:pt idx="334">
                  <c:v>-1.5547814636819666E-3</c:v>
                </c:pt>
                <c:pt idx="335">
                  <c:v>-1.5458033085909411E-3</c:v>
                </c:pt>
                <c:pt idx="336">
                  <c:v>-1.5428252064352899E-3</c:v>
                </c:pt>
                <c:pt idx="337">
                  <c:v>-1.5398539092243784E-3</c:v>
                </c:pt>
                <c:pt idx="338">
                  <c:v>-1.5368891098421157E-3</c:v>
                </c:pt>
                <c:pt idx="339">
                  <c:v>-1.5221515876368791E-3</c:v>
                </c:pt>
                <c:pt idx="340">
                  <c:v>-1.5192191308755056E-3</c:v>
                </c:pt>
                <c:pt idx="341">
                  <c:v>-1.5162909246806242E-3</c:v>
                </c:pt>
                <c:pt idx="342">
                  <c:v>-1.5133666340902865E-3</c:v>
                </c:pt>
                <c:pt idx="343">
                  <c:v>-1.5046138541810747E-3</c:v>
                </c:pt>
                <c:pt idx="344">
                  <c:v>-1.5017018068327619E-3</c:v>
                </c:pt>
                <c:pt idx="345">
                  <c:v>-1.4987919480954994E-3</c:v>
                </c:pt>
                <c:pt idx="346">
                  <c:v>-1.4958839221321698E-3</c:v>
                </c:pt>
                <c:pt idx="347">
                  <c:v>-1.488648228323345E-3</c:v>
                </c:pt>
                <c:pt idx="348">
                  <c:v>-1.479902172952024E-3</c:v>
                </c:pt>
                <c:pt idx="349">
                  <c:v>-1.4769924615297837E-3</c:v>
                </c:pt>
                <c:pt idx="350">
                  <c:v>-1.4740817790921015E-3</c:v>
                </c:pt>
                <c:pt idx="351">
                  <c:v>-1.4682096977319695E-3</c:v>
                </c:pt>
                <c:pt idx="352">
                  <c:v>-1.4624216842446212E-3</c:v>
                </c:pt>
                <c:pt idx="353">
                  <c:v>-1.459500375404138E-3</c:v>
                </c:pt>
                <c:pt idx="354">
                  <c:v>-1.4565757629245531E-3</c:v>
                </c:pt>
                <c:pt idx="355">
                  <c:v>-1.4536474459812762E-3</c:v>
                </c:pt>
                <c:pt idx="356">
                  <c:v>-1.4476656378727166E-3</c:v>
                </c:pt>
                <c:pt idx="357">
                  <c:v>-1.4418889967065843E-3</c:v>
                </c:pt>
                <c:pt idx="358">
                  <c:v>-1.4389360246649097E-3</c:v>
                </c:pt>
                <c:pt idx="359">
                  <c:v>-1.4359768709463255E-3</c:v>
                </c:pt>
                <c:pt idx="360">
                  <c:v>-1.4330111106311671E-3</c:v>
                </c:pt>
                <c:pt idx="361">
                  <c:v>-1.4268822102066114E-3</c:v>
                </c:pt>
                <c:pt idx="362">
                  <c:v>-1.4210733845356955E-3</c:v>
                </c:pt>
                <c:pt idx="363">
                  <c:v>-1.4180680969612452E-3</c:v>
                </c:pt>
                <c:pt idx="364">
                  <c:v>-1.4150535809770196E-3</c:v>
                </c:pt>
                <c:pt idx="365">
                  <c:v>-1.4120293875669768E-3</c:v>
                </c:pt>
                <c:pt idx="366">
                  <c:v>-1.4057174861354181E-3</c:v>
                </c:pt>
                <c:pt idx="367">
                  <c:v>-1.3998267387785918E-3</c:v>
                </c:pt>
                <c:pt idx="368">
                  <c:v>-1.3967473024496138E-3</c:v>
                </c:pt>
                <c:pt idx="369">
                  <c:v>-1.3936554222785922E-3</c:v>
                </c:pt>
                <c:pt idx="370">
                  <c:v>-1.3905506251457229E-3</c:v>
                </c:pt>
                <c:pt idx="371">
                  <c:v>-1.3840214466657387E-3</c:v>
                </c:pt>
                <c:pt idx="372">
                  <c:v>-1.3779926840947706E-3</c:v>
                </c:pt>
                <c:pt idx="373">
                  <c:v>-1.3748160848467779E-3</c:v>
                </c:pt>
                <c:pt idx="374">
                  <c:v>-1.3716236576116036E-3</c:v>
                </c:pt>
                <c:pt idx="375">
                  <c:v>-1.3684149051678529E-3</c:v>
                </c:pt>
                <c:pt idx="376">
                  <c:v>-1.3616359820042302E-3</c:v>
                </c:pt>
                <c:pt idx="377">
                  <c:v>-1.3554065783317121E-3</c:v>
                </c:pt>
                <c:pt idx="378">
                  <c:v>-1.3521086209884073E-3</c:v>
                </c:pt>
                <c:pt idx="379">
                  <c:v>-1.3487912827881833E-3</c:v>
                </c:pt>
                <c:pt idx="380">
                  <c:v>-1.3454540424071861E-3</c:v>
                </c:pt>
                <c:pt idx="381">
                  <c:v>-1.338394967282563E-3</c:v>
                </c:pt>
                <c:pt idx="382">
                  <c:v>-1.3319005229009057E-3</c:v>
                </c:pt>
                <c:pt idx="383">
                  <c:v>-1.3284606251234121E-3</c:v>
                </c:pt>
                <c:pt idx="384">
                  <c:v>-1.3249999998531526E-3</c:v>
                </c:pt>
                <c:pt idx="385">
                  <c:v>-1.3215185946516394E-3</c:v>
                </c:pt>
                <c:pt idx="386">
                  <c:v>-1.3141638888418022E-3</c:v>
                </c:pt>
                <c:pt idx="387">
                  <c:v>-1.3073848273690099E-3</c:v>
                </c:pt>
                <c:pt idx="388">
                  <c:v>-1.3037992839281605E-3</c:v>
                </c:pt>
                <c:pt idx="389">
                  <c:v>-1.3001928748511357E-3</c:v>
                </c:pt>
                <c:pt idx="390">
                  <c:v>-1.2965655881514366E-3</c:v>
                </c:pt>
                <c:pt idx="391">
                  <c:v>-1.2949080631728229E-3</c:v>
                </c:pt>
                <c:pt idx="392">
                  <c:v>-1.2818474354439734E-3</c:v>
                </c:pt>
                <c:pt idx="393">
                  <c:v>-1.2781155909058002E-3</c:v>
                </c:pt>
                <c:pt idx="394">
                  <c:v>-1.2743628028806823E-3</c:v>
                </c:pt>
                <c:pt idx="395">
                  <c:v>-1.2705890614039816E-3</c:v>
                </c:pt>
                <c:pt idx="396">
                  <c:v>-1.2626426107507412E-3</c:v>
                </c:pt>
                <c:pt idx="397">
                  <c:v>-1.2552843717753125E-3</c:v>
                </c:pt>
                <c:pt idx="398">
                  <c:v>-1.2514057236687073E-3</c:v>
                </c:pt>
                <c:pt idx="399">
                  <c:v>-1.2475060683869721E-3</c:v>
                </c:pt>
                <c:pt idx="400">
                  <c:v>-1.2435853979838548E-3</c:v>
                </c:pt>
                <c:pt idx="401">
                  <c:v>-1.2353441534110154E-3</c:v>
                </c:pt>
                <c:pt idx="402">
                  <c:v>-1.2276924164578151E-3</c:v>
                </c:pt>
                <c:pt idx="403">
                  <c:v>-1.2236665614410701E-3</c:v>
                </c:pt>
                <c:pt idx="404">
                  <c:v>-1.219619649721422E-3</c:v>
                </c:pt>
                <c:pt idx="405">
                  <c:v>-1.2155516753783893E-3</c:v>
                </c:pt>
                <c:pt idx="406">
                  <c:v>-1.2070162458832161E-3</c:v>
                </c:pt>
                <c:pt idx="407">
                  <c:v>-1.1990690435024984E-3</c:v>
                </c:pt>
                <c:pt idx="408">
                  <c:v>-1.1948956773689535E-3</c:v>
                </c:pt>
                <c:pt idx="409">
                  <c:v>-1.1907012191664477E-3</c:v>
                </c:pt>
                <c:pt idx="410">
                  <c:v>-1.1864856649994014E-3</c:v>
                </c:pt>
                <c:pt idx="411">
                  <c:v>-1.1776565585699772E-3</c:v>
                </c:pt>
                <c:pt idx="412">
                  <c:v>-1.1694124208605013E-3</c:v>
                </c:pt>
                <c:pt idx="413">
                  <c:v>-1.165091338537676E-3</c:v>
                </c:pt>
                <c:pt idx="414">
                  <c:v>-1.1607491429428505E-3</c:v>
                </c:pt>
                <c:pt idx="415">
                  <c:v>-1.1563858322005682E-3</c:v>
                </c:pt>
                <c:pt idx="416">
                  <c:v>-1.1472634410064275E-3</c:v>
                </c:pt>
                <c:pt idx="417">
                  <c:v>-1.1387214104378572E-3</c:v>
                </c:pt>
                <c:pt idx="418">
                  <c:v>-1.1342525059913598E-3</c:v>
                </c:pt>
                <c:pt idx="419">
                  <c:v>-1.1297624812319725E-3</c:v>
                </c:pt>
                <c:pt idx="420">
                  <c:v>-1.1252513363095755E-3</c:v>
                </c:pt>
                <c:pt idx="421">
                  <c:v>-1.1158359218903795E-3</c:v>
                </c:pt>
                <c:pt idx="422">
                  <c:v>-1.1069955681228623E-3</c:v>
                </c:pt>
                <c:pt idx="423">
                  <c:v>-1.1023788347598656E-3</c:v>
                </c:pt>
                <c:pt idx="424">
                  <c:v>-1.0977409882082802E-3</c:v>
                </c:pt>
                <c:pt idx="425">
                  <c:v>-1.0930820306420193E-3</c:v>
                </c:pt>
                <c:pt idx="426">
                  <c:v>-1.0833737090989116E-3</c:v>
                </c:pt>
                <c:pt idx="427">
                  <c:v>-1.0742351438073629E-3</c:v>
                </c:pt>
                <c:pt idx="428">
                  <c:v>-1.0694706738852929E-3</c:v>
                </c:pt>
                <c:pt idx="429">
                  <c:v>-1.0646851120602163E-3</c:v>
                </c:pt>
                <c:pt idx="430">
                  <c:v>-1.0598784625305137E-3</c:v>
                </c:pt>
                <c:pt idx="431">
                  <c:v>-1.0498771897202576E-3</c:v>
                </c:pt>
                <c:pt idx="432">
                  <c:v>-1.0404410814254202E-3</c:v>
                </c:pt>
                <c:pt idx="433">
                  <c:v>-1.0355290664471775E-3</c:v>
                </c:pt>
                <c:pt idx="434">
                  <c:v>-1.0305959950188731E-3</c:v>
                </c:pt>
                <c:pt idx="435">
                  <c:v>-1.0282806250685426E-3</c:v>
                </c:pt>
                <c:pt idx="436">
                  <c:v>-1.0233158752730894E-3</c:v>
                </c:pt>
                <c:pt idx="437">
                  <c:v>-1.0082954783305921E-3</c:v>
                </c:pt>
                <c:pt idx="438">
                  <c:v>-1.0032466562607219E-3</c:v>
                </c:pt>
                <c:pt idx="439">
                  <c:v>-9.9817683642293171E-4</c:v>
                </c:pt>
                <c:pt idx="440">
                  <c:v>-9.9308602752454212E-4</c:v>
                </c:pt>
                <c:pt idx="441">
                  <c:v>-9.8797423856231224E-4</c:v>
                </c:pt>
                <c:pt idx="442">
                  <c:v>-9.7251308565007161E-4</c:v>
                </c:pt>
                <c:pt idx="443">
                  <c:v>-9.6731747225341517E-4</c:v>
                </c:pt>
                <c:pt idx="444">
                  <c:v>-9.6210092816397539E-4</c:v>
                </c:pt>
                <c:pt idx="445">
                  <c:v>-9.5686346413622659E-4</c:v>
                </c:pt>
                <c:pt idx="446">
                  <c:v>-9.5160509121012865E-4</c:v>
                </c:pt>
                <c:pt idx="447">
                  <c:v>-9.3570463387647636E-4</c:v>
                </c:pt>
                <c:pt idx="448">
                  <c:v>-9.3036274164857427E-4</c:v>
                </c:pt>
                <c:pt idx="449">
                  <c:v>-9.2500000012651299E-4</c:v>
                </c:pt>
                <c:pt idx="450">
                  <c:v>-9.1961645280121758E-4</c:v>
                </c:pt>
                <c:pt idx="451">
                  <c:v>-9.1421225873490196E-4</c:v>
                </c:pt>
                <c:pt idx="452">
                  <c:v>-8.9207189470202712E-4</c:v>
                </c:pt>
                <c:pt idx="453">
                  <c:v>-8.8948285176056012E-4</c:v>
                </c:pt>
                <c:pt idx="454">
                  <c:v>-8.868870534157918E-4</c:v>
                </c:pt>
                <c:pt idx="455">
                  <c:v>-8.8136224931630665E-4</c:v>
                </c:pt>
                <c:pt idx="456">
                  <c:v>-8.7581789022930215E-4</c:v>
                </c:pt>
                <c:pt idx="457">
                  <c:v>-8.5610516458249815E-4</c:v>
                </c:pt>
                <c:pt idx="458">
                  <c:v>-8.504756223870481E-4</c:v>
                </c:pt>
                <c:pt idx="459">
                  <c:v>-8.4482748132089355E-4</c:v>
                </c:pt>
                <c:pt idx="460">
                  <c:v>-8.3916090416295537E-4</c:v>
                </c:pt>
                <c:pt idx="461">
                  <c:v>-8.2746762167559525E-4</c:v>
                </c:pt>
                <c:pt idx="462">
                  <c:v>-8.1631352501392702E-4</c:v>
                </c:pt>
                <c:pt idx="463">
                  <c:v>-8.1055724392996244E-4</c:v>
                </c:pt>
                <c:pt idx="464">
                  <c:v>-8.0478352435013319E-4</c:v>
                </c:pt>
                <c:pt idx="465">
                  <c:v>-7.9899253603429746E-4</c:v>
                </c:pt>
                <c:pt idx="466">
                  <c:v>-7.8707301923771407E-4</c:v>
                </c:pt>
                <c:pt idx="467">
                  <c:v>-7.7565932545062158E-4</c:v>
                </c:pt>
                <c:pt idx="468">
                  <c:v>-7.697845747190868E-4</c:v>
                </c:pt>
                <c:pt idx="469">
                  <c:v>-7.6389359474264746E-4</c:v>
                </c:pt>
                <c:pt idx="470">
                  <c:v>-7.5798656226166517E-4</c:v>
                </c:pt>
                <c:pt idx="471">
                  <c:v>-7.4586255884417083E-4</c:v>
                </c:pt>
                <c:pt idx="472">
                  <c:v>-7.3420147699900992E-4</c:v>
                </c:pt>
                <c:pt idx="473">
                  <c:v>-7.2821686800933244E-4</c:v>
                </c:pt>
                <c:pt idx="474">
                  <c:v>-7.2221728790443785E-4</c:v>
                </c:pt>
                <c:pt idx="475">
                  <c:v>-7.1620292040866637E-4</c:v>
                </c:pt>
                <c:pt idx="476">
                  <c:v>-7.0389566155963017E-4</c:v>
                </c:pt>
                <c:pt idx="477">
                  <c:v>-6.9200128590569292E-4</c:v>
                </c:pt>
                <c:pt idx="478">
                  <c:v>-6.8591577222836659E-4</c:v>
                </c:pt>
                <c:pt idx="479">
                  <c:v>-6.7981659445292631E-4</c:v>
                </c:pt>
                <c:pt idx="480">
                  <c:v>-6.7370394328638758E-4</c:v>
                </c:pt>
                <c:pt idx="481">
                  <c:v>-6.6123409283089176E-4</c:v>
                </c:pt>
                <c:pt idx="482">
                  <c:v>-6.4912245380507286E-4</c:v>
                </c:pt>
                <c:pt idx="483">
                  <c:v>-6.4294533123032205E-4</c:v>
                </c:pt>
                <c:pt idx="484">
                  <c:v>-6.3675590046414869E-4</c:v>
                </c:pt>
                <c:pt idx="485">
                  <c:v>-6.3055435920275995E-4</c:v>
                </c:pt>
                <c:pt idx="486">
                  <c:v>-6.1794196273435209E-4</c:v>
                </c:pt>
                <c:pt idx="487">
                  <c:v>-6.0563107796480879E-4</c:v>
                </c:pt>
                <c:pt idx="488">
                  <c:v>-5.9937198453343386E-4</c:v>
                </c:pt>
                <c:pt idx="489">
                  <c:v>-5.9310198771734201E-4</c:v>
                </c:pt>
                <c:pt idx="490">
                  <c:v>-5.8682129219498149E-4</c:v>
                </c:pt>
                <c:pt idx="491">
                  <c:v>-5.7408572622941894E-4</c:v>
                </c:pt>
                <c:pt idx="492">
                  <c:v>-5.6159565152432171E-4</c:v>
                </c:pt>
                <c:pt idx="493">
                  <c:v>-5.5526456756766656E-4</c:v>
                </c:pt>
                <c:pt idx="494">
                  <c:v>-5.489240339317115E-4</c:v>
                </c:pt>
                <c:pt idx="495">
                  <c:v>-5.4257426227931761E-4</c:v>
                </c:pt>
                <c:pt idx="496">
                  <c:v>-5.2973418338088645E-4</c:v>
                </c:pt>
                <c:pt idx="497">
                  <c:v>-5.1708706373199619E-4</c:v>
                </c:pt>
                <c:pt idx="498">
                  <c:v>-5.1069431189801459E-4</c:v>
                </c:pt>
                <c:pt idx="499">
                  <c:v>-5.0754366210617008E-4</c:v>
                </c:pt>
                <c:pt idx="500">
                  <c:v>-5.0438832813481937E-4</c:v>
                </c:pt>
                <c:pt idx="501">
                  <c:v>-4.9797630282988337E-4</c:v>
                </c:pt>
                <c:pt idx="502">
                  <c:v>-4.7543804168197554E-4</c:v>
                </c:pt>
                <c:pt idx="503">
                  <c:v>-4.7225627046021401E-4</c:v>
                </c:pt>
                <c:pt idx="504">
                  <c:v>-4.658094136278379E-4</c:v>
                </c:pt>
                <c:pt idx="505">
                  <c:v>-4.5935627448834282E-4</c:v>
                </c:pt>
                <c:pt idx="506">
                  <c:v>-4.5289708342366453E-4</c:v>
                </c:pt>
                <c:pt idx="507">
                  <c:v>-4.3021608449601677E-4</c:v>
                </c:pt>
                <c:pt idx="508">
                  <c:v>-4.2700444324461628E-4</c:v>
                </c:pt>
                <c:pt idx="509">
                  <c:v>-4.2051848398116931E-4</c:v>
                </c:pt>
                <c:pt idx="510">
                  <c:v>-4.140278765034644E-4</c:v>
                </c:pt>
                <c:pt idx="511">
                  <c:v>-4.0753285833972086E-4</c:v>
                </c:pt>
                <c:pt idx="512">
                  <c:v>-3.847457346216622E-4</c:v>
                </c:pt>
                <c:pt idx="513">
                  <c:v>-3.8151346500248096E-4</c:v>
                </c:pt>
                <c:pt idx="514">
                  <c:v>-3.7499999197576628E-4</c:v>
                </c:pt>
                <c:pt idx="515">
                  <c:v>-3.6848350166662769E-4</c:v>
                </c:pt>
                <c:pt idx="516">
                  <c:v>-3.619639723480006E-4</c:v>
                </c:pt>
                <c:pt idx="517">
                  <c:v>-3.2931807870495433E-4</c:v>
                </c:pt>
                <c:pt idx="518">
                  <c:v>-2.8672382237877533E-4</c:v>
                </c:pt>
                <c:pt idx="519">
                  <c:v>-2.4727295851911682E-4</c:v>
                </c:pt>
                <c:pt idx="520">
                  <c:v>-2.0103710789933269E-4</c:v>
                </c:pt>
                <c:pt idx="521">
                  <c:v>-1.5454646477596945E-4</c:v>
                </c:pt>
                <c:pt idx="522">
                  <c:v>-1.0776929781849691E-4</c:v>
                </c:pt>
                <c:pt idx="523">
                  <c:v>-6.0672337701598386E-5</c:v>
                </c:pt>
                <c:pt idx="524">
                  <c:v>-1.3220776984388296E-5</c:v>
                </c:pt>
                <c:pt idx="525">
                  <c:v>3.4621730015640981E-5</c:v>
                </c:pt>
                <c:pt idx="526">
                  <c:v>8.2893067334178158E-5</c:v>
                </c:pt>
                <c:pt idx="527">
                  <c:v>1.3522047687477269E-4</c:v>
                </c:pt>
                <c:pt idx="528">
                  <c:v>1.8451163785544554E-4</c:v>
                </c:pt>
                <c:pt idx="529">
                  <c:v>2.3435506861732932E-4</c:v>
                </c:pt>
                <c:pt idx="530">
                  <c:v>2.8478962414400246E-4</c:v>
                </c:pt>
                <c:pt idx="531">
                  <c:v>3.4674722733898477E-4</c:v>
                </c:pt>
                <c:pt idx="532">
                  <c:v>3.836627057625401E-4</c:v>
                </c:pt>
                <c:pt idx="533">
                  <c:v>4.3586048585199578E-4</c:v>
                </c:pt>
                <c:pt idx="534">
                  <c:v>4.8866042182001764E-4</c:v>
                </c:pt>
                <c:pt idx="535">
                  <c:v>5.4599403798758308E-4</c:v>
                </c:pt>
                <c:pt idx="536">
                  <c:v>6.0004148187925682E-4</c:v>
                </c:pt>
                <c:pt idx="537">
                  <c:v>6.5469118487178173E-4</c:v>
                </c:pt>
                <c:pt idx="538">
                  <c:v>7.0994317840348804E-4</c:v>
                </c:pt>
                <c:pt idx="539">
                  <c:v>7.657974941924821E-4</c:v>
                </c:pt>
                <c:pt idx="540">
                  <c:v>8.2225416423317114E-4</c:v>
                </c:pt>
                <c:pt idx="541">
                  <c:v>8.79313220802345E-4</c:v>
                </c:pt>
                <c:pt idx="542">
                  <c:v>9.3697469644961893E-4</c:v>
                </c:pt>
                <c:pt idx="543">
                  <c:v>9.952386240104662E-4</c:v>
                </c:pt>
                <c:pt idx="544">
                  <c:v>1.0541050365905794E-3</c:v>
                </c:pt>
                <c:pt idx="545">
                  <c:v>1.1135739675823771E-3</c:v>
                </c:pt>
                <c:pt idx="546">
                  <c:v>1.1736454506502355E-3</c:v>
                </c:pt>
                <c:pt idx="547">
                  <c:v>1.2343195197417817E-3</c:v>
                </c:pt>
                <c:pt idx="548">
                  <c:v>1.2955962090818126E-3</c:v>
                </c:pt>
                <c:pt idx="549">
                  <c:v>1.3574755531731637E-3</c:v>
                </c:pt>
                <c:pt idx="550">
                  <c:v>1.4199575867958397E-3</c:v>
                </c:pt>
                <c:pt idx="551">
                  <c:v>1.4830423450139664E-3</c:v>
                </c:pt>
                <c:pt idx="552">
                  <c:v>1.5467298631653633E-3</c:v>
                </c:pt>
                <c:pt idx="553">
                  <c:v>1.6063107950680003E-3</c:v>
                </c:pt>
                <c:pt idx="554">
                  <c:v>1.6711605819754948E-3</c:v>
                </c:pt>
                <c:pt idx="555">
                  <c:v>1.7366132193171772E-3</c:v>
                </c:pt>
                <c:pt idx="556">
                  <c:v>1.8026683131927507E-3</c:v>
                </c:pt>
                <c:pt idx="557">
                  <c:v>1.8790700299117331E-3</c:v>
                </c:pt>
                <c:pt idx="558">
                  <c:v>1.9414218154075206E-3</c:v>
                </c:pt>
                <c:pt idx="559">
                  <c:v>2.0091717124070133E-3</c:v>
                </c:pt>
                <c:pt idx="560">
                  <c:v>2.0774038421333E-3</c:v>
                </c:pt>
                <c:pt idx="561">
                  <c:v>2.1460825385015126E-3</c:v>
                </c:pt>
                <c:pt idx="562">
                  <c:v>2.2151713070120548E-3</c:v>
                </c:pt>
                <c:pt idx="563">
                  <c:v>2.2846328246376498E-3</c:v>
                </c:pt>
                <c:pt idx="564">
                  <c:v>2.3544289397121223E-3</c:v>
                </c:pt>
                <c:pt idx="565">
                  <c:v>2.4245206718217943E-3</c:v>
                </c:pt>
                <c:pt idx="566">
                  <c:v>2.489799569318911E-3</c:v>
                </c:pt>
                <c:pt idx="567">
                  <c:v>2.5603534390351312E-3</c:v>
                </c:pt>
                <c:pt idx="568">
                  <c:v>2.6310823170255975E-3</c:v>
                </c:pt>
                <c:pt idx="569">
                  <c:v>2.7019439916837924E-3</c:v>
                </c:pt>
                <c:pt idx="570">
                  <c:v>2.757620391244235E-3</c:v>
                </c:pt>
                <c:pt idx="571">
                  <c:v>2.8439676547195683E-3</c:v>
                </c:pt>
                <c:pt idx="572">
                  <c:v>2.9151069355786469E-3</c:v>
                </c:pt>
                <c:pt idx="573">
                  <c:v>2.9914269305991968E-3</c:v>
                </c:pt>
                <c:pt idx="574">
                  <c:v>3.0575861538545473E-3</c:v>
                </c:pt>
                <c:pt idx="575">
                  <c:v>3.1289043920944087E-3</c:v>
                </c:pt>
                <c:pt idx="576">
                  <c:v>3.2002605823169251E-3</c:v>
                </c:pt>
                <c:pt idx="577">
                  <c:v>3.2716438729817714E-3</c:v>
                </c:pt>
                <c:pt idx="578">
                  <c:v>3.3430434117677076E-3</c:v>
                </c:pt>
                <c:pt idx="579">
                  <c:v>3.4195636832513444E-3</c:v>
                </c:pt>
                <c:pt idx="580">
                  <c:v>3.4909613488241244E-3</c:v>
                </c:pt>
                <c:pt idx="581">
                  <c:v>3.5623419394111315E-3</c:v>
                </c:pt>
                <c:pt idx="582">
                  <c:v>3.6336945993829264E-3</c:v>
                </c:pt>
                <c:pt idx="583">
                  <c:v>3.6999049414711228E-3</c:v>
                </c:pt>
                <c:pt idx="584">
                  <c:v>3.7711740264018685E-3</c:v>
                </c:pt>
                <c:pt idx="585">
                  <c:v>3.8423833712946426E-3</c:v>
                </c:pt>
                <c:pt idx="586">
                  <c:v>3.933832986904892E-3</c:v>
                </c:pt>
                <c:pt idx="587">
                  <c:v>3.9845794058909608E-3</c:v>
                </c:pt>
                <c:pt idx="588">
                  <c:v>4.0606160016634285E-3</c:v>
                </c:pt>
                <c:pt idx="589">
                  <c:v>4.1314691234930678E-3</c:v>
                </c:pt>
                <c:pt idx="590">
                  <c:v>4.202207441338127E-3</c:v>
                </c:pt>
                <c:pt idx="591">
                  <c:v>4.272820092514811E-3</c:v>
                </c:pt>
                <c:pt idx="592">
                  <c:v>4.3432962135686358E-3</c:v>
                </c:pt>
                <c:pt idx="593">
                  <c:v>4.4136249402735601E-3</c:v>
                </c:pt>
                <c:pt idx="594">
                  <c:v>4.4837954076441516E-3</c:v>
                </c:pt>
                <c:pt idx="595">
                  <c:v>4.5537967499312392E-3</c:v>
                </c:pt>
                <c:pt idx="596">
                  <c:v>4.6236181006375577E-3</c:v>
                </c:pt>
                <c:pt idx="597">
                  <c:v>4.6932485925073146E-3</c:v>
                </c:pt>
                <c:pt idx="598">
                  <c:v>4.7626773575444419E-3</c:v>
                </c:pt>
                <c:pt idx="599">
                  <c:v>4.8318935270143309E-3</c:v>
                </c:pt>
                <c:pt idx="600">
                  <c:v>4.9008862314429674E-3</c:v>
                </c:pt>
                <c:pt idx="601">
                  <c:v>4.9696446006343015E-3</c:v>
                </c:pt>
                <c:pt idx="602">
                  <c:v>5.0381577636676488E-3</c:v>
                </c:pt>
                <c:pt idx="603">
                  <c:v>5.1064148489107187E-3</c:v>
                </c:pt>
                <c:pt idx="604">
                  <c:v>5.1744049840196172E-3</c:v>
                </c:pt>
                <c:pt idx="605">
                  <c:v>5.2372970533067021E-3</c:v>
                </c:pt>
                <c:pt idx="606">
                  <c:v>5.3047423539021275E-3</c:v>
                </c:pt>
                <c:pt idx="607">
                  <c:v>5.371888851821765E-3</c:v>
                </c:pt>
                <c:pt idx="608">
                  <c:v>5.4387256723464651E-3</c:v>
                </c:pt>
                <c:pt idx="609">
                  <c:v>5.5099760957950765E-3</c:v>
                </c:pt>
                <c:pt idx="610">
                  <c:v>5.5761658003480276E-3</c:v>
                </c:pt>
                <c:pt idx="611">
                  <c:v>5.6420585260351323E-3</c:v>
                </c:pt>
                <c:pt idx="612">
                  <c:v>5.7076655270244213E-3</c:v>
                </c:pt>
                <c:pt idx="613">
                  <c:v>5.7729984614512233E-3</c:v>
                </c:pt>
                <c:pt idx="614">
                  <c:v>5.8380693914450929E-3</c:v>
                </c:pt>
                <c:pt idx="615">
                  <c:v>5.9028907831515385E-3</c:v>
                </c:pt>
                <c:pt idx="616">
                  <c:v>5.9674755067589515E-3</c:v>
                </c:pt>
                <c:pt idx="617">
                  <c:v>6.0318368365255481E-3</c:v>
                </c:pt>
                <c:pt idx="618">
                  <c:v>6.0913881106963389E-3</c:v>
                </c:pt>
                <c:pt idx="619">
                  <c:v>6.1553543682126453E-3</c:v>
                </c:pt>
                <c:pt idx="620">
                  <c:v>6.2191394152449715E-3</c:v>
                </c:pt>
                <c:pt idx="621">
                  <c:v>6.2827583672547269E-3</c:v>
                </c:pt>
                <c:pt idx="622">
                  <c:v>6.3552769645269791E-3</c:v>
                </c:pt>
                <c:pt idx="623">
                  <c:v>6.4185628382148882E-3</c:v>
                </c:pt>
                <c:pt idx="624">
                  <c:v>6.4816861704728107E-3</c:v>
                </c:pt>
                <c:pt idx="625">
                  <c:v>6.5446413904462009E-3</c:v>
                </c:pt>
                <c:pt idx="626">
                  <c:v>6.6074229269493471E-3</c:v>
                </c:pt>
                <c:pt idx="627">
                  <c:v>6.665526544542999E-3</c:v>
                </c:pt>
                <c:pt idx="628">
                  <c:v>6.7279570822700308E-3</c:v>
                </c:pt>
                <c:pt idx="629">
                  <c:v>6.7901976118225349E-3</c:v>
                </c:pt>
                <c:pt idx="630">
                  <c:v>6.8522425609369719E-3</c:v>
                </c:pt>
                <c:pt idx="631">
                  <c:v>6.922972964199671E-3</c:v>
                </c:pt>
                <c:pt idx="632">
                  <c:v>6.984580701993569E-3</c:v>
                </c:pt>
                <c:pt idx="633">
                  <c:v>7.0459753571394191E-3</c:v>
                </c:pt>
                <c:pt idx="634">
                  <c:v>7.1071513556429117E-3</c:v>
                </c:pt>
                <c:pt idx="635">
                  <c:v>7.1637215924355421E-3</c:v>
                </c:pt>
                <c:pt idx="636">
                  <c:v>7.2244598077165758E-3</c:v>
                </c:pt>
                <c:pt idx="637">
                  <c:v>7.3022057305607881E-3</c:v>
                </c:pt>
                <c:pt idx="638">
                  <c:v>7.3623986392393117E-3</c:v>
                </c:pt>
                <c:pt idx="639">
                  <c:v>7.4266529240693433E-3</c:v>
                </c:pt>
                <c:pt idx="640">
                  <c:v>7.4863268568940416E-3</c:v>
                </c:pt>
                <c:pt idx="641">
                  <c:v>7.5457415133574892E-3</c:v>
                </c:pt>
                <c:pt idx="642">
                  <c:v>7.6048913169899663E-3</c:v>
                </c:pt>
                <c:pt idx="643">
                  <c:v>7.6637706910332865E-3</c:v>
                </c:pt>
                <c:pt idx="644">
                  <c:v>7.7223740584520945E-3</c:v>
                </c:pt>
                <c:pt idx="645">
                  <c:v>7.7806958419356035E-3</c:v>
                </c:pt>
                <c:pt idx="646">
                  <c:v>7.8387304639028071E-3</c:v>
                </c:pt>
                <c:pt idx="647">
                  <c:v>7.8964723465050884E-3</c:v>
                </c:pt>
                <c:pt idx="648">
                  <c:v>7.9539159116288234E-3</c:v>
                </c:pt>
                <c:pt idx="649">
                  <c:v>8.0110555809049418E-3</c:v>
                </c:pt>
                <c:pt idx="650">
                  <c:v>8.0678857757071863E-3</c:v>
                </c:pt>
                <c:pt idx="651">
                  <c:v>8.1244009171590661E-3</c:v>
                </c:pt>
                <c:pt idx="652">
                  <c:v>8.1805954261399381E-3</c:v>
                </c:pt>
                <c:pt idx="653">
                  <c:v>8.2364637232876115E-3</c:v>
                </c:pt>
                <c:pt idx="654">
                  <c:v>8.2920002290009596E-3</c:v>
                </c:pt>
                <c:pt idx="655">
                  <c:v>8.347199363449468E-3</c:v>
                </c:pt>
                <c:pt idx="656">
                  <c:v>8.4020555465741144E-3</c:v>
                </c:pt>
                <c:pt idx="657">
                  <c:v>8.4526374689933327E-3</c:v>
                </c:pt>
                <c:pt idx="658">
                  <c:v>8.5068160792780428E-3</c:v>
                </c:pt>
                <c:pt idx="659">
                  <c:v>8.560635395794389E-3</c:v>
                </c:pt>
                <c:pt idx="660">
                  <c:v>8.6140904010210285E-3</c:v>
                </c:pt>
                <c:pt idx="661">
                  <c:v>8.6825061255610368E-3</c:v>
                </c:pt>
                <c:pt idx="662">
                  <c:v>8.7237994541688058E-3</c:v>
                </c:pt>
                <c:pt idx="663">
                  <c:v>8.7763036361847967E-3</c:v>
                </c:pt>
                <c:pt idx="664">
                  <c:v>8.8285758035141926E-3</c:v>
                </c:pt>
                <c:pt idx="665">
                  <c:v>8.880655412848824E-3</c:v>
                </c:pt>
                <c:pt idx="666">
                  <c:v>8.932582572637425E-3</c:v>
                </c:pt>
                <c:pt idx="667">
                  <c:v>8.9843980431099681E-3</c:v>
                </c:pt>
                <c:pt idx="668">
                  <c:v>9.036143236306339E-3</c:v>
                </c:pt>
                <c:pt idx="669">
                  <c:v>9.0878602161119561E-3</c:v>
                </c:pt>
                <c:pt idx="670">
                  <c:v>9.1319350871792437E-3</c:v>
                </c:pt>
                <c:pt idx="671">
                  <c:v>9.1836992194078704E-3</c:v>
                </c:pt>
                <c:pt idx="672">
                  <c:v>9.2355633347676047E-3</c:v>
                </c:pt>
                <c:pt idx="673">
                  <c:v>9.2875724594918552E-3</c:v>
                </c:pt>
                <c:pt idx="674">
                  <c:v>9.3397533931804944E-3</c:v>
                </c:pt>
                <c:pt idx="675">
                  <c:v>9.3921104587488813E-3</c:v>
                </c:pt>
                <c:pt idx="676">
                  <c:v>9.4446466347237745E-3</c:v>
                </c:pt>
                <c:pt idx="677">
                  <c:v>9.4973648998051274E-3</c:v>
                </c:pt>
                <c:pt idx="678">
                  <c:v>9.5502682328794108E-3</c:v>
                </c:pt>
                <c:pt idx="679">
                  <c:v>9.5994042511205781E-3</c:v>
                </c:pt>
                <c:pt idx="680">
                  <c:v>9.6526710386685699E-3</c:v>
                </c:pt>
                <c:pt idx="681">
                  <c:v>9.7061316060420063E-3</c:v>
                </c:pt>
                <c:pt idx="682">
                  <c:v>9.7597889326822996E-3</c:v>
                </c:pt>
                <c:pt idx="683">
                  <c:v>9.8257085572898677E-3</c:v>
                </c:pt>
                <c:pt idx="684">
                  <c:v>9.8798179793841111E-3</c:v>
                </c:pt>
                <c:pt idx="685">
                  <c:v>9.9341337802246223E-3</c:v>
                </c:pt>
                <c:pt idx="686">
                  <c:v>9.9886589405713856E-3</c:v>
                </c:pt>
                <c:pt idx="687">
                  <c:v>1.0039306294230494E-2</c:v>
                </c:pt>
                <c:pt idx="688">
                  <c:v>1.0094241640450656E-2</c:v>
                </c:pt>
                <c:pt idx="689">
                  <c:v>1.0149395062178362E-2</c:v>
                </c:pt>
                <c:pt idx="690">
                  <c:v>1.020476954077997E-2</c:v>
                </c:pt>
                <c:pt idx="691">
                  <c:v>1.0260368057822126E-2</c:v>
                </c:pt>
                <c:pt idx="692">
                  <c:v>1.0320373400109278E-2</c:v>
                </c:pt>
                <c:pt idx="693">
                  <c:v>1.0376447555180702E-2</c:v>
                </c:pt>
                <c:pt idx="694">
                  <c:v>1.0432754923125488E-2</c:v>
                </c:pt>
                <c:pt idx="695">
                  <c:v>1.0489298486552577E-2</c:v>
                </c:pt>
                <c:pt idx="696">
                  <c:v>1.0546081228279439E-2</c:v>
                </c:pt>
                <c:pt idx="697">
                  <c:v>1.0603106131343371E-2</c:v>
                </c:pt>
                <c:pt idx="698">
                  <c:v>1.0660376178995411E-2</c:v>
                </c:pt>
                <c:pt idx="699">
                  <c:v>1.0717894354709026E-2</c:v>
                </c:pt>
                <c:pt idx="700">
                  <c:v>1.0775663642175772E-2</c:v>
                </c:pt>
                <c:pt idx="701">
                  <c:v>1.0833687025312242E-2</c:v>
                </c:pt>
                <c:pt idx="702">
                  <c:v>1.0891967488258323E-2</c:v>
                </c:pt>
                <c:pt idx="703">
                  <c:v>1.0950508015382424E-2</c:v>
                </c:pt>
                <c:pt idx="704">
                  <c:v>1.1009311591279724E-2</c:v>
                </c:pt>
                <c:pt idx="705">
                  <c:v>1.106838120077739E-2</c:v>
                </c:pt>
                <c:pt idx="706">
                  <c:v>1.1127719828934578E-2</c:v>
                </c:pt>
                <c:pt idx="707">
                  <c:v>1.1187330461045041E-2</c:v>
                </c:pt>
                <c:pt idx="708">
                  <c:v>1.1247216082641469E-2</c:v>
                </c:pt>
                <c:pt idx="709">
                  <c:v>1.1302852183907757E-2</c:v>
                </c:pt>
                <c:pt idx="710">
                  <c:v>1.1363274211547448E-2</c:v>
                </c:pt>
                <c:pt idx="711">
                  <c:v>1.1423979954274605E-2</c:v>
                </c:pt>
                <c:pt idx="712">
                  <c:v>1.1484972242398403E-2</c:v>
                </c:pt>
                <c:pt idx="713">
                  <c:v>1.1550854192091049E-2</c:v>
                </c:pt>
                <c:pt idx="714">
                  <c:v>1.1612376435172768E-2</c:v>
                </c:pt>
                <c:pt idx="715">
                  <c:v>1.1674096753987694E-2</c:v>
                </c:pt>
                <c:pt idx="716">
                  <c:v>1.1735977002428682E-2</c:v>
                </c:pt>
                <c:pt idx="717">
                  <c:v>1.1797978525573865E-2</c:v>
                </c:pt>
                <c:pt idx="718">
                  <c:v>1.1860062159631028E-2</c:v>
                </c:pt>
                <c:pt idx="719">
                  <c:v>1.1922188231886366E-2</c:v>
                </c:pt>
                <c:pt idx="720">
                  <c:v>1.198431656066363E-2</c:v>
                </c:pt>
                <c:pt idx="721">
                  <c:v>1.2046406455270265E-2</c:v>
                </c:pt>
                <c:pt idx="722">
                  <c:v>1.2099209925138688E-2</c:v>
                </c:pt>
                <c:pt idx="723">
                  <c:v>1.216112630455779E-2</c:v>
                </c:pt>
                <c:pt idx="724">
                  <c:v>1.2222881133560293E-2</c:v>
                </c:pt>
                <c:pt idx="725">
                  <c:v>1.2284430978623639E-2</c:v>
                </c:pt>
                <c:pt idx="726">
                  <c:v>1.2345745671007435E-2</c:v>
                </c:pt>
                <c:pt idx="727">
                  <c:v>1.2406819061004271E-2</c:v>
                </c:pt>
                <c:pt idx="728">
                  <c:v>1.2467647454794673E-2</c:v>
                </c:pt>
                <c:pt idx="729">
                  <c:v>1.2528227158380645E-2</c:v>
                </c:pt>
                <c:pt idx="730">
                  <c:v>1.2588554477587444E-2</c:v>
                </c:pt>
                <c:pt idx="731">
                  <c:v>1.2644161302928125E-2</c:v>
                </c:pt>
                <c:pt idx="732">
                  <c:v>1.2703989906040734E-2</c:v>
                </c:pt>
                <c:pt idx="733">
                  <c:v>1.2763555304543775E-2</c:v>
                </c:pt>
                <c:pt idx="734">
                  <c:v>1.2822853803852835E-2</c:v>
                </c:pt>
                <c:pt idx="735">
                  <c:v>1.2895059637775699E-2</c:v>
                </c:pt>
                <c:pt idx="736">
                  <c:v>1.2953758606252011E-2</c:v>
                </c:pt>
                <c:pt idx="737">
                  <c:v>1.3012178797389719E-2</c:v>
                </c:pt>
                <c:pt idx="738">
                  <c:v>1.3070316515124499E-2</c:v>
                </c:pt>
                <c:pt idx="739">
                  <c:v>1.3123851621859297E-2</c:v>
                </c:pt>
                <c:pt idx="740">
                  <c:v>1.3181432604888868E-2</c:v>
                </c:pt>
                <c:pt idx="741">
                  <c:v>1.3238720291038031E-2</c:v>
                </c:pt>
                <c:pt idx="742">
                  <c:v>1.3295710983914142E-2</c:v>
                </c:pt>
                <c:pt idx="743">
                  <c:v>1.3352400986981377E-2</c:v>
                </c:pt>
                <c:pt idx="744">
                  <c:v>1.3413003881045046E-2</c:v>
                </c:pt>
                <c:pt idx="745">
                  <c:v>1.3469060782299834E-2</c:v>
                </c:pt>
                <c:pt idx="746">
                  <c:v>1.3524805636201447E-2</c:v>
                </c:pt>
                <c:pt idx="747">
                  <c:v>1.3580234745364879E-2</c:v>
                </c:pt>
                <c:pt idx="748">
                  <c:v>1.3635344412275662E-2</c:v>
                </c:pt>
                <c:pt idx="749">
                  <c:v>1.3690130939288996E-2</c:v>
                </c:pt>
                <c:pt idx="750">
                  <c:v>1.374459062863149E-2</c:v>
                </c:pt>
                <c:pt idx="751">
                  <c:v>1.3798719782408977E-2</c:v>
                </c:pt>
                <c:pt idx="752">
                  <c:v>1.3852514702606521E-2</c:v>
                </c:pt>
                <c:pt idx="753">
                  <c:v>1.3905971691091888E-2</c:v>
                </c:pt>
                <c:pt idx="754">
                  <c:v>1.3959087049617281E-2</c:v>
                </c:pt>
                <c:pt idx="755">
                  <c:v>1.4011857079826296E-2</c:v>
                </c:pt>
                <c:pt idx="756">
                  <c:v>1.4064278083253053E-2</c:v>
                </c:pt>
                <c:pt idx="757">
                  <c:v>1.4116346361330013E-2</c:v>
                </c:pt>
                <c:pt idx="758">
                  <c:v>1.4168058215386239E-2</c:v>
                </c:pt>
                <c:pt idx="759">
                  <c:v>1.4219409946653485E-2</c:v>
                </c:pt>
                <c:pt idx="760">
                  <c:v>1.4270397856268796E-2</c:v>
                </c:pt>
                <c:pt idx="761">
                  <c:v>1.4317188238360654E-2</c:v>
                </c:pt>
                <c:pt idx="762">
                  <c:v>1.4367462620892842E-2</c:v>
                </c:pt>
                <c:pt idx="763">
                  <c:v>1.4417362356872127E-2</c:v>
                </c:pt>
                <c:pt idx="764">
                  <c:v>1.4466883760551419E-2</c:v>
                </c:pt>
                <c:pt idx="765">
                  <c:v>1.4516029844685597E-2</c:v>
                </c:pt>
                <c:pt idx="766">
                  <c:v>1.4568531503813834E-2</c:v>
                </c:pt>
                <c:pt idx="767">
                  <c:v>1.4616975122088923E-2</c:v>
                </c:pt>
                <c:pt idx="768">
                  <c:v>1.4665114859224631E-2</c:v>
                </c:pt>
                <c:pt idx="769">
                  <c:v>1.4712974888538217E-2</c:v>
                </c:pt>
                <c:pt idx="770">
                  <c:v>1.4760579677627195E-2</c:v>
                </c:pt>
                <c:pt idx="771">
                  <c:v>1.4807953988371069E-2</c:v>
                </c:pt>
                <c:pt idx="772">
                  <c:v>1.4855122876935675E-2</c:v>
                </c:pt>
                <c:pt idx="773">
                  <c:v>1.4902111693767974E-2</c:v>
                </c:pt>
                <c:pt idx="774">
                  <c:v>1.49416751251783E-2</c:v>
                </c:pt>
                <c:pt idx="775">
                  <c:v>1.4988386358203876E-2</c:v>
                </c:pt>
                <c:pt idx="776">
                  <c:v>1.503499421711485E-2</c:v>
                </c:pt>
                <c:pt idx="777">
                  <c:v>1.5081525799896411E-2</c:v>
                </c:pt>
                <c:pt idx="778">
                  <c:v>1.5128001731587126E-2</c:v>
                </c:pt>
                <c:pt idx="779">
                  <c:v>1.5174425040854977E-2</c:v>
                </c:pt>
                <c:pt idx="780">
                  <c:v>1.5220795892040506E-2</c:v>
                </c:pt>
                <c:pt idx="781">
                  <c:v>1.5267114449499353E-2</c:v>
                </c:pt>
                <c:pt idx="782">
                  <c:v>1.531338087759071E-2</c:v>
                </c:pt>
                <c:pt idx="783">
                  <c:v>1.5355976895367138E-2</c:v>
                </c:pt>
                <c:pt idx="784">
                  <c:v>1.5402141258813699E-2</c:v>
                </c:pt>
                <c:pt idx="785">
                  <c:v>1.5448253970609215E-2</c:v>
                </c:pt>
                <c:pt idx="786">
                  <c:v>1.5494315195166886E-2</c:v>
                </c:pt>
                <c:pt idx="787">
                  <c:v>1.5551160139613288E-2</c:v>
                </c:pt>
                <c:pt idx="788">
                  <c:v>1.5597113970192363E-2</c:v>
                </c:pt>
                <c:pt idx="789">
                  <c:v>1.5643016852967203E-2</c:v>
                </c:pt>
                <c:pt idx="790">
                  <c:v>1.5688868952354114E-2</c:v>
                </c:pt>
                <c:pt idx="791">
                  <c:v>1.5734670432778958E-2</c:v>
                </c:pt>
                <c:pt idx="792">
                  <c:v>1.5776817856476361E-2</c:v>
                </c:pt>
                <c:pt idx="793">
                  <c:v>1.5822520151383128E-2</c:v>
                </c:pt>
                <c:pt idx="794">
                  <c:v>1.5868172305341797E-2</c:v>
                </c:pt>
                <c:pt idx="795">
                  <c:v>1.5913774482826517E-2</c:v>
                </c:pt>
                <c:pt idx="796">
                  <c:v>1.5962924306040398E-2</c:v>
                </c:pt>
                <c:pt idx="797">
                  <c:v>1.6008425526170354E-2</c:v>
                </c:pt>
                <c:pt idx="798">
                  <c:v>1.6053877278586037E-2</c:v>
                </c:pt>
                <c:pt idx="799">
                  <c:v>1.6099279727791509E-2</c:v>
                </c:pt>
                <c:pt idx="800">
                  <c:v>1.6144633038298654E-2</c:v>
                </c:pt>
                <c:pt idx="801">
                  <c:v>1.6189937374629784E-2</c:v>
                </c:pt>
                <c:pt idx="802">
                  <c:v>1.6235192901315018E-2</c:v>
                </c:pt>
                <c:pt idx="803">
                  <c:v>1.6280399782895787E-2</c:v>
                </c:pt>
                <c:pt idx="804">
                  <c:v>1.632555818392047E-2</c:v>
                </c:pt>
                <c:pt idx="805">
                  <c:v>1.6370668268951331E-2</c:v>
                </c:pt>
                <c:pt idx="806">
                  <c:v>1.6415730202555871E-2</c:v>
                </c:pt>
                <c:pt idx="807">
                  <c:v>1.6460744149312003E-2</c:v>
                </c:pt>
                <c:pt idx="808">
                  <c:v>1.650571027380807E-2</c:v>
                </c:pt>
                <c:pt idx="809">
                  <c:v>1.6550628740641973E-2</c:v>
                </c:pt>
                <c:pt idx="810">
                  <c:v>1.6595499714418562E-2</c:v>
                </c:pt>
                <c:pt idx="811">
                  <c:v>1.6640323359755724E-2</c:v>
                </c:pt>
                <c:pt idx="812">
                  <c:v>1.6685099841276554E-2</c:v>
                </c:pt>
                <c:pt idx="813">
                  <c:v>1.6726255259075461E-2</c:v>
                </c:pt>
                <c:pt idx="814">
                  <c:v>1.6770939146426141E-2</c:v>
                </c:pt>
                <c:pt idx="815">
                  <c:v>1.6815576348780729E-2</c:v>
                </c:pt>
                <c:pt idx="816">
                  <c:v>1.6860167030813656E-2</c:v>
                </c:pt>
                <c:pt idx="817">
                  <c:v>1.6904707806885026E-2</c:v>
                </c:pt>
                <c:pt idx="818">
                  <c:v>1.6952742859836476E-2</c:v>
                </c:pt>
                <c:pt idx="819">
                  <c:v>1.6997118872364558E-2</c:v>
                </c:pt>
                <c:pt idx="820">
                  <c:v>1.7041381956767528E-2</c:v>
                </c:pt>
                <c:pt idx="821">
                  <c:v>1.7085510519699143E-2</c:v>
                </c:pt>
                <c:pt idx="822">
                  <c:v>1.712948276541159E-2</c:v>
                </c:pt>
                <c:pt idx="823">
                  <c:v>1.7173276695749393E-2</c:v>
                </c:pt>
                <c:pt idx="824">
                  <c:v>1.7216870110153777E-2</c:v>
                </c:pt>
                <c:pt idx="825">
                  <c:v>1.7260240605654828E-2</c:v>
                </c:pt>
                <c:pt idx="826">
                  <c:v>1.729992442194412E-2</c:v>
                </c:pt>
                <c:pt idx="827">
                  <c:v>1.7342802351753922E-2</c:v>
                </c:pt>
                <c:pt idx="828">
                  <c:v>1.738538958367335E-2</c:v>
                </c:pt>
                <c:pt idx="829">
                  <c:v>1.7427662678682006E-2</c:v>
                </c:pt>
                <c:pt idx="830">
                  <c:v>1.7472213262546887E-2</c:v>
                </c:pt>
                <c:pt idx="831">
                  <c:v>1.751711489097962E-2</c:v>
                </c:pt>
                <c:pt idx="832">
                  <c:v>1.7558321585602259E-2</c:v>
                </c:pt>
                <c:pt idx="833">
                  <c:v>1.7599182684352101E-2</c:v>
                </c:pt>
                <c:pt idx="834">
                  <c:v>1.7639695695072333E-2</c:v>
                </c:pt>
                <c:pt idx="835">
                  <c:v>1.767662209104337E-2</c:v>
                </c:pt>
                <c:pt idx="836">
                  <c:v>1.7716455179979107E-2</c:v>
                </c:pt>
                <c:pt idx="837">
                  <c:v>1.7755932895481941E-2</c:v>
                </c:pt>
                <c:pt idx="838">
                  <c:v>1.7795052745609219E-2</c:v>
                </c:pt>
                <c:pt idx="839">
                  <c:v>1.7846358621209174E-2</c:v>
                </c:pt>
                <c:pt idx="840">
                  <c:v>1.7884657164646219E-2</c:v>
                </c:pt>
                <c:pt idx="841">
                  <c:v>1.7922589598371355E-2</c:v>
                </c:pt>
                <c:pt idx="842">
                  <c:v>1.7960153429492736E-2</c:v>
                </c:pt>
                <c:pt idx="843">
                  <c:v>1.8009366347576428E-2</c:v>
                </c:pt>
                <c:pt idx="844">
                  <c:v>1.8025132681936694E-2</c:v>
                </c:pt>
                <c:pt idx="845">
                  <c:v>1.8061652240717686E-2</c:v>
                </c:pt>
                <c:pt idx="846">
                  <c:v>1.8097793805441523E-2</c:v>
                </c:pt>
                <c:pt idx="847">
                  <c:v>1.8133554883993559E-2</c:v>
                </c:pt>
                <c:pt idx="848">
                  <c:v>1.8186876087590335E-2</c:v>
                </c:pt>
                <c:pt idx="849">
                  <c:v>1.8221676416760001E-2</c:v>
                </c:pt>
                <c:pt idx="850">
                  <c:v>1.8256087521187663E-2</c:v>
                </c:pt>
                <c:pt idx="851">
                  <c:v>1.8290106908629519E-2</c:v>
                </c:pt>
                <c:pt idx="852">
                  <c:v>1.8323732086873049E-2</c:v>
                </c:pt>
                <c:pt idx="853">
                  <c:v>1.8356960563737007E-2</c:v>
                </c:pt>
                <c:pt idx="854">
                  <c:v>1.838978984707838E-2</c:v>
                </c:pt>
                <c:pt idx="855">
                  <c:v>1.8422217444790643E-2</c:v>
                </c:pt>
                <c:pt idx="856">
                  <c:v>1.8454240864808118E-2</c:v>
                </c:pt>
                <c:pt idx="857">
                  <c:v>1.8485857615108563E-2</c:v>
                </c:pt>
                <c:pt idx="858">
                  <c:v>1.851706520371665E-2</c:v>
                </c:pt>
                <c:pt idx="859">
                  <c:v>1.8547861138704852E-2</c:v>
                </c:pt>
                <c:pt idx="860">
                  <c:v>1.8578242928194291E-2</c:v>
                </c:pt>
                <c:pt idx="861">
                  <c:v>1.8608208080363429E-2</c:v>
                </c:pt>
                <c:pt idx="862">
                  <c:v>1.8637754103444613E-2</c:v>
                </c:pt>
                <c:pt idx="863">
                  <c:v>1.8666878505730129E-2</c:v>
                </c:pt>
                <c:pt idx="864">
                  <c:v>1.8695578795573955E-2</c:v>
                </c:pt>
                <c:pt idx="865">
                  <c:v>1.8721427872586599E-2</c:v>
                </c:pt>
                <c:pt idx="866">
                  <c:v>1.8749302134659616E-2</c:v>
                </c:pt>
                <c:pt idx="867">
                  <c:v>1.8776745008003061E-2</c:v>
                </c:pt>
                <c:pt idx="868">
                  <c:v>1.8803754001464154E-2</c:v>
                </c:pt>
                <c:pt idx="869">
                  <c:v>1.883263868481376E-2</c:v>
                </c:pt>
                <c:pt idx="870">
                  <c:v>1.8858783067900044E-2</c:v>
                </c:pt>
                <c:pt idx="871">
                  <c:v>1.8884549474508384E-2</c:v>
                </c:pt>
                <c:pt idx="872">
                  <c:v>1.8909965466663618E-2</c:v>
                </c:pt>
                <c:pt idx="873">
                  <c:v>1.8935058857338542E-2</c:v>
                </c:pt>
                <c:pt idx="874">
                  <c:v>1.8959857710440002E-2</c:v>
                </c:pt>
                <c:pt idx="875">
                  <c:v>1.8984390340788058E-2</c:v>
                </c:pt>
                <c:pt idx="876">
                  <c:v>1.9008685314114222E-2</c:v>
                </c:pt>
                <c:pt idx="877">
                  <c:v>1.9032771447040631E-2</c:v>
                </c:pt>
                <c:pt idx="878">
                  <c:v>1.9054490125897754E-2</c:v>
                </c:pt>
                <c:pt idx="879">
                  <c:v>1.9078250169959222E-2</c:v>
                </c:pt>
                <c:pt idx="880">
                  <c:v>1.9101888636015883E-2</c:v>
                </c:pt>
                <c:pt idx="881">
                  <c:v>1.9125435661475034E-2</c:v>
                </c:pt>
                <c:pt idx="882">
                  <c:v>1.9150092322410828E-2</c:v>
                </c:pt>
                <c:pt idx="883">
                  <c:v>1.9173507427467484E-2</c:v>
                </c:pt>
                <c:pt idx="884">
                  <c:v>1.919686312890434E-2</c:v>
                </c:pt>
                <c:pt idx="885">
                  <c:v>1.922232553416264E-2</c:v>
                </c:pt>
                <c:pt idx="886">
                  <c:v>1.9243399536995831E-2</c:v>
                </c:pt>
                <c:pt idx="887">
                  <c:v>1.9266581851741016E-2</c:v>
                </c:pt>
                <c:pt idx="888">
                  <c:v>1.9289707979046611E-2</c:v>
                </c:pt>
                <c:pt idx="889">
                  <c:v>1.9312778723009849E-2</c:v>
                </c:pt>
                <c:pt idx="890">
                  <c:v>1.933579488774928E-2</c:v>
                </c:pt>
                <c:pt idx="891">
                  <c:v>1.9363056590930947E-2</c:v>
                </c:pt>
                <c:pt idx="892">
                  <c:v>1.9385961216282971E-2</c:v>
                </c:pt>
                <c:pt idx="893">
                  <c:v>1.9408813787078677E-2</c:v>
                </c:pt>
                <c:pt idx="894">
                  <c:v>1.9431615107590366E-2</c:v>
                </c:pt>
                <c:pt idx="895">
                  <c:v>1.9452225639126453E-2</c:v>
                </c:pt>
                <c:pt idx="896">
                  <c:v>1.9474929041372119E-2</c:v>
                </c:pt>
                <c:pt idx="897">
                  <c:v>1.9497583550029708E-2</c:v>
                </c:pt>
                <c:pt idx="898">
                  <c:v>1.9526640226215721E-2</c:v>
                </c:pt>
                <c:pt idx="899">
                  <c:v>1.9558796208337975E-2</c:v>
                </c:pt>
                <c:pt idx="900">
                  <c:v>1.9573815033364833E-2</c:v>
                </c:pt>
                <c:pt idx="901">
                  <c:v>1.9596267236681369E-2</c:v>
                </c:pt>
                <c:pt idx="902">
                  <c:v>1.9618674854453084E-2</c:v>
                </c:pt>
                <c:pt idx="903">
                  <c:v>1.9641038691136481E-2</c:v>
                </c:pt>
                <c:pt idx="904">
                  <c:v>1.9663359551210648E-2</c:v>
                </c:pt>
                <c:pt idx="905">
                  <c:v>1.9685638239173794E-2</c:v>
                </c:pt>
                <c:pt idx="906">
                  <c:v>1.9707875559542374E-2</c:v>
                </c:pt>
                <c:pt idx="907">
                  <c:v>1.9730072316854561E-2</c:v>
                </c:pt>
                <c:pt idx="908">
                  <c:v>1.9752229315667644E-2</c:v>
                </c:pt>
                <c:pt idx="909">
                  <c:v>1.977434736055543E-2</c:v>
                </c:pt>
                <c:pt idx="910">
                  <c:v>1.9796427256116036E-2</c:v>
                </c:pt>
                <c:pt idx="911">
                  <c:v>1.9818469806961496E-2</c:v>
                </c:pt>
                <c:pt idx="912">
                  <c:v>1.9840475817726431E-2</c:v>
                </c:pt>
                <c:pt idx="913">
                  <c:v>1.9862446093063705E-2</c:v>
                </c:pt>
                <c:pt idx="914">
                  <c:v>1.9884381437645302E-2</c:v>
                </c:pt>
                <c:pt idx="915">
                  <c:v>1.9906282656161442E-2</c:v>
                </c:pt>
                <c:pt idx="916">
                  <c:v>1.9928150553320607E-2</c:v>
                </c:pt>
                <c:pt idx="917">
                  <c:v>1.9947880540164702E-2</c:v>
                </c:pt>
                <c:pt idx="918">
                  <c:v>1.9969685116112582E-2</c:v>
                </c:pt>
                <c:pt idx="919">
                  <c:v>1.9991458727861348E-2</c:v>
                </c:pt>
                <c:pt idx="920">
                  <c:v>2.0021612401241048E-2</c:v>
                </c:pt>
                <c:pt idx="921">
                  <c:v>2.0037013501514878E-2</c:v>
                </c:pt>
                <c:pt idx="922">
                  <c:v>2.0058681815456267E-2</c:v>
                </c:pt>
                <c:pt idx="923">
                  <c:v>2.00803028876845E-2</c:v>
                </c:pt>
                <c:pt idx="924">
                  <c:v>2.010186981735013E-2</c:v>
                </c:pt>
                <c:pt idx="925">
                  <c:v>2.0123375645763008E-2</c:v>
                </c:pt>
                <c:pt idx="926">
                  <c:v>2.0144813356400115E-2</c:v>
                </c:pt>
                <c:pt idx="927">
                  <c:v>2.0166175874895144E-2</c:v>
                </c:pt>
                <c:pt idx="928">
                  <c:v>2.0187456069047181E-2</c:v>
                </c:pt>
                <c:pt idx="929">
                  <c:v>2.0208646748816353E-2</c:v>
                </c:pt>
                <c:pt idx="930">
                  <c:v>2.0225633915219809E-2</c:v>
                </c:pt>
                <c:pt idx="931">
                  <c:v>2.0246638632565706E-2</c:v>
                </c:pt>
                <c:pt idx="932">
                  <c:v>2.0267532183169124E-2</c:v>
                </c:pt>
                <c:pt idx="933">
                  <c:v>2.0302150049123266E-2</c:v>
                </c:pt>
                <c:pt idx="934">
                  <c:v>2.0311899375539788E-2</c:v>
                </c:pt>
                <c:pt idx="935">
                  <c:v>2.0329488130447437E-2</c:v>
                </c:pt>
                <c:pt idx="936">
                  <c:v>2.0349894132222879E-2</c:v>
                </c:pt>
                <c:pt idx="937">
                  <c:v>2.0370177179261262E-2</c:v>
                </c:pt>
                <c:pt idx="938">
                  <c:v>2.0390337316838369E-2</c:v>
                </c:pt>
                <c:pt idx="939">
                  <c:v>2.0408388624113361E-2</c:v>
                </c:pt>
                <c:pt idx="940">
                  <c:v>2.0428310715712234E-2</c:v>
                </c:pt>
                <c:pt idx="941">
                  <c:v>2.0448110036370728E-2</c:v>
                </c:pt>
                <c:pt idx="942">
                  <c:v>2.0467786631431447E-2</c:v>
                </c:pt>
                <c:pt idx="943">
                  <c:v>2.0493204785892571E-2</c:v>
                </c:pt>
                <c:pt idx="944">
                  <c:v>2.0512613121441703E-2</c:v>
                </c:pt>
                <c:pt idx="945">
                  <c:v>2.0531898859417006E-2</c:v>
                </c:pt>
                <c:pt idx="946">
                  <c:v>2.0551062045157859E-2</c:v>
                </c:pt>
                <c:pt idx="947">
                  <c:v>2.0568179243634858E-2</c:v>
                </c:pt>
                <c:pt idx="948">
                  <c:v>2.0587105120449603E-2</c:v>
                </c:pt>
                <c:pt idx="949">
                  <c:v>2.0605908583882063E-2</c:v>
                </c:pt>
                <c:pt idx="950">
                  <c:v>2.0624589679339427E-2</c:v>
                </c:pt>
                <c:pt idx="951">
                  <c:v>2.0645041278140527E-2</c:v>
                </c:pt>
                <c:pt idx="952">
                  <c:v>2.066347010332293E-2</c:v>
                </c:pt>
                <c:pt idx="953">
                  <c:v>2.0681776694000207E-2</c:v>
                </c:pt>
                <c:pt idx="954">
                  <c:v>2.069996109561166E-2</c:v>
                </c:pt>
                <c:pt idx="955">
                  <c:v>2.0718023353609633E-2</c:v>
                </c:pt>
                <c:pt idx="956">
                  <c:v>2.0735963513456881E-2</c:v>
                </c:pt>
                <c:pt idx="957">
                  <c:v>2.0753781620630078E-2</c:v>
                </c:pt>
                <c:pt idx="958">
                  <c:v>2.0771477720618048E-2</c:v>
                </c:pt>
                <c:pt idx="959">
                  <c:v>2.0789051858919185E-2</c:v>
                </c:pt>
                <c:pt idx="960">
                  <c:v>2.0806504081047509E-2</c:v>
                </c:pt>
                <c:pt idx="961">
                  <c:v>2.0823834432526611E-2</c:v>
                </c:pt>
                <c:pt idx="962">
                  <c:v>2.0841042958893975E-2</c:v>
                </c:pt>
                <c:pt idx="963">
                  <c:v>2.0858129705697514E-2</c:v>
                </c:pt>
                <c:pt idx="964">
                  <c:v>2.087509471850078E-2</c:v>
                </c:pt>
                <c:pt idx="965">
                  <c:v>2.0891938042874279E-2</c:v>
                </c:pt>
                <c:pt idx="966">
                  <c:v>2.0908659724405025E-2</c:v>
                </c:pt>
                <c:pt idx="967">
                  <c:v>2.0925259808689582E-2</c:v>
                </c:pt>
                <c:pt idx="968">
                  <c:v>2.094173834133756E-2</c:v>
                </c:pt>
                <c:pt idx="969">
                  <c:v>2.0956341055766617E-2</c:v>
                </c:pt>
                <c:pt idx="970">
                  <c:v>2.0972584345535675E-2</c:v>
                </c:pt>
                <c:pt idx="971">
                  <c:v>2.0988706223638961E-2</c:v>
                </c:pt>
                <c:pt idx="972">
                  <c:v>2.1004706735745431E-2</c:v>
                </c:pt>
                <c:pt idx="973">
                  <c:v>2.1027475500149138E-2</c:v>
                </c:pt>
                <c:pt idx="974">
                  <c:v>2.103805950851028E-2</c:v>
                </c:pt>
                <c:pt idx="975">
                  <c:v>2.1053688457780696E-2</c:v>
                </c:pt>
                <c:pt idx="976">
                  <c:v>2.1069196220723185E-2</c:v>
                </c:pt>
                <c:pt idx="977">
                  <c:v>2.1084582843055952E-2</c:v>
                </c:pt>
                <c:pt idx="978">
                  <c:v>2.1099848370507643E-2</c:v>
                </c:pt>
                <c:pt idx="979">
                  <c:v>2.1114992848819923E-2</c:v>
                </c:pt>
                <c:pt idx="980">
                  <c:v>2.1130016323745764E-2</c:v>
                </c:pt>
                <c:pt idx="981">
                  <c:v>2.1144918841052032E-2</c:v>
                </c:pt>
                <c:pt idx="982">
                  <c:v>2.1156392443637095E-2</c:v>
                </c:pt>
                <c:pt idx="983">
                  <c:v>2.11710687112312E-2</c:v>
                </c:pt>
                <c:pt idx="984">
                  <c:v>2.1185624165019235E-2</c:v>
                </c:pt>
                <c:pt idx="985">
                  <c:v>2.1200058850833869E-2</c:v>
                </c:pt>
                <c:pt idx="986">
                  <c:v>2.1214372814523763E-2</c:v>
                </c:pt>
                <c:pt idx="987">
                  <c:v>2.1228566101943791E-2</c:v>
                </c:pt>
                <c:pt idx="988">
                  <c:v>2.124263875896748E-2</c:v>
                </c:pt>
                <c:pt idx="989">
                  <c:v>2.1256590831471023E-2</c:v>
                </c:pt>
                <c:pt idx="990">
                  <c:v>2.127042236535015E-2</c:v>
                </c:pt>
                <c:pt idx="991">
                  <c:v>2.1282548377471667E-2</c:v>
                </c:pt>
                <c:pt idx="992">
                  <c:v>2.1296146764444527E-2</c:v>
                </c:pt>
                <c:pt idx="993">
                  <c:v>2.1309624753853111E-2</c:v>
                </c:pt>
                <c:pt idx="994">
                  <c:v>2.1322982391645384E-2</c:v>
                </c:pt>
                <c:pt idx="995">
                  <c:v>2.1340879189795492E-2</c:v>
                </c:pt>
                <c:pt idx="996">
                  <c:v>2.1353972842646146E-2</c:v>
                </c:pt>
                <c:pt idx="997">
                  <c:v>2.1366946271724127E-2</c:v>
                </c:pt>
                <c:pt idx="998">
                  <c:v>2.1379799522993532E-2</c:v>
                </c:pt>
                <c:pt idx="999">
                  <c:v>2.1391011419071286E-2</c:v>
                </c:pt>
                <c:pt idx="1000">
                  <c:v>2.1403632273275651E-2</c:v>
                </c:pt>
                <c:pt idx="1001">
                  <c:v>2.1416133091032418E-2</c:v>
                </c:pt>
                <c:pt idx="1002">
                  <c:v>2.1428513918361924E-2</c:v>
                </c:pt>
                <c:pt idx="1003">
                  <c:v>2.1440774801295033E-2</c:v>
                </c:pt>
                <c:pt idx="1004">
                  <c:v>2.1454397872143618E-2</c:v>
                </c:pt>
                <c:pt idx="1005">
                  <c:v>2.1466411166752276E-2</c:v>
                </c:pt>
                <c:pt idx="1006">
                  <c:v>2.147830465169092E-2</c:v>
                </c:pt>
                <c:pt idx="1007">
                  <c:v>2.1490078373028791E-2</c:v>
                </c:pt>
                <c:pt idx="1008">
                  <c:v>2.1501732376847289E-2</c:v>
                </c:pt>
                <c:pt idx="1009">
                  <c:v>2.1513266709235625E-2</c:v>
                </c:pt>
                <c:pt idx="1010">
                  <c:v>2.1524681416302142E-2</c:v>
                </c:pt>
                <c:pt idx="1011">
                  <c:v>2.1535976544156909E-2</c:v>
                </c:pt>
                <c:pt idx="1012">
                  <c:v>2.1547152138930849E-2</c:v>
                </c:pt>
                <c:pt idx="1013">
                  <c:v>2.1558208246760104E-2</c:v>
                </c:pt>
                <c:pt idx="1014">
                  <c:v>2.1569144913794712E-2</c:v>
                </c:pt>
                <c:pt idx="1015">
                  <c:v>2.157996218619514E-2</c:v>
                </c:pt>
                <c:pt idx="1016">
                  <c:v>2.1590660110133154E-2</c:v>
                </c:pt>
                <c:pt idx="1017">
                  <c:v>2.1601238731793544E-2</c:v>
                </c:pt>
                <c:pt idx="1018">
                  <c:v>2.1611698097370666E-2</c:v>
                </c:pt>
                <c:pt idx="1019">
                  <c:v>2.16220382530719E-2</c:v>
                </c:pt>
                <c:pt idx="1020">
                  <c:v>2.1632259245112459E-2</c:v>
                </c:pt>
                <c:pt idx="1021">
                  <c:v>2.1641012746808429E-2</c:v>
                </c:pt>
                <c:pt idx="1022">
                  <c:v>2.1651003447389985E-2</c:v>
                </c:pt>
                <c:pt idx="1023">
                  <c:v>2.1660875126595928E-2</c:v>
                </c:pt>
                <c:pt idx="1024">
                  <c:v>2.1670627833680924E-2</c:v>
                </c:pt>
                <c:pt idx="1025">
                  <c:v>2.1681578738911834E-2</c:v>
                </c:pt>
                <c:pt idx="1026">
                  <c:v>2.169108717118555E-2</c:v>
                </c:pt>
                <c:pt idx="1027">
                  <c:v>2.170047862376985E-2</c:v>
                </c:pt>
                <c:pt idx="1028">
                  <c:v>2.170975391707804E-2</c:v>
                </c:pt>
                <c:pt idx="1029">
                  <c:v>2.1718913876392573E-2</c:v>
                </c:pt>
                <c:pt idx="1030">
                  <c:v>2.1727959331870259E-2</c:v>
                </c:pt>
                <c:pt idx="1031">
                  <c:v>2.1736891118537056E-2</c:v>
                </c:pt>
                <c:pt idx="1032">
                  <c:v>2.1745710076295898E-2</c:v>
                </c:pt>
                <c:pt idx="1033">
                  <c:v>2.1754417049915389E-2</c:v>
                </c:pt>
                <c:pt idx="1034">
                  <c:v>2.1761763038604678E-2</c:v>
                </c:pt>
                <c:pt idx="1035">
                  <c:v>2.1770255816611683E-2</c:v>
                </c:pt>
                <c:pt idx="1036">
                  <c:v>2.1778639158316033E-2</c:v>
                </c:pt>
                <c:pt idx="1037">
                  <c:v>2.1786913933229658E-2</c:v>
                </c:pt>
                <c:pt idx="1038">
                  <c:v>2.1795080755055936E-2</c:v>
                </c:pt>
                <c:pt idx="1039">
                  <c:v>2.1803139780694415E-2</c:v>
                </c:pt>
                <c:pt idx="1040">
                  <c:v>2.181109112044104E-2</c:v>
                </c:pt>
                <c:pt idx="1041">
                  <c:v>2.1818934884605817E-2</c:v>
                </c:pt>
                <c:pt idx="1042">
                  <c:v>2.1826671183507531E-2</c:v>
                </c:pt>
                <c:pt idx="1043">
                  <c:v>2.1833114396041964E-2</c:v>
                </c:pt>
                <c:pt idx="1044">
                  <c:v>2.184064327957369E-2</c:v>
                </c:pt>
                <c:pt idx="1045">
                  <c:v>2.1848065027298524E-2</c:v>
                </c:pt>
                <c:pt idx="1046">
                  <c:v>2.1855379749575299E-2</c:v>
                </c:pt>
                <c:pt idx="1047">
                  <c:v>2.1864900927458665E-2</c:v>
                </c:pt>
                <c:pt idx="1048">
                  <c:v>2.1871987573934392E-2</c:v>
                </c:pt>
                <c:pt idx="1049">
                  <c:v>2.1878967529199472E-2</c:v>
                </c:pt>
                <c:pt idx="1050">
                  <c:v>2.188584090364994E-2</c:v>
                </c:pt>
                <c:pt idx="1051">
                  <c:v>2.189260780769053E-2</c:v>
                </c:pt>
                <c:pt idx="1052">
                  <c:v>2.1898147859875063E-2</c:v>
                </c:pt>
                <c:pt idx="1053">
                  <c:v>2.1904709324608369E-2</c:v>
                </c:pt>
                <c:pt idx="1054">
                  <c:v>2.1911164648635777E-2</c:v>
                </c:pt>
                <c:pt idx="1055">
                  <c:v>2.1917513942400813E-2</c:v>
                </c:pt>
                <c:pt idx="1056">
                  <c:v>2.1924849136568527E-2</c:v>
                </c:pt>
                <c:pt idx="1057">
                  <c:v>2.1930979537175679E-2</c:v>
                </c:pt>
                <c:pt idx="1058">
                  <c:v>2.1937004240467583E-2</c:v>
                </c:pt>
                <c:pt idx="1059">
                  <c:v>2.1942923356924559E-2</c:v>
                </c:pt>
                <c:pt idx="1060">
                  <c:v>2.1948736997035614E-2</c:v>
                </c:pt>
                <c:pt idx="1061">
                  <c:v>2.1954445271296714E-2</c:v>
                </c:pt>
                <c:pt idx="1062">
                  <c:v>2.1960048290214244E-2</c:v>
                </c:pt>
                <c:pt idx="1063">
                  <c:v>2.1965546164306751E-2</c:v>
                </c:pt>
                <c:pt idx="1064">
                  <c:v>2.1970939004097134E-2</c:v>
                </c:pt>
                <c:pt idx="1065">
                  <c:v>2.1976226920119579E-2</c:v>
                </c:pt>
                <c:pt idx="1066">
                  <c:v>2.1981410022916974E-2</c:v>
                </c:pt>
                <c:pt idx="1067">
                  <c:v>2.1986488423040875E-2</c:v>
                </c:pt>
                <c:pt idx="1068">
                  <c:v>2.1991462231052417E-2</c:v>
                </c:pt>
                <c:pt idx="1069">
                  <c:v>2.1996331557520545E-2</c:v>
                </c:pt>
                <c:pt idx="1070">
                  <c:v>2.2001096513024621E-2</c:v>
                </c:pt>
                <c:pt idx="1071">
                  <c:v>2.2005757208152718E-2</c:v>
                </c:pt>
                <c:pt idx="1072">
                  <c:v>2.2010313753498101E-2</c:v>
                </c:pt>
                <c:pt idx="1073">
                  <c:v>2.2013796011735278E-2</c:v>
                </c:pt>
                <c:pt idx="1074">
                  <c:v>2.2018151726249623E-2</c:v>
                </c:pt>
                <c:pt idx="1075">
                  <c:v>2.2022403621202669E-2</c:v>
                </c:pt>
                <c:pt idx="1076">
                  <c:v>2.2026551807222402E-2</c:v>
                </c:pt>
                <c:pt idx="1077">
                  <c:v>2.2030596394944726E-2</c:v>
                </c:pt>
                <c:pt idx="1078">
                  <c:v>2.2035472074673129E-2</c:v>
                </c:pt>
                <c:pt idx="1079">
                  <c:v>2.2039302668982706E-2</c:v>
                </c:pt>
                <c:pt idx="1080">
                  <c:v>2.204302999859549E-2</c:v>
                </c:pt>
                <c:pt idx="1081">
                  <c:v>2.2046654174186428E-2</c:v>
                </c:pt>
                <c:pt idx="1082">
                  <c:v>2.2050175306436548E-2</c:v>
                </c:pt>
                <c:pt idx="1083">
                  <c:v>2.2053593506037306E-2</c:v>
                </c:pt>
                <c:pt idx="1084">
                  <c:v>2.2056908883688851E-2</c:v>
                </c:pt>
                <c:pt idx="1085">
                  <c:v>2.2060121550100883E-2</c:v>
                </c:pt>
                <c:pt idx="1086">
                  <c:v>2.2061475782048312E-2</c:v>
                </c:pt>
                <c:pt idx="1087">
                  <c:v>2.2064497589039611E-2</c:v>
                </c:pt>
                <c:pt idx="1088">
                  <c:v>2.2067417013611923E-2</c:v>
                </c:pt>
                <c:pt idx="1089">
                  <c:v>2.2070234166498004E-2</c:v>
                </c:pt>
                <c:pt idx="1090">
                  <c:v>2.2073328681216253E-2</c:v>
                </c:pt>
                <c:pt idx="1091">
                  <c:v>2.2075927053398559E-2</c:v>
                </c:pt>
                <c:pt idx="1092">
                  <c:v>2.2078423501960209E-2</c:v>
                </c:pt>
                <c:pt idx="1093">
                  <c:v>2.2080818137668601E-2</c:v>
                </c:pt>
                <c:pt idx="1094">
                  <c:v>2.2083111071295569E-2</c:v>
                </c:pt>
                <c:pt idx="1095">
                  <c:v>2.2084488524060523E-2</c:v>
                </c:pt>
                <c:pt idx="1096">
                  <c:v>2.2086585485630302E-2</c:v>
                </c:pt>
                <c:pt idx="1097">
                  <c:v>2.208858107576479E-2</c:v>
                </c:pt>
                <c:pt idx="1098">
                  <c:v>2.2090475405260754E-2</c:v>
                </c:pt>
                <c:pt idx="1099">
                  <c:v>2.2096189649056512E-2</c:v>
                </c:pt>
                <c:pt idx="1100">
                  <c:v>2.2097846324394703E-2</c:v>
                </c:pt>
                <c:pt idx="1101">
                  <c:v>2.2099402080278822E-2</c:v>
                </c:pt>
                <c:pt idx="1102">
                  <c:v>2.2100857027569979E-2</c:v>
                </c:pt>
                <c:pt idx="1103">
                  <c:v>2.2100686494156748E-2</c:v>
                </c:pt>
                <c:pt idx="1104">
                  <c:v>2.210122057865118E-2</c:v>
                </c:pt>
                <c:pt idx="1105">
                  <c:v>2.2102395018545089E-2</c:v>
                </c:pt>
                <c:pt idx="1106">
                  <c:v>2.2103469088030746E-2</c:v>
                </c:pt>
                <c:pt idx="1107">
                  <c:v>2.2104442897988255E-2</c:v>
                </c:pt>
                <c:pt idx="1108">
                  <c:v>2.210747594006977E-2</c:v>
                </c:pt>
                <c:pt idx="1109">
                  <c:v>2.2108228331979396E-2</c:v>
                </c:pt>
                <c:pt idx="1110">
                  <c:v>2.2108880802468946E-2</c:v>
                </c:pt>
                <c:pt idx="1111">
                  <c:v>2.2109433462470966E-2</c:v>
                </c:pt>
                <c:pt idx="1112">
                  <c:v>2.2109886422924791E-2</c:v>
                </c:pt>
                <c:pt idx="1113">
                  <c:v>2.2110239794779121E-2</c:v>
                </c:pt>
                <c:pt idx="1114">
                  <c:v>2.2110493688988608E-2</c:v>
                </c:pt>
                <c:pt idx="1115">
                  <c:v>2.2110648216517256E-2</c:v>
                </c:pt>
                <c:pt idx="1116">
                  <c:v>2.2108713808084168E-2</c:v>
                </c:pt>
                <c:pt idx="1117">
                  <c:v>2.2110659615423755E-2</c:v>
                </c:pt>
                <c:pt idx="1118">
                  <c:v>2.2110516708766181E-2</c:v>
                </c:pt>
                <c:pt idx="1119">
                  <c:v>2.211027487935862E-2</c:v>
                </c:pt>
                <c:pt idx="1120">
                  <c:v>2.2109934238202487E-2</c:v>
                </c:pt>
                <c:pt idx="1121">
                  <c:v>2.2109494896307706E-2</c:v>
                </c:pt>
                <c:pt idx="1122">
                  <c:v>2.2108956964688457E-2</c:v>
                </c:pt>
                <c:pt idx="1123">
                  <c:v>2.2108320554370821E-2</c:v>
                </c:pt>
                <c:pt idx="1124">
                  <c:v>2.2107585776386832E-2</c:v>
                </c:pt>
                <c:pt idx="1125">
                  <c:v>2.2104953548216292E-2</c:v>
                </c:pt>
                <c:pt idx="1126">
                  <c:v>2.2104043504665445E-2</c:v>
                </c:pt>
                <c:pt idx="1127">
                  <c:v>2.2103035420792363E-2</c:v>
                </c:pt>
                <c:pt idx="1128">
                  <c:v>2.2101929407631747E-2</c:v>
                </c:pt>
                <c:pt idx="1129">
                  <c:v>2.2102440258099636E-2</c:v>
                </c:pt>
                <c:pt idx="1130">
                  <c:v>2.2101117606197589E-2</c:v>
                </c:pt>
                <c:pt idx="1131">
                  <c:v>2.2099697364060929E-2</c:v>
                </c:pt>
                <c:pt idx="1132">
                  <c:v>2.2098179642776109E-2</c:v>
                </c:pt>
                <c:pt idx="1133">
                  <c:v>2.2096564553443197E-2</c:v>
                </c:pt>
                <c:pt idx="1134">
                  <c:v>2.2094852207167358E-2</c:v>
                </c:pt>
                <c:pt idx="1135">
                  <c:v>2.209304271506057E-2</c:v>
                </c:pt>
                <c:pt idx="1136">
                  <c:v>2.2091136188240747E-2</c:v>
                </c:pt>
                <c:pt idx="1137">
                  <c:v>2.2089132737837722E-2</c:v>
                </c:pt>
                <c:pt idx="1138">
                  <c:v>2.2084998009784584E-2</c:v>
                </c:pt>
                <c:pt idx="1139">
                  <c:v>2.2082829124525638E-2</c:v>
                </c:pt>
                <c:pt idx="1140">
                  <c:v>2.2080563640931139E-2</c:v>
                </c:pt>
                <c:pt idx="1141">
                  <c:v>2.2078201670117537E-2</c:v>
                </c:pt>
                <c:pt idx="1142">
                  <c:v>2.2073701289729953E-2</c:v>
                </c:pt>
                <c:pt idx="1143">
                  <c:v>2.2072535943420572E-2</c:v>
                </c:pt>
                <c:pt idx="1144">
                  <c:v>2.2069836994577697E-2</c:v>
                </c:pt>
                <c:pt idx="1145">
                  <c:v>2.2067498896229654E-2</c:v>
                </c:pt>
                <c:pt idx="1146">
                  <c:v>2.2064151229206207E-2</c:v>
                </c:pt>
                <c:pt idx="1147">
                  <c:v>2.206116463500964E-2</c:v>
                </c:pt>
                <c:pt idx="1148">
                  <c:v>2.20580823813749E-2</c:v>
                </c:pt>
                <c:pt idx="1149">
                  <c:v>2.2054904579483378E-2</c:v>
                </c:pt>
                <c:pt idx="1150">
                  <c:v>2.2051631340525259E-2</c:v>
                </c:pt>
                <c:pt idx="1151">
                  <c:v>2.2048677625316555E-2</c:v>
                </c:pt>
                <c:pt idx="1152">
                  <c:v>2.2045206854358092E-2</c:v>
                </c:pt>
                <c:pt idx="1153">
                  <c:v>2.2041640982115394E-2</c:v>
                </c:pt>
                <c:pt idx="1154">
                  <c:v>2.2037980119812527E-2</c:v>
                </c:pt>
                <c:pt idx="1155">
                  <c:v>2.2033837481855667E-2</c:v>
                </c:pt>
                <c:pt idx="1156">
                  <c:v>2.20299939558571E-2</c:v>
                </c:pt>
                <c:pt idx="1157">
                  <c:v>2.202605577130325E-2</c:v>
                </c:pt>
                <c:pt idx="1158">
                  <c:v>2.2020853480066334E-2</c:v>
                </c:pt>
                <c:pt idx="1159">
                  <c:v>2.2017895871503879E-2</c:v>
                </c:pt>
                <c:pt idx="1160">
                  <c:v>2.2014026384209656E-2</c:v>
                </c:pt>
                <c:pt idx="1161">
                  <c:v>2.2009703706357471E-2</c:v>
                </c:pt>
                <c:pt idx="1162">
                  <c:v>2.2005286928484465E-2</c:v>
                </c:pt>
                <c:pt idx="1163">
                  <c:v>2.2000776161873799E-2</c:v>
                </c:pt>
                <c:pt idx="1164">
                  <c:v>2.1996171517814706E-2</c:v>
                </c:pt>
                <c:pt idx="1165">
                  <c:v>2.1991473107604253E-2</c:v>
                </c:pt>
                <c:pt idx="1166">
                  <c:v>2.1986681042542963E-2</c:v>
                </c:pt>
                <c:pt idx="1167">
                  <c:v>2.1981795433939199E-2</c:v>
                </c:pt>
                <c:pt idx="1168">
                  <c:v>2.1976816393106526E-2</c:v>
                </c:pt>
                <c:pt idx="1169">
                  <c:v>2.1971744031366328E-2</c:v>
                </c:pt>
                <c:pt idx="1170">
                  <c:v>2.1966578460044336E-2</c:v>
                </c:pt>
                <c:pt idx="1171">
                  <c:v>2.1961319790473239E-2</c:v>
                </c:pt>
                <c:pt idx="1172">
                  <c:v>2.1955968133990922E-2</c:v>
                </c:pt>
                <c:pt idx="1173">
                  <c:v>2.1950523601942242E-2</c:v>
                </c:pt>
                <c:pt idx="1174">
                  <c:v>2.1944986305678989E-2</c:v>
                </c:pt>
                <c:pt idx="1175">
                  <c:v>2.1939356356554699E-2</c:v>
                </c:pt>
                <c:pt idx="1176">
                  <c:v>2.1933633865933336E-2</c:v>
                </c:pt>
                <c:pt idx="1177">
                  <c:v>2.1927585140869409E-2</c:v>
                </c:pt>
                <c:pt idx="1178">
                  <c:v>2.1921684832935742E-2</c:v>
                </c:pt>
                <c:pt idx="1179">
                  <c:v>2.1915692315171976E-2</c:v>
                </c:pt>
                <c:pt idx="1180">
                  <c:v>2.1909607698951873E-2</c:v>
                </c:pt>
                <c:pt idx="1181">
                  <c:v>2.1903637660940407E-2</c:v>
                </c:pt>
                <c:pt idx="1182">
                  <c:v>2.1897364906301214E-2</c:v>
                </c:pt>
                <c:pt idx="1183">
                  <c:v>2.1891004476644341E-2</c:v>
                </c:pt>
                <c:pt idx="1184">
                  <c:v>2.1884558405370191E-2</c:v>
                </c:pt>
                <c:pt idx="1185">
                  <c:v>2.1878028735560991E-2</c:v>
                </c:pt>
                <c:pt idx="1186">
                  <c:v>2.1871417519978179E-2</c:v>
                </c:pt>
                <c:pt idx="1187">
                  <c:v>2.1864726821060672E-2</c:v>
                </c:pt>
                <c:pt idx="1188">
                  <c:v>2.1857958710925728E-2</c:v>
                </c:pt>
                <c:pt idx="1189">
                  <c:v>2.1851115271374164E-2</c:v>
                </c:pt>
                <c:pt idx="1190">
                  <c:v>2.1844044227508734E-2</c:v>
                </c:pt>
                <c:pt idx="1191">
                  <c:v>2.183706153438612E-2</c:v>
                </c:pt>
                <c:pt idx="1192">
                  <c:v>2.1830009760840364E-2</c:v>
                </c:pt>
                <c:pt idx="1193">
                  <c:v>2.1822891047923638E-2</c:v>
                </c:pt>
                <c:pt idx="1194">
                  <c:v>2.1814541806567611E-2</c:v>
                </c:pt>
                <c:pt idx="1195">
                  <c:v>2.1807289234352822E-2</c:v>
                </c:pt>
                <c:pt idx="1196">
                  <c:v>2.180009626498507E-2</c:v>
                </c:pt>
                <c:pt idx="1197">
                  <c:v>2.1792591454552479E-2</c:v>
                </c:pt>
                <c:pt idx="1198">
                  <c:v>2.1785146724181637E-2</c:v>
                </c:pt>
                <c:pt idx="1199">
                  <c:v>2.1777638418308598E-2</c:v>
                </c:pt>
                <c:pt idx="1200">
                  <c:v>2.1770066775544272E-2</c:v>
                </c:pt>
                <c:pt idx="1201">
                  <c:v>2.1762432034499568E-2</c:v>
                </c:pt>
                <c:pt idx="1202">
                  <c:v>2.1754734433788059E-2</c:v>
                </c:pt>
                <c:pt idx="1203">
                  <c:v>2.1747152446713786E-2</c:v>
                </c:pt>
                <c:pt idx="1204">
                  <c:v>2.1739320080556401E-2</c:v>
                </c:pt>
                <c:pt idx="1205">
                  <c:v>2.1731425597525632E-2</c:v>
                </c:pt>
                <c:pt idx="1206">
                  <c:v>2.1723469236275793E-2</c:v>
                </c:pt>
                <c:pt idx="1207">
                  <c:v>2.1715381789403805E-2</c:v>
                </c:pt>
                <c:pt idx="1208">
                  <c:v>2.1707307214104431E-2</c:v>
                </c:pt>
                <c:pt idx="1209">
                  <c:v>2.1696835759716E-2</c:v>
                </c:pt>
                <c:pt idx="1210">
                  <c:v>2.1688621704671066E-2</c:v>
                </c:pt>
                <c:pt idx="1211">
                  <c:v>2.1679303155837385E-2</c:v>
                </c:pt>
                <c:pt idx="1212">
                  <c:v>2.1672056030890577E-2</c:v>
                </c:pt>
                <c:pt idx="1213">
                  <c:v>2.1663656046168867E-2</c:v>
                </c:pt>
                <c:pt idx="1214">
                  <c:v>2.1655196160682809E-2</c:v>
                </c:pt>
                <c:pt idx="1215">
                  <c:v>2.1646676613094537E-2</c:v>
                </c:pt>
                <c:pt idx="1216">
                  <c:v>2.1638097642068789E-2</c:v>
                </c:pt>
                <c:pt idx="1217">
                  <c:v>2.1629459486267696E-2</c:v>
                </c:pt>
                <c:pt idx="1218">
                  <c:v>2.1620762384354269E-2</c:v>
                </c:pt>
                <c:pt idx="1219">
                  <c:v>2.1612006574994978E-2</c:v>
                </c:pt>
                <c:pt idx="1220">
                  <c:v>2.1603192296852831E-2</c:v>
                </c:pt>
                <c:pt idx="1221">
                  <c:v>2.1594319788594298E-2</c:v>
                </c:pt>
                <c:pt idx="1222">
                  <c:v>2.1585389288884999E-2</c:v>
                </c:pt>
                <c:pt idx="1223">
                  <c:v>2.1576401036391402E-2</c:v>
                </c:pt>
                <c:pt idx="1224">
                  <c:v>2.156735526977999E-2</c:v>
                </c:pt>
                <c:pt idx="1225">
                  <c:v>2.1558252227718108E-2</c:v>
                </c:pt>
                <c:pt idx="1226">
                  <c:v>2.1549092148871369E-2</c:v>
                </c:pt>
                <c:pt idx="1227">
                  <c:v>2.153987527190972E-2</c:v>
                </c:pt>
                <c:pt idx="1228">
                  <c:v>2.1530601835499642E-2</c:v>
                </c:pt>
                <c:pt idx="1229">
                  <c:v>2.152130694897603E-2</c:v>
                </c:pt>
                <c:pt idx="1230">
                  <c:v>2.1511925629729315E-2</c:v>
                </c:pt>
                <c:pt idx="1231">
                  <c:v>2.1502488453075112E-2</c:v>
                </c:pt>
                <c:pt idx="1232">
                  <c:v>2.1492799534585258E-2</c:v>
                </c:pt>
                <c:pt idx="1233">
                  <c:v>2.1483394615111232E-2</c:v>
                </c:pt>
                <c:pt idx="1234">
                  <c:v>2.1473786834044845E-2</c:v>
                </c:pt>
                <c:pt idx="1235">
                  <c:v>2.1464124164208408E-2</c:v>
                </c:pt>
                <c:pt idx="1236">
                  <c:v>2.1454406844270135E-2</c:v>
                </c:pt>
                <c:pt idx="1237">
                  <c:v>2.1444635112899114E-2</c:v>
                </c:pt>
                <c:pt idx="1238">
                  <c:v>2.1434809208762687E-2</c:v>
                </c:pt>
                <c:pt idx="1239">
                  <c:v>2.1424929370529939E-2</c:v>
                </c:pt>
                <c:pt idx="1240">
                  <c:v>2.1414995836869091E-2</c:v>
                </c:pt>
                <c:pt idx="1241">
                  <c:v>2.1405008846447481E-2</c:v>
                </c:pt>
                <c:pt idx="1242">
                  <c:v>2.1395061174856511E-2</c:v>
                </c:pt>
                <c:pt idx="1243">
                  <c:v>2.138497232399672E-2</c:v>
                </c:pt>
                <c:pt idx="1244">
                  <c:v>2.1374830718173456E-2</c:v>
                </c:pt>
                <c:pt idx="1245">
                  <c:v>2.1358679935235766E-2</c:v>
                </c:pt>
                <c:pt idx="1246">
                  <c:v>2.1352922171174026E-2</c:v>
                </c:pt>
                <c:pt idx="1247">
                  <c:v>2.1344091757395371E-2</c:v>
                </c:pt>
                <c:pt idx="1248">
                  <c:v>2.1333741518193405E-2</c:v>
                </c:pt>
                <c:pt idx="1249">
                  <c:v>2.132333971726336E-2</c:v>
                </c:pt>
                <c:pt idx="1250">
                  <c:v>2.1312886593251267E-2</c:v>
                </c:pt>
                <c:pt idx="1251">
                  <c:v>2.1302513036932424E-2</c:v>
                </c:pt>
                <c:pt idx="1252">
                  <c:v>2.1291962192472091E-2</c:v>
                </c:pt>
                <c:pt idx="1253">
                  <c:v>2.1281360726499443E-2</c:v>
                </c:pt>
                <c:pt idx="1254">
                  <c:v>2.1270708877635158E-2</c:v>
                </c:pt>
                <c:pt idx="1255">
                  <c:v>2.1259711673830541E-2</c:v>
                </c:pt>
                <c:pt idx="1256">
                  <c:v>2.1248951471891511E-2</c:v>
                </c:pt>
                <c:pt idx="1257">
                  <c:v>2.1238141631822353E-2</c:v>
                </c:pt>
                <c:pt idx="1258">
                  <c:v>2.1227282392280857E-2</c:v>
                </c:pt>
                <c:pt idx="1259">
                  <c:v>2.1216538314803888E-2</c:v>
                </c:pt>
                <c:pt idx="1260">
                  <c:v>2.1205585085382405E-2</c:v>
                </c:pt>
                <c:pt idx="1261">
                  <c:v>2.1194583157944751E-2</c:v>
                </c:pt>
                <c:pt idx="1262">
                  <c:v>2.1183532771129929E-2</c:v>
                </c:pt>
                <c:pt idx="1263">
                  <c:v>2.1172434163573419E-2</c:v>
                </c:pt>
                <c:pt idx="1264">
                  <c:v>2.1161102930989797E-2</c:v>
                </c:pt>
                <c:pt idx="1265">
                  <c:v>2.1149904577552205E-2</c:v>
                </c:pt>
                <c:pt idx="1266">
                  <c:v>2.1138658733891556E-2</c:v>
                </c:pt>
                <c:pt idx="1267">
                  <c:v>2.1127365638656949E-2</c:v>
                </c:pt>
                <c:pt idx="1268">
                  <c:v>2.1116025530500092E-2</c:v>
                </c:pt>
                <c:pt idx="1269">
                  <c:v>2.1104638648070953E-2</c:v>
                </c:pt>
                <c:pt idx="1270">
                  <c:v>2.1093205230015157E-2</c:v>
                </c:pt>
                <c:pt idx="1271">
                  <c:v>2.1081725514983544E-2</c:v>
                </c:pt>
                <c:pt idx="1272">
                  <c:v>2.1070199741619999E-2</c:v>
                </c:pt>
                <c:pt idx="1273">
                  <c:v>2.1058628148570149E-2</c:v>
                </c:pt>
                <c:pt idx="1274">
                  <c:v>2.1047010974477878E-2</c:v>
                </c:pt>
                <c:pt idx="1275">
                  <c:v>2.1035348457986207E-2</c:v>
                </c:pt>
                <c:pt idx="1276">
                  <c:v>2.1023640837735551E-2</c:v>
                </c:pt>
                <c:pt idx="1277">
                  <c:v>2.1011888352366316E-2</c:v>
                </c:pt>
                <c:pt idx="1278">
                  <c:v>2.1000091240516307E-2</c:v>
                </c:pt>
                <c:pt idx="1279">
                  <c:v>2.0988249740824205E-2</c:v>
                </c:pt>
                <c:pt idx="1280">
                  <c:v>2.0976364091926068E-2</c:v>
                </c:pt>
                <c:pt idx="1281">
                  <c:v>2.0964685521119159E-2</c:v>
                </c:pt>
                <c:pt idx="1282">
                  <c:v>2.0952716059154282E-2</c:v>
                </c:pt>
                <c:pt idx="1283">
                  <c:v>2.0940703148961536E-2</c:v>
                </c:pt>
                <c:pt idx="1284">
                  <c:v>2.0928647029154441E-2</c:v>
                </c:pt>
                <c:pt idx="1285">
                  <c:v>2.0916281961496957E-2</c:v>
                </c:pt>
                <c:pt idx="1286">
                  <c:v>2.0904136428636644E-2</c:v>
                </c:pt>
                <c:pt idx="1287">
                  <c:v>2.0891948416980201E-2</c:v>
                </c:pt>
                <c:pt idx="1288">
                  <c:v>2.0879718165153265E-2</c:v>
                </c:pt>
                <c:pt idx="1289">
                  <c:v>2.0867445911778873E-2</c:v>
                </c:pt>
                <c:pt idx="1290">
                  <c:v>2.0855131895477452E-2</c:v>
                </c:pt>
                <c:pt idx="1291">
                  <c:v>2.0842776354868555E-2</c:v>
                </c:pt>
                <c:pt idx="1292">
                  <c:v>2.0830379528569143E-2</c:v>
                </c:pt>
                <c:pt idx="1293">
                  <c:v>2.0817941655196168E-2</c:v>
                </c:pt>
                <c:pt idx="1294">
                  <c:v>2.0806060266962412E-2</c:v>
                </c:pt>
                <c:pt idx="1295">
                  <c:v>2.079354816475476E-2</c:v>
                </c:pt>
                <c:pt idx="1296">
                  <c:v>2.0780995701007221E-2</c:v>
                </c:pt>
                <c:pt idx="1297">
                  <c:v>2.0768403114292511E-2</c:v>
                </c:pt>
                <c:pt idx="1298">
                  <c:v>2.0755770643180682E-2</c:v>
                </c:pt>
                <c:pt idx="1299">
                  <c:v>2.0743098526242676E-2</c:v>
                </c:pt>
                <c:pt idx="1300">
                  <c:v>2.073038700204588E-2</c:v>
                </c:pt>
                <c:pt idx="1301">
                  <c:v>2.0717636309156795E-2</c:v>
                </c:pt>
                <c:pt idx="1302">
                  <c:v>2.0704846686140144E-2</c:v>
                </c:pt>
                <c:pt idx="1303">
                  <c:v>2.0692348134622708E-2</c:v>
                </c:pt>
                <c:pt idx="1304">
                  <c:v>2.067948480676814E-2</c:v>
                </c:pt>
                <c:pt idx="1305">
                  <c:v>2.0666583249157131E-2</c:v>
                </c:pt>
                <c:pt idx="1306">
                  <c:v>2.0653643700331455E-2</c:v>
                </c:pt>
                <c:pt idx="1307">
                  <c:v>2.0639635105857642E-2</c:v>
                </c:pt>
                <c:pt idx="1308">
                  <c:v>2.0626610159055665E-2</c:v>
                </c:pt>
                <c:pt idx="1309">
                  <c:v>2.0613547982783743E-2</c:v>
                </c:pt>
                <c:pt idx="1310">
                  <c:v>2.0600448815624946E-2</c:v>
                </c:pt>
                <c:pt idx="1311">
                  <c:v>2.0587670405129328E-2</c:v>
                </c:pt>
                <c:pt idx="1312">
                  <c:v>2.0574501286007543E-2</c:v>
                </c:pt>
                <c:pt idx="1313">
                  <c:v>2.0561295876283588E-2</c:v>
                </c:pt>
                <c:pt idx="1314">
                  <c:v>2.0548054414513885E-2</c:v>
                </c:pt>
                <c:pt idx="1315">
                  <c:v>2.0534777139254869E-2</c:v>
                </c:pt>
                <c:pt idx="1316">
                  <c:v>2.0521090364453615E-2</c:v>
                </c:pt>
                <c:pt idx="1317">
                  <c:v>2.0507738941241381E-2</c:v>
                </c:pt>
                <c:pt idx="1318">
                  <c:v>2.049435243573295E-2</c:v>
                </c:pt>
                <c:pt idx="1319">
                  <c:v>2.0480931086488796E-2</c:v>
                </c:pt>
                <c:pt idx="1320">
                  <c:v>2.0467475132072002E-2</c:v>
                </c:pt>
                <c:pt idx="1321">
                  <c:v>2.0453984811041302E-2</c:v>
                </c:pt>
                <c:pt idx="1322">
                  <c:v>2.0440460361951966E-2</c:v>
                </c:pt>
                <c:pt idx="1323">
                  <c:v>2.0426902023358381E-2</c:v>
                </c:pt>
                <c:pt idx="1324">
                  <c:v>2.041331003381321E-2</c:v>
                </c:pt>
                <c:pt idx="1325">
                  <c:v>2.0399684631863885E-2</c:v>
                </c:pt>
                <c:pt idx="1326">
                  <c:v>2.0386026056058729E-2</c:v>
                </c:pt>
                <c:pt idx="1327">
                  <c:v>2.0372334544940831E-2</c:v>
                </c:pt>
                <c:pt idx="1328">
                  <c:v>2.0358610337054165E-2</c:v>
                </c:pt>
                <c:pt idx="1329">
                  <c:v>2.0344853670935744E-2</c:v>
                </c:pt>
                <c:pt idx="1330">
                  <c:v>2.0331064785123452E-2</c:v>
                </c:pt>
                <c:pt idx="1331">
                  <c:v>2.0317243918150835E-2</c:v>
                </c:pt>
                <c:pt idx="1332">
                  <c:v>2.030339130854969E-2</c:v>
                </c:pt>
                <c:pt idx="1333">
                  <c:v>2.0289934017120159E-2</c:v>
                </c:pt>
                <c:pt idx="1334">
                  <c:v>2.0276021607975436E-2</c:v>
                </c:pt>
                <c:pt idx="1335">
                  <c:v>2.0262078155954311E-2</c:v>
                </c:pt>
                <c:pt idx="1336">
                  <c:v>2.0248103899559628E-2</c:v>
                </c:pt>
                <c:pt idx="1337">
                  <c:v>2.0234099077293354E-2</c:v>
                </c:pt>
                <c:pt idx="1338">
                  <c:v>2.0219622413202396E-2</c:v>
                </c:pt>
                <c:pt idx="1339">
                  <c:v>2.0205554283872232E-2</c:v>
                </c:pt>
                <c:pt idx="1340">
                  <c:v>2.0191456320074127E-2</c:v>
                </c:pt>
                <c:pt idx="1341">
                  <c:v>2.0177328760312949E-2</c:v>
                </c:pt>
                <c:pt idx="1342">
                  <c:v>2.0163171843097048E-2</c:v>
                </c:pt>
                <c:pt idx="1343">
                  <c:v>2.0148985806924331E-2</c:v>
                </c:pt>
                <c:pt idx="1344">
                  <c:v>2.0134770890298803E-2</c:v>
                </c:pt>
                <c:pt idx="1345">
                  <c:v>2.0120527331714908E-2</c:v>
                </c:pt>
                <c:pt idx="1346">
                  <c:v>2.0107183478772939E-2</c:v>
                </c:pt>
                <c:pt idx="1347">
                  <c:v>2.0092888879288395E-2</c:v>
                </c:pt>
                <c:pt idx="1348">
                  <c:v>2.0078566321230618E-2</c:v>
                </c:pt>
                <c:pt idx="1349">
                  <c:v>2.006421604305153E-2</c:v>
                </c:pt>
                <c:pt idx="1350">
                  <c:v>2.0049838283203059E-2</c:v>
                </c:pt>
                <c:pt idx="1351">
                  <c:v>2.0035433280129133E-2</c:v>
                </c:pt>
                <c:pt idx="1352">
                  <c:v>2.0021001272277239E-2</c:v>
                </c:pt>
                <c:pt idx="1353">
                  <c:v>2.0006542498085977E-2</c:v>
                </c:pt>
                <c:pt idx="1354">
                  <c:v>1.9992057195994839E-2</c:v>
                </c:pt>
                <c:pt idx="1355">
                  <c:v>1.997803355357447E-2</c:v>
                </c:pt>
                <c:pt idx="1356">
                  <c:v>1.9963498531962099E-2</c:v>
                </c:pt>
                <c:pt idx="1357">
                  <c:v>1.994893768156163E-2</c:v>
                </c:pt>
                <c:pt idx="1358">
                  <c:v>1.9934351240780111E-2</c:v>
                </c:pt>
                <c:pt idx="1359">
                  <c:v>1.9918243657242332E-2</c:v>
                </c:pt>
                <c:pt idx="1360">
                  <c:v>1.9903599086926786E-2</c:v>
                </c:pt>
                <c:pt idx="1361">
                  <c:v>1.9888929690204227E-2</c:v>
                </c:pt>
                <c:pt idx="1362">
                  <c:v>1.9874235705521302E-2</c:v>
                </c:pt>
                <c:pt idx="1363">
                  <c:v>1.985951737132206E-2</c:v>
                </c:pt>
                <c:pt idx="1364">
                  <c:v>1.9845286387260568E-2</c:v>
                </c:pt>
                <c:pt idx="1365">
                  <c:v>1.9830522541105278E-2</c:v>
                </c:pt>
                <c:pt idx="1366">
                  <c:v>1.9815735044410001E-2</c:v>
                </c:pt>
                <c:pt idx="1367">
                  <c:v>1.9800924135589738E-2</c:v>
                </c:pt>
                <c:pt idx="1368">
                  <c:v>1.9785568802867311E-2</c:v>
                </c:pt>
                <c:pt idx="1369">
                  <c:v>1.9770709378700534E-2</c:v>
                </c:pt>
                <c:pt idx="1370">
                  <c:v>1.97558272740328E-2</c:v>
                </c:pt>
                <c:pt idx="1371">
                  <c:v>1.9740922727282093E-2</c:v>
                </c:pt>
                <c:pt idx="1372">
                  <c:v>1.972599597686292E-2</c:v>
                </c:pt>
                <c:pt idx="1373">
                  <c:v>1.9711047261187175E-2</c:v>
                </c:pt>
                <c:pt idx="1374">
                  <c:v>1.9696076818661545E-2</c:v>
                </c:pt>
                <c:pt idx="1375">
                  <c:v>1.9681084887693583E-2</c:v>
                </c:pt>
                <c:pt idx="1376">
                  <c:v>1.9666071706683896E-2</c:v>
                </c:pt>
                <c:pt idx="1377">
                  <c:v>1.9651037514030481E-2</c:v>
                </c:pt>
                <c:pt idx="1378">
                  <c:v>1.9635982548130464E-2</c:v>
                </c:pt>
                <c:pt idx="1379">
                  <c:v>1.9620907047373154E-2</c:v>
                </c:pt>
                <c:pt idx="1380">
                  <c:v>1.9605811250148729E-2</c:v>
                </c:pt>
                <c:pt idx="1381">
                  <c:v>1.9590695394843021E-2</c:v>
                </c:pt>
                <c:pt idx="1382">
                  <c:v>1.9575559719835781E-2</c:v>
                </c:pt>
                <c:pt idx="1383">
                  <c:v>1.9560404463507628E-2</c:v>
                </c:pt>
                <c:pt idx="1384">
                  <c:v>1.9545229864232232E-2</c:v>
                </c:pt>
                <c:pt idx="1385">
                  <c:v>1.9530596077589665E-2</c:v>
                </c:pt>
                <c:pt idx="1386">
                  <c:v>1.9515385633008444E-2</c:v>
                </c:pt>
                <c:pt idx="1387">
                  <c:v>1.9500156543929406E-2</c:v>
                </c:pt>
                <c:pt idx="1388">
                  <c:v>1.9484909048695528E-2</c:v>
                </c:pt>
                <c:pt idx="1389">
                  <c:v>1.9469643385654174E-2</c:v>
                </c:pt>
                <c:pt idx="1390">
                  <c:v>1.9453789415285607E-2</c:v>
                </c:pt>
                <c:pt idx="1391">
                  <c:v>1.9438486089603284E-2</c:v>
                </c:pt>
                <c:pt idx="1392">
                  <c:v>1.9423165327851852E-2</c:v>
                </c:pt>
                <c:pt idx="1393">
                  <c:v>1.9407827368376304E-2</c:v>
                </c:pt>
                <c:pt idx="1394">
                  <c:v>1.9392472449519034E-2</c:v>
                </c:pt>
                <c:pt idx="1395">
                  <c:v>1.9377100809613738E-2</c:v>
                </c:pt>
                <c:pt idx="1396">
                  <c:v>1.9361712686997594E-2</c:v>
                </c:pt>
                <c:pt idx="1397">
                  <c:v>1.9346308319998218E-2</c:v>
                </c:pt>
                <c:pt idx="1398">
                  <c:v>1.9332060234575899E-2</c:v>
                </c:pt>
                <c:pt idx="1399">
                  <c:v>1.9316627910879625E-2</c:v>
                </c:pt>
                <c:pt idx="1400">
                  <c:v>1.9301180024071662E-2</c:v>
                </c:pt>
                <c:pt idx="1401">
                  <c:v>1.9285716812443177E-2</c:v>
                </c:pt>
                <c:pt idx="1402">
                  <c:v>1.926743226805264E-2</c:v>
                </c:pt>
                <c:pt idx="1403">
                  <c:v>1.9252530863008488E-2</c:v>
                </c:pt>
                <c:pt idx="1404">
                  <c:v>1.9237021038910562E-2</c:v>
                </c:pt>
                <c:pt idx="1405">
                  <c:v>1.9221496877142918E-2</c:v>
                </c:pt>
                <c:pt idx="1406">
                  <c:v>1.9205958615974517E-2</c:v>
                </c:pt>
                <c:pt idx="1407">
                  <c:v>1.9191009176844402E-2</c:v>
                </c:pt>
                <c:pt idx="1408">
                  <c:v>1.9175445187993426E-2</c:v>
                </c:pt>
                <c:pt idx="1409">
                  <c:v>1.9159867797552497E-2</c:v>
                </c:pt>
                <c:pt idx="1410">
                  <c:v>1.9144277243759812E-2</c:v>
                </c:pt>
                <c:pt idx="1411">
                  <c:v>1.9125623917905923E-2</c:v>
                </c:pt>
                <c:pt idx="1412">
                  <c:v>1.9109999326255636E-2</c:v>
                </c:pt>
                <c:pt idx="1413">
                  <c:v>1.9094362371139355E-2</c:v>
                </c:pt>
                <c:pt idx="1414">
                  <c:v>1.907099795313855E-2</c:v>
                </c:pt>
                <c:pt idx="1415">
                  <c:v>1.9064902672153307E-2</c:v>
                </c:pt>
                <c:pt idx="1416">
                  <c:v>1.9049234902458918E-2</c:v>
                </c:pt>
                <c:pt idx="1417">
                  <c:v>1.9033555671178568E-2</c:v>
                </c:pt>
                <c:pt idx="1418">
                  <c:v>1.9017865216552448E-2</c:v>
                </c:pt>
                <c:pt idx="1419">
                  <c:v>1.9002163776817238E-2</c:v>
                </c:pt>
                <c:pt idx="1420">
                  <c:v>1.898457752468136E-2</c:v>
                </c:pt>
                <c:pt idx="1421">
                  <c:v>1.896885024018621E-2</c:v>
                </c:pt>
                <c:pt idx="1422">
                  <c:v>1.8953112736755574E-2</c:v>
                </c:pt>
                <c:pt idx="1423">
                  <c:v>1.8937365252652476E-2</c:v>
                </c:pt>
                <c:pt idx="1424">
                  <c:v>1.8921608026133997E-2</c:v>
                </c:pt>
                <c:pt idx="1425">
                  <c:v>1.8905841295458057E-2</c:v>
                </c:pt>
                <c:pt idx="1426">
                  <c:v>1.8890065298873222E-2</c:v>
                </c:pt>
                <c:pt idx="1427">
                  <c:v>1.8874280274626367E-2</c:v>
                </c:pt>
                <c:pt idx="1428">
                  <c:v>1.8860395796434535E-2</c:v>
                </c:pt>
                <c:pt idx="1429">
                  <c:v>1.8842684096115357E-2</c:v>
                </c:pt>
                <c:pt idx="1430">
                  <c:v>1.8826873418327086E-2</c:v>
                </c:pt>
                <c:pt idx="1431">
                  <c:v>1.8811054665826849E-2</c:v>
                </c:pt>
                <c:pt idx="1432">
                  <c:v>1.8795228076841961E-2</c:v>
                </c:pt>
                <c:pt idx="1433">
                  <c:v>1.8779393889597176E-2</c:v>
                </c:pt>
                <c:pt idx="1434">
                  <c:v>1.8763552342312157E-2</c:v>
                </c:pt>
                <c:pt idx="1435">
                  <c:v>1.8747703673202304E-2</c:v>
                </c:pt>
                <c:pt idx="1436">
                  <c:v>1.8731848120480475E-2</c:v>
                </c:pt>
                <c:pt idx="1437">
                  <c:v>1.8717930975141579E-2</c:v>
                </c:pt>
                <c:pt idx="1438">
                  <c:v>1.8702066078305331E-2</c:v>
                </c:pt>
                <c:pt idx="1439">
                  <c:v>1.8686194960308353E-2</c:v>
                </c:pt>
                <c:pt idx="1440">
                  <c:v>1.8670317859307395E-2</c:v>
                </c:pt>
                <c:pt idx="1441">
                  <c:v>1.8652475778124789E-2</c:v>
                </c:pt>
                <c:pt idx="1442">
                  <c:v>1.8636585251241518E-2</c:v>
                </c:pt>
                <c:pt idx="1443">
                  <c:v>1.862069120458824E-2</c:v>
                </c:pt>
                <c:pt idx="1444">
                  <c:v>1.8604794579349108E-2</c:v>
                </c:pt>
                <c:pt idx="1445">
                  <c:v>1.8588896319356368E-2</c:v>
                </c:pt>
                <c:pt idx="1446">
                  <c:v>1.8572997371089507E-2</c:v>
                </c:pt>
                <c:pt idx="1447">
                  <c:v>1.8557098683682067E-2</c:v>
                </c:pt>
                <c:pt idx="1448">
                  <c:v>1.8541201208912277E-2</c:v>
                </c:pt>
                <c:pt idx="1449">
                  <c:v>1.8525305901208163E-2</c:v>
                </c:pt>
                <c:pt idx="1450">
                  <c:v>1.8511390991351462E-2</c:v>
                </c:pt>
                <c:pt idx="1451">
                  <c:v>1.8495503936471903E-2</c:v>
                </c:pt>
                <c:pt idx="1452">
                  <c:v>1.8479621820655125E-2</c:v>
                </c:pt>
                <c:pt idx="1453">
                  <c:v>1.8463745631566469E-2</c:v>
                </c:pt>
                <c:pt idx="1454">
                  <c:v>1.8441077257193274E-2</c:v>
                </c:pt>
                <c:pt idx="1455">
                  <c:v>1.8425218221627175E-2</c:v>
                </c:pt>
                <c:pt idx="1456">
                  <c:v>1.8408705957036791E-2</c:v>
                </c:pt>
                <c:pt idx="1457">
                  <c:v>1.8393523169483013E-2</c:v>
                </c:pt>
                <c:pt idx="1458">
                  <c:v>1.8377687700405456E-2</c:v>
                </c:pt>
                <c:pt idx="1459">
                  <c:v>1.8361860634319608E-2</c:v>
                </c:pt>
                <c:pt idx="1460">
                  <c:v>1.8346042244962547E-2</c:v>
                </c:pt>
                <c:pt idx="1461">
                  <c:v>1.8330232806072228E-2</c:v>
                </c:pt>
                <c:pt idx="1462">
                  <c:v>1.8314432591380454E-2</c:v>
                </c:pt>
                <c:pt idx="1463">
                  <c:v>1.8297980142148573E-2</c:v>
                </c:pt>
                <c:pt idx="1464">
                  <c:v>1.8282199148203917E-2</c:v>
                </c:pt>
                <c:pt idx="1465">
                  <c:v>1.8266428220374158E-2</c:v>
                </c:pt>
                <c:pt idx="1466">
                  <c:v>1.8250667632385555E-2</c:v>
                </c:pt>
                <c:pt idx="1467">
                  <c:v>1.8235579461170451E-2</c:v>
                </c:pt>
                <c:pt idx="1468">
                  <c:v>1.8219840339780524E-2</c:v>
                </c:pt>
                <c:pt idx="1469">
                  <c:v>1.8199620734132706E-2</c:v>
                </c:pt>
                <c:pt idx="1470">
                  <c:v>1.8188395791284957E-2</c:v>
                </c:pt>
                <c:pt idx="1471">
                  <c:v>1.8172690911571775E-2</c:v>
                </c:pt>
                <c:pt idx="1472">
                  <c:v>1.8154095734630449E-2</c:v>
                </c:pt>
                <c:pt idx="1473">
                  <c:v>1.8138416962678403E-2</c:v>
                </c:pt>
                <c:pt idx="1474">
                  <c:v>1.8122750759320346E-2</c:v>
                </c:pt>
                <c:pt idx="1475">
                  <c:v>1.8107097398248655E-2</c:v>
                </c:pt>
                <c:pt idx="1476">
                  <c:v>1.80914571531418E-2</c:v>
                </c:pt>
                <c:pt idx="1477">
                  <c:v>1.8075830297679119E-2</c:v>
                </c:pt>
                <c:pt idx="1478">
                  <c:v>1.806021710553735E-2</c:v>
                </c:pt>
                <c:pt idx="1479">
                  <c:v>1.8044617850386271E-2</c:v>
                </c:pt>
                <c:pt idx="1480">
                  <c:v>1.8029032805892194E-2</c:v>
                </c:pt>
                <c:pt idx="1481">
                  <c:v>1.8013462245716205E-2</c:v>
                </c:pt>
                <c:pt idx="1482">
                  <c:v>1.799790644351593E-2</c:v>
                </c:pt>
                <c:pt idx="1483">
                  <c:v>1.7982365672946379E-2</c:v>
                </c:pt>
                <c:pt idx="1484">
                  <c:v>1.796684020765648E-2</c:v>
                </c:pt>
                <c:pt idx="1485">
                  <c:v>1.7951330321289947E-2</c:v>
                </c:pt>
                <c:pt idx="1486">
                  <c:v>1.7935836287491371E-2</c:v>
                </c:pt>
                <c:pt idx="1487">
                  <c:v>1.7920358379894905E-2</c:v>
                </c:pt>
                <c:pt idx="1488">
                  <c:v>1.7904896872135583E-2</c:v>
                </c:pt>
                <c:pt idx="1489">
                  <c:v>1.7890108195854976E-2</c:v>
                </c:pt>
                <c:pt idx="1490">
                  <c:v>1.7874679811141003E-2</c:v>
                </c:pt>
                <c:pt idx="1491">
                  <c:v>1.7859268626083231E-2</c:v>
                </c:pt>
                <c:pt idx="1492">
                  <c:v>1.7843874914287856E-2</c:v>
                </c:pt>
                <c:pt idx="1493">
                  <c:v>1.7827844907744948E-2</c:v>
                </c:pt>
                <c:pt idx="1494">
                  <c:v>1.781248754506427E-2</c:v>
                </c:pt>
                <c:pt idx="1495">
                  <c:v>1.7797148497537336E-2</c:v>
                </c:pt>
                <c:pt idx="1496">
                  <c:v>1.7781828038762677E-2</c:v>
                </c:pt>
                <c:pt idx="1497">
                  <c:v>1.7766526442337963E-2</c:v>
                </c:pt>
                <c:pt idx="1498">
                  <c:v>1.7751243981854774E-2</c:v>
                </c:pt>
                <c:pt idx="1499">
                  <c:v>1.773598093090209E-2</c:v>
                </c:pt>
                <c:pt idx="1500">
                  <c:v>1.7720737563064543E-2</c:v>
                </c:pt>
                <c:pt idx="1501">
                  <c:v>1.7705514151922425E-2</c:v>
                </c:pt>
                <c:pt idx="1502">
                  <c:v>1.7691607114608487E-2</c:v>
                </c:pt>
                <c:pt idx="1503">
                  <c:v>1.7676422895540611E-2</c:v>
                </c:pt>
                <c:pt idx="1504">
                  <c:v>1.7661259411497987E-2</c:v>
                </c:pt>
                <c:pt idx="1505">
                  <c:v>1.7646116936028911E-2</c:v>
                </c:pt>
                <c:pt idx="1506">
                  <c:v>1.7628837325455393E-2</c:v>
                </c:pt>
                <c:pt idx="1507">
                  <c:v>1.761374078945277E-2</c:v>
                </c:pt>
                <c:pt idx="1508">
                  <c:v>1.7598666121706685E-2</c:v>
                </c:pt>
                <c:pt idx="1509">
                  <c:v>1.7583613595744119E-2</c:v>
                </c:pt>
                <c:pt idx="1510">
                  <c:v>1.7568583485090272E-2</c:v>
                </c:pt>
                <c:pt idx="1511">
                  <c:v>1.75542164041043E-2</c:v>
                </c:pt>
                <c:pt idx="1512">
                  <c:v>1.7539230982572318E-2</c:v>
                </c:pt>
                <c:pt idx="1513">
                  <c:v>1.7524268775615769E-2</c:v>
                </c:pt>
                <c:pt idx="1514">
                  <c:v>1.7509330056732726E-2</c:v>
                </c:pt>
                <c:pt idx="1515">
                  <c:v>1.7492506246238954E-2</c:v>
                </c:pt>
                <c:pt idx="1516">
                  <c:v>1.7477618472012488E-2</c:v>
                </c:pt>
                <c:pt idx="1517">
                  <c:v>1.7462755070318709E-2</c:v>
                </c:pt>
                <c:pt idx="1518">
                  <c:v>1.7447916314670131E-2</c:v>
                </c:pt>
                <c:pt idx="1519">
                  <c:v>1.743373434871557E-2</c:v>
                </c:pt>
                <c:pt idx="1520">
                  <c:v>1.7416833813986513E-2</c:v>
                </c:pt>
                <c:pt idx="1521">
                  <c:v>1.7402073136723185E-2</c:v>
                </c:pt>
                <c:pt idx="1522">
                  <c:v>1.7387338217221496E-2</c:v>
                </c:pt>
                <c:pt idx="1523">
                  <c:v>1.7372002307587012E-2</c:v>
                </c:pt>
                <c:pt idx="1524">
                  <c:v>1.7357320949455197E-2</c:v>
                </c:pt>
                <c:pt idx="1525">
                  <c:v>1.7342666190944149E-2</c:v>
                </c:pt>
                <c:pt idx="1526">
                  <c:v>1.7328038305539448E-2</c:v>
                </c:pt>
                <c:pt idx="1527">
                  <c:v>1.7313437566722333E-2</c:v>
                </c:pt>
                <c:pt idx="1528">
                  <c:v>1.7298864247973174E-2</c:v>
                </c:pt>
                <c:pt idx="1529">
                  <c:v>1.728431862276452E-2</c:v>
                </c:pt>
                <c:pt idx="1530">
                  <c:v>1.726980096456979E-2</c:v>
                </c:pt>
                <c:pt idx="1531">
                  <c:v>1.7255311546858054E-2</c:v>
                </c:pt>
                <c:pt idx="1532">
                  <c:v>1.7240850643093171E-2</c:v>
                </c:pt>
                <c:pt idx="1533">
                  <c:v>1.7226418526735534E-2</c:v>
                </c:pt>
                <c:pt idx="1534">
                  <c:v>1.7212015471243781E-2</c:v>
                </c:pt>
                <c:pt idx="1535">
                  <c:v>1.7197641750073087E-2</c:v>
                </c:pt>
                <c:pt idx="1536">
                  <c:v>1.718329763667515E-2</c:v>
                </c:pt>
                <c:pt idx="1537">
                  <c:v>1.7168983404496449E-2</c:v>
                </c:pt>
                <c:pt idx="1538">
                  <c:v>1.7154699326981732E-2</c:v>
                </c:pt>
                <c:pt idx="1539">
                  <c:v>1.714044567757227E-2</c:v>
                </c:pt>
                <c:pt idx="1540">
                  <c:v>1.7126222729707589E-2</c:v>
                </c:pt>
                <c:pt idx="1541">
                  <c:v>1.7112632437977452E-2</c:v>
                </c:pt>
                <c:pt idx="1542">
                  <c:v>1.7098470101314048E-2</c:v>
                </c:pt>
                <c:pt idx="1543">
                  <c:v>1.7084339264913265E-2</c:v>
                </c:pt>
                <c:pt idx="1544">
                  <c:v>1.7070240202189793E-2</c:v>
                </c:pt>
                <c:pt idx="1545">
                  <c:v>1.7053793642007688E-2</c:v>
                </c:pt>
                <c:pt idx="1546">
                  <c:v>1.7041545087058543E-2</c:v>
                </c:pt>
                <c:pt idx="1547">
                  <c:v>1.7027544705995372E-2</c:v>
                </c:pt>
                <c:pt idx="1548">
                  <c:v>1.701357721386465E-2</c:v>
                </c:pt>
                <c:pt idx="1549">
                  <c:v>1.6999642884076367E-2</c:v>
                </c:pt>
                <c:pt idx="1550">
                  <c:v>1.6985741990037904E-2</c:v>
                </c:pt>
                <c:pt idx="1551">
                  <c:v>1.6971874805150562E-2</c:v>
                </c:pt>
                <c:pt idx="1552">
                  <c:v>1.6958041602818254E-2</c:v>
                </c:pt>
                <c:pt idx="1553">
                  <c:v>1.6944242656435324E-2</c:v>
                </c:pt>
                <c:pt idx="1554">
                  <c:v>1.6931636477130141E-2</c:v>
                </c:pt>
                <c:pt idx="1555">
                  <c:v>1.6917903078216057E-2</c:v>
                </c:pt>
                <c:pt idx="1556">
                  <c:v>1.6904204712046678E-2</c:v>
                </c:pt>
                <c:pt idx="1557">
                  <c:v>1.6890541651989999E-2</c:v>
                </c:pt>
                <c:pt idx="1558">
                  <c:v>1.687691417141135E-2</c:v>
                </c:pt>
                <c:pt idx="1559">
                  <c:v>1.6863322543676063E-2</c:v>
                </c:pt>
                <c:pt idx="1560">
                  <c:v>1.6849767042142361E-2</c:v>
                </c:pt>
                <c:pt idx="1561">
                  <c:v>1.6836247940166693E-2</c:v>
                </c:pt>
                <c:pt idx="1562">
                  <c:v>1.6822765511108173E-2</c:v>
                </c:pt>
                <c:pt idx="1563">
                  <c:v>1.6809881608598833E-2</c:v>
                </c:pt>
                <c:pt idx="1564">
                  <c:v>1.6796471260821871E-2</c:v>
                </c:pt>
                <c:pt idx="1565">
                  <c:v>1.6783098384242291E-2</c:v>
                </c:pt>
                <c:pt idx="1566">
                  <c:v>1.6769763252197398E-2</c:v>
                </c:pt>
                <c:pt idx="1567">
                  <c:v>1.675480737766577E-2</c:v>
                </c:pt>
                <c:pt idx="1568">
                  <c:v>1.674155507630079E-2</c:v>
                </c:pt>
                <c:pt idx="1569">
                  <c:v>1.6728341404862894E-2</c:v>
                </c:pt>
                <c:pt idx="1570">
                  <c:v>1.6715166636702115E-2</c:v>
                </c:pt>
                <c:pt idx="1571">
                  <c:v>1.6702574939105937E-2</c:v>
                </c:pt>
                <c:pt idx="1572">
                  <c:v>1.6689476534257269E-2</c:v>
                </c:pt>
                <c:pt idx="1573">
                  <c:v>1.6676417830889387E-2</c:v>
                </c:pt>
                <c:pt idx="1574">
                  <c:v>1.6663399102332659E-2</c:v>
                </c:pt>
                <c:pt idx="1575">
                  <c:v>1.6650420621920087E-2</c:v>
                </c:pt>
                <c:pt idx="1576">
                  <c:v>1.6636950303888065E-2</c:v>
                </c:pt>
                <c:pt idx="1577">
                  <c:v>1.6624055512281403E-2</c:v>
                </c:pt>
                <c:pt idx="1578">
                  <c:v>1.6611201810667886E-2</c:v>
                </c:pt>
                <c:pt idx="1579">
                  <c:v>1.6598389472379311E-2</c:v>
                </c:pt>
                <c:pt idx="1580">
                  <c:v>1.6585618770740516E-2</c:v>
                </c:pt>
                <c:pt idx="1581">
                  <c:v>1.6572889979078079E-2</c:v>
                </c:pt>
                <c:pt idx="1582">
                  <c:v>1.6560203370711631E-2</c:v>
                </c:pt>
                <c:pt idx="1583">
                  <c:v>1.6547559218963399E-2</c:v>
                </c:pt>
                <c:pt idx="1584">
                  <c:v>1.6534957797150415E-2</c:v>
                </c:pt>
                <c:pt idx="1585">
                  <c:v>1.6522399378588824E-2</c:v>
                </c:pt>
                <c:pt idx="1586">
                  <c:v>1.6509884236589563E-2</c:v>
                </c:pt>
                <c:pt idx="1587">
                  <c:v>1.6497412644470529E-2</c:v>
                </c:pt>
                <c:pt idx="1588">
                  <c:v>1.6484984875536575E-2</c:v>
                </c:pt>
                <c:pt idx="1589">
                  <c:v>1.6472601203096904E-2</c:v>
                </c:pt>
                <c:pt idx="1590">
                  <c:v>1.646026190045724E-2</c:v>
                </c:pt>
                <c:pt idx="1591">
                  <c:v>1.6447967240918966E-2</c:v>
                </c:pt>
                <c:pt idx="1592">
                  <c:v>1.643571749778781E-2</c:v>
                </c:pt>
                <c:pt idx="1593">
                  <c:v>1.6424001989965933E-2</c:v>
                </c:pt>
                <c:pt idx="1594">
                  <c:v>1.6411840154059228E-2</c:v>
                </c:pt>
                <c:pt idx="1595">
                  <c:v>1.6399724032444652E-2</c:v>
                </c:pt>
                <c:pt idx="1596">
                  <c:v>1.6387653898407781E-2</c:v>
                </c:pt>
                <c:pt idx="1597">
                  <c:v>1.6375152093643739E-2</c:v>
                </c:pt>
                <c:pt idx="1598">
                  <c:v>1.6363177588179151E-2</c:v>
                </c:pt>
                <c:pt idx="1599">
                  <c:v>1.6351249912180954E-2</c:v>
                </c:pt>
                <c:pt idx="1600">
                  <c:v>1.6339369338939237E-2</c:v>
                </c:pt>
                <c:pt idx="1601">
                  <c:v>1.6327536141738003E-2</c:v>
                </c:pt>
                <c:pt idx="1602">
                  <c:v>1.6315750593861252E-2</c:v>
                </c:pt>
                <c:pt idx="1603">
                  <c:v>1.6304012968595599E-2</c:v>
                </c:pt>
                <c:pt idx="1604">
                  <c:v>1.6292323539217227E-2</c:v>
                </c:pt>
                <c:pt idx="1605">
                  <c:v>1.6280682579009272E-2</c:v>
                </c:pt>
                <c:pt idx="1606">
                  <c:v>1.6269993908663238E-2</c:v>
                </c:pt>
                <c:pt idx="1607">
                  <c:v>1.6258444644462244E-2</c:v>
                </c:pt>
                <c:pt idx="1608">
                  <c:v>1.6246944625047277E-2</c:v>
                </c:pt>
                <c:pt idx="1609">
                  <c:v>1.623549412367975E-2</c:v>
                </c:pt>
                <c:pt idx="1610">
                  <c:v>1.6224093413618412E-2</c:v>
                </c:pt>
                <c:pt idx="1611">
                  <c:v>1.6212742768117572E-2</c:v>
                </c:pt>
                <c:pt idx="1612">
                  <c:v>1.6201442460433313E-2</c:v>
                </c:pt>
                <c:pt idx="1613">
                  <c:v>1.619019276382172E-2</c:v>
                </c:pt>
                <c:pt idx="1614">
                  <c:v>1.6178993951533549E-2</c:v>
                </c:pt>
                <c:pt idx="1615">
                  <c:v>1.6168270438629017E-2</c:v>
                </c:pt>
                <c:pt idx="1616">
                  <c:v>1.6157170987761392E-2</c:v>
                </c:pt>
                <c:pt idx="1617">
                  <c:v>1.6146123218799262E-2</c:v>
                </c:pt>
                <c:pt idx="1618">
                  <c:v>1.6135127404984732E-2</c:v>
                </c:pt>
                <c:pt idx="1619">
                  <c:v>1.612295143240712E-2</c:v>
                </c:pt>
                <c:pt idx="1620">
                  <c:v>1.611207030242312E-2</c:v>
                </c:pt>
                <c:pt idx="1621">
                  <c:v>1.6101242013914666E-2</c:v>
                </c:pt>
                <c:pt idx="1622">
                  <c:v>1.6090466840137953E-2</c:v>
                </c:pt>
                <c:pt idx="1623">
                  <c:v>1.6080142130987178E-2</c:v>
                </c:pt>
                <c:pt idx="1624">
                  <c:v>1.6069470597432325E-2</c:v>
                </c:pt>
                <c:pt idx="1625">
                  <c:v>1.6058852976149923E-2</c:v>
                </c:pt>
                <c:pt idx="1626">
                  <c:v>1.6048289540392158E-2</c:v>
                </c:pt>
                <c:pt idx="1627">
                  <c:v>1.6037780563406833E-2</c:v>
                </c:pt>
                <c:pt idx="1628">
                  <c:v>1.6026946509333135E-2</c:v>
                </c:pt>
                <c:pt idx="1629">
                  <c:v>1.601655078989915E-2</c:v>
                </c:pt>
                <c:pt idx="1630">
                  <c:v>1.600621037125086E-2</c:v>
                </c:pt>
                <c:pt idx="1631">
                  <c:v>1.5995925526639244E-2</c:v>
                </c:pt>
                <c:pt idx="1632">
                  <c:v>1.5985696529320505E-2</c:v>
                </c:pt>
                <c:pt idx="1633">
                  <c:v>1.5975523652544763E-2</c:v>
                </c:pt>
                <c:pt idx="1634">
                  <c:v>1.5965407169565609E-2</c:v>
                </c:pt>
                <c:pt idx="1635">
                  <c:v>1.595534735363403E-2</c:v>
                </c:pt>
                <c:pt idx="1636">
                  <c:v>1.5945344478000147E-2</c:v>
                </c:pt>
                <c:pt idx="1637">
                  <c:v>1.5935398815916681E-2</c:v>
                </c:pt>
                <c:pt idx="1638">
                  <c:v>1.5925510640633755E-2</c:v>
                </c:pt>
                <c:pt idx="1639">
                  <c:v>1.5915680225402351E-2</c:v>
                </c:pt>
                <c:pt idx="1640">
                  <c:v>1.5905907843471723E-2</c:v>
                </c:pt>
                <c:pt idx="1641">
                  <c:v>1.5896193768091985E-2</c:v>
                </c:pt>
                <c:pt idx="1642">
                  <c:v>1.5886538272514995E-2</c:v>
                </c:pt>
                <c:pt idx="1643">
                  <c:v>1.5876941629989132E-2</c:v>
                </c:pt>
                <c:pt idx="1644">
                  <c:v>1.5867404113765388E-2</c:v>
                </c:pt>
                <c:pt idx="1645">
                  <c:v>1.5858242927991567E-2</c:v>
                </c:pt>
                <c:pt idx="1646">
                  <c:v>1.5848820584265219E-2</c:v>
                </c:pt>
                <c:pt idx="1647">
                  <c:v>1.5839458164196112E-2</c:v>
                </c:pt>
                <c:pt idx="1648">
                  <c:v>1.5830155941027661E-2</c:v>
                </c:pt>
                <c:pt idx="1649">
                  <c:v>1.582091418799975E-2</c:v>
                </c:pt>
                <c:pt idx="1650">
                  <c:v>1.5811435970747013E-2</c:v>
                </c:pt>
                <c:pt idx="1651">
                  <c:v>1.5802319989636167E-2</c:v>
                </c:pt>
                <c:pt idx="1652">
                  <c:v>1.5793265320828385E-2</c:v>
                </c:pt>
                <c:pt idx="1653">
                  <c:v>1.5784272237574649E-2</c:v>
                </c:pt>
                <c:pt idx="1654">
                  <c:v>1.5775341013130294E-2</c:v>
                </c:pt>
                <c:pt idx="1655">
                  <c:v>1.5766471920746303E-2</c:v>
                </c:pt>
                <c:pt idx="1656">
                  <c:v>1.5757665233672797E-2</c:v>
                </c:pt>
                <c:pt idx="1657">
                  <c:v>1.5748921225165975E-2</c:v>
                </c:pt>
                <c:pt idx="1658">
                  <c:v>1.574050465238519E-2</c:v>
                </c:pt>
                <c:pt idx="1659">
                  <c:v>1.5731882629211526E-2</c:v>
                </c:pt>
                <c:pt idx="1660">
                  <c:v>1.5723324081876076E-2</c:v>
                </c:pt>
                <c:pt idx="1661">
                  <c:v>1.5714829283625758E-2</c:v>
                </c:pt>
                <c:pt idx="1662">
                  <c:v>1.5706398507711002E-2</c:v>
                </c:pt>
                <c:pt idx="1663">
                  <c:v>1.5698032027381369E-2</c:v>
                </c:pt>
                <c:pt idx="1664">
                  <c:v>1.5689730115887285E-2</c:v>
                </c:pt>
                <c:pt idx="1665">
                  <c:v>1.568149304647919E-2</c:v>
                </c:pt>
                <c:pt idx="1666">
                  <c:v>1.5673321092411027E-2</c:v>
                </c:pt>
                <c:pt idx="1667">
                  <c:v>1.5665440889851112E-2</c:v>
                </c:pt>
                <c:pt idx="1668">
                  <c:v>1.5657395594256052E-2</c:v>
                </c:pt>
                <c:pt idx="1669">
                  <c:v>1.5649416211206635E-2</c:v>
                </c:pt>
                <c:pt idx="1670">
                  <c:v>1.5641503013948288E-2</c:v>
                </c:pt>
                <c:pt idx="1671">
                  <c:v>1.5633239378856852E-2</c:v>
                </c:pt>
                <c:pt idx="1672">
                  <c:v>1.5625468339702943E-2</c:v>
                </c:pt>
                <c:pt idx="1673">
                  <c:v>1.5617764351272269E-2</c:v>
                </c:pt>
                <c:pt idx="1674">
                  <c:v>1.5610127686833192E-2</c:v>
                </c:pt>
                <c:pt idx="1675">
                  <c:v>1.560255861965495E-2</c:v>
                </c:pt>
                <c:pt idx="1676">
                  <c:v>1.5595243011619075E-2</c:v>
                </c:pt>
                <c:pt idx="1677">
                  <c:v>1.5587805361235146E-2</c:v>
                </c:pt>
                <c:pt idx="1678">
                  <c:v>1.5580436105303514E-2</c:v>
                </c:pt>
                <c:pt idx="1679">
                  <c:v>1.5573135517093941E-2</c:v>
                </c:pt>
                <c:pt idx="1680">
                  <c:v>1.5564378569628803E-2</c:v>
                </c:pt>
                <c:pt idx="1681">
                  <c:v>1.5557240127632993E-2</c:v>
                </c:pt>
                <c:pt idx="1682">
                  <c:v>1.5550171280192832E-2</c:v>
                </c:pt>
                <c:pt idx="1683">
                  <c:v>1.5543172300606301E-2</c:v>
                </c:pt>
                <c:pt idx="1684">
                  <c:v>1.5536243462173081E-2</c:v>
                </c:pt>
                <c:pt idx="1685">
                  <c:v>1.5529385038194555E-2</c:v>
                </c:pt>
                <c:pt idx="1686">
                  <c:v>1.5522597301975504E-2</c:v>
                </c:pt>
                <c:pt idx="1687">
                  <c:v>1.5515880526823261E-2</c:v>
                </c:pt>
                <c:pt idx="1688">
                  <c:v>1.550961828559049E-2</c:v>
                </c:pt>
                <c:pt idx="1689">
                  <c:v>1.5502660952944294E-2</c:v>
                </c:pt>
                <c:pt idx="1690">
                  <c:v>1.5496158700839889E-2</c:v>
                </c:pt>
                <c:pt idx="1691">
                  <c:v>1.5489728503046087E-2</c:v>
                </c:pt>
                <c:pt idx="1692">
                  <c:v>1.5483370632875325E-2</c:v>
                </c:pt>
                <c:pt idx="1693">
                  <c:v>1.5477085363649392E-2</c:v>
                </c:pt>
                <c:pt idx="1694">
                  <c:v>1.5470872968687531E-2</c:v>
                </c:pt>
                <c:pt idx="1695">
                  <c:v>1.5464733721312379E-2</c:v>
                </c:pt>
                <c:pt idx="1696">
                  <c:v>1.5458667894851685E-2</c:v>
                </c:pt>
                <c:pt idx="1697">
                  <c:v>1.5452924977284973E-2</c:v>
                </c:pt>
                <c:pt idx="1698">
                  <c:v>1.5446991572813928E-2</c:v>
                </c:pt>
                <c:pt idx="1699">
                  <c:v>1.5441132340857169E-2</c:v>
                </c:pt>
                <c:pt idx="1700">
                  <c:v>1.5435347554727493E-2</c:v>
                </c:pt>
                <c:pt idx="1701">
                  <c:v>1.5429447642446746E-2</c:v>
                </c:pt>
                <c:pt idx="1702">
                  <c:v>1.5423820246482213E-2</c:v>
                </c:pt>
                <c:pt idx="1703">
                  <c:v>1.5418258159680863E-2</c:v>
                </c:pt>
                <c:pt idx="1704">
                  <c:v>1.5412757506262151E-2</c:v>
                </c:pt>
                <c:pt idx="1705">
                  <c:v>1.5407314397864953E-2</c:v>
                </c:pt>
                <c:pt idx="1706">
                  <c:v>1.5401924933542468E-2</c:v>
                </c:pt>
                <c:pt idx="1707">
                  <c:v>1.539658519976222E-2</c:v>
                </c:pt>
                <c:pt idx="1708">
                  <c:v>1.5391291270409458E-2</c:v>
                </c:pt>
                <c:pt idx="1709">
                  <c:v>1.538603920678035E-2</c:v>
                </c:pt>
                <c:pt idx="1710">
                  <c:v>1.5380979972635878E-2</c:v>
                </c:pt>
                <c:pt idx="1711">
                  <c:v>1.5375793813468874E-2</c:v>
                </c:pt>
                <c:pt idx="1712">
                  <c:v>1.5370637957519584E-2</c:v>
                </c:pt>
                <c:pt idx="1713">
                  <c:v>1.5365508234531866E-2</c:v>
                </c:pt>
                <c:pt idx="1714">
                  <c:v>1.5358284967122085E-2</c:v>
                </c:pt>
                <c:pt idx="1715">
                  <c:v>1.535311235356716E-2</c:v>
                </c:pt>
                <c:pt idx="1716">
                  <c:v>1.5348060430192581E-2</c:v>
                </c:pt>
                <c:pt idx="1717">
                  <c:v>1.5343002435626611E-2</c:v>
                </c:pt>
                <c:pt idx="1718">
                  <c:v>1.5338023637376821E-2</c:v>
                </c:pt>
                <c:pt idx="1719">
                  <c:v>1.5333038976446649E-2</c:v>
                </c:pt>
                <c:pt idx="1720">
                  <c:v>1.5328076944839947E-2</c:v>
                </c:pt>
                <c:pt idx="1721">
                  <c:v>1.5323137646814415E-2</c:v>
                </c:pt>
                <c:pt idx="1722">
                  <c:v>1.5318221186623366E-2</c:v>
                </c:pt>
                <c:pt idx="1723">
                  <c:v>1.5313307860877069E-2</c:v>
                </c:pt>
                <c:pt idx="1724">
                  <c:v>1.5308438848837428E-2</c:v>
                </c:pt>
                <c:pt idx="1725">
                  <c:v>1.5303592995893298E-2</c:v>
                </c:pt>
                <c:pt idx="1726">
                  <c:v>1.5298770406300413E-2</c:v>
                </c:pt>
                <c:pt idx="1727">
                  <c:v>1.5293985102110882E-2</c:v>
                </c:pt>
                <c:pt idx="1728">
                  <c:v>1.5289207858278713E-2</c:v>
                </c:pt>
                <c:pt idx="1729">
                  <c:v>1.5284454182063851E-2</c:v>
                </c:pt>
                <c:pt idx="1730">
                  <c:v>1.5278377110391594E-2</c:v>
                </c:pt>
                <c:pt idx="1731">
                  <c:v>1.5275017949501925E-2</c:v>
                </c:pt>
                <c:pt idx="1732">
                  <c:v>1.5270329237580274E-2</c:v>
                </c:pt>
                <c:pt idx="1733">
                  <c:v>1.52656724106701E-2</c:v>
                </c:pt>
                <c:pt idx="1734">
                  <c:v>1.5261039681173554E-2</c:v>
                </c:pt>
                <c:pt idx="1735">
                  <c:v>1.525643115334898E-2</c:v>
                </c:pt>
                <c:pt idx="1736">
                  <c:v>1.5251846931451242E-2</c:v>
                </c:pt>
                <c:pt idx="1737">
                  <c:v>1.5247287119739552E-2</c:v>
                </c:pt>
                <c:pt idx="1738">
                  <c:v>1.5242751822470509E-2</c:v>
                </c:pt>
                <c:pt idx="1739">
                  <c:v>1.5238241143899852E-2</c:v>
                </c:pt>
                <c:pt idx="1740">
                  <c:v>1.5233755188287658E-2</c:v>
                </c:pt>
                <c:pt idx="1741">
                  <c:v>1.5229294059888793E-2</c:v>
                </c:pt>
                <c:pt idx="1742">
                  <c:v>1.5224857862960729E-2</c:v>
                </c:pt>
                <c:pt idx="1743">
                  <c:v>1.5220446701762674E-2</c:v>
                </c:pt>
                <c:pt idx="1744">
                  <c:v>1.5216060680548628E-2</c:v>
                </c:pt>
                <c:pt idx="1745">
                  <c:v>1.5211699903578669E-2</c:v>
                </c:pt>
                <c:pt idx="1746">
                  <c:v>1.5207364475109399E-2</c:v>
                </c:pt>
                <c:pt idx="1747">
                  <c:v>1.5203054499396552E-2</c:v>
                </c:pt>
                <c:pt idx="1748">
                  <c:v>1.5198770080697603E-2</c:v>
                </c:pt>
                <c:pt idx="1749">
                  <c:v>1.5194490408378704E-2</c:v>
                </c:pt>
                <c:pt idx="1750">
                  <c:v>1.5190255734766494E-2</c:v>
                </c:pt>
                <c:pt idx="1751">
                  <c:v>1.5186046922355818E-2</c:v>
                </c:pt>
                <c:pt idx="1752">
                  <c:v>1.5181864075399983E-2</c:v>
                </c:pt>
                <c:pt idx="1753">
                  <c:v>1.5177734991438471E-2</c:v>
                </c:pt>
                <c:pt idx="1754">
                  <c:v>1.5173606104233293E-2</c:v>
                </c:pt>
                <c:pt idx="1755">
                  <c:v>1.5169503503847792E-2</c:v>
                </c:pt>
                <c:pt idx="1756">
                  <c:v>1.5165427294536835E-2</c:v>
                </c:pt>
                <c:pt idx="1757">
                  <c:v>1.5161377580557894E-2</c:v>
                </c:pt>
                <c:pt idx="1758">
                  <c:v>1.5157354466170175E-2</c:v>
                </c:pt>
                <c:pt idx="1759">
                  <c:v>1.5153358055632025E-2</c:v>
                </c:pt>
                <c:pt idx="1760">
                  <c:v>1.514938845320265E-2</c:v>
                </c:pt>
                <c:pt idx="1761">
                  <c:v>1.5145445763137788E-2</c:v>
                </c:pt>
                <c:pt idx="1762">
                  <c:v>1.5141486641837162E-2</c:v>
                </c:pt>
                <c:pt idx="1763">
                  <c:v>1.5137596295681172E-2</c:v>
                </c:pt>
                <c:pt idx="1764">
                  <c:v>1.5133733166035546E-2</c:v>
                </c:pt>
                <c:pt idx="1765">
                  <c:v>1.5129897357157106E-2</c:v>
                </c:pt>
                <c:pt idx="1766">
                  <c:v>1.5125496404827743E-2</c:v>
                </c:pt>
                <c:pt idx="1767">
                  <c:v>1.5121770250005453E-2</c:v>
                </c:pt>
                <c:pt idx="1768">
                  <c:v>1.5117966560974416E-2</c:v>
                </c:pt>
                <c:pt idx="1769">
                  <c:v>1.5114243202973832E-2</c:v>
                </c:pt>
                <c:pt idx="1770">
                  <c:v>1.5110547693261367E-2</c:v>
                </c:pt>
                <c:pt idx="1771">
                  <c:v>1.5106880136090517E-2</c:v>
                </c:pt>
                <c:pt idx="1772">
                  <c:v>1.5103240635712112E-2</c:v>
                </c:pt>
                <c:pt idx="1773">
                  <c:v>1.5099629296382311E-2</c:v>
                </c:pt>
                <c:pt idx="1774">
                  <c:v>1.5096046222352832E-2</c:v>
                </c:pt>
                <c:pt idx="1775">
                  <c:v>1.5092626755047021E-2</c:v>
                </c:pt>
                <c:pt idx="1776">
                  <c:v>1.5089104338132353E-2</c:v>
                </c:pt>
                <c:pt idx="1777">
                  <c:v>1.5085610516634153E-2</c:v>
                </c:pt>
                <c:pt idx="1778">
                  <c:v>1.5082145394816846E-2</c:v>
                </c:pt>
                <c:pt idx="1779">
                  <c:v>1.5078633684971645E-2</c:v>
                </c:pt>
                <c:pt idx="1780">
                  <c:v>1.5074255555425711E-2</c:v>
                </c:pt>
                <c:pt idx="1781">
                  <c:v>1.5070883513423602E-2</c:v>
                </c:pt>
                <c:pt idx="1782">
                  <c:v>1.506754060924244E-2</c:v>
                </c:pt>
                <c:pt idx="1783">
                  <c:v>1.5064008710391225E-2</c:v>
                </c:pt>
                <c:pt idx="1784">
                  <c:v>1.5061028386936263E-2</c:v>
                </c:pt>
                <c:pt idx="1785">
                  <c:v>1.5057775509806868E-2</c:v>
                </c:pt>
                <c:pt idx="1786">
                  <c:v>1.5054552196248194E-2</c:v>
                </c:pt>
                <c:pt idx="1787">
                  <c:v>1.5051358550525534E-2</c:v>
                </c:pt>
                <c:pt idx="1788">
                  <c:v>1.5048194676906788E-2</c:v>
                </c:pt>
                <c:pt idx="1789">
                  <c:v>1.5045060679652033E-2</c:v>
                </c:pt>
                <c:pt idx="1790">
                  <c:v>1.5041956663029168E-2</c:v>
                </c:pt>
                <c:pt idx="1791">
                  <c:v>1.5038882731304354E-2</c:v>
                </c:pt>
                <c:pt idx="1792">
                  <c:v>1.5035838988743751E-2</c:v>
                </c:pt>
                <c:pt idx="1793">
                  <c:v>1.5032825539612653E-2</c:v>
                </c:pt>
                <c:pt idx="1794">
                  <c:v>1.5029842488177221E-2</c:v>
                </c:pt>
                <c:pt idx="1795">
                  <c:v>1.5026889938707089E-2</c:v>
                </c:pt>
                <c:pt idx="1796">
                  <c:v>1.5023967995468419E-2</c:v>
                </c:pt>
                <c:pt idx="1797">
                  <c:v>1.5021076762730848E-2</c:v>
                </c:pt>
                <c:pt idx="1798">
                  <c:v>1.5018216344760537E-2</c:v>
                </c:pt>
                <c:pt idx="1799">
                  <c:v>1.5015386845827991E-2</c:v>
                </c:pt>
                <c:pt idx="1800">
                  <c:v>1.5012588370201108E-2</c:v>
                </c:pt>
                <c:pt idx="1801">
                  <c:v>1.5009700283092703E-2</c:v>
                </c:pt>
                <c:pt idx="1802">
                  <c:v>1.5006962030294569E-2</c:v>
                </c:pt>
                <c:pt idx="1803">
                  <c:v>1.5004255104843307E-2</c:v>
                </c:pt>
                <c:pt idx="1804">
                  <c:v>1.5002089573222483E-2</c:v>
                </c:pt>
                <c:pt idx="1805">
                  <c:v>1.4999064991121939E-2</c:v>
                </c:pt>
                <c:pt idx="1806">
                  <c:v>1.4996454845014861E-2</c:v>
                </c:pt>
                <c:pt idx="1807">
                  <c:v>1.4993876452111327E-2</c:v>
                </c:pt>
                <c:pt idx="1808">
                  <c:v>1.4991329916685321E-2</c:v>
                </c:pt>
                <c:pt idx="1809">
                  <c:v>1.498881534301082E-2</c:v>
                </c:pt>
                <c:pt idx="1810">
                  <c:v>1.4986332835360936E-2</c:v>
                </c:pt>
                <c:pt idx="1811">
                  <c:v>1.4983882498011391E-2</c:v>
                </c:pt>
                <c:pt idx="1812">
                  <c:v>1.4981464435235294E-2</c:v>
                </c:pt>
                <c:pt idx="1813">
                  <c:v>1.4979078751309232E-2</c:v>
                </c:pt>
                <c:pt idx="1814">
                  <c:v>1.497642736953253E-2</c:v>
                </c:pt>
                <c:pt idx="1815">
                  <c:v>1.4974102255208344E-2</c:v>
                </c:pt>
                <c:pt idx="1816">
                  <c:v>1.4971809814924519E-2</c:v>
                </c:pt>
                <c:pt idx="1817">
                  <c:v>1.4968588011194361E-2</c:v>
                </c:pt>
                <c:pt idx="1818">
                  <c:v>1.4967007952589206E-2</c:v>
                </c:pt>
                <c:pt idx="1819">
                  <c:v>1.4965129581020697E-2</c:v>
                </c:pt>
                <c:pt idx="1820">
                  <c:v>1.4962968879609129E-2</c:v>
                </c:pt>
                <c:pt idx="1821">
                  <c:v>1.4960841373595102E-2</c:v>
                </c:pt>
                <c:pt idx="1822">
                  <c:v>1.495874716725254E-2</c:v>
                </c:pt>
                <c:pt idx="1823">
                  <c:v>1.4956517043099598E-2</c:v>
                </c:pt>
                <c:pt idx="1824">
                  <c:v>1.4954487420306171E-2</c:v>
                </c:pt>
                <c:pt idx="1825">
                  <c:v>1.4952491401154859E-2</c:v>
                </c:pt>
                <c:pt idx="1826">
                  <c:v>1.4950529089918211E-2</c:v>
                </c:pt>
                <c:pt idx="1827">
                  <c:v>1.4949137351312494E-2</c:v>
                </c:pt>
                <c:pt idx="1828">
                  <c:v>1.4947249863605494E-2</c:v>
                </c:pt>
                <c:pt idx="1829">
                  <c:v>1.4945396423239093E-2</c:v>
                </c:pt>
                <c:pt idx="1830">
                  <c:v>1.4943577134498566E-2</c:v>
                </c:pt>
                <c:pt idx="1831">
                  <c:v>1.4941603433981038E-2</c:v>
                </c:pt>
                <c:pt idx="1832">
                  <c:v>1.4939850359982104E-2</c:v>
                </c:pt>
                <c:pt idx="1833">
                  <c:v>1.4938131741588133E-2</c:v>
                </c:pt>
                <c:pt idx="1834">
                  <c:v>1.4936447683083179E-2</c:v>
                </c:pt>
                <c:pt idx="1835">
                  <c:v>1.4934996615252135E-2</c:v>
                </c:pt>
                <c:pt idx="1836">
                  <c:v>1.4933384426317609E-2</c:v>
                </c:pt>
                <c:pt idx="1837">
                  <c:v>1.493180711903022E-2</c:v>
                </c:pt>
                <c:pt idx="1838">
                  <c:v>1.4930264797685668E-2</c:v>
                </c:pt>
                <c:pt idx="1839">
                  <c:v>1.4928757566573574E-2</c:v>
                </c:pt>
                <c:pt idx="1840">
                  <c:v>1.4927285529988774E-2</c:v>
                </c:pt>
                <c:pt idx="1841">
                  <c:v>1.4925848792224363E-2</c:v>
                </c:pt>
                <c:pt idx="1842">
                  <c:v>1.4924447457577778E-2</c:v>
                </c:pt>
                <c:pt idx="1843">
                  <c:v>1.4923081630341251E-2</c:v>
                </c:pt>
                <c:pt idx="1844">
                  <c:v>1.4921751414814825E-2</c:v>
                </c:pt>
                <c:pt idx="1845">
                  <c:v>1.4920456915295074E-2</c:v>
                </c:pt>
                <c:pt idx="1846">
                  <c:v>1.4919198236079439E-2</c:v>
                </c:pt>
                <c:pt idx="1847">
                  <c:v>1.4917975481466225E-2</c:v>
                </c:pt>
                <c:pt idx="1848">
                  <c:v>1.4916788755758087E-2</c:v>
                </c:pt>
                <c:pt idx="1849">
                  <c:v>1.4915638163255075E-2</c:v>
                </c:pt>
                <c:pt idx="1850">
                  <c:v>1.4914523808257231E-2</c:v>
                </c:pt>
                <c:pt idx="1851">
                  <c:v>1.4913445795070687E-2</c:v>
                </c:pt>
                <c:pt idx="1852">
                  <c:v>1.4912404227993753E-2</c:v>
                </c:pt>
                <c:pt idx="1853">
                  <c:v>1.4911155655051698E-2</c:v>
                </c:pt>
                <c:pt idx="1854">
                  <c:v>1.4910184695368933E-2</c:v>
                </c:pt>
                <c:pt idx="1855">
                  <c:v>1.4909250485742351E-2</c:v>
                </c:pt>
                <c:pt idx="1856">
                  <c:v>1.4908353130474457E-2</c:v>
                </c:pt>
                <c:pt idx="1857">
                  <c:v>1.4908510290043626E-2</c:v>
                </c:pt>
                <c:pt idx="1858">
                  <c:v>1.490692603501885E-2</c:v>
                </c:pt>
                <c:pt idx="1859">
                  <c:v>1.4906142511307721E-2</c:v>
                </c:pt>
                <c:pt idx="1860">
                  <c:v>1.4905396268170872E-2</c:v>
                </c:pt>
                <c:pt idx="1861">
                  <c:v>1.4904687409918776E-2</c:v>
                </c:pt>
                <c:pt idx="1862">
                  <c:v>1.4904016040867118E-2</c:v>
                </c:pt>
                <c:pt idx="1863">
                  <c:v>1.4903382265328112E-2</c:v>
                </c:pt>
                <c:pt idx="1864">
                  <c:v>1.4902786187618313E-2</c:v>
                </c:pt>
                <c:pt idx="1865">
                  <c:v>1.4902227912050798E-2</c:v>
                </c:pt>
                <c:pt idx="1866">
                  <c:v>1.4901429514936863E-2</c:v>
                </c:pt>
                <c:pt idx="1867">
                  <c:v>1.4900944441901058E-2</c:v>
                </c:pt>
                <c:pt idx="1868">
                  <c:v>1.4900497474939154E-2</c:v>
                </c:pt>
                <c:pt idx="1869">
                  <c:v>1.4900088718363314E-2</c:v>
                </c:pt>
                <c:pt idx="1870">
                  <c:v>1.4899718276493609E-2</c:v>
                </c:pt>
                <c:pt idx="1871">
                  <c:v>1.4899386253645711E-2</c:v>
                </c:pt>
                <c:pt idx="1872">
                  <c:v>1.489909275414145E-2</c:v>
                </c:pt>
                <c:pt idx="1873">
                  <c:v>1.4898837882300016E-2</c:v>
                </c:pt>
                <c:pt idx="1874">
                  <c:v>1.4898621742442357E-2</c:v>
                </c:pt>
                <c:pt idx="1875">
                  <c:v>1.4898141928447295E-2</c:v>
                </c:pt>
                <c:pt idx="1876">
                  <c:v>1.4898000770366515E-2</c:v>
                </c:pt>
                <c:pt idx="1877">
                  <c:v>1.4897898648174923E-2</c:v>
                </c:pt>
                <c:pt idx="1878">
                  <c:v>1.4897835666195292E-2</c:v>
                </c:pt>
                <c:pt idx="1879">
                  <c:v>1.4898439698743408E-2</c:v>
                </c:pt>
                <c:pt idx="1880">
                  <c:v>1.4898460973987582E-2</c:v>
                </c:pt>
                <c:pt idx="1881">
                  <c:v>1.4898521720577949E-2</c:v>
                </c:pt>
                <c:pt idx="1882">
                  <c:v>1.4898622042851046E-2</c:v>
                </c:pt>
                <c:pt idx="1883">
                  <c:v>1.4898436636572384E-2</c:v>
                </c:pt>
                <c:pt idx="1884">
                  <c:v>1.4898613554476886E-2</c:v>
                </c:pt>
                <c:pt idx="1885">
                  <c:v>1.4898830351974642E-2</c:v>
                </c:pt>
                <c:pt idx="1886">
                  <c:v>1.4899087133401533E-2</c:v>
                </c:pt>
                <c:pt idx="1887">
                  <c:v>1.4899384003094318E-2</c:v>
                </c:pt>
                <c:pt idx="1888">
                  <c:v>1.4900060908730533E-2</c:v>
                </c:pt>
                <c:pt idx="1889">
                  <c:v>1.4900441182260591E-2</c:v>
                </c:pt>
                <c:pt idx="1890">
                  <c:v>1.4900861866197841E-2</c:v>
                </c:pt>
                <c:pt idx="1891">
                  <c:v>1.4901323064886646E-2</c:v>
                </c:pt>
                <c:pt idx="1892">
                  <c:v>1.490182488267397E-2</c:v>
                </c:pt>
                <c:pt idx="1893">
                  <c:v>1.4902367423911992E-2</c:v>
                </c:pt>
                <c:pt idx="1894">
                  <c:v>1.4902950792946811E-2</c:v>
                </c:pt>
                <c:pt idx="1895">
                  <c:v>1.4903575094133209E-2</c:v>
                </c:pt>
                <c:pt idx="1896">
                  <c:v>1.4904240431820762E-2</c:v>
                </c:pt>
                <c:pt idx="1897">
                  <c:v>1.4904946910365124E-2</c:v>
                </c:pt>
                <c:pt idx="1898">
                  <c:v>1.4905694634122817E-2</c:v>
                </c:pt>
                <c:pt idx="1899">
                  <c:v>1.4906483707447758E-2</c:v>
                </c:pt>
                <c:pt idx="1900">
                  <c:v>1.4907314234701685E-2</c:v>
                </c:pt>
                <c:pt idx="1901">
                  <c:v>1.4908186320241119E-2</c:v>
                </c:pt>
                <c:pt idx="1902">
                  <c:v>1.4909100068429538E-2</c:v>
                </c:pt>
                <c:pt idx="1903">
                  <c:v>1.4910055583628675E-2</c:v>
                </c:pt>
                <c:pt idx="1904">
                  <c:v>1.4911052970202007E-2</c:v>
                </c:pt>
                <c:pt idx="1905">
                  <c:v>1.491170170241287E-2</c:v>
                </c:pt>
                <c:pt idx="1906">
                  <c:v>1.4912780074826654E-2</c:v>
                </c:pt>
                <c:pt idx="1907">
                  <c:v>1.4913900622512063E-2</c:v>
                </c:pt>
                <c:pt idx="1908">
                  <c:v>1.4915063449833968E-2</c:v>
                </c:pt>
                <c:pt idx="1909">
                  <c:v>1.4916268661161629E-2</c:v>
                </c:pt>
                <c:pt idx="1910">
                  <c:v>1.49179224330649E-2</c:v>
                </c:pt>
                <c:pt idx="1911">
                  <c:v>1.4919215841570415E-2</c:v>
                </c:pt>
                <c:pt idx="1912">
                  <c:v>1.4920551956414398E-2</c:v>
                </c:pt>
                <c:pt idx="1913">
                  <c:v>1.4921930881974221E-2</c:v>
                </c:pt>
                <c:pt idx="1914">
                  <c:v>1.4923352722629868E-2</c:v>
                </c:pt>
                <c:pt idx="1915">
                  <c:v>1.492481758275698E-2</c:v>
                </c:pt>
                <c:pt idx="1916">
                  <c:v>1.4926325566744227E-2</c:v>
                </c:pt>
                <c:pt idx="1917">
                  <c:v>1.4927876778970721E-2</c:v>
                </c:pt>
                <c:pt idx="1918">
                  <c:v>1.4928609121487746E-2</c:v>
                </c:pt>
                <c:pt idx="1919">
                  <c:v>1.4930240724293498E-2</c:v>
                </c:pt>
                <c:pt idx="1920">
                  <c:v>1.4931915849969002E-2</c:v>
                </c:pt>
                <c:pt idx="1921">
                  <c:v>1.4933634602892987E-2</c:v>
                </c:pt>
                <c:pt idx="1922">
                  <c:v>1.4935397087446844E-2</c:v>
                </c:pt>
                <c:pt idx="1923">
                  <c:v>1.4937203408014632E-2</c:v>
                </c:pt>
                <c:pt idx="1924">
                  <c:v>1.4939053668981295E-2</c:v>
                </c:pt>
                <c:pt idx="1925">
                  <c:v>1.4940947974731777E-2</c:v>
                </c:pt>
                <c:pt idx="1926">
                  <c:v>1.4942886429656355E-2</c:v>
                </c:pt>
                <c:pt idx="1927">
                  <c:v>1.4944409484813303E-2</c:v>
                </c:pt>
                <c:pt idx="1928">
                  <c:v>1.4946433279616955E-2</c:v>
                </c:pt>
                <c:pt idx="1929">
                  <c:v>1.4948501527457811E-2</c:v>
                </c:pt>
                <c:pt idx="1930">
                  <c:v>1.4950614332722486E-2</c:v>
                </c:pt>
                <c:pt idx="1931">
                  <c:v>1.4954191174028462E-2</c:v>
                </c:pt>
                <c:pt idx="1932">
                  <c:v>1.4956403336993445E-2</c:v>
                </c:pt>
                <c:pt idx="1933">
                  <c:v>1.4958660398560657E-2</c:v>
                </c:pt>
                <c:pt idx="1934">
                  <c:v>1.4960962463142227E-2</c:v>
                </c:pt>
                <c:pt idx="1935">
                  <c:v>1.4963309635149417E-2</c:v>
                </c:pt>
                <c:pt idx="1936">
                  <c:v>1.4965211917474455E-2</c:v>
                </c:pt>
                <c:pt idx="1937">
                  <c:v>1.4967646259991911E-2</c:v>
                </c:pt>
                <c:pt idx="1938">
                  <c:v>1.4970126013828029E-2</c:v>
                </c:pt>
                <c:pt idx="1939">
                  <c:v>1.4972651283400381E-2</c:v>
                </c:pt>
                <c:pt idx="1940">
                  <c:v>1.497572576120801E-2</c:v>
                </c:pt>
                <c:pt idx="1941">
                  <c:v>1.4978345770572256E-2</c:v>
                </c:pt>
                <c:pt idx="1942">
                  <c:v>1.4981011618312206E-2</c:v>
                </c:pt>
                <c:pt idx="1943">
                  <c:v>1.4983723408858235E-2</c:v>
                </c:pt>
                <c:pt idx="1944">
                  <c:v>1.4986481246636379E-2</c:v>
                </c:pt>
                <c:pt idx="1945">
                  <c:v>1.4989285236084835E-2</c:v>
                </c:pt>
                <c:pt idx="1946">
                  <c:v>1.4992135481633981E-2</c:v>
                </c:pt>
                <c:pt idx="1947">
                  <c:v>1.4995032087720274E-2</c:v>
                </c:pt>
                <c:pt idx="1948">
                  <c:v>1.4997975158783651E-2</c:v>
                </c:pt>
                <c:pt idx="1949">
                  <c:v>1.5000964799265784E-2</c:v>
                </c:pt>
                <c:pt idx="1950">
                  <c:v>1.5004001113604001E-2</c:v>
                </c:pt>
                <c:pt idx="1951">
                  <c:v>1.5007084206246926E-2</c:v>
                </c:pt>
                <c:pt idx="1952">
                  <c:v>1.5010214181639708E-2</c:v>
                </c:pt>
                <c:pt idx="1953">
                  <c:v>1.5013391144228361E-2</c:v>
                </c:pt>
                <c:pt idx="1954">
                  <c:v>1.5016615198466726E-2</c:v>
                </c:pt>
                <c:pt idx="1955">
                  <c:v>1.5019886448803425E-2</c:v>
                </c:pt>
                <c:pt idx="1956">
                  <c:v>1.5023204999696638E-2</c:v>
                </c:pt>
                <c:pt idx="1957">
                  <c:v>1.5026008371703219E-2</c:v>
                </c:pt>
                <c:pt idx="1958">
                  <c:v>1.5029418281760394E-2</c:v>
                </c:pt>
                <c:pt idx="1959">
                  <c:v>1.5032875796267182E-2</c:v>
                </c:pt>
                <c:pt idx="1960">
                  <c:v>1.5036381019684198E-2</c:v>
                </c:pt>
                <c:pt idx="1961">
                  <c:v>1.5039815320917044E-2</c:v>
                </c:pt>
                <c:pt idx="1962">
                  <c:v>1.5043572738929227E-2</c:v>
                </c:pt>
                <c:pt idx="1963">
                  <c:v>1.5046594139692719E-2</c:v>
                </c:pt>
                <c:pt idx="1964">
                  <c:v>1.5049417776879395E-2</c:v>
                </c:pt>
                <c:pt idx="1965">
                  <c:v>1.5052039823051753E-2</c:v>
                </c:pt>
                <c:pt idx="1966">
                  <c:v>1.5054456441972381E-2</c:v>
                </c:pt>
                <c:pt idx="1967">
                  <c:v>1.5056663788614371E-2</c:v>
                </c:pt>
                <c:pt idx="1968">
                  <c:v>1.505865800914569E-2</c:v>
                </c:pt>
                <c:pt idx="1969">
                  <c:v>1.5060435240947415E-2</c:v>
                </c:pt>
                <c:pt idx="1970">
                  <c:v>1.5061231372624384E-2</c:v>
                </c:pt>
                <c:pt idx="1971">
                  <c:v>1.5062575999493788E-2</c:v>
                </c:pt>
                <c:pt idx="1972">
                  <c:v>1.5063686999974735E-2</c:v>
                </c:pt>
                <c:pt idx="1973">
                  <c:v>1.5064560390272597E-2</c:v>
                </c:pt>
                <c:pt idx="1974">
                  <c:v>1.5065787372535857E-2</c:v>
                </c:pt>
                <c:pt idx="1975">
                  <c:v>1.5066167991019341E-2</c:v>
                </c:pt>
                <c:pt idx="1976">
                  <c:v>1.5066913725002351E-2</c:v>
                </c:pt>
                <c:pt idx="1977">
                  <c:v>1.5067656592280265E-2</c:v>
                </c:pt>
                <c:pt idx="1978">
                  <c:v>1.5068396581279231E-2</c:v>
                </c:pt>
                <c:pt idx="1979">
                  <c:v>1.5068766582754781E-2</c:v>
                </c:pt>
                <c:pt idx="1980">
                  <c:v>1.5069500959172435E-2</c:v>
                </c:pt>
                <c:pt idx="1981">
                  <c:v>1.5070232423528488E-2</c:v>
                </c:pt>
                <c:pt idx="1982">
                  <c:v>1.5070960964248373E-2</c:v>
                </c:pt>
                <c:pt idx="1983">
                  <c:v>1.5073518383015908E-2</c:v>
                </c:pt>
                <c:pt idx="1984">
                  <c:v>1.5074240128293068E-2</c:v>
                </c:pt>
                <c:pt idx="1985">
                  <c:v>1.5074958910461322E-2</c:v>
                </c:pt>
                <c:pt idx="1986">
                  <c:v>1.507535102188909E-2</c:v>
                </c:pt>
                <c:pt idx="1987">
                  <c:v>1.5075290683465258E-2</c:v>
                </c:pt>
                <c:pt idx="1988">
                  <c:v>1.507600106658989E-2</c:v>
                </c:pt>
                <c:pt idx="1989">
                  <c:v>1.5076708443148099E-2</c:v>
                </c:pt>
                <c:pt idx="1990">
                  <c:v>1.5077412801562331E-2</c:v>
                </c:pt>
                <c:pt idx="1991">
                  <c:v>1.5078114130255912E-2</c:v>
                </c:pt>
                <c:pt idx="1992">
                  <c:v>1.5079906446034892E-2</c:v>
                </c:pt>
                <c:pt idx="1993">
                  <c:v>1.5080601106524023E-2</c:v>
                </c:pt>
                <c:pt idx="1994">
                  <c:v>1.5081292699699092E-2</c:v>
                </c:pt>
                <c:pt idx="1995">
                  <c:v>1.5081981213986377E-2</c:v>
                </c:pt>
                <c:pt idx="1996">
                  <c:v>1.5082666637806207E-2</c:v>
                </c:pt>
                <c:pt idx="1997">
                  <c:v>1.5083348959581458E-2</c:v>
                </c:pt>
                <c:pt idx="1998">
                  <c:v>1.5084028167732456E-2</c:v>
                </c:pt>
                <c:pt idx="1999">
                  <c:v>1.508470425068038E-2</c:v>
                </c:pt>
                <c:pt idx="2000">
                  <c:v>1.5084287840958133E-2</c:v>
                </c:pt>
                <c:pt idx="2001">
                  <c:v>1.5086046994662764E-2</c:v>
                </c:pt>
                <c:pt idx="2002">
                  <c:v>1.508671363253958E-2</c:v>
                </c:pt>
                <c:pt idx="2003">
                  <c:v>1.5087377098903131E-2</c:v>
                </c:pt>
                <c:pt idx="2004">
                  <c:v>1.5088037382174593E-2</c:v>
                </c:pt>
                <c:pt idx="2005">
                  <c:v>1.5088694470776846E-2</c:v>
                </c:pt>
                <c:pt idx="2006">
                  <c:v>1.5089348353129365E-2</c:v>
                </c:pt>
                <c:pt idx="2007">
                  <c:v>1.508999901765843E-2</c:v>
                </c:pt>
                <c:pt idx="2008">
                  <c:v>1.5090646452782666E-2</c:v>
                </c:pt>
                <c:pt idx="2009">
                  <c:v>1.5090206767326066E-2</c:v>
                </c:pt>
                <c:pt idx="2010">
                  <c:v>1.5090848331794431E-2</c:v>
                </c:pt>
                <c:pt idx="2011">
                  <c:v>1.5091486635010427E-2</c:v>
                </c:pt>
                <c:pt idx="2012">
                  <c:v>1.509212166539914E-2</c:v>
                </c:pt>
                <c:pt idx="2013">
                  <c:v>1.509383478211768E-2</c:v>
                </c:pt>
                <c:pt idx="2014">
                  <c:v>1.5094462597680621E-2</c:v>
                </c:pt>
                <c:pt idx="2015">
                  <c:v>1.5095087102792925E-2</c:v>
                </c:pt>
                <c:pt idx="2016">
                  <c:v>1.509570828587832E-2</c:v>
                </c:pt>
                <c:pt idx="2017">
                  <c:v>1.5096326135356284E-2</c:v>
                </c:pt>
                <c:pt idx="2018">
                  <c:v>1.5096940639652242E-2</c:v>
                </c:pt>
                <c:pt idx="2019">
                  <c:v>1.5097551787182271E-2</c:v>
                </c:pt>
                <c:pt idx="2020">
                  <c:v>1.5098159566376054E-2</c:v>
                </c:pt>
                <c:pt idx="2021">
                  <c:v>1.5098763965648812E-2</c:v>
                </c:pt>
                <c:pt idx="2022">
                  <c:v>1.5097930876062371E-2</c:v>
                </c:pt>
                <c:pt idx="2023">
                  <c:v>1.5098529361279311E-2</c:v>
                </c:pt>
                <c:pt idx="2024">
                  <c:v>1.5099124435717926E-2</c:v>
                </c:pt>
                <c:pt idx="2025">
                  <c:v>1.509971608780436E-2</c:v>
                </c:pt>
                <c:pt idx="2026">
                  <c:v>1.5099840192448175E-2</c:v>
                </c:pt>
                <c:pt idx="2027">
                  <c:v>1.5101495972891159E-2</c:v>
                </c:pt>
                <c:pt idx="2028">
                  <c:v>1.5102432676214255E-2</c:v>
                </c:pt>
                <c:pt idx="2029">
                  <c:v>1.5102651708651441E-2</c:v>
                </c:pt>
                <c:pt idx="2030">
                  <c:v>1.5103224353071236E-2</c:v>
                </c:pt>
                <c:pt idx="2031">
                  <c:v>1.5103793499747397E-2</c:v>
                </c:pt>
                <c:pt idx="2032">
                  <c:v>1.5104359137106766E-2</c:v>
                </c:pt>
                <c:pt idx="2033">
                  <c:v>1.5104921253567397E-2</c:v>
                </c:pt>
                <c:pt idx="2034">
                  <c:v>1.5105479837557887E-2</c:v>
                </c:pt>
                <c:pt idx="2035">
                  <c:v>1.5106390371004409E-2</c:v>
                </c:pt>
                <c:pt idx="2036">
                  <c:v>1.5106941622189977E-2</c:v>
                </c:pt>
                <c:pt idx="2037">
                  <c:v>1.5107489305197617E-2</c:v>
                </c:pt>
                <c:pt idx="2038">
                  <c:v>1.5108033408451375E-2</c:v>
                </c:pt>
                <c:pt idx="2039">
                  <c:v>1.5108219365244787E-2</c:v>
                </c:pt>
                <c:pt idx="2040">
                  <c:v>1.5108756511294624E-2</c:v>
                </c:pt>
                <c:pt idx="2041">
                  <c:v>1.5109441816382027E-2</c:v>
                </c:pt>
                <c:pt idx="2042">
                  <c:v>1.5109819951296177E-2</c:v>
                </c:pt>
                <c:pt idx="2043">
                  <c:v>1.5110346222094546E-2</c:v>
                </c:pt>
                <c:pt idx="2044">
                  <c:v>1.5111222204827891E-2</c:v>
                </c:pt>
                <c:pt idx="2045">
                  <c:v>1.5111740925647233E-2</c:v>
                </c:pt>
                <c:pt idx="2046">
                  <c:v>1.5112255974097209E-2</c:v>
                </c:pt>
                <c:pt idx="2047">
                  <c:v>1.5112767338600125E-2</c:v>
                </c:pt>
                <c:pt idx="2048">
                  <c:v>1.5113275007580022E-2</c:v>
                </c:pt>
                <c:pt idx="2049">
                  <c:v>1.511377896945834E-2</c:v>
                </c:pt>
                <c:pt idx="2050">
                  <c:v>1.5114279212659983E-2</c:v>
                </c:pt>
                <c:pt idx="2051">
                  <c:v>1.5114775725605524E-2</c:v>
                </c:pt>
                <c:pt idx="2052">
                  <c:v>1.5115268496719004E-2</c:v>
                </c:pt>
                <c:pt idx="2053">
                  <c:v>1.5115757514426202E-2</c:v>
                </c:pt>
                <c:pt idx="2054">
                  <c:v>1.5116242767146815E-2</c:v>
                </c:pt>
                <c:pt idx="2055">
                  <c:v>1.5116724243304888E-2</c:v>
                </c:pt>
                <c:pt idx="2056">
                  <c:v>1.5117201931325333E-2</c:v>
                </c:pt>
                <c:pt idx="2057">
                  <c:v>1.5117675819627845E-2</c:v>
                </c:pt>
                <c:pt idx="2058">
                  <c:v>1.5118145896638206E-2</c:v>
                </c:pt>
                <c:pt idx="2059">
                  <c:v>1.5118612150779588E-2</c:v>
                </c:pt>
                <c:pt idx="2060">
                  <c:v>1.5119074570474298E-2</c:v>
                </c:pt>
                <c:pt idx="2061">
                  <c:v>1.5119184030367008E-2</c:v>
                </c:pt>
                <c:pt idx="2062">
                  <c:v>1.5119639005092157E-2</c:v>
                </c:pt>
                <c:pt idx="2063">
                  <c:v>1.5120090111628896E-2</c:v>
                </c:pt>
                <c:pt idx="2064">
                  <c:v>1.5120537338401435E-2</c:v>
                </c:pt>
                <c:pt idx="2065">
                  <c:v>1.5121328747051001E-2</c:v>
                </c:pt>
                <c:pt idx="2066">
                  <c:v>1.5121767916949708E-2</c:v>
                </c:pt>
                <c:pt idx="2067">
                  <c:v>1.5122203171365697E-2</c:v>
                </c:pt>
                <c:pt idx="2068">
                  <c:v>1.5122634498718661E-2</c:v>
                </c:pt>
                <c:pt idx="2069">
                  <c:v>1.5123061887431778E-2</c:v>
                </c:pt>
                <c:pt idx="2070">
                  <c:v>1.5123485325932561E-2</c:v>
                </c:pt>
                <c:pt idx="2071">
                  <c:v>1.5123904802638975E-2</c:v>
                </c:pt>
                <c:pt idx="2072">
                  <c:v>1.5124320305977667E-2</c:v>
                </c:pt>
                <c:pt idx="2073">
                  <c:v>1.5124731824370073E-2</c:v>
                </c:pt>
                <c:pt idx="2074">
                  <c:v>1.5124793672237149E-2</c:v>
                </c:pt>
                <c:pt idx="2075">
                  <c:v>1.512519745755354E-2</c:v>
                </c:pt>
                <c:pt idx="2076">
                  <c:v>1.5125597224188282E-2</c:v>
                </c:pt>
                <c:pt idx="2077">
                  <c:v>1.5125992960566454E-2</c:v>
                </c:pt>
                <c:pt idx="2078">
                  <c:v>1.5126440280854516E-2</c:v>
                </c:pt>
                <c:pt idx="2079">
                  <c:v>1.5126827341985795E-2</c:v>
                </c:pt>
                <c:pt idx="2080">
                  <c:v>1.5127210336475544E-2</c:v>
                </c:pt>
                <c:pt idx="2081">
                  <c:v>1.5127589252750604E-2</c:v>
                </c:pt>
                <c:pt idx="2082">
                  <c:v>1.512796407923518E-2</c:v>
                </c:pt>
                <c:pt idx="2083">
                  <c:v>1.5127991632929216E-2</c:v>
                </c:pt>
                <c:pt idx="2084">
                  <c:v>1.5128358525658747E-2</c:v>
                </c:pt>
                <c:pt idx="2085">
                  <c:v>1.5128721294863645E-2</c:v>
                </c:pt>
                <c:pt idx="2086">
                  <c:v>1.512907992897361E-2</c:v>
                </c:pt>
                <c:pt idx="2087">
                  <c:v>1.5130118485174437E-2</c:v>
                </c:pt>
                <c:pt idx="2088">
                  <c:v>1.5130468245138907E-2</c:v>
                </c:pt>
                <c:pt idx="2089">
                  <c:v>1.513081383327875E-2</c:v>
                </c:pt>
                <c:pt idx="2090">
                  <c:v>1.5131155238015406E-2</c:v>
                </c:pt>
                <c:pt idx="2091">
                  <c:v>1.5131151566854085E-2</c:v>
                </c:pt>
                <c:pt idx="2092">
                  <c:v>1.5131579310902617E-2</c:v>
                </c:pt>
                <c:pt idx="2093">
                  <c:v>1.5131907178620648E-2</c:v>
                </c:pt>
                <c:pt idx="2094">
                  <c:v>1.5132230814325257E-2</c:v>
                </c:pt>
                <c:pt idx="2095">
                  <c:v>1.5132889843123651E-2</c:v>
                </c:pt>
                <c:pt idx="2096">
                  <c:v>1.5133204687097153E-2</c:v>
                </c:pt>
                <c:pt idx="2097">
                  <c:v>1.513351526332189E-2</c:v>
                </c:pt>
                <c:pt idx="2098">
                  <c:v>1.5133821560221038E-2</c:v>
                </c:pt>
                <c:pt idx="2099">
                  <c:v>1.5134123566221246E-2</c:v>
                </c:pt>
                <c:pt idx="2100">
                  <c:v>1.5134421269744819E-2</c:v>
                </c:pt>
                <c:pt idx="2101">
                  <c:v>1.5134714659211453E-2</c:v>
                </c:pt>
                <c:pt idx="2102">
                  <c:v>1.5135003723049536E-2</c:v>
                </c:pt>
                <c:pt idx="2103">
                  <c:v>1.5135288449679636E-2</c:v>
                </c:pt>
                <c:pt idx="2104">
                  <c:v>1.5135568827526662E-2</c:v>
                </c:pt>
                <c:pt idx="2105">
                  <c:v>1.5135844845012052E-2</c:v>
                </c:pt>
                <c:pt idx="2106">
                  <c:v>1.5136116490561584E-2</c:v>
                </c:pt>
                <c:pt idx="2107">
                  <c:v>1.5136383752598433E-2</c:v>
                </c:pt>
                <c:pt idx="2108">
                  <c:v>1.5136646619546642E-2</c:v>
                </c:pt>
                <c:pt idx="2109">
                  <c:v>1.5136905079826776E-2</c:v>
                </c:pt>
                <c:pt idx="2110">
                  <c:v>1.5137159121865487E-2</c:v>
                </c:pt>
                <c:pt idx="2111">
                  <c:v>1.5137408734085075E-2</c:v>
                </c:pt>
                <c:pt idx="2112">
                  <c:v>1.5137653904909587E-2</c:v>
                </c:pt>
                <c:pt idx="2113">
                  <c:v>1.5137560413906258E-2</c:v>
                </c:pt>
                <c:pt idx="2114">
                  <c:v>1.5137796978363951E-2</c:v>
                </c:pt>
                <c:pt idx="2115">
                  <c:v>1.5138029067711252E-2</c:v>
                </c:pt>
                <c:pt idx="2116">
                  <c:v>1.5138256670371488E-2</c:v>
                </c:pt>
                <c:pt idx="2117">
                  <c:v>1.5139811482639437E-2</c:v>
                </c:pt>
                <c:pt idx="2118">
                  <c:v>1.5139031012274252E-2</c:v>
                </c:pt>
                <c:pt idx="2119">
                  <c:v>1.5139244769192504E-2</c:v>
                </c:pt>
                <c:pt idx="2120">
                  <c:v>1.5139453992104543E-2</c:v>
                </c:pt>
                <c:pt idx="2121">
                  <c:v>1.5139658669433542E-2</c:v>
                </c:pt>
                <c:pt idx="2122">
                  <c:v>1.5139858789603541E-2</c:v>
                </c:pt>
                <c:pt idx="2123">
                  <c:v>1.5140054341037717E-2</c:v>
                </c:pt>
                <c:pt idx="2124">
                  <c:v>1.5140245312163587E-2</c:v>
                </c:pt>
                <c:pt idx="2125">
                  <c:v>1.5140431691399111E-2</c:v>
                </c:pt>
                <c:pt idx="2126">
                  <c:v>1.5139953276263718E-2</c:v>
                </c:pt>
                <c:pt idx="2127">
                  <c:v>1.5140131085652264E-2</c:v>
                </c:pt>
                <c:pt idx="2128">
                  <c:v>1.5140304270465421E-2</c:v>
                </c:pt>
                <c:pt idx="2129">
                  <c:v>1.5140472819127559E-2</c:v>
                </c:pt>
                <c:pt idx="2130">
                  <c:v>1.5140636720064826E-2</c:v>
                </c:pt>
                <c:pt idx="2131">
                  <c:v>1.5140795961703368E-2</c:v>
                </c:pt>
                <c:pt idx="2132">
                  <c:v>1.5140950532464892E-2</c:v>
                </c:pt>
                <c:pt idx="2133">
                  <c:v>1.5141100420776432E-2</c:v>
                </c:pt>
                <c:pt idx="2134">
                  <c:v>1.5141245615064136E-2</c:v>
                </c:pt>
                <c:pt idx="2135">
                  <c:v>1.5141058930023696E-2</c:v>
                </c:pt>
                <c:pt idx="2136">
                  <c:v>1.5141195034907464E-2</c:v>
                </c:pt>
                <c:pt idx="2137">
                  <c:v>1.5141326412063809E-2</c:v>
                </c:pt>
                <c:pt idx="2138">
                  <c:v>1.5141453049920863E-2</c:v>
                </c:pt>
                <c:pt idx="2139">
                  <c:v>1.5142552369827627E-2</c:v>
                </c:pt>
                <c:pt idx="2140">
                  <c:v>1.5142668481608685E-2</c:v>
                </c:pt>
                <c:pt idx="2141">
                  <c:v>1.5142779816282341E-2</c:v>
                </c:pt>
                <c:pt idx="2142">
                  <c:v>1.5142886362275237E-2</c:v>
                </c:pt>
                <c:pt idx="2143">
                  <c:v>1.5142663677074791E-2</c:v>
                </c:pt>
                <c:pt idx="2144">
                  <c:v>1.5142760952779645E-2</c:v>
                </c:pt>
                <c:pt idx="2145">
                  <c:v>1.5142853406103761E-2</c:v>
                </c:pt>
                <c:pt idx="2146">
                  <c:v>1.5142941025473105E-2</c:v>
                </c:pt>
                <c:pt idx="2147">
                  <c:v>1.514302379931012E-2</c:v>
                </c:pt>
                <c:pt idx="2148">
                  <c:v>1.514342442765966E-2</c:v>
                </c:pt>
                <c:pt idx="2149">
                  <c:v>1.51434971287535E-2</c:v>
                </c:pt>
                <c:pt idx="2150">
                  <c:v>1.5143564948558055E-2</c:v>
                </c:pt>
                <c:pt idx="2151">
                  <c:v>1.5143627875497367E-2</c:v>
                </c:pt>
                <c:pt idx="2152">
                  <c:v>1.5143685897996346E-2</c:v>
                </c:pt>
                <c:pt idx="2153">
                  <c:v>1.5143739004478168E-2</c:v>
                </c:pt>
                <c:pt idx="2154">
                  <c:v>1.5143787183368609E-2</c:v>
                </c:pt>
                <c:pt idx="2155">
                  <c:v>1.5143830423089978E-2</c:v>
                </c:pt>
                <c:pt idx="2156">
                  <c:v>1.5143868712066315E-2</c:v>
                </c:pt>
                <c:pt idx="2157">
                  <c:v>1.5143902038723402E-2</c:v>
                </c:pt>
                <c:pt idx="2158">
                  <c:v>1.5143930391486147E-2</c:v>
                </c:pt>
                <c:pt idx="2159">
                  <c:v>1.5143953758777728E-2</c:v>
                </c:pt>
                <c:pt idx="2160">
                  <c:v>1.5143972129021315E-2</c:v>
                </c:pt>
                <c:pt idx="2161">
                  <c:v>1.5143985490643557E-2</c:v>
                </c:pt>
                <c:pt idx="2162">
                  <c:v>1.5143993832066762E-2</c:v>
                </c:pt>
                <c:pt idx="2163">
                  <c:v>1.5143997141716709E-2</c:v>
                </c:pt>
                <c:pt idx="2164">
                  <c:v>1.5143995408016569E-2</c:v>
                </c:pt>
                <c:pt idx="2165">
                  <c:v>1.5143671946653389E-2</c:v>
                </c:pt>
                <c:pt idx="2166">
                  <c:v>1.5143660456088405E-2</c:v>
                </c:pt>
                <c:pt idx="2167">
                  <c:v>1.5143643888488366E-2</c:v>
                </c:pt>
                <c:pt idx="2168">
                  <c:v>1.5143622232276598E-2</c:v>
                </c:pt>
                <c:pt idx="2169">
                  <c:v>1.5143910684133007E-2</c:v>
                </c:pt>
                <c:pt idx="2170">
                  <c:v>1.5143878447250278E-2</c:v>
                </c:pt>
                <c:pt idx="2171">
                  <c:v>1.5143841085990975E-2</c:v>
                </c:pt>
                <c:pt idx="2172">
                  <c:v>1.5143798588775664E-2</c:v>
                </c:pt>
                <c:pt idx="2173">
                  <c:v>1.5143750944033599E-2</c:v>
                </c:pt>
                <c:pt idx="2174">
                  <c:v>1.5143698140185348E-2</c:v>
                </c:pt>
                <c:pt idx="2175">
                  <c:v>1.514364016565843E-2</c:v>
                </c:pt>
                <c:pt idx="2176">
                  <c:v>1.5143577008875147E-2</c:v>
                </c:pt>
                <c:pt idx="2177">
                  <c:v>1.5143508658262153E-2</c:v>
                </c:pt>
                <c:pt idx="2178">
                  <c:v>1.5142811370500553E-2</c:v>
                </c:pt>
                <c:pt idx="2179">
                  <c:v>1.5142733353625815E-2</c:v>
                </c:pt>
                <c:pt idx="2180">
                  <c:v>1.514265011028737E-2</c:v>
                </c:pt>
                <c:pt idx="2181">
                  <c:v>1.5142561628910478E-2</c:v>
                </c:pt>
                <c:pt idx="2182">
                  <c:v>1.5142467897922174E-2</c:v>
                </c:pt>
                <c:pt idx="2183">
                  <c:v>1.5142368905746828E-2</c:v>
                </c:pt>
                <c:pt idx="2184">
                  <c:v>1.5142264640810588E-2</c:v>
                </c:pt>
                <c:pt idx="2185">
                  <c:v>1.5142155091538712E-2</c:v>
                </c:pt>
                <c:pt idx="2186">
                  <c:v>1.5142040246357347E-2</c:v>
                </c:pt>
                <c:pt idx="2187">
                  <c:v>1.5141611625578637E-2</c:v>
                </c:pt>
                <c:pt idx="2188">
                  <c:v>1.5141486541185457E-2</c:v>
                </c:pt>
                <c:pt idx="2189">
                  <c:v>1.5141356127210107E-2</c:v>
                </c:pt>
                <c:pt idx="2190">
                  <c:v>1.5141220372081619E-2</c:v>
                </c:pt>
                <c:pt idx="2191">
                  <c:v>1.5141999915340251E-2</c:v>
                </c:pt>
                <c:pt idx="2192">
                  <c:v>1.5141852268243964E-2</c:v>
                </c:pt>
                <c:pt idx="2193">
                  <c:v>1.5141699242113935E-2</c:v>
                </c:pt>
                <c:pt idx="2194">
                  <c:v>1.5141540825377685E-2</c:v>
                </c:pt>
                <c:pt idx="2195">
                  <c:v>1.5141071724886256E-2</c:v>
                </c:pt>
                <c:pt idx="2196">
                  <c:v>1.5140902888177247E-2</c:v>
                </c:pt>
                <c:pt idx="2197">
                  <c:v>1.5140728627190946E-2</c:v>
                </c:pt>
                <c:pt idx="2198">
                  <c:v>1.514054893035156E-2</c:v>
                </c:pt>
                <c:pt idx="2199">
                  <c:v>1.5140363786085048E-2</c:v>
                </c:pt>
                <c:pt idx="2200">
                  <c:v>1.514047647398979E-2</c:v>
                </c:pt>
                <c:pt idx="2201">
                  <c:v>1.514027999889968E-2</c:v>
                </c:pt>
                <c:pt idx="2202">
                  <c:v>1.5140078040603506E-2</c:v>
                </c:pt>
                <c:pt idx="2203">
                  <c:v>1.5139870587525311E-2</c:v>
                </c:pt>
                <c:pt idx="2204">
                  <c:v>1.5139657628090877E-2</c:v>
                </c:pt>
                <c:pt idx="2205">
                  <c:v>1.5139439150725981E-2</c:v>
                </c:pt>
                <c:pt idx="2206">
                  <c:v>1.5139215143855538E-2</c:v>
                </c:pt>
                <c:pt idx="2207">
                  <c:v>1.5138985595903588E-2</c:v>
                </c:pt>
                <c:pt idx="2208">
                  <c:v>1.5138750495298517E-2</c:v>
                </c:pt>
                <c:pt idx="2209">
                  <c:v>1.51385098304635E-2</c:v>
                </c:pt>
                <c:pt idx="2210">
                  <c:v>1.5138263589824315E-2</c:v>
                </c:pt>
                <c:pt idx="2211">
                  <c:v>1.5138011761806746E-2</c:v>
                </c:pt>
                <c:pt idx="2212">
                  <c:v>1.5137754334836571E-2</c:v>
                </c:pt>
                <c:pt idx="2213">
                  <c:v>1.5137491297336964E-2</c:v>
                </c:pt>
                <c:pt idx="2214">
                  <c:v>1.5137222637738049E-2</c:v>
                </c:pt>
                <c:pt idx="2215">
                  <c:v>1.513694834446213E-2</c:v>
                </c:pt>
                <c:pt idx="2216">
                  <c:v>1.5136668405934988E-2</c:v>
                </c:pt>
                <c:pt idx="2217">
                  <c:v>1.5136086484642782E-2</c:v>
                </c:pt>
                <c:pt idx="2218">
                  <c:v>1.5135795640168126E-2</c:v>
                </c:pt>
                <c:pt idx="2219">
                  <c:v>1.5135499116783817E-2</c:v>
                </c:pt>
                <c:pt idx="2220">
                  <c:v>1.5135196902916698E-2</c:v>
                </c:pt>
                <c:pt idx="2221">
                  <c:v>1.5134888986992731E-2</c:v>
                </c:pt>
                <c:pt idx="2222">
                  <c:v>1.5134869576347094E-2</c:v>
                </c:pt>
                <c:pt idx="2223">
                  <c:v>1.5134549796983237E-2</c:v>
                </c:pt>
                <c:pt idx="2224">
                  <c:v>1.5134224279775265E-2</c:v>
                </c:pt>
                <c:pt idx="2225">
                  <c:v>1.5133893013149829E-2</c:v>
                </c:pt>
                <c:pt idx="2226">
                  <c:v>1.5133555985529236E-2</c:v>
                </c:pt>
                <c:pt idx="2227">
                  <c:v>1.5133213185344475E-2</c:v>
                </c:pt>
                <c:pt idx="2228">
                  <c:v>1.5132864601015247E-2</c:v>
                </c:pt>
                <c:pt idx="2229">
                  <c:v>1.5132510220971677E-2</c:v>
                </c:pt>
                <c:pt idx="2230">
                  <c:v>1.5131568416120622E-2</c:v>
                </c:pt>
                <c:pt idx="2231">
                  <c:v>1.5131203276118832E-2</c:v>
                </c:pt>
                <c:pt idx="2232">
                  <c:v>1.5130832307824527E-2</c:v>
                </c:pt>
                <c:pt idx="2233">
                  <c:v>1.51304554996603E-2</c:v>
                </c:pt>
                <c:pt idx="2234">
                  <c:v>1.5130072840055853E-2</c:v>
                </c:pt>
                <c:pt idx="2235">
                  <c:v>1.5129684317435554E-2</c:v>
                </c:pt>
                <c:pt idx="2236">
                  <c:v>1.5129289920229994E-2</c:v>
                </c:pt>
                <c:pt idx="2237">
                  <c:v>1.5128889636863541E-2</c:v>
                </c:pt>
                <c:pt idx="2238">
                  <c:v>1.5128483455764119E-2</c:v>
                </c:pt>
                <c:pt idx="2239">
                  <c:v>1.5127784441740276E-2</c:v>
                </c:pt>
                <c:pt idx="2240">
                  <c:v>1.5127366873036167E-2</c:v>
                </c:pt>
                <c:pt idx="2241">
                  <c:v>1.5126943372957117E-2</c:v>
                </c:pt>
                <c:pt idx="2242">
                  <c:v>1.5126513929927666E-2</c:v>
                </c:pt>
                <c:pt idx="2243">
                  <c:v>1.5126933868883762E-2</c:v>
                </c:pt>
                <c:pt idx="2244">
                  <c:v>1.5126491164249941E-2</c:v>
                </c:pt>
                <c:pt idx="2245">
                  <c:v>1.512604247872121E-2</c:v>
                </c:pt>
                <c:pt idx="2246">
                  <c:v>1.5125587800722481E-2</c:v>
                </c:pt>
                <c:pt idx="2247">
                  <c:v>1.5125127118680401E-2</c:v>
                </c:pt>
                <c:pt idx="2248">
                  <c:v>1.5124377589877374E-2</c:v>
                </c:pt>
                <c:pt idx="2249">
                  <c:v>1.5123905317533944E-2</c:v>
                </c:pt>
                <c:pt idx="2250">
                  <c:v>1.5123427007506754E-2</c:v>
                </c:pt>
                <c:pt idx="2251">
                  <c:v>1.5122942648221765E-2</c:v>
                </c:pt>
                <c:pt idx="2252">
                  <c:v>1.5122733242770726E-2</c:v>
                </c:pt>
                <c:pt idx="2253">
                  <c:v>1.5122236293435131E-2</c:v>
                </c:pt>
                <c:pt idx="2254">
                  <c:v>1.5121733259041861E-2</c:v>
                </c:pt>
                <c:pt idx="2255">
                  <c:v>1.5121224128021908E-2</c:v>
                </c:pt>
                <c:pt idx="2256">
                  <c:v>1.5120708888799317E-2</c:v>
                </c:pt>
                <c:pt idx="2257">
                  <c:v>1.5120187529800736E-2</c:v>
                </c:pt>
                <c:pt idx="2258">
                  <c:v>1.5119660039454551E-2</c:v>
                </c:pt>
                <c:pt idx="2259">
                  <c:v>1.5119126406188279E-2</c:v>
                </c:pt>
                <c:pt idx="2260">
                  <c:v>1.5118586618424228E-2</c:v>
                </c:pt>
                <c:pt idx="2261">
                  <c:v>1.5118040664595126E-2</c:v>
                </c:pt>
                <c:pt idx="2262">
                  <c:v>1.5117488533125886E-2</c:v>
                </c:pt>
                <c:pt idx="2263">
                  <c:v>1.5116930212444025E-2</c:v>
                </c:pt>
                <c:pt idx="2264">
                  <c:v>1.5116365690975323E-2</c:v>
                </c:pt>
                <c:pt idx="2265">
                  <c:v>1.5115794957148168E-2</c:v>
                </c:pt>
                <c:pt idx="2266">
                  <c:v>1.5115217999389207E-2</c:v>
                </c:pt>
                <c:pt idx="2267">
                  <c:v>1.5114634806125092E-2</c:v>
                </c:pt>
                <c:pt idx="2268">
                  <c:v>1.5114045365784206E-2</c:v>
                </c:pt>
                <c:pt idx="2269">
                  <c:v>1.5113176565430951E-2</c:v>
                </c:pt>
                <c:pt idx="2270">
                  <c:v>1.5112575071478283E-2</c:v>
                </c:pt>
                <c:pt idx="2271">
                  <c:v>1.511196729682043E-2</c:v>
                </c:pt>
                <c:pt idx="2272">
                  <c:v>1.5111353229883349E-2</c:v>
                </c:pt>
                <c:pt idx="2273">
                  <c:v>1.5110732859094764E-2</c:v>
                </c:pt>
                <c:pt idx="2274">
                  <c:v>1.5110376887050376E-2</c:v>
                </c:pt>
                <c:pt idx="2275">
                  <c:v>1.510974339313566E-2</c:v>
                </c:pt>
                <c:pt idx="2276">
                  <c:v>1.5109103559563448E-2</c:v>
                </c:pt>
                <c:pt idx="2277">
                  <c:v>1.5108457374762128E-2</c:v>
                </c:pt>
                <c:pt idx="2278">
                  <c:v>1.5107804827156613E-2</c:v>
                </c:pt>
                <c:pt idx="2279">
                  <c:v>1.5107145905176155E-2</c:v>
                </c:pt>
                <c:pt idx="2280">
                  <c:v>1.5106480597250014E-2</c:v>
                </c:pt>
                <c:pt idx="2281">
                  <c:v>1.5105808891804835E-2</c:v>
                </c:pt>
                <c:pt idx="2282">
                  <c:v>1.5104863939353364E-2</c:v>
                </c:pt>
                <c:pt idx="2283">
                  <c:v>1.5104179893601454E-2</c:v>
                </c:pt>
                <c:pt idx="2284">
                  <c:v>1.5103489416709089E-2</c:v>
                </c:pt>
                <c:pt idx="2285">
                  <c:v>1.5102792497104865E-2</c:v>
                </c:pt>
                <c:pt idx="2286">
                  <c:v>1.5101988113677306E-2</c:v>
                </c:pt>
                <c:pt idx="2287">
                  <c:v>1.5101277349292815E-2</c:v>
                </c:pt>
                <c:pt idx="2288">
                  <c:v>1.510056010582995E-2</c:v>
                </c:pt>
                <c:pt idx="2289">
                  <c:v>1.5100889402273989E-2</c:v>
                </c:pt>
                <c:pt idx="2290">
                  <c:v>1.5099106135374707E-2</c:v>
                </c:pt>
                <c:pt idx="2291">
                  <c:v>1.5098107022753382E-2</c:v>
                </c:pt>
                <c:pt idx="2292">
                  <c:v>1.5097364246610567E-2</c:v>
                </c:pt>
                <c:pt idx="2293">
                  <c:v>1.5096614934624775E-2</c:v>
                </c:pt>
                <c:pt idx="2294">
                  <c:v>1.5095859075231921E-2</c:v>
                </c:pt>
                <c:pt idx="2295">
                  <c:v>1.5096137845854847E-2</c:v>
                </c:pt>
                <c:pt idx="2296">
                  <c:v>1.5095366841204935E-2</c:v>
                </c:pt>
                <c:pt idx="2297">
                  <c:v>1.5094589250029655E-2</c:v>
                </c:pt>
                <c:pt idx="2298">
                  <c:v>1.509380506076039E-2</c:v>
                </c:pt>
                <c:pt idx="2299">
                  <c:v>1.5092239498999601E-2</c:v>
                </c:pt>
                <c:pt idx="2300">
                  <c:v>1.5091443604006613E-2</c:v>
                </c:pt>
                <c:pt idx="2301">
                  <c:v>1.5090641079505253E-2</c:v>
                </c:pt>
                <c:pt idx="2302">
                  <c:v>1.5089366547437677E-2</c:v>
                </c:pt>
                <c:pt idx="2303">
                  <c:v>1.508901609570323E-2</c:v>
                </c:pt>
                <c:pt idx="2304">
                  <c:v>1.508809460095761E-2</c:v>
                </c:pt>
                <c:pt idx="2305">
                  <c:v>1.5087262063862694E-2</c:v>
                </c:pt>
                <c:pt idx="2306">
                  <c:v>1.508642283334544E-2</c:v>
                </c:pt>
                <c:pt idx="2307">
                  <c:v>1.5085576897832497E-2</c:v>
                </c:pt>
                <c:pt idx="2308">
                  <c:v>1.508472424575312E-2</c:v>
                </c:pt>
                <c:pt idx="2309">
                  <c:v>1.5083864865534828E-2</c:v>
                </c:pt>
                <c:pt idx="2310">
                  <c:v>1.5082998745610351E-2</c:v>
                </c:pt>
                <c:pt idx="2311">
                  <c:v>1.5082125874404603E-2</c:v>
                </c:pt>
                <c:pt idx="2312">
                  <c:v>1.5081246240351179E-2</c:v>
                </c:pt>
                <c:pt idx="2313">
                  <c:v>1.5080359831874127E-2</c:v>
                </c:pt>
                <c:pt idx="2314">
                  <c:v>1.5079466637404434E-2</c:v>
                </c:pt>
                <c:pt idx="2315">
                  <c:v>1.5078566645374838E-2</c:v>
                </c:pt>
                <c:pt idx="2316">
                  <c:v>1.5077659844209376E-2</c:v>
                </c:pt>
                <c:pt idx="2317">
                  <c:v>1.5076746222341652E-2</c:v>
                </c:pt>
                <c:pt idx="2318">
                  <c:v>1.5075825768198312E-2</c:v>
                </c:pt>
                <c:pt idx="2319">
                  <c:v>1.5074898470212088E-2</c:v>
                </c:pt>
                <c:pt idx="2320">
                  <c:v>1.5073964316805286E-2</c:v>
                </c:pt>
                <c:pt idx="2321">
                  <c:v>1.50727766663029E-2</c:v>
                </c:pt>
                <c:pt idx="2322">
                  <c:v>1.5071829300453834E-2</c:v>
                </c:pt>
                <c:pt idx="2323">
                  <c:v>1.5070875045589694E-2</c:v>
                </c:pt>
                <c:pt idx="2324">
                  <c:v>1.5069913890141716E-2</c:v>
                </c:pt>
                <c:pt idx="2325">
                  <c:v>1.5069190313578635E-2</c:v>
                </c:pt>
                <c:pt idx="2326">
                  <c:v>1.5068214784701826E-2</c:v>
                </c:pt>
                <c:pt idx="2327">
                  <c:v>1.5067232319413572E-2</c:v>
                </c:pt>
                <c:pt idx="2328">
                  <c:v>1.5066242906148341E-2</c:v>
                </c:pt>
                <c:pt idx="2329">
                  <c:v>1.5065246533333652E-2</c:v>
                </c:pt>
                <c:pt idx="2330">
                  <c:v>1.5064243189401366E-2</c:v>
                </c:pt>
                <c:pt idx="2331">
                  <c:v>1.5063232862779871E-2</c:v>
                </c:pt>
                <c:pt idx="2332">
                  <c:v>1.506221554190016E-2</c:v>
                </c:pt>
                <c:pt idx="2333">
                  <c:v>1.506119121519062E-2</c:v>
                </c:pt>
                <c:pt idx="2334">
                  <c:v>1.5059920258107278E-2</c:v>
                </c:pt>
                <c:pt idx="2335">
                  <c:v>1.5058882432617555E-2</c:v>
                </c:pt>
                <c:pt idx="2336">
                  <c:v>1.5057837567708236E-2</c:v>
                </c:pt>
                <c:pt idx="2337">
                  <c:v>1.5056785651807916E-2</c:v>
                </c:pt>
                <c:pt idx="2338">
                  <c:v>1.5055337430300852E-2</c:v>
                </c:pt>
                <c:pt idx="2339">
                  <c:v>1.5054507749378597E-2</c:v>
                </c:pt>
                <c:pt idx="2340">
                  <c:v>1.5053197320016309E-2</c:v>
                </c:pt>
                <c:pt idx="2341">
                  <c:v>1.5052116623957446E-2</c:v>
                </c:pt>
                <c:pt idx="2342">
                  <c:v>1.5051028818530376E-2</c:v>
                </c:pt>
                <c:pt idx="2343">
                  <c:v>1.504993389216569E-2</c:v>
                </c:pt>
                <c:pt idx="2344">
                  <c:v>1.5048831833294862E-2</c:v>
                </c:pt>
                <c:pt idx="2345">
                  <c:v>1.5047722630350258E-2</c:v>
                </c:pt>
                <c:pt idx="2346">
                  <c:v>1.5046606271763352E-2</c:v>
                </c:pt>
                <c:pt idx="2347">
                  <c:v>1.5045947446834325E-2</c:v>
                </c:pt>
                <c:pt idx="2348">
                  <c:v>1.5044815617772548E-2</c:v>
                </c:pt>
                <c:pt idx="2349">
                  <c:v>1.5043676596115555E-2</c:v>
                </c:pt>
                <c:pt idx="2350">
                  <c:v>1.5042530370297817E-2</c:v>
                </c:pt>
                <c:pt idx="2351">
                  <c:v>1.5041146857855776E-2</c:v>
                </c:pt>
                <c:pt idx="2352">
                  <c:v>1.5039653969199124E-2</c:v>
                </c:pt>
                <c:pt idx="2353">
                  <c:v>1.5038484559351048E-2</c:v>
                </c:pt>
                <c:pt idx="2354">
                  <c:v>1.5037307896884244E-2</c:v>
                </c:pt>
                <c:pt idx="2355">
                  <c:v>1.5036636756218198E-2</c:v>
                </c:pt>
                <c:pt idx="2356">
                  <c:v>1.5035159830043169E-2</c:v>
                </c:pt>
                <c:pt idx="2357">
                  <c:v>1.5033960767564296E-2</c:v>
                </c:pt>
                <c:pt idx="2358">
                  <c:v>1.5032754405070049E-2</c:v>
                </c:pt>
                <c:pt idx="2359">
                  <c:v>1.5031540730988814E-2</c:v>
                </c:pt>
                <c:pt idx="2360">
                  <c:v>1.5030319733752453E-2</c:v>
                </c:pt>
                <c:pt idx="2361">
                  <c:v>1.5029091401793697E-2</c:v>
                </c:pt>
                <c:pt idx="2362">
                  <c:v>1.5027855723541803E-2</c:v>
                </c:pt>
                <c:pt idx="2363">
                  <c:v>1.5026612687432108E-2</c:v>
                </c:pt>
                <c:pt idx="2364">
                  <c:v>1.502536228189039E-2</c:v>
                </c:pt>
                <c:pt idx="2365">
                  <c:v>1.5024104495354596E-2</c:v>
                </c:pt>
                <c:pt idx="2366">
                  <c:v>1.5022839316253112E-2</c:v>
                </c:pt>
                <c:pt idx="2367">
                  <c:v>1.5021566733020407E-2</c:v>
                </c:pt>
                <c:pt idx="2368">
                  <c:v>1.5020286734084868E-2</c:v>
                </c:pt>
                <c:pt idx="2369">
                  <c:v>1.50189993078827E-2</c:v>
                </c:pt>
                <c:pt idx="2370">
                  <c:v>1.501770444284403E-2</c:v>
                </c:pt>
                <c:pt idx="2371">
                  <c:v>1.5016402127398111E-2</c:v>
                </c:pt>
                <c:pt idx="2372">
                  <c:v>1.5015092349982022E-2</c:v>
                </c:pt>
                <c:pt idx="2373">
                  <c:v>1.5013557926966492E-2</c:v>
                </c:pt>
                <c:pt idx="2374">
                  <c:v>1.5012233782854332E-2</c:v>
                </c:pt>
                <c:pt idx="2375">
                  <c:v>1.5010902143198645E-2</c:v>
                </c:pt>
                <c:pt idx="2376">
                  <c:v>1.5010424262625128E-2</c:v>
                </c:pt>
                <c:pt idx="2377">
                  <c:v>1.500843112844418E-2</c:v>
                </c:pt>
                <c:pt idx="2378">
                  <c:v>1.5007076336273557E-2</c:v>
                </c:pt>
                <c:pt idx="2379">
                  <c:v>1.5005714001157536E-2</c:v>
                </c:pt>
                <c:pt idx="2380">
                  <c:v>1.5004344111526239E-2</c:v>
                </c:pt>
                <c:pt idx="2381">
                  <c:v>1.5002966655818482E-2</c:v>
                </c:pt>
                <c:pt idx="2382">
                  <c:v>1.5001581622460913E-2</c:v>
                </c:pt>
                <c:pt idx="2383">
                  <c:v>1.5000188999888869E-2</c:v>
                </c:pt>
                <c:pt idx="2384">
                  <c:v>1.4998788776537691E-2</c:v>
                </c:pt>
                <c:pt idx="2385">
                  <c:v>1.4997380940836628E-2</c:v>
                </c:pt>
                <c:pt idx="2386">
                  <c:v>1.4995546652811775E-2</c:v>
                </c:pt>
                <c:pt idx="2387">
                  <c:v>1.4994124771018136E-2</c:v>
                </c:pt>
                <c:pt idx="2388">
                  <c:v>1.4992695244453458E-2</c:v>
                </c:pt>
                <c:pt idx="2389">
                  <c:v>1.4990847856902793E-2</c:v>
                </c:pt>
                <c:pt idx="2390">
                  <c:v>1.498960617685885E-2</c:v>
                </c:pt>
                <c:pt idx="2391">
                  <c:v>1.4988360680463941E-2</c:v>
                </c:pt>
                <c:pt idx="2392">
                  <c:v>1.4986900459150299E-2</c:v>
                </c:pt>
                <c:pt idx="2393">
                  <c:v>1.4985432535234544E-2</c:v>
                </c:pt>
                <c:pt idx="2394">
                  <c:v>1.498395689714993E-2</c:v>
                </c:pt>
                <c:pt idx="2395">
                  <c:v>1.4982269540233916E-2</c:v>
                </c:pt>
                <c:pt idx="2396">
                  <c:v>1.4980779055840032E-2</c:v>
                </c:pt>
                <c:pt idx="2397">
                  <c:v>1.4979280823723684E-2</c:v>
                </c:pt>
                <c:pt idx="2398">
                  <c:v>1.4977774832320189E-2</c:v>
                </c:pt>
                <c:pt idx="2399">
                  <c:v>1.4976865467042936E-2</c:v>
                </c:pt>
                <c:pt idx="2400">
                  <c:v>1.4975342058111758E-2</c:v>
                </c:pt>
                <c:pt idx="2401">
                  <c:v>1.497381085176917E-2</c:v>
                </c:pt>
                <c:pt idx="2402">
                  <c:v>1.4972271836447898E-2</c:v>
                </c:pt>
                <c:pt idx="2403">
                  <c:v>1.4970526081668862E-2</c:v>
                </c:pt>
                <c:pt idx="2404">
                  <c:v>1.4968972039814539E-2</c:v>
                </c:pt>
                <c:pt idx="2405">
                  <c:v>1.4967410155429198E-2</c:v>
                </c:pt>
                <c:pt idx="2406">
                  <c:v>1.4965840416945823E-2</c:v>
                </c:pt>
                <c:pt idx="2407">
                  <c:v>1.4964459220357313E-2</c:v>
                </c:pt>
                <c:pt idx="2408">
                  <c:v>1.4962873108282589E-2</c:v>
                </c:pt>
                <c:pt idx="2409">
                  <c:v>1.4961279106270466E-2</c:v>
                </c:pt>
                <c:pt idx="2410">
                  <c:v>1.4959677202752805E-2</c:v>
                </c:pt>
                <c:pt idx="2411">
                  <c:v>1.4958067386165815E-2</c:v>
                </c:pt>
                <c:pt idx="2412">
                  <c:v>1.4956449644943963E-2</c:v>
                </c:pt>
                <c:pt idx="2413">
                  <c:v>1.4954823967523458E-2</c:v>
                </c:pt>
                <c:pt idx="2414">
                  <c:v>1.4953190342337027E-2</c:v>
                </c:pt>
                <c:pt idx="2415">
                  <c:v>1.4951548757820881E-2</c:v>
                </c:pt>
                <c:pt idx="2416">
                  <c:v>1.4949899202408617E-2</c:v>
                </c:pt>
                <c:pt idx="2417">
                  <c:v>1.4948241664536441E-2</c:v>
                </c:pt>
                <c:pt idx="2418">
                  <c:v>1.4946576132639694E-2</c:v>
                </c:pt>
                <c:pt idx="2419">
                  <c:v>1.4944902595151974E-2</c:v>
                </c:pt>
                <c:pt idx="2420">
                  <c:v>1.4943221040510357E-2</c:v>
                </c:pt>
                <c:pt idx="2421">
                  <c:v>1.4941531457147572E-2</c:v>
                </c:pt>
                <c:pt idx="2422">
                  <c:v>1.4939833833501568E-2</c:v>
                </c:pt>
                <c:pt idx="2423">
                  <c:v>1.4938128158007678E-2</c:v>
                </c:pt>
                <c:pt idx="2424">
                  <c:v>1.4936414419099504E-2</c:v>
                </c:pt>
                <c:pt idx="2425">
                  <c:v>1.4934507726009953E-2</c:v>
                </c:pt>
                <c:pt idx="2426">
                  <c:v>1.4932778476976757E-2</c:v>
                </c:pt>
                <c:pt idx="2427">
                  <c:v>1.4931041130991E-2</c:v>
                </c:pt>
                <c:pt idx="2428">
                  <c:v>1.4929295676487431E-2</c:v>
                </c:pt>
                <c:pt idx="2429">
                  <c:v>1.4928270823346759E-2</c:v>
                </c:pt>
                <c:pt idx="2430">
                  <c:v>1.4925962006373722E-2</c:v>
                </c:pt>
                <c:pt idx="2431">
                  <c:v>1.4924191499774132E-2</c:v>
                </c:pt>
                <c:pt idx="2432">
                  <c:v>1.4922412837248171E-2</c:v>
                </c:pt>
                <c:pt idx="2433">
                  <c:v>1.4920626007232049E-2</c:v>
                </c:pt>
                <c:pt idx="2434">
                  <c:v>1.4918830998159365E-2</c:v>
                </c:pt>
                <c:pt idx="2435">
                  <c:v>1.4917027798471537E-2</c:v>
                </c:pt>
                <c:pt idx="2436">
                  <c:v>1.491521639660043E-2</c:v>
                </c:pt>
                <c:pt idx="2437">
                  <c:v>1.4913396780984854E-2</c:v>
                </c:pt>
                <c:pt idx="2438">
                  <c:v>1.4911216239256397E-2</c:v>
                </c:pt>
                <c:pt idx="2439">
                  <c:v>1.4909381494151219E-2</c:v>
                </c:pt>
                <c:pt idx="2440">
                  <c:v>1.4907538502924034E-2</c:v>
                </c:pt>
                <c:pt idx="2441">
                  <c:v>1.4905687254015199E-2</c:v>
                </c:pt>
                <c:pt idx="2442">
                  <c:v>1.4903827735860631E-2</c:v>
                </c:pt>
                <c:pt idx="2443">
                  <c:v>1.4901959936896247E-2</c:v>
                </c:pt>
                <c:pt idx="2444">
                  <c:v>1.490008384556063E-2</c:v>
                </c:pt>
                <c:pt idx="2445">
                  <c:v>1.4898199450295024E-2</c:v>
                </c:pt>
                <c:pt idx="2446">
                  <c:v>1.4896306739535348E-2</c:v>
                </c:pt>
                <c:pt idx="2447">
                  <c:v>1.4894235300335124E-2</c:v>
                </c:pt>
                <c:pt idx="2448">
                  <c:v>1.4892326600477181E-2</c:v>
                </c:pt>
                <c:pt idx="2449">
                  <c:v>1.4890409551600686E-2</c:v>
                </c:pt>
                <c:pt idx="2450">
                  <c:v>1.4888484142141849E-2</c:v>
                </c:pt>
                <c:pt idx="2451">
                  <c:v>1.4887053243696746E-2</c:v>
                </c:pt>
                <c:pt idx="2452">
                  <c:v>1.488510903432412E-2</c:v>
                </c:pt>
                <c:pt idx="2453">
                  <c:v>1.4883156426201973E-2</c:v>
                </c:pt>
                <c:pt idx="2454">
                  <c:v>1.4881195407763902E-2</c:v>
                </c:pt>
                <c:pt idx="2455">
                  <c:v>1.4879061133019159E-2</c:v>
                </c:pt>
                <c:pt idx="2456">
                  <c:v>1.4877083945400256E-2</c:v>
                </c:pt>
                <c:pt idx="2457">
                  <c:v>1.4875098313943196E-2</c:v>
                </c:pt>
                <c:pt idx="2458">
                  <c:v>1.4873104227087118E-2</c:v>
                </c:pt>
                <c:pt idx="2459">
                  <c:v>1.4871101673269401E-2</c:v>
                </c:pt>
                <c:pt idx="2460">
                  <c:v>1.4869252033052074E-2</c:v>
                </c:pt>
                <c:pt idx="2461">
                  <c:v>1.4867231818675419E-2</c:v>
                </c:pt>
                <c:pt idx="2462">
                  <c:v>1.4865203101488134E-2</c:v>
                </c:pt>
                <c:pt idx="2463">
                  <c:v>1.4863165869929902E-2</c:v>
                </c:pt>
                <c:pt idx="2464">
                  <c:v>1.4861120112438666E-2</c:v>
                </c:pt>
                <c:pt idx="2465">
                  <c:v>1.4859065817451503E-2</c:v>
                </c:pt>
                <c:pt idx="2466">
                  <c:v>1.4857002973408095E-2</c:v>
                </c:pt>
                <c:pt idx="2467">
                  <c:v>1.4854931568749861E-2</c:v>
                </c:pt>
                <c:pt idx="2468">
                  <c:v>1.485285159191127E-2</c:v>
                </c:pt>
                <c:pt idx="2469">
                  <c:v>1.4850763031333742E-2</c:v>
                </c:pt>
                <c:pt idx="2470">
                  <c:v>1.4848665875453484E-2</c:v>
                </c:pt>
                <c:pt idx="2471">
                  <c:v>1.4846560112714522E-2</c:v>
                </c:pt>
                <c:pt idx="2472">
                  <c:v>1.484444573155393E-2</c:v>
                </c:pt>
                <c:pt idx="2473">
                  <c:v>1.4842322720407917E-2</c:v>
                </c:pt>
                <c:pt idx="2474">
                  <c:v>1.4840191067717903E-2</c:v>
                </c:pt>
                <c:pt idx="2475">
                  <c:v>1.4838050761925306E-2</c:v>
                </c:pt>
                <c:pt idx="2476">
                  <c:v>1.4835901791466332E-2</c:v>
                </c:pt>
                <c:pt idx="2477">
                  <c:v>1.483359467452477E-2</c:v>
                </c:pt>
                <c:pt idx="2478">
                  <c:v>1.4831429051857203E-2</c:v>
                </c:pt>
                <c:pt idx="2479">
                  <c:v>1.482925473101339E-2</c:v>
                </c:pt>
                <c:pt idx="2480">
                  <c:v>1.4827020316360089E-2</c:v>
                </c:pt>
                <c:pt idx="2481">
                  <c:v>1.4823757061474228E-2</c:v>
                </c:pt>
                <c:pt idx="2482">
                  <c:v>1.481915950883737E-2</c:v>
                </c:pt>
                <c:pt idx="2483">
                  <c:v>1.4813315085073293E-2</c:v>
                </c:pt>
                <c:pt idx="2484">
                  <c:v>1.4806226860677164E-2</c:v>
                </c:pt>
                <c:pt idx="2485">
                  <c:v>1.4797897916579272E-2</c:v>
                </c:pt>
                <c:pt idx="2486">
                  <c:v>1.4788331344137224E-2</c:v>
                </c:pt>
                <c:pt idx="2487">
                  <c:v>1.4777530245128985E-2</c:v>
                </c:pt>
                <c:pt idx="2488">
                  <c:v>1.4765497731732897E-2</c:v>
                </c:pt>
                <c:pt idx="2489">
                  <c:v>1.4752236926531151E-2</c:v>
                </c:pt>
                <c:pt idx="2490">
                  <c:v>1.4738714916731921E-2</c:v>
                </c:pt>
                <c:pt idx="2491">
                  <c:v>1.4723035677617836E-2</c:v>
                </c:pt>
                <c:pt idx="2492">
                  <c:v>1.4706123873367201E-2</c:v>
                </c:pt>
                <c:pt idx="2493">
                  <c:v>1.4688034083566583E-2</c:v>
                </c:pt>
                <c:pt idx="2494">
                  <c:v>1.4669655004949766E-2</c:v>
                </c:pt>
                <c:pt idx="2495">
                  <c:v>1.4651308150124057E-2</c:v>
                </c:pt>
                <c:pt idx="2496">
                  <c:v>1.4632993628960249E-2</c:v>
                </c:pt>
                <c:pt idx="2497">
                  <c:v>1.4614711551330895E-2</c:v>
                </c:pt>
                <c:pt idx="2498">
                  <c:v>1.4596462027105907E-2</c:v>
                </c:pt>
                <c:pt idx="2499">
                  <c:v>1.4579245394432228E-2</c:v>
                </c:pt>
                <c:pt idx="2500">
                  <c:v>1.4561059679787824E-2</c:v>
                </c:pt>
                <c:pt idx="2501">
                  <c:v>1.4542906838062031E-2</c:v>
                </c:pt>
                <c:pt idx="2502">
                  <c:v>1.4524786979124293E-2</c:v>
                </c:pt>
                <c:pt idx="2503">
                  <c:v>1.4504713024689066E-2</c:v>
                </c:pt>
                <c:pt idx="2504">
                  <c:v>1.4486662796330988E-2</c:v>
                </c:pt>
                <c:pt idx="2505">
                  <c:v>1.4468645900523543E-2</c:v>
                </c:pt>
                <c:pt idx="2506">
                  <c:v>1.4450662447124941E-2</c:v>
                </c:pt>
                <c:pt idx="2507">
                  <c:v>1.4432712545998603E-2</c:v>
                </c:pt>
                <c:pt idx="2508">
                  <c:v>1.4415781392761732E-2</c:v>
                </c:pt>
                <c:pt idx="2509">
                  <c:v>1.4397897207096149E-2</c:v>
                </c:pt>
                <c:pt idx="2510">
                  <c:v>1.4380046893188713E-2</c:v>
                </c:pt>
                <c:pt idx="2511">
                  <c:v>1.4362230560894404E-2</c:v>
                </c:pt>
                <c:pt idx="2512">
                  <c:v>1.434347016939351E-2</c:v>
                </c:pt>
                <c:pt idx="2513">
                  <c:v>1.4325723888860602E-2</c:v>
                </c:pt>
                <c:pt idx="2514">
                  <c:v>1.4308011929579622E-2</c:v>
                </c:pt>
                <c:pt idx="2515">
                  <c:v>1.4290334401400089E-2</c:v>
                </c:pt>
                <c:pt idx="2516">
                  <c:v>1.4272691414170657E-2</c:v>
                </c:pt>
                <c:pt idx="2517">
                  <c:v>1.4255083077740845E-2</c:v>
                </c:pt>
                <c:pt idx="2518">
                  <c:v>1.4237509501955832E-2</c:v>
                </c:pt>
                <c:pt idx="2519">
                  <c:v>1.421997079666253E-2</c:v>
                </c:pt>
                <c:pt idx="2520">
                  <c:v>1.4202467071703508E-2</c:v>
                </c:pt>
                <c:pt idx="2521">
                  <c:v>1.4184998436925682E-2</c:v>
                </c:pt>
                <c:pt idx="2522">
                  <c:v>1.4167565002169884E-2</c:v>
                </c:pt>
                <c:pt idx="2523">
                  <c:v>1.4150166877277815E-2</c:v>
                </c:pt>
                <c:pt idx="2524">
                  <c:v>1.4132804172092043E-2</c:v>
                </c:pt>
                <c:pt idx="2525">
                  <c:v>1.4115476996450797E-2</c:v>
                </c:pt>
                <c:pt idx="2526">
                  <c:v>1.4098185460192298E-2</c:v>
                </c:pt>
                <c:pt idx="2527">
                  <c:v>1.4080929673154776E-2</c:v>
                </c:pt>
                <c:pt idx="2528">
                  <c:v>1.4063709745173845E-2</c:v>
                </c:pt>
                <c:pt idx="2529">
                  <c:v>1.4047472663915442E-2</c:v>
                </c:pt>
                <c:pt idx="2530">
                  <c:v>1.4030322853341586E-2</c:v>
                </c:pt>
                <c:pt idx="2531">
                  <c:v>1.4013209221265291E-2</c:v>
                </c:pt>
                <c:pt idx="2532">
                  <c:v>1.3996131877523093E-2</c:v>
                </c:pt>
                <c:pt idx="2533">
                  <c:v>1.3979090931943619E-2</c:v>
                </c:pt>
                <c:pt idx="2534">
                  <c:v>1.3961149368252277E-2</c:v>
                </c:pt>
                <c:pt idx="2535">
                  <c:v>1.3944183529027468E-2</c:v>
                </c:pt>
                <c:pt idx="2536">
                  <c:v>1.3927254427523354E-2</c:v>
                </c:pt>
                <c:pt idx="2537">
                  <c:v>1.391036217356686E-2</c:v>
                </c:pt>
                <c:pt idx="2538">
                  <c:v>1.389350687698405E-2</c:v>
                </c:pt>
                <c:pt idx="2539">
                  <c:v>1.3876688647603589E-2</c:v>
                </c:pt>
                <c:pt idx="2540">
                  <c:v>1.3859907595250673E-2</c:v>
                </c:pt>
                <c:pt idx="2541">
                  <c:v>1.3843163829748754E-2</c:v>
                </c:pt>
                <c:pt idx="2542">
                  <c:v>1.3828299634569774E-2</c:v>
                </c:pt>
                <c:pt idx="2543">
                  <c:v>1.3811626651313524E-2</c:v>
                </c:pt>
                <c:pt idx="2544">
                  <c:v>1.3794991264278522E-2</c:v>
                </c:pt>
                <c:pt idx="2545">
                  <c:v>1.3778393583286253E-2</c:v>
                </c:pt>
                <c:pt idx="2546">
                  <c:v>1.3758558542633539E-2</c:v>
                </c:pt>
                <c:pt idx="2547">
                  <c:v>1.3742954604038182E-2</c:v>
                </c:pt>
                <c:pt idx="2548">
                  <c:v>1.372647614272271E-2</c:v>
                </c:pt>
                <c:pt idx="2549">
                  <c:v>1.3710035842425583E-2</c:v>
                </c:pt>
                <c:pt idx="2550">
                  <c:v>1.3693633812969175E-2</c:v>
                </c:pt>
                <c:pt idx="2551">
                  <c:v>1.3678172312290043E-2</c:v>
                </c:pt>
                <c:pt idx="2552">
                  <c:v>1.3661845003200588E-2</c:v>
                </c:pt>
                <c:pt idx="2553">
                  <c:v>1.3645556284363923E-2</c:v>
                </c:pt>
                <c:pt idx="2554">
                  <c:v>1.3629306265604109E-2</c:v>
                </c:pt>
                <c:pt idx="2555">
                  <c:v>1.3608629501481709E-2</c:v>
                </c:pt>
                <c:pt idx="2556">
                  <c:v>1.3592468177391655E-2</c:v>
                </c:pt>
                <c:pt idx="2557">
                  <c:v>1.3576345933016383E-2</c:v>
                </c:pt>
                <c:pt idx="2558">
                  <c:v>1.3560262878166777E-2</c:v>
                </c:pt>
                <c:pt idx="2559">
                  <c:v>1.3546871385803107E-2</c:v>
                </c:pt>
                <c:pt idx="2560">
                  <c:v>1.3530860336837338E-2</c:v>
                </c:pt>
                <c:pt idx="2561">
                  <c:v>1.3514888776723319E-2</c:v>
                </c:pt>
                <c:pt idx="2562">
                  <c:v>1.3489870658553662E-2</c:v>
                </c:pt>
                <c:pt idx="2563">
                  <c:v>1.3483064562298287E-2</c:v>
                </c:pt>
                <c:pt idx="2564">
                  <c:v>1.3464593678373937E-2</c:v>
                </c:pt>
                <c:pt idx="2565">
                  <c:v>1.3448788024829662E-2</c:v>
                </c:pt>
                <c:pt idx="2566">
                  <c:v>1.3433022439270062E-2</c:v>
                </c:pt>
                <c:pt idx="2567">
                  <c:v>1.341729703149922E-2</c:v>
                </c:pt>
                <c:pt idx="2568">
                  <c:v>1.3401611911321212E-2</c:v>
                </c:pt>
                <c:pt idx="2569">
                  <c:v>1.3385967188540971E-2</c:v>
                </c:pt>
                <c:pt idx="2570">
                  <c:v>1.3370362972960029E-2</c:v>
                </c:pt>
                <c:pt idx="2571">
                  <c:v>1.3354799374383313E-2</c:v>
                </c:pt>
                <c:pt idx="2572">
                  <c:v>1.3341839285327462E-2</c:v>
                </c:pt>
                <c:pt idx="2573">
                  <c:v>1.3323794467446984E-2</c:v>
                </c:pt>
                <c:pt idx="2574">
                  <c:v>1.330835337869043E-2</c:v>
                </c:pt>
                <c:pt idx="2575">
                  <c:v>1.3292953346141671E-2</c:v>
                </c:pt>
                <c:pt idx="2576">
                  <c:v>1.3277594479603937E-2</c:v>
                </c:pt>
                <c:pt idx="2577">
                  <c:v>1.3262276888874507E-2</c:v>
                </c:pt>
                <c:pt idx="2578">
                  <c:v>1.324700068375576E-2</c:v>
                </c:pt>
                <c:pt idx="2579">
                  <c:v>1.3231765974041571E-2</c:v>
                </c:pt>
                <c:pt idx="2580">
                  <c:v>1.3216572869535174E-2</c:v>
                </c:pt>
                <c:pt idx="2581">
                  <c:v>1.3203919338714187E-2</c:v>
                </c:pt>
                <c:pt idx="2582">
                  <c:v>1.3188802410069938E-2</c:v>
                </c:pt>
                <c:pt idx="2583">
                  <c:v>1.3173727386005713E-2</c:v>
                </c:pt>
                <c:pt idx="2584">
                  <c:v>1.3158694376322912E-2</c:v>
                </c:pt>
                <c:pt idx="2585">
                  <c:v>1.3141235268025592E-2</c:v>
                </c:pt>
                <c:pt idx="2586">
                  <c:v>1.3126294100506211E-2</c:v>
                </c:pt>
                <c:pt idx="2587">
                  <c:v>1.3111395306774713E-2</c:v>
                </c:pt>
                <c:pt idx="2588">
                  <c:v>1.3096538996624123E-2</c:v>
                </c:pt>
                <c:pt idx="2589">
                  <c:v>1.3081725279853421E-2</c:v>
                </c:pt>
                <c:pt idx="2590">
                  <c:v>1.3066954266253079E-2</c:v>
                </c:pt>
                <c:pt idx="2591">
                  <c:v>1.3052226065621226E-2</c:v>
                </c:pt>
                <c:pt idx="2592">
                  <c:v>1.3037540787753441E-2</c:v>
                </c:pt>
                <c:pt idx="2593">
                  <c:v>1.3022898542440197E-2</c:v>
                </c:pt>
                <c:pt idx="2594">
                  <c:v>1.3011499610282584E-2</c:v>
                </c:pt>
                <c:pt idx="2595">
                  <c:v>1.2996933423012003E-2</c:v>
                </c:pt>
                <c:pt idx="2596">
                  <c:v>1.2982410557721202E-2</c:v>
                </c:pt>
                <c:pt idx="2597">
                  <c:v>1.2967931124210352E-2</c:v>
                </c:pt>
                <c:pt idx="2598">
                  <c:v>1.2948900214824704E-2</c:v>
                </c:pt>
                <c:pt idx="2599">
                  <c:v>1.2932162034362074E-2</c:v>
                </c:pt>
                <c:pt idx="2600">
                  <c:v>1.291705160677723E-2</c:v>
                </c:pt>
                <c:pt idx="2601">
                  <c:v>1.290355185395092E-2</c:v>
                </c:pt>
                <c:pt idx="2602">
                  <c:v>1.2889312765558148E-2</c:v>
                </c:pt>
                <c:pt idx="2603">
                  <c:v>1.2875117824767874E-2</c:v>
                </c:pt>
                <c:pt idx="2604">
                  <c:v>1.2860967141380616E-2</c:v>
                </c:pt>
                <c:pt idx="2605">
                  <c:v>1.2846860825185477E-2</c:v>
                </c:pt>
                <c:pt idx="2606">
                  <c:v>1.283279898598561E-2</c:v>
                </c:pt>
                <c:pt idx="2607">
                  <c:v>1.2818017104317622E-2</c:v>
                </c:pt>
                <c:pt idx="2608">
                  <c:v>1.28040472661279E-2</c:v>
                </c:pt>
                <c:pt idx="2609">
                  <c:v>1.279012224428968E-2</c:v>
                </c:pt>
                <c:pt idx="2610">
                  <c:v>1.2776242148598608E-2</c:v>
                </c:pt>
                <c:pt idx="2611">
                  <c:v>1.2763160787730682E-2</c:v>
                </c:pt>
                <c:pt idx="2612">
                  <c:v>1.2749368116201826E-2</c:v>
                </c:pt>
                <c:pt idx="2613">
                  <c:v>1.273170118002058E-2</c:v>
                </c:pt>
                <c:pt idx="2614">
                  <c:v>1.27219186196307E-2</c:v>
                </c:pt>
                <c:pt idx="2615">
                  <c:v>1.2708262014180688E-2</c:v>
                </c:pt>
                <c:pt idx="2616">
                  <c:v>1.2693911172058817E-2</c:v>
                </c:pt>
                <c:pt idx="2617">
                  <c:v>1.2680348633650824E-2</c:v>
                </c:pt>
                <c:pt idx="2618">
                  <c:v>1.2666831899751712E-2</c:v>
                </c:pt>
                <c:pt idx="2619">
                  <c:v>1.2653361080150183E-2</c:v>
                </c:pt>
                <c:pt idx="2620">
                  <c:v>1.2639936284644491E-2</c:v>
                </c:pt>
                <c:pt idx="2621">
                  <c:v>1.2626557623028552E-2</c:v>
                </c:pt>
                <c:pt idx="2622">
                  <c:v>1.261322520510149E-2</c:v>
                </c:pt>
                <c:pt idx="2623">
                  <c:v>1.2599939140651139E-2</c:v>
                </c:pt>
                <c:pt idx="2624">
                  <c:v>1.2586699539480967E-2</c:v>
                </c:pt>
                <c:pt idx="2625">
                  <c:v>1.2573506511380542E-2</c:v>
                </c:pt>
                <c:pt idx="2626">
                  <c:v>1.2560360166148993E-2</c:v>
                </c:pt>
                <c:pt idx="2627">
                  <c:v>1.254726061358284E-2</c:v>
                </c:pt>
                <c:pt idx="2628">
                  <c:v>1.2534207963475125E-2</c:v>
                </c:pt>
                <c:pt idx="2629">
                  <c:v>1.2521202325624974E-2</c:v>
                </c:pt>
                <c:pt idx="2630">
                  <c:v>1.2508243809829778E-2</c:v>
                </c:pt>
                <c:pt idx="2631">
                  <c:v>1.2495332525885186E-2</c:v>
                </c:pt>
                <c:pt idx="2632">
                  <c:v>1.2482468583587718E-2</c:v>
                </c:pt>
                <c:pt idx="2633">
                  <c:v>1.2470342825732594E-2</c:v>
                </c:pt>
                <c:pt idx="2634">
                  <c:v>1.2457570919618789E-2</c:v>
                </c:pt>
                <c:pt idx="2635">
                  <c:v>1.2444846674607301E-2</c:v>
                </c:pt>
                <c:pt idx="2636">
                  <c:v>1.2432170200496894E-2</c:v>
                </c:pt>
                <c:pt idx="2637">
                  <c:v>1.2418862839736696E-2</c:v>
                </c:pt>
                <c:pt idx="2638">
                  <c:v>1.2406285253082773E-2</c:v>
                </c:pt>
                <c:pt idx="2639">
                  <c:v>1.2393755776664645E-2</c:v>
                </c:pt>
                <c:pt idx="2640">
                  <c:v>1.2381274520284046E-2</c:v>
                </c:pt>
                <c:pt idx="2641">
                  <c:v>1.2368841593738364E-2</c:v>
                </c:pt>
                <c:pt idx="2642">
                  <c:v>1.2356457106827593E-2</c:v>
                </c:pt>
                <c:pt idx="2643">
                  <c:v>1.2344121169355205E-2</c:v>
                </c:pt>
                <c:pt idx="2644">
                  <c:v>1.2331833891122933E-2</c:v>
                </c:pt>
                <c:pt idx="2645">
                  <c:v>1.2319595381928164E-2</c:v>
                </c:pt>
                <c:pt idx="2646">
                  <c:v>1.2308057015091349E-2</c:v>
                </c:pt>
                <c:pt idx="2647">
                  <c:v>1.229591326776319E-2</c:v>
                </c:pt>
                <c:pt idx="2648">
                  <c:v>1.2283818608958169E-2</c:v>
                </c:pt>
                <c:pt idx="2649">
                  <c:v>1.2271773148481194E-2</c:v>
                </c:pt>
                <c:pt idx="2650">
                  <c:v>1.2261263240002844E-2</c:v>
                </c:pt>
                <c:pt idx="2651">
                  <c:v>1.2246763098771041E-2</c:v>
                </c:pt>
                <c:pt idx="2652">
                  <c:v>1.2234869820853866E-2</c:v>
                </c:pt>
                <c:pt idx="2653">
                  <c:v>1.2223026186255481E-2</c:v>
                </c:pt>
                <c:pt idx="2654">
                  <c:v>1.2211232304788489E-2</c:v>
                </c:pt>
                <c:pt idx="2655">
                  <c:v>1.2199488286261051E-2</c:v>
                </c:pt>
                <c:pt idx="2656">
                  <c:v>1.2187794240480443E-2</c:v>
                </c:pt>
                <c:pt idx="2657">
                  <c:v>1.2176150277256603E-2</c:v>
                </c:pt>
                <c:pt idx="2658">
                  <c:v>1.2164556506406576E-2</c:v>
                </c:pt>
                <c:pt idx="2659">
                  <c:v>1.2151793432239769E-2</c:v>
                </c:pt>
                <c:pt idx="2660">
                  <c:v>1.214030684645028E-2</c:v>
                </c:pt>
                <c:pt idx="2661">
                  <c:v>1.212887080228385E-2</c:v>
                </c:pt>
                <c:pt idx="2662">
                  <c:v>1.2117485409551773E-2</c:v>
                </c:pt>
                <c:pt idx="2663">
                  <c:v>1.2103517367835886E-2</c:v>
                </c:pt>
                <c:pt idx="2664">
                  <c:v>1.2092244883745986E-2</c:v>
                </c:pt>
                <c:pt idx="2665">
                  <c:v>1.2081023401999534E-2</c:v>
                </c:pt>
                <c:pt idx="2666">
                  <c:v>1.2069853032409348E-2</c:v>
                </c:pt>
                <c:pt idx="2667">
                  <c:v>1.2055404323032773E-2</c:v>
                </c:pt>
                <c:pt idx="2668">
                  <c:v>1.2047086843065933E-2</c:v>
                </c:pt>
                <c:pt idx="2669">
                  <c:v>1.2036073796784919E-2</c:v>
                </c:pt>
                <c:pt idx="2670">
                  <c:v>1.2025112311826073E-2</c:v>
                </c:pt>
                <c:pt idx="2671">
                  <c:v>1.2014202498013719E-2</c:v>
                </c:pt>
                <c:pt idx="2672">
                  <c:v>1.2003344465164359E-2</c:v>
                </c:pt>
                <c:pt idx="2673">
                  <c:v>1.199253832309537E-2</c:v>
                </c:pt>
                <c:pt idx="2674">
                  <c:v>1.1981784181629334E-2</c:v>
                </c:pt>
                <c:pt idx="2675">
                  <c:v>1.1971082150587099E-2</c:v>
                </c:pt>
                <c:pt idx="2676">
                  <c:v>1.1960432339791252E-2</c:v>
                </c:pt>
                <c:pt idx="2677">
                  <c:v>1.194983485906438E-2</c:v>
                </c:pt>
                <c:pt idx="2678">
                  <c:v>1.1939289818229937E-2</c:v>
                </c:pt>
                <c:pt idx="2679">
                  <c:v>1.192879732711485E-2</c:v>
                </c:pt>
                <c:pt idx="2680">
                  <c:v>1.1918357495542578E-2</c:v>
                </c:pt>
                <c:pt idx="2681">
                  <c:v>1.1907970433341788E-2</c:v>
                </c:pt>
                <c:pt idx="2682">
                  <c:v>1.1897636250339409E-2</c:v>
                </c:pt>
                <c:pt idx="2683">
                  <c:v>1.1887355056363239E-2</c:v>
                </c:pt>
                <c:pt idx="2684">
                  <c:v>1.1877126961243685E-2</c:v>
                </c:pt>
                <c:pt idx="2685">
                  <c:v>1.1867473380109529E-2</c:v>
                </c:pt>
                <c:pt idx="2686">
                  <c:v>1.1857348316095065E-2</c:v>
                </c:pt>
                <c:pt idx="2687">
                  <c:v>1.1847276670545859E-2</c:v>
                </c:pt>
                <c:pt idx="2688">
                  <c:v>1.1835217356434762E-2</c:v>
                </c:pt>
                <c:pt idx="2689">
                  <c:v>1.1826786812607144E-2</c:v>
                </c:pt>
                <c:pt idx="2690">
                  <c:v>1.1816879617109248E-2</c:v>
                </c:pt>
                <c:pt idx="2691">
                  <c:v>1.1807026289304268E-2</c:v>
                </c:pt>
                <c:pt idx="2692">
                  <c:v>1.179722693902956E-2</c:v>
                </c:pt>
                <c:pt idx="2693">
                  <c:v>1.1787481676127691E-2</c:v>
                </c:pt>
                <c:pt idx="2694">
                  <c:v>1.1777790610434285E-2</c:v>
                </c:pt>
                <c:pt idx="2695">
                  <c:v>1.1768153851795382E-2</c:v>
                </c:pt>
                <c:pt idx="2696">
                  <c:v>1.1758571510051819E-2</c:v>
                </c:pt>
                <c:pt idx="2697">
                  <c:v>1.1749043695047031E-2</c:v>
                </c:pt>
                <c:pt idx="2698">
                  <c:v>1.1740045601802297E-2</c:v>
                </c:pt>
                <c:pt idx="2699">
                  <c:v>1.1730623545266878E-2</c:v>
                </c:pt>
                <c:pt idx="2700">
                  <c:v>1.1721256335134921E-2</c:v>
                </c:pt>
                <c:pt idx="2701">
                  <c:v>1.1706647509834685E-2</c:v>
                </c:pt>
                <c:pt idx="2702">
                  <c:v>1.1701368939680521E-2</c:v>
                </c:pt>
                <c:pt idx="2703">
                  <c:v>1.1693484881656946E-2</c:v>
                </c:pt>
                <c:pt idx="2704">
                  <c:v>1.1684338155642985E-2</c:v>
                </c:pt>
                <c:pt idx="2705">
                  <c:v>1.1675246825292467E-2</c:v>
                </c:pt>
                <c:pt idx="2706">
                  <c:v>1.1666211000457734E-2</c:v>
                </c:pt>
                <c:pt idx="2707">
                  <c:v>1.165767324456457E-2</c:v>
                </c:pt>
                <c:pt idx="2708">
                  <c:v>1.1648745047965647E-2</c:v>
                </c:pt>
                <c:pt idx="2709">
                  <c:v>1.1639872676590279E-2</c:v>
                </c:pt>
                <c:pt idx="2710">
                  <c:v>1.1631056240298143E-2</c:v>
                </c:pt>
                <c:pt idx="2711">
                  <c:v>1.1621441108128495E-2</c:v>
                </c:pt>
                <c:pt idx="2712">
                  <c:v>1.161274437633031E-2</c:v>
                </c:pt>
                <c:pt idx="2713">
                  <c:v>1.160410392894925E-2</c:v>
                </c:pt>
                <c:pt idx="2714">
                  <c:v>1.1595519875847872E-2</c:v>
                </c:pt>
                <c:pt idx="2715">
                  <c:v>1.1587404452141238E-2</c:v>
                </c:pt>
                <c:pt idx="2716">
                  <c:v>1.157892972485559E-2</c:v>
                </c:pt>
                <c:pt idx="2717">
                  <c:v>1.1570511711589794E-2</c:v>
                </c:pt>
                <c:pt idx="2718">
                  <c:v>1.1562150522221676E-2</c:v>
                </c:pt>
                <c:pt idx="2719">
                  <c:v>1.1553846266622024E-2</c:v>
                </c:pt>
                <c:pt idx="2720">
                  <c:v>1.1545205989855563E-2</c:v>
                </c:pt>
                <c:pt idx="2721">
                  <c:v>1.1537019773107612E-2</c:v>
                </c:pt>
                <c:pt idx="2722">
                  <c:v>1.1528890829626657E-2</c:v>
                </c:pt>
                <c:pt idx="2723">
                  <c:v>1.1520819269290895E-2</c:v>
                </c:pt>
                <c:pt idx="2724">
                  <c:v>1.1512805201984602E-2</c:v>
                </c:pt>
                <c:pt idx="2725">
                  <c:v>1.1504848737589444E-2</c:v>
                </c:pt>
                <c:pt idx="2726">
                  <c:v>1.1496949985991437E-2</c:v>
                </c:pt>
                <c:pt idx="2727">
                  <c:v>1.1489109057076593E-2</c:v>
                </c:pt>
                <c:pt idx="2728">
                  <c:v>1.14813260607344E-2</c:v>
                </c:pt>
                <c:pt idx="2729">
                  <c:v>1.1473601106852612E-2</c:v>
                </c:pt>
                <c:pt idx="2730">
                  <c:v>1.1465934305323323E-2</c:v>
                </c:pt>
                <c:pt idx="2731">
                  <c:v>1.1458325766042101E-2</c:v>
                </c:pt>
                <c:pt idx="2732">
                  <c:v>1.1450775598901914E-2</c:v>
                </c:pt>
                <c:pt idx="2733">
                  <c:v>1.1443283913800071E-2</c:v>
                </c:pt>
                <c:pt idx="2734">
                  <c:v>1.1435850820636483E-2</c:v>
                </c:pt>
                <c:pt idx="2735">
                  <c:v>1.1428476429311069E-2</c:v>
                </c:pt>
                <c:pt idx="2736">
                  <c:v>1.1421160849724613E-2</c:v>
                </c:pt>
                <c:pt idx="2737">
                  <c:v>1.1414230606334657E-2</c:v>
                </c:pt>
                <c:pt idx="2738">
                  <c:v>1.1407028970560779E-2</c:v>
                </c:pt>
                <c:pt idx="2739">
                  <c:v>1.1399886466383225E-2</c:v>
                </c:pt>
                <c:pt idx="2740">
                  <c:v>1.1392803203707924E-2</c:v>
                </c:pt>
                <c:pt idx="2741">
                  <c:v>1.1385468974607446E-2</c:v>
                </c:pt>
                <c:pt idx="2742">
                  <c:v>1.1378508573513694E-2</c:v>
                </c:pt>
                <c:pt idx="2743">
                  <c:v>1.1371607753528683E-2</c:v>
                </c:pt>
                <c:pt idx="2744">
                  <c:v>1.1364766624568839E-2</c:v>
                </c:pt>
                <c:pt idx="2745">
                  <c:v>1.1357985296553191E-2</c:v>
                </c:pt>
                <c:pt idx="2746">
                  <c:v>1.1351263879403377E-2</c:v>
                </c:pt>
                <c:pt idx="2747">
                  <c:v>1.1344602483042771E-2</c:v>
                </c:pt>
                <c:pt idx="2748">
                  <c:v>1.1338001217394748E-2</c:v>
                </c:pt>
                <c:pt idx="2749">
                  <c:v>1.1331460192388766E-2</c:v>
                </c:pt>
                <c:pt idx="2750">
                  <c:v>1.1325526953235077E-2</c:v>
                </c:pt>
                <c:pt idx="2751">
                  <c:v>1.1319098465073729E-2</c:v>
                </c:pt>
                <c:pt idx="2752">
                  <c:v>1.1312730527611947E-2</c:v>
                </c:pt>
                <c:pt idx="2753">
                  <c:v>1.1306423250786679E-2</c:v>
                </c:pt>
                <c:pt idx="2754">
                  <c:v>1.1300176744533097E-2</c:v>
                </c:pt>
                <c:pt idx="2755">
                  <c:v>1.1293991118791702E-2</c:v>
                </c:pt>
                <c:pt idx="2756">
                  <c:v>1.1287866483502995E-2</c:v>
                </c:pt>
                <c:pt idx="2757">
                  <c:v>1.1281802948607478E-2</c:v>
                </c:pt>
                <c:pt idx="2758">
                  <c:v>1.1275800624053645E-2</c:v>
                </c:pt>
                <c:pt idx="2759">
                  <c:v>1.1270096345432534E-2</c:v>
                </c:pt>
                <c:pt idx="2760">
                  <c:v>1.1264212547015063E-2</c:v>
                </c:pt>
                <c:pt idx="2761">
                  <c:v>1.1258390278914612E-2</c:v>
                </c:pt>
                <c:pt idx="2762">
                  <c:v>1.1252629651083678E-2</c:v>
                </c:pt>
                <c:pt idx="2763">
                  <c:v>1.1246272673841692E-2</c:v>
                </c:pt>
                <c:pt idx="2764">
                  <c:v>1.12406484511463E-2</c:v>
                </c:pt>
                <c:pt idx="2765">
                  <c:v>1.1235086228217098E-2</c:v>
                </c:pt>
                <c:pt idx="2766">
                  <c:v>1.1229586115015693E-2</c:v>
                </c:pt>
                <c:pt idx="2767">
                  <c:v>1.1224350062685783E-2</c:v>
                </c:pt>
                <c:pt idx="2768">
                  <c:v>1.1218970193399899E-2</c:v>
                </c:pt>
                <c:pt idx="2769">
                  <c:v>1.1213652753877352E-2</c:v>
                </c:pt>
                <c:pt idx="2770">
                  <c:v>1.1208397854086441E-2</c:v>
                </c:pt>
                <c:pt idx="2771">
                  <c:v>1.1203205603998097E-2</c:v>
                </c:pt>
                <c:pt idx="2772">
                  <c:v>1.1197895898417857E-2</c:v>
                </c:pt>
                <c:pt idx="2773">
                  <c:v>1.1192833632516606E-2</c:v>
                </c:pt>
                <c:pt idx="2774">
                  <c:v>1.1187834356143731E-2</c:v>
                </c:pt>
                <c:pt idx="2775">
                  <c:v>1.1182898179285167E-2</c:v>
                </c:pt>
                <c:pt idx="2776">
                  <c:v>1.1178025211927713E-2</c:v>
                </c:pt>
                <c:pt idx="2777">
                  <c:v>1.1173215564062517E-2</c:v>
                </c:pt>
                <c:pt idx="2778">
                  <c:v>1.1168469345681595E-2</c:v>
                </c:pt>
                <c:pt idx="2779">
                  <c:v>1.1163786666783913E-2</c:v>
                </c:pt>
                <c:pt idx="2780">
                  <c:v>1.1159167637365831E-2</c:v>
                </c:pt>
                <c:pt idx="2781">
                  <c:v>1.1154612367428922E-2</c:v>
                </c:pt>
                <c:pt idx="2782">
                  <c:v>1.115012096697476E-2</c:v>
                </c:pt>
                <c:pt idx="2783">
                  <c:v>1.1145693546010998E-2</c:v>
                </c:pt>
                <c:pt idx="2784">
                  <c:v>1.1141330214548769E-2</c:v>
                </c:pt>
                <c:pt idx="2785">
                  <c:v>1.1137031082594857E-2</c:v>
                </c:pt>
                <c:pt idx="2786">
                  <c:v>1.1132796260165608E-2</c:v>
                </c:pt>
                <c:pt idx="2787">
                  <c:v>1.1128625857276496E-2</c:v>
                </c:pt>
                <c:pt idx="2788">
                  <c:v>1.1124519983949945E-2</c:v>
                </c:pt>
                <c:pt idx="2789">
                  <c:v>1.1120583588484906E-2</c:v>
                </c:pt>
                <c:pt idx="2790">
                  <c:v>1.111660258136798E-2</c:v>
                </c:pt>
                <c:pt idx="2791">
                  <c:v>1.1112686423983669E-2</c:v>
                </c:pt>
                <c:pt idx="2792">
                  <c:v>1.1108835226363521E-2</c:v>
                </c:pt>
                <c:pt idx="2793">
                  <c:v>1.1105049098534684E-2</c:v>
                </c:pt>
                <c:pt idx="2794">
                  <c:v>1.1101246026193263E-2</c:v>
                </c:pt>
                <c:pt idx="2795">
                  <c:v>1.1097594940564649E-2</c:v>
                </c:pt>
                <c:pt idx="2796">
                  <c:v>1.1094009264753598E-2</c:v>
                </c:pt>
                <c:pt idx="2797">
                  <c:v>1.1090489108799043E-2</c:v>
                </c:pt>
                <c:pt idx="2798">
                  <c:v>1.1087034582754691E-2</c:v>
                </c:pt>
                <c:pt idx="2799">
                  <c:v>1.1083645796667296E-2</c:v>
                </c:pt>
                <c:pt idx="2800">
                  <c:v>1.108032286059143E-2</c:v>
                </c:pt>
                <c:pt idx="2801">
                  <c:v>1.1077065884582538E-2</c:v>
                </c:pt>
                <c:pt idx="2802">
                  <c:v>1.1073965954932596E-2</c:v>
                </c:pt>
                <c:pt idx="2803">
                  <c:v>1.1070831926611291E-2</c:v>
                </c:pt>
                <c:pt idx="2804">
                  <c:v>1.1067764168695149E-2</c:v>
                </c:pt>
                <c:pt idx="2805">
                  <c:v>1.1064762791248128E-2</c:v>
                </c:pt>
                <c:pt idx="2806">
                  <c:v>1.1061827904341293E-2</c:v>
                </c:pt>
                <c:pt idx="2807">
                  <c:v>1.1058959618041264E-2</c:v>
                </c:pt>
                <c:pt idx="2808">
                  <c:v>1.1056158042420883E-2</c:v>
                </c:pt>
                <c:pt idx="2809">
                  <c:v>1.1053423287559205E-2</c:v>
                </c:pt>
                <c:pt idx="2810">
                  <c:v>1.1050755463532624E-2</c:v>
                </c:pt>
                <c:pt idx="2811">
                  <c:v>1.104815862745733E-2</c:v>
                </c:pt>
                <c:pt idx="2812">
                  <c:v>1.1045620256220979E-2</c:v>
                </c:pt>
                <c:pt idx="2813">
                  <c:v>1.1043149136136693E-2</c:v>
                </c:pt>
                <c:pt idx="2814">
                  <c:v>1.1040745377291687E-2</c:v>
                </c:pt>
                <c:pt idx="2815">
                  <c:v>1.10384556661349E-2</c:v>
                </c:pt>
                <c:pt idx="2816">
                  <c:v>1.1036201299932489E-2</c:v>
                </c:pt>
                <c:pt idx="2817">
                  <c:v>1.1034014655110757E-2</c:v>
                </c:pt>
                <c:pt idx="2818">
                  <c:v>1.1031895841779014E-2</c:v>
                </c:pt>
                <c:pt idx="2819">
                  <c:v>1.1029844970050919E-2</c:v>
                </c:pt>
                <c:pt idx="2820">
                  <c:v>1.1027822163689423E-2</c:v>
                </c:pt>
                <c:pt idx="2821">
                  <c:v>1.1025902674726921E-2</c:v>
                </c:pt>
                <c:pt idx="2822">
                  <c:v>1.1024051447759158E-2</c:v>
                </c:pt>
                <c:pt idx="2823">
                  <c:v>1.1022268592911668E-2</c:v>
                </c:pt>
                <c:pt idx="2824">
                  <c:v>1.1020613589600426E-2</c:v>
                </c:pt>
                <c:pt idx="2825">
                  <c:v>1.1018972680029595E-2</c:v>
                </c:pt>
                <c:pt idx="2826">
                  <c:v>1.1017400482938819E-2</c:v>
                </c:pt>
                <c:pt idx="2827">
                  <c:v>1.1015897108469556E-2</c:v>
                </c:pt>
                <c:pt idx="2828">
                  <c:v>1.101446266676414E-2</c:v>
                </c:pt>
                <c:pt idx="2829">
                  <c:v>1.1013097267967505E-2</c:v>
                </c:pt>
                <c:pt idx="2830">
                  <c:v>1.1011801022229801E-2</c:v>
                </c:pt>
                <c:pt idx="2831">
                  <c:v>1.1010574039703784E-2</c:v>
                </c:pt>
                <c:pt idx="2832">
                  <c:v>1.1009416430548294E-2</c:v>
                </c:pt>
                <c:pt idx="2833">
                  <c:v>1.1008328304919563E-2</c:v>
                </c:pt>
                <c:pt idx="2834">
                  <c:v>1.1007309772984249E-2</c:v>
                </c:pt>
                <c:pt idx="2835">
                  <c:v>1.100636094490901E-2</c:v>
                </c:pt>
                <c:pt idx="2836">
                  <c:v>1.100548193086311E-2</c:v>
                </c:pt>
                <c:pt idx="2837">
                  <c:v>1.1004672841024505E-2</c:v>
                </c:pt>
                <c:pt idx="2838">
                  <c:v>1.1003933785567672E-2</c:v>
                </c:pt>
                <c:pt idx="2839">
                  <c:v>1.1003264874676646E-2</c:v>
                </c:pt>
                <c:pt idx="2840">
                  <c:v>1.1002666218535465E-2</c:v>
                </c:pt>
                <c:pt idx="2841">
                  <c:v>1.1001994398402944E-2</c:v>
                </c:pt>
                <c:pt idx="2842">
                  <c:v>1.1001531541718096E-2</c:v>
                </c:pt>
                <c:pt idx="2843">
                  <c:v>1.100113926033709E-2</c:v>
                </c:pt>
                <c:pt idx="2844">
                  <c:v>1.1000817664455736E-2</c:v>
                </c:pt>
                <c:pt idx="2845">
                  <c:v>1.100056686427775E-2</c:v>
                </c:pt>
                <c:pt idx="2846">
                  <c:v>1.1000555802316292E-2</c:v>
                </c:pt>
                <c:pt idx="2847">
                  <c:v>1.100045201493847E-2</c:v>
                </c:pt>
                <c:pt idx="2848">
                  <c:v>1.1000419363930486E-2</c:v>
                </c:pt>
                <c:pt idx="2849">
                  <c:v>1.1000457959513738E-2</c:v>
                </c:pt>
                <c:pt idx="2850">
                  <c:v>1.1000567911907884E-2</c:v>
                </c:pt>
                <c:pt idx="2851">
                  <c:v>1.1000749331342142E-2</c:v>
                </c:pt>
                <c:pt idx="2852">
                  <c:v>1.1001002328047465E-2</c:v>
                </c:pt>
                <c:pt idx="2853">
                  <c:v>1.1001327012259155E-2</c:v>
                </c:pt>
                <c:pt idx="2854">
                  <c:v>1.1001304311762716E-2</c:v>
                </c:pt>
                <c:pt idx="2855">
                  <c:v>1.1001762360312917E-2</c:v>
                </c:pt>
                <c:pt idx="2856">
                  <c:v>1.1002292406952385E-2</c:v>
                </c:pt>
                <c:pt idx="2857">
                  <c:v>1.1002894561926269E-2</c:v>
                </c:pt>
                <c:pt idx="2858">
                  <c:v>1.1003902003710946E-2</c:v>
                </c:pt>
                <c:pt idx="2859">
                  <c:v>1.1004428220454443E-2</c:v>
                </c:pt>
                <c:pt idx="2860">
                  <c:v>1.1005257719366668E-2</c:v>
                </c:pt>
                <c:pt idx="2861">
                  <c:v>1.1006159783374159E-2</c:v>
                </c:pt>
                <c:pt idx="2862">
                  <c:v>1.1007134522743378E-2</c:v>
                </c:pt>
                <c:pt idx="2863">
                  <c:v>1.1007925566997508E-2</c:v>
                </c:pt>
                <c:pt idx="2864">
                  <c:v>1.1009040726555912E-2</c:v>
                </c:pt>
                <c:pt idx="2865">
                  <c:v>1.1010228882180137E-2</c:v>
                </c:pt>
                <c:pt idx="2866">
                  <c:v>1.1011490144145118E-2</c:v>
                </c:pt>
                <c:pt idx="2867">
                  <c:v>1.1014217672155968E-2</c:v>
                </c:pt>
                <c:pt idx="2868">
                  <c:v>1.1015651997427288E-2</c:v>
                </c:pt>
                <c:pt idx="2869">
                  <c:v>1.1017159810539951E-2</c:v>
                </c:pt>
                <c:pt idx="2870">
                  <c:v>1.1018741221808272E-2</c:v>
                </c:pt>
                <c:pt idx="2871">
                  <c:v>1.101949513437016E-2</c:v>
                </c:pt>
                <c:pt idx="2872">
                  <c:v>1.1021208036180001E-2</c:v>
                </c:pt>
                <c:pt idx="2873">
                  <c:v>1.1024049086975062E-2</c:v>
                </c:pt>
                <c:pt idx="2874">
                  <c:v>1.1024855646159338E-2</c:v>
                </c:pt>
                <c:pt idx="2875">
                  <c:v>1.1026790574972557E-2</c:v>
                </c:pt>
                <c:pt idx="2876">
                  <c:v>1.1029781428892126E-2</c:v>
                </c:pt>
                <c:pt idx="2877">
                  <c:v>1.1031881116446162E-2</c:v>
                </c:pt>
                <c:pt idx="2878">
                  <c:v>1.1034055284837018E-2</c:v>
                </c:pt>
                <c:pt idx="2879">
                  <c:v>1.1036304044420669E-2</c:v>
                </c:pt>
                <c:pt idx="2880">
                  <c:v>1.103862750555905E-2</c:v>
                </c:pt>
                <c:pt idx="2881">
                  <c:v>1.1041025778611541E-2</c:v>
                </c:pt>
                <c:pt idx="2882">
                  <c:v>1.104349897395368E-2</c:v>
                </c:pt>
                <c:pt idx="2883">
                  <c:v>1.1046047201955055E-2</c:v>
                </c:pt>
                <c:pt idx="2884">
                  <c:v>1.1047558509246836E-2</c:v>
                </c:pt>
                <c:pt idx="2885">
                  <c:v>1.1051369197462324E-2</c:v>
                </c:pt>
                <c:pt idx="2886">
                  <c:v>1.1054143185739706E-2</c:v>
                </c:pt>
                <c:pt idx="2887">
                  <c:v>1.1056992648220142E-2</c:v>
                </c:pt>
                <c:pt idx="2888">
                  <c:v>1.1059917695303838E-2</c:v>
                </c:pt>
                <c:pt idx="2889">
                  <c:v>1.1062918437391841E-2</c:v>
                </c:pt>
                <c:pt idx="2890">
                  <c:v>1.1065994984891152E-2</c:v>
                </c:pt>
                <c:pt idx="2891">
                  <c:v>1.1069147448216431E-2</c:v>
                </c:pt>
                <c:pt idx="2892">
                  <c:v>1.107237593778063E-2</c:v>
                </c:pt>
                <c:pt idx="2893">
                  <c:v>1.1074419492342648E-2</c:v>
                </c:pt>
                <c:pt idx="2894">
                  <c:v>1.107778365555351E-2</c:v>
                </c:pt>
                <c:pt idx="2895">
                  <c:v>1.1081224145486897E-2</c:v>
                </c:pt>
                <c:pt idx="2896">
                  <c:v>1.1084741072564373E-2</c:v>
                </c:pt>
                <c:pt idx="2897">
                  <c:v>1.1089662644162722E-2</c:v>
                </c:pt>
                <c:pt idx="2898">
                  <c:v>1.1093349610207531E-2</c:v>
                </c:pt>
                <c:pt idx="2899">
                  <c:v>1.1097113375549476E-2</c:v>
                </c:pt>
                <c:pt idx="2900">
                  <c:v>1.110095405064743E-2</c:v>
                </c:pt>
                <c:pt idx="2901">
                  <c:v>1.1104871745961972E-2</c:v>
                </c:pt>
                <c:pt idx="2902">
                  <c:v>1.1108866571959631E-2</c:v>
                </c:pt>
                <c:pt idx="2903">
                  <c:v>1.111293863911289E-2</c:v>
                </c:pt>
                <c:pt idx="2904">
                  <c:v>1.1117088057898482E-2</c:v>
                </c:pt>
                <c:pt idx="2905">
                  <c:v>1.1121314938798242E-2</c:v>
                </c:pt>
                <c:pt idx="2906">
                  <c:v>1.1124138681787726E-2</c:v>
                </c:pt>
                <c:pt idx="2907">
                  <c:v>1.1128503706468775E-2</c:v>
                </c:pt>
                <c:pt idx="2908">
                  <c:v>1.1132946493700507E-2</c:v>
                </c:pt>
                <c:pt idx="2909">
                  <c:v>1.1137467153962462E-2</c:v>
                </c:pt>
                <c:pt idx="2910">
                  <c:v>1.1144060544971895E-2</c:v>
                </c:pt>
                <c:pt idx="2911">
                  <c:v>1.1149294884303796E-2</c:v>
                </c:pt>
                <c:pt idx="2912">
                  <c:v>1.1153559277818329E-2</c:v>
                </c:pt>
                <c:pt idx="2913">
                  <c:v>1.1158426132552933E-2</c:v>
                </c:pt>
                <c:pt idx="2914">
                  <c:v>1.1163371460174628E-2</c:v>
                </c:pt>
                <c:pt idx="2915">
                  <c:v>1.1168395371199841E-2</c:v>
                </c:pt>
                <c:pt idx="2916">
                  <c:v>1.1173497976151157E-2</c:v>
                </c:pt>
                <c:pt idx="2917">
                  <c:v>1.1178679385552032E-2</c:v>
                </c:pt>
                <c:pt idx="2918">
                  <c:v>1.1183939709935586E-2</c:v>
                </c:pt>
                <c:pt idx="2919">
                  <c:v>1.1189849522705178E-2</c:v>
                </c:pt>
                <c:pt idx="2920">
                  <c:v>1.1195273851048194E-2</c:v>
                </c:pt>
                <c:pt idx="2921">
                  <c:v>1.1200777436442568E-2</c:v>
                </c:pt>
                <c:pt idx="2922">
                  <c:v>1.1206360389447688E-2</c:v>
                </c:pt>
                <c:pt idx="2923">
                  <c:v>1.1211428925584849E-2</c:v>
                </c:pt>
                <c:pt idx="2924">
                  <c:v>1.1218818589153379E-2</c:v>
                </c:pt>
                <c:pt idx="2925">
                  <c:v>1.1222980885934906E-2</c:v>
                </c:pt>
                <c:pt idx="2926">
                  <c:v>1.1228876509967832E-2</c:v>
                </c:pt>
                <c:pt idx="2927">
                  <c:v>1.1234852044009917E-2</c:v>
                </c:pt>
                <c:pt idx="2928">
                  <c:v>1.1242403484817734E-2</c:v>
                </c:pt>
                <c:pt idx="2929">
                  <c:v>1.1248556565099547E-2</c:v>
                </c:pt>
                <c:pt idx="2930">
                  <c:v>1.1254789913475269E-2</c:v>
                </c:pt>
                <c:pt idx="2931">
                  <c:v>1.1261103640557291E-2</c:v>
                </c:pt>
                <c:pt idx="2932">
                  <c:v>1.1267497856960608E-2</c:v>
                </c:pt>
                <c:pt idx="2933">
                  <c:v>1.1273972673309773E-2</c:v>
                </c:pt>
                <c:pt idx="2934">
                  <c:v>1.1280528200232814E-2</c:v>
                </c:pt>
                <c:pt idx="2935">
                  <c:v>1.1287164548359497E-2</c:v>
                </c:pt>
                <c:pt idx="2936">
                  <c:v>1.1293881828334362E-2</c:v>
                </c:pt>
                <c:pt idx="2937">
                  <c:v>1.1300680150801073E-2</c:v>
                </c:pt>
                <c:pt idx="2938">
                  <c:v>1.1307559626410252E-2</c:v>
                </c:pt>
                <c:pt idx="2939">
                  <c:v>1.1314520365819467E-2</c:v>
                </c:pt>
                <c:pt idx="2940">
                  <c:v>1.1321562479690633E-2</c:v>
                </c:pt>
                <c:pt idx="2941">
                  <c:v>1.1328686078692618E-2</c:v>
                </c:pt>
                <c:pt idx="2942">
                  <c:v>1.1335891273499496E-2</c:v>
                </c:pt>
                <c:pt idx="2943">
                  <c:v>1.134317817479143E-2</c:v>
                </c:pt>
                <c:pt idx="2944">
                  <c:v>1.1350546893257272E-2</c:v>
                </c:pt>
                <c:pt idx="2945">
                  <c:v>1.1357270888319025E-2</c:v>
                </c:pt>
                <c:pt idx="2946">
                  <c:v>1.1364797455274644E-2</c:v>
                </c:pt>
                <c:pt idx="2947">
                  <c:v>1.1372406160840022E-2</c:v>
                </c:pt>
                <c:pt idx="2948">
                  <c:v>1.138009711571606E-2</c:v>
                </c:pt>
                <c:pt idx="2949">
                  <c:v>1.1388621617594985E-2</c:v>
                </c:pt>
                <c:pt idx="2950">
                  <c:v>1.1396483563837708E-2</c:v>
                </c:pt>
                <c:pt idx="2951">
                  <c:v>1.1404428102222251E-2</c:v>
                </c:pt>
                <c:pt idx="2952">
                  <c:v>1.1412455343484385E-2</c:v>
                </c:pt>
                <c:pt idx="2953">
                  <c:v>1.142056539836509E-2</c:v>
                </c:pt>
                <c:pt idx="2954">
                  <c:v>1.142875837761056E-2</c:v>
                </c:pt>
                <c:pt idx="2955">
                  <c:v>1.1437034391974811E-2</c:v>
                </c:pt>
                <c:pt idx="2956">
                  <c:v>1.1445393552215334E-2</c:v>
                </c:pt>
                <c:pt idx="2957">
                  <c:v>1.1453835969097438E-2</c:v>
                </c:pt>
                <c:pt idx="2958">
                  <c:v>1.1460748330658355E-2</c:v>
                </c:pt>
                <c:pt idx="2959">
                  <c:v>1.1469345079929028E-2</c:v>
                </c:pt>
                <c:pt idx="2960">
                  <c:v>1.1478025396616687E-2</c:v>
                </c:pt>
                <c:pt idx="2961">
                  <c:v>1.1486789391494057E-2</c:v>
                </c:pt>
                <c:pt idx="2962">
                  <c:v>1.1496907990828475E-2</c:v>
                </c:pt>
                <c:pt idx="2963">
                  <c:v>1.1505851669137535E-2</c:v>
                </c:pt>
                <c:pt idx="2964">
                  <c:v>1.1514879373810238E-2</c:v>
                </c:pt>
                <c:pt idx="2965">
                  <c:v>1.152399121564418E-2</c:v>
                </c:pt>
                <c:pt idx="2966">
                  <c:v>1.153318730543873E-2</c:v>
                </c:pt>
                <c:pt idx="2967">
                  <c:v>1.1541604373911272E-2</c:v>
                </c:pt>
                <c:pt idx="2968">
                  <c:v>1.1550962938303922E-2</c:v>
                </c:pt>
                <c:pt idx="2969">
                  <c:v>1.1560406072234462E-2</c:v>
                </c:pt>
                <c:pt idx="2970">
                  <c:v>1.1569933886518516E-2</c:v>
                </c:pt>
                <c:pt idx="2971">
                  <c:v>1.1582214960831195E-2</c:v>
                </c:pt>
                <c:pt idx="2972">
                  <c:v>1.1591931663801252E-2</c:v>
                </c:pt>
                <c:pt idx="2973">
                  <c:v>1.1601733412361009E-2</c:v>
                </c:pt>
                <c:pt idx="2974">
                  <c:v>1.1611620317387862E-2</c:v>
                </c:pt>
                <c:pt idx="2975">
                  <c:v>1.1622107349863282E-2</c:v>
                </c:pt>
                <c:pt idx="2976">
                  <c:v>1.1632170661424045E-2</c:v>
                </c:pt>
                <c:pt idx="2977">
                  <c:v>1.1642319466998435E-2</c:v>
                </c:pt>
                <c:pt idx="2978">
                  <c:v>1.1652553877477967E-2</c:v>
                </c:pt>
                <c:pt idx="2979">
                  <c:v>1.1663816552573208E-2</c:v>
                </c:pt>
                <c:pt idx="2980">
                  <c:v>1.1674228994476687E-2</c:v>
                </c:pt>
                <c:pt idx="2981">
                  <c:v>1.1684727385010986E-2</c:v>
                </c:pt>
                <c:pt idx="2982">
                  <c:v>1.1695311835103027E-2</c:v>
                </c:pt>
                <c:pt idx="2983">
                  <c:v>1.1705982455693631E-2</c:v>
                </c:pt>
                <c:pt idx="2984">
                  <c:v>1.1716739357724486E-2</c:v>
                </c:pt>
                <c:pt idx="2985">
                  <c:v>1.1727582652146844E-2</c:v>
                </c:pt>
                <c:pt idx="2986">
                  <c:v>1.1738512449919771E-2</c:v>
                </c:pt>
                <c:pt idx="2987">
                  <c:v>1.1749528862006682E-2</c:v>
                </c:pt>
                <c:pt idx="2988">
                  <c:v>1.1760631999382281E-2</c:v>
                </c:pt>
                <c:pt idx="2989">
                  <c:v>1.1771821973021276E-2</c:v>
                </c:pt>
                <c:pt idx="2990">
                  <c:v>1.1783098893914018E-2</c:v>
                </c:pt>
                <c:pt idx="2991">
                  <c:v>1.1794462873049982E-2</c:v>
                </c:pt>
                <c:pt idx="2992">
                  <c:v>1.1805914021430811E-2</c:v>
                </c:pt>
                <c:pt idx="2993">
                  <c:v>1.1817452450061626E-2</c:v>
                </c:pt>
                <c:pt idx="2994">
                  <c:v>1.1829078269958836E-2</c:v>
                </c:pt>
                <c:pt idx="2995">
                  <c:v>1.1840791592143202E-2</c:v>
                </c:pt>
                <c:pt idx="2996">
                  <c:v>1.1852592527642434E-2</c:v>
                </c:pt>
                <c:pt idx="2997">
                  <c:v>1.186342014423512E-2</c:v>
                </c:pt>
                <c:pt idx="2998">
                  <c:v>1.1875389950575951E-2</c:v>
                </c:pt>
                <c:pt idx="2999">
                  <c:v>1.1887447692131058E-2</c:v>
                </c:pt>
                <c:pt idx="3000">
                  <c:v>1.1899557275670936E-2</c:v>
                </c:pt>
                <c:pt idx="3001">
                  <c:v>1.1915420107122262E-2</c:v>
                </c:pt>
                <c:pt idx="3002">
                  <c:v>1.1923937710917576E-2</c:v>
                </c:pt>
                <c:pt idx="3003">
                  <c:v>1.193512567863853E-2</c:v>
                </c:pt>
                <c:pt idx="3004">
                  <c:v>1.1945987040281651E-2</c:v>
                </c:pt>
                <c:pt idx="3005">
                  <c:v>1.195651454672911E-2</c:v>
                </c:pt>
                <c:pt idx="3006">
                  <c:v>1.1966700938345403E-2</c:v>
                </c:pt>
                <c:pt idx="3007">
                  <c:v>1.1976538944978228E-2</c:v>
                </c:pt>
                <c:pt idx="3008">
                  <c:v>1.1986021285965421E-2</c:v>
                </c:pt>
                <c:pt idx="3009">
                  <c:v>1.1995140670142788E-2</c:v>
                </c:pt>
                <c:pt idx="3010">
                  <c:v>1.2002380478911334E-2</c:v>
                </c:pt>
                <c:pt idx="3011">
                  <c:v>1.201077009406859E-2</c:v>
                </c:pt>
                <c:pt idx="3012">
                  <c:v>1.2018766458457897E-2</c:v>
                </c:pt>
                <c:pt idx="3013">
                  <c:v>1.2026398683687489E-2</c:v>
                </c:pt>
                <c:pt idx="3014">
                  <c:v>1.2033958728811633E-2</c:v>
                </c:pt>
                <c:pt idx="3015">
                  <c:v>1.2041511236934532E-2</c:v>
                </c:pt>
                <c:pt idx="3016">
                  <c:v>1.2049056179900042E-2</c:v>
                </c:pt>
                <c:pt idx="3017">
                  <c:v>1.205659352955113E-2</c:v>
                </c:pt>
                <c:pt idx="3018">
                  <c:v>1.2064123257735204E-2</c:v>
                </c:pt>
                <c:pt idx="3019">
                  <c:v>1.2070907297924061E-2</c:v>
                </c:pt>
                <c:pt idx="3020">
                  <c:v>1.2078422000653807E-2</c:v>
                </c:pt>
                <c:pt idx="3021">
                  <c:v>1.208592899955856E-2</c:v>
                </c:pt>
                <c:pt idx="3022">
                  <c:v>1.2093428266488251E-2</c:v>
                </c:pt>
                <c:pt idx="3023">
                  <c:v>1.2103130187118404E-2</c:v>
                </c:pt>
                <c:pt idx="3024">
                  <c:v>1.2110612973795643E-2</c:v>
                </c:pt>
                <c:pt idx="3025">
                  <c:v>1.2118087937671345E-2</c:v>
                </c:pt>
                <c:pt idx="3026">
                  <c:v>1.2125555050588901E-2</c:v>
                </c:pt>
                <c:pt idx="3027">
                  <c:v>1.213227874900533E-2</c:v>
                </c:pt>
                <c:pt idx="3028">
                  <c:v>1.2139730394814738E-2</c:v>
                </c:pt>
                <c:pt idx="3029">
                  <c:v>1.2147174107307725E-2</c:v>
                </c:pt>
                <c:pt idx="3030">
                  <c:v>1.2154609858323959E-2</c:v>
                </c:pt>
                <c:pt idx="3031">
                  <c:v>1.2162037619707503E-2</c:v>
                </c:pt>
                <c:pt idx="3032">
                  <c:v>1.2170191280939055E-2</c:v>
                </c:pt>
                <c:pt idx="3033">
                  <c:v>1.2177602648642949E-2</c:v>
                </c:pt>
                <c:pt idx="3034">
                  <c:v>1.2185005940101084E-2</c:v>
                </c:pt>
                <c:pt idx="3035">
                  <c:v>1.219240112715164E-2</c:v>
                </c:pt>
                <c:pt idx="3036">
                  <c:v>1.2199788181634533E-2</c:v>
                </c:pt>
                <c:pt idx="3037">
                  <c:v>1.220716707538968E-2</c:v>
                </c:pt>
                <c:pt idx="3038">
                  <c:v>1.2214537780250048E-2</c:v>
                </c:pt>
                <c:pt idx="3039">
                  <c:v>1.2221900268059896E-2</c:v>
                </c:pt>
                <c:pt idx="3040">
                  <c:v>1.2229254510653063E-2</c:v>
                </c:pt>
                <c:pt idx="3041">
                  <c:v>1.2236600479869462E-2</c:v>
                </c:pt>
                <c:pt idx="3042">
                  <c:v>1.2243938147545538E-2</c:v>
                </c:pt>
                <c:pt idx="3043">
                  <c:v>1.2251267485519466E-2</c:v>
                </c:pt>
                <c:pt idx="3044">
                  <c:v>1.2258588465625955E-2</c:v>
                </c:pt>
                <c:pt idx="3045">
                  <c:v>1.2265901059704917E-2</c:v>
                </c:pt>
                <c:pt idx="3046">
                  <c:v>1.2273205239592798E-2</c:v>
                </c:pt>
                <c:pt idx="3047">
                  <c:v>1.2280500977126036E-2</c:v>
                </c:pt>
                <c:pt idx="3048">
                  <c:v>1.2287788244140207E-2</c:v>
                </c:pt>
                <c:pt idx="3049">
                  <c:v>1.2294338994683822E-2</c:v>
                </c:pt>
                <c:pt idx="3050">
                  <c:v>1.2301609602553425E-2</c:v>
                </c:pt>
                <c:pt idx="3051">
                  <c:v>1.2308871657571416E-2</c:v>
                </c:pt>
                <c:pt idx="3052">
                  <c:v>1.2316125131573949E-2</c:v>
                </c:pt>
                <c:pt idx="3053">
                  <c:v>1.232409653571525E-2</c:v>
                </c:pt>
                <c:pt idx="3054">
                  <c:v>1.2331332388182018E-2</c:v>
                </c:pt>
                <c:pt idx="3055">
                  <c:v>1.233855957298307E-2</c:v>
                </c:pt>
                <c:pt idx="3056">
                  <c:v>1.2345778061953111E-2</c:v>
                </c:pt>
                <c:pt idx="3057">
                  <c:v>1.235298782692858E-2</c:v>
                </c:pt>
                <c:pt idx="3058">
                  <c:v>1.2360188839743316E-2</c:v>
                </c:pt>
                <c:pt idx="3059">
                  <c:v>1.2367381072233757E-2</c:v>
                </c:pt>
                <c:pt idx="3060">
                  <c:v>1.237456449623287E-2</c:v>
                </c:pt>
                <c:pt idx="3061">
                  <c:v>1.2381739083577098E-2</c:v>
                </c:pt>
                <c:pt idx="3062">
                  <c:v>1.2387458612645119E-2</c:v>
                </c:pt>
                <c:pt idx="3063">
                  <c:v>1.2394616231060418E-2</c:v>
                </c:pt>
                <c:pt idx="3064">
                  <c:v>1.2401764932676862E-2</c:v>
                </c:pt>
                <c:pt idx="3065">
                  <c:v>1.2408904689330313E-2</c:v>
                </c:pt>
                <c:pt idx="3066">
                  <c:v>1.2416035472859299E-2</c:v>
                </c:pt>
                <c:pt idx="3067">
                  <c:v>1.242315725510057E-2</c:v>
                </c:pt>
                <c:pt idx="3068">
                  <c:v>1.2430270007889987E-2</c:v>
                </c:pt>
                <c:pt idx="3069">
                  <c:v>1.2437373703063415E-2</c:v>
                </c:pt>
                <c:pt idx="3070">
                  <c:v>1.244446831245849E-2</c:v>
                </c:pt>
                <c:pt idx="3071">
                  <c:v>1.245083430506419E-2</c:v>
                </c:pt>
                <c:pt idx="3072">
                  <c:v>1.2457911072182566E-2</c:v>
                </c:pt>
                <c:pt idx="3073">
                  <c:v>1.2464978671219816E-2</c:v>
                </c:pt>
                <c:pt idx="3074">
                  <c:v>1.2472037074015094E-2</c:v>
                </c:pt>
                <c:pt idx="3075">
                  <c:v>1.2481239684610356E-2</c:v>
                </c:pt>
                <c:pt idx="3076">
                  <c:v>1.248827834218106E-2</c:v>
                </c:pt>
                <c:pt idx="3077">
                  <c:v>1.2495307712432154E-2</c:v>
                </c:pt>
                <c:pt idx="3078">
                  <c:v>1.2502327767193131E-2</c:v>
                </c:pt>
                <c:pt idx="3079">
                  <c:v>1.2508622396479202E-2</c:v>
                </c:pt>
                <c:pt idx="3080">
                  <c:v>1.2515624167515574E-2</c:v>
                </c:pt>
                <c:pt idx="3081">
                  <c:v>1.2522616540764779E-2</c:v>
                </c:pt>
                <c:pt idx="3082">
                  <c:v>1.2529599488056828E-2</c:v>
                </c:pt>
                <c:pt idx="3083">
                  <c:v>1.2536572981225239E-2</c:v>
                </c:pt>
                <c:pt idx="3084">
                  <c:v>1.2544250893106517E-2</c:v>
                </c:pt>
                <c:pt idx="3085">
                  <c:v>1.2551204950744075E-2</c:v>
                </c:pt>
                <c:pt idx="3086">
                  <c:v>1.2558149467547424E-2</c:v>
                </c:pt>
                <c:pt idx="3087">
                  <c:v>1.2565084415346921E-2</c:v>
                </c:pt>
                <c:pt idx="3088">
                  <c:v>1.2572009765973797E-2</c:v>
                </c:pt>
                <c:pt idx="3089">
                  <c:v>1.2578925491259279E-2</c:v>
                </c:pt>
                <c:pt idx="3090">
                  <c:v>1.2585831563032859E-2</c:v>
                </c:pt>
                <c:pt idx="3091">
                  <c:v>1.2592727953126633E-2</c:v>
                </c:pt>
                <c:pt idx="3092">
                  <c:v>1.2599614633370093E-2</c:v>
                </c:pt>
                <c:pt idx="3093">
                  <c:v>1.2606491575592727E-2</c:v>
                </c:pt>
                <c:pt idx="3094">
                  <c:v>1.2613358751626634E-2</c:v>
                </c:pt>
                <c:pt idx="3095">
                  <c:v>1.2620216133302173E-2</c:v>
                </c:pt>
                <c:pt idx="3096">
                  <c:v>1.2627063692446228E-2</c:v>
                </c:pt>
                <c:pt idx="3097">
                  <c:v>1.2633901400891765E-2</c:v>
                </c:pt>
                <c:pt idx="3098">
                  <c:v>1.2640729230466538E-2</c:v>
                </c:pt>
                <c:pt idx="3099">
                  <c:v>1.2647547153000906E-2</c:v>
                </c:pt>
                <c:pt idx="3100">
                  <c:v>1.2654355140325226E-2</c:v>
                </c:pt>
                <c:pt idx="3101">
                  <c:v>1.2660447092248514E-2</c:v>
                </c:pt>
                <c:pt idx="3102">
                  <c:v>1.2667235605208192E-2</c:v>
                </c:pt>
                <c:pt idx="3103">
                  <c:v>1.2674014100682128E-2</c:v>
                </c:pt>
                <c:pt idx="3104">
                  <c:v>1.268078255049945E-2</c:v>
                </c:pt>
                <c:pt idx="3105">
                  <c:v>1.2687540926491919E-2</c:v>
                </c:pt>
                <c:pt idx="3106">
                  <c:v>1.2694992847271694E-2</c:v>
                </c:pt>
                <c:pt idx="3107">
                  <c:v>1.2701730499334055E-2</c:v>
                </c:pt>
                <c:pt idx="3108">
                  <c:v>1.270845799081621E-2</c:v>
                </c:pt>
                <c:pt idx="3109">
                  <c:v>1.2715175293548521E-2</c:v>
                </c:pt>
                <c:pt idx="3110">
                  <c:v>1.2721882379356135E-2</c:v>
                </c:pt>
                <c:pt idx="3111">
                  <c:v>1.2728579220071149E-2</c:v>
                </c:pt>
                <c:pt idx="3112">
                  <c:v>1.2735265787518709E-2</c:v>
                </c:pt>
                <c:pt idx="3113">
                  <c:v>1.2741942053527435E-2</c:v>
                </c:pt>
                <c:pt idx="3114">
                  <c:v>1.2747908340234907E-2</c:v>
                </c:pt>
                <c:pt idx="3115">
                  <c:v>1.2754564428620422E-2</c:v>
                </c:pt>
                <c:pt idx="3116">
                  <c:v>1.2761210133307639E-2</c:v>
                </c:pt>
                <c:pt idx="3117">
                  <c:v>1.2767845426124809E-2</c:v>
                </c:pt>
                <c:pt idx="3118">
                  <c:v>1.2774470278903695E-2</c:v>
                </c:pt>
                <c:pt idx="3119">
                  <c:v>1.2781084663471666E-2</c:v>
                </c:pt>
                <c:pt idx="3120">
                  <c:v>1.2787688551656096E-2</c:v>
                </c:pt>
                <c:pt idx="3121">
                  <c:v>1.279428191528699E-2</c:v>
                </c:pt>
                <c:pt idx="3122">
                  <c:v>1.2800864726192596E-2</c:v>
                </c:pt>
                <c:pt idx="3123">
                  <c:v>1.280674194161513E-2</c:v>
                </c:pt>
                <c:pt idx="3124">
                  <c:v>1.281330409247694E-2</c:v>
                </c:pt>
                <c:pt idx="3125">
                  <c:v>1.2819855608369402E-2</c:v>
                </c:pt>
                <c:pt idx="3126">
                  <c:v>1.2826396461123046E-2</c:v>
                </c:pt>
                <c:pt idx="3127">
                  <c:v>1.283431235001042E-2</c:v>
                </c:pt>
                <c:pt idx="3128">
                  <c:v>1.284083071372356E-2</c:v>
                </c:pt>
                <c:pt idx="3129">
                  <c:v>1.2847338325232356E-2</c:v>
                </c:pt>
                <c:pt idx="3130">
                  <c:v>1.2853835156360217E-2</c:v>
                </c:pt>
                <c:pt idx="3131">
                  <c:v>1.2860321178934896E-2</c:v>
                </c:pt>
                <c:pt idx="3132">
                  <c:v>1.2866106237586784E-2</c:v>
                </c:pt>
                <c:pt idx="3133">
                  <c:v>1.2872571109175177E-2</c:v>
                </c:pt>
                <c:pt idx="3134">
                  <c:v>1.2879025089972884E-2</c:v>
                </c:pt>
                <c:pt idx="3135">
                  <c:v>1.2885468151807272E-2</c:v>
                </c:pt>
                <c:pt idx="3136">
                  <c:v>1.2894881626490613E-2</c:v>
                </c:pt>
                <c:pt idx="3137">
                  <c:v>1.2901299514646001E-2</c:v>
                </c:pt>
                <c:pt idx="3138">
                  <c:v>1.290770638841879E-2</c:v>
                </c:pt>
                <c:pt idx="3139">
                  <c:v>1.2914102219630672E-2</c:v>
                </c:pt>
                <c:pt idx="3140">
                  <c:v>1.2920486980103334E-2</c:v>
                </c:pt>
                <c:pt idx="3141">
                  <c:v>1.2926860641656766E-2</c:v>
                </c:pt>
                <c:pt idx="3142">
                  <c:v>1.2933223176115208E-2</c:v>
                </c:pt>
                <c:pt idx="3143">
                  <c:v>1.2939574555301198E-2</c:v>
                </c:pt>
                <c:pt idx="3144">
                  <c:v>1.294386501040966E-2</c:v>
                </c:pt>
                <c:pt idx="3145">
                  <c:v>1.2952243735135784E-2</c:v>
                </c:pt>
                <c:pt idx="3146">
                  <c:v>1.2958561479427757E-2</c:v>
                </c:pt>
                <c:pt idx="3147">
                  <c:v>1.2964867955733185E-2</c:v>
                </c:pt>
                <c:pt idx="3148">
                  <c:v>1.2971163135870357E-2</c:v>
                </c:pt>
                <c:pt idx="3149">
                  <c:v>1.2977446991663514E-2</c:v>
                </c:pt>
                <c:pt idx="3150">
                  <c:v>1.2983719494932643E-2</c:v>
                </c:pt>
                <c:pt idx="3151">
                  <c:v>1.2989980617498585E-2</c:v>
                </c:pt>
                <c:pt idx="3152">
                  <c:v>1.2996230331182176E-2</c:v>
                </c:pt>
                <c:pt idx="3153">
                  <c:v>1.3000434742287842E-2</c:v>
                </c:pt>
                <c:pt idx="3154">
                  <c:v>1.3006663352281332E-2</c:v>
                </c:pt>
                <c:pt idx="3155">
                  <c:v>1.3012880475814687E-2</c:v>
                </c:pt>
                <c:pt idx="3156">
                  <c:v>1.3019086084715277E-2</c:v>
                </c:pt>
                <c:pt idx="3157">
                  <c:v>1.3027306780102757E-2</c:v>
                </c:pt>
                <c:pt idx="3158">
                  <c:v>1.3033487448730717E-2</c:v>
                </c:pt>
                <c:pt idx="3159">
                  <c:v>1.3039656511221352E-2</c:v>
                </c:pt>
                <c:pt idx="3160">
                  <c:v>1.3045813939395497E-2</c:v>
                </c:pt>
                <c:pt idx="3161">
                  <c:v>1.3051959705073141E-2</c:v>
                </c:pt>
                <c:pt idx="3162">
                  <c:v>1.3058093780074272E-2</c:v>
                </c:pt>
                <c:pt idx="3163">
                  <c:v>1.3064216136218882E-2</c:v>
                </c:pt>
                <c:pt idx="3164">
                  <c:v>1.3070326745326955E-2</c:v>
                </c:pt>
                <c:pt idx="3165">
                  <c:v>1.3076425579219333E-2</c:v>
                </c:pt>
                <c:pt idx="3166">
                  <c:v>1.3079832602691965E-2</c:v>
                </c:pt>
                <c:pt idx="3167">
                  <c:v>1.3085910320438821E-2</c:v>
                </c:pt>
                <c:pt idx="3168">
                  <c:v>1.3091976187793009E-2</c:v>
                </c:pt>
                <c:pt idx="3169">
                  <c:v>1.3098030176580622E-2</c:v>
                </c:pt>
                <c:pt idx="3170">
                  <c:v>1.3105323410154034E-2</c:v>
                </c:pt>
                <c:pt idx="3171">
                  <c:v>1.3113349717015523E-2</c:v>
                </c:pt>
                <c:pt idx="3172">
                  <c:v>1.3120028058804259E-2</c:v>
                </c:pt>
                <c:pt idx="3173">
                  <c:v>1.3125362523917708E-2</c:v>
                </c:pt>
                <c:pt idx="3174">
                  <c:v>1.3131350890662606E-2</c:v>
                </c:pt>
                <c:pt idx="3175">
                  <c:v>1.3137327195370859E-2</c:v>
                </c:pt>
                <c:pt idx="3176">
                  <c:v>1.3143291409863691E-2</c:v>
                </c:pt>
                <c:pt idx="3177">
                  <c:v>1.3149243505967592E-2</c:v>
                </c:pt>
                <c:pt idx="3178">
                  <c:v>1.3155183455504664E-2</c:v>
                </c:pt>
                <c:pt idx="3179">
                  <c:v>1.3161772603687682E-2</c:v>
                </c:pt>
                <c:pt idx="3180">
                  <c:v>1.3167687514405424E-2</c:v>
                </c:pt>
                <c:pt idx="3181">
                  <c:v>1.317359019166457E-2</c:v>
                </c:pt>
                <c:pt idx="3182">
                  <c:v>1.3179480607291138E-2</c:v>
                </c:pt>
                <c:pt idx="3183">
                  <c:v>1.3184700018541037E-2</c:v>
                </c:pt>
                <c:pt idx="3184">
                  <c:v>1.3190566496983407E-2</c:v>
                </c:pt>
                <c:pt idx="3185">
                  <c:v>1.319809097035394E-2</c:v>
                </c:pt>
                <c:pt idx="3186">
                  <c:v>1.3202262394294275E-2</c:v>
                </c:pt>
                <c:pt idx="3187">
                  <c:v>1.3208091756811367E-2</c:v>
                </c:pt>
                <c:pt idx="3188">
                  <c:v>1.3214564028748675E-2</c:v>
                </c:pt>
                <c:pt idx="3189">
                  <c:v>1.3220367823947891E-2</c:v>
                </c:pt>
                <c:pt idx="3190">
                  <c:v>1.3226159132086156E-2</c:v>
                </c:pt>
                <c:pt idx="3191">
                  <c:v>1.3231937924988616E-2</c:v>
                </c:pt>
                <c:pt idx="3192">
                  <c:v>1.3237704174473468E-2</c:v>
                </c:pt>
                <c:pt idx="3193">
                  <c:v>1.3243457852365857E-2</c:v>
                </c:pt>
                <c:pt idx="3194">
                  <c:v>1.3249198930485716E-2</c:v>
                </c:pt>
                <c:pt idx="3195">
                  <c:v>1.325492738065211E-2</c:v>
                </c:pt>
                <c:pt idx="3196">
                  <c:v>1.3260643174689316E-2</c:v>
                </c:pt>
                <c:pt idx="3197">
                  <c:v>1.3266346284419006E-2</c:v>
                </c:pt>
                <c:pt idx="3198">
                  <c:v>1.3272036681662847E-2</c:v>
                </c:pt>
                <c:pt idx="3199">
                  <c:v>1.3277714338239906E-2</c:v>
                </c:pt>
                <c:pt idx="3200">
                  <c:v>1.3283379225972723E-2</c:v>
                </c:pt>
                <c:pt idx="3201">
                  <c:v>1.3289031316682968E-2</c:v>
                </c:pt>
                <c:pt idx="3202">
                  <c:v>1.3294670582192311E-2</c:v>
                </c:pt>
                <c:pt idx="3203">
                  <c:v>1.3300296994319817E-2</c:v>
                </c:pt>
                <c:pt idx="3204">
                  <c:v>1.3305910524888895E-2</c:v>
                </c:pt>
                <c:pt idx="3205">
                  <c:v>1.3310867734616131E-2</c:v>
                </c:pt>
                <c:pt idx="3206">
                  <c:v>1.3316456140652081E-2</c:v>
                </c:pt>
                <c:pt idx="3207">
                  <c:v>1.3322031582996373E-2</c:v>
                </c:pt>
                <c:pt idx="3208">
                  <c:v>1.3327594033472862E-2</c:v>
                </c:pt>
                <c:pt idx="3209">
                  <c:v>1.3333783968084182E-2</c:v>
                </c:pt>
                <c:pt idx="3210">
                  <c:v>1.3339319617540396E-2</c:v>
                </c:pt>
                <c:pt idx="3211">
                  <c:v>1.3344842188184663E-2</c:v>
                </c:pt>
                <c:pt idx="3212">
                  <c:v>1.3350351651837787E-2</c:v>
                </c:pt>
                <c:pt idx="3213">
                  <c:v>1.3355847980322305E-2</c:v>
                </c:pt>
                <c:pt idx="3214">
                  <c:v>1.3361331145455546E-2</c:v>
                </c:pt>
                <c:pt idx="3215">
                  <c:v>1.3366801119061784E-2</c:v>
                </c:pt>
                <c:pt idx="3216">
                  <c:v>1.3372257872960954E-2</c:v>
                </c:pt>
                <c:pt idx="3217">
                  <c:v>1.3377701378972122E-2</c:v>
                </c:pt>
                <c:pt idx="3218">
                  <c:v>1.338249778647092E-2</c:v>
                </c:pt>
                <c:pt idx="3219">
                  <c:v>1.338791546669009E-2</c:v>
                </c:pt>
                <c:pt idx="3220">
                  <c:v>1.3393319816910177E-2</c:v>
                </c:pt>
                <c:pt idx="3221">
                  <c:v>1.3398710808955038E-2</c:v>
                </c:pt>
                <c:pt idx="3222">
                  <c:v>1.3401701285564003E-2</c:v>
                </c:pt>
                <c:pt idx="3223">
                  <c:v>1.340958784830093E-2</c:v>
                </c:pt>
                <c:pt idx="3224">
                  <c:v>1.3414937440836994E-2</c:v>
                </c:pt>
                <c:pt idx="3225">
                  <c:v>1.3420273560898366E-2</c:v>
                </c:pt>
                <c:pt idx="3226">
                  <c:v>1.3425596180304922E-2</c:v>
                </c:pt>
                <c:pt idx="3227">
                  <c:v>1.3430905270883642E-2</c:v>
                </c:pt>
                <c:pt idx="3228">
                  <c:v>1.3436200804457066E-2</c:v>
                </c:pt>
                <c:pt idx="3229">
                  <c:v>1.344148275284951E-2</c:v>
                </c:pt>
                <c:pt idx="3230">
                  <c:v>1.3446751087885289E-2</c:v>
                </c:pt>
                <c:pt idx="3231">
                  <c:v>1.3453253264583302E-2</c:v>
                </c:pt>
                <c:pt idx="3232">
                  <c:v>1.3458492715539007E-2</c:v>
                </c:pt>
                <c:pt idx="3233">
                  <c:v>1.3463718463712325E-2</c:v>
                </c:pt>
                <c:pt idx="3234">
                  <c:v>1.3468930480923189E-2</c:v>
                </c:pt>
                <c:pt idx="3235">
                  <c:v>1.3474991100796316E-2</c:v>
                </c:pt>
                <c:pt idx="3236">
                  <c:v>1.3480172424185113E-2</c:v>
                </c:pt>
                <c:pt idx="3237">
                  <c:v>1.3485339926477557E-2</c:v>
                </c:pt>
                <c:pt idx="3238">
                  <c:v>1.3490493579497501E-2</c:v>
                </c:pt>
                <c:pt idx="3239">
                  <c:v>1.3498217305919135E-2</c:v>
                </c:pt>
                <c:pt idx="3240">
                  <c:v>1.3501375538860024E-2</c:v>
                </c:pt>
                <c:pt idx="3241">
                  <c:v>1.3506486665652261E-2</c:v>
                </c:pt>
                <c:pt idx="3242">
                  <c:v>1.3511583827997506E-2</c:v>
                </c:pt>
                <c:pt idx="3243">
                  <c:v>1.3516666997714826E-2</c:v>
                </c:pt>
                <c:pt idx="3244">
                  <c:v>1.3521736146624153E-2</c:v>
                </c:pt>
                <c:pt idx="3245">
                  <c:v>1.3526791246548027E-2</c:v>
                </c:pt>
                <c:pt idx="3246">
                  <c:v>1.3531832269304642E-2</c:v>
                </c:pt>
                <c:pt idx="3247">
                  <c:v>1.3536859186718278E-2</c:v>
                </c:pt>
                <c:pt idx="3248">
                  <c:v>1.354187197060539E-2</c:v>
                </c:pt>
                <c:pt idx="3249">
                  <c:v>1.3546870592789388E-2</c:v>
                </c:pt>
                <c:pt idx="3250">
                  <c:v>1.3551855025089335E-2</c:v>
                </c:pt>
                <c:pt idx="3251">
                  <c:v>1.3556825239326033E-2</c:v>
                </c:pt>
                <c:pt idx="3252">
                  <c:v>1.3561781207321153E-2</c:v>
                </c:pt>
                <c:pt idx="3253">
                  <c:v>1.356672290089463E-2</c:v>
                </c:pt>
                <c:pt idx="3254">
                  <c:v>1.3571650291865526E-2</c:v>
                </c:pt>
                <c:pt idx="3255">
                  <c:v>1.3576563352057249E-2</c:v>
                </c:pt>
                <c:pt idx="3256">
                  <c:v>1.3581462053289734E-2</c:v>
                </c:pt>
                <c:pt idx="3257">
                  <c:v>1.3585744148473428E-2</c:v>
                </c:pt>
                <c:pt idx="3258">
                  <c:v>1.3590614898693286E-2</c:v>
                </c:pt>
                <c:pt idx="3259">
                  <c:v>1.3595471207907389E-2</c:v>
                </c:pt>
                <c:pt idx="3260">
                  <c:v>1.3602711274499973E-2</c:v>
                </c:pt>
                <c:pt idx="3261">
                  <c:v>1.3605739188776868E-2</c:v>
                </c:pt>
                <c:pt idx="3262">
                  <c:v>1.3610551144485545E-2</c:v>
                </c:pt>
                <c:pt idx="3263">
                  <c:v>1.3615348543979727E-2</c:v>
                </c:pt>
                <c:pt idx="3264">
                  <c:v>1.3620131359079348E-2</c:v>
                </c:pt>
                <c:pt idx="3265">
                  <c:v>1.3624899561607817E-2</c:v>
                </c:pt>
                <c:pt idx="3266">
                  <c:v>1.3629653123384195E-2</c:v>
                </c:pt>
                <c:pt idx="3267">
                  <c:v>1.3634392016229287E-2</c:v>
                </c:pt>
                <c:pt idx="3268">
                  <c:v>1.3639116211963894E-2</c:v>
                </c:pt>
                <c:pt idx="3269">
                  <c:v>1.3643825682410555E-2</c:v>
                </c:pt>
                <c:pt idx="3270">
                  <c:v>1.3647338419291444E-2</c:v>
                </c:pt>
                <c:pt idx="3271">
                  <c:v>1.3652020122292718E-2</c:v>
                </c:pt>
                <c:pt idx="3272">
                  <c:v>1.3656687020493052E-2</c:v>
                </c:pt>
                <c:pt idx="3273">
                  <c:v>1.3664578595306828E-2</c:v>
                </c:pt>
                <c:pt idx="3274">
                  <c:v>1.3666637532718795E-2</c:v>
                </c:pt>
                <c:pt idx="3275">
                  <c:v>1.3670598604537787E-2</c:v>
                </c:pt>
                <c:pt idx="3276">
                  <c:v>1.3675206001782847E-2</c:v>
                </c:pt>
                <c:pt idx="3277">
                  <c:v>1.3679798453348546E-2</c:v>
                </c:pt>
                <c:pt idx="3278">
                  <c:v>1.3684375931061865E-2</c:v>
                </c:pt>
                <c:pt idx="3279">
                  <c:v>1.3688355354150564E-2</c:v>
                </c:pt>
                <c:pt idx="3280">
                  <c:v>1.3692903705750636E-2</c:v>
                </c:pt>
                <c:pt idx="3281">
                  <c:v>1.3697437001499311E-2</c:v>
                </c:pt>
                <c:pt idx="3282">
                  <c:v>1.3701955213221375E-2</c:v>
                </c:pt>
                <c:pt idx="3283">
                  <c:v>1.3708196333134201E-2</c:v>
                </c:pt>
                <c:pt idx="3284">
                  <c:v>1.3712681542785711E-2</c:v>
                </c:pt>
                <c:pt idx="3285">
                  <c:v>1.3717151576289057E-2</c:v>
                </c:pt>
                <c:pt idx="3286">
                  <c:v>1.372160640546417E-2</c:v>
                </c:pt>
                <c:pt idx="3287">
                  <c:v>1.3725470417072755E-2</c:v>
                </c:pt>
                <c:pt idx="3288">
                  <c:v>1.3729895679967342E-2</c:v>
                </c:pt>
                <c:pt idx="3289">
                  <c:v>1.3734305656539391E-2</c:v>
                </c:pt>
                <c:pt idx="3290">
                  <c:v>1.3738700318613638E-2</c:v>
                </c:pt>
                <c:pt idx="3291">
                  <c:v>1.3743651500204292E-2</c:v>
                </c:pt>
                <c:pt idx="3292">
                  <c:v>1.3748014511675531E-2</c:v>
                </c:pt>
                <c:pt idx="3293">
                  <c:v>1.375236212157371E-2</c:v>
                </c:pt>
                <c:pt idx="3294">
                  <c:v>1.3756694301720499E-2</c:v>
                </c:pt>
                <c:pt idx="3295">
                  <c:v>1.3761011023936702E-2</c:v>
                </c:pt>
                <c:pt idx="3296">
                  <c:v>1.3765312260045723E-2</c:v>
                </c:pt>
                <c:pt idx="3297">
                  <c:v>1.3769597981870106E-2</c:v>
                </c:pt>
                <c:pt idx="3298">
                  <c:v>1.3773868161230652E-2</c:v>
                </c:pt>
                <c:pt idx="3299">
                  <c:v>1.3778122769950767E-2</c:v>
                </c:pt>
                <c:pt idx="3300">
                  <c:v>1.3782361779852995E-2</c:v>
                </c:pt>
                <c:pt idx="3301">
                  <c:v>1.3786585162758132E-2</c:v>
                </c:pt>
                <c:pt idx="3302">
                  <c:v>1.379079289049133E-2</c:v>
                </c:pt>
                <c:pt idx="3303">
                  <c:v>1.3794984934873388E-2</c:v>
                </c:pt>
                <c:pt idx="3304">
                  <c:v>1.3799161267727714E-2</c:v>
                </c:pt>
                <c:pt idx="3305">
                  <c:v>1.3803321860877718E-2</c:v>
                </c:pt>
                <c:pt idx="3306">
                  <c:v>1.3807466686144203E-2</c:v>
                </c:pt>
                <c:pt idx="3307">
                  <c:v>1.3811595715351444E-2</c:v>
                </c:pt>
                <c:pt idx="3308">
                  <c:v>1.3815708920321981E-2</c:v>
                </c:pt>
                <c:pt idx="3309">
                  <c:v>1.3819251669147568E-2</c:v>
                </c:pt>
                <c:pt idx="3310">
                  <c:v>1.3823334124291617E-2</c:v>
                </c:pt>
                <c:pt idx="3311">
                  <c:v>1.3827400673245015E-2</c:v>
                </c:pt>
                <c:pt idx="3312">
                  <c:v>1.3831451287831619E-2</c:v>
                </c:pt>
                <c:pt idx="3313">
                  <c:v>1.3837688077394435E-2</c:v>
                </c:pt>
                <c:pt idx="3314">
                  <c:v>1.3840054263279221E-2</c:v>
                </c:pt>
                <c:pt idx="3315">
                  <c:v>1.3844055909643927E-2</c:v>
                </c:pt>
                <c:pt idx="3316">
                  <c:v>1.3848041506359196E-2</c:v>
                </c:pt>
                <c:pt idx="3317">
                  <c:v>1.3852011025247571E-2</c:v>
                </c:pt>
                <c:pt idx="3318">
                  <c:v>1.3855964438135063E-2</c:v>
                </c:pt>
                <c:pt idx="3319">
                  <c:v>1.3859901716843348E-2</c:v>
                </c:pt>
                <c:pt idx="3320">
                  <c:v>1.3863822833194961E-2</c:v>
                </c:pt>
                <c:pt idx="3321">
                  <c:v>1.3867727759017656E-2</c:v>
                </c:pt>
                <c:pt idx="3322">
                  <c:v>1.38710748451126E-2</c:v>
                </c:pt>
                <c:pt idx="3323">
                  <c:v>1.3874948322140078E-2</c:v>
                </c:pt>
                <c:pt idx="3324">
                  <c:v>1.3878805526707255E-2</c:v>
                </c:pt>
                <c:pt idx="3325">
                  <c:v>1.3882646430640622E-2</c:v>
                </c:pt>
                <c:pt idx="3326">
                  <c:v>1.3886471005763158E-2</c:v>
                </c:pt>
                <c:pt idx="3327">
                  <c:v>1.3890279223903113E-2</c:v>
                </c:pt>
                <c:pt idx="3328">
                  <c:v>1.3894071056886979E-2</c:v>
                </c:pt>
                <c:pt idx="3329">
                  <c:v>1.3897846476542125E-2</c:v>
                </c:pt>
                <c:pt idx="3330">
                  <c:v>1.3901605454690654E-2</c:v>
                </c:pt>
                <c:pt idx="3331">
                  <c:v>1.3904815501344814E-2</c:v>
                </c:pt>
                <c:pt idx="3332">
                  <c:v>1.3908542551922309E-2</c:v>
                </c:pt>
                <c:pt idx="3333">
                  <c:v>1.3912253079087833E-2</c:v>
                </c:pt>
                <c:pt idx="3334">
                  <c:v>1.3915947054670141E-2</c:v>
                </c:pt>
                <c:pt idx="3335">
                  <c:v>1.3920680936461441E-2</c:v>
                </c:pt>
                <c:pt idx="3336">
                  <c:v>1.3924339623266264E-2</c:v>
                </c:pt>
                <c:pt idx="3337">
                  <c:v>1.392798166873669E-2</c:v>
                </c:pt>
                <c:pt idx="3338">
                  <c:v>1.3931607044699604E-2</c:v>
                </c:pt>
                <c:pt idx="3339">
                  <c:v>1.3934691741785356E-2</c:v>
                </c:pt>
                <c:pt idx="3340">
                  <c:v>1.3938284755374866E-2</c:v>
                </c:pt>
                <c:pt idx="3341">
                  <c:v>1.3941861017557082E-2</c:v>
                </c:pt>
                <c:pt idx="3342">
                  <c:v>1.3945420500162011E-2</c:v>
                </c:pt>
                <c:pt idx="3343">
                  <c:v>1.3948963175015264E-2</c:v>
                </c:pt>
                <c:pt idx="3344">
                  <c:v>1.395300766305616E-2</c:v>
                </c:pt>
                <c:pt idx="3345">
                  <c:v>1.3956515563588819E-2</c:v>
                </c:pt>
                <c:pt idx="3346">
                  <c:v>1.3960006569223825E-2</c:v>
                </c:pt>
                <c:pt idx="3347">
                  <c:v>1.3963480651787189E-2</c:v>
                </c:pt>
                <c:pt idx="3348">
                  <c:v>1.396693778310493E-2</c:v>
                </c:pt>
                <c:pt idx="3349">
                  <c:v>1.3970377935003062E-2</c:v>
                </c:pt>
                <c:pt idx="3350">
                  <c:v>1.3973801079311943E-2</c:v>
                </c:pt>
                <c:pt idx="3351">
                  <c:v>1.3977207187854982E-2</c:v>
                </c:pt>
                <c:pt idx="3352">
                  <c:v>1.3980596232461671E-2</c:v>
                </c:pt>
                <c:pt idx="3353">
                  <c:v>1.3983968184958893E-2</c:v>
                </c:pt>
                <c:pt idx="3354">
                  <c:v>1.3987323017174402E-2</c:v>
                </c:pt>
                <c:pt idx="3355">
                  <c:v>1.3990660700935079E-2</c:v>
                </c:pt>
                <c:pt idx="3356">
                  <c:v>1.3993981208069549E-2</c:v>
                </c:pt>
                <c:pt idx="3357">
                  <c:v>1.3997284510406431E-2</c:v>
                </c:pt>
                <c:pt idx="3358">
                  <c:v>1.4000570579770874E-2</c:v>
                </c:pt>
                <c:pt idx="3359">
                  <c:v>1.4003839387994104E-2</c:v>
                </c:pt>
                <c:pt idx="3360">
                  <c:v>1.4007090906903876E-2</c:v>
                </c:pt>
                <c:pt idx="3361">
                  <c:v>1.4009825081400251E-2</c:v>
                </c:pt>
                <c:pt idx="3362">
                  <c:v>1.4013043056429555E-2</c:v>
                </c:pt>
                <c:pt idx="3363">
                  <c:v>1.4016243660289739E-2</c:v>
                </c:pt>
                <c:pt idx="3364">
                  <c:v>1.4019426864810811E-2</c:v>
                </c:pt>
                <c:pt idx="3365">
                  <c:v>1.4022592641823655E-2</c:v>
                </c:pt>
                <c:pt idx="3366">
                  <c:v>1.4026235367170516E-2</c:v>
                </c:pt>
                <c:pt idx="3367">
                  <c:v>1.4029365072086611E-2</c:v>
                </c:pt>
                <c:pt idx="3368">
                  <c:v>1.403247726232083E-2</c:v>
                </c:pt>
                <c:pt idx="3369">
                  <c:v>1.4035571909701791E-2</c:v>
                </c:pt>
                <c:pt idx="3370">
                  <c:v>1.4038648986059854E-2</c:v>
                </c:pt>
                <c:pt idx="3371">
                  <c:v>1.404170846322538E-2</c:v>
                </c:pt>
                <c:pt idx="3372">
                  <c:v>1.4044750313028726E-2</c:v>
                </c:pt>
                <c:pt idx="3373">
                  <c:v>1.4047774507296778E-2</c:v>
                </c:pt>
                <c:pt idx="3374">
                  <c:v>1.4049810382964267E-2</c:v>
                </c:pt>
                <c:pt idx="3375">
                  <c:v>1.4052801489267353E-2</c:v>
                </c:pt>
                <c:pt idx="3376">
                  <c:v>1.4055774860886494E-2</c:v>
                </c:pt>
                <c:pt idx="3377">
                  <c:v>1.405873046965489E-2</c:v>
                </c:pt>
                <c:pt idx="3378">
                  <c:v>1.4061668287406626E-2</c:v>
                </c:pt>
                <c:pt idx="3379">
                  <c:v>1.4064588285975788E-2</c:v>
                </c:pt>
                <c:pt idx="3380">
                  <c:v>1.4067490437196462E-2</c:v>
                </c:pt>
                <c:pt idx="3381">
                  <c:v>1.407037471290451E-2</c:v>
                </c:pt>
                <c:pt idx="3382">
                  <c:v>1.407324108493313E-2</c:v>
                </c:pt>
                <c:pt idx="3383">
                  <c:v>1.4075614538412327E-2</c:v>
                </c:pt>
                <c:pt idx="3384">
                  <c:v>1.4078446196126028E-2</c:v>
                </c:pt>
                <c:pt idx="3385">
                  <c:v>1.4081259868356965E-2</c:v>
                </c:pt>
                <c:pt idx="3386">
                  <c:v>1.408405552694429E-2</c:v>
                </c:pt>
                <c:pt idx="3387">
                  <c:v>1.4088243621373148E-2</c:v>
                </c:pt>
                <c:pt idx="3388">
                  <c:v>1.409099960237482E-2</c:v>
                </c:pt>
                <c:pt idx="3389">
                  <c:v>1.4093737477148672E-2</c:v>
                </c:pt>
                <c:pt idx="3390">
                  <c:v>1.4096457217526798E-2</c:v>
                </c:pt>
                <c:pt idx="3391">
                  <c:v>1.4099158795342168E-2</c:v>
                </c:pt>
                <c:pt idx="3392">
                  <c:v>1.4101378095830557E-2</c:v>
                </c:pt>
                <c:pt idx="3393">
                  <c:v>1.4104044466414223E-2</c:v>
                </c:pt>
                <c:pt idx="3394">
                  <c:v>1.4106692592641535E-2</c:v>
                </c:pt>
                <c:pt idx="3395">
                  <c:v>1.4109322446347768E-2</c:v>
                </c:pt>
                <c:pt idx="3396">
                  <c:v>1.4112393260148832E-2</c:v>
                </c:pt>
                <c:pt idx="3397">
                  <c:v>1.4114985271094711E-2</c:v>
                </c:pt>
                <c:pt idx="3398">
                  <c:v>1.4117558922312069E-2</c:v>
                </c:pt>
                <c:pt idx="3399">
                  <c:v>1.4120114185639087E-2</c:v>
                </c:pt>
                <c:pt idx="3400">
                  <c:v>1.4122651032909599E-2</c:v>
                </c:pt>
                <c:pt idx="3401">
                  <c:v>1.4125169435958309E-2</c:v>
                </c:pt>
                <c:pt idx="3402">
                  <c:v>1.4127669366619921E-2</c:v>
                </c:pt>
                <c:pt idx="3403">
                  <c:v>1.4130150796730008E-2</c:v>
                </c:pt>
                <c:pt idx="3404">
                  <c:v>1.4132613698123271E-2</c:v>
                </c:pt>
                <c:pt idx="3405">
                  <c:v>1.4135058042637894E-2</c:v>
                </c:pt>
                <c:pt idx="3406">
                  <c:v>1.413748380210684E-2</c:v>
                </c:pt>
                <c:pt idx="3407">
                  <c:v>1.4139890948366551E-2</c:v>
                </c:pt>
                <c:pt idx="3408">
                  <c:v>1.4142279453256076E-2</c:v>
                </c:pt>
                <c:pt idx="3409">
                  <c:v>1.4144649288609248E-2</c:v>
                </c:pt>
                <c:pt idx="3410">
                  <c:v>1.4147000426262511E-2</c:v>
                </c:pt>
                <c:pt idx="3411">
                  <c:v>1.4149332838053174E-2</c:v>
                </c:pt>
                <c:pt idx="3412">
                  <c:v>1.4151646495820284E-2</c:v>
                </c:pt>
                <c:pt idx="3413">
                  <c:v>1.4153503105264576E-2</c:v>
                </c:pt>
                <c:pt idx="3414">
                  <c:v>1.4155780430018845E-2</c:v>
                </c:pt>
                <c:pt idx="3415">
                  <c:v>1.4158038918997098E-2</c:v>
                </c:pt>
                <c:pt idx="3416">
                  <c:v>1.4160278544036368E-2</c:v>
                </c:pt>
                <c:pt idx="3417">
                  <c:v>1.4162499276980716E-2</c:v>
                </c:pt>
                <c:pt idx="3418">
                  <c:v>1.4165133030783001E-2</c:v>
                </c:pt>
                <c:pt idx="3419">
                  <c:v>1.4167314621826469E-2</c:v>
                </c:pt>
                <c:pt idx="3420">
                  <c:v>1.4169477233546605E-2</c:v>
                </c:pt>
                <c:pt idx="3421">
                  <c:v>1.4171620837785937E-2</c:v>
                </c:pt>
                <c:pt idx="3422">
                  <c:v>1.4173745406380903E-2</c:v>
                </c:pt>
                <c:pt idx="3423">
                  <c:v>1.417585091117142E-2</c:v>
                </c:pt>
                <c:pt idx="3424">
                  <c:v>1.4177937323997405E-2</c:v>
                </c:pt>
                <c:pt idx="3425">
                  <c:v>1.4180004616697909E-2</c:v>
                </c:pt>
                <c:pt idx="3426">
                  <c:v>1.4181209291772134E-2</c:v>
                </c:pt>
                <c:pt idx="3427">
                  <c:v>1.4183240849879653E-2</c:v>
                </c:pt>
                <c:pt idx="3428">
                  <c:v>1.41852532088933E-2</c:v>
                </c:pt>
                <c:pt idx="3429">
                  <c:v>1.4187246340656046E-2</c:v>
                </c:pt>
                <c:pt idx="3430">
                  <c:v>1.4189917034152164E-2</c:v>
                </c:pt>
                <c:pt idx="3431">
                  <c:v>1.4191452461536969E-2</c:v>
                </c:pt>
                <c:pt idx="3432">
                  <c:v>1.4193384981496138E-2</c:v>
                </c:pt>
                <c:pt idx="3433">
                  <c:v>1.4195298157558156E-2</c:v>
                </c:pt>
                <c:pt idx="3434">
                  <c:v>1.4197191961568656E-2</c:v>
                </c:pt>
                <c:pt idx="3435">
                  <c:v>1.4198656401212333E-2</c:v>
                </c:pt>
                <c:pt idx="3436">
                  <c:v>1.4200512696518565E-2</c:v>
                </c:pt>
                <c:pt idx="3437">
                  <c:v>1.4202349538074727E-2</c:v>
                </c:pt>
                <c:pt idx="3438">
                  <c:v>1.4204166897729851E-2</c:v>
                </c:pt>
                <c:pt idx="3439">
                  <c:v>1.4207986923672554E-2</c:v>
                </c:pt>
                <c:pt idx="3440">
                  <c:v>1.420975857736609E-2</c:v>
                </c:pt>
                <c:pt idx="3441">
                  <c:v>1.4211510650831125E-2</c:v>
                </c:pt>
                <c:pt idx="3442">
                  <c:v>1.4213243115909756E-2</c:v>
                </c:pt>
                <c:pt idx="3443">
                  <c:v>1.421375901989784E-2</c:v>
                </c:pt>
                <c:pt idx="3444">
                  <c:v>1.4215456212549752E-2</c:v>
                </c:pt>
                <c:pt idx="3445">
                  <c:v>1.4218083447964467E-2</c:v>
                </c:pt>
                <c:pt idx="3446">
                  <c:v>1.4218791516125054E-2</c:v>
                </c:pt>
                <c:pt idx="3447">
                  <c:v>1.4220429570740959E-2</c:v>
                </c:pt>
                <c:pt idx="3448">
                  <c:v>1.4223224553374398E-2</c:v>
                </c:pt>
                <c:pt idx="3449">
                  <c:v>1.4224818971310799E-2</c:v>
                </c:pt>
                <c:pt idx="3450">
                  <c:v>1.4226393555596736E-2</c:v>
                </c:pt>
                <c:pt idx="3451">
                  <c:v>1.4227948278075154E-2</c:v>
                </c:pt>
                <c:pt idx="3452">
                  <c:v>1.4229483110590704E-2</c:v>
                </c:pt>
                <c:pt idx="3453">
                  <c:v>1.4230998024986334E-2</c:v>
                </c:pt>
                <c:pt idx="3454">
                  <c:v>1.4232492993106695E-2</c:v>
                </c:pt>
                <c:pt idx="3455">
                  <c:v>1.4233967986793885E-2</c:v>
                </c:pt>
                <c:pt idx="3456">
                  <c:v>1.4234279079596748E-2</c:v>
                </c:pt>
                <c:pt idx="3457">
                  <c:v>1.4236857938256702E-2</c:v>
                </c:pt>
                <c:pt idx="3458">
                  <c:v>1.4238272839719079E-2</c:v>
                </c:pt>
                <c:pt idx="3459">
                  <c:v>1.4239667654131984E-2</c:v>
                </c:pt>
                <c:pt idx="3460">
                  <c:v>1.4241042353337518E-2</c:v>
                </c:pt>
                <c:pt idx="3461">
                  <c:v>1.4242396909182879E-2</c:v>
                </c:pt>
                <c:pt idx="3462">
                  <c:v>1.4243731293516972E-2</c:v>
                </c:pt>
                <c:pt idx="3463">
                  <c:v>1.4245045478181893E-2</c:v>
                </c:pt>
                <c:pt idx="3464">
                  <c:v>1.4246339435027395E-2</c:v>
                </c:pt>
                <c:pt idx="3465">
                  <c:v>1.4246506777817738E-2</c:v>
                </c:pt>
                <c:pt idx="3466">
                  <c:v>1.4247764407759024E-2</c:v>
                </c:pt>
                <c:pt idx="3467">
                  <c:v>1.4249001733847645E-2</c:v>
                </c:pt>
                <c:pt idx="3468">
                  <c:v>1.4250218727936446E-2</c:v>
                </c:pt>
                <c:pt idx="3469">
                  <c:v>1.4252504816608834E-2</c:v>
                </c:pt>
                <c:pt idx="3470">
                  <c:v>1.4253676815331585E-2</c:v>
                </c:pt>
                <c:pt idx="3471">
                  <c:v>1.4254828389169574E-2</c:v>
                </c:pt>
                <c:pt idx="3472">
                  <c:v>1.4255959509970852E-2</c:v>
                </c:pt>
                <c:pt idx="3473">
                  <c:v>1.4257070149586873E-2</c:v>
                </c:pt>
                <c:pt idx="3474">
                  <c:v>1.4258160279866537E-2</c:v>
                </c:pt>
                <c:pt idx="3475">
                  <c:v>1.4259229872657894E-2</c:v>
                </c:pt>
                <c:pt idx="3476">
                  <c:v>1.4260278899814099E-2</c:v>
                </c:pt>
                <c:pt idx="3477">
                  <c:v>1.4261307333184904E-2</c:v>
                </c:pt>
                <c:pt idx="3478">
                  <c:v>1.4260913650572249E-2</c:v>
                </c:pt>
                <c:pt idx="3479">
                  <c:v>1.4261906575358196E-2</c:v>
                </c:pt>
                <c:pt idx="3480">
                  <c:v>1.4262878833212866E-2</c:v>
                </c:pt>
                <c:pt idx="3481">
                  <c:v>1.4263830395993438E-2</c:v>
                </c:pt>
                <c:pt idx="3482">
                  <c:v>1.4264465096511298E-2</c:v>
                </c:pt>
                <c:pt idx="3483">
                  <c:v>1.4266740297383469E-2</c:v>
                </c:pt>
                <c:pt idx="3484">
                  <c:v>1.4267276653521892E-2</c:v>
                </c:pt>
                <c:pt idx="3485">
                  <c:v>1.4268134769819911E-2</c:v>
                </c:pt>
                <c:pt idx="3486">
                  <c:v>1.4268972035438506E-2</c:v>
                </c:pt>
                <c:pt idx="3487">
                  <c:v>1.4269788422234034E-2</c:v>
                </c:pt>
                <c:pt idx="3488">
                  <c:v>1.4270583902066369E-2</c:v>
                </c:pt>
                <c:pt idx="3489">
                  <c:v>1.4271358446791869E-2</c:v>
                </c:pt>
                <c:pt idx="3490">
                  <c:v>1.427211202826865E-2</c:v>
                </c:pt>
                <c:pt idx="3491">
                  <c:v>1.4273175473233056E-2</c:v>
                </c:pt>
                <c:pt idx="3492">
                  <c:v>1.4273885565043625E-2</c:v>
                </c:pt>
                <c:pt idx="3493">
                  <c:v>1.4274574606342426E-2</c:v>
                </c:pt>
                <c:pt idx="3494">
                  <c:v>1.4275242568986752E-2</c:v>
                </c:pt>
                <c:pt idx="3495">
                  <c:v>1.4275564502002363E-2</c:v>
                </c:pt>
                <c:pt idx="3496">
                  <c:v>1.4276367030845743E-2</c:v>
                </c:pt>
                <c:pt idx="3497">
                  <c:v>1.4276797763838752E-2</c:v>
                </c:pt>
                <c:pt idx="3498">
                  <c:v>1.4277382626271522E-2</c:v>
                </c:pt>
                <c:pt idx="3499">
                  <c:v>1.4277946272197937E-2</c:v>
                </c:pt>
                <c:pt idx="3500">
                  <c:v>1.427880611722151E-2</c:v>
                </c:pt>
                <c:pt idx="3501">
                  <c:v>1.4279325741348716E-2</c:v>
                </c:pt>
                <c:pt idx="3502">
                  <c:v>1.4279824061701522E-2</c:v>
                </c:pt>
                <c:pt idx="3503">
                  <c:v>1.4280301050138966E-2</c:v>
                </c:pt>
                <c:pt idx="3504">
                  <c:v>1.428075667852529E-2</c:v>
                </c:pt>
                <c:pt idx="3505">
                  <c:v>1.4281190918721267E-2</c:v>
                </c:pt>
                <c:pt idx="3506">
                  <c:v>1.4281603742590269E-2</c:v>
                </c:pt>
                <c:pt idx="3507">
                  <c:v>1.4281995121993936E-2</c:v>
                </c:pt>
                <c:pt idx="3508">
                  <c:v>1.4282365028795648E-2</c:v>
                </c:pt>
                <c:pt idx="3509">
                  <c:v>1.4282713434858778E-2</c:v>
                </c:pt>
                <c:pt idx="3510">
                  <c:v>1.4283040312047572E-2</c:v>
                </c:pt>
                <c:pt idx="3511">
                  <c:v>1.4283345632225409E-2</c:v>
                </c:pt>
                <c:pt idx="3512">
                  <c:v>1.4283629367256532E-2</c:v>
                </c:pt>
                <c:pt idx="3513">
                  <c:v>1.4283891489007793E-2</c:v>
                </c:pt>
                <c:pt idx="3514">
                  <c:v>1.428413196934083E-2</c:v>
                </c:pt>
                <c:pt idx="3515">
                  <c:v>1.4284350780124236E-2</c:v>
                </c:pt>
                <c:pt idx="3516">
                  <c:v>1.4284547893222253E-2</c:v>
                </c:pt>
                <c:pt idx="3517">
                  <c:v>1.4284431799725708E-2</c:v>
                </c:pt>
                <c:pt idx="3518">
                  <c:v>1.4284586986071239E-2</c:v>
                </c:pt>
                <c:pt idx="3519">
                  <c:v>1.4284720393200978E-2</c:v>
                </c:pt>
                <c:pt idx="3520">
                  <c:v>1.4284831992987093E-2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6953216"/>
        <c:axId val="66695513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[0]!FRA3MDates</c:f>
              <c:numCache>
                <c:formatCode>ddd\,\ dd\-mmm\-yyyy</c:formatCode>
                <c:ptCount val="12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</c:numCache>
            </c:numRef>
          </c:xVal>
          <c:yVal>
            <c:numRef>
              <c:f>[0]!FRA3MSeries</c:f>
              <c:numCache>
                <c:formatCode>0.0000%</c:formatCode>
                <c:ptCount val="12"/>
                <c:pt idx="0">
                  <c:v>-1.4099999999999998E-3</c:v>
                </c:pt>
                <c:pt idx="1">
                  <c:v>-1.5299999999999999E-3</c:v>
                </c:pt>
                <c:pt idx="2">
                  <c:v>-1.6299999999999997E-3</c:v>
                </c:pt>
                <c:pt idx="3">
                  <c:v>-1.7099999999999999E-3</c:v>
                </c:pt>
                <c:pt idx="4">
                  <c:v>-1.7899999999999999E-3</c:v>
                </c:pt>
                <c:pt idx="5">
                  <c:v>-1.8599999999999999E-3</c:v>
                </c:pt>
                <c:pt idx="6">
                  <c:v>-1.8799999999999999E-3</c:v>
                </c:pt>
                <c:pt idx="7">
                  <c:v>-1.9E-3</c:v>
                </c:pt>
                <c:pt idx="8">
                  <c:v>-1.91E-3</c:v>
                </c:pt>
                <c:pt idx="9">
                  <c:v>-1.8799999999999999E-3</c:v>
                </c:pt>
                <c:pt idx="10">
                  <c:v>-1.8699999999999999E-3</c:v>
                </c:pt>
                <c:pt idx="11">
                  <c:v>-1.8500000000000001E-3</c:v>
                </c:pt>
              </c:numCache>
            </c:numRef>
          </c:yVal>
          <c:smooth val="0"/>
        </c:ser>
        <c:ser>
          <c:idx val="2"/>
          <c:order val="2"/>
          <c:tx>
            <c:v>First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002060"/>
              </a:solidFill>
              <a:ln>
                <a:noFill/>
              </a:ln>
            </c:spPr>
          </c:marker>
          <c:xVal>
            <c:numRef>
              <c:f>[0]!FirstIMMFUTDates</c:f>
              <c:numCache>
                <c:formatCode>ddd\,\ dd\-mmm\-yyyy</c:formatCode>
                <c:ptCount val="8"/>
                <c:pt idx="0">
                  <c:v>42445</c:v>
                </c:pt>
                <c:pt idx="1">
                  <c:v>42536</c:v>
                </c:pt>
                <c:pt idx="2">
                  <c:v>42634</c:v>
                </c:pt>
                <c:pt idx="3">
                  <c:v>42725</c:v>
                </c:pt>
                <c:pt idx="4">
                  <c:v>42809</c:v>
                </c:pt>
                <c:pt idx="5">
                  <c:v>42907</c:v>
                </c:pt>
                <c:pt idx="6">
                  <c:v>42998</c:v>
                </c:pt>
                <c:pt idx="7">
                  <c:v>43089</c:v>
                </c:pt>
              </c:numCache>
            </c:numRef>
          </c:xVal>
          <c:yVal>
            <c:numRef>
              <c:f>[0]!FirstIMMFUTSeries</c:f>
              <c:numCache>
                <c:formatCode>0.0000%</c:formatCode>
                <c:ptCount val="8"/>
                <c:pt idx="0">
                  <c:v>-1.6249999999999431E-3</c:v>
                </c:pt>
                <c:pt idx="1">
                  <c:v>-1.8250000000000456E-3</c:v>
                </c:pt>
                <c:pt idx="2">
                  <c:v>-1.9249999999999545E-3</c:v>
                </c:pt>
                <c:pt idx="3">
                  <c:v>-1.8749999999999999E-3</c:v>
                </c:pt>
                <c:pt idx="4">
                  <c:v>-1.6750000000000397E-3</c:v>
                </c:pt>
                <c:pt idx="5">
                  <c:v>-1.3750000000000283E-3</c:v>
                </c:pt>
                <c:pt idx="6">
                  <c:v>-9.7499999999996591E-4</c:v>
                </c:pt>
                <c:pt idx="7">
                  <c:v>-4.2500000000003977E-4</c:v>
                </c:pt>
              </c:numCache>
            </c:numRef>
          </c:yVal>
          <c:smooth val="0"/>
        </c:ser>
        <c:ser>
          <c:idx val="3"/>
          <c:order val="3"/>
          <c:tx>
            <c:v>SERIAL FUT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8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2"/>
                <c:pt idx="0">
                  <c:v>42389</c:v>
                </c:pt>
                <c:pt idx="1">
                  <c:v>42417</c:v>
                </c:pt>
              </c:numCache>
            </c:numRef>
          </c:xVal>
          <c:yVal>
            <c:numRef>
              <c:f>[0]!SERIALFUTSeries</c:f>
              <c:numCache>
                <c:formatCode>0.0000%</c:formatCode>
                <c:ptCount val="2"/>
                <c:pt idx="0">
                  <c:v>-1.4249999999999829E-3</c:v>
                </c:pt>
                <c:pt idx="1">
                  <c:v>-1.5000000000000568E-3</c:v>
                </c:pt>
              </c:numCache>
            </c:numRef>
          </c:yVal>
          <c:smooth val="0"/>
        </c:ser>
        <c:ser>
          <c:idx val="4"/>
          <c:order val="4"/>
          <c:tx>
            <c:v>Last IMM FUT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tx2">
                  <a:lumMod val="50000"/>
                </a:schemeClr>
              </a:solidFill>
              <a:ln>
                <a:noFill/>
              </a:ln>
            </c:spPr>
          </c:marker>
          <c:xVal>
            <c:numRef>
              <c:f>[0]!LastIMMFUTDates</c:f>
              <c:numCache>
                <c:formatCode>ddd\,\ dd\-mmm\-yyyy</c:formatCode>
                <c:ptCount val="16"/>
                <c:pt idx="0">
                  <c:v>43180</c:v>
                </c:pt>
                <c:pt idx="1">
                  <c:v>43271</c:v>
                </c:pt>
                <c:pt idx="2">
                  <c:v>43362</c:v>
                </c:pt>
                <c:pt idx="3">
                  <c:v>43453</c:v>
                </c:pt>
                <c:pt idx="4">
                  <c:v>43544</c:v>
                </c:pt>
                <c:pt idx="5">
                  <c:v>43635</c:v>
                </c:pt>
                <c:pt idx="6">
                  <c:v>43726</c:v>
                </c:pt>
                <c:pt idx="7">
                  <c:v>43817</c:v>
                </c:pt>
                <c:pt idx="8">
                  <c:v>43908</c:v>
                </c:pt>
                <c:pt idx="9">
                  <c:v>43999</c:v>
                </c:pt>
                <c:pt idx="10">
                  <c:v>44090</c:v>
                </c:pt>
                <c:pt idx="11">
                  <c:v>44181</c:v>
                </c:pt>
                <c:pt idx="12">
                  <c:v>44272</c:v>
                </c:pt>
                <c:pt idx="13">
                  <c:v>44363</c:v>
                </c:pt>
                <c:pt idx="14">
                  <c:v>44454</c:v>
                </c:pt>
                <c:pt idx="15">
                  <c:v>44545</c:v>
                </c:pt>
              </c:numCache>
            </c:numRef>
          </c:xVal>
          <c:yVal>
            <c:numRef>
              <c:f>[0]!LastIMMFUTSeries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6953216"/>
        <c:axId val="666955136"/>
      </c:scatterChart>
      <c:dateAx>
        <c:axId val="666953216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69551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6955136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6953216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[0]!ONFwd3M</c:f>
              <c:numCache>
                <c:formatCode>0.0000%</c:formatCode>
                <c:ptCount val="3534"/>
                <c:pt idx="0">
                  <c:v>-1.220535293633418E-3</c:v>
                </c:pt>
                <c:pt idx="1">
                  <c:v>-1.2205290865285878E-3</c:v>
                </c:pt>
                <c:pt idx="2">
                  <c:v>-1.220535293673386E-3</c:v>
                </c:pt>
                <c:pt idx="3">
                  <c:v>-1.220535293673386E-3</c:v>
                </c:pt>
                <c:pt idx="4">
                  <c:v>-1.2205352935934499E-3</c:v>
                </c:pt>
                <c:pt idx="5">
                  <c:v>-3.5653250925582469E-4</c:v>
                </c:pt>
                <c:pt idx="6">
                  <c:v>-1.2205352935934499E-3</c:v>
                </c:pt>
                <c:pt idx="7">
                  <c:v>-1.220535293713354E-3</c:v>
                </c:pt>
                <c:pt idx="8">
                  <c:v>-1.220535293633418E-3</c:v>
                </c:pt>
                <c:pt idx="9">
                  <c:v>-1.220535293633418E-3</c:v>
                </c:pt>
                <c:pt idx="10">
                  <c:v>-1.2205311555568699E-3</c:v>
                </c:pt>
                <c:pt idx="11">
                  <c:v>-1.220535293673386E-3</c:v>
                </c:pt>
                <c:pt idx="12">
                  <c:v>-1.220535293673386E-3</c:v>
                </c:pt>
                <c:pt idx="13">
                  <c:v>-1.2205352935135139E-3</c:v>
                </c:pt>
                <c:pt idx="14">
                  <c:v>-1.220535293753322E-3</c:v>
                </c:pt>
                <c:pt idx="15">
                  <c:v>-1.2205311555568699E-3</c:v>
                </c:pt>
                <c:pt idx="16">
                  <c:v>-1.220535293633418E-3</c:v>
                </c:pt>
                <c:pt idx="17">
                  <c:v>-1.220535293633418E-3</c:v>
                </c:pt>
                <c:pt idx="18">
                  <c:v>-1.2205352935934499E-3</c:v>
                </c:pt>
                <c:pt idx="19">
                  <c:v>-1.2225932627485392E-3</c:v>
                </c:pt>
                <c:pt idx="20">
                  <c:v>-1.2313134652419677E-3</c:v>
                </c:pt>
                <c:pt idx="21">
                  <c:v>-1.2405619689115355E-3</c:v>
                </c:pt>
                <c:pt idx="22">
                  <c:v>-1.2453865777040107E-3</c:v>
                </c:pt>
                <c:pt idx="23">
                  <c:v>-1.2502981781903344E-3</c:v>
                </c:pt>
                <c:pt idx="24">
                  <c:v>-1.2552737798410263E-3</c:v>
                </c:pt>
                <c:pt idx="25">
                  <c:v>-1.2653189201472514E-3</c:v>
                </c:pt>
                <c:pt idx="26">
                  <c:v>-1.2753563866985118E-3</c:v>
                </c:pt>
                <c:pt idx="27">
                  <c:v>-1.2803071356293216E-3</c:v>
                </c:pt>
                <c:pt idx="28">
                  <c:v>-1.2851839423078104E-3</c:v>
                </c:pt>
                <c:pt idx="29">
                  <c:v>-1.289963816244466E-3</c:v>
                </c:pt>
                <c:pt idx="30">
                  <c:v>-1.2990808141877253E-3</c:v>
                </c:pt>
                <c:pt idx="31">
                  <c:v>-1.3076541729040159E-3</c:v>
                </c:pt>
                <c:pt idx="32">
                  <c:v>-1.3116045243899421E-3</c:v>
                </c:pt>
                <c:pt idx="33">
                  <c:v>-1.315319999877218E-3</c:v>
                </c:pt>
                <c:pt idx="34">
                  <c:v>-1.3187776085166192E-3</c:v>
                </c:pt>
                <c:pt idx="35">
                  <c:v>-1.3247134429672514E-3</c:v>
                </c:pt>
                <c:pt idx="36">
                  <c:v>-1.3295695654447215E-3</c:v>
                </c:pt>
                <c:pt idx="37">
                  <c:v>-1.3313929823821624E-3</c:v>
                </c:pt>
                <c:pt idx="38">
                  <c:v>-1.3328205892948475E-3</c:v>
                </c:pt>
                <c:pt idx="39">
                  <c:v>-1.3338293956532965E-3</c:v>
                </c:pt>
                <c:pt idx="40">
                  <c:v>-1.3343311077917974E-3</c:v>
                </c:pt>
                <c:pt idx="41">
                  <c:v>-1.3344869277220894E-3</c:v>
                </c:pt>
                <c:pt idx="42">
                  <c:v>-1.3360539105855551E-3</c:v>
                </c:pt>
                <c:pt idx="43">
                  <c:v>-1.3377754630861105E-3</c:v>
                </c:pt>
                <c:pt idx="44">
                  <c:v>-1.3396634320672618E-3</c:v>
                </c:pt>
                <c:pt idx="45">
                  <c:v>-1.3440483089954824E-3</c:v>
                </c:pt>
                <c:pt idx="46">
                  <c:v>-5.5711763990107244E-4</c:v>
                </c:pt>
                <c:pt idx="47">
                  <c:v>-1.3520141715783751E-3</c:v>
                </c:pt>
                <c:pt idx="48">
                  <c:v>-1.3551494277930232E-3</c:v>
                </c:pt>
                <c:pt idx="49">
                  <c:v>-1.3585340297517234E-3</c:v>
                </c:pt>
                <c:pt idx="50">
                  <c:v>-1.3661884370330668E-3</c:v>
                </c:pt>
                <c:pt idx="51">
                  <c:v>-1.3748028369731102E-3</c:v>
                </c:pt>
                <c:pt idx="52">
                  <c:v>-1.3796118736619789E-3</c:v>
                </c:pt>
                <c:pt idx="53">
                  <c:v>-1.3847413383549778E-3</c:v>
                </c:pt>
                <c:pt idx="54">
                  <c:v>-1.3902030784551656E-3</c:v>
                </c:pt>
                <c:pt idx="55">
                  <c:v>-1.4022879146935452E-3</c:v>
                </c:pt>
                <c:pt idx="56">
                  <c:v>-1.4156097294781844E-3</c:v>
                </c:pt>
                <c:pt idx="57">
                  <c:v>-1.4229105501462058E-3</c:v>
                </c:pt>
                <c:pt idx="58">
                  <c:v>-1.4306147281617498E-3</c:v>
                </c:pt>
                <c:pt idx="59">
                  <c:v>-1.4387341105681628E-3</c:v>
                </c:pt>
                <c:pt idx="60">
                  <c:v>-1.4564102322411898E-3</c:v>
                </c:pt>
                <c:pt idx="61">
                  <c:v>-1.4754994148091782E-3</c:v>
                </c:pt>
                <c:pt idx="62">
                  <c:v>-1.4852564772072085E-3</c:v>
                </c:pt>
                <c:pt idx="63">
                  <c:v>-1.4948595779218365E-3</c:v>
                </c:pt>
                <c:pt idx="64">
                  <c:v>-1.5223745039874004E-3</c:v>
                </c:pt>
                <c:pt idx="65">
                  <c:v>-1.5484299115309241E-3</c:v>
                </c:pt>
                <c:pt idx="66">
                  <c:v>-1.5565477426582319E-3</c:v>
                </c:pt>
                <c:pt idx="67">
                  <c:v>-1.5643951726440619E-3</c:v>
                </c:pt>
                <c:pt idx="68">
                  <c:v>-1.5791089946581849E-3</c:v>
                </c:pt>
                <c:pt idx="69">
                  <c:v>-1.5927897838663441E-3</c:v>
                </c:pt>
                <c:pt idx="70">
                  <c:v>-1.5990668847054579E-3</c:v>
                </c:pt>
                <c:pt idx="71">
                  <c:v>-1.6049862551392735E-3</c:v>
                </c:pt>
                <c:pt idx="72">
                  <c:v>-1.6105333399707433E-3</c:v>
                </c:pt>
                <c:pt idx="73">
                  <c:v>-1.6203064908060227E-3</c:v>
                </c:pt>
                <c:pt idx="74">
                  <c:v>-1.628707726366585E-3</c:v>
                </c:pt>
                <c:pt idx="75">
                  <c:v>-1.6321750600267748E-3</c:v>
                </c:pt>
                <c:pt idx="76">
                  <c:v>-1.6351827786609263E-3</c:v>
                </c:pt>
                <c:pt idx="77">
                  <c:v>-1.6377163275516082E-3</c:v>
                </c:pt>
                <c:pt idx="78">
                  <c:v>-1.6411226026002979E-3</c:v>
                </c:pt>
                <c:pt idx="79">
                  <c:v>-1.6428177249361298E-3</c:v>
                </c:pt>
                <c:pt idx="80">
                  <c:v>-1.6427621001513515E-3</c:v>
                </c:pt>
                <c:pt idx="81">
                  <c:v>-1.642144976039539E-3</c:v>
                </c:pt>
                <c:pt idx="82">
                  <c:v>-1.6410520630794068E-3</c:v>
                </c:pt>
                <c:pt idx="83">
                  <c:v>-1.6387227761294199E-3</c:v>
                </c:pt>
                <c:pt idx="84">
                  <c:v>-1.6364947230140814E-3</c:v>
                </c:pt>
                <c:pt idx="85">
                  <c:v>-1.6354326467471481E-3</c:v>
                </c:pt>
                <c:pt idx="86">
                  <c:v>-1.6344114922661745E-3</c:v>
                </c:pt>
                <c:pt idx="87">
                  <c:v>-1.6334362686842852E-3</c:v>
                </c:pt>
                <c:pt idx="88">
                  <c:v>-1.6316565747187539E-3</c:v>
                </c:pt>
                <c:pt idx="89">
                  <c:v>-1.6300948654901504E-3</c:v>
                </c:pt>
                <c:pt idx="90">
                  <c:v>-1.6294244331005459E-3</c:v>
                </c:pt>
                <c:pt idx="91">
                  <c:v>-1.6288299862088351E-3</c:v>
                </c:pt>
                <c:pt idx="92">
                  <c:v>-1.6283165341279826E-3</c:v>
                </c:pt>
                <c:pt idx="93">
                  <c:v>-1.6275772992679904E-3</c:v>
                </c:pt>
                <c:pt idx="94">
                  <c:v>-1.6271728548167275E-3</c:v>
                </c:pt>
                <c:pt idx="95">
                  <c:v>-1.627139513007414E-3</c:v>
                </c:pt>
                <c:pt idx="96">
                  <c:v>-1.6272172203279922E-3</c:v>
                </c:pt>
                <c:pt idx="97">
                  <c:v>-1.6274109864111708E-3</c:v>
                </c:pt>
                <c:pt idx="98">
                  <c:v>-1.6282030616565635E-3</c:v>
                </c:pt>
                <c:pt idx="99">
                  <c:v>-1.6294468179944843E-3</c:v>
                </c:pt>
                <c:pt idx="100">
                  <c:v>-1.6302960131886479E-3</c:v>
                </c:pt>
                <c:pt idx="101">
                  <c:v>-1.6312913217841896E-3</c:v>
                </c:pt>
                <c:pt idx="102">
                  <c:v>-1.6324377527343614E-3</c:v>
                </c:pt>
                <c:pt idx="103">
                  <c:v>-1.635251973151064E-3</c:v>
                </c:pt>
                <c:pt idx="104">
                  <c:v>-1.6386190811035206E-3</c:v>
                </c:pt>
                <c:pt idx="105">
                  <c:v>-1.6405006409714318E-3</c:v>
                </c:pt>
                <c:pt idx="106">
                  <c:v>-1.642465515834246E-3</c:v>
                </c:pt>
                <c:pt idx="107">
                  <c:v>-1.6445162681222314E-3</c:v>
                </c:pt>
                <c:pt idx="108">
                  <c:v>-1.6489092915072945E-3</c:v>
                </c:pt>
                <c:pt idx="109">
                  <c:v>-1.6536293041680139E-3</c:v>
                </c:pt>
                <c:pt idx="110">
                  <c:v>-1.656147882473924E-3</c:v>
                </c:pt>
                <c:pt idx="111">
                  <c:v>-1.6587677138257817E-3</c:v>
                </c:pt>
                <c:pt idx="112">
                  <c:v>-1.661491360613887E-3</c:v>
                </c:pt>
                <c:pt idx="113">
                  <c:v>-1.6672897967717759E-3</c:v>
                </c:pt>
                <c:pt idx="114">
                  <c:v>-1.673475353811682E-3</c:v>
                </c:pt>
                <c:pt idx="115">
                  <c:v>-1.6767565163533504E-3</c:v>
                </c:pt>
                <c:pt idx="116">
                  <c:v>-1.680156869912075E-3</c:v>
                </c:pt>
                <c:pt idx="117">
                  <c:v>-1.6836789766383475E-3</c:v>
                </c:pt>
                <c:pt idx="118">
                  <c:v>-1.6911339035274864E-3</c:v>
                </c:pt>
                <c:pt idx="119">
                  <c:v>-1.6990361892199601E-3</c:v>
                </c:pt>
                <c:pt idx="120">
                  <c:v>-1.7032055015553382E-3</c:v>
                </c:pt>
                <c:pt idx="121">
                  <c:v>-1.7075119425591367E-3</c:v>
                </c:pt>
                <c:pt idx="122">
                  <c:v>-1.7119580750213359E-3</c:v>
                </c:pt>
                <c:pt idx="123">
                  <c:v>-1.7213205597954584E-3</c:v>
                </c:pt>
                <c:pt idx="124">
                  <c:v>-1.731190768858859E-3</c:v>
                </c:pt>
                <c:pt idx="125">
                  <c:v>-1.7363336746401004E-3</c:v>
                </c:pt>
                <c:pt idx="126">
                  <c:v>-1.7414292945261423E-3</c:v>
                </c:pt>
                <c:pt idx="127">
                  <c:v>-1.7464352723983723E-3</c:v>
                </c:pt>
                <c:pt idx="128">
                  <c:v>-1.7561265010446192E-3</c:v>
                </c:pt>
                <c:pt idx="129">
                  <c:v>-1.7655093491963925E-3</c:v>
                </c:pt>
                <c:pt idx="130">
                  <c:v>-1.7700270564446896E-3</c:v>
                </c:pt>
                <c:pt idx="131">
                  <c:v>-1.7744390974172575E-3</c:v>
                </c:pt>
                <c:pt idx="132">
                  <c:v>-1.7787428014504059E-3</c:v>
                </c:pt>
                <c:pt idx="133">
                  <c:v>-1.7869668631220748E-3</c:v>
                </c:pt>
                <c:pt idx="134">
                  <c:v>-1.794820835274713E-3</c:v>
                </c:pt>
                <c:pt idx="135">
                  <c:v>-1.7985427947353472E-3</c:v>
                </c:pt>
                <c:pt idx="136">
                  <c:v>-1.8021403931145485E-3</c:v>
                </c:pt>
                <c:pt idx="137">
                  <c:v>-1.805610959788595E-3</c:v>
                </c:pt>
                <c:pt idx="138">
                  <c:v>-1.8121061793241466E-3</c:v>
                </c:pt>
                <c:pt idx="139">
                  <c:v>-1.8181694959995554E-3</c:v>
                </c:pt>
                <c:pt idx="140">
                  <c:v>-1.820964843952666E-3</c:v>
                </c:pt>
                <c:pt idx="141">
                  <c:v>-1.8236171361385445E-3</c:v>
                </c:pt>
                <c:pt idx="142">
                  <c:v>-1.8261237018135645E-3</c:v>
                </c:pt>
                <c:pt idx="143">
                  <c:v>-1.8306284157221242E-3</c:v>
                </c:pt>
                <c:pt idx="144">
                  <c:v>-1.8346392856916083E-3</c:v>
                </c:pt>
                <c:pt idx="145">
                  <c:v>-1.8363771585772071E-3</c:v>
                </c:pt>
                <c:pt idx="146">
                  <c:v>-1.8379532808499022E-3</c:v>
                </c:pt>
                <c:pt idx="147">
                  <c:v>-1.8393881606248996E-3</c:v>
                </c:pt>
                <c:pt idx="148">
                  <c:v>-1.8421112216016056E-3</c:v>
                </c:pt>
                <c:pt idx="149">
                  <c:v>-1.8447614308136906E-3</c:v>
                </c:pt>
                <c:pt idx="150">
                  <c:v>-1.8460357923899551E-3</c:v>
                </c:pt>
                <c:pt idx="151">
                  <c:v>-1.8472824292636858E-3</c:v>
                </c:pt>
                <c:pt idx="152">
                  <c:v>-1.8485012702118553E-3</c:v>
                </c:pt>
                <c:pt idx="153">
                  <c:v>-1.8508364271863087E-3</c:v>
                </c:pt>
                <c:pt idx="154">
                  <c:v>-1.8530972503283394E-3</c:v>
                </c:pt>
                <c:pt idx="155">
                  <c:v>-1.8541760437829069E-3</c:v>
                </c:pt>
                <c:pt idx="156">
                  <c:v>-1.8552266139337803E-3</c:v>
                </c:pt>
                <c:pt idx="157">
                  <c:v>-1.8562488899176444E-3</c:v>
                </c:pt>
                <c:pt idx="158">
                  <c:v>-1.8581891802726958E-3</c:v>
                </c:pt>
                <c:pt idx="159">
                  <c:v>-1.8600536272428414E-3</c:v>
                </c:pt>
                <c:pt idx="160">
                  <c:v>-1.8609333640062786E-3</c:v>
                </c:pt>
                <c:pt idx="161">
                  <c:v>-1.8617843794643818E-3</c:v>
                </c:pt>
                <c:pt idx="162">
                  <c:v>-1.8626066021942833E-3</c:v>
                </c:pt>
                <c:pt idx="163">
                  <c:v>-1.864145063485978E-3</c:v>
                </c:pt>
                <c:pt idx="164">
                  <c:v>-1.8656061436095328E-3</c:v>
                </c:pt>
                <c:pt idx="165">
                  <c:v>-1.8662833355520547E-3</c:v>
                </c:pt>
                <c:pt idx="166">
                  <c:v>-1.8669313077479543E-3</c:v>
                </c:pt>
                <c:pt idx="167">
                  <c:v>-1.8675499891740444E-3</c:v>
                </c:pt>
                <c:pt idx="168">
                  <c:v>-1.8686796594380439E-3</c:v>
                </c:pt>
                <c:pt idx="169">
                  <c:v>-1.8697259802014088E-3</c:v>
                </c:pt>
                <c:pt idx="170">
                  <c:v>-1.8701705884316411E-3</c:v>
                </c:pt>
                <c:pt idx="171">
                  <c:v>-1.8705585342271291E-3</c:v>
                </c:pt>
                <c:pt idx="172">
                  <c:v>-1.8708893170282792E-3</c:v>
                </c:pt>
                <c:pt idx="173">
                  <c:v>-1.8713481088727946E-3</c:v>
                </c:pt>
                <c:pt idx="174">
                  <c:v>-1.871630807097624E-3</c:v>
                </c:pt>
                <c:pt idx="175">
                  <c:v>-1.8716682662933692E-3</c:v>
                </c:pt>
                <c:pt idx="176">
                  <c:v>-1.8716455592171499E-3</c:v>
                </c:pt>
                <c:pt idx="177">
                  <c:v>-1.87156218494966E-3</c:v>
                </c:pt>
                <c:pt idx="178">
                  <c:v>-1.8711809842253402E-3</c:v>
                </c:pt>
                <c:pt idx="179">
                  <c:v>-1.8706120061739995E-3</c:v>
                </c:pt>
                <c:pt idx="180">
                  <c:v>-1.8702177880758342E-3</c:v>
                </c:pt>
                <c:pt idx="181">
                  <c:v>-1.8697598994288356E-3</c:v>
                </c:pt>
                <c:pt idx="182">
                  <c:v>-1.8692378398332821E-3</c:v>
                </c:pt>
                <c:pt idx="183">
                  <c:v>-1.8679676211297291E-3</c:v>
                </c:pt>
                <c:pt idx="184">
                  <c:v>-1.8664978782556574E-3</c:v>
                </c:pt>
                <c:pt idx="185">
                  <c:v>-1.8656474542444457E-3</c:v>
                </c:pt>
                <c:pt idx="186">
                  <c:v>-1.8647298557672443E-3</c:v>
                </c:pt>
                <c:pt idx="187">
                  <c:v>-1.8637445820646192E-3</c:v>
                </c:pt>
                <c:pt idx="188">
                  <c:v>-1.8615363218499326E-3</c:v>
                </c:pt>
                <c:pt idx="189">
                  <c:v>-1.8591167238080075E-3</c:v>
                </c:pt>
                <c:pt idx="190">
                  <c:v>-1.8577855656243258E-3</c:v>
                </c:pt>
                <c:pt idx="191">
                  <c:v>-1.8564160481249203E-3</c:v>
                </c:pt>
                <c:pt idx="192">
                  <c:v>-1.8551378862285972E-3</c:v>
                </c:pt>
                <c:pt idx="193">
                  <c:v>-1.8529950427659259E-3</c:v>
                </c:pt>
                <c:pt idx="194">
                  <c:v>-1.8513058424263207E-3</c:v>
                </c:pt>
                <c:pt idx="195">
                  <c:v>-1.8506795315431646E-3</c:v>
                </c:pt>
                <c:pt idx="196">
                  <c:v>-1.8501905203915925E-3</c:v>
                </c:pt>
                <c:pt idx="197">
                  <c:v>-1.8498411188039299E-3</c:v>
                </c:pt>
                <c:pt idx="198">
                  <c:v>-1.8496097265785494E-3</c:v>
                </c:pt>
                <c:pt idx="199">
                  <c:v>-1.8498858034599053E-3</c:v>
                </c:pt>
                <c:pt idx="200">
                  <c:v>-1.8502690966570867E-3</c:v>
                </c:pt>
                <c:pt idx="201">
                  <c:v>-1.8508058582122899E-3</c:v>
                </c:pt>
                <c:pt idx="202">
                  <c:v>-1.8514983977979682E-3</c:v>
                </c:pt>
                <c:pt idx="203">
                  <c:v>-1.8534047449980662E-3</c:v>
                </c:pt>
                <c:pt idx="204">
                  <c:v>-1.8558725350903416E-3</c:v>
                </c:pt>
                <c:pt idx="205">
                  <c:v>-1.8573786131526049E-3</c:v>
                </c:pt>
                <c:pt idx="206">
                  <c:v>-1.8590543281993277E-3</c:v>
                </c:pt>
                <c:pt idx="207">
                  <c:v>-1.8609019902227075E-3</c:v>
                </c:pt>
                <c:pt idx="208">
                  <c:v>-1.8651723561369238E-3</c:v>
                </c:pt>
                <c:pt idx="209">
                  <c:v>-1.8700583038100405E-3</c:v>
                </c:pt>
                <c:pt idx="210">
                  <c:v>-1.87280034752213E-3</c:v>
                </c:pt>
                <c:pt idx="211">
                  <c:v>-1.875728197284765E-3</c:v>
                </c:pt>
                <c:pt idx="212">
                  <c:v>-1.8788441623307506E-3</c:v>
                </c:pt>
                <c:pt idx="213">
                  <c:v>-1.8852616377351694E-3</c:v>
                </c:pt>
                <c:pt idx="214">
                  <c:v>-1.891403167606498E-3</c:v>
                </c:pt>
                <c:pt idx="215">
                  <c:v>-1.8942930309551187E-3</c:v>
                </c:pt>
                <c:pt idx="216">
                  <c:v>-1.8970750239111211E-3</c:v>
                </c:pt>
                <c:pt idx="217">
                  <c:v>-1.8997476198157059E-3</c:v>
                </c:pt>
                <c:pt idx="218">
                  <c:v>-1.9047104396641146E-3</c:v>
                </c:pt>
                <c:pt idx="219">
                  <c:v>-1.9093134843162218E-3</c:v>
                </c:pt>
                <c:pt idx="220">
                  <c:v>-1.911416184450232E-3</c:v>
                </c:pt>
                <c:pt idx="221">
                  <c:v>-1.9134003236231933E-3</c:v>
                </c:pt>
                <c:pt idx="222">
                  <c:v>-1.9152643744968501E-3</c:v>
                </c:pt>
                <c:pt idx="223">
                  <c:v>-1.918574321293498E-3</c:v>
                </c:pt>
                <c:pt idx="224">
                  <c:v>-1.9214891511509791E-3</c:v>
                </c:pt>
                <c:pt idx="225">
                  <c:v>-1.9227298519330915E-3</c:v>
                </c:pt>
                <c:pt idx="226">
                  <c:v>-1.9238413012656608E-3</c:v>
                </c:pt>
                <c:pt idx="227">
                  <c:v>-1.9248219712508785E-3</c:v>
                </c:pt>
                <c:pt idx="228">
                  <c:v>-1.9263294371762996E-3</c:v>
                </c:pt>
                <c:pt idx="229">
                  <c:v>-1.9274063155894083E-3</c:v>
                </c:pt>
                <c:pt idx="230">
                  <c:v>-1.9277101812020803E-3</c:v>
                </c:pt>
                <c:pt idx="231">
                  <c:v>-1.9278741043571301E-3</c:v>
                </c:pt>
                <c:pt idx="232">
                  <c:v>-1.9278965574365259E-3</c:v>
                </c:pt>
                <c:pt idx="233">
                  <c:v>-1.9274519411327518E-3</c:v>
                </c:pt>
                <c:pt idx="234">
                  <c:v>-1.9265466696749556E-3</c:v>
                </c:pt>
                <c:pt idx="235">
                  <c:v>-1.9258722633042069E-3</c:v>
                </c:pt>
                <c:pt idx="236">
                  <c:v>-1.9250809845416939E-3</c:v>
                </c:pt>
                <c:pt idx="237">
                  <c:v>-1.924171701093158E-3</c:v>
                </c:pt>
                <c:pt idx="238">
                  <c:v>-1.9219438620465823E-3</c:v>
                </c:pt>
                <c:pt idx="239">
                  <c:v>-1.9193318715160501E-3</c:v>
                </c:pt>
                <c:pt idx="240">
                  <c:v>-1.9178155783050599E-3</c:v>
                </c:pt>
                <c:pt idx="241">
                  <c:v>-1.9161744857632002E-3</c:v>
                </c:pt>
                <c:pt idx="242">
                  <c:v>-1.9144074617960527E-3</c:v>
                </c:pt>
                <c:pt idx="243">
                  <c:v>-1.9104378415901735E-3</c:v>
                </c:pt>
                <c:pt idx="244">
                  <c:v>-1.906057402192296E-3</c:v>
                </c:pt>
                <c:pt idx="245">
                  <c:v>-1.9036437342467849E-3</c:v>
                </c:pt>
                <c:pt idx="246">
                  <c:v>-1.9010973404309794E-3</c:v>
                </c:pt>
                <c:pt idx="247">
                  <c:v>-1.8984170881708451E-3</c:v>
                </c:pt>
                <c:pt idx="248">
                  <c:v>-1.8925947773240637E-3</c:v>
                </c:pt>
                <c:pt idx="249">
                  <c:v>-1.8863348474029706E-3</c:v>
                </c:pt>
                <c:pt idx="250">
                  <c:v>-1.8829683173482437E-3</c:v>
                </c:pt>
                <c:pt idx="251">
                  <c:v>-1.8794611342842771E-3</c:v>
                </c:pt>
                <c:pt idx="252">
                  <c:v>-1.8758121660367166E-3</c:v>
                </c:pt>
                <c:pt idx="253">
                  <c:v>-1.8680262571457718E-3</c:v>
                </c:pt>
                <c:pt idx="254">
                  <c:v>-1.8597757930072234E-3</c:v>
                </c:pt>
                <c:pt idx="255">
                  <c:v>-1.8554009127891291E-3</c:v>
                </c:pt>
                <c:pt idx="256">
                  <c:v>-1.8509360922758233E-3</c:v>
                </c:pt>
                <c:pt idx="257">
                  <c:v>-1.8466160351637839E-3</c:v>
                </c:pt>
                <c:pt idx="258">
                  <c:v>-1.8368408960156568E-3</c:v>
                </c:pt>
                <c:pt idx="259">
                  <c:v>-1.8281565811584244E-3</c:v>
                </c:pt>
                <c:pt idx="260">
                  <c:v>-1.8251117730727628E-3</c:v>
                </c:pt>
                <c:pt idx="261">
                  <c:v>-1.8222889646057894E-3</c:v>
                </c:pt>
                <c:pt idx="262">
                  <c:v>-1.0133944732437783E-3</c:v>
                </c:pt>
                <c:pt idx="263">
                  <c:v>-1.8132717743313265E-3</c:v>
                </c:pt>
                <c:pt idx="264">
                  <c:v>-1.8115994992928819E-3</c:v>
                </c:pt>
                <c:pt idx="265">
                  <c:v>-1.810165438023148E-3</c:v>
                </c:pt>
                <c:pt idx="266">
                  <c:v>-1.8089722925607177E-3</c:v>
                </c:pt>
                <c:pt idx="267">
                  <c:v>-1.8073934930828983E-3</c:v>
                </c:pt>
                <c:pt idx="268">
                  <c:v>-1.8066629183888239E-3</c:v>
                </c:pt>
                <c:pt idx="269">
                  <c:v>-1.8067148884171047E-3</c:v>
                </c:pt>
                <c:pt idx="270">
                  <c:v>-1.8070239882428396E-3</c:v>
                </c:pt>
                <c:pt idx="271">
                  <c:v>-1.8075929204242058E-3</c:v>
                </c:pt>
                <c:pt idx="272">
                  <c:v>-1.8096013081336793E-3</c:v>
                </c:pt>
                <c:pt idx="273">
                  <c:v>-1.8125210195929498E-3</c:v>
                </c:pt>
                <c:pt idx="274">
                  <c:v>-1.8144296486077849E-3</c:v>
                </c:pt>
                <c:pt idx="275">
                  <c:v>-1.8166143238884658E-3</c:v>
                </c:pt>
                <c:pt idx="276">
                  <c:v>-1.8190777479931697E-3</c:v>
                </c:pt>
                <c:pt idx="277">
                  <c:v>-1.8249380184887087E-3</c:v>
                </c:pt>
                <c:pt idx="278">
                  <c:v>-1.8316938214990586E-3</c:v>
                </c:pt>
                <c:pt idx="279">
                  <c:v>-1.8351150082729362E-3</c:v>
                </c:pt>
                <c:pt idx="280">
                  <c:v>-1.8383502885166436E-3</c:v>
                </c:pt>
                <c:pt idx="281">
                  <c:v>-1.8413976156272938E-3</c:v>
                </c:pt>
                <c:pt idx="282">
                  <c:v>-1.8468460489451388E-3</c:v>
                </c:pt>
                <c:pt idx="283">
                  <c:v>-1.8516664504897307E-3</c:v>
                </c:pt>
                <c:pt idx="284">
                  <c:v>-1.8537433059373498E-3</c:v>
                </c:pt>
                <c:pt idx="285">
                  <c:v>-1.8556199261965389E-3</c:v>
                </c:pt>
                <c:pt idx="286">
                  <c:v>-1.8572942641847945E-3</c:v>
                </c:pt>
                <c:pt idx="287">
                  <c:v>-1.859948821398838E-3</c:v>
                </c:pt>
                <c:pt idx="288">
                  <c:v>-1.8619278536569084E-3</c:v>
                </c:pt>
                <c:pt idx="289">
                  <c:v>-1.8625600754118565E-3</c:v>
                </c:pt>
                <c:pt idx="290">
                  <c:v>-1.8629777331202746E-3</c:v>
                </c:pt>
                <c:pt idx="291">
                  <c:v>-1.863178779659691E-3</c:v>
                </c:pt>
                <c:pt idx="292">
                  <c:v>-1.8628389608466023E-3</c:v>
                </c:pt>
                <c:pt idx="293">
                  <c:v>-1.8617759137162793E-3</c:v>
                </c:pt>
                <c:pt idx="294">
                  <c:v>-1.8608631994121438E-3</c:v>
                </c:pt>
                <c:pt idx="295">
                  <c:v>-1.8597215920035381E-3</c:v>
                </c:pt>
                <c:pt idx="296">
                  <c:v>-1.8583490444079587E-3</c:v>
                </c:pt>
                <c:pt idx="297">
                  <c:v>-1.8548143571983644E-3</c:v>
                </c:pt>
                <c:pt idx="298">
                  <c:v>-1.8505085127040743E-3</c:v>
                </c:pt>
                <c:pt idx="299">
                  <c:v>-1.8479846839580816E-3</c:v>
                </c:pt>
                <c:pt idx="300">
                  <c:v>-1.8453888911773575E-3</c:v>
                </c:pt>
                <c:pt idx="301">
                  <c:v>-1.8427549619426387E-3</c:v>
                </c:pt>
                <c:pt idx="302">
                  <c:v>-1.8373499142265715E-3</c:v>
                </c:pt>
                <c:pt idx="303">
                  <c:v>-1.8318351200319327E-3</c:v>
                </c:pt>
                <c:pt idx="304">
                  <c:v>-1.8290084387828642E-3</c:v>
                </c:pt>
                <c:pt idx="305">
                  <c:v>-1.8261427933019547E-3</c:v>
                </c:pt>
                <c:pt idx="306">
                  <c:v>-1.8232380456595365E-3</c:v>
                </c:pt>
                <c:pt idx="307">
                  <c:v>-1.8172883464329104E-3</c:v>
                </c:pt>
                <c:pt idx="308">
                  <c:v>-1.8112252750013269E-3</c:v>
                </c:pt>
                <c:pt idx="309">
                  <c:v>-1.8081229475264138E-3</c:v>
                </c:pt>
                <c:pt idx="310">
                  <c:v>-1.8049806904318899E-3</c:v>
                </c:pt>
                <c:pt idx="311">
                  <c:v>-1.8017983655482794E-3</c:v>
                </c:pt>
                <c:pt idx="312">
                  <c:v>-1.7952905140372621E-3</c:v>
                </c:pt>
                <c:pt idx="313">
                  <c:v>-1.7886656302490422E-3</c:v>
                </c:pt>
                <c:pt idx="314">
                  <c:v>-1.7852808977947277E-3</c:v>
                </c:pt>
                <c:pt idx="315">
                  <c:v>-1.7818552701731605E-3</c:v>
                </c:pt>
                <c:pt idx="316">
                  <c:v>-1.7783886090549927E-3</c:v>
                </c:pt>
                <c:pt idx="317">
                  <c:v>-1.7713091043125573E-3</c:v>
                </c:pt>
                <c:pt idx="318">
                  <c:v>-1.7641088735409483E-3</c:v>
                </c:pt>
                <c:pt idx="319">
                  <c:v>-1.7604424896644488E-3</c:v>
                </c:pt>
                <c:pt idx="320">
                  <c:v>-1.7567719392408421E-3</c:v>
                </c:pt>
                <c:pt idx="321">
                  <c:v>-1.7531049584418312E-3</c:v>
                </c:pt>
                <c:pt idx="322">
                  <c:v>-1.7457757125649565E-3</c:v>
                </c:pt>
                <c:pt idx="323">
                  <c:v>-1.7384778634665921E-3</c:v>
                </c:pt>
                <c:pt idx="324">
                  <c:v>-1.7348325797916786E-3</c:v>
                </c:pt>
                <c:pt idx="325">
                  <c:v>-1.7311924052698657E-3</c:v>
                </c:pt>
                <c:pt idx="326">
                  <c:v>-1.7275575967357071E-3</c:v>
                </c:pt>
                <c:pt idx="327">
                  <c:v>-1.7202989277897984E-3</c:v>
                </c:pt>
                <c:pt idx="328">
                  <c:v>-1.7130771523321542E-3</c:v>
                </c:pt>
                <c:pt idx="329">
                  <c:v>-1.7094730216982157E-3</c:v>
                </c:pt>
                <c:pt idx="330">
                  <c:v>-1.705875796460532E-3</c:v>
                </c:pt>
                <c:pt idx="331">
                  <c:v>-1.7022857332937846E-3</c:v>
                </c:pt>
                <c:pt idx="332">
                  <c:v>-1.6951227812755931E-3</c:v>
                </c:pt>
                <c:pt idx="333">
                  <c:v>-1.6880022323917387E-3</c:v>
                </c:pt>
                <c:pt idx="334">
                  <c:v>-1.6844518278613663E-3</c:v>
                </c:pt>
                <c:pt idx="335">
                  <c:v>-1.680910125210211E-3</c:v>
                </c:pt>
                <c:pt idx="336">
                  <c:v>-1.6703340200745487E-3</c:v>
                </c:pt>
                <c:pt idx="337">
                  <c:v>-1.6598570111581168E-3</c:v>
                </c:pt>
                <c:pt idx="338">
                  <c:v>-1.6563834039962089E-3</c:v>
                </c:pt>
                <c:pt idx="339">
                  <c:v>-1.6529205514315137E-3</c:v>
                </c:pt>
                <c:pt idx="340">
                  <c:v>-1.6460244505411836E-3</c:v>
                </c:pt>
                <c:pt idx="341">
                  <c:v>-1.6391818157623916E-3</c:v>
                </c:pt>
                <c:pt idx="342">
                  <c:v>-1.6357765838659333E-3</c:v>
                </c:pt>
                <c:pt idx="343">
                  <c:v>-1.6323836454956719E-3</c:v>
                </c:pt>
                <c:pt idx="344">
                  <c:v>-1.6290032580457137E-3</c:v>
                </c:pt>
                <c:pt idx="345">
                  <c:v>-1.620606343392117E-3</c:v>
                </c:pt>
                <c:pt idx="346">
                  <c:v>-1.6122985585020899E-3</c:v>
                </c:pt>
                <c:pt idx="347">
                  <c:v>-1.6089988624257145E-3</c:v>
                </c:pt>
                <c:pt idx="348">
                  <c:v>-1.6057135130731481E-3</c:v>
                </c:pt>
                <c:pt idx="349">
                  <c:v>-1.5991848158236621E-3</c:v>
                </c:pt>
                <c:pt idx="350">
                  <c:v>-1.592720714755913E-3</c:v>
                </c:pt>
                <c:pt idx="351">
                  <c:v>-1.589510947663797E-3</c:v>
                </c:pt>
                <c:pt idx="352">
                  <c:v>-1.5863170671837068E-3</c:v>
                </c:pt>
                <c:pt idx="353">
                  <c:v>-1.5831393293108675E-3</c:v>
                </c:pt>
                <c:pt idx="354">
                  <c:v>-1.576832039620335E-3</c:v>
                </c:pt>
                <c:pt idx="355">
                  <c:v>-1.5705949388244989E-3</c:v>
                </c:pt>
                <c:pt idx="356">
                  <c:v>-1.5675017643079769E-3</c:v>
                </c:pt>
                <c:pt idx="357">
                  <c:v>-1.5644262722869229E-3</c:v>
                </c:pt>
                <c:pt idx="358">
                  <c:v>-1.5613687193560821E-3</c:v>
                </c:pt>
                <c:pt idx="359">
                  <c:v>-1.5553079736774222E-3</c:v>
                </c:pt>
                <c:pt idx="360">
                  <c:v>-1.5493230296703686E-3</c:v>
                </c:pt>
                <c:pt idx="361">
                  <c:v>-1.5463590207920319E-3</c:v>
                </c:pt>
                <c:pt idx="362">
                  <c:v>-1.5434144906523173E-3</c:v>
                </c:pt>
                <c:pt idx="363">
                  <c:v>-1.540489695606162E-3</c:v>
                </c:pt>
                <c:pt idx="364">
                  <c:v>-1.5347006301791311E-3</c:v>
                </c:pt>
                <c:pt idx="365">
                  <c:v>-1.5289929998507645E-3</c:v>
                </c:pt>
                <c:pt idx="366">
                  <c:v>-1.5261707299130123E-3</c:v>
                </c:pt>
                <c:pt idx="367">
                  <c:v>-1.5233697347971642E-3</c:v>
                </c:pt>
                <c:pt idx="368">
                  <c:v>-1.5205902710979657E-3</c:v>
                </c:pt>
                <c:pt idx="369">
                  <c:v>-1.5150980213629595E-3</c:v>
                </c:pt>
                <c:pt idx="370">
                  <c:v>-1.5096928620428329E-3</c:v>
                </c:pt>
                <c:pt idx="371">
                  <c:v>-1.5070249042281603E-3</c:v>
                </c:pt>
                <c:pt idx="372">
                  <c:v>-1.5043800173586419E-3</c:v>
                </c:pt>
                <c:pt idx="373">
                  <c:v>-1.5017584581089594E-3</c:v>
                </c:pt>
                <c:pt idx="374">
                  <c:v>-1.4965881595996322E-3</c:v>
                </c:pt>
                <c:pt idx="375">
                  <c:v>-1.491510628803816E-3</c:v>
                </c:pt>
                <c:pt idx="376">
                  <c:v>-1.4890095564545902E-3</c:v>
                </c:pt>
                <c:pt idx="377">
                  <c:v>-1.4865333512137369E-3</c:v>
                </c:pt>
                <c:pt idx="378">
                  <c:v>-1.4840751036082622E-3</c:v>
                </c:pt>
                <c:pt idx="379">
                  <c:v>-1.4791077280174036E-3</c:v>
                </c:pt>
                <c:pt idx="380">
                  <c:v>-1.4740931233259147E-3</c:v>
                </c:pt>
                <c:pt idx="381">
                  <c:v>-1.4715529403819261E-3</c:v>
                </c:pt>
                <c:pt idx="382">
                  <c:v>-1.4689947621127075E-3</c:v>
                </c:pt>
                <c:pt idx="383">
                  <c:v>-1.4664185282864395E-3</c:v>
                </c:pt>
                <c:pt idx="384">
                  <c:v>-1.4611996438418373E-3</c:v>
                </c:pt>
                <c:pt idx="385">
                  <c:v>-1.4559318348528194E-3</c:v>
                </c:pt>
                <c:pt idx="386">
                  <c:v>-1.4532644213227641E-3</c:v>
                </c:pt>
                <c:pt idx="387">
                  <c:v>-1.4505785914042946E-3</c:v>
                </c:pt>
                <c:pt idx="388">
                  <c:v>-1.4478742851853355E-3</c:v>
                </c:pt>
                <c:pt idx="389">
                  <c:v>-1.4423980044497853E-3</c:v>
                </c:pt>
                <c:pt idx="390">
                  <c:v>-1.4368710927481487E-3</c:v>
                </c:pt>
                <c:pt idx="391">
                  <c:v>-1.4340735020690332E-3</c:v>
                </c:pt>
                <c:pt idx="392">
                  <c:v>-1.4312570742180952E-3</c:v>
                </c:pt>
                <c:pt idx="393">
                  <c:v>-1.4284217488835793E-3</c:v>
                </c:pt>
                <c:pt idx="394">
                  <c:v>-1.4226821841933912E-3</c:v>
                </c:pt>
                <c:pt idx="395">
                  <c:v>-1.4168902713507237E-3</c:v>
                </c:pt>
                <c:pt idx="396">
                  <c:v>-1.4139595570394903E-3</c:v>
                </c:pt>
                <c:pt idx="397">
                  <c:v>-1.4110095848529625E-3</c:v>
                </c:pt>
                <c:pt idx="398">
                  <c:v>-1.4080402939997683E-3</c:v>
                </c:pt>
                <c:pt idx="399">
                  <c:v>-1.402031557291572E-3</c:v>
                </c:pt>
                <c:pt idx="400">
                  <c:v>-1.3959687453590774E-3</c:v>
                </c:pt>
                <c:pt idx="401">
                  <c:v>-1.3929019610126048E-3</c:v>
                </c:pt>
                <c:pt idx="402">
                  <c:v>-1.3898154975677812E-3</c:v>
                </c:pt>
                <c:pt idx="403">
                  <c:v>-1.3867092948727233E-3</c:v>
                </c:pt>
                <c:pt idx="404">
                  <c:v>-1.3804254981231168E-3</c:v>
                </c:pt>
                <c:pt idx="405">
                  <c:v>-1.374085888952159E-3</c:v>
                </c:pt>
                <c:pt idx="406">
                  <c:v>-1.3708800881273575E-3</c:v>
                </c:pt>
                <c:pt idx="407">
                  <c:v>-1.3676541870610848E-3</c:v>
                </c:pt>
                <c:pt idx="408">
                  <c:v>-1.3644081260411056E-3</c:v>
                </c:pt>
                <c:pt idx="409">
                  <c:v>-1.357843380840329E-3</c:v>
                </c:pt>
                <c:pt idx="410">
                  <c:v>-1.3512210768684696E-3</c:v>
                </c:pt>
                <c:pt idx="411">
                  <c:v>-1.3478733127625375E-3</c:v>
                </c:pt>
                <c:pt idx="412">
                  <c:v>-1.3445050277516302E-3</c:v>
                </c:pt>
                <c:pt idx="413">
                  <c:v>-1.341116161683864E-3</c:v>
                </c:pt>
                <c:pt idx="414">
                  <c:v>-1.3342645797420616E-3</c:v>
                </c:pt>
                <c:pt idx="415">
                  <c:v>-1.3273536832869581E-3</c:v>
                </c:pt>
                <c:pt idx="416">
                  <c:v>-1.32386100957671E-3</c:v>
                </c:pt>
                <c:pt idx="417">
                  <c:v>-1.3203473939782384E-3</c:v>
                </c:pt>
                <c:pt idx="418">
                  <c:v>-1.3168127762996917E-3</c:v>
                </c:pt>
                <c:pt idx="419">
                  <c:v>-1.3096684690072635E-3</c:v>
                </c:pt>
                <c:pt idx="420">
                  <c:v>-1.3024630827063177E-3</c:v>
                </c:pt>
                <c:pt idx="421">
                  <c:v>-1.29882255282876E-3</c:v>
                </c:pt>
                <c:pt idx="422">
                  <c:v>-1.2951606601196985E-3</c:v>
                </c:pt>
                <c:pt idx="423">
                  <c:v>-1.2914773444272498E-3</c:v>
                </c:pt>
                <c:pt idx="424">
                  <c:v>-1.2840344226683342E-3</c:v>
                </c:pt>
                <c:pt idx="425">
                  <c:v>-1.2765286494254013E-3</c:v>
                </c:pt>
                <c:pt idx="426">
                  <c:v>-1.2727373169774125E-3</c:v>
                </c:pt>
                <c:pt idx="427">
                  <c:v>-1.2689242005148316E-3</c:v>
                </c:pt>
                <c:pt idx="428">
                  <c:v>-1.2650892404852954E-3</c:v>
                </c:pt>
                <c:pt idx="429">
                  <c:v>-1.2573418148509319E-3</c:v>
                </c:pt>
                <c:pt idx="430">
                  <c:v>-1.2495297579029341E-3</c:v>
                </c:pt>
                <c:pt idx="431">
                  <c:v>-1.2455846761616485E-3</c:v>
                </c:pt>
                <c:pt idx="432">
                  <c:v>-1.2416173897422667E-3</c:v>
                </c:pt>
                <c:pt idx="433">
                  <c:v>-1.2376278384929051E-3</c:v>
                </c:pt>
                <c:pt idx="434">
                  <c:v>-1.2295700196807147E-3</c:v>
                </c:pt>
                <c:pt idx="435">
                  <c:v>-1.2214457824377689E-3</c:v>
                </c:pt>
                <c:pt idx="436">
                  <c:v>-1.217344005040033E-3</c:v>
                </c:pt>
                <c:pt idx="437">
                  <c:v>-1.2132196019809527E-3</c:v>
                </c:pt>
                <c:pt idx="438">
                  <c:v>-1.2090725131885804E-3</c:v>
                </c:pt>
                <c:pt idx="439">
                  <c:v>-1.2006984109502739E-3</c:v>
                </c:pt>
                <c:pt idx="440">
                  <c:v>-1.1922560974886309E-3</c:v>
                </c:pt>
                <c:pt idx="441">
                  <c:v>-1.1879946779114192E-3</c:v>
                </c:pt>
                <c:pt idx="442">
                  <c:v>-1.1837102115697107E-3</c:v>
                </c:pt>
                <c:pt idx="443">
                  <c:v>-1.1794026387512702E-3</c:v>
                </c:pt>
                <c:pt idx="444">
                  <c:v>-1.1707063627186542E-3</c:v>
                </c:pt>
                <c:pt idx="445">
                  <c:v>-1.1619400773543731E-3</c:v>
                </c:pt>
                <c:pt idx="446">
                  <c:v>-1.1575160688748198E-3</c:v>
                </c:pt>
                <c:pt idx="447">
                  <c:v>-1.1530685929272977E-3</c:v>
                </c:pt>
                <c:pt idx="448">
                  <c:v>-1.1485983007109013E-3</c:v>
                </c:pt>
                <c:pt idx="449">
                  <c:v>-1.1395882568665527E-3</c:v>
                </c:pt>
                <c:pt idx="450">
                  <c:v>-1.130520826593262E-3</c:v>
                </c:pt>
                <c:pt idx="451">
                  <c:v>-1.1259529232976462E-3</c:v>
                </c:pt>
                <c:pt idx="452">
                  <c:v>-1.1213655391850708E-3</c:v>
                </c:pt>
                <c:pt idx="453">
                  <c:v>-1.1167586408422636E-3</c:v>
                </c:pt>
                <c:pt idx="454">
                  <c:v>-1.1074762214091649E-3</c:v>
                </c:pt>
                <c:pt idx="455">
                  <c:v>-1.098135232906472E-3</c:v>
                </c:pt>
                <c:pt idx="456">
                  <c:v>-1.0934302600951185E-3</c:v>
                </c:pt>
                <c:pt idx="457">
                  <c:v>-1.0887055717745397E-3</c:v>
                </c:pt>
                <c:pt idx="458">
                  <c:v>-1.0839611346113998E-3</c:v>
                </c:pt>
                <c:pt idx="459">
                  <c:v>-1.0744030565223994E-3</c:v>
                </c:pt>
                <c:pt idx="460">
                  <c:v>-1.0647852268297342E-3</c:v>
                </c:pt>
                <c:pt idx="461">
                  <c:v>-1.0599415426559844E-3</c:v>
                </c:pt>
                <c:pt idx="462">
                  <c:v>-1.05507790856052E-3</c:v>
                </c:pt>
                <c:pt idx="463">
                  <c:v>-1.0501942910501327E-3</c:v>
                </c:pt>
                <c:pt idx="464">
                  <c:v>-1.040357270798431E-3</c:v>
                </c:pt>
                <c:pt idx="465">
                  <c:v>-1.0304593171150955E-3</c:v>
                </c:pt>
                <c:pt idx="466">
                  <c:v>-1.025475280052035E-3</c:v>
                </c:pt>
                <c:pt idx="467">
                  <c:v>-1.0204710586947385E-3</c:v>
                </c:pt>
                <c:pt idx="468">
                  <c:v>-1.0154466193901257E-3</c:v>
                </c:pt>
                <c:pt idx="469">
                  <c:v>-1.0053273726695622E-3</c:v>
                </c:pt>
                <c:pt idx="470">
                  <c:v>-9.9514601287431503E-4</c:v>
                </c:pt>
                <c:pt idx="471">
                  <c:v>-9.9001998131509339E-4</c:v>
                </c:pt>
                <c:pt idx="472">
                  <c:v>-9.8487353112908238E-4</c:v>
                </c:pt>
                <c:pt idx="473">
                  <c:v>-9.7970662838342548E-4</c:v>
                </c:pt>
                <c:pt idx="474">
                  <c:v>-9.6930187067467699E-4</c:v>
                </c:pt>
                <c:pt idx="475">
                  <c:v>-9.5883382293937558E-4</c:v>
                </c:pt>
                <c:pt idx="476">
                  <c:v>-9.5356415555691854E-4</c:v>
                </c:pt>
                <c:pt idx="477">
                  <c:v>-9.4827383477547045E-4</c:v>
                </c:pt>
                <c:pt idx="478">
                  <c:v>-9.4296282686201494E-4</c:v>
                </c:pt>
                <c:pt idx="479">
                  <c:v>-9.32269273246078E-4</c:v>
                </c:pt>
                <c:pt idx="480">
                  <c:v>-9.2151125646200427E-4</c:v>
                </c:pt>
                <c:pt idx="481">
                  <c:v>-9.1609631152955728E-4</c:v>
                </c:pt>
                <c:pt idx="482">
                  <c:v>-9.1066047858578969E-4</c:v>
                </c:pt>
                <c:pt idx="483">
                  <c:v>-9.0520372421742934E-4</c:v>
                </c:pt>
                <c:pt idx="484">
                  <c:v>-8.942180886961637E-4</c:v>
                </c:pt>
                <c:pt idx="485">
                  <c:v>-8.8316682239408806E-4</c:v>
                </c:pt>
                <c:pt idx="486">
                  <c:v>-8.7760495814492856E-4</c:v>
                </c:pt>
                <c:pt idx="487">
                  <c:v>-8.7202197159186312E-4</c:v>
                </c:pt>
                <c:pt idx="488">
                  <c:v>-8.6641782920171551E-4</c:v>
                </c:pt>
                <c:pt idx="489">
                  <c:v>-8.5513682544391401E-4</c:v>
                </c:pt>
                <c:pt idx="490">
                  <c:v>-8.437890294077377E-4</c:v>
                </c:pt>
                <c:pt idx="491">
                  <c:v>-8.3807860459472749E-4</c:v>
                </c:pt>
                <c:pt idx="492">
                  <c:v>-8.3234682286548178E-4</c:v>
                </c:pt>
                <c:pt idx="493">
                  <c:v>-8.2659365044701616E-4</c:v>
                </c:pt>
                <c:pt idx="494">
                  <c:v>-8.150139918017274E-4</c:v>
                </c:pt>
                <c:pt idx="495">
                  <c:v>-8.0336638677458438E-4</c:v>
                </c:pt>
                <c:pt idx="496">
                  <c:v>-7.9750575955106484E-4</c:v>
                </c:pt>
                <c:pt idx="497">
                  <c:v>-7.9162354095885235E-4</c:v>
                </c:pt>
                <c:pt idx="498">
                  <c:v>-7.8571969742480263E-4</c:v>
                </c:pt>
                <c:pt idx="499">
                  <c:v>-7.73838096015389E-4</c:v>
                </c:pt>
                <c:pt idx="500">
                  <c:v>-7.6188740312677083E-4</c:v>
                </c:pt>
                <c:pt idx="501">
                  <c:v>-7.5587493204576361E-4</c:v>
                </c:pt>
                <c:pt idx="502">
                  <c:v>-7.4984063506366994E-4</c:v>
                </c:pt>
                <c:pt idx="503">
                  <c:v>-7.4378447860734553E-4</c:v>
                </c:pt>
                <c:pt idx="504">
                  <c:v>-7.3159764630403856E-4</c:v>
                </c:pt>
                <c:pt idx="505">
                  <c:v>-7.1934058753608809E-4</c:v>
                </c:pt>
                <c:pt idx="506">
                  <c:v>-7.1317463099074274E-4</c:v>
                </c:pt>
                <c:pt idx="507">
                  <c:v>-7.0698661409185348E-4</c:v>
                </c:pt>
                <c:pt idx="508">
                  <c:v>-7.0077650298649985E-4</c:v>
                </c:pt>
                <c:pt idx="509">
                  <c:v>-6.8828115087349317E-4</c:v>
                </c:pt>
                <c:pt idx="510">
                  <c:v>-6.7571444887448706E-4</c:v>
                </c:pt>
                <c:pt idx="511">
                  <c:v>-6.6939336517801706E-4</c:v>
                </c:pt>
                <c:pt idx="512">
                  <c:v>-6.6305278028089276E-4</c:v>
                </c:pt>
                <c:pt idx="513">
                  <c:v>-6.5670386460769947E-4</c:v>
                </c:pt>
                <c:pt idx="514">
                  <c:v>-6.3761686293251074E-4</c:v>
                </c:pt>
                <c:pt idx="515">
                  <c:v>-6.1849719649842427E-4</c:v>
                </c:pt>
                <c:pt idx="516">
                  <c:v>-6.1211109924741436E-4</c:v>
                </c:pt>
                <c:pt idx="517">
                  <c:v>-5.9611919971280791E-4</c:v>
                </c:pt>
                <c:pt idx="518">
                  <c:v>-5.6726947159635444E-4</c:v>
                </c:pt>
                <c:pt idx="519">
                  <c:v>-5.2865085245379362E-4</c:v>
                </c:pt>
                <c:pt idx="520">
                  <c:v>-4.834000274867023E-4</c:v>
                </c:pt>
                <c:pt idx="521">
                  <c:v>-4.3795739083307694E-4</c:v>
                </c:pt>
                <c:pt idx="522">
                  <c:v>-3.9234291028034107E-4</c:v>
                </c:pt>
                <c:pt idx="523">
                  <c:v>-3.4657655325620595E-4</c:v>
                </c:pt>
                <c:pt idx="524">
                  <c:v>-3.0067828778790329E-4</c:v>
                </c:pt>
                <c:pt idx="525">
                  <c:v>-2.5466808154295251E-4</c:v>
                </c:pt>
                <c:pt idx="526">
                  <c:v>-2.0856590206896897E-4</c:v>
                </c:pt>
                <c:pt idx="527">
                  <c:v>-1.6239171723331225E-4</c:v>
                </c:pt>
                <c:pt idx="528">
                  <c:v>-1.1616549486337391E-4</c:v>
                </c:pt>
                <c:pt idx="529">
                  <c:v>-6.989323875661313E-5</c:v>
                </c:pt>
                <c:pt idx="530">
                  <c:v>-2.3199075820379278E-5</c:v>
                </c:pt>
                <c:pt idx="531">
                  <c:v>4.4554113465267164E-5</c:v>
                </c:pt>
                <c:pt idx="532">
                  <c:v>7.1993282615423482E-5</c:v>
                </c:pt>
                <c:pt idx="533">
                  <c:v>1.2049149134440995E-4</c:v>
                </c:pt>
                <c:pt idx="534">
                  <c:v>1.6959106151404058E-4</c:v>
                </c:pt>
                <c:pt idx="535">
                  <c:v>2.2644122537052169E-4</c:v>
                </c:pt>
                <c:pt idx="536">
                  <c:v>2.6959431231432518E-4</c:v>
                </c:pt>
                <c:pt idx="537">
                  <c:v>3.2049800613442869E-4</c:v>
                </c:pt>
                <c:pt idx="538">
                  <c:v>3.7200308713458696E-4</c:v>
                </c:pt>
                <c:pt idx="539">
                  <c:v>4.2410956226923702E-4</c:v>
                </c:pt>
                <c:pt idx="540">
                  <c:v>4.768174376934553E-4</c:v>
                </c:pt>
                <c:pt idx="541">
                  <c:v>5.3012672020180673E-4</c:v>
                </c:pt>
                <c:pt idx="542">
                  <c:v>5.8403741602930381E-4</c:v>
                </c:pt>
                <c:pt idx="543">
                  <c:v>6.3854953173070328E-4</c:v>
                </c:pt>
                <c:pt idx="544">
                  <c:v>6.9366307394069793E-4</c:v>
                </c:pt>
                <c:pt idx="545">
                  <c:v>7.4937804905417238E-4</c:v>
                </c:pt>
                <c:pt idx="546">
                  <c:v>8.0569446370581943E-4</c:v>
                </c:pt>
                <c:pt idx="547">
                  <c:v>8.6261232405071553E-4</c:v>
                </c:pt>
                <c:pt idx="548">
                  <c:v>9.201316370432977E-4</c:v>
                </c:pt>
                <c:pt idx="549">
                  <c:v>9.7825240907845057E-4</c:v>
                </c:pt>
                <c:pt idx="550">
                  <c:v>1.0369746464711227E-3</c:v>
                </c:pt>
                <c:pt idx="551">
                  <c:v>1.0962983559359429E-3</c:v>
                </c:pt>
                <c:pt idx="552">
                  <c:v>1.156223543947732E-3</c:v>
                </c:pt>
                <c:pt idx="553">
                  <c:v>1.2167502171411826E-3</c:v>
                </c:pt>
                <c:pt idx="554">
                  <c:v>1.2778783818312434E-3</c:v>
                </c:pt>
                <c:pt idx="555">
                  <c:v>1.3396080447325431E-3</c:v>
                </c:pt>
                <c:pt idx="556">
                  <c:v>1.4019392123199026E-3</c:v>
                </c:pt>
                <c:pt idx="557">
                  <c:v>1.4648718912280145E-3</c:v>
                </c:pt>
                <c:pt idx="558">
                  <c:v>1.5284060877718275E-3</c:v>
                </c:pt>
                <c:pt idx="559">
                  <c:v>1.5925418086659704E-3</c:v>
                </c:pt>
                <c:pt idx="560">
                  <c:v>1.6572790604651999E-3</c:v>
                </c:pt>
                <c:pt idx="561">
                  <c:v>1.7226178497242728E-3</c:v>
                </c:pt>
                <c:pt idx="562">
                  <c:v>1.7885581829180097E-3</c:v>
                </c:pt>
                <c:pt idx="563">
                  <c:v>1.8551000666811035E-3</c:v>
                </c:pt>
                <c:pt idx="564">
                  <c:v>1.9222435075683109E-3</c:v>
                </c:pt>
                <c:pt idx="565">
                  <c:v>1.9899885121343885E-3</c:v>
                </c:pt>
                <c:pt idx="566">
                  <c:v>2.0583350868541572E-3</c:v>
                </c:pt>
                <c:pt idx="567">
                  <c:v>2.1272832386021179E-3</c:v>
                </c:pt>
                <c:pt idx="568">
                  <c:v>2.1968329734534109E-3</c:v>
                </c:pt>
                <c:pt idx="569">
                  <c:v>2.2969323388633001E-3</c:v>
                </c:pt>
                <c:pt idx="570">
                  <c:v>2.3470906633438204E-3</c:v>
                </c:pt>
                <c:pt idx="571">
                  <c:v>2.4074042497090886E-3</c:v>
                </c:pt>
                <c:pt idx="572">
                  <c:v>2.4779057936719084E-3</c:v>
                </c:pt>
                <c:pt idx="573">
                  <c:v>2.5485431405236625E-3</c:v>
                </c:pt>
                <c:pt idx="574">
                  <c:v>2.6193054454193287E-3</c:v>
                </c:pt>
                <c:pt idx="575">
                  <c:v>2.6901818640734376E-3</c:v>
                </c:pt>
                <c:pt idx="576">
                  <c:v>2.7611615517209032E-3</c:v>
                </c:pt>
                <c:pt idx="577">
                  <c:v>2.8322336639163836E-3</c:v>
                </c:pt>
                <c:pt idx="578">
                  <c:v>2.9033873559747292E-3</c:v>
                </c:pt>
                <c:pt idx="579">
                  <c:v>2.9746117832107899E-3</c:v>
                </c:pt>
                <c:pt idx="580">
                  <c:v>3.045896101099288E-3</c:v>
                </c:pt>
                <c:pt idx="581">
                  <c:v>3.1172294650350096E-3</c:v>
                </c:pt>
                <c:pt idx="582">
                  <c:v>3.1886010302528689E-3</c:v>
                </c:pt>
                <c:pt idx="583">
                  <c:v>3.2599999520677159E-3</c:v>
                </c:pt>
                <c:pt idx="584">
                  <c:v>3.3314153860342088E-3</c:v>
                </c:pt>
                <c:pt idx="585">
                  <c:v>3.4028364872273897E-3</c:v>
                </c:pt>
                <c:pt idx="586">
                  <c:v>3.5048889450717269E-3</c:v>
                </c:pt>
                <c:pt idx="587">
                  <c:v>3.555850358960555E-3</c:v>
                </c:pt>
                <c:pt idx="588">
                  <c:v>3.6170253482747938E-3</c:v>
                </c:pt>
                <c:pt idx="589">
                  <c:v>3.688360672162716E-3</c:v>
                </c:pt>
                <c:pt idx="590">
                  <c:v>3.7596474397716406E-3</c:v>
                </c:pt>
                <c:pt idx="591">
                  <c:v>3.8308748065762899E-3</c:v>
                </c:pt>
                <c:pt idx="592">
                  <c:v>3.9020319278915139E-3</c:v>
                </c:pt>
                <c:pt idx="593">
                  <c:v>3.9731079588722906E-3</c:v>
                </c:pt>
                <c:pt idx="594">
                  <c:v>4.0440920546735981E-3</c:v>
                </c:pt>
                <c:pt idx="595">
                  <c:v>4.1149733706902225E-3</c:v>
                </c:pt>
                <c:pt idx="596">
                  <c:v>4.1857410621570779E-3</c:v>
                </c:pt>
                <c:pt idx="597">
                  <c:v>4.2563842843090782E-3</c:v>
                </c:pt>
                <c:pt idx="598">
                  <c:v>4.3268921923012016E-3</c:v>
                </c:pt>
                <c:pt idx="599">
                  <c:v>4.397253941368362E-3</c:v>
                </c:pt>
                <c:pt idx="600">
                  <c:v>4.4674586867454735E-3</c:v>
                </c:pt>
                <c:pt idx="601">
                  <c:v>4.5374955835875141E-3</c:v>
                </c:pt>
                <c:pt idx="602">
                  <c:v>4.6073537869695258E-3</c:v>
                </c:pt>
                <c:pt idx="603">
                  <c:v>4.6770224524461668E-3</c:v>
                </c:pt>
                <c:pt idx="604">
                  <c:v>4.7464907346927987E-3</c:v>
                </c:pt>
                <c:pt idx="605">
                  <c:v>4.8157477891841438E-3</c:v>
                </c:pt>
                <c:pt idx="606">
                  <c:v>4.8847827710751801E-3</c:v>
                </c:pt>
                <c:pt idx="607">
                  <c:v>4.9535848353610135E-3</c:v>
                </c:pt>
                <c:pt idx="608">
                  <c:v>5.0221431372765579E-3</c:v>
                </c:pt>
                <c:pt idx="609">
                  <c:v>5.0904468319767915E-3</c:v>
                </c:pt>
                <c:pt idx="610">
                  <c:v>5.15848507445682E-3</c:v>
                </c:pt>
                <c:pt idx="611">
                  <c:v>5.2262470198716215E-3</c:v>
                </c:pt>
                <c:pt idx="612">
                  <c:v>5.2937218235360461E-3</c:v>
                </c:pt>
                <c:pt idx="613">
                  <c:v>5.3608986402853276E-3</c:v>
                </c:pt>
                <c:pt idx="614">
                  <c:v>5.4277666253543799E-3</c:v>
                </c:pt>
                <c:pt idx="615">
                  <c:v>5.494314933738309E-3</c:v>
                </c:pt>
                <c:pt idx="616">
                  <c:v>5.5605327205920929E-3</c:v>
                </c:pt>
                <c:pt idx="617">
                  <c:v>5.6264091409907735E-3</c:v>
                </c:pt>
                <c:pt idx="618">
                  <c:v>5.6919333499294567E-3</c:v>
                </c:pt>
                <c:pt idx="619">
                  <c:v>5.7570945024831843E-3</c:v>
                </c:pt>
                <c:pt idx="620">
                  <c:v>5.8218817538069345E-3</c:v>
                </c:pt>
                <c:pt idx="621">
                  <c:v>5.9139471982216918E-3</c:v>
                </c:pt>
                <c:pt idx="622">
                  <c:v>5.9781433621530766E-3</c:v>
                </c:pt>
                <c:pt idx="623">
                  <c:v>6.0238215348640267E-3</c:v>
                </c:pt>
                <c:pt idx="624">
                  <c:v>6.0877976013085089E-3</c:v>
                </c:pt>
                <c:pt idx="625">
                  <c:v>6.1516389547922046E-3</c:v>
                </c:pt>
                <c:pt idx="626">
                  <c:v>6.2153400414377558E-3</c:v>
                </c:pt>
                <c:pt idx="627">
                  <c:v>6.2788953071279963E-3</c:v>
                </c:pt>
                <c:pt idx="628">
                  <c:v>6.342299197825696E-3</c:v>
                </c:pt>
                <c:pt idx="629">
                  <c:v>6.4055461594936247E-3</c:v>
                </c:pt>
                <c:pt idx="630">
                  <c:v>6.4686306380945524E-3</c:v>
                </c:pt>
                <c:pt idx="631">
                  <c:v>6.5315470795912489E-3</c:v>
                </c:pt>
                <c:pt idx="632">
                  <c:v>6.5942899298665481E-3</c:v>
                </c:pt>
                <c:pt idx="633">
                  <c:v>6.6568536349631557E-3</c:v>
                </c:pt>
                <c:pt idx="634">
                  <c:v>6.7192326407639058E-3</c:v>
                </c:pt>
                <c:pt idx="635">
                  <c:v>6.7814213931516321E-3</c:v>
                </c:pt>
                <c:pt idx="636">
                  <c:v>6.8613472541851905E-3</c:v>
                </c:pt>
                <c:pt idx="637">
                  <c:v>6.9404228532299328E-3</c:v>
                </c:pt>
                <c:pt idx="638">
                  <c:v>7.0018867899701576E-3</c:v>
                </c:pt>
                <c:pt idx="639">
                  <c:v>7.0718669120672928E-3</c:v>
                </c:pt>
                <c:pt idx="640">
                  <c:v>7.1241621791440224E-3</c:v>
                </c:pt>
                <c:pt idx="641">
                  <c:v>7.1849625233433301E-3</c:v>
                </c:pt>
                <c:pt idx="642">
                  <c:v>7.2455305619278931E-3</c:v>
                </c:pt>
                <c:pt idx="643">
                  <c:v>7.3058607406206733E-3</c:v>
                </c:pt>
                <c:pt idx="644">
                  <c:v>7.3659475055443124E-3</c:v>
                </c:pt>
                <c:pt idx="645">
                  <c:v>7.4257853025017084E-3</c:v>
                </c:pt>
                <c:pt idx="646">
                  <c:v>7.4853685773756951E-3</c:v>
                </c:pt>
                <c:pt idx="647">
                  <c:v>7.5446917760491061E-3</c:v>
                </c:pt>
                <c:pt idx="648">
                  <c:v>7.6037493444047755E-3</c:v>
                </c:pt>
                <c:pt idx="649">
                  <c:v>7.6625357283255369E-3</c:v>
                </c:pt>
                <c:pt idx="650">
                  <c:v>7.7210453738540963E-3</c:v>
                </c:pt>
                <c:pt idx="651">
                  <c:v>7.7792727266334794E-3</c:v>
                </c:pt>
                <c:pt idx="652">
                  <c:v>7.8372122326264559E-3</c:v>
                </c:pt>
                <c:pt idx="653">
                  <c:v>7.8948583377158599E-3</c:v>
                </c:pt>
                <c:pt idx="654">
                  <c:v>7.952205487864461E-3</c:v>
                </c:pt>
                <c:pt idx="655">
                  <c:v>8.0092481288751571E-3</c:v>
                </c:pt>
                <c:pt idx="656">
                  <c:v>8.0659807064709099E-3</c:v>
                </c:pt>
                <c:pt idx="657">
                  <c:v>8.1223976667743614E-3</c:v>
                </c:pt>
                <c:pt idx="658">
                  <c:v>8.1784934554285371E-3</c:v>
                </c:pt>
                <c:pt idx="659">
                  <c:v>8.234262518396207E-3</c:v>
                </c:pt>
                <c:pt idx="660">
                  <c:v>8.289699301640141E-3</c:v>
                </c:pt>
                <c:pt idx="661">
                  <c:v>8.3447982508033647E-3</c:v>
                </c:pt>
                <c:pt idx="662">
                  <c:v>8.3995538117687119E-3</c:v>
                </c:pt>
                <c:pt idx="663">
                  <c:v>8.4539604304989524E-3</c:v>
                </c:pt>
                <c:pt idx="664">
                  <c:v>8.5080125527969841E-3</c:v>
                </c:pt>
                <c:pt idx="665">
                  <c:v>8.5617046244657047E-3</c:v>
                </c:pt>
                <c:pt idx="666">
                  <c:v>8.615031091467884E-3</c:v>
                </c:pt>
                <c:pt idx="667">
                  <c:v>8.6679863994465478E-3</c:v>
                </c:pt>
                <c:pt idx="668">
                  <c:v>8.7205649943644659E-3</c:v>
                </c:pt>
                <c:pt idx="669">
                  <c:v>8.772761322024536E-3</c:v>
                </c:pt>
                <c:pt idx="670">
                  <c:v>8.8245698282296559E-3</c:v>
                </c:pt>
                <c:pt idx="671">
                  <c:v>8.8759849588626594E-3</c:v>
                </c:pt>
                <c:pt idx="672">
                  <c:v>8.9270030514931875E-3</c:v>
                </c:pt>
                <c:pt idx="673">
                  <c:v>8.9852225976372324E-3</c:v>
                </c:pt>
                <c:pt idx="674">
                  <c:v>9.0363310053831469E-3</c:v>
                </c:pt>
                <c:pt idx="675">
                  <c:v>9.0802641126952466E-3</c:v>
                </c:pt>
                <c:pt idx="676">
                  <c:v>9.1316689103937421E-3</c:v>
                </c:pt>
                <c:pt idx="677">
                  <c:v>9.1832375380818121E-3</c:v>
                </c:pt>
                <c:pt idx="678">
                  <c:v>9.2349729605079034E-3</c:v>
                </c:pt>
                <c:pt idx="679">
                  <c:v>9.2868781425803348E-3</c:v>
                </c:pt>
                <c:pt idx="680">
                  <c:v>9.3389560489676171E-3</c:v>
                </c:pt>
                <c:pt idx="681">
                  <c:v>9.3912096444181969E-3</c:v>
                </c:pt>
                <c:pt idx="682">
                  <c:v>9.4436418939203293E-3</c:v>
                </c:pt>
                <c:pt idx="683">
                  <c:v>9.4962557620625887E-3</c:v>
                </c:pt>
                <c:pt idx="684">
                  <c:v>9.5490542138332302E-3</c:v>
                </c:pt>
                <c:pt idx="685">
                  <c:v>9.6020402138208283E-3</c:v>
                </c:pt>
                <c:pt idx="686">
                  <c:v>9.655216727093574E-3</c:v>
                </c:pt>
                <c:pt idx="687">
                  <c:v>9.7238712387692772E-3</c:v>
                </c:pt>
                <c:pt idx="688">
                  <c:v>9.7621531520886151E-3</c:v>
                </c:pt>
                <c:pt idx="689">
                  <c:v>9.8159189936275482E-3</c:v>
                </c:pt>
                <c:pt idx="690">
                  <c:v>9.8698872074454158E-3</c:v>
                </c:pt>
                <c:pt idx="691">
                  <c:v>9.924060758530473E-3</c:v>
                </c:pt>
                <c:pt idx="692">
                  <c:v>9.9784426115512304E-3</c:v>
                </c:pt>
                <c:pt idx="693">
                  <c:v>1.0033035731416007E-2</c:v>
                </c:pt>
                <c:pt idx="694">
                  <c:v>1.0087843082953185E-2</c:v>
                </c:pt>
                <c:pt idx="695">
                  <c:v>1.0142867630911212E-2</c:v>
                </c:pt>
                <c:pt idx="696">
                  <c:v>1.0198112340198406E-2</c:v>
                </c:pt>
                <c:pt idx="697">
                  <c:v>1.0253580175643151E-2</c:v>
                </c:pt>
                <c:pt idx="698">
                  <c:v>1.0309274101993893E-2</c:v>
                </c:pt>
                <c:pt idx="699">
                  <c:v>1.0365197084079014E-2</c:v>
                </c:pt>
                <c:pt idx="700">
                  <c:v>1.0421352086806834E-2</c:v>
                </c:pt>
                <c:pt idx="701">
                  <c:v>1.0477742075085672E-2</c:v>
                </c:pt>
                <c:pt idx="702">
                  <c:v>1.0534370013504102E-2</c:v>
                </c:pt>
                <c:pt idx="703">
                  <c:v>1.0591238867130315E-2</c:v>
                </c:pt>
                <c:pt idx="704">
                  <c:v>1.0648351600792694E-2</c:v>
                </c:pt>
                <c:pt idx="705">
                  <c:v>1.0705711179159749E-2</c:v>
                </c:pt>
                <c:pt idx="706">
                  <c:v>1.0763320567299672E-2</c:v>
                </c:pt>
                <c:pt idx="707">
                  <c:v>1.0821182729880974E-2</c:v>
                </c:pt>
                <c:pt idx="708">
                  <c:v>1.0879300631891908E-2</c:v>
                </c:pt>
                <c:pt idx="709">
                  <c:v>1.0937677238160859E-2</c:v>
                </c:pt>
                <c:pt idx="710">
                  <c:v>1.0996315513436272E-2</c:v>
                </c:pt>
                <c:pt idx="711">
                  <c:v>1.1055218422626467E-2</c:v>
                </c:pt>
                <c:pt idx="712">
                  <c:v>1.1114388930719699E-2</c:v>
                </c:pt>
                <c:pt idx="713">
                  <c:v>1.1173830002464413E-2</c:v>
                </c:pt>
                <c:pt idx="714">
                  <c:v>1.1233544602688994E-2</c:v>
                </c:pt>
                <c:pt idx="715">
                  <c:v>1.1293535696381696E-2</c:v>
                </c:pt>
                <c:pt idx="716">
                  <c:v>1.1353806248370901E-2</c:v>
                </c:pt>
                <c:pt idx="717">
                  <c:v>1.1414359223484993E-2</c:v>
                </c:pt>
                <c:pt idx="718">
                  <c:v>1.1475197586712227E-2</c:v>
                </c:pt>
                <c:pt idx="719">
                  <c:v>1.1536324302721113E-2</c:v>
                </c:pt>
                <c:pt idx="720">
                  <c:v>1.1597742336579842E-2</c:v>
                </c:pt>
                <c:pt idx="721">
                  <c:v>1.1659454653196732E-2</c:v>
                </c:pt>
                <c:pt idx="722">
                  <c:v>1.1721464217400168E-2</c:v>
                </c:pt>
                <c:pt idx="723">
                  <c:v>1.1783773994018532E-2</c:v>
                </c:pt>
                <c:pt idx="724">
                  <c:v>1.1846386948040077E-2</c:v>
                </c:pt>
                <c:pt idx="725">
                  <c:v>1.1909080735481581E-2</c:v>
                </c:pt>
                <c:pt idx="726">
                  <c:v>1.1971559715151514E-2</c:v>
                </c:pt>
                <c:pt idx="727">
                  <c:v>1.2033818449319611E-2</c:v>
                </c:pt>
                <c:pt idx="728">
                  <c:v>1.2095853266202994E-2</c:v>
                </c:pt>
                <c:pt idx="729">
                  <c:v>1.2157660494338529E-2</c:v>
                </c:pt>
                <c:pt idx="730">
                  <c:v>1.2219236462263083E-2</c:v>
                </c:pt>
                <c:pt idx="731">
                  <c:v>1.2280577498193779E-2</c:v>
                </c:pt>
                <c:pt idx="732">
                  <c:v>1.2341679930827354E-2</c:v>
                </c:pt>
                <c:pt idx="733">
                  <c:v>1.2402540088300995E-2</c:v>
                </c:pt>
                <c:pt idx="734">
                  <c:v>1.2463154299231505E-2</c:v>
                </c:pt>
                <c:pt idx="735">
                  <c:v>1.2523518891915941E-2</c:v>
                </c:pt>
                <c:pt idx="736">
                  <c:v>1.2583630194891171E-2</c:v>
                </c:pt>
                <c:pt idx="737">
                  <c:v>1.2643484536374316E-2</c:v>
                </c:pt>
                <c:pt idx="738">
                  <c:v>1.2703078245062116E-2</c:v>
                </c:pt>
                <c:pt idx="739">
                  <c:v>1.2762407649091756E-2</c:v>
                </c:pt>
                <c:pt idx="740">
                  <c:v>1.2821469077080039E-2</c:v>
                </c:pt>
                <c:pt idx="741">
                  <c:v>1.289700552913331E-2</c:v>
                </c:pt>
                <c:pt idx="742">
                  <c:v>1.2938773318280639E-2</c:v>
                </c:pt>
                <c:pt idx="743">
                  <c:v>1.299700878832688E-2</c:v>
                </c:pt>
                <c:pt idx="744">
                  <c:v>1.3054961595839742E-2</c:v>
                </c:pt>
                <c:pt idx="745">
                  <c:v>1.3112628069276155E-2</c:v>
                </c:pt>
                <c:pt idx="746">
                  <c:v>1.3170004537013114E-2</c:v>
                </c:pt>
                <c:pt idx="747">
                  <c:v>1.3227087327427611E-2</c:v>
                </c:pt>
                <c:pt idx="748">
                  <c:v>1.3283872768896643E-2</c:v>
                </c:pt>
                <c:pt idx="749">
                  <c:v>1.3340357189877139E-2</c:v>
                </c:pt>
                <c:pt idx="750">
                  <c:v>1.3396536918666158E-2</c:v>
                </c:pt>
                <c:pt idx="751">
                  <c:v>1.3452408283880501E-2</c:v>
                </c:pt>
                <c:pt idx="752">
                  <c:v>1.3507967613577421E-2</c:v>
                </c:pt>
                <c:pt idx="753">
                  <c:v>1.3563211236453654E-2</c:v>
                </c:pt>
                <c:pt idx="754">
                  <c:v>1.3618135480726323E-2</c:v>
                </c:pt>
                <c:pt idx="755">
                  <c:v>1.3672736674852359E-2</c:v>
                </c:pt>
                <c:pt idx="756">
                  <c:v>1.372701114712882E-2</c:v>
                </c:pt>
                <c:pt idx="757">
                  <c:v>1.3780955226012637E-2</c:v>
                </c:pt>
                <c:pt idx="758">
                  <c:v>1.3834565239800867E-2</c:v>
                </c:pt>
                <c:pt idx="759">
                  <c:v>1.3887837517030377E-2</c:v>
                </c:pt>
                <c:pt idx="760">
                  <c:v>1.394076838591829E-2</c:v>
                </c:pt>
                <c:pt idx="761">
                  <c:v>1.3993354174921535E-2</c:v>
                </c:pt>
                <c:pt idx="762">
                  <c:v>1.4045591212417108E-2</c:v>
                </c:pt>
                <c:pt idx="763">
                  <c:v>1.4097475826782002E-2</c:v>
                </c:pt>
                <c:pt idx="764">
                  <c:v>1.4149004346393212E-2</c:v>
                </c:pt>
                <c:pt idx="765">
                  <c:v>1.4200173099547797E-2</c:v>
                </c:pt>
                <c:pt idx="766">
                  <c:v>1.4250978414782622E-2</c:v>
                </c:pt>
                <c:pt idx="767">
                  <c:v>1.4301416620314811E-2</c:v>
                </c:pt>
                <c:pt idx="768">
                  <c:v>1.4351484044521357E-2</c:v>
                </c:pt>
                <c:pt idx="769">
                  <c:v>1.440117701585919E-2</c:v>
                </c:pt>
                <c:pt idx="770">
                  <c:v>1.445049186262537E-2</c:v>
                </c:pt>
                <c:pt idx="771">
                  <c:v>1.4499424913276826E-2</c:v>
                </c:pt>
                <c:pt idx="772">
                  <c:v>1.4547972496110617E-2</c:v>
                </c:pt>
                <c:pt idx="773">
                  <c:v>1.4596130939423801E-2</c:v>
                </c:pt>
                <c:pt idx="774">
                  <c:v>1.4643896571753245E-2</c:v>
                </c:pt>
                <c:pt idx="775">
                  <c:v>1.4691265721316071E-2</c:v>
                </c:pt>
                <c:pt idx="776">
                  <c:v>1.473823471656921E-2</c:v>
                </c:pt>
                <c:pt idx="777">
                  <c:v>1.4791570753196481E-2</c:v>
                </c:pt>
                <c:pt idx="778">
                  <c:v>1.4831520182081448E-2</c:v>
                </c:pt>
                <c:pt idx="779">
                  <c:v>1.4878077793847311E-2</c:v>
                </c:pt>
                <c:pt idx="780">
                  <c:v>1.4924581657727032E-2</c:v>
                </c:pt>
                <c:pt idx="781">
                  <c:v>1.4971031939028379E-2</c:v>
                </c:pt>
                <c:pt idx="782">
                  <c:v>1.5017428803538735E-2</c:v>
                </c:pt>
                <c:pt idx="783">
                  <c:v>1.5063772416645804E-2</c:v>
                </c:pt>
                <c:pt idx="784">
                  <c:v>1.5110062943897162E-2</c:v>
                </c:pt>
                <c:pt idx="785">
                  <c:v>1.5156300550920321E-2</c:v>
                </c:pt>
                <c:pt idx="786">
                  <c:v>1.5202485403102983E-2</c:v>
                </c:pt>
                <c:pt idx="787">
                  <c:v>1.5248617666072661E-2</c:v>
                </c:pt>
                <c:pt idx="788">
                  <c:v>1.5294697505376931E-2</c:v>
                </c:pt>
                <c:pt idx="789">
                  <c:v>1.5340725086563367E-2</c:v>
                </c:pt>
                <c:pt idx="790">
                  <c:v>1.5386700575259482E-2</c:v>
                </c:pt>
                <c:pt idx="791">
                  <c:v>1.5432624136693107E-2</c:v>
                </c:pt>
                <c:pt idx="792">
                  <c:v>1.5491592681220467E-2</c:v>
                </c:pt>
                <c:pt idx="793">
                  <c:v>1.5524316140682615E-2</c:v>
                </c:pt>
                <c:pt idx="794">
                  <c:v>1.5570084914253712E-2</c:v>
                </c:pt>
                <c:pt idx="795">
                  <c:v>1.5622329320335027E-2</c:v>
                </c:pt>
                <c:pt idx="796">
                  <c:v>1.5661468832126602E-2</c:v>
                </c:pt>
                <c:pt idx="797">
                  <c:v>1.5707084307523544E-2</c:v>
                </c:pt>
                <c:pt idx="798">
                  <c:v>1.5752649014650899E-2</c:v>
                </c:pt>
                <c:pt idx="799">
                  <c:v>1.5798163118976305E-2</c:v>
                </c:pt>
                <c:pt idx="800">
                  <c:v>1.5843626786127274E-2</c:v>
                </c:pt>
                <c:pt idx="801">
                  <c:v>1.5889040181491509E-2</c:v>
                </c:pt>
                <c:pt idx="802">
                  <c:v>1.5934403470696523E-2</c:v>
                </c:pt>
                <c:pt idx="803">
                  <c:v>1.5979716819449763E-2</c:v>
                </c:pt>
                <c:pt idx="804">
                  <c:v>1.6024980393058996E-2</c:v>
                </c:pt>
                <c:pt idx="805">
                  <c:v>1.6070194357071799E-2</c:v>
                </c:pt>
                <c:pt idx="806">
                  <c:v>1.6115358877115682E-2</c:v>
                </c:pt>
                <c:pt idx="807">
                  <c:v>1.6160474118818158E-2</c:v>
                </c:pt>
                <c:pt idx="808">
                  <c:v>1.620554024756693E-2</c:v>
                </c:pt>
                <c:pt idx="809">
                  <c:v>1.6250557428829637E-2</c:v>
                </c:pt>
                <c:pt idx="810">
                  <c:v>1.6295525828313728E-2</c:v>
                </c:pt>
                <c:pt idx="811">
                  <c:v>1.6340445611486842E-2</c:v>
                </c:pt>
                <c:pt idx="812">
                  <c:v>1.6385316943976491E-2</c:v>
                </c:pt>
                <c:pt idx="813">
                  <c:v>1.6430139991250314E-2</c:v>
                </c:pt>
                <c:pt idx="814">
                  <c:v>1.6474914918855887E-2</c:v>
                </c:pt>
                <c:pt idx="815">
                  <c:v>1.651964189226085E-2</c:v>
                </c:pt>
                <c:pt idx="816">
                  <c:v>1.6564321077092714E-2</c:v>
                </c:pt>
                <c:pt idx="817">
                  <c:v>1.6608952638899055E-2</c:v>
                </c:pt>
                <c:pt idx="818">
                  <c:v>1.6653536743067576E-2</c:v>
                </c:pt>
                <c:pt idx="819">
                  <c:v>1.6698073555385662E-2</c:v>
                </c:pt>
                <c:pt idx="820">
                  <c:v>1.6742563241241015E-2</c:v>
                </c:pt>
                <c:pt idx="821">
                  <c:v>1.6787005966261148E-2</c:v>
                </c:pt>
                <c:pt idx="822">
                  <c:v>1.6831401895833764E-2</c:v>
                </c:pt>
                <c:pt idx="823">
                  <c:v>1.6875751195666311E-2</c:v>
                </c:pt>
                <c:pt idx="824">
                  <c:v>1.6920054031226428E-2</c:v>
                </c:pt>
                <c:pt idx="825">
                  <c:v>1.6964310568061691E-2</c:v>
                </c:pt>
                <c:pt idx="826">
                  <c:v>1.700852097163974E-2</c:v>
                </c:pt>
                <c:pt idx="827">
                  <c:v>1.7052685407588086E-2</c:v>
                </c:pt>
                <c:pt idx="828">
                  <c:v>1.7096804041454305E-2</c:v>
                </c:pt>
                <c:pt idx="829">
                  <c:v>1.7153341774669428E-2</c:v>
                </c:pt>
                <c:pt idx="830">
                  <c:v>1.7196960536551842E-2</c:v>
                </c:pt>
                <c:pt idx="831">
                  <c:v>1.7234089114364082E-2</c:v>
                </c:pt>
                <c:pt idx="832">
                  <c:v>1.7277101515604798E-2</c:v>
                </c:pt>
                <c:pt idx="833">
                  <c:v>1.7319783885243467E-2</c:v>
                </c:pt>
                <c:pt idx="834">
                  <c:v>1.7362133752696352E-2</c:v>
                </c:pt>
                <c:pt idx="835">
                  <c:v>1.7404148647379714E-2</c:v>
                </c:pt>
                <c:pt idx="836">
                  <c:v>1.7445826098310135E-2</c:v>
                </c:pt>
                <c:pt idx="837">
                  <c:v>1.7487163634983816E-2</c:v>
                </c:pt>
                <c:pt idx="838">
                  <c:v>1.7528158786577208E-2</c:v>
                </c:pt>
                <c:pt idx="839">
                  <c:v>1.7568809082506576E-2</c:v>
                </c:pt>
                <c:pt idx="840">
                  <c:v>1.7609112051948372E-2</c:v>
                </c:pt>
                <c:pt idx="841">
                  <c:v>1.7649065224318861E-2</c:v>
                </c:pt>
                <c:pt idx="842">
                  <c:v>1.7688666128714559E-2</c:v>
                </c:pt>
                <c:pt idx="843">
                  <c:v>1.7739059982924132E-2</c:v>
                </c:pt>
                <c:pt idx="844">
                  <c:v>1.7766801251086761E-2</c:v>
                </c:pt>
                <c:pt idx="845">
                  <c:v>1.7805330527735919E-2</c:v>
                </c:pt>
                <c:pt idx="846">
                  <c:v>1.7843497653675655E-2</c:v>
                </c:pt>
                <c:pt idx="847">
                  <c:v>1.7884429600507623E-2</c:v>
                </c:pt>
                <c:pt idx="848">
                  <c:v>1.7924053375848459E-2</c:v>
                </c:pt>
                <c:pt idx="849">
                  <c:v>1.7961066229110756E-2</c:v>
                </c:pt>
                <c:pt idx="850">
                  <c:v>1.7997706695771498E-2</c:v>
                </c:pt>
                <c:pt idx="851">
                  <c:v>1.8033972305326884E-2</c:v>
                </c:pt>
                <c:pt idx="852">
                  <c:v>1.8069860586953368E-2</c:v>
                </c:pt>
                <c:pt idx="853">
                  <c:v>1.8105369070067212E-2</c:v>
                </c:pt>
                <c:pt idx="854">
                  <c:v>1.8140495283764935E-2</c:v>
                </c:pt>
                <c:pt idx="855">
                  <c:v>1.8175236757462798E-2</c:v>
                </c:pt>
                <c:pt idx="856">
                  <c:v>1.8209591020417193E-2</c:v>
                </c:pt>
                <c:pt idx="857">
                  <c:v>1.8243555601884509E-2</c:v>
                </c:pt>
                <c:pt idx="858">
                  <c:v>1.8277128031360945E-2</c:v>
                </c:pt>
                <c:pt idx="859">
                  <c:v>1.8310305837863083E-2</c:v>
                </c:pt>
                <c:pt idx="860">
                  <c:v>1.8343086550887122E-2</c:v>
                </c:pt>
                <c:pt idx="861">
                  <c:v>1.8375467699609516E-2</c:v>
                </c:pt>
                <c:pt idx="862">
                  <c:v>1.840744681336659E-2</c:v>
                </c:pt>
                <c:pt idx="863">
                  <c:v>1.8439021421574608E-2</c:v>
                </c:pt>
                <c:pt idx="864">
                  <c:v>1.8470189053330088E-2</c:v>
                </c:pt>
                <c:pt idx="865">
                  <c:v>1.8500947237969356E-2</c:v>
                </c:pt>
                <c:pt idx="866">
                  <c:v>1.8531293504908675E-2</c:v>
                </c:pt>
                <c:pt idx="867">
                  <c:v>1.8561225383324498E-2</c:v>
                </c:pt>
                <c:pt idx="868">
                  <c:v>1.8590740402633088E-2</c:v>
                </c:pt>
                <c:pt idx="869">
                  <c:v>1.86198360920109E-2</c:v>
                </c:pt>
                <c:pt idx="870">
                  <c:v>1.8648509980794259E-2</c:v>
                </c:pt>
                <c:pt idx="871">
                  <c:v>1.8676759598399428E-2</c:v>
                </c:pt>
                <c:pt idx="872">
                  <c:v>1.8704582473922926E-2</c:v>
                </c:pt>
                <c:pt idx="873">
                  <c:v>1.8731976136860951E-2</c:v>
                </c:pt>
                <c:pt idx="874">
                  <c:v>1.8758938116389956E-2</c:v>
                </c:pt>
                <c:pt idx="875">
                  <c:v>1.8785465941846269E-2</c:v>
                </c:pt>
                <c:pt idx="876">
                  <c:v>1.8811557142566215E-2</c:v>
                </c:pt>
                <c:pt idx="877">
                  <c:v>1.8837209247806186E-2</c:v>
                </c:pt>
                <c:pt idx="878">
                  <c:v>1.8862419786902507E-2</c:v>
                </c:pt>
                <c:pt idx="879">
                  <c:v>1.8887186289191504E-2</c:v>
                </c:pt>
                <c:pt idx="880">
                  <c:v>1.8911506283929569E-2</c:v>
                </c:pt>
                <c:pt idx="881">
                  <c:v>1.8946585556509632E-2</c:v>
                </c:pt>
                <c:pt idx="882">
                  <c:v>1.8970310519064171E-2</c:v>
                </c:pt>
                <c:pt idx="883">
                  <c:v>1.8986216358456431E-2</c:v>
                </c:pt>
                <c:pt idx="884">
                  <c:v>1.9009828403175888E-2</c:v>
                </c:pt>
                <c:pt idx="885">
                  <c:v>1.903337712734654E-2</c:v>
                </c:pt>
                <c:pt idx="886">
                  <c:v>1.9056863332007623E-2</c:v>
                </c:pt>
                <c:pt idx="887">
                  <c:v>1.9080287818358244E-2</c:v>
                </c:pt>
                <c:pt idx="888">
                  <c:v>1.9103651387837317E-2</c:v>
                </c:pt>
                <c:pt idx="889">
                  <c:v>1.9126954841404142E-2</c:v>
                </c:pt>
                <c:pt idx="890">
                  <c:v>1.9150198980577571E-2</c:v>
                </c:pt>
                <c:pt idx="891">
                  <c:v>1.9173384606396837E-2</c:v>
                </c:pt>
                <c:pt idx="892">
                  <c:v>1.9196512520140985E-2</c:v>
                </c:pt>
                <c:pt idx="893">
                  <c:v>1.9219583523089057E-2</c:v>
                </c:pt>
                <c:pt idx="894">
                  <c:v>1.924259841644016E-2</c:v>
                </c:pt>
                <c:pt idx="895">
                  <c:v>1.9265558001393401E-2</c:v>
                </c:pt>
                <c:pt idx="896">
                  <c:v>1.928846307930776E-2</c:v>
                </c:pt>
                <c:pt idx="897">
                  <c:v>1.9319905913388169E-2</c:v>
                </c:pt>
                <c:pt idx="898">
                  <c:v>1.9347117169292716E-2</c:v>
                </c:pt>
                <c:pt idx="899">
                  <c:v>1.937307522883458E-2</c:v>
                </c:pt>
                <c:pt idx="900">
                  <c:v>1.939250022540584E-2</c:v>
                </c:pt>
                <c:pt idx="901">
                  <c:v>1.9415116288108436E-2</c:v>
                </c:pt>
                <c:pt idx="902">
                  <c:v>1.9437683108920467E-2</c:v>
                </c:pt>
                <c:pt idx="903">
                  <c:v>1.9460201489120976E-2</c:v>
                </c:pt>
                <c:pt idx="904">
                  <c:v>1.948267222990907E-2</c:v>
                </c:pt>
                <c:pt idx="905">
                  <c:v>1.9505096132483857E-2</c:v>
                </c:pt>
                <c:pt idx="906">
                  <c:v>1.9527473998204314E-2</c:v>
                </c:pt>
                <c:pt idx="907">
                  <c:v>1.9549806628189614E-2</c:v>
                </c:pt>
                <c:pt idx="908">
                  <c:v>1.9572094823638864E-2</c:v>
                </c:pt>
                <c:pt idx="909">
                  <c:v>1.9594339385911042E-2</c:v>
                </c:pt>
                <c:pt idx="910">
                  <c:v>1.9616541116125319E-2</c:v>
                </c:pt>
                <c:pt idx="911">
                  <c:v>1.9638700815640675E-2</c:v>
                </c:pt>
                <c:pt idx="912">
                  <c:v>1.9660819285576281E-2</c:v>
                </c:pt>
                <c:pt idx="913">
                  <c:v>1.968289732721118E-2</c:v>
                </c:pt>
                <c:pt idx="914">
                  <c:v>1.9704935741824414E-2</c:v>
                </c:pt>
                <c:pt idx="915">
                  <c:v>1.9726935330615092E-2</c:v>
                </c:pt>
                <c:pt idx="916">
                  <c:v>1.9748896894942192E-2</c:v>
                </c:pt>
                <c:pt idx="917">
                  <c:v>1.9770821235765013E-2</c:v>
                </c:pt>
                <c:pt idx="918">
                  <c:v>1.979270915452247E-2</c:v>
                </c:pt>
                <c:pt idx="919">
                  <c:v>1.9814561452493606E-2</c:v>
                </c:pt>
                <c:pt idx="920">
                  <c:v>1.9836378930797594E-2</c:v>
                </c:pt>
                <c:pt idx="921">
                  <c:v>1.9858162390713474E-2</c:v>
                </c:pt>
                <c:pt idx="922">
                  <c:v>1.9879912633440355E-2</c:v>
                </c:pt>
                <c:pt idx="923">
                  <c:v>1.990163046025728E-2</c:v>
                </c:pt>
                <c:pt idx="924">
                  <c:v>1.9923316672443292E-2</c:v>
                </c:pt>
                <c:pt idx="925">
                  <c:v>1.9944972071117562E-2</c:v>
                </c:pt>
                <c:pt idx="926">
                  <c:v>1.9966597457719004E-2</c:v>
                </c:pt>
                <c:pt idx="927">
                  <c:v>1.9988193633286855E-2</c:v>
                </c:pt>
                <c:pt idx="928">
                  <c:v>2.0009761399260029E-2</c:v>
                </c:pt>
                <c:pt idx="929">
                  <c:v>2.0031301556597825E-2</c:v>
                </c:pt>
                <c:pt idx="930">
                  <c:v>2.0052814906819094E-2</c:v>
                </c:pt>
                <c:pt idx="931">
                  <c:v>2.0074302250963072E-2</c:v>
                </c:pt>
                <c:pt idx="932">
                  <c:v>2.0095764055456655E-2</c:v>
                </c:pt>
                <c:pt idx="933">
                  <c:v>2.0125313991394833E-2</c:v>
                </c:pt>
                <c:pt idx="934">
                  <c:v>2.0141430758435774E-2</c:v>
                </c:pt>
                <c:pt idx="935">
                  <c:v>2.0159539529558401E-2</c:v>
                </c:pt>
                <c:pt idx="936">
                  <c:v>2.0180552441049215E-2</c:v>
                </c:pt>
                <c:pt idx="937">
                  <c:v>2.0201442640699341E-2</c:v>
                </c:pt>
                <c:pt idx="938">
                  <c:v>2.0222210175431243E-2</c:v>
                </c:pt>
                <c:pt idx="939">
                  <c:v>2.0242855092087453E-2</c:v>
                </c:pt>
                <c:pt idx="940">
                  <c:v>2.0263377437590435E-2</c:v>
                </c:pt>
                <c:pt idx="941">
                  <c:v>2.0283777258862656E-2</c:v>
                </c:pt>
                <c:pt idx="942">
                  <c:v>2.0304054602746646E-2</c:v>
                </c:pt>
                <c:pt idx="943">
                  <c:v>2.0324209515925062E-2</c:v>
                </c:pt>
                <c:pt idx="944">
                  <c:v>2.0344242045720051E-2</c:v>
                </c:pt>
                <c:pt idx="945">
                  <c:v>2.0364152238654398E-2</c:v>
                </c:pt>
                <c:pt idx="946">
                  <c:v>2.0383940141570633E-2</c:v>
                </c:pt>
                <c:pt idx="947">
                  <c:v>2.0409202115363456E-2</c:v>
                </c:pt>
                <c:pt idx="948">
                  <c:v>2.0423149265518248E-2</c:v>
                </c:pt>
                <c:pt idx="949">
                  <c:v>2.0442570580234687E-2</c:v>
                </c:pt>
                <c:pt idx="950">
                  <c:v>2.0461869792463006E-2</c:v>
                </c:pt>
                <c:pt idx="951">
                  <c:v>2.0483776582125302E-2</c:v>
                </c:pt>
                <c:pt idx="952">
                  <c:v>2.0500102097544826E-2</c:v>
                </c:pt>
                <c:pt idx="953">
                  <c:v>2.0519035284003451E-2</c:v>
                </c:pt>
                <c:pt idx="954">
                  <c:v>2.0537846555663819E-2</c:v>
                </c:pt>
                <c:pt idx="955">
                  <c:v>2.0556535959448397E-2</c:v>
                </c:pt>
                <c:pt idx="956">
                  <c:v>2.0575103542039841E-2</c:v>
                </c:pt>
                <c:pt idx="957">
                  <c:v>2.0593549350600426E-2</c:v>
                </c:pt>
                <c:pt idx="958">
                  <c:v>2.0611873431732874E-2</c:v>
                </c:pt>
                <c:pt idx="959">
                  <c:v>2.0630075832439587E-2</c:v>
                </c:pt>
                <c:pt idx="960">
                  <c:v>2.0648156599802903E-2</c:v>
                </c:pt>
                <c:pt idx="961">
                  <c:v>2.066611578026567E-2</c:v>
                </c:pt>
                <c:pt idx="962">
                  <c:v>2.06839534210701E-2</c:v>
                </c:pt>
                <c:pt idx="963">
                  <c:v>2.0701669569058723E-2</c:v>
                </c:pt>
                <c:pt idx="964">
                  <c:v>2.0719264270914195E-2</c:v>
                </c:pt>
                <c:pt idx="965">
                  <c:v>2.0736737573638919E-2</c:v>
                </c:pt>
                <c:pt idx="966">
                  <c:v>2.0754089524155361E-2</c:v>
                </c:pt>
                <c:pt idx="967">
                  <c:v>2.0771320169306051E-2</c:v>
                </c:pt>
                <c:pt idx="968">
                  <c:v>2.0788429556013455E-2</c:v>
                </c:pt>
                <c:pt idx="969">
                  <c:v>2.0805417731120102E-2</c:v>
                </c:pt>
                <c:pt idx="970">
                  <c:v>2.0822284741548458E-2</c:v>
                </c:pt>
                <c:pt idx="971">
                  <c:v>2.0839030634141054E-2</c:v>
                </c:pt>
                <c:pt idx="972">
                  <c:v>2.0855655455820354E-2</c:v>
                </c:pt>
                <c:pt idx="973">
                  <c:v>2.087215925342889E-2</c:v>
                </c:pt>
                <c:pt idx="974">
                  <c:v>2.0888542073889127E-2</c:v>
                </c:pt>
                <c:pt idx="975">
                  <c:v>2.0904803963963658E-2</c:v>
                </c:pt>
                <c:pt idx="976">
                  <c:v>2.0920944970814759E-2</c:v>
                </c:pt>
                <c:pt idx="977">
                  <c:v>2.0936965140965214E-2</c:v>
                </c:pt>
                <c:pt idx="978">
                  <c:v>2.0952864521577297E-2</c:v>
                </c:pt>
                <c:pt idx="979">
                  <c:v>2.0968643159413602E-2</c:v>
                </c:pt>
                <c:pt idx="980">
                  <c:v>2.0984301101476532E-2</c:v>
                </c:pt>
                <c:pt idx="981">
                  <c:v>2.0999838394448744E-2</c:v>
                </c:pt>
                <c:pt idx="982">
                  <c:v>2.1015255085492512E-2</c:v>
                </c:pt>
                <c:pt idx="983">
                  <c:v>2.1030551221210558E-2</c:v>
                </c:pt>
                <c:pt idx="984">
                  <c:v>2.1045726848605284E-2</c:v>
                </c:pt>
                <c:pt idx="985">
                  <c:v>2.1062922921810667E-2</c:v>
                </c:pt>
                <c:pt idx="986">
                  <c:v>2.1077840475003384E-2</c:v>
                </c:pt>
                <c:pt idx="987">
                  <c:v>2.1090531149994263E-2</c:v>
                </c:pt>
                <c:pt idx="988">
                  <c:v>2.1105225213000622E-2</c:v>
                </c:pt>
                <c:pt idx="989">
                  <c:v>2.1119799002056183E-2</c:v>
                </c:pt>
                <c:pt idx="990">
                  <c:v>2.1134252564243283E-2</c:v>
                </c:pt>
                <c:pt idx="991">
                  <c:v>2.1148585946324516E-2</c:v>
                </c:pt>
                <c:pt idx="992">
                  <c:v>2.1162799195062476E-2</c:v>
                </c:pt>
                <c:pt idx="993">
                  <c:v>2.1176892357619437E-2</c:v>
                </c:pt>
                <c:pt idx="994">
                  <c:v>2.119086548059812E-2</c:v>
                </c:pt>
                <c:pt idx="995">
                  <c:v>2.1204718611080864E-2</c:v>
                </c:pt>
                <c:pt idx="996">
                  <c:v>2.1218451795830262E-2</c:v>
                </c:pt>
                <c:pt idx="997">
                  <c:v>2.1232065081848717E-2</c:v>
                </c:pt>
                <c:pt idx="998">
                  <c:v>2.1249391775768345E-2</c:v>
                </c:pt>
                <c:pt idx="999">
                  <c:v>2.1258932145062914E-2</c:v>
                </c:pt>
                <c:pt idx="1000">
                  <c:v>2.1272186015943717E-2</c:v>
                </c:pt>
                <c:pt idx="1001">
                  <c:v>2.1285320175703504E-2</c:v>
                </c:pt>
                <c:pt idx="1002">
                  <c:v>2.1298334671104868E-2</c:v>
                </c:pt>
                <c:pt idx="1003">
                  <c:v>2.131122954899034E-2</c:v>
                </c:pt>
                <c:pt idx="1004">
                  <c:v>2.1324004856362322E-2</c:v>
                </c:pt>
                <c:pt idx="1005">
                  <c:v>2.1336660639983407E-2</c:v>
                </c:pt>
                <c:pt idx="1006">
                  <c:v>2.1349196946935933E-2</c:v>
                </c:pt>
                <c:pt idx="1007">
                  <c:v>2.1361613823822623E-2</c:v>
                </c:pt>
                <c:pt idx="1008">
                  <c:v>2.1373911317725813E-2</c:v>
                </c:pt>
                <c:pt idx="1009">
                  <c:v>2.1386089475567971E-2</c:v>
                </c:pt>
                <c:pt idx="1010">
                  <c:v>2.1398148344111689E-2</c:v>
                </c:pt>
                <c:pt idx="1011">
                  <c:v>2.1410087970359371E-2</c:v>
                </c:pt>
                <c:pt idx="1012">
                  <c:v>2.1421908401073608E-2</c:v>
                </c:pt>
                <c:pt idx="1013">
                  <c:v>2.1433609683256805E-2</c:v>
                </c:pt>
                <c:pt idx="1014">
                  <c:v>2.1445191863751489E-2</c:v>
                </c:pt>
                <c:pt idx="1015">
                  <c:v>2.1456654989480128E-2</c:v>
                </c:pt>
                <c:pt idx="1016">
                  <c:v>2.1467999107285252E-2</c:v>
                </c:pt>
                <c:pt idx="1017">
                  <c:v>2.1479224264089325E-2</c:v>
                </c:pt>
                <c:pt idx="1018">
                  <c:v>2.1490330506654942E-2</c:v>
                </c:pt>
                <c:pt idx="1019">
                  <c:v>2.1501317882144377E-2</c:v>
                </c:pt>
                <c:pt idx="1020">
                  <c:v>2.1512186437240288E-2</c:v>
                </c:pt>
                <c:pt idx="1021">
                  <c:v>2.1522936218865141E-2</c:v>
                </c:pt>
                <c:pt idx="1022">
                  <c:v>2.1533567273941401E-2</c:v>
                </c:pt>
                <c:pt idx="1023">
                  <c:v>2.1544079649391534E-2</c:v>
                </c:pt>
                <c:pt idx="1024">
                  <c:v>2.1554473391978135E-2</c:v>
                </c:pt>
                <c:pt idx="1025">
                  <c:v>2.1564748548703605E-2</c:v>
                </c:pt>
                <c:pt idx="1026">
                  <c:v>2.1574905166410474E-2</c:v>
                </c:pt>
                <c:pt idx="1027">
                  <c:v>2.1584943292021208E-2</c:v>
                </c:pt>
                <c:pt idx="1028">
                  <c:v>2.1594862972538209E-2</c:v>
                </c:pt>
                <c:pt idx="1029">
                  <c:v>2.1604664254644135E-2</c:v>
                </c:pt>
                <c:pt idx="1030">
                  <c:v>2.1614347185261451E-2</c:v>
                </c:pt>
                <c:pt idx="1031">
                  <c:v>2.162391181139256E-2</c:v>
                </c:pt>
                <c:pt idx="1032">
                  <c:v>2.1633358179800055E-2</c:v>
                </c:pt>
                <c:pt idx="1033">
                  <c:v>2.1642686337486339E-2</c:v>
                </c:pt>
                <c:pt idx="1034">
                  <c:v>2.1651896331373877E-2</c:v>
                </c:pt>
                <c:pt idx="1035">
                  <c:v>2.1660988208225262E-2</c:v>
                </c:pt>
                <c:pt idx="1036">
                  <c:v>2.1669962014962962E-2</c:v>
                </c:pt>
                <c:pt idx="1037">
                  <c:v>2.1678822097630501E-2</c:v>
                </c:pt>
                <c:pt idx="1038">
                  <c:v>2.1687574161504131E-2</c:v>
                </c:pt>
                <c:pt idx="1039">
                  <c:v>2.1696218350868435E-2</c:v>
                </c:pt>
                <c:pt idx="1040">
                  <c:v>2.1704754775875301E-2</c:v>
                </c:pt>
                <c:pt idx="1041">
                  <c:v>2.1713183546996362E-2</c:v>
                </c:pt>
                <c:pt idx="1042">
                  <c:v>2.172150477446344E-2</c:v>
                </c:pt>
                <c:pt idx="1043">
                  <c:v>2.1729718568748169E-2</c:v>
                </c:pt>
                <c:pt idx="1044">
                  <c:v>2.173782504008237E-2</c:v>
                </c:pt>
                <c:pt idx="1045">
                  <c:v>2.1745824299017613E-2</c:v>
                </c:pt>
                <c:pt idx="1046">
                  <c:v>2.1753716455625849E-2</c:v>
                </c:pt>
                <c:pt idx="1047">
                  <c:v>2.1761501620378709E-2</c:v>
                </c:pt>
                <c:pt idx="1048">
                  <c:v>2.176917990366789E-2</c:v>
                </c:pt>
                <c:pt idx="1049">
                  <c:v>2.1776751415805151E-2</c:v>
                </c:pt>
                <c:pt idx="1050">
                  <c:v>2.1784216267022316E-2</c:v>
                </c:pt>
                <c:pt idx="1051">
                  <c:v>2.1791574567870953E-2</c:v>
                </c:pt>
                <c:pt idx="1052">
                  <c:v>2.1798826428502949E-2</c:v>
                </c:pt>
                <c:pt idx="1053">
                  <c:v>2.180799402518474E-2</c:v>
                </c:pt>
                <c:pt idx="1054">
                  <c:v>2.1813011270843674E-2</c:v>
                </c:pt>
                <c:pt idx="1055">
                  <c:v>2.1820926275255559E-2</c:v>
                </c:pt>
                <c:pt idx="1056">
                  <c:v>2.1826771676858314E-2</c:v>
                </c:pt>
                <c:pt idx="1057">
                  <c:v>2.1833492992122672E-2</c:v>
                </c:pt>
                <c:pt idx="1058">
                  <c:v>2.1840108529360691E-2</c:v>
                </c:pt>
                <c:pt idx="1059">
                  <c:v>2.1846618398804196E-2</c:v>
                </c:pt>
                <c:pt idx="1060">
                  <c:v>2.1853022711004755E-2</c:v>
                </c:pt>
                <c:pt idx="1061">
                  <c:v>2.1859321576034318E-2</c:v>
                </c:pt>
                <c:pt idx="1062">
                  <c:v>2.1865515104604327E-2</c:v>
                </c:pt>
                <c:pt idx="1063">
                  <c:v>2.1871603406706797E-2</c:v>
                </c:pt>
                <c:pt idx="1064">
                  <c:v>2.1877586592893294E-2</c:v>
                </c:pt>
                <c:pt idx="1065">
                  <c:v>2.1883464773555517E-2</c:v>
                </c:pt>
                <c:pt idx="1066">
                  <c:v>2.1889238058845351E-2</c:v>
                </c:pt>
                <c:pt idx="1067">
                  <c:v>2.1894906559314364E-2</c:v>
                </c:pt>
                <c:pt idx="1068">
                  <c:v>2.1900470385114446E-2</c:v>
                </c:pt>
                <c:pt idx="1069">
                  <c:v>2.1905929646717226E-2</c:v>
                </c:pt>
                <c:pt idx="1070">
                  <c:v>2.1911284454354529E-2</c:v>
                </c:pt>
                <c:pt idx="1071">
                  <c:v>2.1916534918577923E-2</c:v>
                </c:pt>
                <c:pt idx="1072">
                  <c:v>2.1921681149619232E-2</c:v>
                </c:pt>
                <c:pt idx="1073">
                  <c:v>2.1926723257710279E-2</c:v>
                </c:pt>
                <c:pt idx="1074">
                  <c:v>2.1931661353402632E-2</c:v>
                </c:pt>
                <c:pt idx="1075">
                  <c:v>2.1936495546928114E-2</c:v>
                </c:pt>
                <c:pt idx="1076">
                  <c:v>2.1941225948758358E-2</c:v>
                </c:pt>
                <c:pt idx="1077">
                  <c:v>2.1945852669045252E-2</c:v>
                </c:pt>
                <c:pt idx="1078">
                  <c:v>2.1950375818260426E-2</c:v>
                </c:pt>
                <c:pt idx="1079">
                  <c:v>2.1954795506715641E-2</c:v>
                </c:pt>
                <c:pt idx="1080">
                  <c:v>2.1959111844882528E-2</c:v>
                </c:pt>
                <c:pt idx="1081">
                  <c:v>2.1963324942912976E-2</c:v>
                </c:pt>
                <c:pt idx="1082">
                  <c:v>2.1967434911278616E-2</c:v>
                </c:pt>
                <c:pt idx="1083">
                  <c:v>2.1971441860291208E-2</c:v>
                </c:pt>
                <c:pt idx="1084">
                  <c:v>2.1975345900262511E-2</c:v>
                </c:pt>
                <c:pt idx="1085">
                  <c:v>2.1979147141664157E-2</c:v>
                </c:pt>
                <c:pt idx="1086">
                  <c:v>2.1982845694807907E-2</c:v>
                </c:pt>
                <c:pt idx="1087">
                  <c:v>2.1986441669845647E-2</c:v>
                </c:pt>
                <c:pt idx="1088">
                  <c:v>2.1989935177328945E-2</c:v>
                </c:pt>
                <c:pt idx="1089">
                  <c:v>2.1994276442836025E-2</c:v>
                </c:pt>
                <c:pt idx="1090">
                  <c:v>2.1997536153097741E-2</c:v>
                </c:pt>
                <c:pt idx="1091">
                  <c:v>2.2000248918949694E-2</c:v>
                </c:pt>
                <c:pt idx="1092">
                  <c:v>2.2003319093464313E-2</c:v>
                </c:pt>
                <c:pt idx="1093">
                  <c:v>2.2006287367730692E-2</c:v>
                </c:pt>
                <c:pt idx="1094">
                  <c:v>2.2009153852380337E-2</c:v>
                </c:pt>
                <c:pt idx="1095">
                  <c:v>2.2011918657725005E-2</c:v>
                </c:pt>
                <c:pt idx="1096">
                  <c:v>2.2014581893916585E-2</c:v>
                </c:pt>
                <c:pt idx="1097">
                  <c:v>2.2017143671426709E-2</c:v>
                </c:pt>
                <c:pt idx="1098">
                  <c:v>2.2019604100727008E-2</c:v>
                </c:pt>
                <c:pt idx="1099">
                  <c:v>2.2021963291889435E-2</c:v>
                </c:pt>
                <c:pt idx="1100">
                  <c:v>2.2024221355465556E-2</c:v>
                </c:pt>
                <c:pt idx="1101">
                  <c:v>2.2026378401847069E-2</c:v>
                </c:pt>
                <c:pt idx="1102">
                  <c:v>2.202843454118586E-2</c:v>
                </c:pt>
                <c:pt idx="1103">
                  <c:v>2.203093005514134E-2</c:v>
                </c:pt>
                <c:pt idx="1104">
                  <c:v>2.2032244540541868E-2</c:v>
                </c:pt>
                <c:pt idx="1105">
                  <c:v>2.203399862126254E-2</c:v>
                </c:pt>
                <c:pt idx="1106">
                  <c:v>2.2035652236427339E-2</c:v>
                </c:pt>
                <c:pt idx="1107">
                  <c:v>2.2037419204918862E-2</c:v>
                </c:pt>
                <c:pt idx="1108">
                  <c:v>2.2038658511656095E-2</c:v>
                </c:pt>
                <c:pt idx="1109">
                  <c:v>2.2040011392343573E-2</c:v>
                </c:pt>
                <c:pt idx="1110">
                  <c:v>2.2041264248962023E-2</c:v>
                </c:pt>
                <c:pt idx="1111">
                  <c:v>2.2042417191823205E-2</c:v>
                </c:pt>
                <c:pt idx="1112">
                  <c:v>2.2043470331238879E-2</c:v>
                </c:pt>
                <c:pt idx="1113">
                  <c:v>2.2044423777520805E-2</c:v>
                </c:pt>
                <c:pt idx="1114">
                  <c:v>2.2045277641140615E-2</c:v>
                </c:pt>
                <c:pt idx="1115">
                  <c:v>2.2046032032490004E-2</c:v>
                </c:pt>
                <c:pt idx="1116">
                  <c:v>2.204668706172086E-2</c:v>
                </c:pt>
                <c:pt idx="1117">
                  <c:v>2.2047242839304815E-2</c:v>
                </c:pt>
                <c:pt idx="1118">
                  <c:v>2.20476994757135E-2</c:v>
                </c:pt>
                <c:pt idx="1119">
                  <c:v>2.2048057081018868E-2</c:v>
                </c:pt>
                <c:pt idx="1120">
                  <c:v>2.2048315765852422E-2</c:v>
                </c:pt>
                <c:pt idx="1121">
                  <c:v>2.2048475640286114E-2</c:v>
                </c:pt>
                <c:pt idx="1122">
                  <c:v>2.2048536814951447E-2</c:v>
                </c:pt>
                <c:pt idx="1123">
                  <c:v>2.2048499400080246E-2</c:v>
                </c:pt>
                <c:pt idx="1124">
                  <c:v>2.2048363505904334E-2</c:v>
                </c:pt>
                <c:pt idx="1125">
                  <c:v>2.2048129243055214E-2</c:v>
                </c:pt>
                <c:pt idx="1126">
                  <c:v>2.204779672160484E-2</c:v>
                </c:pt>
                <c:pt idx="1127">
                  <c:v>2.2047366052024842E-2</c:v>
                </c:pt>
                <c:pt idx="1128">
                  <c:v>2.2046837344706915E-2</c:v>
                </c:pt>
                <c:pt idx="1129">
                  <c:v>2.2046210710042757E-2</c:v>
                </c:pt>
                <c:pt idx="1130">
                  <c:v>2.2045486258264191E-2</c:v>
                </c:pt>
                <c:pt idx="1131">
                  <c:v>2.204466409960304E-2</c:v>
                </c:pt>
                <c:pt idx="1132">
                  <c:v>2.2043744344770744E-2</c:v>
                </c:pt>
                <c:pt idx="1133">
                  <c:v>2.2042727103919191E-2</c:v>
                </c:pt>
                <c:pt idx="1134">
                  <c:v>2.204161248736014E-2</c:v>
                </c:pt>
                <c:pt idx="1135">
                  <c:v>2.2040400605485289E-2</c:v>
                </c:pt>
                <c:pt idx="1136">
                  <c:v>2.2039091568686331E-2</c:v>
                </c:pt>
                <c:pt idx="1137">
                  <c:v>2.2037685487354963E-2</c:v>
                </c:pt>
                <c:pt idx="1138">
                  <c:v>2.2036182471643073E-2</c:v>
                </c:pt>
                <c:pt idx="1139">
                  <c:v>2.2034582632182165E-2</c:v>
                </c:pt>
                <c:pt idx="1140">
                  <c:v>2.2032886079204062E-2</c:v>
                </c:pt>
                <c:pt idx="1141">
                  <c:v>2.2030562864543413E-2</c:v>
                </c:pt>
                <c:pt idx="1142">
                  <c:v>2.2028645666383184E-2</c:v>
                </c:pt>
                <c:pt idx="1143">
                  <c:v>2.202692566200426E-2</c:v>
                </c:pt>
                <c:pt idx="1144">
                  <c:v>2.2024829614268882E-2</c:v>
                </c:pt>
                <c:pt idx="1145">
                  <c:v>2.2022637420482383E-2</c:v>
                </c:pt>
                <c:pt idx="1146">
                  <c:v>2.2020349191036459E-2</c:v>
                </c:pt>
                <c:pt idx="1147">
                  <c:v>2.2017965036402742E-2</c:v>
                </c:pt>
                <c:pt idx="1148">
                  <c:v>2.201548506673312E-2</c:v>
                </c:pt>
                <c:pt idx="1149">
                  <c:v>2.2012909392499225E-2</c:v>
                </c:pt>
                <c:pt idx="1150">
                  <c:v>2.2010238124092751E-2</c:v>
                </c:pt>
                <c:pt idx="1151">
                  <c:v>2.200747137182546E-2</c:v>
                </c:pt>
                <c:pt idx="1152">
                  <c:v>2.2004609245929174E-2</c:v>
                </c:pt>
                <c:pt idx="1153">
                  <c:v>2.2001651856955462E-2</c:v>
                </c:pt>
                <c:pt idx="1154">
                  <c:v>2.1998599315216083E-2</c:v>
                </c:pt>
                <c:pt idx="1155">
                  <c:v>2.1995451731022797E-2</c:v>
                </c:pt>
                <c:pt idx="1156">
                  <c:v>2.1992209214687364E-2</c:v>
                </c:pt>
                <c:pt idx="1157">
                  <c:v>2.1988871876681415E-2</c:v>
                </c:pt>
                <c:pt idx="1158">
                  <c:v>2.1985281849286054E-2</c:v>
                </c:pt>
                <c:pt idx="1159">
                  <c:v>2.198140165352136E-2</c:v>
                </c:pt>
                <c:pt idx="1160">
                  <c:v>2.1978292035678137E-2</c:v>
                </c:pt>
                <c:pt idx="1161">
                  <c:v>2.197457651418766E-2</c:v>
                </c:pt>
                <c:pt idx="1162">
                  <c:v>2.1970766722905211E-2</c:v>
                </c:pt>
                <c:pt idx="1163">
                  <c:v>2.1966862771822804E-2</c:v>
                </c:pt>
                <c:pt idx="1164">
                  <c:v>2.196286477165188E-2</c:v>
                </c:pt>
                <c:pt idx="1165">
                  <c:v>2.195877283246439E-2</c:v>
                </c:pt>
                <c:pt idx="1166">
                  <c:v>2.1954587064731967E-2</c:v>
                </c:pt>
                <c:pt idx="1167">
                  <c:v>2.1950307578926243E-2</c:v>
                </c:pt>
                <c:pt idx="1168">
                  <c:v>2.1945934485279039E-2</c:v>
                </c:pt>
                <c:pt idx="1169">
                  <c:v>2.1941467894102118E-2</c:v>
                </c:pt>
                <c:pt idx="1170">
                  <c:v>2.193690791586711E-2</c:v>
                </c:pt>
                <c:pt idx="1171">
                  <c:v>2.1932254660885775E-2</c:v>
                </c:pt>
                <c:pt idx="1172">
                  <c:v>2.1927508239389937E-2</c:v>
                </c:pt>
                <c:pt idx="1173">
                  <c:v>2.1922668761931163E-2</c:v>
                </c:pt>
                <c:pt idx="1174">
                  <c:v>2.191773633890115E-2</c:v>
                </c:pt>
                <c:pt idx="1175">
                  <c:v>2.1912711080291913E-2</c:v>
                </c:pt>
                <c:pt idx="1176">
                  <c:v>2.1907593096894828E-2</c:v>
                </c:pt>
                <c:pt idx="1177">
                  <c:v>2.1902382498861783E-2</c:v>
                </c:pt>
                <c:pt idx="1178">
                  <c:v>2.1897079396584473E-2</c:v>
                </c:pt>
                <c:pt idx="1179">
                  <c:v>2.1891683900374659E-2</c:v>
                </c:pt>
                <c:pt idx="1180">
                  <c:v>2.1886196120624035E-2</c:v>
                </c:pt>
                <c:pt idx="1181">
                  <c:v>2.1880616167644362E-2</c:v>
                </c:pt>
                <c:pt idx="1182">
                  <c:v>2.1874944151907272E-2</c:v>
                </c:pt>
                <c:pt idx="1183">
                  <c:v>2.1869180183644588E-2</c:v>
                </c:pt>
                <c:pt idx="1184">
                  <c:v>2.1863324373248005E-2</c:v>
                </c:pt>
                <c:pt idx="1185">
                  <c:v>2.1857376831109221E-2</c:v>
                </c:pt>
                <c:pt idx="1186">
                  <c:v>2.1851337667539994E-2</c:v>
                </c:pt>
                <c:pt idx="1187">
                  <c:v>2.1845206993011956E-2</c:v>
                </c:pt>
                <c:pt idx="1188">
                  <c:v>2.1838984917756932E-2</c:v>
                </c:pt>
                <c:pt idx="1189">
                  <c:v>2.1832671552166616E-2</c:v>
                </c:pt>
                <c:pt idx="1190">
                  <c:v>2.1826267006552769E-2</c:v>
                </c:pt>
                <c:pt idx="1191">
                  <c:v>2.1819771391387022E-2</c:v>
                </c:pt>
                <c:pt idx="1192">
                  <c:v>2.1813184816981135E-2</c:v>
                </c:pt>
                <c:pt idx="1193">
                  <c:v>2.1804945668977282E-2</c:v>
                </c:pt>
                <c:pt idx="1194">
                  <c:v>2.1798169813127544E-2</c:v>
                </c:pt>
                <c:pt idx="1195">
                  <c:v>2.1791971033531254E-2</c:v>
                </c:pt>
                <c:pt idx="1196">
                  <c:v>2.1785083740075706E-2</c:v>
                </c:pt>
                <c:pt idx="1197">
                  <c:v>2.1778131285223878E-2</c:v>
                </c:pt>
                <c:pt idx="1198">
                  <c:v>2.1771113905906248E-2</c:v>
                </c:pt>
                <c:pt idx="1199">
                  <c:v>2.1764031839133224E-2</c:v>
                </c:pt>
                <c:pt idx="1200">
                  <c:v>2.175688532191522E-2</c:v>
                </c:pt>
                <c:pt idx="1201">
                  <c:v>2.1749674591342583E-2</c:v>
                </c:pt>
                <c:pt idx="1202">
                  <c:v>2.1742399884105978E-2</c:v>
                </c:pt>
                <c:pt idx="1203">
                  <c:v>2.1735061437455627E-2</c:v>
                </c:pt>
                <c:pt idx="1204">
                  <c:v>2.1727659488322004E-2</c:v>
                </c:pt>
                <c:pt idx="1205">
                  <c:v>2.1720194273555649E-2</c:v>
                </c:pt>
                <c:pt idx="1206">
                  <c:v>2.1712666030246908E-2</c:v>
                </c:pt>
                <c:pt idx="1207">
                  <c:v>2.1705074995406193E-2</c:v>
                </c:pt>
                <c:pt idx="1208">
                  <c:v>2.1697837000450804E-2</c:v>
                </c:pt>
                <c:pt idx="1209">
                  <c:v>2.1685268520945655E-2</c:v>
                </c:pt>
                <c:pt idx="1210">
                  <c:v>2.1677455165063364E-2</c:v>
                </c:pt>
                <c:pt idx="1211">
                  <c:v>2.1668450068075273E-2</c:v>
                </c:pt>
                <c:pt idx="1212">
                  <c:v>2.1661643565433764E-2</c:v>
                </c:pt>
                <c:pt idx="1213">
                  <c:v>2.1653645795787213E-2</c:v>
                </c:pt>
                <c:pt idx="1214">
                  <c:v>2.1645587028853441E-2</c:v>
                </c:pt>
                <c:pt idx="1215">
                  <c:v>2.163746750164286E-2</c:v>
                </c:pt>
                <c:pt idx="1216">
                  <c:v>2.1629287451085943E-2</c:v>
                </c:pt>
                <c:pt idx="1217">
                  <c:v>2.1621047114193104E-2</c:v>
                </c:pt>
                <c:pt idx="1218">
                  <c:v>2.1612746727974752E-2</c:v>
                </c:pt>
                <c:pt idx="1219">
                  <c:v>2.1604386529361364E-2</c:v>
                </c:pt>
                <c:pt idx="1220">
                  <c:v>2.1595966755443285E-2</c:v>
                </c:pt>
                <c:pt idx="1221">
                  <c:v>2.1587487643071057E-2</c:v>
                </c:pt>
                <c:pt idx="1222">
                  <c:v>2.1578949429335026E-2</c:v>
                </c:pt>
                <c:pt idx="1223">
                  <c:v>2.1570352351085731E-2</c:v>
                </c:pt>
                <c:pt idx="1224">
                  <c:v>2.1561696645493456E-2</c:v>
                </c:pt>
                <c:pt idx="1225">
                  <c:v>2.1552982549408739E-2</c:v>
                </c:pt>
                <c:pt idx="1226">
                  <c:v>2.1544210299841993E-2</c:v>
                </c:pt>
                <c:pt idx="1227">
                  <c:v>2.1535380133803628E-2</c:v>
                </c:pt>
                <c:pt idx="1228">
                  <c:v>2.1526492288224119E-2</c:v>
                </c:pt>
                <c:pt idx="1229">
                  <c:v>2.1517547000033943E-2</c:v>
                </c:pt>
                <c:pt idx="1230">
                  <c:v>2.1508544506403382E-2</c:v>
                </c:pt>
                <c:pt idx="1231">
                  <c:v>2.1499485044182975E-2</c:v>
                </c:pt>
                <c:pt idx="1232">
                  <c:v>2.1490368850383135E-2</c:v>
                </c:pt>
                <c:pt idx="1233">
                  <c:v>2.1481196162014271E-2</c:v>
                </c:pt>
                <c:pt idx="1234">
                  <c:v>2.147196721600686E-2</c:v>
                </c:pt>
                <c:pt idx="1235">
                  <c:v>2.1462682249371312E-2</c:v>
                </c:pt>
                <c:pt idx="1236">
                  <c:v>2.1453341499038103E-2</c:v>
                </c:pt>
                <c:pt idx="1237">
                  <c:v>2.1443945202097581E-2</c:v>
                </c:pt>
                <c:pt idx="1238">
                  <c:v>2.143449359548022E-2</c:v>
                </c:pt>
                <c:pt idx="1239">
                  <c:v>2.1424986916116495E-2</c:v>
                </c:pt>
                <c:pt idx="1240">
                  <c:v>2.1415425401016819E-2</c:v>
                </c:pt>
                <c:pt idx="1241">
                  <c:v>2.1405809287271538E-2</c:v>
                </c:pt>
                <c:pt idx="1242">
                  <c:v>2.1396138811731191E-2</c:v>
                </c:pt>
                <c:pt idx="1243">
                  <c:v>2.1386414211486127E-2</c:v>
                </c:pt>
                <c:pt idx="1244">
                  <c:v>2.1376635723386883E-2</c:v>
                </c:pt>
                <c:pt idx="1245">
                  <c:v>2.1363912887881753E-2</c:v>
                </c:pt>
                <c:pt idx="1246">
                  <c:v>2.1355501463604654E-2</c:v>
                </c:pt>
                <c:pt idx="1247">
                  <c:v>2.1346979302308E-2</c:v>
                </c:pt>
                <c:pt idx="1248">
                  <c:v>2.133698763297609E-2</c:v>
                </c:pt>
                <c:pt idx="1249">
                  <c:v>2.1326943260762121E-2</c:v>
                </c:pt>
                <c:pt idx="1250">
                  <c:v>2.1316846422596569E-2</c:v>
                </c:pt>
                <c:pt idx="1251">
                  <c:v>2.1306697355569781E-2</c:v>
                </c:pt>
                <c:pt idx="1252">
                  <c:v>2.1296496296612233E-2</c:v>
                </c:pt>
                <c:pt idx="1253">
                  <c:v>2.1286243482734335E-2</c:v>
                </c:pt>
                <c:pt idx="1254">
                  <c:v>2.1275939150866563E-2</c:v>
                </c:pt>
                <c:pt idx="1255">
                  <c:v>2.1265583538099264E-2</c:v>
                </c:pt>
                <c:pt idx="1256">
                  <c:v>2.1255176881362914E-2</c:v>
                </c:pt>
                <c:pt idx="1257">
                  <c:v>2.1244719417508051E-2</c:v>
                </c:pt>
                <c:pt idx="1258">
                  <c:v>2.1231199833096071E-2</c:v>
                </c:pt>
                <c:pt idx="1259">
                  <c:v>2.1223653016884114E-2</c:v>
                </c:pt>
                <c:pt idx="1260">
                  <c:v>2.1213044554055926E-2</c:v>
                </c:pt>
                <c:pt idx="1261">
                  <c:v>2.1202386232070936E-2</c:v>
                </c:pt>
                <c:pt idx="1262">
                  <c:v>2.1191678288019489E-2</c:v>
                </c:pt>
                <c:pt idx="1263">
                  <c:v>2.1180920958911997E-2</c:v>
                </c:pt>
                <c:pt idx="1264">
                  <c:v>2.1170114481678937E-2</c:v>
                </c:pt>
                <c:pt idx="1265">
                  <c:v>2.1159259093170846E-2</c:v>
                </c:pt>
                <c:pt idx="1266">
                  <c:v>2.1148355030637944E-2</c:v>
                </c:pt>
                <c:pt idx="1267">
                  <c:v>2.1137402530930771E-2</c:v>
                </c:pt>
                <c:pt idx="1268">
                  <c:v>2.1126401831139674E-2</c:v>
                </c:pt>
                <c:pt idx="1269">
                  <c:v>2.1115353167875384E-2</c:v>
                </c:pt>
                <c:pt idx="1270">
                  <c:v>2.1104256778627928E-2</c:v>
                </c:pt>
                <c:pt idx="1271">
                  <c:v>2.1093112900008038E-2</c:v>
                </c:pt>
                <c:pt idx="1272">
                  <c:v>2.1081921769185996E-2</c:v>
                </c:pt>
                <c:pt idx="1273">
                  <c:v>2.1070683623092279E-2</c:v>
                </c:pt>
                <c:pt idx="1274">
                  <c:v>2.1059398698657361E-2</c:v>
                </c:pt>
                <c:pt idx="1275">
                  <c:v>2.104806723297159E-2</c:v>
                </c:pt>
                <c:pt idx="1276">
                  <c:v>2.1036689462885505E-2</c:v>
                </c:pt>
                <c:pt idx="1277">
                  <c:v>2.1025265625569389E-2</c:v>
                </c:pt>
                <c:pt idx="1278">
                  <c:v>2.1013795957873782E-2</c:v>
                </c:pt>
                <c:pt idx="1279">
                  <c:v>2.1002280696809095E-2</c:v>
                </c:pt>
                <c:pt idx="1280">
                  <c:v>2.0990720079305802E-2</c:v>
                </c:pt>
                <c:pt idx="1281">
                  <c:v>2.0979114342374316E-2</c:v>
                </c:pt>
                <c:pt idx="1282">
                  <c:v>2.0967463723104984E-2</c:v>
                </c:pt>
                <c:pt idx="1283">
                  <c:v>2.0955768458268409E-2</c:v>
                </c:pt>
                <c:pt idx="1284">
                  <c:v>2.0944028785034874E-2</c:v>
                </c:pt>
                <c:pt idx="1285">
                  <c:v>2.0932244940334854E-2</c:v>
                </c:pt>
                <c:pt idx="1286">
                  <c:v>2.0920417161098825E-2</c:v>
                </c:pt>
                <c:pt idx="1287">
                  <c:v>2.0908545684497071E-2</c:v>
                </c:pt>
                <c:pt idx="1288">
                  <c:v>2.0896630747220257E-2</c:v>
                </c:pt>
                <c:pt idx="1289">
                  <c:v>2.0884672586438668E-2</c:v>
                </c:pt>
                <c:pt idx="1290">
                  <c:v>2.0872671439002843E-2</c:v>
                </c:pt>
                <c:pt idx="1291">
                  <c:v>2.086062754200313E-2</c:v>
                </c:pt>
                <c:pt idx="1292">
                  <c:v>2.084854113260981E-2</c:v>
                </c:pt>
                <c:pt idx="1293">
                  <c:v>2.0836412447433617E-2</c:v>
                </c:pt>
                <c:pt idx="1294">
                  <c:v>2.0824241723644832E-2</c:v>
                </c:pt>
                <c:pt idx="1295">
                  <c:v>2.0812029198253867E-2</c:v>
                </c:pt>
                <c:pt idx="1296">
                  <c:v>2.0799775108111263E-2</c:v>
                </c:pt>
                <c:pt idx="1297">
                  <c:v>2.0787479690307364E-2</c:v>
                </c:pt>
                <c:pt idx="1298">
                  <c:v>2.0775143181772648E-2</c:v>
                </c:pt>
                <c:pt idx="1299">
                  <c:v>2.0762765819677398E-2</c:v>
                </c:pt>
                <c:pt idx="1300">
                  <c:v>2.0750347840632344E-2</c:v>
                </c:pt>
                <c:pt idx="1301">
                  <c:v>2.0737889481967642E-2</c:v>
                </c:pt>
                <c:pt idx="1302">
                  <c:v>2.0725390980533831E-2</c:v>
                </c:pt>
                <c:pt idx="1303">
                  <c:v>2.0712852573181451E-2</c:v>
                </c:pt>
                <c:pt idx="1304">
                  <c:v>2.0700274497080784E-2</c:v>
                </c:pt>
                <c:pt idx="1305">
                  <c:v>2.0687656989242242E-2</c:v>
                </c:pt>
                <c:pt idx="1306">
                  <c:v>2.0675000286436429E-2</c:v>
                </c:pt>
                <c:pt idx="1307">
                  <c:v>2.0662304625833627E-2</c:v>
                </c:pt>
                <c:pt idx="1308">
                  <c:v>2.0649570244444249E-2</c:v>
                </c:pt>
                <c:pt idx="1309">
                  <c:v>2.0636797379038896E-2</c:v>
                </c:pt>
                <c:pt idx="1310">
                  <c:v>2.0623986266787853E-2</c:v>
                </c:pt>
                <c:pt idx="1311">
                  <c:v>2.0611137144541658E-2</c:v>
                </c:pt>
                <c:pt idx="1312">
                  <c:v>2.0598250249390659E-2</c:v>
                </c:pt>
                <c:pt idx="1313">
                  <c:v>2.058162626248361E-2</c:v>
                </c:pt>
                <c:pt idx="1314">
                  <c:v>2.0572364088096151E-2</c:v>
                </c:pt>
                <c:pt idx="1315">
                  <c:v>2.05593652960534E-2</c:v>
                </c:pt>
                <c:pt idx="1316">
                  <c:v>2.0546329678907682E-2</c:v>
                </c:pt>
                <c:pt idx="1317">
                  <c:v>2.0533257473749345E-2</c:v>
                </c:pt>
                <c:pt idx="1318">
                  <c:v>2.0520148917508862E-2</c:v>
                </c:pt>
                <c:pt idx="1319">
                  <c:v>2.0507004247276583E-2</c:v>
                </c:pt>
                <c:pt idx="1320">
                  <c:v>2.049382369982311E-2</c:v>
                </c:pt>
                <c:pt idx="1321">
                  <c:v>2.0480607512398663E-2</c:v>
                </c:pt>
                <c:pt idx="1322">
                  <c:v>2.0467355921693908E-2</c:v>
                </c:pt>
                <c:pt idx="1323">
                  <c:v>2.0454069164959066E-2</c:v>
                </c:pt>
                <c:pt idx="1324">
                  <c:v>2.0440747479044674E-2</c:v>
                </c:pt>
                <c:pt idx="1325">
                  <c:v>2.0427391100961145E-2</c:v>
                </c:pt>
                <c:pt idx="1326">
                  <c:v>2.0414000267638954E-2</c:v>
                </c:pt>
                <c:pt idx="1327">
                  <c:v>2.0400575216088512E-2</c:v>
                </c:pt>
                <c:pt idx="1328">
                  <c:v>2.0387116183320231E-2</c:v>
                </c:pt>
                <c:pt idx="1329">
                  <c:v>2.0373623406344521E-2</c:v>
                </c:pt>
                <c:pt idx="1330">
                  <c:v>2.0360097122011922E-2</c:v>
                </c:pt>
                <c:pt idx="1331">
                  <c:v>2.0346537567492717E-2</c:v>
                </c:pt>
                <c:pt idx="1332">
                  <c:v>2.0332944979637446E-2</c:v>
                </c:pt>
                <c:pt idx="1333">
                  <c:v>2.0319319595376584E-2</c:v>
                </c:pt>
                <c:pt idx="1334">
                  <c:v>2.0305661651880413E-2</c:v>
                </c:pt>
                <c:pt idx="1335">
                  <c:v>2.029197138607941E-2</c:v>
                </c:pt>
                <c:pt idx="1336">
                  <c:v>2.0278249034744178E-2</c:v>
                </c:pt>
                <c:pt idx="1337">
                  <c:v>2.0264494835044999E-2</c:v>
                </c:pt>
                <c:pt idx="1338">
                  <c:v>2.0250709023992286E-2</c:v>
                </c:pt>
                <c:pt idx="1339">
                  <c:v>2.0236891838436577E-2</c:v>
                </c:pt>
                <c:pt idx="1340">
                  <c:v>2.022304351546822E-2</c:v>
                </c:pt>
                <c:pt idx="1341">
                  <c:v>2.0209164291937753E-2</c:v>
                </c:pt>
                <c:pt idx="1342">
                  <c:v>2.0195254405095397E-2</c:v>
                </c:pt>
                <c:pt idx="1343">
                  <c:v>2.0181314091631819E-2</c:v>
                </c:pt>
                <c:pt idx="1344">
                  <c:v>2.0167343588637365E-2</c:v>
                </c:pt>
                <c:pt idx="1345">
                  <c:v>2.0153343133122448E-2</c:v>
                </c:pt>
                <c:pt idx="1346">
                  <c:v>2.0139312962097478E-2</c:v>
                </c:pt>
                <c:pt idx="1347">
                  <c:v>2.0125253312412994E-2</c:v>
                </c:pt>
                <c:pt idx="1348">
                  <c:v>2.0111164421079408E-2</c:v>
                </c:pt>
                <c:pt idx="1349">
                  <c:v>2.0095027329016801E-2</c:v>
                </c:pt>
                <c:pt idx="1350">
                  <c:v>2.0082899861666448E-2</c:v>
                </c:pt>
                <c:pt idx="1351">
                  <c:v>2.006872466752796E-2</c:v>
                </c:pt>
                <c:pt idx="1352">
                  <c:v>2.0054521179702078E-2</c:v>
                </c:pt>
                <c:pt idx="1353">
                  <c:v>2.0040289635199215E-2</c:v>
                </c:pt>
                <c:pt idx="1354">
                  <c:v>2.002603027086991E-2</c:v>
                </c:pt>
                <c:pt idx="1355">
                  <c:v>2.0011743323884446E-2</c:v>
                </c:pt>
                <c:pt idx="1356">
                  <c:v>1.9997429031173297E-2</c:v>
                </c:pt>
                <c:pt idx="1357">
                  <c:v>1.9983087629507068E-2</c:v>
                </c:pt>
                <c:pt idx="1358">
                  <c:v>1.996871935629585E-2</c:v>
                </c:pt>
                <c:pt idx="1359">
                  <c:v>1.9954324448230309E-2</c:v>
                </c:pt>
                <c:pt idx="1360">
                  <c:v>1.9939903142320858E-2</c:v>
                </c:pt>
                <c:pt idx="1361">
                  <c:v>1.9925455675418036E-2</c:v>
                </c:pt>
                <c:pt idx="1362">
                  <c:v>1.9910982284772061E-2</c:v>
                </c:pt>
                <c:pt idx="1363">
                  <c:v>1.9896483207313409E-2</c:v>
                </c:pt>
                <c:pt idx="1364">
                  <c:v>1.987780417355367E-2</c:v>
                </c:pt>
                <c:pt idx="1365">
                  <c:v>1.9867408939520104E-2</c:v>
                </c:pt>
                <c:pt idx="1366">
                  <c:v>1.9852834223286209E-2</c:v>
                </c:pt>
                <c:pt idx="1367">
                  <c:v>1.9836147125822379E-2</c:v>
                </c:pt>
                <c:pt idx="1368">
                  <c:v>1.9823610810716374E-2</c:v>
                </c:pt>
                <c:pt idx="1369">
                  <c:v>1.980896258856113E-2</c:v>
                </c:pt>
                <c:pt idx="1370">
                  <c:v>1.9794290338266407E-2</c:v>
                </c:pt>
                <c:pt idx="1371">
                  <c:v>1.977959429700249E-2</c:v>
                </c:pt>
                <c:pt idx="1372">
                  <c:v>1.9764874701699853E-2</c:v>
                </c:pt>
                <c:pt idx="1373">
                  <c:v>1.9750131789209036E-2</c:v>
                </c:pt>
                <c:pt idx="1374">
                  <c:v>1.9735365796780258E-2</c:v>
                </c:pt>
                <c:pt idx="1375">
                  <c:v>1.9720576961104186E-2</c:v>
                </c:pt>
                <c:pt idx="1376">
                  <c:v>1.9705765519271168E-2</c:v>
                </c:pt>
                <c:pt idx="1377">
                  <c:v>1.9690931708371551E-2</c:v>
                </c:pt>
                <c:pt idx="1378">
                  <c:v>1.967607576533581E-2</c:v>
                </c:pt>
                <c:pt idx="1379">
                  <c:v>1.9661197926934548E-2</c:v>
                </c:pt>
                <c:pt idx="1380">
                  <c:v>1.9646298430577858E-2</c:v>
                </c:pt>
                <c:pt idx="1381">
                  <c:v>1.9631377512796533E-2</c:v>
                </c:pt>
                <c:pt idx="1382">
                  <c:v>1.961643541092073E-2</c:v>
                </c:pt>
                <c:pt idx="1383">
                  <c:v>1.9601472361561179E-2</c:v>
                </c:pt>
                <c:pt idx="1384">
                  <c:v>1.9586488602048036E-2</c:v>
                </c:pt>
                <c:pt idx="1385">
                  <c:v>1.957148436923184E-2</c:v>
                </c:pt>
                <c:pt idx="1386">
                  <c:v>1.9556459899883194E-2</c:v>
                </c:pt>
                <c:pt idx="1387">
                  <c:v>1.954141543141219E-2</c:v>
                </c:pt>
                <c:pt idx="1388">
                  <c:v>1.9526351200509495E-2</c:v>
                </c:pt>
                <c:pt idx="1389">
                  <c:v>1.9511267444185521E-2</c:v>
                </c:pt>
                <c:pt idx="1390">
                  <c:v>1.9496164399530613E-2</c:v>
                </c:pt>
                <c:pt idx="1391">
                  <c:v>1.9481042303395313E-2</c:v>
                </c:pt>
                <c:pt idx="1392">
                  <c:v>1.946590139279003E-2</c:v>
                </c:pt>
                <c:pt idx="1393">
                  <c:v>1.9450741904645241E-2</c:v>
                </c:pt>
                <c:pt idx="1394">
                  <c:v>1.9435564076051293E-2</c:v>
                </c:pt>
                <c:pt idx="1395">
                  <c:v>1.9420368144018596E-2</c:v>
                </c:pt>
                <c:pt idx="1396">
                  <c:v>1.9405154345317754E-2</c:v>
                </c:pt>
                <c:pt idx="1397">
                  <c:v>1.9389922917278923E-2</c:v>
                </c:pt>
                <c:pt idx="1398">
                  <c:v>1.937467409659277E-2</c:v>
                </c:pt>
                <c:pt idx="1399">
                  <c:v>1.9359408120189769E-2</c:v>
                </c:pt>
                <c:pt idx="1400">
                  <c:v>1.9344125225240205E-2</c:v>
                </c:pt>
                <c:pt idx="1401">
                  <c:v>1.9324451310342994E-2</c:v>
                </c:pt>
                <c:pt idx="1402">
                  <c:v>1.9309130634095339E-2</c:v>
                </c:pt>
                <c:pt idx="1403">
                  <c:v>1.9295985770897417E-2</c:v>
                </c:pt>
                <c:pt idx="1404">
                  <c:v>1.9280635309115723E-2</c:v>
                </c:pt>
                <c:pt idx="1405">
                  <c:v>1.9265269147572539E-2</c:v>
                </c:pt>
                <c:pt idx="1406">
                  <c:v>1.9249887522958531E-2</c:v>
                </c:pt>
                <c:pt idx="1407">
                  <c:v>1.9234490672603854E-2</c:v>
                </c:pt>
                <c:pt idx="1408">
                  <c:v>1.9219078833199177E-2</c:v>
                </c:pt>
                <c:pt idx="1409">
                  <c:v>1.9203652241914781E-2</c:v>
                </c:pt>
                <c:pt idx="1410">
                  <c:v>1.9188211135681144E-2</c:v>
                </c:pt>
                <c:pt idx="1411">
                  <c:v>1.9172755751428738E-2</c:v>
                </c:pt>
                <c:pt idx="1412">
                  <c:v>1.9157286326167977E-2</c:v>
                </c:pt>
                <c:pt idx="1413">
                  <c:v>1.9141803096909271E-2</c:v>
                </c:pt>
                <c:pt idx="1414">
                  <c:v>1.9121876185748121E-2</c:v>
                </c:pt>
                <c:pt idx="1415">
                  <c:v>1.9110796174119926E-2</c:v>
                </c:pt>
                <c:pt idx="1416">
                  <c:v>1.9095272954690046E-2</c:v>
                </c:pt>
                <c:pt idx="1417">
                  <c:v>1.9079736879064058E-2</c:v>
                </c:pt>
                <c:pt idx="1418">
                  <c:v>1.9064188184332309E-2</c:v>
                </c:pt>
                <c:pt idx="1419">
                  <c:v>1.9046403099487463E-2</c:v>
                </c:pt>
                <c:pt idx="1420">
                  <c:v>1.9033053885353368E-2</c:v>
                </c:pt>
                <c:pt idx="1421">
                  <c:v>1.9017468755206934E-2</c:v>
                </c:pt>
                <c:pt idx="1422">
                  <c:v>1.9001871953516769E-2</c:v>
                </c:pt>
                <c:pt idx="1423">
                  <c:v>1.8986263717932772E-2</c:v>
                </c:pt>
                <c:pt idx="1424">
                  <c:v>1.8970644284985738E-2</c:v>
                </c:pt>
                <c:pt idx="1425">
                  <c:v>1.8955013891686079E-2</c:v>
                </c:pt>
                <c:pt idx="1426">
                  <c:v>1.8939372775124141E-2</c:v>
                </c:pt>
                <c:pt idx="1427">
                  <c:v>1.8923721172230401E-2</c:v>
                </c:pt>
                <c:pt idx="1428">
                  <c:v>1.8908059320015269E-2</c:v>
                </c:pt>
                <c:pt idx="1429">
                  <c:v>1.8892387455409221E-2</c:v>
                </c:pt>
                <c:pt idx="1430">
                  <c:v>1.8876705815422667E-2</c:v>
                </c:pt>
                <c:pt idx="1431">
                  <c:v>1.8861014636986084E-2</c:v>
                </c:pt>
                <c:pt idx="1432">
                  <c:v>1.8845314157269755E-2</c:v>
                </c:pt>
                <c:pt idx="1433">
                  <c:v>1.8829604612964346E-2</c:v>
                </c:pt>
                <c:pt idx="1434">
                  <c:v>1.8813886241160205E-2</c:v>
                </c:pt>
                <c:pt idx="1435">
                  <c:v>1.8798159278947679E-2</c:v>
                </c:pt>
                <c:pt idx="1436">
                  <c:v>1.8782423963097372E-2</c:v>
                </c:pt>
                <c:pt idx="1437">
                  <c:v>1.8766680530779567E-2</c:v>
                </c:pt>
                <c:pt idx="1438">
                  <c:v>1.8750929218924739E-2</c:v>
                </c:pt>
                <c:pt idx="1439">
                  <c:v>1.8735170264463363E-2</c:v>
                </c:pt>
                <c:pt idx="1440">
                  <c:v>1.8719403904485787E-2</c:v>
                </c:pt>
                <c:pt idx="1441">
                  <c:v>1.8703630375762614E-2</c:v>
                </c:pt>
                <c:pt idx="1442">
                  <c:v>1.8687849915384191E-2</c:v>
                </c:pt>
                <c:pt idx="1443">
                  <c:v>1.867206276036093E-2</c:v>
                </c:pt>
                <c:pt idx="1444">
                  <c:v>1.8656269147703242E-2</c:v>
                </c:pt>
                <c:pt idx="1445">
                  <c:v>1.8640469314181729E-2</c:v>
                </c:pt>
                <c:pt idx="1446">
                  <c:v>1.8624663497046612E-2</c:v>
                </c:pt>
                <c:pt idx="1447">
                  <c:v>1.8608851933068493E-2</c:v>
                </c:pt>
                <c:pt idx="1448">
                  <c:v>1.859303485933772E-2</c:v>
                </c:pt>
                <c:pt idx="1449">
                  <c:v>1.8577212512784769E-2</c:v>
                </c:pt>
                <c:pt idx="1450">
                  <c:v>1.8561385130499986E-2</c:v>
                </c:pt>
                <c:pt idx="1451">
                  <c:v>1.8545552949253974E-2</c:v>
                </c:pt>
                <c:pt idx="1452">
                  <c:v>1.8529716206217017E-2</c:v>
                </c:pt>
                <c:pt idx="1453">
                  <c:v>1.8509352375915E-2</c:v>
                </c:pt>
                <c:pt idx="1454">
                  <c:v>1.8493519406499459E-2</c:v>
                </c:pt>
                <c:pt idx="1455">
                  <c:v>1.8479952718006842E-2</c:v>
                </c:pt>
                <c:pt idx="1456">
                  <c:v>1.8464130322053407E-2</c:v>
                </c:pt>
                <c:pt idx="1457">
                  <c:v>1.8448314008914224E-2</c:v>
                </c:pt>
                <c:pt idx="1458">
                  <c:v>1.8432504051251186E-2</c:v>
                </c:pt>
                <c:pt idx="1459">
                  <c:v>1.8416700721486379E-2</c:v>
                </c:pt>
                <c:pt idx="1460">
                  <c:v>1.8400904292441567E-2</c:v>
                </c:pt>
                <c:pt idx="1461">
                  <c:v>1.8385115036538835E-2</c:v>
                </c:pt>
                <c:pt idx="1462">
                  <c:v>1.8369333226360141E-2</c:v>
                </c:pt>
                <c:pt idx="1463">
                  <c:v>1.8353559134567377E-2</c:v>
                </c:pt>
                <c:pt idx="1464">
                  <c:v>1.83377930337425E-2</c:v>
                </c:pt>
                <c:pt idx="1465">
                  <c:v>1.8322035196387532E-2</c:v>
                </c:pt>
                <c:pt idx="1466">
                  <c:v>1.8306285895324237E-2</c:v>
                </c:pt>
                <c:pt idx="1467">
                  <c:v>1.8290545402814828E-2</c:v>
                </c:pt>
                <c:pt idx="1468">
                  <c:v>1.8274813991601135E-2</c:v>
                </c:pt>
                <c:pt idx="1469">
                  <c:v>1.8253282335356502E-2</c:v>
                </c:pt>
                <c:pt idx="1470">
                  <c:v>1.8243379503628532E-2</c:v>
                </c:pt>
                <c:pt idx="1471">
                  <c:v>1.8227017173537696E-2</c:v>
                </c:pt>
                <c:pt idx="1472">
                  <c:v>1.8209743692372271E-2</c:v>
                </c:pt>
                <c:pt idx="1473">
                  <c:v>1.8194063290914997E-2</c:v>
                </c:pt>
                <c:pt idx="1474">
                  <c:v>1.8178393645094104E-2</c:v>
                </c:pt>
                <c:pt idx="1475">
                  <c:v>1.8162735027651422E-2</c:v>
                </c:pt>
                <c:pt idx="1476">
                  <c:v>1.8147087711248844E-2</c:v>
                </c:pt>
                <c:pt idx="1477">
                  <c:v>1.813145196838839E-2</c:v>
                </c:pt>
                <c:pt idx="1478">
                  <c:v>1.8115828071652018E-2</c:v>
                </c:pt>
                <c:pt idx="1479">
                  <c:v>1.8100216293541749E-2</c:v>
                </c:pt>
                <c:pt idx="1480">
                  <c:v>1.8084616906799411E-2</c:v>
                </c:pt>
                <c:pt idx="1481">
                  <c:v>1.806903018384709E-2</c:v>
                </c:pt>
                <c:pt idx="1482">
                  <c:v>1.8053456397506551E-2</c:v>
                </c:pt>
                <c:pt idx="1483">
                  <c:v>1.8037895820119942E-2</c:v>
                </c:pt>
                <c:pt idx="1484">
                  <c:v>1.8022348724429094E-2</c:v>
                </c:pt>
                <c:pt idx="1485">
                  <c:v>1.8006815383015962E-2</c:v>
                </c:pt>
                <c:pt idx="1486">
                  <c:v>1.7991296068382567E-2</c:v>
                </c:pt>
                <c:pt idx="1487">
                  <c:v>1.797579105327074E-2</c:v>
                </c:pt>
                <c:pt idx="1488">
                  <c:v>1.7960300610102564E-2</c:v>
                </c:pt>
                <c:pt idx="1489">
                  <c:v>1.7944825011459997E-2</c:v>
                </c:pt>
                <c:pt idx="1490">
                  <c:v>1.7929364530084868E-2</c:v>
                </c:pt>
                <c:pt idx="1491">
                  <c:v>1.7913919438399262E-2</c:v>
                </c:pt>
                <c:pt idx="1492">
                  <c:v>1.7898490009065071E-2</c:v>
                </c:pt>
                <c:pt idx="1493">
                  <c:v>1.7883076514664253E-2</c:v>
                </c:pt>
                <c:pt idx="1494">
                  <c:v>1.7867679227938638E-2</c:v>
                </c:pt>
                <c:pt idx="1495">
                  <c:v>1.7852298421150437E-2</c:v>
                </c:pt>
                <c:pt idx="1496">
                  <c:v>1.7836934367121415E-2</c:v>
                </c:pt>
                <c:pt idx="1497">
                  <c:v>1.7821587338433531E-2</c:v>
                </c:pt>
                <c:pt idx="1498">
                  <c:v>1.7806257607588805E-2</c:v>
                </c:pt>
                <c:pt idx="1499">
                  <c:v>1.7790945447089257E-2</c:v>
                </c:pt>
                <c:pt idx="1500">
                  <c:v>1.7775651129836589E-2</c:v>
                </c:pt>
                <c:pt idx="1501">
                  <c:v>1.7760374928172951E-2</c:v>
                </c:pt>
                <c:pt idx="1502">
                  <c:v>1.7745117114600362E-2</c:v>
                </c:pt>
                <c:pt idx="1503">
                  <c:v>1.7729877961940588E-2</c:v>
                </c:pt>
                <c:pt idx="1504">
                  <c:v>1.7714657742615714E-2</c:v>
                </c:pt>
                <c:pt idx="1505">
                  <c:v>1.769077916414119E-2</c:v>
                </c:pt>
                <c:pt idx="1506">
                  <c:v>1.7675608882310456E-2</c:v>
                </c:pt>
                <c:pt idx="1507">
                  <c:v>1.7665652080420813E-2</c:v>
                </c:pt>
                <c:pt idx="1508">
                  <c:v>1.7650514608771317E-2</c:v>
                </c:pt>
                <c:pt idx="1509">
                  <c:v>1.7635397514608186E-2</c:v>
                </c:pt>
                <c:pt idx="1510">
                  <c:v>1.7620301070540023E-2</c:v>
                </c:pt>
                <c:pt idx="1511">
                  <c:v>1.7605225549175429E-2</c:v>
                </c:pt>
                <c:pt idx="1512">
                  <c:v>1.7590171223096362E-2</c:v>
                </c:pt>
                <c:pt idx="1513">
                  <c:v>1.757513836493807E-2</c:v>
                </c:pt>
                <c:pt idx="1514">
                  <c:v>1.7560127247282509E-2</c:v>
                </c:pt>
                <c:pt idx="1515">
                  <c:v>1.7545138142791572E-2</c:v>
                </c:pt>
                <c:pt idx="1516">
                  <c:v>1.7530171324020571E-2</c:v>
                </c:pt>
                <c:pt idx="1517">
                  <c:v>1.7515227063578109E-2</c:v>
                </c:pt>
                <c:pt idx="1518">
                  <c:v>1.7500305634072788E-2</c:v>
                </c:pt>
                <c:pt idx="1519">
                  <c:v>1.7478180703465185E-2</c:v>
                </c:pt>
                <c:pt idx="1520">
                  <c:v>1.7465439191779453E-2</c:v>
                </c:pt>
                <c:pt idx="1521">
                  <c:v>1.7450596135395458E-2</c:v>
                </c:pt>
                <c:pt idx="1522">
                  <c:v>1.7435777074696901E-2</c:v>
                </c:pt>
                <c:pt idx="1523">
                  <c:v>1.7418870737726522E-2</c:v>
                </c:pt>
                <c:pt idx="1524">
                  <c:v>1.740621203092374E-2</c:v>
                </c:pt>
                <c:pt idx="1525">
                  <c:v>1.739146659301305E-2</c:v>
                </c:pt>
                <c:pt idx="1526">
                  <c:v>1.7376746241115626E-2</c:v>
                </c:pt>
                <c:pt idx="1527">
                  <c:v>1.7362051247813426E-2</c:v>
                </c:pt>
                <c:pt idx="1528">
                  <c:v>1.7347381885768343E-2</c:v>
                </c:pt>
                <c:pt idx="1529">
                  <c:v>1.7332738427642269E-2</c:v>
                </c:pt>
                <c:pt idx="1530">
                  <c:v>1.731812114585729E-2</c:v>
                </c:pt>
                <c:pt idx="1531">
                  <c:v>1.7303530313075299E-2</c:v>
                </c:pt>
                <c:pt idx="1532">
                  <c:v>1.7288966201718381E-2</c:v>
                </c:pt>
                <c:pt idx="1533">
                  <c:v>1.7274429084688236E-2</c:v>
                </c:pt>
                <c:pt idx="1534">
                  <c:v>1.7259919234327015E-2</c:v>
                </c:pt>
                <c:pt idx="1535">
                  <c:v>1.7245436923216673E-2</c:v>
                </c:pt>
                <c:pt idx="1536">
                  <c:v>1.7230982424099039E-2</c:v>
                </c:pt>
                <c:pt idx="1537">
                  <c:v>1.7216556009556072E-2</c:v>
                </c:pt>
                <c:pt idx="1538">
                  <c:v>1.7202157952089792E-2</c:v>
                </c:pt>
                <c:pt idx="1539">
                  <c:v>1.7187788524122283E-2</c:v>
                </c:pt>
                <c:pt idx="1540">
                  <c:v>1.7173447998635183E-2</c:v>
                </c:pt>
                <c:pt idx="1541">
                  <c:v>1.7159136647810769E-2</c:v>
                </c:pt>
                <c:pt idx="1542">
                  <c:v>1.7144854744550742E-2</c:v>
                </c:pt>
                <c:pt idx="1543">
                  <c:v>1.713060256119725E-2</c:v>
                </c:pt>
                <c:pt idx="1544">
                  <c:v>1.711638037057206E-2</c:v>
                </c:pt>
                <c:pt idx="1545">
                  <c:v>1.7102188445017319E-2</c:v>
                </c:pt>
                <c:pt idx="1546">
                  <c:v>1.7088027057274857E-2</c:v>
                </c:pt>
                <c:pt idx="1547">
                  <c:v>1.7073896479846695E-2</c:v>
                </c:pt>
                <c:pt idx="1548">
                  <c:v>1.7059796985394726E-2</c:v>
                </c:pt>
                <c:pt idx="1549">
                  <c:v>1.7045728846420971E-2</c:v>
                </c:pt>
                <c:pt idx="1550">
                  <c:v>1.7031692335587323E-2</c:v>
                </c:pt>
                <c:pt idx="1551">
                  <c:v>1.7017687725555675E-2</c:v>
                </c:pt>
                <c:pt idx="1552">
                  <c:v>1.7003715288668175E-2</c:v>
                </c:pt>
                <c:pt idx="1553">
                  <c:v>1.6989775297586718E-2</c:v>
                </c:pt>
                <c:pt idx="1554">
                  <c:v>1.6975868025053131E-2</c:v>
                </c:pt>
                <c:pt idx="1555">
                  <c:v>1.6961993743569437E-2</c:v>
                </c:pt>
                <c:pt idx="1556">
                  <c:v>1.6948152725637655E-2</c:v>
                </c:pt>
                <c:pt idx="1557">
                  <c:v>1.6932375500031682E-2</c:v>
                </c:pt>
                <c:pt idx="1558">
                  <c:v>1.6918606679308112E-2</c:v>
                </c:pt>
                <c:pt idx="1559">
                  <c:v>1.690683197953291E-2</c:v>
                </c:pt>
                <c:pt idx="1560">
                  <c:v>1.6893126741868159E-2</c:v>
                </c:pt>
                <c:pt idx="1561">
                  <c:v>1.6879456130904913E-2</c:v>
                </c:pt>
                <c:pt idx="1562">
                  <c:v>1.6865820418905386E-2</c:v>
                </c:pt>
                <c:pt idx="1563">
                  <c:v>1.685221987877128E-2</c:v>
                </c:pt>
                <c:pt idx="1564">
                  <c:v>1.6838654782764806E-2</c:v>
                </c:pt>
                <c:pt idx="1565">
                  <c:v>1.6825125403867602E-2</c:v>
                </c:pt>
                <c:pt idx="1566">
                  <c:v>1.6811632014261946E-2</c:v>
                </c:pt>
                <c:pt idx="1567">
                  <c:v>1.6798174886769601E-2</c:v>
                </c:pt>
                <c:pt idx="1568">
                  <c:v>1.6784754293812654E-2</c:v>
                </c:pt>
                <c:pt idx="1569">
                  <c:v>1.6771370508132932E-2</c:v>
                </c:pt>
                <c:pt idx="1570">
                  <c:v>1.6758023802312394E-2</c:v>
                </c:pt>
                <c:pt idx="1571">
                  <c:v>1.6744714448693188E-2</c:v>
                </c:pt>
                <c:pt idx="1572">
                  <c:v>1.673144272025695E-2</c:v>
                </c:pt>
                <c:pt idx="1573">
                  <c:v>1.6718208889265895E-2</c:v>
                </c:pt>
                <c:pt idx="1574">
                  <c:v>1.6701250088582142E-2</c:v>
                </c:pt>
                <c:pt idx="1575">
                  <c:v>1.6691856010346839E-2</c:v>
                </c:pt>
                <c:pt idx="1576">
                  <c:v>1.6678737507582753E-2</c:v>
                </c:pt>
                <c:pt idx="1577">
                  <c:v>1.6665657992591676E-2</c:v>
                </c:pt>
                <c:pt idx="1578">
                  <c:v>1.6652617738115438E-2</c:v>
                </c:pt>
                <c:pt idx="1579">
                  <c:v>1.6639617016735997E-2</c:v>
                </c:pt>
                <c:pt idx="1580">
                  <c:v>1.6626656100955373E-2</c:v>
                </c:pt>
                <c:pt idx="1581">
                  <c:v>1.6613735263435458E-2</c:v>
                </c:pt>
                <c:pt idx="1582">
                  <c:v>1.6600854776758212E-2</c:v>
                </c:pt>
                <c:pt idx="1583">
                  <c:v>1.6588014913505589E-2</c:v>
                </c:pt>
                <c:pt idx="1584">
                  <c:v>1.6575215946099675E-2</c:v>
                </c:pt>
                <c:pt idx="1585">
                  <c:v>1.6562458147442172E-2</c:v>
                </c:pt>
                <c:pt idx="1586">
                  <c:v>1.6549741789795291E-2</c:v>
                </c:pt>
                <c:pt idx="1587">
                  <c:v>1.6537067145900863E-2</c:v>
                </c:pt>
                <c:pt idx="1588">
                  <c:v>1.6524434488260908E-2</c:v>
                </c:pt>
                <c:pt idx="1589">
                  <c:v>1.6511844089617256E-2</c:v>
                </c:pt>
                <c:pt idx="1590">
                  <c:v>1.649929622239199E-2</c:v>
                </c:pt>
                <c:pt idx="1591">
                  <c:v>1.6486791159247005E-2</c:v>
                </c:pt>
                <c:pt idx="1592">
                  <c:v>1.6474329172844193E-2</c:v>
                </c:pt>
                <c:pt idx="1593">
                  <c:v>1.6461910535605639E-2</c:v>
                </c:pt>
                <c:pt idx="1594">
                  <c:v>1.6449535520113301E-2</c:v>
                </c:pt>
                <c:pt idx="1595">
                  <c:v>1.6437204399029071E-2</c:v>
                </c:pt>
                <c:pt idx="1596">
                  <c:v>1.6424917445014842E-2</c:v>
                </c:pt>
                <c:pt idx="1597">
                  <c:v>1.6412674930492699E-2</c:v>
                </c:pt>
                <c:pt idx="1598">
                  <c:v>1.6400477128284408E-2</c:v>
                </c:pt>
                <c:pt idx="1599">
                  <c:v>1.6388324310572244E-2</c:v>
                </c:pt>
                <c:pt idx="1600">
                  <c:v>1.6376216750337846E-2</c:v>
                </c:pt>
                <c:pt idx="1601">
                  <c:v>1.6364154719923363E-2</c:v>
                </c:pt>
                <c:pt idx="1602">
                  <c:v>1.6352138492070623E-2</c:v>
                </c:pt>
                <c:pt idx="1603">
                  <c:v>1.6340168339281647E-2</c:v>
                </c:pt>
                <c:pt idx="1604">
                  <c:v>1.6328244534058456E-2</c:v>
                </c:pt>
                <c:pt idx="1605">
                  <c:v>1.631636734914288E-2</c:v>
                </c:pt>
                <c:pt idx="1606">
                  <c:v>1.6304537057036939E-2</c:v>
                </c:pt>
                <c:pt idx="1607">
                  <c:v>1.6292753930242654E-2</c:v>
                </c:pt>
                <c:pt idx="1608">
                  <c:v>1.6281018241501855E-2</c:v>
                </c:pt>
                <c:pt idx="1609">
                  <c:v>1.6269330263396498E-2</c:v>
                </c:pt>
                <c:pt idx="1610">
                  <c:v>1.6257690268428604E-2</c:v>
                </c:pt>
                <c:pt idx="1611">
                  <c:v>1.6246098529100195E-2</c:v>
                </c:pt>
                <c:pt idx="1612">
                  <c:v>1.6234555318153099E-2</c:v>
                </c:pt>
                <c:pt idx="1613">
                  <c:v>1.6223060908169273E-2</c:v>
                </c:pt>
                <c:pt idx="1614">
                  <c:v>1.6211615571570803E-2</c:v>
                </c:pt>
                <c:pt idx="1615">
                  <c:v>1.6200219581099518E-2</c:v>
                </c:pt>
                <c:pt idx="1616">
                  <c:v>1.6188873209257437E-2</c:v>
                </c:pt>
                <c:pt idx="1617">
                  <c:v>1.6177576728546583E-2</c:v>
                </c:pt>
                <c:pt idx="1618">
                  <c:v>1.6166330411948593E-2</c:v>
                </c:pt>
                <c:pt idx="1619">
                  <c:v>1.6155134531485871E-2</c:v>
                </c:pt>
                <c:pt idx="1620">
                  <c:v>1.6143989360060118E-2</c:v>
                </c:pt>
                <c:pt idx="1621">
                  <c:v>1.6132895170333228E-2</c:v>
                </c:pt>
                <c:pt idx="1622">
                  <c:v>1.6121852234647349E-2</c:v>
                </c:pt>
                <c:pt idx="1623">
                  <c:v>1.6110860825664375E-2</c:v>
                </c:pt>
                <c:pt idx="1624">
                  <c:v>1.6096805165668471E-2</c:v>
                </c:pt>
                <c:pt idx="1625">
                  <c:v>1.6089033678374776E-2</c:v>
                </c:pt>
                <c:pt idx="1626">
                  <c:v>1.6078198485152129E-2</c:v>
                </c:pt>
                <c:pt idx="1627">
                  <c:v>1.6067415908960214E-2</c:v>
                </c:pt>
                <c:pt idx="1628">
                  <c:v>1.6056686222540861E-2</c:v>
                </c:pt>
                <c:pt idx="1629">
                  <c:v>1.6046009698236219E-2</c:v>
                </c:pt>
                <c:pt idx="1630">
                  <c:v>1.6035386608788116E-2</c:v>
                </c:pt>
                <c:pt idx="1631">
                  <c:v>1.6024817226778509E-2</c:v>
                </c:pt>
                <c:pt idx="1632">
                  <c:v>1.6014301824789356E-2</c:v>
                </c:pt>
                <c:pt idx="1633">
                  <c:v>1.6003840675242742E-2</c:v>
                </c:pt>
                <c:pt idx="1634">
                  <c:v>1.5993434050880495E-2</c:v>
                </c:pt>
                <c:pt idx="1635">
                  <c:v>1.5983082224284573E-2</c:v>
                </c:pt>
                <c:pt idx="1636">
                  <c:v>1.597278546787706E-2</c:v>
                </c:pt>
                <c:pt idx="1637">
                  <c:v>1.5962544054559658E-2</c:v>
                </c:pt>
                <c:pt idx="1638">
                  <c:v>1.5952358256674515E-2</c:v>
                </c:pt>
                <c:pt idx="1639">
                  <c:v>1.5942228346803589E-2</c:v>
                </c:pt>
                <c:pt idx="1640">
                  <c:v>1.5932154597608772E-2</c:v>
                </c:pt>
                <c:pt idx="1641">
                  <c:v>1.5922137281672022E-2</c:v>
                </c:pt>
                <c:pt idx="1642">
                  <c:v>1.5912176671575295E-2</c:v>
                </c:pt>
                <c:pt idx="1643">
                  <c:v>1.5902273039820614E-2</c:v>
                </c:pt>
                <c:pt idx="1644">
                  <c:v>1.5892426658989933E-2</c:v>
                </c:pt>
                <c:pt idx="1645">
                  <c:v>1.5882637801745147E-2</c:v>
                </c:pt>
                <c:pt idx="1646">
                  <c:v>1.5872906740828086E-2</c:v>
                </c:pt>
                <c:pt idx="1647">
                  <c:v>1.586323374850096E-2</c:v>
                </c:pt>
                <c:pt idx="1648">
                  <c:v>1.5853619097425664E-2</c:v>
                </c:pt>
                <c:pt idx="1649">
                  <c:v>1.5844063060423963E-2</c:v>
                </c:pt>
                <c:pt idx="1650">
                  <c:v>1.5834565909758069E-2</c:v>
                </c:pt>
                <c:pt idx="1651">
                  <c:v>1.5825127918169812E-2</c:v>
                </c:pt>
                <c:pt idx="1652">
                  <c:v>1.5815749358241149E-2</c:v>
                </c:pt>
                <c:pt idx="1653">
                  <c:v>1.58064305024741E-2</c:v>
                </c:pt>
                <c:pt idx="1654">
                  <c:v>1.5797171623690431E-2</c:v>
                </c:pt>
                <c:pt idx="1655">
                  <c:v>1.5787972994232291E-2</c:v>
                </c:pt>
                <c:pt idx="1656">
                  <c:v>1.5778834886761572E-2</c:v>
                </c:pt>
                <c:pt idx="1657">
                  <c:v>1.5769757573780296E-2</c:v>
                </c:pt>
                <c:pt idx="1658">
                  <c:v>1.5760741328030292E-2</c:v>
                </c:pt>
                <c:pt idx="1659">
                  <c:v>1.5751786422013581E-2</c:v>
                </c:pt>
                <c:pt idx="1660">
                  <c:v>1.5742893128232183E-2</c:v>
                </c:pt>
                <c:pt idx="1661">
                  <c:v>1.5732805157213647E-2</c:v>
                </c:pt>
                <c:pt idx="1662">
                  <c:v>1.5725292467942964E-2</c:v>
                </c:pt>
                <c:pt idx="1663">
                  <c:v>1.5716585646678993E-2</c:v>
                </c:pt>
                <c:pt idx="1664">
                  <c:v>1.5707941527978164E-2</c:v>
                </c:pt>
                <c:pt idx="1665">
                  <c:v>1.569936038450237E-2</c:v>
                </c:pt>
                <c:pt idx="1666">
                  <c:v>1.5690842488913503E-2</c:v>
                </c:pt>
                <c:pt idx="1667">
                  <c:v>1.568238811363365E-2</c:v>
                </c:pt>
                <c:pt idx="1668">
                  <c:v>1.5673997531404638E-2</c:v>
                </c:pt>
                <c:pt idx="1669">
                  <c:v>1.5665671014648552E-2</c:v>
                </c:pt>
                <c:pt idx="1670">
                  <c:v>1.5657408836107223E-2</c:v>
                </c:pt>
                <c:pt idx="1671">
                  <c:v>1.5649211268202734E-2</c:v>
                </c:pt>
                <c:pt idx="1672">
                  <c:v>1.5641078583676915E-2</c:v>
                </c:pt>
                <c:pt idx="1673">
                  <c:v>1.5633011055111723E-2</c:v>
                </c:pt>
                <c:pt idx="1674">
                  <c:v>1.5625008954849307E-2</c:v>
                </c:pt>
                <c:pt idx="1675">
                  <c:v>1.5614817118914104E-2</c:v>
                </c:pt>
                <c:pt idx="1676">
                  <c:v>1.5609202130280053E-2</c:v>
                </c:pt>
                <c:pt idx="1677">
                  <c:v>1.560139795113713E-2</c:v>
                </c:pt>
                <c:pt idx="1678">
                  <c:v>1.5593660290624811E-2</c:v>
                </c:pt>
                <c:pt idx="1679">
                  <c:v>1.5585781606000104E-2</c:v>
                </c:pt>
                <c:pt idx="1680">
                  <c:v>1.5577304849143658E-2</c:v>
                </c:pt>
                <c:pt idx="1681">
                  <c:v>1.5569778022461733E-2</c:v>
                </c:pt>
                <c:pt idx="1682">
                  <c:v>1.55623188436671E-2</c:v>
                </c:pt>
                <c:pt idx="1683">
                  <c:v>1.555492758566146E-2</c:v>
                </c:pt>
                <c:pt idx="1684">
                  <c:v>1.5547604520946834E-2</c:v>
                </c:pt>
                <c:pt idx="1685">
                  <c:v>1.5540349922025243E-2</c:v>
                </c:pt>
                <c:pt idx="1686">
                  <c:v>1.553316406155858E-2</c:v>
                </c:pt>
                <c:pt idx="1687">
                  <c:v>1.552604721196893E-2</c:v>
                </c:pt>
                <c:pt idx="1688">
                  <c:v>1.5518999646078058E-2</c:v>
                </c:pt>
                <c:pt idx="1689">
                  <c:v>1.5512021636387985E-2</c:v>
                </c:pt>
                <c:pt idx="1690">
                  <c:v>1.5505113455320796E-2</c:v>
                </c:pt>
                <c:pt idx="1691">
                  <c:v>1.549827537561832E-2</c:v>
                </c:pt>
                <c:pt idx="1692">
                  <c:v>1.5491507669782578E-2</c:v>
                </c:pt>
                <c:pt idx="1693">
                  <c:v>1.54848106105554E-2</c:v>
                </c:pt>
                <c:pt idx="1694">
                  <c:v>1.5478184470358869E-2</c:v>
                </c:pt>
                <c:pt idx="1695">
                  <c:v>1.5471629521854879E-2</c:v>
                </c:pt>
                <c:pt idx="1696">
                  <c:v>1.5465146037625388E-2</c:v>
                </c:pt>
                <c:pt idx="1697">
                  <c:v>1.545873429009248E-2</c:v>
                </c:pt>
                <c:pt idx="1698">
                  <c:v>1.5452394552157855E-2</c:v>
                </c:pt>
                <c:pt idx="1699">
                  <c:v>1.5446127096163664E-2</c:v>
                </c:pt>
                <c:pt idx="1700">
                  <c:v>1.5439932194691863E-2</c:v>
                </c:pt>
                <c:pt idx="1701">
                  <c:v>1.5433810120484281E-2</c:v>
                </c:pt>
                <c:pt idx="1702">
                  <c:v>1.5427761145963004E-2</c:v>
                </c:pt>
                <c:pt idx="1703">
                  <c:v>1.5421785543709987E-2</c:v>
                </c:pt>
                <c:pt idx="1704">
                  <c:v>1.5415883586546997E-2</c:v>
                </c:pt>
                <c:pt idx="1705">
                  <c:v>1.5410055546736245E-2</c:v>
                </c:pt>
                <c:pt idx="1706">
                  <c:v>1.5404301697019562E-2</c:v>
                </c:pt>
                <c:pt idx="1707">
                  <c:v>1.5398622309978904E-2</c:v>
                </c:pt>
                <c:pt idx="1708">
                  <c:v>1.5393017658196229E-2</c:v>
                </c:pt>
                <c:pt idx="1709">
                  <c:v>1.5387488014333428E-2</c:v>
                </c:pt>
                <c:pt idx="1710">
                  <c:v>1.5382033650812588E-2</c:v>
                </c:pt>
                <c:pt idx="1711">
                  <c:v>1.5376654840455473E-2</c:v>
                </c:pt>
                <c:pt idx="1712">
                  <c:v>1.5371351855524296E-2</c:v>
                </c:pt>
                <c:pt idx="1713">
                  <c:v>1.5364621805726841E-2</c:v>
                </c:pt>
                <c:pt idx="1714">
                  <c:v>1.5359414405695659E-2</c:v>
                </c:pt>
                <c:pt idx="1715">
                  <c:v>1.5354967943457254E-2</c:v>
                </c:pt>
                <c:pt idx="1716">
                  <c:v>1.5349800356858623E-2</c:v>
                </c:pt>
                <c:pt idx="1717">
                  <c:v>1.5344654356672649E-2</c:v>
                </c:pt>
                <c:pt idx="1718">
                  <c:v>1.533953004697608E-2</c:v>
                </c:pt>
                <c:pt idx="1719">
                  <c:v>1.5334427531445982E-2</c:v>
                </c:pt>
                <c:pt idx="1720">
                  <c:v>1.5329346914318975E-2</c:v>
                </c:pt>
                <c:pt idx="1721">
                  <c:v>1.5324288299431998E-2</c:v>
                </c:pt>
                <c:pt idx="1722">
                  <c:v>1.531925179062199E-2</c:v>
                </c:pt>
                <c:pt idx="1723">
                  <c:v>1.5314237492045635E-2</c:v>
                </c:pt>
                <c:pt idx="1724">
                  <c:v>1.5309245507459934E-2</c:v>
                </c:pt>
                <c:pt idx="1725">
                  <c:v>1.53042759408617E-2</c:v>
                </c:pt>
                <c:pt idx="1726">
                  <c:v>1.5299328896247744E-2</c:v>
                </c:pt>
                <c:pt idx="1727">
                  <c:v>1.5294404477455004E-2</c:v>
                </c:pt>
                <c:pt idx="1728">
                  <c:v>1.5289502788400355E-2</c:v>
                </c:pt>
                <c:pt idx="1729">
                  <c:v>1.5284623933160546E-2</c:v>
                </c:pt>
                <c:pt idx="1730">
                  <c:v>1.5278342477165197E-2</c:v>
                </c:pt>
                <c:pt idx="1731">
                  <c:v>1.5274246615835096E-2</c:v>
                </c:pt>
                <c:pt idx="1732">
                  <c:v>1.527012540933903E-2</c:v>
                </c:pt>
                <c:pt idx="1733">
                  <c:v>1.5265338928527328E-2</c:v>
                </c:pt>
                <c:pt idx="1734">
                  <c:v>1.526057580111484E-2</c:v>
                </c:pt>
                <c:pt idx="1735">
                  <c:v>1.5255836131098377E-2</c:v>
                </c:pt>
                <c:pt idx="1736">
                  <c:v>1.5251120022554687E-2</c:v>
                </c:pt>
                <c:pt idx="1737">
                  <c:v>1.5246427579160837E-2</c:v>
                </c:pt>
                <c:pt idx="1738">
                  <c:v>1.5241758904993574E-2</c:v>
                </c:pt>
                <c:pt idx="1739">
                  <c:v>1.5237114104049709E-2</c:v>
                </c:pt>
                <c:pt idx="1740">
                  <c:v>1.5232493280166182E-2</c:v>
                </c:pt>
                <c:pt idx="1741">
                  <c:v>1.5227896537339802E-2</c:v>
                </c:pt>
                <c:pt idx="1742">
                  <c:v>1.522332397940751E-2</c:v>
                </c:pt>
                <c:pt idx="1743">
                  <c:v>1.5218775710605925E-2</c:v>
                </c:pt>
                <c:pt idx="1744">
                  <c:v>1.5214251834452241E-2</c:v>
                </c:pt>
                <c:pt idx="1745">
                  <c:v>1.5209752455183079E-2</c:v>
                </c:pt>
                <c:pt idx="1746">
                  <c:v>1.5205277676635376E-2</c:v>
                </c:pt>
                <c:pt idx="1747">
                  <c:v>1.5200827602965816E-2</c:v>
                </c:pt>
                <c:pt idx="1748">
                  <c:v>1.5196402337611659E-2</c:v>
                </c:pt>
                <c:pt idx="1749">
                  <c:v>1.5192001984969394E-2</c:v>
                </c:pt>
                <c:pt idx="1750">
                  <c:v>1.5187626648875963E-2</c:v>
                </c:pt>
                <c:pt idx="1751">
                  <c:v>1.5183276433248238E-2</c:v>
                </c:pt>
                <c:pt idx="1752">
                  <c:v>1.5178951441923161E-2</c:v>
                </c:pt>
                <c:pt idx="1753">
                  <c:v>1.5174651778977477E-2</c:v>
                </c:pt>
                <c:pt idx="1754">
                  <c:v>1.5170377548328062E-2</c:v>
                </c:pt>
                <c:pt idx="1755">
                  <c:v>1.5166128853811855E-2</c:v>
                </c:pt>
                <c:pt idx="1756">
                  <c:v>1.516190579958554E-2</c:v>
                </c:pt>
                <c:pt idx="1757">
                  <c:v>1.5157708489166311E-2</c:v>
                </c:pt>
                <c:pt idx="1758">
                  <c:v>1.5153537027110531E-2</c:v>
                </c:pt>
                <c:pt idx="1759">
                  <c:v>1.5149391516935395E-2</c:v>
                </c:pt>
                <c:pt idx="1760">
                  <c:v>1.514527206255778E-2</c:v>
                </c:pt>
                <c:pt idx="1761">
                  <c:v>1.5141178768214303E-2</c:v>
                </c:pt>
                <c:pt idx="1762">
                  <c:v>1.5137111737582032E-2</c:v>
                </c:pt>
                <c:pt idx="1763">
                  <c:v>1.5133071074657778E-2</c:v>
                </c:pt>
                <c:pt idx="1764">
                  <c:v>1.5129056883358416E-2</c:v>
                </c:pt>
                <c:pt idx="1765">
                  <c:v>1.5124003964501753E-2</c:v>
                </c:pt>
                <c:pt idx="1766">
                  <c:v>1.5120054163322294E-2</c:v>
                </c:pt>
                <c:pt idx="1767">
                  <c:v>1.5116614349954816E-2</c:v>
                </c:pt>
                <c:pt idx="1768">
                  <c:v>1.5112710934443996E-2</c:v>
                </c:pt>
                <c:pt idx="1769">
                  <c:v>1.5108834525090487E-2</c:v>
                </c:pt>
                <c:pt idx="1770">
                  <c:v>1.5104985226050971E-2</c:v>
                </c:pt>
                <c:pt idx="1771">
                  <c:v>1.5101163141002516E-2</c:v>
                </c:pt>
                <c:pt idx="1772">
                  <c:v>1.5097368374021869E-2</c:v>
                </c:pt>
                <c:pt idx="1773">
                  <c:v>1.5093601029025905E-2</c:v>
                </c:pt>
                <c:pt idx="1774">
                  <c:v>1.5089861210091371E-2</c:v>
                </c:pt>
                <c:pt idx="1775">
                  <c:v>1.5086149020895334E-2</c:v>
                </c:pt>
                <c:pt idx="1776">
                  <c:v>1.5082464565514542E-2</c:v>
                </c:pt>
                <c:pt idx="1777">
                  <c:v>1.5078807947945805E-2</c:v>
                </c:pt>
                <c:pt idx="1778">
                  <c:v>1.5075179272185935E-2</c:v>
                </c:pt>
                <c:pt idx="1779">
                  <c:v>1.5071817471028481E-2</c:v>
                </c:pt>
                <c:pt idx="1780">
                  <c:v>1.5065977422263899E-2</c:v>
                </c:pt>
                <c:pt idx="1781">
                  <c:v>1.5062449386800125E-2</c:v>
                </c:pt>
                <c:pt idx="1782">
                  <c:v>1.5058949768045338E-2</c:v>
                </c:pt>
                <c:pt idx="1783">
                  <c:v>1.50549851333448E-2</c:v>
                </c:pt>
                <c:pt idx="1784">
                  <c:v>1.5052036197049645E-2</c:v>
                </c:pt>
                <c:pt idx="1785">
                  <c:v>1.5048622452482618E-2</c:v>
                </c:pt>
                <c:pt idx="1786">
                  <c:v>1.5045237540611822E-2</c:v>
                </c:pt>
                <c:pt idx="1787">
                  <c:v>1.5041881565354132E-2</c:v>
                </c:pt>
                <c:pt idx="1788">
                  <c:v>1.503855463046655E-2</c:v>
                </c:pt>
                <c:pt idx="1789">
                  <c:v>1.503525684010576E-2</c:v>
                </c:pt>
                <c:pt idx="1790">
                  <c:v>1.5031988298108701E-2</c:v>
                </c:pt>
                <c:pt idx="1791">
                  <c:v>1.5028749108472184E-2</c:v>
                </c:pt>
                <c:pt idx="1792">
                  <c:v>1.502553937519302E-2</c:v>
                </c:pt>
                <c:pt idx="1793">
                  <c:v>1.5022359201948277E-2</c:v>
                </c:pt>
                <c:pt idx="1794">
                  <c:v>1.5019208693054509E-2</c:v>
                </c:pt>
                <c:pt idx="1795">
                  <c:v>1.5016087952028911E-2</c:v>
                </c:pt>
                <c:pt idx="1796">
                  <c:v>1.5012997083108104E-2</c:v>
                </c:pt>
                <c:pt idx="1797">
                  <c:v>1.5009936190368833E-2</c:v>
                </c:pt>
                <c:pt idx="1798">
                  <c:v>1.5006905377248358E-2</c:v>
                </c:pt>
                <c:pt idx="1799">
                  <c:v>1.5003904748223107E-2</c:v>
                </c:pt>
                <c:pt idx="1800">
                  <c:v>1.5000934406730337E-2</c:v>
                </c:pt>
                <c:pt idx="1801">
                  <c:v>1.4997994457086605E-2</c:v>
                </c:pt>
                <c:pt idx="1802">
                  <c:v>1.499508500312885E-2</c:v>
                </c:pt>
                <c:pt idx="1803">
                  <c:v>1.4992206148853882E-2</c:v>
                </c:pt>
                <c:pt idx="1804">
                  <c:v>1.4989357998178576E-2</c:v>
                </c:pt>
                <c:pt idx="1805">
                  <c:v>1.4986540654859937E-2</c:v>
                </c:pt>
                <c:pt idx="1806">
                  <c:v>1.498375422297471E-2</c:v>
                </c:pt>
                <c:pt idx="1807">
                  <c:v>1.4980998806519708E-2</c:v>
                </c:pt>
                <c:pt idx="1808">
                  <c:v>1.497827450949174E-2</c:v>
                </c:pt>
                <c:pt idx="1809">
                  <c:v>1.4975581435647811E-2</c:v>
                </c:pt>
                <c:pt idx="1810">
                  <c:v>1.4972919689064668E-2</c:v>
                </c:pt>
                <c:pt idx="1811">
                  <c:v>1.4970289373499313E-2</c:v>
                </c:pt>
                <c:pt idx="1812">
                  <c:v>1.4967690593108429E-2</c:v>
                </c:pt>
                <c:pt idx="1813">
                  <c:v>1.4965123451649021E-2</c:v>
                </c:pt>
                <c:pt idx="1814">
                  <c:v>1.496258805327777E-2</c:v>
                </c:pt>
                <c:pt idx="1815">
                  <c:v>1.496008450175168E-2</c:v>
                </c:pt>
                <c:pt idx="1816">
                  <c:v>1.4957612901147499E-2</c:v>
                </c:pt>
                <c:pt idx="1817">
                  <c:v>1.4954620558333964E-2</c:v>
                </c:pt>
                <c:pt idx="1818">
                  <c:v>1.4952424686969223E-2</c:v>
                </c:pt>
                <c:pt idx="1819">
                  <c:v>1.4950390843635475E-2</c:v>
                </c:pt>
                <c:pt idx="1820">
                  <c:v>1.4948048085887677E-2</c:v>
                </c:pt>
                <c:pt idx="1821">
                  <c:v>1.4945737798486292E-2</c:v>
                </c:pt>
                <c:pt idx="1822">
                  <c:v>1.4943460085747873E-2</c:v>
                </c:pt>
                <c:pt idx="1823">
                  <c:v>1.4941215051349488E-2</c:v>
                </c:pt>
                <c:pt idx="1824">
                  <c:v>1.493900279944782E-2</c:v>
                </c:pt>
                <c:pt idx="1825">
                  <c:v>1.4936823433719937E-2</c:v>
                </c:pt>
                <c:pt idx="1826">
                  <c:v>1.4934677058482393E-2</c:v>
                </c:pt>
                <c:pt idx="1827">
                  <c:v>1.4932563777252383E-2</c:v>
                </c:pt>
                <c:pt idx="1828">
                  <c:v>1.4930483694186591E-2</c:v>
                </c:pt>
                <c:pt idx="1829">
                  <c:v>1.4928436913281828E-2</c:v>
                </c:pt>
                <c:pt idx="1830">
                  <c:v>1.492585443864769E-2</c:v>
                </c:pt>
                <c:pt idx="1831">
                  <c:v>1.4924443673463017E-2</c:v>
                </c:pt>
                <c:pt idx="1832">
                  <c:v>1.4922497422222847E-2</c:v>
                </c:pt>
                <c:pt idx="1833">
                  <c:v>1.4920584889051014E-2</c:v>
                </c:pt>
                <c:pt idx="1834">
                  <c:v>1.4918706177624586E-2</c:v>
                </c:pt>
                <c:pt idx="1835">
                  <c:v>1.4916600626690979E-2</c:v>
                </c:pt>
                <c:pt idx="1836">
                  <c:v>1.4915050635995186E-2</c:v>
                </c:pt>
                <c:pt idx="1837">
                  <c:v>1.491327401354603E-2</c:v>
                </c:pt>
                <c:pt idx="1838">
                  <c:v>1.491153162866965E-2</c:v>
                </c:pt>
                <c:pt idx="1839">
                  <c:v>1.4909823585362858E-2</c:v>
                </c:pt>
                <c:pt idx="1840">
                  <c:v>1.4908149987462593E-2</c:v>
                </c:pt>
                <c:pt idx="1841">
                  <c:v>1.4906510939045603E-2</c:v>
                </c:pt>
                <c:pt idx="1842">
                  <c:v>1.4904906543709018E-2</c:v>
                </c:pt>
                <c:pt idx="1843">
                  <c:v>1.4903336905769393E-2</c:v>
                </c:pt>
                <c:pt idx="1844">
                  <c:v>1.4901802129063668E-2</c:v>
                </c:pt>
                <c:pt idx="1845">
                  <c:v>1.4900302317508718E-2</c:v>
                </c:pt>
                <c:pt idx="1846">
                  <c:v>1.4898837574941481E-2</c:v>
                </c:pt>
                <c:pt idx="1847">
                  <c:v>1.4897408005438706E-2</c:v>
                </c:pt>
                <c:pt idx="1848">
                  <c:v>1.4896013712997203E-2</c:v>
                </c:pt>
                <c:pt idx="1849">
                  <c:v>1.4894654801294038E-2</c:v>
                </c:pt>
                <c:pt idx="1850">
                  <c:v>1.4893331374565832E-2</c:v>
                </c:pt>
                <c:pt idx="1851">
                  <c:v>1.4892043536569588E-2</c:v>
                </c:pt>
                <c:pt idx="1852">
                  <c:v>1.4890791391302116E-2</c:v>
                </c:pt>
                <c:pt idx="1853">
                  <c:v>1.4889575042760228E-2</c:v>
                </c:pt>
                <c:pt idx="1854">
                  <c:v>1.4888394594860799E-2</c:v>
                </c:pt>
                <c:pt idx="1855">
                  <c:v>1.4887250151360831E-2</c:v>
                </c:pt>
                <c:pt idx="1856">
                  <c:v>1.4886141816496945E-2</c:v>
                </c:pt>
                <c:pt idx="1857">
                  <c:v>1.4885069694106079E-2</c:v>
                </c:pt>
                <c:pt idx="1858">
                  <c:v>1.4884033887945236E-2</c:v>
                </c:pt>
                <c:pt idx="1859">
                  <c:v>1.48830345021711E-2</c:v>
                </c:pt>
                <c:pt idx="1860">
                  <c:v>1.4882071640700545E-2</c:v>
                </c:pt>
                <c:pt idx="1861">
                  <c:v>1.4881145407450447E-2</c:v>
                </c:pt>
                <c:pt idx="1862">
                  <c:v>1.4880255906257744E-2</c:v>
                </c:pt>
                <c:pt idx="1863">
                  <c:v>1.4879403241119249E-2</c:v>
                </c:pt>
                <c:pt idx="1864">
                  <c:v>1.4878587516111708E-2</c:v>
                </c:pt>
                <c:pt idx="1865">
                  <c:v>1.4877808834992123E-2</c:v>
                </c:pt>
                <c:pt idx="1866">
                  <c:v>1.4877067301837243E-2</c:v>
                </c:pt>
                <c:pt idx="1867">
                  <c:v>1.4876363020563943E-2</c:v>
                </c:pt>
                <c:pt idx="1868">
                  <c:v>1.4875696095169033E-2</c:v>
                </c:pt>
                <c:pt idx="1869">
                  <c:v>1.48749797696901E-2</c:v>
                </c:pt>
                <c:pt idx="1870">
                  <c:v>1.4874393242223505E-2</c:v>
                </c:pt>
                <c:pt idx="1871">
                  <c:v>1.487392049278391E-2</c:v>
                </c:pt>
                <c:pt idx="1872">
                  <c:v>1.4873404029831505E-2</c:v>
                </c:pt>
                <c:pt idx="1873">
                  <c:v>1.4872925442421803E-2</c:v>
                </c:pt>
                <c:pt idx="1874">
                  <c:v>1.4872484834391742E-2</c:v>
                </c:pt>
                <c:pt idx="1875">
                  <c:v>1.4872082309818069E-2</c:v>
                </c:pt>
                <c:pt idx="1876">
                  <c:v>1.4871717972537724E-2</c:v>
                </c:pt>
                <c:pt idx="1877">
                  <c:v>1.4871391926467581E-2</c:v>
                </c:pt>
                <c:pt idx="1878">
                  <c:v>1.4871104275684388E-2</c:v>
                </c:pt>
                <c:pt idx="1879">
                  <c:v>1.487085512410502E-2</c:v>
                </c:pt>
                <c:pt idx="1880">
                  <c:v>1.4870644575646352E-2</c:v>
                </c:pt>
                <c:pt idx="1881">
                  <c:v>1.4870472733985451E-2</c:v>
                </c:pt>
                <c:pt idx="1882">
                  <c:v>1.4870339703518809E-2</c:v>
                </c:pt>
                <c:pt idx="1883">
                  <c:v>1.487024558776362E-2</c:v>
                </c:pt>
                <c:pt idx="1884">
                  <c:v>1.4870190491116375E-2</c:v>
                </c:pt>
                <c:pt idx="1885">
                  <c:v>1.4870177153465391E-2</c:v>
                </c:pt>
                <c:pt idx="1886">
                  <c:v>1.4870197769853988E-2</c:v>
                </c:pt>
                <c:pt idx="1887">
                  <c:v>1.4870260353392339E-2</c:v>
                </c:pt>
                <c:pt idx="1888">
                  <c:v>1.4870362371466328E-2</c:v>
                </c:pt>
                <c:pt idx="1889">
                  <c:v>1.4870503928152701E-2</c:v>
                </c:pt>
                <c:pt idx="1890">
                  <c:v>1.4870685127208461E-2</c:v>
                </c:pt>
                <c:pt idx="1891">
                  <c:v>1.4870906072870227E-2</c:v>
                </c:pt>
                <c:pt idx="1892">
                  <c:v>1.4871166868735131E-2</c:v>
                </c:pt>
                <c:pt idx="1893">
                  <c:v>1.4871467619119727E-2</c:v>
                </c:pt>
                <c:pt idx="1894">
                  <c:v>1.4871808427781019E-2</c:v>
                </c:pt>
                <c:pt idx="1895">
                  <c:v>1.487218939847601E-2</c:v>
                </c:pt>
                <c:pt idx="1896">
                  <c:v>1.4872610635521255E-2</c:v>
                </c:pt>
                <c:pt idx="1897">
                  <c:v>1.4873072242673757E-2</c:v>
                </c:pt>
                <c:pt idx="1898">
                  <c:v>1.4873574323770455E-2</c:v>
                </c:pt>
                <c:pt idx="1899">
                  <c:v>1.4874116982808161E-2</c:v>
                </c:pt>
                <c:pt idx="1900">
                  <c:v>1.4874700323863621E-2</c:v>
                </c:pt>
                <c:pt idx="1901">
                  <c:v>1.4875324450853711E-2</c:v>
                </c:pt>
                <c:pt idx="1902">
                  <c:v>1.4875989467535433E-2</c:v>
                </c:pt>
                <c:pt idx="1903">
                  <c:v>1.4876695477825663E-2</c:v>
                </c:pt>
                <c:pt idx="1904">
                  <c:v>1.4877442586120893E-2</c:v>
                </c:pt>
                <c:pt idx="1905">
                  <c:v>1.487823089585838E-2</c:v>
                </c:pt>
                <c:pt idx="1906">
                  <c:v>1.4879060511274744E-2</c:v>
                </c:pt>
                <c:pt idx="1907">
                  <c:v>1.4879931536126989E-2</c:v>
                </c:pt>
                <c:pt idx="1908">
                  <c:v>1.4880844074491861E-2</c:v>
                </c:pt>
                <c:pt idx="1909">
                  <c:v>1.48817982302063E-2</c:v>
                </c:pt>
                <c:pt idx="1910">
                  <c:v>1.4882794107267117E-2</c:v>
                </c:pt>
                <c:pt idx="1911">
                  <c:v>1.4883831809671122E-2</c:v>
                </c:pt>
                <c:pt idx="1912">
                  <c:v>1.4884911441335191E-2</c:v>
                </c:pt>
                <c:pt idx="1913">
                  <c:v>1.4886033106096264E-2</c:v>
                </c:pt>
                <c:pt idx="1914">
                  <c:v>1.488719690795115E-2</c:v>
                </c:pt>
                <c:pt idx="1915">
                  <c:v>1.4888402950896662E-2</c:v>
                </c:pt>
                <c:pt idx="1916">
                  <c:v>1.4889651338849674E-2</c:v>
                </c:pt>
                <c:pt idx="1917">
                  <c:v>1.4890942175806998E-2</c:v>
                </c:pt>
                <c:pt idx="1918">
                  <c:v>1.4892275565445701E-2</c:v>
                </c:pt>
                <c:pt idx="1919">
                  <c:v>1.4893651612162273E-2</c:v>
                </c:pt>
                <c:pt idx="1920">
                  <c:v>1.4895070419553846E-2</c:v>
                </c:pt>
                <c:pt idx="1921">
                  <c:v>1.4896744407062457E-2</c:v>
                </c:pt>
                <c:pt idx="1922">
                  <c:v>1.4898036732269304E-2</c:v>
                </c:pt>
                <c:pt idx="1923">
                  <c:v>1.4899584445506875E-2</c:v>
                </c:pt>
                <c:pt idx="1924">
                  <c:v>1.4901175335406691E-2</c:v>
                </c:pt>
                <c:pt idx="1925">
                  <c:v>1.4902809505725756E-2</c:v>
                </c:pt>
                <c:pt idx="1926">
                  <c:v>1.490448706046088E-2</c:v>
                </c:pt>
                <c:pt idx="1927">
                  <c:v>1.490620810352894E-2</c:v>
                </c:pt>
                <c:pt idx="1928">
                  <c:v>1.4907972738926745E-2</c:v>
                </c:pt>
                <c:pt idx="1929">
                  <c:v>1.4909781070571171E-2</c:v>
                </c:pt>
                <c:pt idx="1930">
                  <c:v>1.4911633202459029E-2</c:v>
                </c:pt>
                <c:pt idx="1931">
                  <c:v>1.4913529238427259E-2</c:v>
                </c:pt>
                <c:pt idx="1932">
                  <c:v>1.4915469282312799E-2</c:v>
                </c:pt>
                <c:pt idx="1933">
                  <c:v>1.491745343851214E-2</c:v>
                </c:pt>
                <c:pt idx="1934">
                  <c:v>1.4919481810542479E-2</c:v>
                </c:pt>
                <c:pt idx="1935">
                  <c:v>1.4921554502320689E-2</c:v>
                </c:pt>
                <c:pt idx="1936">
                  <c:v>1.4924284682322764E-2</c:v>
                </c:pt>
                <c:pt idx="1937">
                  <c:v>1.4925833261587584E-2</c:v>
                </c:pt>
                <c:pt idx="1938">
                  <c:v>1.4928039536910021E-2</c:v>
                </c:pt>
                <c:pt idx="1939">
                  <c:v>1.4930615778849798E-2</c:v>
                </c:pt>
                <c:pt idx="1940">
                  <c:v>1.4932586398437309E-2</c:v>
                </c:pt>
                <c:pt idx="1941">
                  <c:v>1.4934927192475911E-2</c:v>
                </c:pt>
                <c:pt idx="1942">
                  <c:v>1.4937313034080191E-2</c:v>
                </c:pt>
                <c:pt idx="1943">
                  <c:v>1.4939744027087087E-2</c:v>
                </c:pt>
                <c:pt idx="1944">
                  <c:v>1.4942220275573348E-2</c:v>
                </c:pt>
                <c:pt idx="1945">
                  <c:v>1.4944741883295976E-2</c:v>
                </c:pt>
                <c:pt idx="1946">
                  <c:v>1.4947308954251781E-2</c:v>
                </c:pt>
                <c:pt idx="1947">
                  <c:v>1.4949921592517512E-2</c:v>
                </c:pt>
                <c:pt idx="1948">
                  <c:v>1.4952579901930108E-2</c:v>
                </c:pt>
                <c:pt idx="1949">
                  <c:v>1.4955283986326506E-2</c:v>
                </c:pt>
                <c:pt idx="1950">
                  <c:v>1.4958033949943328E-2</c:v>
                </c:pt>
                <c:pt idx="1951">
                  <c:v>1.4960829896377703E-2</c:v>
                </c:pt>
                <c:pt idx="1952">
                  <c:v>1.4963671929786315E-2</c:v>
                </c:pt>
                <c:pt idx="1953">
                  <c:v>1.4966560154086039E-2</c:v>
                </c:pt>
                <c:pt idx="1954">
                  <c:v>1.4969494673113815E-2</c:v>
                </c:pt>
                <c:pt idx="1955">
                  <c:v>1.4972475590946388E-2</c:v>
                </c:pt>
                <c:pt idx="1956">
                  <c:v>1.4975503011580571E-2</c:v>
                </c:pt>
                <c:pt idx="1957">
                  <c:v>1.497857703869343E-2</c:v>
                </c:pt>
                <c:pt idx="1958">
                  <c:v>1.4981697776521585E-2</c:v>
                </c:pt>
                <c:pt idx="1959">
                  <c:v>1.4984865328742103E-2</c:v>
                </c:pt>
                <c:pt idx="1960">
                  <c:v>1.4988079799671539E-2</c:v>
                </c:pt>
                <c:pt idx="1961">
                  <c:v>1.4991341292667215E-2</c:v>
                </c:pt>
                <c:pt idx="1962">
                  <c:v>1.499464991220556E-2</c:v>
                </c:pt>
                <c:pt idx="1963">
                  <c:v>1.499800576196364E-2</c:v>
                </c:pt>
                <c:pt idx="1964">
                  <c:v>1.5001408946018202E-2</c:v>
                </c:pt>
                <c:pt idx="1965">
                  <c:v>1.5004859568206186E-2</c:v>
                </c:pt>
                <c:pt idx="1966">
                  <c:v>1.5008357732604338E-2</c:v>
                </c:pt>
                <c:pt idx="1967">
                  <c:v>1.5011903542969662E-2</c:v>
                </c:pt>
                <c:pt idx="1968">
                  <c:v>1.5015497103458841E-2</c:v>
                </c:pt>
                <c:pt idx="1969">
                  <c:v>1.5019138517908814E-2</c:v>
                </c:pt>
                <c:pt idx="1970">
                  <c:v>1.5022827890076584E-2</c:v>
                </c:pt>
                <c:pt idx="1971">
                  <c:v>1.5026565324198771E-2</c:v>
                </c:pt>
                <c:pt idx="1972">
                  <c:v>1.5030350924032376E-2</c:v>
                </c:pt>
                <c:pt idx="1973">
                  <c:v>1.5032426929799669E-2</c:v>
                </c:pt>
                <c:pt idx="1974">
                  <c:v>1.5033191424507208E-2</c:v>
                </c:pt>
                <c:pt idx="1975">
                  <c:v>1.5033844503058447E-2</c:v>
                </c:pt>
                <c:pt idx="1976">
                  <c:v>1.5034603847885464E-2</c:v>
                </c:pt>
                <c:pt idx="1977">
                  <c:v>1.5035360403183873E-2</c:v>
                </c:pt>
                <c:pt idx="1978">
                  <c:v>1.5036114157522817E-2</c:v>
                </c:pt>
                <c:pt idx="1979">
                  <c:v>1.5036865099391505E-2</c:v>
                </c:pt>
                <c:pt idx="1980">
                  <c:v>1.5037613217199208E-2</c:v>
                </c:pt>
                <c:pt idx="1981">
                  <c:v>1.5038358499355198E-2</c:v>
                </c:pt>
                <c:pt idx="1982">
                  <c:v>1.5039100934268745E-2</c:v>
                </c:pt>
                <c:pt idx="1983">
                  <c:v>1.5039840510668867E-2</c:v>
                </c:pt>
                <c:pt idx="1984">
                  <c:v>1.5040577216725026E-2</c:v>
                </c:pt>
                <c:pt idx="1985">
                  <c:v>1.5041311041166239E-2</c:v>
                </c:pt>
                <c:pt idx="1986">
                  <c:v>1.5042250276655622E-2</c:v>
                </c:pt>
                <c:pt idx="1987">
                  <c:v>1.5042769998521166E-2</c:v>
                </c:pt>
                <c:pt idx="1988">
                  <c:v>1.5043495108413296E-2</c:v>
                </c:pt>
                <c:pt idx="1989">
                  <c:v>1.504421729064731E-2</c:v>
                </c:pt>
                <c:pt idx="1990">
                  <c:v>1.5044936533392672E-2</c:v>
                </c:pt>
                <c:pt idx="1991">
                  <c:v>1.5045754910998355E-2</c:v>
                </c:pt>
                <c:pt idx="1992">
                  <c:v>1.5046366154614077E-2</c:v>
                </c:pt>
                <c:pt idx="1993">
                  <c:v>1.5047076509988599E-2</c:v>
                </c:pt>
                <c:pt idx="1994">
                  <c:v>1.5047783879671428E-2</c:v>
                </c:pt>
                <c:pt idx="1995">
                  <c:v>1.5048488252551451E-2</c:v>
                </c:pt>
                <c:pt idx="1996">
                  <c:v>1.5049189616718195E-2</c:v>
                </c:pt>
                <c:pt idx="1997">
                  <c:v>1.5049887960900676E-2</c:v>
                </c:pt>
                <c:pt idx="1998">
                  <c:v>1.5050583273348295E-2</c:v>
                </c:pt>
                <c:pt idx="1999">
                  <c:v>1.5051275542630194E-2</c:v>
                </c:pt>
                <c:pt idx="2000">
                  <c:v>1.5051964757155645E-2</c:v>
                </c:pt>
                <c:pt idx="2001">
                  <c:v>1.5052650905493792E-2</c:v>
                </c:pt>
                <c:pt idx="2002">
                  <c:v>1.5053333976053906E-2</c:v>
                </c:pt>
                <c:pt idx="2003">
                  <c:v>1.505401395724526E-2</c:v>
                </c:pt>
                <c:pt idx="2004">
                  <c:v>1.5054690837796869E-2</c:v>
                </c:pt>
                <c:pt idx="2005">
                  <c:v>1.5055364605878196E-2</c:v>
                </c:pt>
                <c:pt idx="2006">
                  <c:v>1.5056035249898514E-2</c:v>
                </c:pt>
                <c:pt idx="2007">
                  <c:v>1.5056702758666773E-2</c:v>
                </c:pt>
                <c:pt idx="2008">
                  <c:v>1.5057367120432374E-2</c:v>
                </c:pt>
                <c:pt idx="2009">
                  <c:v>1.5058028323844397E-2</c:v>
                </c:pt>
                <c:pt idx="2010">
                  <c:v>1.5058686356992368E-2</c:v>
                </c:pt>
                <c:pt idx="2011">
                  <c:v>1.505934120868524E-2</c:v>
                </c:pt>
                <c:pt idx="2012">
                  <c:v>1.5059992867332284E-2</c:v>
                </c:pt>
                <c:pt idx="2013">
                  <c:v>1.5060641321342771E-2</c:v>
                </c:pt>
                <c:pt idx="2014">
                  <c:v>1.5061286559285847E-2</c:v>
                </c:pt>
                <c:pt idx="2015">
                  <c:v>1.5061928569490846E-2</c:v>
                </c:pt>
                <c:pt idx="2016">
                  <c:v>1.5062567340367039E-2</c:v>
                </c:pt>
                <c:pt idx="2017">
                  <c:v>1.5063202860643443E-2</c:v>
                </c:pt>
                <c:pt idx="2018">
                  <c:v>1.5063835118489521E-2</c:v>
                </c:pt>
                <c:pt idx="2019">
                  <c:v>1.5064464102794162E-2</c:v>
                </c:pt>
                <c:pt idx="2020">
                  <c:v>1.5065089801407083E-2</c:v>
                </c:pt>
                <c:pt idx="2021">
                  <c:v>1.5065712203456982E-2</c:v>
                </c:pt>
                <c:pt idx="2022">
                  <c:v>1.506633129695345E-2</c:v>
                </c:pt>
                <c:pt idx="2023">
                  <c:v>1.5066947070545567E-2</c:v>
                </c:pt>
                <c:pt idx="2024">
                  <c:v>1.5067559512722539E-2</c:v>
                </c:pt>
                <c:pt idx="2025">
                  <c:v>1.5068342024537884E-2</c:v>
                </c:pt>
                <c:pt idx="2026">
                  <c:v>1.506894680868065E-2</c:v>
                </c:pt>
                <c:pt idx="2027">
                  <c:v>1.5069462513679355E-2</c:v>
                </c:pt>
                <c:pt idx="2028">
                  <c:v>1.5070061031314808E-2</c:v>
                </c:pt>
                <c:pt idx="2029">
                  <c:v>1.5070656157982754E-2</c:v>
                </c:pt>
                <c:pt idx="2030">
                  <c:v>1.5071247882412209E-2</c:v>
                </c:pt>
                <c:pt idx="2031">
                  <c:v>1.5071836193092381E-2</c:v>
                </c:pt>
                <c:pt idx="2032">
                  <c:v>1.5072421078352605E-2</c:v>
                </c:pt>
                <c:pt idx="2033">
                  <c:v>1.5073002526682089E-2</c:v>
                </c:pt>
                <c:pt idx="2034">
                  <c:v>1.5073580526729913E-2</c:v>
                </c:pt>
                <c:pt idx="2035">
                  <c:v>1.507415506666554E-2</c:v>
                </c:pt>
                <c:pt idx="2036">
                  <c:v>1.507472613513805E-2</c:v>
                </c:pt>
                <c:pt idx="2037">
                  <c:v>1.5075293720556715E-2</c:v>
                </c:pt>
                <c:pt idx="2038">
                  <c:v>1.5075857811570614E-2</c:v>
                </c:pt>
                <c:pt idx="2039">
                  <c:v>1.5076418396429148E-2</c:v>
                </c:pt>
                <c:pt idx="2040">
                  <c:v>1.5076975463701459E-2</c:v>
                </c:pt>
                <c:pt idx="2041">
                  <c:v>1.5078396631098556E-2</c:v>
                </c:pt>
                <c:pt idx="2042">
                  <c:v>1.5078078999204436E-2</c:v>
                </c:pt>
                <c:pt idx="2043">
                  <c:v>1.5078703217241696E-2</c:v>
                </c:pt>
                <c:pt idx="2044">
                  <c:v>1.5079168325833336E-2</c:v>
                </c:pt>
                <c:pt idx="2045">
                  <c:v>1.5079707631953099E-2</c:v>
                </c:pt>
                <c:pt idx="2046">
                  <c:v>1.5080243351421885E-2</c:v>
                </c:pt>
                <c:pt idx="2047">
                  <c:v>1.508077547256903E-2</c:v>
                </c:pt>
                <c:pt idx="2048">
                  <c:v>1.508130398372387E-2</c:v>
                </c:pt>
                <c:pt idx="2049">
                  <c:v>1.5081828873535486E-2</c:v>
                </c:pt>
                <c:pt idx="2050">
                  <c:v>1.5082350130413147E-2</c:v>
                </c:pt>
                <c:pt idx="2051">
                  <c:v>1.5082867742766126E-2</c:v>
                </c:pt>
                <c:pt idx="2052">
                  <c:v>1.5083381699243503E-2</c:v>
                </c:pt>
                <c:pt idx="2053">
                  <c:v>1.5083891988094678E-2</c:v>
                </c:pt>
                <c:pt idx="2054">
                  <c:v>1.5084398597968729E-2</c:v>
                </c:pt>
                <c:pt idx="2055">
                  <c:v>1.5084901517194993E-2</c:v>
                </c:pt>
                <c:pt idx="2056">
                  <c:v>1.5085400734262677E-2</c:v>
                </c:pt>
                <c:pt idx="2057">
                  <c:v>1.5085896237900798E-2</c:v>
                </c:pt>
                <c:pt idx="2058">
                  <c:v>1.508638801603901E-2</c:v>
                </c:pt>
                <c:pt idx="2059">
                  <c:v>1.5086876057726073E-2</c:v>
                </c:pt>
                <c:pt idx="2060">
                  <c:v>1.5087360350971579E-2</c:v>
                </c:pt>
                <c:pt idx="2061">
                  <c:v>1.5087840884664416E-2</c:v>
                </c:pt>
                <c:pt idx="2062">
                  <c:v>1.5088317646974048E-2</c:v>
                </c:pt>
                <c:pt idx="2063">
                  <c:v>1.5088790626309745E-2</c:v>
                </c:pt>
                <c:pt idx="2064">
                  <c:v>1.5089259811400524E-2</c:v>
                </c:pt>
                <c:pt idx="2065">
                  <c:v>1.508972519057572E-2</c:v>
                </c:pt>
                <c:pt idx="2066">
                  <c:v>1.5090186752244605E-2</c:v>
                </c:pt>
                <c:pt idx="2067">
                  <c:v>1.5090644485136195E-2</c:v>
                </c:pt>
                <c:pt idx="2068">
                  <c:v>1.5091098377340018E-2</c:v>
                </c:pt>
                <c:pt idx="2069">
                  <c:v>1.5091548417585088E-2</c:v>
                </c:pt>
                <c:pt idx="2070">
                  <c:v>1.5091994594280678E-2</c:v>
                </c:pt>
                <c:pt idx="2071">
                  <c:v>1.5092436895915995E-2</c:v>
                </c:pt>
                <c:pt idx="2072">
                  <c:v>1.5092875310820375E-2</c:v>
                </c:pt>
                <c:pt idx="2073">
                  <c:v>1.5093309827722834E-2</c:v>
                </c:pt>
                <c:pt idx="2074">
                  <c:v>1.5093740434792835E-2</c:v>
                </c:pt>
                <c:pt idx="2075">
                  <c:v>1.5094167120759394E-2</c:v>
                </c:pt>
                <c:pt idx="2076">
                  <c:v>1.5094589873951847E-2</c:v>
                </c:pt>
                <c:pt idx="2077">
                  <c:v>1.5095819901391749E-2</c:v>
                </c:pt>
                <c:pt idx="2078">
                  <c:v>1.5096233090208244E-2</c:v>
                </c:pt>
                <c:pt idx="2079">
                  <c:v>1.5095892795162769E-2</c:v>
                </c:pt>
                <c:pt idx="2080">
                  <c:v>1.5096299132686397E-2</c:v>
                </c:pt>
                <c:pt idx="2081">
                  <c:v>1.50967014782033E-2</c:v>
                </c:pt>
                <c:pt idx="2082">
                  <c:v>1.5097099819962878E-2</c:v>
                </c:pt>
                <c:pt idx="2083">
                  <c:v>1.5097494146774082E-2</c:v>
                </c:pt>
                <c:pt idx="2084">
                  <c:v>1.5097884446806376E-2</c:v>
                </c:pt>
                <c:pt idx="2085">
                  <c:v>1.5098270708868711E-2</c:v>
                </c:pt>
                <c:pt idx="2086">
                  <c:v>1.5098652921130551E-2</c:v>
                </c:pt>
                <c:pt idx="2087">
                  <c:v>1.509903107216104E-2</c:v>
                </c:pt>
                <c:pt idx="2088">
                  <c:v>1.5099405150369449E-2</c:v>
                </c:pt>
                <c:pt idx="2089">
                  <c:v>1.5099775144324923E-2</c:v>
                </c:pt>
                <c:pt idx="2090">
                  <c:v>1.5100141042436732E-2</c:v>
                </c:pt>
                <c:pt idx="2091">
                  <c:v>1.5101872238711067E-2</c:v>
                </c:pt>
                <c:pt idx="2092">
                  <c:v>1.5101063035078965E-2</c:v>
                </c:pt>
                <c:pt idx="2093">
                  <c:v>1.5101414211127206E-2</c:v>
                </c:pt>
                <c:pt idx="2094">
                  <c:v>1.5101761238573985E-2</c:v>
                </c:pt>
                <c:pt idx="2095">
                  <c:v>1.5102152746759856E-2</c:v>
                </c:pt>
                <c:pt idx="2096">
                  <c:v>1.5102442801619986E-2</c:v>
                </c:pt>
                <c:pt idx="2097">
                  <c:v>1.510277731427756E-2</c:v>
                </c:pt>
                <c:pt idx="2098">
                  <c:v>1.5103107632210566E-2</c:v>
                </c:pt>
                <c:pt idx="2099">
                  <c:v>1.5103433743908212E-2</c:v>
                </c:pt>
                <c:pt idx="2100">
                  <c:v>1.5103755637939642E-2</c:v>
                </c:pt>
                <c:pt idx="2101">
                  <c:v>1.5104073302634191E-2</c:v>
                </c:pt>
                <c:pt idx="2102">
                  <c:v>1.5104386726561003E-2</c:v>
                </c:pt>
                <c:pt idx="2103">
                  <c:v>1.5104695898049414E-2</c:v>
                </c:pt>
                <c:pt idx="2104">
                  <c:v>1.5105000805828439E-2</c:v>
                </c:pt>
                <c:pt idx="2105">
                  <c:v>1.5105301438067542E-2</c:v>
                </c:pt>
                <c:pt idx="2106">
                  <c:v>1.5105597783495739E-2</c:v>
                </c:pt>
                <c:pt idx="2107">
                  <c:v>1.5105889830362429E-2</c:v>
                </c:pt>
                <c:pt idx="2108">
                  <c:v>1.5106177567396628E-2</c:v>
                </c:pt>
                <c:pt idx="2109">
                  <c:v>1.5106460982847736E-2</c:v>
                </c:pt>
                <c:pt idx="2110">
                  <c:v>1.5106740065045088E-2</c:v>
                </c:pt>
                <c:pt idx="2111">
                  <c:v>1.5107014802797636E-2</c:v>
                </c:pt>
                <c:pt idx="2112">
                  <c:v>1.5107285184514652E-2</c:v>
                </c:pt>
                <c:pt idx="2113">
                  <c:v>1.5107551198525471E-2</c:v>
                </c:pt>
                <c:pt idx="2114">
                  <c:v>1.5107812833319301E-2</c:v>
                </c:pt>
                <c:pt idx="2115">
                  <c:v>1.5108070077545221E-2</c:v>
                </c:pt>
                <c:pt idx="2116">
                  <c:v>1.5108322919452633E-2</c:v>
                </c:pt>
                <c:pt idx="2117">
                  <c:v>1.5108571347530741E-2</c:v>
                </c:pt>
                <c:pt idx="2118">
                  <c:v>1.5108815350268756E-2</c:v>
                </c:pt>
                <c:pt idx="2119">
                  <c:v>1.510905491623582E-2</c:v>
                </c:pt>
                <c:pt idx="2120">
                  <c:v>1.5109290033921141E-2</c:v>
                </c:pt>
                <c:pt idx="2121">
                  <c:v>1.5109520691414247E-2</c:v>
                </c:pt>
                <c:pt idx="2122">
                  <c:v>1.5109746877763897E-2</c:v>
                </c:pt>
                <c:pt idx="2123">
                  <c:v>1.5109968581139555E-2</c:v>
                </c:pt>
                <c:pt idx="2124">
                  <c:v>1.5110185789950492E-2</c:v>
                </c:pt>
                <c:pt idx="2125">
                  <c:v>1.5110398492765853E-2</c:v>
                </c:pt>
                <c:pt idx="2126">
                  <c:v>1.5110606677994909E-2</c:v>
                </c:pt>
                <c:pt idx="2127">
                  <c:v>1.5110810334046931E-2</c:v>
                </c:pt>
                <c:pt idx="2128">
                  <c:v>1.5111009449650936E-2</c:v>
                </c:pt>
                <c:pt idx="2129">
                  <c:v>1.5111231435440686E-2</c:v>
                </c:pt>
                <c:pt idx="2130">
                  <c:v>1.5111420782218943E-2</c:v>
                </c:pt>
                <c:pt idx="2131">
                  <c:v>1.5111579437148137E-2</c:v>
                </c:pt>
                <c:pt idx="2132">
                  <c:v>1.511176027481298E-2</c:v>
                </c:pt>
                <c:pt idx="2133">
                  <c:v>1.5111936514236035E-2</c:v>
                </c:pt>
                <c:pt idx="2134">
                  <c:v>1.5112108143986447E-2</c:v>
                </c:pt>
                <c:pt idx="2135">
                  <c:v>1.5112275152233678E-2</c:v>
                </c:pt>
                <c:pt idx="2136">
                  <c:v>1.511243752762681E-2</c:v>
                </c:pt>
                <c:pt idx="2137">
                  <c:v>1.5112595258734984E-2</c:v>
                </c:pt>
                <c:pt idx="2138">
                  <c:v>1.5112748333727666E-2</c:v>
                </c:pt>
                <c:pt idx="2139">
                  <c:v>1.5112896741493742E-2</c:v>
                </c:pt>
                <c:pt idx="2140">
                  <c:v>1.5113040469962868E-2</c:v>
                </c:pt>
                <c:pt idx="2141">
                  <c:v>1.5113179508103869E-2</c:v>
                </c:pt>
                <c:pt idx="2142">
                  <c:v>1.5113313844166143E-2</c:v>
                </c:pt>
                <c:pt idx="2143">
                  <c:v>1.5113443466558962E-2</c:v>
                </c:pt>
                <c:pt idx="2144">
                  <c:v>1.5113568364011343E-2</c:v>
                </c:pt>
                <c:pt idx="2145">
                  <c:v>1.5113721984567619E-2</c:v>
                </c:pt>
                <c:pt idx="2146">
                  <c:v>1.5113803937092385E-2</c:v>
                </c:pt>
                <c:pt idx="2147">
                  <c:v>1.5113914589859334E-2</c:v>
                </c:pt>
                <c:pt idx="2148">
                  <c:v>1.5114020471402867E-2</c:v>
                </c:pt>
                <c:pt idx="2149">
                  <c:v>1.5114121570132255E-2</c:v>
                </c:pt>
                <c:pt idx="2150">
                  <c:v>1.5114217874616642E-2</c:v>
                </c:pt>
                <c:pt idx="2151">
                  <c:v>1.5114309373185364E-2</c:v>
                </c:pt>
                <c:pt idx="2152">
                  <c:v>1.5114396054407564E-2</c:v>
                </c:pt>
                <c:pt idx="2153">
                  <c:v>1.5114477906692514E-2</c:v>
                </c:pt>
                <c:pt idx="2154">
                  <c:v>1.5114554918529421E-2</c:v>
                </c:pt>
                <c:pt idx="2155">
                  <c:v>1.5114627078407494E-2</c:v>
                </c:pt>
                <c:pt idx="2156">
                  <c:v>1.511469437481594E-2</c:v>
                </c:pt>
                <c:pt idx="2157">
                  <c:v>1.5114756796243967E-2</c:v>
                </c:pt>
                <c:pt idx="2158">
                  <c:v>1.5114814331100845E-2</c:v>
                </c:pt>
                <c:pt idx="2159">
                  <c:v>1.5114866967715912E-2</c:v>
                </c:pt>
                <c:pt idx="2160">
                  <c:v>1.5114914694818182E-2</c:v>
                </c:pt>
                <c:pt idx="2161">
                  <c:v>1.5114957500736992E-2</c:v>
                </c:pt>
                <c:pt idx="2162">
                  <c:v>1.5114995374041484E-2</c:v>
                </c:pt>
                <c:pt idx="2163">
                  <c:v>1.5115028302981059E-2</c:v>
                </c:pt>
                <c:pt idx="2164">
                  <c:v>1.5115056276284733E-2</c:v>
                </c:pt>
                <c:pt idx="2165">
                  <c:v>1.5115079282201904E-2</c:v>
                </c:pt>
                <c:pt idx="2166">
                  <c:v>1.5115097309381653E-2</c:v>
                </c:pt>
                <c:pt idx="2167">
                  <c:v>1.5115110346153315E-2</c:v>
                </c:pt>
                <c:pt idx="2168">
                  <c:v>1.5115118381165971E-2</c:v>
                </c:pt>
                <c:pt idx="2169">
                  <c:v>1.5115121402589082E-2</c:v>
                </c:pt>
                <c:pt idx="2170">
                  <c:v>1.5115119399231602E-2</c:v>
                </c:pt>
                <c:pt idx="2171">
                  <c:v>1.5115112359422866E-2</c:v>
                </c:pt>
                <c:pt idx="2172">
                  <c:v>1.511510027149221E-2</c:v>
                </c:pt>
                <c:pt idx="2173">
                  <c:v>1.5115083124168649E-2</c:v>
                </c:pt>
                <c:pt idx="2174">
                  <c:v>1.5115060905701583E-2</c:v>
                </c:pt>
                <c:pt idx="2175">
                  <c:v>1.5115033604420347E-2</c:v>
                </c:pt>
                <c:pt idx="2176">
                  <c:v>1.5115001209293766E-2</c:v>
                </c:pt>
                <c:pt idx="2177">
                  <c:v>1.5114963708491302E-2</c:v>
                </c:pt>
                <c:pt idx="2178">
                  <c:v>1.5114921090342293E-2</c:v>
                </c:pt>
                <c:pt idx="2179">
                  <c:v>1.5114873343575752E-2</c:v>
                </c:pt>
                <c:pt idx="2180">
                  <c:v>1.5114820456521016E-2</c:v>
                </c:pt>
                <c:pt idx="2181">
                  <c:v>1.5114762417667293E-2</c:v>
                </c:pt>
                <c:pt idx="2182">
                  <c:v>1.5114699215503791E-2</c:v>
                </c:pt>
                <c:pt idx="2183">
                  <c:v>1.5114630838519716E-2</c:v>
                </c:pt>
                <c:pt idx="2184">
                  <c:v>1.5114557275204277E-2</c:v>
                </c:pt>
                <c:pt idx="2185">
                  <c:v>1.5114478513806873E-2</c:v>
                </c:pt>
                <c:pt idx="2186">
                  <c:v>1.5114394543136456E-2</c:v>
                </c:pt>
                <c:pt idx="2187">
                  <c:v>1.5114305351442425E-2</c:v>
                </c:pt>
                <c:pt idx="2188">
                  <c:v>1.5114210927213989E-2</c:v>
                </c:pt>
                <c:pt idx="2189">
                  <c:v>1.5114111258940355E-2</c:v>
                </c:pt>
                <c:pt idx="2190">
                  <c:v>1.511400633511073E-2</c:v>
                </c:pt>
                <c:pt idx="2191">
                  <c:v>1.5113896144134387E-2</c:v>
                </c:pt>
                <c:pt idx="2192">
                  <c:v>1.5113780674580468E-2</c:v>
                </c:pt>
                <c:pt idx="2193">
                  <c:v>1.5113659914858246E-2</c:v>
                </c:pt>
                <c:pt idx="2194">
                  <c:v>1.5113533853456929E-2</c:v>
                </c:pt>
                <c:pt idx="2195">
                  <c:v>1.5113402478785787E-2</c:v>
                </c:pt>
                <c:pt idx="2196">
                  <c:v>1.5113225742799941E-2</c:v>
                </c:pt>
                <c:pt idx="2197">
                  <c:v>1.5113123743590862E-2</c:v>
                </c:pt>
                <c:pt idx="2198">
                  <c:v>1.511297636012543E-2</c:v>
                </c:pt>
                <c:pt idx="2199">
                  <c:v>1.5112823617347004E-2</c:v>
                </c:pt>
                <c:pt idx="2200">
                  <c:v>1.5112665503584921E-2</c:v>
                </c:pt>
                <c:pt idx="2201">
                  <c:v>1.5112502007328388E-2</c:v>
                </c:pt>
                <c:pt idx="2202">
                  <c:v>1.511233311730642E-2</c:v>
                </c:pt>
                <c:pt idx="2203">
                  <c:v>1.5112158821688482E-2</c:v>
                </c:pt>
                <c:pt idx="2204">
                  <c:v>1.5111979108883844E-2</c:v>
                </c:pt>
                <c:pt idx="2205">
                  <c:v>1.5111793967781395E-2</c:v>
                </c:pt>
                <c:pt idx="2206">
                  <c:v>1.5111603386630534E-2</c:v>
                </c:pt>
                <c:pt idx="2207">
                  <c:v>1.5111407353840534E-2</c:v>
                </c:pt>
                <c:pt idx="2208">
                  <c:v>1.5111205857820664E-2</c:v>
                </c:pt>
                <c:pt idx="2209">
                  <c:v>1.5110998887220006E-2</c:v>
                </c:pt>
                <c:pt idx="2210">
                  <c:v>1.5110786430287959E-2</c:v>
                </c:pt>
                <c:pt idx="2211">
                  <c:v>1.5110568475833475E-2</c:v>
                </c:pt>
                <c:pt idx="2212">
                  <c:v>1.5110345011866144E-2</c:v>
                </c:pt>
                <c:pt idx="2213">
                  <c:v>1.5110116027354792E-2</c:v>
                </c:pt>
                <c:pt idx="2214">
                  <c:v>1.5109881510388945E-2</c:v>
                </c:pt>
                <c:pt idx="2215">
                  <c:v>1.5109641449617683E-2</c:v>
                </c:pt>
                <c:pt idx="2216">
                  <c:v>1.5109395833530215E-2</c:v>
                </c:pt>
                <c:pt idx="2217">
                  <c:v>1.5109144650296003E-2</c:v>
                </c:pt>
                <c:pt idx="2218">
                  <c:v>1.5108887888803935E-2</c:v>
                </c:pt>
                <c:pt idx="2219">
                  <c:v>1.5108625537223475E-2</c:v>
                </c:pt>
                <c:pt idx="2220">
                  <c:v>1.5108357584203702E-2</c:v>
                </c:pt>
                <c:pt idx="2221">
                  <c:v>1.5108084018153889E-2</c:v>
                </c:pt>
                <c:pt idx="2222">
                  <c:v>1.510780482740337E-2</c:v>
                </c:pt>
                <c:pt idx="2223">
                  <c:v>1.5107520000681163E-2</c:v>
                </c:pt>
                <c:pt idx="2224">
                  <c:v>1.5107229526156729E-2</c:v>
                </c:pt>
                <c:pt idx="2225">
                  <c:v>1.5106933392639021E-2</c:v>
                </c:pt>
                <c:pt idx="2226">
                  <c:v>1.5106631588297503E-2</c:v>
                </c:pt>
                <c:pt idx="2227">
                  <c:v>1.510632410186119E-2</c:v>
                </c:pt>
                <c:pt idx="2228">
                  <c:v>1.5106010921659418E-2</c:v>
                </c:pt>
                <c:pt idx="2229">
                  <c:v>1.5105692036101459E-2</c:v>
                </c:pt>
                <c:pt idx="2230">
                  <c:v>1.5105367433516648E-2</c:v>
                </c:pt>
                <c:pt idx="2231">
                  <c:v>1.5105037102713936E-2</c:v>
                </c:pt>
                <c:pt idx="2232">
                  <c:v>1.5104701032182533E-2</c:v>
                </c:pt>
                <c:pt idx="2233">
                  <c:v>1.5104309908169355E-2</c:v>
                </c:pt>
                <c:pt idx="2234">
                  <c:v>1.5104011625011182E-2</c:v>
                </c:pt>
                <c:pt idx="2235">
                  <c:v>1.5103658265509523E-2</c:v>
                </c:pt>
                <c:pt idx="2236">
                  <c:v>1.5103299119836322E-2</c:v>
                </c:pt>
                <c:pt idx="2237">
                  <c:v>1.5102934176880467E-2</c:v>
                </c:pt>
                <c:pt idx="2238">
                  <c:v>1.5102563424811422E-2</c:v>
                </c:pt>
                <c:pt idx="2239">
                  <c:v>1.5102186851958521E-2</c:v>
                </c:pt>
                <c:pt idx="2240">
                  <c:v>1.5101804446970846E-2</c:v>
                </c:pt>
                <c:pt idx="2241">
                  <c:v>1.5101416198417539E-2</c:v>
                </c:pt>
                <c:pt idx="2242">
                  <c:v>1.5101022094707872E-2</c:v>
                </c:pt>
                <c:pt idx="2243">
                  <c:v>1.5100622124091245E-2</c:v>
                </c:pt>
                <c:pt idx="2244">
                  <c:v>1.5100216275296674E-2</c:v>
                </c:pt>
                <c:pt idx="2245">
                  <c:v>1.509980453673343E-2</c:v>
                </c:pt>
                <c:pt idx="2246">
                  <c:v>1.5099386896810785E-2</c:v>
                </c:pt>
                <c:pt idx="2247">
                  <c:v>1.5098841241290017E-2</c:v>
                </c:pt>
                <c:pt idx="2248">
                  <c:v>1.5098533866844122E-2</c:v>
                </c:pt>
                <c:pt idx="2249">
                  <c:v>1.5098098453778519E-2</c:v>
                </c:pt>
                <c:pt idx="2250">
                  <c:v>1.5097657093150474E-2</c:v>
                </c:pt>
                <c:pt idx="2251">
                  <c:v>1.5097145383675681E-2</c:v>
                </c:pt>
                <c:pt idx="2252">
                  <c:v>1.5096756483483631E-2</c:v>
                </c:pt>
                <c:pt idx="2253">
                  <c:v>1.5096297211423249E-2</c:v>
                </c:pt>
                <c:pt idx="2254">
                  <c:v>1.5095831945597382E-2</c:v>
                </c:pt>
                <c:pt idx="2255">
                  <c:v>1.5095360674814984E-2</c:v>
                </c:pt>
                <c:pt idx="2256">
                  <c:v>1.5094883387485325E-2</c:v>
                </c:pt>
                <c:pt idx="2257">
                  <c:v>1.5094400071777869E-2</c:v>
                </c:pt>
                <c:pt idx="2258">
                  <c:v>1.5093910716421632E-2</c:v>
                </c:pt>
                <c:pt idx="2259">
                  <c:v>1.509341530974595E-2</c:v>
                </c:pt>
                <c:pt idx="2260">
                  <c:v>1.5092913840479838E-2</c:v>
                </c:pt>
                <c:pt idx="2261">
                  <c:v>1.509240629679276E-2</c:v>
                </c:pt>
                <c:pt idx="2262">
                  <c:v>1.5091892667333795E-2</c:v>
                </c:pt>
                <c:pt idx="2263">
                  <c:v>1.5091372940432279E-2</c:v>
                </c:pt>
                <c:pt idx="2264">
                  <c:v>1.5090847104657357E-2</c:v>
                </c:pt>
                <c:pt idx="2265">
                  <c:v>1.5090315148498235E-2</c:v>
                </c:pt>
                <c:pt idx="2266">
                  <c:v>1.5089777060364185E-2</c:v>
                </c:pt>
                <c:pt idx="2267">
                  <c:v>1.5089232828744414E-2</c:v>
                </c:pt>
                <c:pt idx="2268">
                  <c:v>1.5088682442128132E-2</c:v>
                </c:pt>
                <c:pt idx="2269">
                  <c:v>1.5088125888924608E-2</c:v>
                </c:pt>
                <c:pt idx="2270">
                  <c:v>1.5087563157543116E-2</c:v>
                </c:pt>
                <c:pt idx="2271">
                  <c:v>1.5086994236792606E-2</c:v>
                </c:pt>
                <c:pt idx="2272">
                  <c:v>1.508641911468267E-2</c:v>
                </c:pt>
                <c:pt idx="2273">
                  <c:v>1.5085837779782452E-2</c:v>
                </c:pt>
                <c:pt idx="2274">
                  <c:v>1.5085250221060775E-2</c:v>
                </c:pt>
                <c:pt idx="2275">
                  <c:v>1.5084656426287424E-2</c:v>
                </c:pt>
                <c:pt idx="2276">
                  <c:v>1.5084056384351285E-2</c:v>
                </c:pt>
                <c:pt idx="2277">
                  <c:v>1.5083450083581695E-2</c:v>
                </c:pt>
                <c:pt idx="2278">
                  <c:v>1.5082837512387925E-2</c:v>
                </c:pt>
                <c:pt idx="2279">
                  <c:v>1.5082218659498992E-2</c:v>
                </c:pt>
                <c:pt idx="2280">
                  <c:v>1.5081593513084357E-2</c:v>
                </c:pt>
                <c:pt idx="2281">
                  <c:v>1.5080962061793102E-2</c:v>
                </c:pt>
                <c:pt idx="2282">
                  <c:v>1.5080324294114433E-2</c:v>
                </c:pt>
                <c:pt idx="2283">
                  <c:v>1.5079680198297751E-2</c:v>
                </c:pt>
                <c:pt idx="2284">
                  <c:v>1.5079029762992135E-2</c:v>
                </c:pt>
                <c:pt idx="2285">
                  <c:v>1.5078184155248309E-2</c:v>
                </c:pt>
                <c:pt idx="2286">
                  <c:v>1.5077519186368349E-2</c:v>
                </c:pt>
                <c:pt idx="2287">
                  <c:v>1.5076944137639714E-2</c:v>
                </c:pt>
                <c:pt idx="2288">
                  <c:v>1.5076267315681235E-2</c:v>
                </c:pt>
                <c:pt idx="2289">
                  <c:v>1.5075584095001204E-2</c:v>
                </c:pt>
                <c:pt idx="2290">
                  <c:v>1.5074894463928956E-2</c:v>
                </c:pt>
                <c:pt idx="2291">
                  <c:v>1.5074198410953699E-2</c:v>
                </c:pt>
                <c:pt idx="2292">
                  <c:v>1.5073495924564639E-2</c:v>
                </c:pt>
                <c:pt idx="2293">
                  <c:v>1.507278699317105E-2</c:v>
                </c:pt>
                <c:pt idx="2294">
                  <c:v>1.5072071605422011E-2</c:v>
                </c:pt>
                <c:pt idx="2295">
                  <c:v>1.5071349749726792E-2</c:v>
                </c:pt>
                <c:pt idx="2296">
                  <c:v>1.5070621414174923E-2</c:v>
                </c:pt>
                <c:pt idx="2297">
                  <c:v>1.5069886587735226E-2</c:v>
                </c:pt>
                <c:pt idx="2298">
                  <c:v>1.5069145258657102E-2</c:v>
                </c:pt>
                <c:pt idx="2299">
                  <c:v>1.5068397415509693E-2</c:v>
                </c:pt>
                <c:pt idx="2300">
                  <c:v>1.50676430465424E-2</c:v>
                </c:pt>
                <c:pt idx="2301">
                  <c:v>1.5066882140404303E-2</c:v>
                </c:pt>
                <c:pt idx="2302">
                  <c:v>1.5065894208508013E-2</c:v>
                </c:pt>
                <c:pt idx="2303">
                  <c:v>1.5065600341777063E-2</c:v>
                </c:pt>
                <c:pt idx="2304">
                  <c:v>1.5064448034127764E-2</c:v>
                </c:pt>
                <c:pt idx="2305">
                  <c:v>1.5063659922311956E-2</c:v>
                </c:pt>
                <c:pt idx="2306">
                  <c:v>1.5062865214252597E-2</c:v>
                </c:pt>
                <c:pt idx="2307">
                  <c:v>1.5062063898119149E-2</c:v>
                </c:pt>
                <c:pt idx="2308">
                  <c:v>1.5061255962240949E-2</c:v>
                </c:pt>
                <c:pt idx="2309">
                  <c:v>1.5060441395267077E-2</c:v>
                </c:pt>
                <c:pt idx="2310">
                  <c:v>1.5059620185846612E-2</c:v>
                </c:pt>
                <c:pt idx="2311">
                  <c:v>1.5058792322149017E-2</c:v>
                </c:pt>
                <c:pt idx="2312">
                  <c:v>1.5057957792823373E-2</c:v>
                </c:pt>
                <c:pt idx="2313">
                  <c:v>1.5057116586278951E-2</c:v>
                </c:pt>
                <c:pt idx="2314">
                  <c:v>1.5056268690765151E-2</c:v>
                </c:pt>
                <c:pt idx="2315">
                  <c:v>1.5055414095090924E-2</c:v>
                </c:pt>
                <c:pt idx="2316">
                  <c:v>1.5054552787585607E-2</c:v>
                </c:pt>
                <c:pt idx="2317">
                  <c:v>1.5053684756738406E-2</c:v>
                </c:pt>
                <c:pt idx="2318">
                  <c:v>1.5052809991038529E-2</c:v>
                </c:pt>
                <c:pt idx="2319">
                  <c:v>1.5051928478815313E-2</c:v>
                </c:pt>
                <c:pt idx="2320">
                  <c:v>1.5051040208797772E-2</c:v>
                </c:pt>
                <c:pt idx="2321">
                  <c:v>1.5050145169075435E-2</c:v>
                </c:pt>
                <c:pt idx="2322">
                  <c:v>1.5049243348617125E-2</c:v>
                </c:pt>
                <c:pt idx="2323">
                  <c:v>1.5048334735352498E-2</c:v>
                </c:pt>
                <c:pt idx="2324">
                  <c:v>1.5047419318250377E-2</c:v>
                </c:pt>
                <c:pt idx="2325">
                  <c:v>1.5046497085320354E-2</c:v>
                </c:pt>
                <c:pt idx="2326">
                  <c:v>1.5045568025371381E-2</c:v>
                </c:pt>
                <c:pt idx="2327">
                  <c:v>1.5044632126652857E-2</c:v>
                </c:pt>
                <c:pt idx="2328">
                  <c:v>1.5043689377973735E-2</c:v>
                </c:pt>
                <c:pt idx="2329">
                  <c:v>1.5042739767343605E-2</c:v>
                </c:pt>
                <c:pt idx="2330">
                  <c:v>1.5041783283491483E-2</c:v>
                </c:pt>
                <c:pt idx="2331">
                  <c:v>1.5040819914826642E-2</c:v>
                </c:pt>
                <c:pt idx="2332">
                  <c:v>1.5039849649838288E-2</c:v>
                </c:pt>
                <c:pt idx="2333">
                  <c:v>1.5038872477095566E-2</c:v>
                </c:pt>
                <c:pt idx="2334">
                  <c:v>1.5037888384767939E-2</c:v>
                </c:pt>
                <c:pt idx="2335">
                  <c:v>1.5036897361664359E-2</c:v>
                </c:pt>
                <c:pt idx="2336">
                  <c:v>1.5035899396114161E-2</c:v>
                </c:pt>
                <c:pt idx="2337">
                  <c:v>1.5035089501509447E-2</c:v>
                </c:pt>
                <c:pt idx="2338">
                  <c:v>1.5034074542832343E-2</c:v>
                </c:pt>
                <c:pt idx="2339">
                  <c:v>1.5032717607281754E-2</c:v>
                </c:pt>
                <c:pt idx="2340">
                  <c:v>1.5031690757316696E-2</c:v>
                </c:pt>
                <c:pt idx="2341">
                  <c:v>1.5030656905592465E-2</c:v>
                </c:pt>
                <c:pt idx="2342">
                  <c:v>1.5029616040438398E-2</c:v>
                </c:pt>
                <c:pt idx="2343">
                  <c:v>1.502856815058351E-2</c:v>
                </c:pt>
                <c:pt idx="2344">
                  <c:v>1.5027513224357136E-2</c:v>
                </c:pt>
                <c:pt idx="2345">
                  <c:v>1.5026451250168549E-2</c:v>
                </c:pt>
                <c:pt idx="2346">
                  <c:v>1.5025382216666827E-2</c:v>
                </c:pt>
                <c:pt idx="2347">
                  <c:v>1.5024306112261243E-2</c:v>
                </c:pt>
                <c:pt idx="2348">
                  <c:v>1.5023222925281132E-2</c:v>
                </c:pt>
                <c:pt idx="2349">
                  <c:v>1.5022132644295638E-2</c:v>
                </c:pt>
                <c:pt idx="2350">
                  <c:v>1.5021035257793969E-2</c:v>
                </c:pt>
                <c:pt idx="2351">
                  <c:v>1.5020867050809628E-2</c:v>
                </c:pt>
                <c:pt idx="2352">
                  <c:v>1.5018180698564976E-2</c:v>
                </c:pt>
                <c:pt idx="2353">
                  <c:v>1.5017057841157921E-2</c:v>
                </c:pt>
                <c:pt idx="2354">
                  <c:v>1.5015927825237085E-2</c:v>
                </c:pt>
                <c:pt idx="2355">
                  <c:v>1.5014627598590735E-2</c:v>
                </c:pt>
                <c:pt idx="2356">
                  <c:v>1.5013646272690195E-2</c:v>
                </c:pt>
                <c:pt idx="2357">
                  <c:v>1.5012494712962621E-2</c:v>
                </c:pt>
                <c:pt idx="2358">
                  <c:v>1.5011335948837967E-2</c:v>
                </c:pt>
                <c:pt idx="2359">
                  <c:v>1.5010169968805442E-2</c:v>
                </c:pt>
                <c:pt idx="2360">
                  <c:v>1.5008996761274318E-2</c:v>
                </c:pt>
                <c:pt idx="2361">
                  <c:v>1.5007816314813738E-2</c:v>
                </c:pt>
                <c:pt idx="2362">
                  <c:v>1.5006628617832973E-2</c:v>
                </c:pt>
                <c:pt idx="2363">
                  <c:v>1.5005433658741296E-2</c:v>
                </c:pt>
                <c:pt idx="2364">
                  <c:v>1.5004231426267722E-2</c:v>
                </c:pt>
                <c:pt idx="2365">
                  <c:v>1.5003021908501779E-2</c:v>
                </c:pt>
                <c:pt idx="2366">
                  <c:v>1.5001805094252418E-2</c:v>
                </c:pt>
                <c:pt idx="2367">
                  <c:v>1.500058097176904E-2</c:v>
                </c:pt>
                <c:pt idx="2368">
                  <c:v>1.4999349529540851E-2</c:v>
                </c:pt>
                <c:pt idx="2369">
                  <c:v>1.4998110756136995E-2</c:v>
                </c:pt>
                <c:pt idx="2370">
                  <c:v>1.4996864639966745E-2</c:v>
                </c:pt>
                <c:pt idx="2371">
                  <c:v>1.4995611169519307E-2</c:v>
                </c:pt>
                <c:pt idx="2372">
                  <c:v>1.4994350333363826E-2</c:v>
                </c:pt>
                <c:pt idx="2373">
                  <c:v>1.4993082119669765E-2</c:v>
                </c:pt>
                <c:pt idx="2374">
                  <c:v>1.4991806517246076E-2</c:v>
                </c:pt>
                <c:pt idx="2375">
                  <c:v>1.4990523514342158E-2</c:v>
                </c:pt>
                <c:pt idx="2376">
                  <c:v>1.4989233099447219E-2</c:v>
                </c:pt>
                <c:pt idx="2377">
                  <c:v>1.4987935261130403E-2</c:v>
                </c:pt>
                <c:pt idx="2378">
                  <c:v>1.4986629987800981E-2</c:v>
                </c:pt>
                <c:pt idx="2379">
                  <c:v>1.4985317267948162E-2</c:v>
                </c:pt>
                <c:pt idx="2380">
                  <c:v>1.498399708990128E-2</c:v>
                </c:pt>
                <c:pt idx="2381">
                  <c:v>1.4982669442389351E-2</c:v>
                </c:pt>
                <c:pt idx="2382">
                  <c:v>1.4981334313741712E-2</c:v>
                </c:pt>
                <c:pt idx="2383">
                  <c:v>1.4979991692367634E-2</c:v>
                </c:pt>
                <c:pt idx="2384">
                  <c:v>1.4978641566836259E-2</c:v>
                </c:pt>
                <c:pt idx="2385">
                  <c:v>1.4977283925556861E-2</c:v>
                </c:pt>
                <c:pt idx="2386">
                  <c:v>1.4975918757098583E-2</c:v>
                </c:pt>
                <c:pt idx="2387">
                  <c:v>1.497454604979076E-2</c:v>
                </c:pt>
                <c:pt idx="2388">
                  <c:v>1.49731657921226E-2</c:v>
                </c:pt>
                <c:pt idx="2389">
                  <c:v>1.4971591773167425E-2</c:v>
                </c:pt>
                <c:pt idx="2390">
                  <c:v>1.4970182618974093E-2</c:v>
                </c:pt>
                <c:pt idx="2391">
                  <c:v>1.4968979602008048E-2</c:v>
                </c:pt>
                <c:pt idx="2392">
                  <c:v>1.4967569027710681E-2</c:v>
                </c:pt>
                <c:pt idx="2393">
                  <c:v>1.4966150845658888E-2</c:v>
                </c:pt>
                <c:pt idx="2394">
                  <c:v>1.4964725043942195E-2</c:v>
                </c:pt>
                <c:pt idx="2395">
                  <c:v>1.4963291610969875E-2</c:v>
                </c:pt>
                <c:pt idx="2396">
                  <c:v>1.4961850535710752E-2</c:v>
                </c:pt>
                <c:pt idx="2397">
                  <c:v>1.4960401806254353E-2</c:v>
                </c:pt>
                <c:pt idx="2398">
                  <c:v>1.4958945411249758E-2</c:v>
                </c:pt>
                <c:pt idx="2399">
                  <c:v>1.4957481338946366E-2</c:v>
                </c:pt>
                <c:pt idx="2400">
                  <c:v>1.4956009578073193E-2</c:v>
                </c:pt>
                <c:pt idx="2401">
                  <c:v>1.4954530117039511E-2</c:v>
                </c:pt>
                <c:pt idx="2402">
                  <c:v>1.4952616619519077E-2</c:v>
                </c:pt>
                <c:pt idx="2403">
                  <c:v>1.4951548047887897E-2</c:v>
                </c:pt>
                <c:pt idx="2404">
                  <c:v>1.4950045416828317E-2</c:v>
                </c:pt>
                <c:pt idx="2405">
                  <c:v>1.4948535039405186E-2</c:v>
                </c:pt>
                <c:pt idx="2406">
                  <c:v>1.4947016904107713E-2</c:v>
                </c:pt>
                <c:pt idx="2407">
                  <c:v>1.4945272378064089E-2</c:v>
                </c:pt>
                <c:pt idx="2408">
                  <c:v>1.4943957313686695E-2</c:v>
                </c:pt>
                <c:pt idx="2409">
                  <c:v>1.4942415835701439E-2</c:v>
                </c:pt>
                <c:pt idx="2410">
                  <c:v>1.4940866553478926E-2</c:v>
                </c:pt>
                <c:pt idx="2411">
                  <c:v>1.4939309455828109E-2</c:v>
                </c:pt>
                <c:pt idx="2412">
                  <c:v>1.4937744531158259E-2</c:v>
                </c:pt>
                <c:pt idx="2413">
                  <c:v>1.4936171767718776E-2</c:v>
                </c:pt>
                <c:pt idx="2414">
                  <c:v>1.4934591154238674E-2</c:v>
                </c:pt>
                <c:pt idx="2415">
                  <c:v>1.4933002679127227E-2</c:v>
                </c:pt>
                <c:pt idx="2416">
                  <c:v>1.4931406330793706E-2</c:v>
                </c:pt>
                <c:pt idx="2417">
                  <c:v>1.4929802097647382E-2</c:v>
                </c:pt>
                <c:pt idx="2418">
                  <c:v>1.4928189968337335E-2</c:v>
                </c:pt>
                <c:pt idx="2419">
                  <c:v>1.4926569931112965E-2</c:v>
                </c:pt>
                <c:pt idx="2420">
                  <c:v>1.4924941974783223E-2</c:v>
                </c:pt>
                <c:pt idx="2421">
                  <c:v>1.4923306087437638E-2</c:v>
                </c:pt>
                <c:pt idx="2422">
                  <c:v>1.4921662257805224E-2</c:v>
                </c:pt>
                <c:pt idx="2423">
                  <c:v>1.4920010474135381E-2</c:v>
                </c:pt>
                <c:pt idx="2424">
                  <c:v>1.4918350724917318E-2</c:v>
                </c:pt>
                <c:pt idx="2425">
                  <c:v>1.4916682998959985E-2</c:v>
                </c:pt>
                <c:pt idx="2426">
                  <c:v>1.4915007284432846E-2</c:v>
                </c:pt>
                <c:pt idx="2427">
                  <c:v>1.491332356982511E-2</c:v>
                </c:pt>
                <c:pt idx="2428">
                  <c:v>1.4911631843546047E-2</c:v>
                </c:pt>
                <c:pt idx="2429">
                  <c:v>1.4909932094324674E-2</c:v>
                </c:pt>
                <c:pt idx="2430">
                  <c:v>1.490822431041039E-2</c:v>
                </c:pt>
                <c:pt idx="2431">
                  <c:v>1.4906508480292402E-2</c:v>
                </c:pt>
                <c:pt idx="2432">
                  <c:v>1.4904784592459919E-2</c:v>
                </c:pt>
                <c:pt idx="2433">
                  <c:v>1.4903052635482084E-2</c:v>
                </c:pt>
                <c:pt idx="2434">
                  <c:v>1.4901312597608296E-2</c:v>
                </c:pt>
                <c:pt idx="2435">
                  <c:v>1.4899564467567572E-2</c:v>
                </c:pt>
                <c:pt idx="2436">
                  <c:v>1.4897808233689247E-2</c:v>
                </c:pt>
                <c:pt idx="2437">
                  <c:v>1.4896043884462529E-2</c:v>
                </c:pt>
                <c:pt idx="2438">
                  <c:v>1.4894271408216753E-2</c:v>
                </c:pt>
                <c:pt idx="2439">
                  <c:v>1.4892490793600999E-2</c:v>
                </c:pt>
                <c:pt idx="2440">
                  <c:v>1.4890702029104474E-2</c:v>
                </c:pt>
                <c:pt idx="2441">
                  <c:v>1.4888647732531624E-2</c:v>
                </c:pt>
                <c:pt idx="2442">
                  <c:v>1.4886841464916145E-2</c:v>
                </c:pt>
                <c:pt idx="2443">
                  <c:v>1.4885286720502933E-2</c:v>
                </c:pt>
                <c:pt idx="2444">
                  <c:v>1.4883465240975724E-2</c:v>
                </c:pt>
                <c:pt idx="2445">
                  <c:v>1.4881635553614103E-2</c:v>
                </c:pt>
                <c:pt idx="2446">
                  <c:v>1.4879797647147086E-2</c:v>
                </c:pt>
                <c:pt idx="2447">
                  <c:v>1.4877951510223753E-2</c:v>
                </c:pt>
                <c:pt idx="2448">
                  <c:v>1.4876097131013566E-2</c:v>
                </c:pt>
                <c:pt idx="2449">
                  <c:v>1.4874234497845862E-2</c:v>
                </c:pt>
                <c:pt idx="2450">
                  <c:v>1.4872363599689464E-2</c:v>
                </c:pt>
                <c:pt idx="2451">
                  <c:v>1.4870484424633901E-2</c:v>
                </c:pt>
                <c:pt idx="2452">
                  <c:v>1.4868596961168379E-2</c:v>
                </c:pt>
                <c:pt idx="2453">
                  <c:v>1.4866701198021914E-2</c:v>
                </c:pt>
                <c:pt idx="2454">
                  <c:v>1.4864797123363971E-2</c:v>
                </c:pt>
                <c:pt idx="2455">
                  <c:v>1.4862884725843628E-2</c:v>
                </c:pt>
                <c:pt idx="2456">
                  <c:v>1.4860963993710286E-2</c:v>
                </c:pt>
                <c:pt idx="2457">
                  <c:v>1.4858482216126845E-2</c:v>
                </c:pt>
                <c:pt idx="2458">
                  <c:v>1.4857097480280856E-2</c:v>
                </c:pt>
                <c:pt idx="2459">
                  <c:v>1.4855151675723377E-2</c:v>
                </c:pt>
                <c:pt idx="2460">
                  <c:v>1.4853197490589665E-2</c:v>
                </c:pt>
                <c:pt idx="2461">
                  <c:v>1.4851234913448863E-2</c:v>
                </c:pt>
                <c:pt idx="2462">
                  <c:v>1.4849263932630308E-2</c:v>
                </c:pt>
                <c:pt idx="2463">
                  <c:v>1.4847284536383398E-2</c:v>
                </c:pt>
                <c:pt idx="2464">
                  <c:v>1.4845296713756895E-2</c:v>
                </c:pt>
                <c:pt idx="2465">
                  <c:v>1.4843300452840325E-2</c:v>
                </c:pt>
                <c:pt idx="2466">
                  <c:v>1.4841295741963023E-2</c:v>
                </c:pt>
                <c:pt idx="2467">
                  <c:v>1.4839282569933943E-2</c:v>
                </c:pt>
                <c:pt idx="2468">
                  <c:v>1.4837260925082418E-2</c:v>
                </c:pt>
                <c:pt idx="2469">
                  <c:v>1.4835230795897658E-2</c:v>
                </c:pt>
                <c:pt idx="2470">
                  <c:v>1.4833192170708998E-2</c:v>
                </c:pt>
                <c:pt idx="2471">
                  <c:v>1.483114503808558E-2</c:v>
                </c:pt>
                <c:pt idx="2472">
                  <c:v>1.4829089386836358E-2</c:v>
                </c:pt>
                <c:pt idx="2473">
                  <c:v>1.4827025204731115E-2</c:v>
                </c:pt>
                <c:pt idx="2474">
                  <c:v>1.4824952480658737E-2</c:v>
                </c:pt>
                <c:pt idx="2475">
                  <c:v>1.4822871203108434E-2</c:v>
                </c:pt>
                <c:pt idx="2476">
                  <c:v>1.4820781360569413E-2</c:v>
                </c:pt>
                <c:pt idx="2477">
                  <c:v>1.4818682941450945E-2</c:v>
                </c:pt>
                <c:pt idx="2478">
                  <c:v>1.4816575933922493E-2</c:v>
                </c:pt>
                <c:pt idx="2479">
                  <c:v>1.4814460326952883E-2</c:v>
                </c:pt>
                <c:pt idx="2480">
                  <c:v>1.4812336108711577E-2</c:v>
                </c:pt>
                <c:pt idx="2481">
                  <c:v>1.4810203267767719E-2</c:v>
                </c:pt>
                <c:pt idx="2482">
                  <c:v>1.480806179253058E-2</c:v>
                </c:pt>
                <c:pt idx="2483">
                  <c:v>1.4805911671569305E-2</c:v>
                </c:pt>
                <c:pt idx="2484">
                  <c:v>1.4803752893053357E-2</c:v>
                </c:pt>
                <c:pt idx="2485">
                  <c:v>1.4801585445791687E-2</c:v>
                </c:pt>
                <c:pt idx="2486">
                  <c:v>1.4799409318193568E-2</c:v>
                </c:pt>
                <c:pt idx="2487">
                  <c:v>1.4797224498668271E-2</c:v>
                </c:pt>
                <c:pt idx="2488">
                  <c:v>1.4795030975705004E-2</c:v>
                </c:pt>
                <c:pt idx="2489">
                  <c:v>1.4792828737553165E-2</c:v>
                </c:pt>
                <c:pt idx="2490">
                  <c:v>1.479061777318158E-2</c:v>
                </c:pt>
                <c:pt idx="2491">
                  <c:v>1.478839807059984E-2</c:v>
                </c:pt>
                <c:pt idx="2492">
                  <c:v>1.478616961853696E-2</c:v>
                </c:pt>
                <c:pt idx="2493">
                  <c:v>1.4768805420857234E-2</c:v>
                </c:pt>
                <c:pt idx="2494">
                  <c:v>1.4750307413970987E-2</c:v>
                </c:pt>
                <c:pt idx="2495">
                  <c:v>1.473184078574441E-2</c:v>
                </c:pt>
                <c:pt idx="2496">
                  <c:v>1.4713405645929711E-2</c:v>
                </c:pt>
                <c:pt idx="2497">
                  <c:v>1.469500210443897E-2</c:v>
                </c:pt>
                <c:pt idx="2498">
                  <c:v>1.467663027150401E-2</c:v>
                </c:pt>
                <c:pt idx="2499">
                  <c:v>1.465829025663723E-2</c:v>
                </c:pt>
                <c:pt idx="2500">
                  <c:v>1.4639982169830645E-2</c:v>
                </c:pt>
                <c:pt idx="2501">
                  <c:v>1.462170612131608E-2</c:v>
                </c:pt>
                <c:pt idx="2502">
                  <c:v>1.460346222068587E-2</c:v>
                </c:pt>
                <c:pt idx="2503">
                  <c:v>1.4585250578011966E-2</c:v>
                </c:pt>
                <c:pt idx="2504">
                  <c:v>1.4567071302966639E-2</c:v>
                </c:pt>
                <c:pt idx="2505">
                  <c:v>1.4548924505781713E-2</c:v>
                </c:pt>
                <c:pt idx="2506">
                  <c:v>1.4530810296209395E-2</c:v>
                </c:pt>
                <c:pt idx="2507">
                  <c:v>1.4507568658874703E-2</c:v>
                </c:pt>
                <c:pt idx="2508">
                  <c:v>1.4494680079550903E-2</c:v>
                </c:pt>
                <c:pt idx="2509">
                  <c:v>1.4476664292288888E-2</c:v>
                </c:pt>
                <c:pt idx="2510">
                  <c:v>1.4458681532287798E-2</c:v>
                </c:pt>
                <c:pt idx="2511">
                  <c:v>1.4438170389183824E-2</c:v>
                </c:pt>
                <c:pt idx="2512">
                  <c:v>1.4422815533876587E-2</c:v>
                </c:pt>
                <c:pt idx="2513">
                  <c:v>1.4404932515210689E-2</c:v>
                </c:pt>
                <c:pt idx="2514">
                  <c:v>1.4387082963374098E-2</c:v>
                </c:pt>
                <c:pt idx="2515">
                  <c:v>1.4369266988438767E-2</c:v>
                </c:pt>
                <c:pt idx="2516">
                  <c:v>1.4351484700236838E-2</c:v>
                </c:pt>
                <c:pt idx="2517">
                  <c:v>1.4333736208760328E-2</c:v>
                </c:pt>
                <c:pt idx="2518">
                  <c:v>1.4316021623761443E-2</c:v>
                </c:pt>
                <c:pt idx="2519">
                  <c:v>1.42983410552322E-2</c:v>
                </c:pt>
                <c:pt idx="2520">
                  <c:v>1.4280694613084677E-2</c:v>
                </c:pt>
                <c:pt idx="2521">
                  <c:v>1.426308240731089E-2</c:v>
                </c:pt>
                <c:pt idx="2522">
                  <c:v>1.4245504547742982E-2</c:v>
                </c:pt>
                <c:pt idx="2523">
                  <c:v>1.4227961144293033E-2</c:v>
                </c:pt>
                <c:pt idx="2524">
                  <c:v>1.4210452306793186E-2</c:v>
                </c:pt>
                <c:pt idx="2525">
                  <c:v>1.4192978145315394E-2</c:v>
                </c:pt>
                <c:pt idx="2526">
                  <c:v>1.4175538769691798E-2</c:v>
                </c:pt>
                <c:pt idx="2527">
                  <c:v>1.4158134289994351E-2</c:v>
                </c:pt>
                <c:pt idx="2528">
                  <c:v>1.4140764815815388E-2</c:v>
                </c:pt>
                <c:pt idx="2529">
                  <c:v>1.4123430457146924E-2</c:v>
                </c:pt>
                <c:pt idx="2530">
                  <c:v>1.4106131324220783E-2</c:v>
                </c:pt>
                <c:pt idx="2531">
                  <c:v>1.4088867526549365E-2</c:v>
                </c:pt>
                <c:pt idx="2532">
                  <c:v>1.407163917420462E-2</c:v>
                </c:pt>
                <c:pt idx="2533">
                  <c:v>1.4054446377178564E-2</c:v>
                </c:pt>
                <c:pt idx="2534">
                  <c:v>1.4037289245223405E-2</c:v>
                </c:pt>
                <c:pt idx="2535">
                  <c:v>1.4020167888331159E-2</c:v>
                </c:pt>
                <c:pt idx="2536">
                  <c:v>1.4003082416493839E-2</c:v>
                </c:pt>
                <c:pt idx="2537">
                  <c:v>1.3986032939463655E-2</c:v>
                </c:pt>
                <c:pt idx="2538">
                  <c:v>1.3969019567312557E-2</c:v>
                </c:pt>
                <c:pt idx="2539">
                  <c:v>1.3952042409792753E-2</c:v>
                </c:pt>
                <c:pt idx="2540">
                  <c:v>1.3935101576976194E-2</c:v>
                </c:pt>
                <c:pt idx="2541">
                  <c:v>1.3918197178615088E-2</c:v>
                </c:pt>
                <c:pt idx="2542">
                  <c:v>1.3901329324781386E-2</c:v>
                </c:pt>
                <c:pt idx="2543">
                  <c:v>1.388449812514736E-2</c:v>
                </c:pt>
                <c:pt idx="2544">
                  <c:v>1.3867703689944832E-2</c:v>
                </c:pt>
                <c:pt idx="2545">
                  <c:v>1.3846165042439296E-2</c:v>
                </c:pt>
                <c:pt idx="2546">
                  <c:v>1.382945505248756E-2</c:v>
                </c:pt>
                <c:pt idx="2547">
                  <c:v>1.3815161748667038E-2</c:v>
                </c:pt>
                <c:pt idx="2548">
                  <c:v>1.379852079341326E-2</c:v>
                </c:pt>
                <c:pt idx="2549">
                  <c:v>1.3781917167658975E-2</c:v>
                </c:pt>
                <c:pt idx="2550">
                  <c:v>1.376535098131626E-2</c:v>
                </c:pt>
                <c:pt idx="2551">
                  <c:v>1.3748822344457068E-2</c:v>
                </c:pt>
                <c:pt idx="2552">
                  <c:v>1.3732331366753669E-2</c:v>
                </c:pt>
                <c:pt idx="2553">
                  <c:v>1.3715878158118144E-2</c:v>
                </c:pt>
                <c:pt idx="2554">
                  <c:v>1.3699462828782316E-2</c:v>
                </c:pt>
                <c:pt idx="2555">
                  <c:v>1.3683085488258584E-2</c:v>
                </c:pt>
                <c:pt idx="2556">
                  <c:v>1.3666746246698835E-2</c:v>
                </c:pt>
                <c:pt idx="2557">
                  <c:v>1.3650445214095086E-2</c:v>
                </c:pt>
                <c:pt idx="2558">
                  <c:v>1.3634182499959735E-2</c:v>
                </c:pt>
                <c:pt idx="2559">
                  <c:v>1.3617958214684478E-2</c:v>
                </c:pt>
                <c:pt idx="2560">
                  <c:v>1.3601772467781714E-2</c:v>
                </c:pt>
                <c:pt idx="2561">
                  <c:v>1.3585625369563203E-2</c:v>
                </c:pt>
                <c:pt idx="2562">
                  <c:v>1.3564921780879757E-2</c:v>
                </c:pt>
                <c:pt idx="2563">
                  <c:v>1.3551155098445733E-2</c:v>
                </c:pt>
                <c:pt idx="2564">
                  <c:v>1.353741706437539E-2</c:v>
                </c:pt>
                <c:pt idx="2565">
                  <c:v>1.3521425658975517E-2</c:v>
                </c:pt>
                <c:pt idx="2566">
                  <c:v>1.3505473451580485E-2</c:v>
                </c:pt>
                <c:pt idx="2567">
                  <c:v>1.3489560552102375E-2</c:v>
                </c:pt>
                <c:pt idx="2568">
                  <c:v>1.3473687070533202E-2</c:v>
                </c:pt>
                <c:pt idx="2569">
                  <c:v>1.3457853116785046E-2</c:v>
                </c:pt>
                <c:pt idx="2570">
                  <c:v>1.3442058800610113E-2</c:v>
                </c:pt>
                <c:pt idx="2571">
                  <c:v>1.3426304231920483E-2</c:v>
                </c:pt>
                <c:pt idx="2572">
                  <c:v>1.3410589520788108E-2</c:v>
                </c:pt>
                <c:pt idx="2573">
                  <c:v>1.339491477704513E-2</c:v>
                </c:pt>
                <c:pt idx="2574">
                  <c:v>1.3379280110603631E-2</c:v>
                </c:pt>
                <c:pt idx="2575">
                  <c:v>1.336368563153556E-2</c:v>
                </c:pt>
                <c:pt idx="2576">
                  <c:v>1.334813144951319E-2</c:v>
                </c:pt>
                <c:pt idx="2577">
                  <c:v>1.3332617674448599E-2</c:v>
                </c:pt>
                <c:pt idx="2578">
                  <c:v>1.3317144416333804E-2</c:v>
                </c:pt>
                <c:pt idx="2579">
                  <c:v>1.3301711785160819E-2</c:v>
                </c:pt>
                <c:pt idx="2580">
                  <c:v>1.3286319890601916E-2</c:v>
                </c:pt>
                <c:pt idx="2581">
                  <c:v>1.3270968842808983E-2</c:v>
                </c:pt>
                <c:pt idx="2582">
                  <c:v>1.3255658751694099E-2</c:v>
                </c:pt>
                <c:pt idx="2583">
                  <c:v>1.3240389727169344E-2</c:v>
                </c:pt>
                <c:pt idx="2584">
                  <c:v>1.3225161878906988E-2</c:v>
                </c:pt>
                <c:pt idx="2585">
                  <c:v>1.3209975316978984E-2</c:v>
                </c:pt>
                <c:pt idx="2586">
                  <c:v>1.319483015129741E-2</c:v>
                </c:pt>
                <c:pt idx="2587">
                  <c:v>1.3179726491854282E-2</c:v>
                </c:pt>
                <c:pt idx="2588">
                  <c:v>1.3164664448321872E-2</c:v>
                </c:pt>
                <c:pt idx="2589">
                  <c:v>1.3149644130932003E-2</c:v>
                </c:pt>
                <c:pt idx="2590">
                  <c:v>1.3134665649436883E-2</c:v>
                </c:pt>
                <c:pt idx="2591">
                  <c:v>1.3119729113508782E-2</c:v>
                </c:pt>
                <c:pt idx="2592">
                  <c:v>1.3104834633459461E-2</c:v>
                </c:pt>
                <c:pt idx="2593">
                  <c:v>1.3089982318961191E-2</c:v>
                </c:pt>
                <c:pt idx="2594">
                  <c:v>1.3075172280085923E-2</c:v>
                </c:pt>
                <c:pt idx="2595">
                  <c:v>1.3060404626585864E-2</c:v>
                </c:pt>
                <c:pt idx="2596">
                  <c:v>1.3045679468373095E-2</c:v>
                </c:pt>
                <c:pt idx="2597">
                  <c:v>1.3026809741392142E-2</c:v>
                </c:pt>
                <c:pt idx="2598">
                  <c:v>1.3012182128111505E-2</c:v>
                </c:pt>
                <c:pt idx="2599">
                  <c:v>1.2999678280234406E-2</c:v>
                </c:pt>
                <c:pt idx="2600">
                  <c:v>1.2985130345057883E-2</c:v>
                </c:pt>
                <c:pt idx="2601">
                  <c:v>1.2970625470636321E-2</c:v>
                </c:pt>
                <c:pt idx="2602">
                  <c:v>1.2956163766562057E-2</c:v>
                </c:pt>
                <c:pt idx="2603">
                  <c:v>1.2941745343146849E-2</c:v>
                </c:pt>
                <c:pt idx="2604">
                  <c:v>1.2927370309983033E-2</c:v>
                </c:pt>
                <c:pt idx="2605">
                  <c:v>1.291303877714256E-2</c:v>
                </c:pt>
                <c:pt idx="2606">
                  <c:v>1.2898750854377639E-2</c:v>
                </c:pt>
                <c:pt idx="2607">
                  <c:v>1.2884506651760219E-2</c:v>
                </c:pt>
                <c:pt idx="2608">
                  <c:v>1.2870306278962573E-2</c:v>
                </c:pt>
                <c:pt idx="2609">
                  <c:v>1.2856149846376397E-2</c:v>
                </c:pt>
                <c:pt idx="2610">
                  <c:v>1.2842037463274281E-2</c:v>
                </c:pt>
                <c:pt idx="2611">
                  <c:v>1.2827969240047921E-2</c:v>
                </c:pt>
                <c:pt idx="2612">
                  <c:v>1.281394528652946E-2</c:v>
                </c:pt>
                <c:pt idx="2613">
                  <c:v>1.2794443071246775E-2</c:v>
                </c:pt>
                <c:pt idx="2614">
                  <c:v>1.2786030627784939E-2</c:v>
                </c:pt>
                <c:pt idx="2615">
                  <c:v>1.27701594347851E-2</c:v>
                </c:pt>
                <c:pt idx="2616">
                  <c:v>1.2758294366417289E-2</c:v>
                </c:pt>
                <c:pt idx="2617">
                  <c:v>1.2744493409799773E-2</c:v>
                </c:pt>
                <c:pt idx="2618">
                  <c:v>1.2730737382042889E-2</c:v>
                </c:pt>
                <c:pt idx="2619">
                  <c:v>1.2717026393378461E-2</c:v>
                </c:pt>
                <c:pt idx="2620">
                  <c:v>1.2703360553638632E-2</c:v>
                </c:pt>
                <c:pt idx="2621">
                  <c:v>1.2689739972735481E-2</c:v>
                </c:pt>
                <c:pt idx="2622">
                  <c:v>1.2676164760581088E-2</c:v>
                </c:pt>
                <c:pt idx="2623">
                  <c:v>1.266263502692766E-2</c:v>
                </c:pt>
                <c:pt idx="2624">
                  <c:v>1.2649150882086957E-2</c:v>
                </c:pt>
                <c:pt idx="2625">
                  <c:v>1.2635712435571378E-2</c:v>
                </c:pt>
                <c:pt idx="2626">
                  <c:v>1.2622319797372938E-2</c:v>
                </c:pt>
                <c:pt idx="2627">
                  <c:v>1.2608973077643526E-2</c:v>
                </c:pt>
                <c:pt idx="2628">
                  <c:v>1.2595672385975476E-2</c:v>
                </c:pt>
                <c:pt idx="2629">
                  <c:v>1.258241783244074E-2</c:v>
                </c:pt>
                <c:pt idx="2630">
                  <c:v>1.2569209527031333E-2</c:v>
                </c:pt>
                <c:pt idx="2631">
                  <c:v>1.2556047579499463E-2</c:v>
                </c:pt>
                <c:pt idx="2632">
                  <c:v>1.2542932099837145E-2</c:v>
                </c:pt>
                <c:pt idx="2633">
                  <c:v>1.2529863197956459E-2</c:v>
                </c:pt>
                <c:pt idx="2634">
                  <c:v>1.251684098384942E-2</c:v>
                </c:pt>
                <c:pt idx="2635">
                  <c:v>1.2503865567188299E-2</c:v>
                </c:pt>
                <c:pt idx="2636">
                  <c:v>1.2490937058045049E-2</c:v>
                </c:pt>
                <c:pt idx="2637">
                  <c:v>1.2478055566331747E-2</c:v>
                </c:pt>
                <c:pt idx="2638">
                  <c:v>1.2465221201880539E-2</c:v>
                </c:pt>
                <c:pt idx="2639">
                  <c:v>1.2452434074603502E-2</c:v>
                </c:pt>
                <c:pt idx="2640">
                  <c:v>1.2439694294492654E-2</c:v>
                </c:pt>
                <c:pt idx="2641">
                  <c:v>1.242700197169988E-2</c:v>
                </c:pt>
                <c:pt idx="2642">
                  <c:v>1.2414357215737581E-2</c:v>
                </c:pt>
                <c:pt idx="2643">
                  <c:v>1.2401760136517836E-2</c:v>
                </c:pt>
                <c:pt idx="2644">
                  <c:v>1.2389210844112597E-2</c:v>
                </c:pt>
                <c:pt idx="2645">
                  <c:v>1.2376709448513878E-2</c:v>
                </c:pt>
                <c:pt idx="2646">
                  <c:v>1.2364256059473888E-2</c:v>
                </c:pt>
                <c:pt idx="2647">
                  <c:v>1.235185078682477E-2</c:v>
                </c:pt>
                <c:pt idx="2648">
                  <c:v>1.2339493740878282E-2</c:v>
                </c:pt>
                <c:pt idx="2649">
                  <c:v>1.2322346778015358E-2</c:v>
                </c:pt>
                <c:pt idx="2650">
                  <c:v>1.2310106474098248E-2</c:v>
                </c:pt>
                <c:pt idx="2651">
                  <c:v>1.2300972500760565E-2</c:v>
                </c:pt>
                <c:pt idx="2652">
                  <c:v>1.2288816420698012E-2</c:v>
                </c:pt>
                <c:pt idx="2653">
                  <c:v>1.2276709132486019E-2</c:v>
                </c:pt>
                <c:pt idx="2654">
                  <c:v>1.2264650745716921E-2</c:v>
                </c:pt>
                <c:pt idx="2655">
                  <c:v>1.2252641370542605E-2</c:v>
                </c:pt>
                <c:pt idx="2656">
                  <c:v>1.224068111671528E-2</c:v>
                </c:pt>
                <c:pt idx="2657">
                  <c:v>1.2228770094306896E-2</c:v>
                </c:pt>
                <c:pt idx="2658">
                  <c:v>1.2216908413149596E-2</c:v>
                </c:pt>
                <c:pt idx="2659">
                  <c:v>1.2205096183075526E-2</c:v>
                </c:pt>
                <c:pt idx="2660">
                  <c:v>1.2193333513996762E-2</c:v>
                </c:pt>
                <c:pt idx="2661">
                  <c:v>1.2181620515985259E-2</c:v>
                </c:pt>
                <c:pt idx="2662">
                  <c:v>1.2167457528866166E-2</c:v>
                </c:pt>
                <c:pt idx="2663">
                  <c:v>1.2151730228380231E-2</c:v>
                </c:pt>
                <c:pt idx="2664">
                  <c:v>1.2140195523908659E-2</c:v>
                </c:pt>
                <c:pt idx="2665">
                  <c:v>1.2128710992902469E-2</c:v>
                </c:pt>
                <c:pt idx="2666">
                  <c:v>1.2117276745273742E-2</c:v>
                </c:pt>
                <c:pt idx="2667">
                  <c:v>1.210427074603615E-2</c:v>
                </c:pt>
                <c:pt idx="2668">
                  <c:v>1.2094559539637117E-2</c:v>
                </c:pt>
                <c:pt idx="2669">
                  <c:v>1.208327680145338E-2</c:v>
                </c:pt>
                <c:pt idx="2670">
                  <c:v>1.2072044786215486E-2</c:v>
                </c:pt>
                <c:pt idx="2671">
                  <c:v>1.2060863603995386E-2</c:v>
                </c:pt>
                <c:pt idx="2672">
                  <c:v>1.204973336454529E-2</c:v>
                </c:pt>
                <c:pt idx="2673">
                  <c:v>1.2038654177777275E-2</c:v>
                </c:pt>
                <c:pt idx="2674">
                  <c:v>1.2027626153523485E-2</c:v>
                </c:pt>
                <c:pt idx="2675">
                  <c:v>1.201664940209568E-2</c:v>
                </c:pt>
                <c:pt idx="2676">
                  <c:v>1.2005724032766452E-2</c:v>
                </c:pt>
                <c:pt idx="2677">
                  <c:v>1.1994850156087367E-2</c:v>
                </c:pt>
                <c:pt idx="2678">
                  <c:v>1.1984027881570825E-2</c:v>
                </c:pt>
                <c:pt idx="2679">
                  <c:v>1.1973257319208841E-2</c:v>
                </c:pt>
                <c:pt idx="2680">
                  <c:v>1.1962538579073367E-2</c:v>
                </c:pt>
                <c:pt idx="2681">
                  <c:v>1.1951871770756739E-2</c:v>
                </c:pt>
                <c:pt idx="2682">
                  <c:v>1.1941257004570716E-2</c:v>
                </c:pt>
                <c:pt idx="2683">
                  <c:v>1.1930694390107632E-2</c:v>
                </c:pt>
                <c:pt idx="2684">
                  <c:v>1.1920184037439441E-2</c:v>
                </c:pt>
                <c:pt idx="2685">
                  <c:v>1.1909726056318348E-2</c:v>
                </c:pt>
                <c:pt idx="2686">
                  <c:v>1.1899320556896242E-2</c:v>
                </c:pt>
                <c:pt idx="2687">
                  <c:v>1.1888967648845394E-2</c:v>
                </c:pt>
                <c:pt idx="2688">
                  <c:v>1.1878667442237756E-2</c:v>
                </c:pt>
                <c:pt idx="2689">
                  <c:v>1.186842004690547E-2</c:v>
                </c:pt>
                <c:pt idx="2690">
                  <c:v>1.1858225572760617E-2</c:v>
                </c:pt>
                <c:pt idx="2691">
                  <c:v>1.1848084129795211E-2</c:v>
                </c:pt>
                <c:pt idx="2692">
                  <c:v>1.1837995827841397E-2</c:v>
                </c:pt>
                <c:pt idx="2693">
                  <c:v>1.1827960776731317E-2</c:v>
                </c:pt>
                <c:pt idx="2694">
                  <c:v>1.1817979086616859E-2</c:v>
                </c:pt>
                <c:pt idx="2695">
                  <c:v>1.1808050867330167E-2</c:v>
                </c:pt>
                <c:pt idx="2696">
                  <c:v>1.1798176228623447E-2</c:v>
                </c:pt>
                <c:pt idx="2697">
                  <c:v>1.1788355280488716E-2</c:v>
                </c:pt>
                <c:pt idx="2698">
                  <c:v>1.1778588132758117E-2</c:v>
                </c:pt>
                <c:pt idx="2699">
                  <c:v>1.1768874895663473E-2</c:v>
                </c:pt>
                <c:pt idx="2700">
                  <c:v>1.1759215678797119E-2</c:v>
                </c:pt>
                <c:pt idx="2701">
                  <c:v>1.1746385111028879E-2</c:v>
                </c:pt>
                <c:pt idx="2702">
                  <c:v>1.1738699773182759E-2</c:v>
                </c:pt>
                <c:pt idx="2703">
                  <c:v>1.1730563249248149E-2</c:v>
                </c:pt>
                <c:pt idx="2704">
                  <c:v>1.1721121212895369E-2</c:v>
                </c:pt>
                <c:pt idx="2705">
                  <c:v>1.171173374625134E-2</c:v>
                </c:pt>
                <c:pt idx="2706">
                  <c:v>1.1702400959467951E-2</c:v>
                </c:pt>
                <c:pt idx="2707">
                  <c:v>1.1693122962457281E-2</c:v>
                </c:pt>
                <c:pt idx="2708">
                  <c:v>1.1683899864971536E-2</c:v>
                </c:pt>
                <c:pt idx="2709">
                  <c:v>1.167473177708267E-2</c:v>
                </c:pt>
                <c:pt idx="2710">
                  <c:v>1.166561880870276E-2</c:v>
                </c:pt>
                <c:pt idx="2711">
                  <c:v>1.1656561069504079E-2</c:v>
                </c:pt>
                <c:pt idx="2712">
                  <c:v>1.164755866971845E-2</c:v>
                </c:pt>
                <c:pt idx="2713">
                  <c:v>1.163861171909808E-2</c:v>
                </c:pt>
                <c:pt idx="2714">
                  <c:v>1.1629720327555049E-2</c:v>
                </c:pt>
                <c:pt idx="2715">
                  <c:v>1.16208846049215E-2</c:v>
                </c:pt>
                <c:pt idx="2716">
                  <c:v>1.1612104661269385E-2</c:v>
                </c:pt>
                <c:pt idx="2717">
                  <c:v>1.1600898300070384E-2</c:v>
                </c:pt>
                <c:pt idx="2718">
                  <c:v>1.1594712550238029E-2</c:v>
                </c:pt>
                <c:pt idx="2719">
                  <c:v>1.1586100602842819E-2</c:v>
                </c:pt>
                <c:pt idx="2720">
                  <c:v>1.1577544873997425E-2</c:v>
                </c:pt>
                <c:pt idx="2721">
                  <c:v>1.1569045473613926E-2</c:v>
                </c:pt>
                <c:pt idx="2722">
                  <c:v>1.1560602511604401E-2</c:v>
                </c:pt>
                <c:pt idx="2723">
                  <c:v>1.1552216097800994E-2</c:v>
                </c:pt>
                <c:pt idx="2724">
                  <c:v>1.1543886342355592E-2</c:v>
                </c:pt>
                <c:pt idx="2725">
                  <c:v>1.1535613355020402E-2</c:v>
                </c:pt>
                <c:pt idx="2726">
                  <c:v>1.1527397245547633E-2</c:v>
                </c:pt>
                <c:pt idx="2727">
                  <c:v>1.1519238124089171E-2</c:v>
                </c:pt>
                <c:pt idx="2728">
                  <c:v>1.1511136100557096E-2</c:v>
                </c:pt>
                <c:pt idx="2729">
                  <c:v>1.1503091284863487E-2</c:v>
                </c:pt>
                <c:pt idx="2730">
                  <c:v>1.1495103786520744E-2</c:v>
                </c:pt>
                <c:pt idx="2731">
                  <c:v>1.148717371616037E-2</c:v>
                </c:pt>
                <c:pt idx="2732">
                  <c:v>1.147930118321483E-2</c:v>
                </c:pt>
                <c:pt idx="2733">
                  <c:v>1.1471486297516265E-2</c:v>
                </c:pt>
                <c:pt idx="2734">
                  <c:v>1.1463729169216563E-2</c:v>
                </c:pt>
                <c:pt idx="2735">
                  <c:v>1.1456029908227805E-2</c:v>
                </c:pt>
                <c:pt idx="2736">
                  <c:v>1.1448388624222261E-2</c:v>
                </c:pt>
                <c:pt idx="2737">
                  <c:v>1.1440805427351819E-2</c:v>
                </c:pt>
                <c:pt idx="2738">
                  <c:v>1.1433280427608494E-2</c:v>
                </c:pt>
                <c:pt idx="2739">
                  <c:v>1.1425813734664558E-2</c:v>
                </c:pt>
                <c:pt idx="2740">
                  <c:v>1.141840545843209E-2</c:v>
                </c:pt>
                <c:pt idx="2741">
                  <c:v>1.1411055709062978E-2</c:v>
                </c:pt>
                <c:pt idx="2742">
                  <c:v>1.1403764596309429E-2</c:v>
                </c:pt>
                <c:pt idx="2743">
                  <c:v>1.1396532230003587E-2</c:v>
                </c:pt>
                <c:pt idx="2744">
                  <c:v>1.138935872005753E-2</c:v>
                </c:pt>
                <c:pt idx="2745">
                  <c:v>1.1382244176623146E-2</c:v>
                </c:pt>
                <c:pt idx="2746">
                  <c:v>1.137518870953258E-2</c:v>
                </c:pt>
                <c:pt idx="2747">
                  <c:v>1.1368192428538038E-2</c:v>
                </c:pt>
                <c:pt idx="2748">
                  <c:v>1.1361255443471663E-2</c:v>
                </c:pt>
                <c:pt idx="2749">
                  <c:v>1.1354377864725151E-2</c:v>
                </c:pt>
                <c:pt idx="2750">
                  <c:v>1.1347559801730966E-2</c:v>
                </c:pt>
                <c:pt idx="2751">
                  <c:v>1.1340801364561059E-2</c:v>
                </c:pt>
                <c:pt idx="2752">
                  <c:v>1.133410266312751E-2</c:v>
                </c:pt>
                <c:pt idx="2753">
                  <c:v>1.1327463807422333E-2</c:v>
                </c:pt>
                <c:pt idx="2754">
                  <c:v>1.1320884907357609E-2</c:v>
                </c:pt>
                <c:pt idx="2755">
                  <c:v>1.1314366072685544E-2</c:v>
                </c:pt>
                <c:pt idx="2756">
                  <c:v>1.1307907413318219E-2</c:v>
                </c:pt>
                <c:pt idx="2757">
                  <c:v>1.130150903940752E-2</c:v>
                </c:pt>
                <c:pt idx="2758">
                  <c:v>1.1295171060705655E-2</c:v>
                </c:pt>
                <c:pt idx="2759">
                  <c:v>1.1288893587044768E-2</c:v>
                </c:pt>
                <c:pt idx="2760">
                  <c:v>1.128267672849681E-2</c:v>
                </c:pt>
                <c:pt idx="2761">
                  <c:v>1.1276520595053796E-2</c:v>
                </c:pt>
                <c:pt idx="2762">
                  <c:v>1.1270425296308062E-2</c:v>
                </c:pt>
                <c:pt idx="2763">
                  <c:v>1.1264390942331559E-2</c:v>
                </c:pt>
                <c:pt idx="2764">
                  <c:v>1.1258417643116303E-2</c:v>
                </c:pt>
                <c:pt idx="2765">
                  <c:v>1.1252505508494437E-2</c:v>
                </c:pt>
                <c:pt idx="2766">
                  <c:v>1.1246654648457977E-2</c:v>
                </c:pt>
                <c:pt idx="2767">
                  <c:v>1.1240865172759129E-2</c:v>
                </c:pt>
                <c:pt idx="2768">
                  <c:v>1.123351193569988E-2</c:v>
                </c:pt>
                <c:pt idx="2769">
                  <c:v>1.1229470814422271E-2</c:v>
                </c:pt>
                <c:pt idx="2770">
                  <c:v>1.1223866151528483E-2</c:v>
                </c:pt>
                <c:pt idx="2771">
                  <c:v>1.1218323312780498E-2</c:v>
                </c:pt>
                <c:pt idx="2772">
                  <c:v>1.1212842408170332E-2</c:v>
                </c:pt>
                <c:pt idx="2773">
                  <c:v>1.1207423547370254E-2</c:v>
                </c:pt>
                <c:pt idx="2774">
                  <c:v>1.120206684021241E-2</c:v>
                </c:pt>
                <c:pt idx="2775">
                  <c:v>1.1196772397088495E-2</c:v>
                </c:pt>
                <c:pt idx="2776">
                  <c:v>1.1191540327351035E-2</c:v>
                </c:pt>
                <c:pt idx="2777">
                  <c:v>1.1186370741231855E-2</c:v>
                </c:pt>
                <c:pt idx="2778">
                  <c:v>1.1181263748802905E-2</c:v>
                </c:pt>
                <c:pt idx="2779">
                  <c:v>1.1176219459576586E-2</c:v>
                </c:pt>
                <c:pt idx="2780">
                  <c:v>1.1171237983704785E-2</c:v>
                </c:pt>
                <c:pt idx="2781">
                  <c:v>1.1166319431019645E-2</c:v>
                </c:pt>
                <c:pt idx="2782">
                  <c:v>1.1161463911513181E-2</c:v>
                </c:pt>
                <c:pt idx="2783">
                  <c:v>1.1156671535017537E-2</c:v>
                </c:pt>
                <c:pt idx="2784">
                  <c:v>1.1151942411524729E-2</c:v>
                </c:pt>
                <c:pt idx="2785">
                  <c:v>1.11472766508669E-2</c:v>
                </c:pt>
                <c:pt idx="2786">
                  <c:v>1.1142674362956129E-2</c:v>
                </c:pt>
                <c:pt idx="2787">
                  <c:v>1.1138135657944304E-2</c:v>
                </c:pt>
                <c:pt idx="2788">
                  <c:v>1.1133660645263888E-2</c:v>
                </c:pt>
                <c:pt idx="2789">
                  <c:v>1.1129249435306576E-2</c:v>
                </c:pt>
                <c:pt idx="2790">
                  <c:v>1.1124902137744641E-2</c:v>
                </c:pt>
                <c:pt idx="2791">
                  <c:v>1.1120618862490161E-2</c:v>
                </c:pt>
                <c:pt idx="2792">
                  <c:v>1.1116399719535153E-2</c:v>
                </c:pt>
                <c:pt idx="2793">
                  <c:v>1.1112244818871631E-2</c:v>
                </c:pt>
                <c:pt idx="2794">
                  <c:v>1.1108154270011994E-2</c:v>
                </c:pt>
                <c:pt idx="2795">
                  <c:v>1.1104128183347939E-2</c:v>
                </c:pt>
                <c:pt idx="2796">
                  <c:v>1.1100166668631672E-2</c:v>
                </c:pt>
                <c:pt idx="2797">
                  <c:v>1.1096269835695338E-2</c:v>
                </c:pt>
                <c:pt idx="2798">
                  <c:v>1.1092437794530952E-2</c:v>
                </c:pt>
                <c:pt idx="2799">
                  <c:v>1.1088670654970656E-2</c:v>
                </c:pt>
                <c:pt idx="2800">
                  <c:v>1.1084968527086403E-2</c:v>
                </c:pt>
                <c:pt idx="2801">
                  <c:v>1.1081331520710336E-2</c:v>
                </c:pt>
                <c:pt idx="2802">
                  <c:v>1.1077759745514726E-2</c:v>
                </c:pt>
                <c:pt idx="2803">
                  <c:v>1.1074253311811333E-2</c:v>
                </c:pt>
                <c:pt idx="2804">
                  <c:v>1.1070812329352364E-2</c:v>
                </c:pt>
                <c:pt idx="2805">
                  <c:v>1.106696006316632E-2</c:v>
                </c:pt>
                <c:pt idx="2806">
                  <c:v>1.1064127157496273E-2</c:v>
                </c:pt>
                <c:pt idx="2807">
                  <c:v>1.1060883188243054E-2</c:v>
                </c:pt>
                <c:pt idx="2808">
                  <c:v>1.105770510980264E-2</c:v>
                </c:pt>
                <c:pt idx="2809">
                  <c:v>1.1054593032167048E-2</c:v>
                </c:pt>
                <c:pt idx="2810">
                  <c:v>1.1051547065248357E-2</c:v>
                </c:pt>
                <c:pt idx="2811">
                  <c:v>1.1048567318958646E-2</c:v>
                </c:pt>
                <c:pt idx="2812">
                  <c:v>1.1045653903050123E-2</c:v>
                </c:pt>
                <c:pt idx="2813">
                  <c:v>1.1042806927674675E-2</c:v>
                </c:pt>
                <c:pt idx="2814">
                  <c:v>1.1040026502824318E-2</c:v>
                </c:pt>
                <c:pt idx="2815">
                  <c:v>1.1037312738251259E-2</c:v>
                </c:pt>
                <c:pt idx="2816">
                  <c:v>1.1034665743787642E-2</c:v>
                </c:pt>
                <c:pt idx="2817">
                  <c:v>1.1032085629345545E-2</c:v>
                </c:pt>
                <c:pt idx="2818">
                  <c:v>1.1028866789191127E-2</c:v>
                </c:pt>
                <c:pt idx="2819">
                  <c:v>1.1027126480653848E-2</c:v>
                </c:pt>
                <c:pt idx="2820">
                  <c:v>1.1024747665988599E-2</c:v>
                </c:pt>
                <c:pt idx="2821">
                  <c:v>1.1022436171392869E-2</c:v>
                </c:pt>
                <c:pt idx="2822">
                  <c:v>1.102019210629912E-2</c:v>
                </c:pt>
                <c:pt idx="2823">
                  <c:v>1.1017710168443884E-2</c:v>
                </c:pt>
                <c:pt idx="2824">
                  <c:v>1.1015906704745504E-2</c:v>
                </c:pt>
                <c:pt idx="2825">
                  <c:v>1.1013865588349603E-2</c:v>
                </c:pt>
                <c:pt idx="2826">
                  <c:v>1.1011892341104002E-2</c:v>
                </c:pt>
                <c:pt idx="2827">
                  <c:v>1.1009987073080651E-2</c:v>
                </c:pt>
                <c:pt idx="2828">
                  <c:v>1.1008149894351504E-2</c:v>
                </c:pt>
                <c:pt idx="2829">
                  <c:v>1.1006380914668767E-2</c:v>
                </c:pt>
                <c:pt idx="2830">
                  <c:v>1.1004680244024456E-2</c:v>
                </c:pt>
                <c:pt idx="2831">
                  <c:v>1.1003047992170778E-2</c:v>
                </c:pt>
                <c:pt idx="2832">
                  <c:v>1.1001484269179684E-2</c:v>
                </c:pt>
                <c:pt idx="2833">
                  <c:v>1.0999989185043191E-2</c:v>
                </c:pt>
                <c:pt idx="2834">
                  <c:v>1.0998562849513505E-2</c:v>
                </c:pt>
                <c:pt idx="2835">
                  <c:v>1.0997205372502705E-2</c:v>
                </c:pt>
                <c:pt idx="2836">
                  <c:v>1.0995916864002808E-2</c:v>
                </c:pt>
                <c:pt idx="2837">
                  <c:v>1.0994697433925893E-2</c:v>
                </c:pt>
                <c:pt idx="2838">
                  <c:v>1.0993547192184039E-2</c:v>
                </c:pt>
                <c:pt idx="2839">
                  <c:v>1.0992466248689325E-2</c:v>
                </c:pt>
                <c:pt idx="2840">
                  <c:v>1.0991454713273896E-2</c:v>
                </c:pt>
                <c:pt idx="2841">
                  <c:v>1.0990512696009702E-2</c:v>
                </c:pt>
                <c:pt idx="2842">
                  <c:v>1.0989640306648951E-2</c:v>
                </c:pt>
                <c:pt idx="2843">
                  <c:v>1.0988837655263595E-2</c:v>
                </c:pt>
                <c:pt idx="2844">
                  <c:v>1.098810485160584E-2</c:v>
                </c:pt>
                <c:pt idx="2845">
                  <c:v>1.0987442005747639E-2</c:v>
                </c:pt>
                <c:pt idx="2846">
                  <c:v>1.0986849227441198E-2</c:v>
                </c:pt>
                <c:pt idx="2847">
                  <c:v>1.0986326626758469E-2</c:v>
                </c:pt>
                <c:pt idx="2848">
                  <c:v>1.0985874313531596E-2</c:v>
                </c:pt>
                <c:pt idx="2849">
                  <c:v>1.0985492397672658E-2</c:v>
                </c:pt>
                <c:pt idx="2850">
                  <c:v>1.0985180989093735E-2</c:v>
                </c:pt>
                <c:pt idx="2851">
                  <c:v>1.0984940197786841E-2</c:v>
                </c:pt>
                <c:pt idx="2852">
                  <c:v>1.0984770133504185E-2</c:v>
                </c:pt>
                <c:pt idx="2853">
                  <c:v>1.0984670906397653E-2</c:v>
                </c:pt>
                <c:pt idx="2854">
                  <c:v>1.098464262629939E-2</c:v>
                </c:pt>
                <c:pt idx="2855">
                  <c:v>1.0984685402961603E-2</c:v>
                </c:pt>
                <c:pt idx="2856">
                  <c:v>1.0984799346456242E-2</c:v>
                </c:pt>
                <c:pt idx="2857">
                  <c:v>1.0985050593719237E-2</c:v>
                </c:pt>
                <c:pt idx="2858">
                  <c:v>1.0985327616923612E-2</c:v>
                </c:pt>
                <c:pt idx="2859">
                  <c:v>1.0985621991688177E-2</c:v>
                </c:pt>
                <c:pt idx="2860">
                  <c:v>1.0986031939923535E-2</c:v>
                </c:pt>
                <c:pt idx="2861">
                  <c:v>1.0986513620299121E-2</c:v>
                </c:pt>
                <c:pt idx="2862">
                  <c:v>1.0987067142567142E-2</c:v>
                </c:pt>
                <c:pt idx="2863">
                  <c:v>1.0987692616959421E-2</c:v>
                </c:pt>
                <c:pt idx="2864">
                  <c:v>1.0988390153068295E-2</c:v>
                </c:pt>
                <c:pt idx="2865">
                  <c:v>1.0989159860885778E-2</c:v>
                </c:pt>
                <c:pt idx="2866">
                  <c:v>1.0990001850323949E-2</c:v>
                </c:pt>
                <c:pt idx="2867">
                  <c:v>1.0990916231374825E-2</c:v>
                </c:pt>
                <c:pt idx="2868">
                  <c:v>1.0991903114110357E-2</c:v>
                </c:pt>
                <c:pt idx="2869">
                  <c:v>1.0992962607963008E-2</c:v>
                </c:pt>
                <c:pt idx="2870">
                  <c:v>1.0994094823244538E-2</c:v>
                </c:pt>
                <c:pt idx="2871">
                  <c:v>1.099529986978709E-2</c:v>
                </c:pt>
                <c:pt idx="2872">
                  <c:v>1.0996577857422807E-2</c:v>
                </c:pt>
                <c:pt idx="2873">
                  <c:v>1.0998328340301455E-2</c:v>
                </c:pt>
                <c:pt idx="2874">
                  <c:v>1.0999353096021736E-2</c:v>
                </c:pt>
                <c:pt idx="2875">
                  <c:v>1.1001070478737773E-2</c:v>
                </c:pt>
                <c:pt idx="2876">
                  <c:v>1.1002421418098152E-2</c:v>
                </c:pt>
                <c:pt idx="2877">
                  <c:v>1.1004065760280568E-2</c:v>
                </c:pt>
                <c:pt idx="2878">
                  <c:v>1.1005783703188499E-2</c:v>
                </c:pt>
                <c:pt idx="2879">
                  <c:v>1.1007575356574151E-2</c:v>
                </c:pt>
                <c:pt idx="2880">
                  <c:v>1.1009440830509476E-2</c:v>
                </c:pt>
                <c:pt idx="2881">
                  <c:v>1.1011380234826618E-2</c:v>
                </c:pt>
                <c:pt idx="2882">
                  <c:v>1.1013393679517591E-2</c:v>
                </c:pt>
                <c:pt idx="2883">
                  <c:v>1.101548127441454E-2</c:v>
                </c:pt>
                <c:pt idx="2884">
                  <c:v>1.1017643129429544E-2</c:v>
                </c:pt>
                <c:pt idx="2885">
                  <c:v>1.1019879354554618E-2</c:v>
                </c:pt>
                <c:pt idx="2886">
                  <c:v>1.1022190059701842E-2</c:v>
                </c:pt>
                <c:pt idx="2887">
                  <c:v>1.1024575354703359E-2</c:v>
                </c:pt>
                <c:pt idx="2888">
                  <c:v>1.1027035349551184E-2</c:v>
                </c:pt>
                <c:pt idx="2889">
                  <c:v>1.1029570154077462E-2</c:v>
                </c:pt>
                <c:pt idx="2890">
                  <c:v>1.1032179878274206E-2</c:v>
                </c:pt>
                <c:pt idx="2891">
                  <c:v>1.1034864632133434E-2</c:v>
                </c:pt>
                <c:pt idx="2892">
                  <c:v>1.1037624525407352E-2</c:v>
                </c:pt>
                <c:pt idx="2893">
                  <c:v>1.1040459668087976E-2</c:v>
                </c:pt>
                <c:pt idx="2894">
                  <c:v>1.1043370170167321E-2</c:v>
                </c:pt>
                <c:pt idx="2895">
                  <c:v>1.1046356141557467E-2</c:v>
                </c:pt>
                <c:pt idx="2896">
                  <c:v>1.1049417691930685E-2</c:v>
                </c:pt>
                <c:pt idx="2897">
                  <c:v>1.1052554931438863E-2</c:v>
                </c:pt>
                <c:pt idx="2898">
                  <c:v>1.1055767969994079E-2</c:v>
                </c:pt>
                <c:pt idx="2899">
                  <c:v>1.1059056917508414E-2</c:v>
                </c:pt>
                <c:pt idx="2900">
                  <c:v>1.1062421883734075E-2</c:v>
                </c:pt>
                <c:pt idx="2901">
                  <c:v>1.1065862978743013E-2</c:v>
                </c:pt>
                <c:pt idx="2902">
                  <c:v>1.1069380312447308E-2</c:v>
                </c:pt>
                <c:pt idx="2903">
                  <c:v>1.1072973994759039E-2</c:v>
                </c:pt>
                <c:pt idx="2904">
                  <c:v>1.107664413551035E-2</c:v>
                </c:pt>
                <c:pt idx="2905">
                  <c:v>1.1080390844773191E-2</c:v>
                </c:pt>
                <c:pt idx="2906">
                  <c:v>1.1084214232379708E-2</c:v>
                </c:pt>
                <c:pt idx="2907">
                  <c:v>1.1088114408162042E-2</c:v>
                </c:pt>
                <c:pt idx="2908">
                  <c:v>1.1092091482192146E-2</c:v>
                </c:pt>
                <c:pt idx="2909">
                  <c:v>1.1097318033224113E-2</c:v>
                </c:pt>
                <c:pt idx="2910">
                  <c:v>1.1101471287204845E-2</c:v>
                </c:pt>
                <c:pt idx="2911">
                  <c:v>1.1105092707168751E-2</c:v>
                </c:pt>
                <c:pt idx="2912">
                  <c:v>1.1109389530385982E-2</c:v>
                </c:pt>
                <c:pt idx="2913">
                  <c:v>1.1113763816998912E-2</c:v>
                </c:pt>
                <c:pt idx="2914">
                  <c:v>1.1118215676999554E-2</c:v>
                </c:pt>
                <c:pt idx="2915">
                  <c:v>1.112274522029999E-2</c:v>
                </c:pt>
                <c:pt idx="2916">
                  <c:v>1.1127352556892234E-2</c:v>
                </c:pt>
                <c:pt idx="2917">
                  <c:v>1.1132037796528493E-2</c:v>
                </c:pt>
                <c:pt idx="2918">
                  <c:v>1.113680104928072E-2</c:v>
                </c:pt>
                <c:pt idx="2919">
                  <c:v>1.1141642425060994E-2</c:v>
                </c:pt>
                <c:pt idx="2920">
                  <c:v>1.1146562033701457E-2</c:v>
                </c:pt>
                <c:pt idx="2921">
                  <c:v>1.115155998511419E-2</c:v>
                </c:pt>
                <c:pt idx="2922">
                  <c:v>1.1156636389371144E-2</c:v>
                </c:pt>
                <c:pt idx="2923">
                  <c:v>1.1161791356224526E-2</c:v>
                </c:pt>
                <c:pt idx="2924">
                  <c:v>1.1169639170942602E-2</c:v>
                </c:pt>
                <c:pt idx="2925">
                  <c:v>1.1172337417608702E-2</c:v>
                </c:pt>
                <c:pt idx="2926">
                  <c:v>1.117772873204359E-2</c:v>
                </c:pt>
                <c:pt idx="2927">
                  <c:v>1.118376672558874E-2</c:v>
                </c:pt>
                <c:pt idx="2928">
                  <c:v>1.1189547717913584E-2</c:v>
                </c:pt>
                <c:pt idx="2929">
                  <c:v>1.1195187695358655E-2</c:v>
                </c:pt>
                <c:pt idx="2930">
                  <c:v>1.1200907020771922E-2</c:v>
                </c:pt>
                <c:pt idx="2931">
                  <c:v>1.1206705803825656E-2</c:v>
                </c:pt>
                <c:pt idx="2932">
                  <c:v>1.1212584154591809E-2</c:v>
                </c:pt>
                <c:pt idx="2933">
                  <c:v>1.1218542182742652E-2</c:v>
                </c:pt>
                <c:pt idx="2934">
                  <c:v>1.1224579998589945E-2</c:v>
                </c:pt>
                <c:pt idx="2935">
                  <c:v>1.1230697711726023E-2</c:v>
                </c:pt>
                <c:pt idx="2936">
                  <c:v>1.1236895432222838E-2</c:v>
                </c:pt>
                <c:pt idx="2937">
                  <c:v>1.1243173269992468E-2</c:v>
                </c:pt>
                <c:pt idx="2938">
                  <c:v>1.1249531334787122E-2</c:v>
                </c:pt>
                <c:pt idx="2939">
                  <c:v>1.1255969736758686E-2</c:v>
                </c:pt>
                <c:pt idx="2940">
                  <c:v>1.1262488585659369E-2</c:v>
                </c:pt>
                <c:pt idx="2941">
                  <c:v>1.1269087991481186E-2</c:v>
                </c:pt>
                <c:pt idx="2942">
                  <c:v>1.1275768064216152E-2</c:v>
                </c:pt>
                <c:pt idx="2943">
                  <c:v>1.128252891369641E-2</c:v>
                </c:pt>
                <c:pt idx="2944">
                  <c:v>1.1289370649754105E-2</c:v>
                </c:pt>
                <c:pt idx="2945">
                  <c:v>1.1296293382541123E-2</c:v>
                </c:pt>
                <c:pt idx="2946">
                  <c:v>1.1303297221729736E-2</c:v>
                </c:pt>
                <c:pt idx="2947">
                  <c:v>1.1310382277471831E-2</c:v>
                </c:pt>
                <c:pt idx="2948">
                  <c:v>1.1317548659519616E-2</c:v>
                </c:pt>
                <c:pt idx="2949">
                  <c:v>1.1324796477945043E-2</c:v>
                </c:pt>
                <c:pt idx="2950">
                  <c:v>1.1332125842420382E-2</c:v>
                </c:pt>
                <c:pt idx="2951">
                  <c:v>1.1339536863017585E-2</c:v>
                </c:pt>
                <c:pt idx="2952">
                  <c:v>1.1347029649728668E-2</c:v>
                </c:pt>
                <c:pt idx="2953">
                  <c:v>1.1354604312385774E-2</c:v>
                </c:pt>
                <c:pt idx="2954">
                  <c:v>1.1362260960980919E-2</c:v>
                </c:pt>
                <c:pt idx="2955">
                  <c:v>1.1369999705266309E-2</c:v>
                </c:pt>
                <c:pt idx="2956">
                  <c:v>1.1377820655393833E-2</c:v>
                </c:pt>
                <c:pt idx="2957">
                  <c:v>1.1385723921195634E-2</c:v>
                </c:pt>
                <c:pt idx="2958">
                  <c:v>1.1393709612343983E-2</c:v>
                </c:pt>
                <c:pt idx="2959">
                  <c:v>1.1401777839230576E-2</c:v>
                </c:pt>
                <c:pt idx="2960">
                  <c:v>1.1409928711367812E-2</c:v>
                </c:pt>
                <c:pt idx="2961">
                  <c:v>1.1422904466638073E-2</c:v>
                </c:pt>
                <c:pt idx="2962">
                  <c:v>1.1431268360455604E-2</c:v>
                </c:pt>
                <c:pt idx="2963">
                  <c:v>1.1437657338415619E-2</c:v>
                </c:pt>
                <c:pt idx="2964">
                  <c:v>1.1446164191744046E-2</c:v>
                </c:pt>
                <c:pt idx="2965">
                  <c:v>1.1454754277133716E-2</c:v>
                </c:pt>
                <c:pt idx="2966">
                  <c:v>1.1463427704629936E-2</c:v>
                </c:pt>
                <c:pt idx="2967">
                  <c:v>1.1472184584091494E-2</c:v>
                </c:pt>
                <c:pt idx="2968">
                  <c:v>1.1481025025563696E-2</c:v>
                </c:pt>
                <c:pt idx="2969">
                  <c:v>1.1489949138878686E-2</c:v>
                </c:pt>
                <c:pt idx="2970">
                  <c:v>1.1498957034028479E-2</c:v>
                </c:pt>
                <c:pt idx="2971">
                  <c:v>1.1508048820978445E-2</c:v>
                </c:pt>
                <c:pt idx="2972">
                  <c:v>1.1517224609614019E-2</c:v>
                </c:pt>
                <c:pt idx="2973">
                  <c:v>1.1526484509927215E-2</c:v>
                </c:pt>
                <c:pt idx="2974">
                  <c:v>1.1539488598586445E-2</c:v>
                </c:pt>
                <c:pt idx="2975">
                  <c:v>1.1547595447138903E-2</c:v>
                </c:pt>
                <c:pt idx="2976">
                  <c:v>1.1557131875585824E-2</c:v>
                </c:pt>
                <c:pt idx="2977">
                  <c:v>1.1566752880938225E-2</c:v>
                </c:pt>
                <c:pt idx="2978">
                  <c:v>1.1576458573028248E-2</c:v>
                </c:pt>
                <c:pt idx="2979">
                  <c:v>1.1587654631908251E-2</c:v>
                </c:pt>
                <c:pt idx="2980">
                  <c:v>1.1596124457549095E-2</c:v>
                </c:pt>
                <c:pt idx="2981">
                  <c:v>1.1606084869724143E-2</c:v>
                </c:pt>
                <c:pt idx="2982">
                  <c:v>1.1616130408365066E-2</c:v>
                </c:pt>
                <c:pt idx="2983">
                  <c:v>1.1626261183543818E-2</c:v>
                </c:pt>
                <c:pt idx="2984">
                  <c:v>1.1636477305012605E-2</c:v>
                </c:pt>
                <c:pt idx="2985">
                  <c:v>1.1646778882763442E-2</c:v>
                </c:pt>
                <c:pt idx="2986">
                  <c:v>1.165716602670841E-2</c:v>
                </c:pt>
                <c:pt idx="2987">
                  <c:v>1.1667638846759587E-2</c:v>
                </c:pt>
                <c:pt idx="2988">
                  <c:v>1.1678197452908989E-2</c:v>
                </c:pt>
                <c:pt idx="2989">
                  <c:v>1.1688841955068696E-2</c:v>
                </c:pt>
                <c:pt idx="2990">
                  <c:v>1.1699572463070851E-2</c:v>
                </c:pt>
                <c:pt idx="2991">
                  <c:v>1.1710389086907469E-2</c:v>
                </c:pt>
                <c:pt idx="2992">
                  <c:v>1.1721291936410694E-2</c:v>
                </c:pt>
                <c:pt idx="2993">
                  <c:v>1.1732281121732413E-2</c:v>
                </c:pt>
                <c:pt idx="2994">
                  <c:v>1.1743356752544898E-2</c:v>
                </c:pt>
                <c:pt idx="2995">
                  <c:v>1.1754518939000036E-2</c:v>
                </c:pt>
                <c:pt idx="2996">
                  <c:v>1.1765767790690163E-2</c:v>
                </c:pt>
                <c:pt idx="2997">
                  <c:v>1.1777103417927037E-2</c:v>
                </c:pt>
                <c:pt idx="2998">
                  <c:v>1.1788525930382932E-2</c:v>
                </c:pt>
                <c:pt idx="2999">
                  <c:v>1.1800035438049861E-2</c:v>
                </c:pt>
                <c:pt idx="3000">
                  <c:v>1.1811632050839904E-2</c:v>
                </c:pt>
                <c:pt idx="3001">
                  <c:v>1.1823315878825014E-2</c:v>
                </c:pt>
                <c:pt idx="3002">
                  <c:v>1.1835087031597524E-2</c:v>
                </c:pt>
                <c:pt idx="3003">
                  <c:v>1.1846945619309324E-2</c:v>
                </c:pt>
                <c:pt idx="3004">
                  <c:v>1.1858891751872491E-2</c:v>
                </c:pt>
                <c:pt idx="3005">
                  <c:v>1.1870925539279042E-2</c:v>
                </c:pt>
                <c:pt idx="3006">
                  <c:v>1.1883047091361121E-2</c:v>
                </c:pt>
                <c:pt idx="3007">
                  <c:v>1.189525651795087E-2</c:v>
                </c:pt>
                <c:pt idx="3008">
                  <c:v>1.1907553929200176E-2</c:v>
                </c:pt>
                <c:pt idx="3009">
                  <c:v>1.1919939434861249E-2</c:v>
                </c:pt>
                <c:pt idx="3010">
                  <c:v>1.1932413144926102E-2</c:v>
                </c:pt>
                <c:pt idx="3011">
                  <c:v>1.1944975169226879E-2</c:v>
                </c:pt>
                <c:pt idx="3012">
                  <c:v>1.1957261290147514E-2</c:v>
                </c:pt>
                <c:pt idx="3013">
                  <c:v>1.1965932883351016E-2</c:v>
                </c:pt>
                <c:pt idx="3014">
                  <c:v>1.1973512661995755E-2</c:v>
                </c:pt>
                <c:pt idx="3015">
                  <c:v>1.1980003749743062E-2</c:v>
                </c:pt>
                <c:pt idx="3016">
                  <c:v>1.1987569817994981E-2</c:v>
                </c:pt>
                <c:pt idx="3017">
                  <c:v>1.1995128463544447E-2</c:v>
                </c:pt>
                <c:pt idx="3018">
                  <c:v>1.2002679658573712E-2</c:v>
                </c:pt>
                <c:pt idx="3019">
                  <c:v>1.2010223374945284E-2</c:v>
                </c:pt>
                <c:pt idx="3020">
                  <c:v>1.2017759584761478E-2</c:v>
                </c:pt>
                <c:pt idx="3021">
                  <c:v>1.2025288259804867E-2</c:v>
                </c:pt>
                <c:pt idx="3022">
                  <c:v>1.203280937209783E-2</c:v>
                </c:pt>
                <c:pt idx="3023">
                  <c:v>1.2040322893662747E-2</c:v>
                </c:pt>
                <c:pt idx="3024">
                  <c:v>1.2047828796521998E-2</c:v>
                </c:pt>
                <c:pt idx="3025">
                  <c:v>1.205532705253809E-2</c:v>
                </c:pt>
                <c:pt idx="3026">
                  <c:v>1.2062817633733403E-2</c:v>
                </c:pt>
                <c:pt idx="3027">
                  <c:v>1.207030051205038E-2</c:v>
                </c:pt>
                <c:pt idx="3028">
                  <c:v>1.2079909991982163E-2</c:v>
                </c:pt>
                <c:pt idx="3029">
                  <c:v>1.2085243047978977E-2</c:v>
                </c:pt>
                <c:pt idx="3030">
                  <c:v>1.2092702649635356E-2</c:v>
                </c:pt>
                <c:pt idx="3031">
                  <c:v>1.2100154436183175E-2</c:v>
                </c:pt>
                <c:pt idx="3032">
                  <c:v>1.2107598379724749E-2</c:v>
                </c:pt>
                <c:pt idx="3033">
                  <c:v>1.2115034452282458E-2</c:v>
                </c:pt>
                <c:pt idx="3034">
                  <c:v>1.2122462625798747E-2</c:v>
                </c:pt>
                <c:pt idx="3035">
                  <c:v>1.2129882872136122E-2</c:v>
                </c:pt>
                <c:pt idx="3036">
                  <c:v>1.2137295163316963E-2</c:v>
                </c:pt>
                <c:pt idx="3037">
                  <c:v>1.2144699471443587E-2</c:v>
                </c:pt>
                <c:pt idx="3038">
                  <c:v>1.2152095768298565E-2</c:v>
                </c:pt>
                <c:pt idx="3039">
                  <c:v>1.2159484025984213E-2</c:v>
                </c:pt>
                <c:pt idx="3040">
                  <c:v>1.2166864216442974E-2</c:v>
                </c:pt>
                <c:pt idx="3041">
                  <c:v>1.2174236311617292E-2</c:v>
                </c:pt>
                <c:pt idx="3042">
                  <c:v>1.2181600283369676E-2</c:v>
                </c:pt>
                <c:pt idx="3043">
                  <c:v>1.2188956103962312E-2</c:v>
                </c:pt>
                <c:pt idx="3044">
                  <c:v>1.2196303745097836E-2</c:v>
                </c:pt>
                <c:pt idx="3045">
                  <c:v>1.2203643178798629E-2</c:v>
                </c:pt>
                <c:pt idx="3046">
                  <c:v>1.2210974377087069E-2</c:v>
                </c:pt>
                <c:pt idx="3047">
                  <c:v>1.2218297311985538E-2</c:v>
                </c:pt>
                <c:pt idx="3048">
                  <c:v>1.2225611955436477E-2</c:v>
                </c:pt>
                <c:pt idx="3049">
                  <c:v>1.223291827922246E-2</c:v>
                </c:pt>
                <c:pt idx="3050">
                  <c:v>1.2240216255605674E-2</c:v>
                </c:pt>
                <c:pt idx="3051">
                  <c:v>1.2247505856208818E-2</c:v>
                </c:pt>
                <c:pt idx="3052">
                  <c:v>1.2254787053453953E-2</c:v>
                </c:pt>
                <c:pt idx="3053">
                  <c:v>1.2262059818963778E-2</c:v>
                </c:pt>
                <c:pt idx="3054">
                  <c:v>1.2269324124760672E-2</c:v>
                </c:pt>
                <c:pt idx="3055">
                  <c:v>1.2276579942946952E-2</c:v>
                </c:pt>
                <c:pt idx="3056">
                  <c:v>1.228382724530519E-2</c:v>
                </c:pt>
                <c:pt idx="3057">
                  <c:v>1.2291066004017637E-2</c:v>
                </c:pt>
                <c:pt idx="3058">
                  <c:v>1.2298296190866864E-2</c:v>
                </c:pt>
                <c:pt idx="3059">
                  <c:v>1.2305517777955188E-2</c:v>
                </c:pt>
                <c:pt idx="3060">
                  <c:v>1.2312730737304989E-2</c:v>
                </c:pt>
                <c:pt idx="3061">
                  <c:v>1.2319935040618901E-2</c:v>
                </c:pt>
                <c:pt idx="3062">
                  <c:v>1.2327130660079177E-2</c:v>
                </c:pt>
                <c:pt idx="3063">
                  <c:v>1.2334317567628261E-2</c:v>
                </c:pt>
                <c:pt idx="3064">
                  <c:v>1.2341495735208596E-2</c:v>
                </c:pt>
                <c:pt idx="3065">
                  <c:v>1.2348665134842562E-2</c:v>
                </c:pt>
                <c:pt idx="3066">
                  <c:v>1.2355825738312731E-2</c:v>
                </c:pt>
                <c:pt idx="3067">
                  <c:v>1.2362977517881291E-2</c:v>
                </c:pt>
                <c:pt idx="3068">
                  <c:v>1.2370120445330812E-2</c:v>
                </c:pt>
                <c:pt idx="3069">
                  <c:v>1.237725449260374E-2</c:v>
                </c:pt>
                <c:pt idx="3070">
                  <c:v>1.2384379631882325E-2</c:v>
                </c:pt>
                <c:pt idx="3071">
                  <c:v>1.2391495834869204E-2</c:v>
                </c:pt>
                <c:pt idx="3072">
                  <c:v>1.2398603073666692E-2</c:v>
                </c:pt>
                <c:pt idx="3073">
                  <c:v>1.2405701320217233E-2</c:v>
                </c:pt>
                <c:pt idx="3074">
                  <c:v>1.2412790546623143E-2</c:v>
                </c:pt>
                <c:pt idx="3075">
                  <c:v>1.2419870724666993E-2</c:v>
                </c:pt>
                <c:pt idx="3076">
                  <c:v>1.2426941826451099E-2</c:v>
                </c:pt>
                <c:pt idx="3077">
                  <c:v>1.2434003823837969E-2</c:v>
                </c:pt>
                <c:pt idx="3078">
                  <c:v>1.2441056688849983E-2</c:v>
                </c:pt>
                <c:pt idx="3079">
                  <c:v>1.2450111193995639E-2</c:v>
                </c:pt>
                <c:pt idx="3080">
                  <c:v>1.2455134909599153E-2</c:v>
                </c:pt>
                <c:pt idx="3081">
                  <c:v>1.2462160209301132E-2</c:v>
                </c:pt>
                <c:pt idx="3082">
                  <c:v>1.2469176264477966E-2</c:v>
                </c:pt>
                <c:pt idx="3083">
                  <c:v>1.2476183047152034E-2</c:v>
                </c:pt>
                <c:pt idx="3084">
                  <c:v>1.2483180529345717E-2</c:v>
                </c:pt>
                <c:pt idx="3085">
                  <c:v>1.2490168682921521E-2</c:v>
                </c:pt>
                <c:pt idx="3086">
                  <c:v>1.2497147479821891E-2</c:v>
                </c:pt>
                <c:pt idx="3087">
                  <c:v>1.2504116892069206E-2</c:v>
                </c:pt>
                <c:pt idx="3088">
                  <c:v>1.2511076891685846E-2</c:v>
                </c:pt>
                <c:pt idx="3089">
                  <c:v>1.2518027450614255E-2</c:v>
                </c:pt>
                <c:pt idx="3090">
                  <c:v>1.2524968540716941E-2</c:v>
                </c:pt>
                <c:pt idx="3091">
                  <c:v>1.2531900134096219E-2</c:v>
                </c:pt>
                <c:pt idx="3092">
                  <c:v>1.2538822202854405E-2</c:v>
                </c:pt>
                <c:pt idx="3093">
                  <c:v>1.2545734718614199E-2</c:v>
                </c:pt>
                <c:pt idx="3094">
                  <c:v>1.2552637653477916E-2</c:v>
                </c:pt>
                <c:pt idx="3095">
                  <c:v>1.2559530979627809E-2</c:v>
                </c:pt>
                <c:pt idx="3096">
                  <c:v>1.2566414668766512E-2</c:v>
                </c:pt>
                <c:pt idx="3097">
                  <c:v>1.2573288692916407E-2</c:v>
                </c:pt>
                <c:pt idx="3098">
                  <c:v>1.2580153024179808E-2</c:v>
                </c:pt>
                <c:pt idx="3099">
                  <c:v>1.2587007634339287E-2</c:v>
                </c:pt>
                <c:pt idx="3100">
                  <c:v>1.2593852495657032E-2</c:v>
                </c:pt>
                <c:pt idx="3101">
                  <c:v>1.2600687579755743E-2</c:v>
                </c:pt>
                <c:pt idx="3102">
                  <c:v>1.2607512858817671E-2</c:v>
                </c:pt>
                <c:pt idx="3103">
                  <c:v>1.2614328304785261E-2</c:v>
                </c:pt>
                <c:pt idx="3104">
                  <c:v>1.2621133889521019E-2</c:v>
                </c:pt>
                <c:pt idx="3105">
                  <c:v>1.2627929585127262E-2</c:v>
                </c:pt>
                <c:pt idx="3106">
                  <c:v>1.2634715363546434E-2</c:v>
                </c:pt>
                <c:pt idx="3107">
                  <c:v>1.2641491196720978E-2</c:v>
                </c:pt>
                <c:pt idx="3108">
                  <c:v>1.2648257056513401E-2</c:v>
                </c:pt>
                <c:pt idx="3109">
                  <c:v>1.2655012915105956E-2</c:v>
                </c:pt>
                <c:pt idx="3110">
                  <c:v>1.2661758744441087E-2</c:v>
                </c:pt>
                <c:pt idx="3111">
                  <c:v>1.2668494516301365E-2</c:v>
                </c:pt>
                <c:pt idx="3112">
                  <c:v>1.2675220202789106E-2</c:v>
                </c:pt>
                <c:pt idx="3113">
                  <c:v>1.2681935775846753E-2</c:v>
                </c:pt>
                <c:pt idx="3114">
                  <c:v>1.2688641207576623E-2</c:v>
                </c:pt>
                <c:pt idx="3115">
                  <c:v>1.2695336469681351E-2</c:v>
                </c:pt>
                <c:pt idx="3116">
                  <c:v>1.2702021534423125E-2</c:v>
                </c:pt>
                <c:pt idx="3117">
                  <c:v>1.2709649085573815E-2</c:v>
                </c:pt>
                <c:pt idx="3118">
                  <c:v>1.2715360959107969E-2</c:v>
                </c:pt>
                <c:pt idx="3119">
                  <c:v>1.2722015262935926E-2</c:v>
                </c:pt>
                <c:pt idx="3120">
                  <c:v>1.2728659257250641E-2</c:v>
                </c:pt>
                <c:pt idx="3121">
                  <c:v>1.273529291391462E-2</c:v>
                </c:pt>
                <c:pt idx="3122">
                  <c:v>1.2741916204870307E-2</c:v>
                </c:pt>
                <c:pt idx="3123">
                  <c:v>1.2748529102140083E-2</c:v>
                </c:pt>
                <c:pt idx="3124">
                  <c:v>1.2755131577746326E-2</c:v>
                </c:pt>
                <c:pt idx="3125">
                  <c:v>1.2761723603471609E-2</c:v>
                </c:pt>
                <c:pt idx="3126">
                  <c:v>1.2768305151498183E-2</c:v>
                </c:pt>
                <c:pt idx="3127">
                  <c:v>1.2774876193528684E-2</c:v>
                </c:pt>
                <c:pt idx="3128">
                  <c:v>1.2781436701825299E-2</c:v>
                </c:pt>
                <c:pt idx="3129">
                  <c:v>1.2787986648090666E-2</c:v>
                </c:pt>
                <c:pt idx="3130">
                  <c:v>1.2794526004507034E-2</c:v>
                </c:pt>
                <c:pt idx="3131">
                  <c:v>1.2801054743016849E-2</c:v>
                </c:pt>
                <c:pt idx="3132">
                  <c:v>1.2807572835482617E-2</c:v>
                </c:pt>
                <c:pt idx="3133">
                  <c:v>1.2814080253926718E-2</c:v>
                </c:pt>
                <c:pt idx="3134">
                  <c:v>1.2822431205457008E-2</c:v>
                </c:pt>
                <c:pt idx="3135">
                  <c:v>1.2827754338031738E-2</c:v>
                </c:pt>
                <c:pt idx="3136">
                  <c:v>1.28344623377874E-2</c:v>
                </c:pt>
                <c:pt idx="3137">
                  <c:v>1.2840925236723422E-2</c:v>
                </c:pt>
                <c:pt idx="3138">
                  <c:v>1.2847377317433128E-2</c:v>
                </c:pt>
                <c:pt idx="3139">
                  <c:v>1.2853818552018836E-2</c:v>
                </c:pt>
                <c:pt idx="3140">
                  <c:v>1.2860248912422989E-2</c:v>
                </c:pt>
                <c:pt idx="3141">
                  <c:v>1.2866668370428158E-2</c:v>
                </c:pt>
                <c:pt idx="3142">
                  <c:v>1.2873076898216596E-2</c:v>
                </c:pt>
                <c:pt idx="3143">
                  <c:v>1.2879474467810681E-2</c:v>
                </c:pt>
                <c:pt idx="3144">
                  <c:v>1.2885861050992986E-2</c:v>
                </c:pt>
                <c:pt idx="3145">
                  <c:v>1.2892236619705955E-2</c:v>
                </c:pt>
                <c:pt idx="3146">
                  <c:v>1.2898601146131838E-2</c:v>
                </c:pt>
                <c:pt idx="3147">
                  <c:v>1.2904954602053209E-2</c:v>
                </c:pt>
                <c:pt idx="3148">
                  <c:v>1.291129695941251E-2</c:v>
                </c:pt>
                <c:pt idx="3149">
                  <c:v>1.291762819047193E-2</c:v>
                </c:pt>
                <c:pt idx="3150">
                  <c:v>1.2923948266854168E-2</c:v>
                </c:pt>
                <c:pt idx="3151">
                  <c:v>1.2930257160821412E-2</c:v>
                </c:pt>
                <c:pt idx="3152">
                  <c:v>1.2936554844076298E-2</c:v>
                </c:pt>
                <c:pt idx="3153">
                  <c:v>1.2942841288721141E-2</c:v>
                </c:pt>
                <c:pt idx="3154">
                  <c:v>1.2949116466778321E-2</c:v>
                </c:pt>
                <c:pt idx="3155">
                  <c:v>1.2955380350110346E-2</c:v>
                </c:pt>
                <c:pt idx="3156">
                  <c:v>1.2961632910899468E-2</c:v>
                </c:pt>
                <c:pt idx="3157">
                  <c:v>1.2967874120768386E-2</c:v>
                </c:pt>
                <c:pt idx="3158">
                  <c:v>1.2974103951979288E-2</c:v>
                </c:pt>
                <c:pt idx="3159">
                  <c:v>1.2980322376314746E-2</c:v>
                </c:pt>
                <c:pt idx="3160">
                  <c:v>1.2986529365797139E-2</c:v>
                </c:pt>
                <c:pt idx="3161">
                  <c:v>1.2992724892528784E-2</c:v>
                </c:pt>
                <c:pt idx="3162">
                  <c:v>1.2998908928452124E-2</c:v>
                </c:pt>
                <c:pt idx="3163">
                  <c:v>1.3005081445349731E-2</c:v>
                </c:pt>
                <c:pt idx="3164">
                  <c:v>1.3011242415164048E-2</c:v>
                </c:pt>
                <c:pt idx="3165">
                  <c:v>1.30173918102372E-2</c:v>
                </c:pt>
                <c:pt idx="3166">
                  <c:v>1.3023529602191886E-2</c:v>
                </c:pt>
                <c:pt idx="3167">
                  <c:v>1.3029655763130421E-2</c:v>
                </c:pt>
                <c:pt idx="3168">
                  <c:v>1.3035770264915314E-2</c:v>
                </c:pt>
                <c:pt idx="3169">
                  <c:v>1.3043614590664276E-2</c:v>
                </c:pt>
                <c:pt idx="3170">
                  <c:v>1.3049702338090441E-2</c:v>
                </c:pt>
                <c:pt idx="3171">
                  <c:v>1.3054911055228047E-2</c:v>
                </c:pt>
                <c:pt idx="3172">
                  <c:v>1.3060976956689174E-2</c:v>
                </c:pt>
                <c:pt idx="3173">
                  <c:v>1.3067031054871947E-2</c:v>
                </c:pt>
                <c:pt idx="3174">
                  <c:v>1.3073073321958617E-2</c:v>
                </c:pt>
                <c:pt idx="3175">
                  <c:v>1.307910372965182E-2</c:v>
                </c:pt>
                <c:pt idx="3176">
                  <c:v>1.3085122249973935E-2</c:v>
                </c:pt>
                <c:pt idx="3177">
                  <c:v>1.3091128855027279E-2</c:v>
                </c:pt>
                <c:pt idx="3178">
                  <c:v>1.309712351683423E-2</c:v>
                </c:pt>
                <c:pt idx="3179">
                  <c:v>1.3103106207097426E-2</c:v>
                </c:pt>
                <c:pt idx="3180">
                  <c:v>1.3109076897999117E-2</c:v>
                </c:pt>
                <c:pt idx="3181">
                  <c:v>1.3115035561401811E-2</c:v>
                </c:pt>
                <c:pt idx="3182">
                  <c:v>1.3120982169327888E-2</c:v>
                </c:pt>
                <c:pt idx="3183">
                  <c:v>1.3126916693799728E-2</c:v>
                </c:pt>
                <c:pt idx="3184">
                  <c:v>1.3132839106599903E-2</c:v>
                </c:pt>
                <c:pt idx="3185">
                  <c:v>1.3141758257457781E-2</c:v>
                </c:pt>
                <c:pt idx="3186">
                  <c:v>1.314464748575439E-2</c:v>
                </c:pt>
                <c:pt idx="3187">
                  <c:v>1.3151373242905606E-2</c:v>
                </c:pt>
                <c:pt idx="3188">
                  <c:v>1.3156407082171029E-2</c:v>
                </c:pt>
                <c:pt idx="3189">
                  <c:v>1.3162268516948572E-2</c:v>
                </c:pt>
                <c:pt idx="3190">
                  <c:v>1.3168117671868984E-2</c:v>
                </c:pt>
                <c:pt idx="3191">
                  <c:v>1.3173954519194453E-2</c:v>
                </c:pt>
                <c:pt idx="3192">
                  <c:v>1.3179779030627614E-2</c:v>
                </c:pt>
                <c:pt idx="3193">
                  <c:v>1.3185591178270784E-2</c:v>
                </c:pt>
                <c:pt idx="3194">
                  <c:v>1.3191390934066405E-2</c:v>
                </c:pt>
                <c:pt idx="3195">
                  <c:v>1.3197178269956922E-2</c:v>
                </c:pt>
                <c:pt idx="3196">
                  <c:v>1.320295315804465E-2</c:v>
                </c:pt>
                <c:pt idx="3197">
                  <c:v>1.3208715570112162E-2</c:v>
                </c:pt>
                <c:pt idx="3198">
                  <c:v>1.3214465478181836E-2</c:v>
                </c:pt>
                <c:pt idx="3199">
                  <c:v>1.3220202854355989E-2</c:v>
                </c:pt>
                <c:pt idx="3200">
                  <c:v>1.3225927670497128E-2</c:v>
                </c:pt>
                <c:pt idx="3201">
                  <c:v>1.3231639898547698E-2</c:v>
                </c:pt>
                <c:pt idx="3202">
                  <c:v>1.3237339510530077E-2</c:v>
                </c:pt>
                <c:pt idx="3203">
                  <c:v>1.3243026478466646E-2</c:v>
                </c:pt>
                <c:pt idx="3204">
                  <c:v>1.3248700774219913E-2</c:v>
                </c:pt>
                <c:pt idx="3205">
                  <c:v>1.325436236973232E-2</c:v>
                </c:pt>
                <c:pt idx="3206">
                  <c:v>1.3260011237026248E-2</c:v>
                </c:pt>
                <c:pt idx="3207">
                  <c:v>1.3265647348204013E-2</c:v>
                </c:pt>
                <c:pt idx="3208">
                  <c:v>1.3271270675128122E-2</c:v>
                </c:pt>
                <c:pt idx="3209">
                  <c:v>1.3276881189661083E-2</c:v>
                </c:pt>
                <c:pt idx="3210">
                  <c:v>1.3282478863825276E-2</c:v>
                </c:pt>
                <c:pt idx="3211">
                  <c:v>1.3288063669802952E-2</c:v>
                </c:pt>
                <c:pt idx="3212">
                  <c:v>1.3293635579296748E-2</c:v>
                </c:pt>
                <c:pt idx="3213">
                  <c:v>1.3299194564329042E-2</c:v>
                </c:pt>
                <c:pt idx="3214">
                  <c:v>1.3304740597082088E-2</c:v>
                </c:pt>
                <c:pt idx="3215">
                  <c:v>1.3310273649338455E-2</c:v>
                </c:pt>
                <c:pt idx="3216">
                  <c:v>1.3315793692960654E-2</c:v>
                </c:pt>
                <c:pt idx="3217">
                  <c:v>1.332130070021087E-2</c:v>
                </c:pt>
                <c:pt idx="3218">
                  <c:v>1.3326794642791739E-2</c:v>
                </c:pt>
                <c:pt idx="3219">
                  <c:v>1.3332275492885515E-2</c:v>
                </c:pt>
                <c:pt idx="3220">
                  <c:v>1.3337743222194831E-2</c:v>
                </c:pt>
                <c:pt idx="3221">
                  <c:v>1.3346026095915065E-2</c:v>
                </c:pt>
                <c:pt idx="3222">
                  <c:v>1.3351462247177537E-2</c:v>
                </c:pt>
                <c:pt idx="3223">
                  <c:v>1.3354841783881355E-2</c:v>
                </c:pt>
                <c:pt idx="3224">
                  <c:v>1.3360254857870402E-2</c:v>
                </c:pt>
                <c:pt idx="3225">
                  <c:v>1.3365654666950277E-2</c:v>
                </c:pt>
                <c:pt idx="3226">
                  <c:v>1.337104118338317E-2</c:v>
                </c:pt>
                <c:pt idx="3227">
                  <c:v>1.3376414378951651E-2</c:v>
                </c:pt>
                <c:pt idx="3228">
                  <c:v>1.33817742256781E-2</c:v>
                </c:pt>
                <c:pt idx="3229">
                  <c:v>1.3387120695265153E-2</c:v>
                </c:pt>
                <c:pt idx="3230">
                  <c:v>1.3392453760214806E-2</c:v>
                </c:pt>
                <c:pt idx="3231">
                  <c:v>1.3397773392149759E-2</c:v>
                </c:pt>
                <c:pt idx="3232">
                  <c:v>1.340307956309239E-2</c:v>
                </c:pt>
                <c:pt idx="3233">
                  <c:v>1.3408372244905209E-2</c:v>
                </c:pt>
                <c:pt idx="3234">
                  <c:v>1.3416156830217574E-2</c:v>
                </c:pt>
                <c:pt idx="3235">
                  <c:v>1.3421919862972587E-2</c:v>
                </c:pt>
                <c:pt idx="3236">
                  <c:v>1.3427164141104342E-2</c:v>
                </c:pt>
                <c:pt idx="3237">
                  <c:v>1.3432394801968783E-2</c:v>
                </c:pt>
                <c:pt idx="3238">
                  <c:v>1.3437611817668227E-2</c:v>
                </c:pt>
                <c:pt idx="3239">
                  <c:v>1.3443557377073034E-2</c:v>
                </c:pt>
                <c:pt idx="3240">
                  <c:v>1.3448004801501767E-2</c:v>
                </c:pt>
                <c:pt idx="3241">
                  <c:v>1.3453180713520752E-2</c:v>
                </c:pt>
                <c:pt idx="3242">
                  <c:v>1.3458342868224449E-2</c:v>
                </c:pt>
                <c:pt idx="3243">
                  <c:v>1.3463491237715175E-2</c:v>
                </c:pt>
                <c:pt idx="3244">
                  <c:v>1.3468625793695566E-2</c:v>
                </c:pt>
                <c:pt idx="3245">
                  <c:v>1.3473746508188E-2</c:v>
                </c:pt>
                <c:pt idx="3246">
                  <c:v>1.3478853353534603E-2</c:v>
                </c:pt>
                <c:pt idx="3247">
                  <c:v>1.3483946301278138E-2</c:v>
                </c:pt>
                <c:pt idx="3248">
                  <c:v>1.3489025323600856E-2</c:v>
                </c:pt>
                <c:pt idx="3249">
                  <c:v>1.3494090392365266E-2</c:v>
                </c:pt>
                <c:pt idx="3250">
                  <c:v>1.3499141479593746E-2</c:v>
                </c:pt>
                <c:pt idx="3251">
                  <c:v>1.3504178557388613E-2</c:v>
                </c:pt>
                <c:pt idx="3252">
                  <c:v>1.3509201597372567E-2</c:v>
                </c:pt>
                <c:pt idx="3253">
                  <c:v>1.351421057188773E-2</c:v>
                </c:pt>
                <c:pt idx="3254">
                  <c:v>1.3519205452716676E-2</c:v>
                </c:pt>
                <c:pt idx="3255">
                  <c:v>1.3524186211881783E-2</c:v>
                </c:pt>
                <c:pt idx="3256">
                  <c:v>1.352915282124556E-2</c:v>
                </c:pt>
                <c:pt idx="3257">
                  <c:v>1.3534105252910322E-2</c:v>
                </c:pt>
                <c:pt idx="3258">
                  <c:v>1.3539043478738577E-2</c:v>
                </c:pt>
                <c:pt idx="3259">
                  <c:v>1.3543967470832641E-2</c:v>
                </c:pt>
                <c:pt idx="3260">
                  <c:v>1.3548877201055021E-2</c:v>
                </c:pt>
                <c:pt idx="3261">
                  <c:v>1.3553772641428097E-2</c:v>
                </c:pt>
                <c:pt idx="3262">
                  <c:v>1.3558653763974249E-2</c:v>
                </c:pt>
                <c:pt idx="3263">
                  <c:v>1.3563520540476048E-2</c:v>
                </c:pt>
                <c:pt idx="3264">
                  <c:v>1.3568372943115747E-2</c:v>
                </c:pt>
                <c:pt idx="3265">
                  <c:v>1.3573210943755853E-2</c:v>
                </c:pt>
                <c:pt idx="3266">
                  <c:v>1.357803451433881E-2</c:v>
                </c:pt>
                <c:pt idx="3267">
                  <c:v>1.3582843626886998E-2</c:v>
                </c:pt>
                <c:pt idx="3268">
                  <c:v>1.3587638253422796E-2</c:v>
                </c:pt>
                <c:pt idx="3269">
                  <c:v>1.3592418365808712E-2</c:v>
                </c:pt>
                <c:pt idx="3270">
                  <c:v>1.3597183935987189E-2</c:v>
                </c:pt>
                <c:pt idx="3271">
                  <c:v>1.3601934936060545E-2</c:v>
                </c:pt>
                <c:pt idx="3272">
                  <c:v>1.3606671338051157E-2</c:v>
                </c:pt>
                <c:pt idx="3273">
                  <c:v>1.3613333257826987E-2</c:v>
                </c:pt>
                <c:pt idx="3274">
                  <c:v>1.3616771483011547E-2</c:v>
                </c:pt>
                <c:pt idx="3275">
                  <c:v>1.3620792674231552E-2</c:v>
                </c:pt>
                <c:pt idx="3276">
                  <c:v>1.3625470403075823E-2</c:v>
                </c:pt>
                <c:pt idx="3277">
                  <c:v>1.3630133393389698E-2</c:v>
                </c:pt>
                <c:pt idx="3278">
                  <c:v>1.3634781617515301E-2</c:v>
                </c:pt>
                <c:pt idx="3279">
                  <c:v>1.363941504731514E-2</c:v>
                </c:pt>
                <c:pt idx="3280">
                  <c:v>1.3644033654491849E-2</c:v>
                </c:pt>
                <c:pt idx="3281">
                  <c:v>1.3648637411227682E-2</c:v>
                </c:pt>
                <c:pt idx="3282">
                  <c:v>1.3653226289624953E-2</c:v>
                </c:pt>
                <c:pt idx="3283">
                  <c:v>1.3657800261306363E-2</c:v>
                </c:pt>
                <c:pt idx="3284">
                  <c:v>1.3662359298534099E-2</c:v>
                </c:pt>
                <c:pt idx="3285">
                  <c:v>1.3666903373170669E-2</c:v>
                </c:pt>
                <c:pt idx="3286">
                  <c:v>1.3671432457238453E-2</c:v>
                </c:pt>
                <c:pt idx="3287">
                  <c:v>1.3675946522679894E-2</c:v>
                </c:pt>
                <c:pt idx="3288">
                  <c:v>1.3680445541277564E-2</c:v>
                </c:pt>
                <c:pt idx="3289">
                  <c:v>1.3686207839516129E-2</c:v>
                </c:pt>
                <c:pt idx="3290">
                  <c:v>1.3689398326670599E-2</c:v>
                </c:pt>
                <c:pt idx="3291">
                  <c:v>1.3694487044677572E-2</c:v>
                </c:pt>
                <c:pt idx="3292">
                  <c:v>1.3698290588877171E-2</c:v>
                </c:pt>
                <c:pt idx="3293">
                  <c:v>1.3702713953831491E-2</c:v>
                </c:pt>
                <c:pt idx="3294">
                  <c:v>1.3707122103916447E-2</c:v>
                </c:pt>
                <c:pt idx="3295">
                  <c:v>1.371151501091461E-2</c:v>
                </c:pt>
                <c:pt idx="3296">
                  <c:v>1.371589264724804E-2</c:v>
                </c:pt>
                <c:pt idx="3297">
                  <c:v>1.3720254984699309E-2</c:v>
                </c:pt>
                <c:pt idx="3298">
                  <c:v>1.3724601995050989E-2</c:v>
                </c:pt>
                <c:pt idx="3299">
                  <c:v>1.3728933650245523E-2</c:v>
                </c:pt>
                <c:pt idx="3300">
                  <c:v>1.3733249922704971E-2</c:v>
                </c:pt>
                <c:pt idx="3301">
                  <c:v>1.3737550783892161E-2</c:v>
                </c:pt>
                <c:pt idx="3302">
                  <c:v>1.374183620606928E-2</c:v>
                </c:pt>
                <c:pt idx="3303">
                  <c:v>1.3746106161098837E-2</c:v>
                </c:pt>
                <c:pt idx="3304">
                  <c:v>1.375036062100321E-2</c:v>
                </c:pt>
                <c:pt idx="3305">
                  <c:v>1.3754599557724845E-2</c:v>
                </c:pt>
                <c:pt idx="3306">
                  <c:v>1.3758822943206184E-2</c:v>
                </c:pt>
                <c:pt idx="3307">
                  <c:v>1.3763030749549543E-2</c:v>
                </c:pt>
                <c:pt idx="3308">
                  <c:v>1.3767222948537494E-2</c:v>
                </c:pt>
                <c:pt idx="3309">
                  <c:v>1.3771399512192417E-2</c:v>
                </c:pt>
                <c:pt idx="3310">
                  <c:v>1.3775560412616628E-2</c:v>
                </c:pt>
                <c:pt idx="3311">
                  <c:v>1.3779705621592697E-2</c:v>
                </c:pt>
                <c:pt idx="3312">
                  <c:v>1.3783835111302878E-2</c:v>
                </c:pt>
                <c:pt idx="3313">
                  <c:v>1.3787948853369869E-2</c:v>
                </c:pt>
                <c:pt idx="3314">
                  <c:v>1.3792046820215731E-2</c:v>
                </c:pt>
                <c:pt idx="3315">
                  <c:v>1.3796128983543099E-2</c:v>
                </c:pt>
                <c:pt idx="3316">
                  <c:v>1.3800195315294417E-2</c:v>
                </c:pt>
                <c:pt idx="3317">
                  <c:v>1.3804245787412128E-2</c:v>
                </c:pt>
                <c:pt idx="3318">
                  <c:v>1.3808280372158421E-2</c:v>
                </c:pt>
                <c:pt idx="3319">
                  <c:v>1.3812299041235931E-2</c:v>
                </c:pt>
                <c:pt idx="3320">
                  <c:v>1.3816301766667038E-2</c:v>
                </c:pt>
                <c:pt idx="3321">
                  <c:v>1.3820288520394186E-2</c:v>
                </c:pt>
                <c:pt idx="3322">
                  <c:v>1.382425927451969E-2</c:v>
                </c:pt>
                <c:pt idx="3323">
                  <c:v>1.3828214000985994E-2</c:v>
                </c:pt>
                <c:pt idx="3324">
                  <c:v>1.3832152671495734E-2</c:v>
                </c:pt>
                <c:pt idx="3325">
                  <c:v>1.3836634313433294E-2</c:v>
                </c:pt>
                <c:pt idx="3326">
                  <c:v>1.3840538484419795E-2</c:v>
                </c:pt>
                <c:pt idx="3327">
                  <c:v>1.3843872068708407E-2</c:v>
                </c:pt>
                <c:pt idx="3328">
                  <c:v>1.3847746236015368E-2</c:v>
                </c:pt>
                <c:pt idx="3329">
                  <c:v>1.38516042075576E-2</c:v>
                </c:pt>
                <c:pt idx="3330">
                  <c:v>1.3855445955037737E-2</c:v>
                </c:pt>
                <c:pt idx="3331">
                  <c:v>1.3859271450638033E-2</c:v>
                </c:pt>
                <c:pt idx="3332">
                  <c:v>1.3863080666220995E-2</c:v>
                </c:pt>
                <c:pt idx="3333">
                  <c:v>1.3866873573809002E-2</c:v>
                </c:pt>
                <c:pt idx="3334">
                  <c:v>1.3870650145344499E-2</c:v>
                </c:pt>
                <c:pt idx="3335">
                  <c:v>1.3874410352769928E-2</c:v>
                </c:pt>
                <c:pt idx="3336">
                  <c:v>1.387815416810767E-2</c:v>
                </c:pt>
                <c:pt idx="3337">
                  <c:v>1.3881881563300169E-2</c:v>
                </c:pt>
                <c:pt idx="3338">
                  <c:v>1.3885592510369804E-2</c:v>
                </c:pt>
                <c:pt idx="3339">
                  <c:v>1.3889286981179083E-2</c:v>
                </c:pt>
                <c:pt idx="3340">
                  <c:v>1.3894012760147234E-2</c:v>
                </c:pt>
                <c:pt idx="3341">
                  <c:v>1.3896626382265964E-2</c:v>
                </c:pt>
                <c:pt idx="3342">
                  <c:v>1.3900271256268582E-2</c:v>
                </c:pt>
                <c:pt idx="3343">
                  <c:v>1.3903899542020426E-2</c:v>
                </c:pt>
                <c:pt idx="3344">
                  <c:v>1.3907511211463941E-2</c:v>
                </c:pt>
                <c:pt idx="3345">
                  <c:v>1.3911106236621507E-2</c:v>
                </c:pt>
                <c:pt idx="3346">
                  <c:v>1.3914684589195758E-2</c:v>
                </c:pt>
                <c:pt idx="3347">
                  <c:v>1.3918246241448884E-2</c:v>
                </c:pt>
                <c:pt idx="3348">
                  <c:v>1.3921791165323327E-2</c:v>
                </c:pt>
                <c:pt idx="3349">
                  <c:v>1.3925319332521724E-2</c:v>
                </c:pt>
                <c:pt idx="3350">
                  <c:v>1.3928830715226326E-2</c:v>
                </c:pt>
                <c:pt idx="3351">
                  <c:v>1.3932325285459513E-2</c:v>
                </c:pt>
                <c:pt idx="3352">
                  <c:v>1.3935803015083792E-2</c:v>
                </c:pt>
                <c:pt idx="3353">
                  <c:v>1.3939263876041608E-2</c:v>
                </c:pt>
                <c:pt idx="3354">
                  <c:v>1.3942707840355339E-2</c:v>
                </c:pt>
                <c:pt idx="3355">
                  <c:v>1.3946134880207239E-2</c:v>
                </c:pt>
                <c:pt idx="3356">
                  <c:v>1.3949544967060135E-2</c:v>
                </c:pt>
                <c:pt idx="3357">
                  <c:v>1.3952938073336085E-2</c:v>
                </c:pt>
                <c:pt idx="3358">
                  <c:v>1.3956314170897599E-2</c:v>
                </c:pt>
                <c:pt idx="3359">
                  <c:v>1.3959673231607184E-2</c:v>
                </c:pt>
                <c:pt idx="3360">
                  <c:v>1.3963015227487219E-2</c:v>
                </c:pt>
                <c:pt idx="3361">
                  <c:v>1.3966340130480148E-2</c:v>
                </c:pt>
                <c:pt idx="3362">
                  <c:v>1.3969647912688288E-2</c:v>
                </c:pt>
                <c:pt idx="3363">
                  <c:v>1.3972938545894209E-2</c:v>
                </c:pt>
                <c:pt idx="3364">
                  <c:v>1.3976212002120292E-2</c:v>
                </c:pt>
                <c:pt idx="3365">
                  <c:v>1.3979468253548788E-2</c:v>
                </c:pt>
                <c:pt idx="3366">
                  <c:v>1.3982707271962269E-2</c:v>
                </c:pt>
                <c:pt idx="3367">
                  <c:v>1.3985929029143307E-2</c:v>
                </c:pt>
                <c:pt idx="3368">
                  <c:v>1.3989133497434025E-2</c:v>
                </c:pt>
                <c:pt idx="3369">
                  <c:v>1.3992320648616996E-2</c:v>
                </c:pt>
                <c:pt idx="3370">
                  <c:v>1.3995490454634663E-2</c:v>
                </c:pt>
                <c:pt idx="3371">
                  <c:v>1.3998642887509405E-2</c:v>
                </c:pt>
                <c:pt idx="3372">
                  <c:v>1.4001777919183667E-2</c:v>
                </c:pt>
                <c:pt idx="3373">
                  <c:v>1.4004895521759764E-2</c:v>
                </c:pt>
                <c:pt idx="3374">
                  <c:v>1.4007995667100204E-2</c:v>
                </c:pt>
                <c:pt idx="3375">
                  <c:v>1.4011078326987558E-2</c:v>
                </c:pt>
                <c:pt idx="3376">
                  <c:v>1.4014143473763951E-2</c:v>
                </c:pt>
                <c:pt idx="3377">
                  <c:v>1.4017625017777036E-2</c:v>
                </c:pt>
                <c:pt idx="3378">
                  <c:v>1.4020221115194076E-2</c:v>
                </c:pt>
                <c:pt idx="3379">
                  <c:v>1.4023233553812631E-2</c:v>
                </c:pt>
                <c:pt idx="3380">
                  <c:v>1.4026228367089999E-2</c:v>
                </c:pt>
                <c:pt idx="3381">
                  <c:v>1.4029205526888688E-2</c:v>
                </c:pt>
                <c:pt idx="3382">
                  <c:v>1.4032165005071207E-2</c:v>
                </c:pt>
                <c:pt idx="3383">
                  <c:v>1.4035106773899741E-2</c:v>
                </c:pt>
                <c:pt idx="3384">
                  <c:v>1.4038030805236801E-2</c:v>
                </c:pt>
                <c:pt idx="3385">
                  <c:v>1.4040937070944892E-2</c:v>
                </c:pt>
                <c:pt idx="3386">
                  <c:v>1.4043825542966459E-2</c:v>
                </c:pt>
                <c:pt idx="3387">
                  <c:v>1.4046696193483754E-2</c:v>
                </c:pt>
                <c:pt idx="3388">
                  <c:v>1.4049548994279348E-2</c:v>
                </c:pt>
                <c:pt idx="3389">
                  <c:v>1.4052383917375622E-2</c:v>
                </c:pt>
                <c:pt idx="3390">
                  <c:v>1.4056002504245768E-2</c:v>
                </c:pt>
                <c:pt idx="3391">
                  <c:v>1.4058000018559724E-2</c:v>
                </c:pt>
                <c:pt idx="3392">
                  <c:v>1.4060781140452505E-2</c:v>
                </c:pt>
                <c:pt idx="3393">
                  <c:v>1.4063544272575612E-2</c:v>
                </c:pt>
                <c:pt idx="3394">
                  <c:v>1.4066289386871489E-2</c:v>
                </c:pt>
                <c:pt idx="3395">
                  <c:v>1.4069404561709575E-2</c:v>
                </c:pt>
                <c:pt idx="3396">
                  <c:v>1.4071725449831263E-2</c:v>
                </c:pt>
                <c:pt idx="3397">
                  <c:v>1.4074416342380047E-2</c:v>
                </c:pt>
                <c:pt idx="3398">
                  <c:v>1.4077089105031249E-2</c:v>
                </c:pt>
                <c:pt idx="3399">
                  <c:v>1.407974370972731E-2</c:v>
                </c:pt>
                <c:pt idx="3400">
                  <c:v>1.408238012833074E-2</c:v>
                </c:pt>
                <c:pt idx="3401">
                  <c:v>1.4084998332943854E-2</c:v>
                </c:pt>
                <c:pt idx="3402">
                  <c:v>1.4087598295509096E-2</c:v>
                </c:pt>
                <c:pt idx="3403">
                  <c:v>1.4090179988048845E-2</c:v>
                </c:pt>
                <c:pt idx="3404">
                  <c:v>1.4092743382185802E-2</c:v>
                </c:pt>
                <c:pt idx="3405">
                  <c:v>1.4095288450421961E-2</c:v>
                </c:pt>
                <c:pt idx="3406">
                  <c:v>1.4097815164380023E-2</c:v>
                </c:pt>
                <c:pt idx="3407">
                  <c:v>1.4100323496082368E-2</c:v>
                </c:pt>
                <c:pt idx="3408">
                  <c:v>1.410281341763131E-2</c:v>
                </c:pt>
                <c:pt idx="3409">
                  <c:v>1.4105284900889359E-2</c:v>
                </c:pt>
                <c:pt idx="3410">
                  <c:v>1.4107737917719021E-2</c:v>
                </c:pt>
                <c:pt idx="3411">
                  <c:v>1.4110172440302549E-2</c:v>
                </c:pt>
                <c:pt idx="3412">
                  <c:v>1.4112588440502449E-2</c:v>
                </c:pt>
                <c:pt idx="3413">
                  <c:v>1.4114985890421039E-2</c:v>
                </c:pt>
                <c:pt idx="3414">
                  <c:v>1.4117364761760953E-2</c:v>
                </c:pt>
                <c:pt idx="3415">
                  <c:v>1.4119725026624508E-2</c:v>
                </c:pt>
                <c:pt idx="3416">
                  <c:v>1.4122066657114019E-2</c:v>
                </c:pt>
                <c:pt idx="3417">
                  <c:v>1.4124389625012057E-2</c:v>
                </c:pt>
                <c:pt idx="3418">
                  <c:v>1.4126693902420939E-2</c:v>
                </c:pt>
                <c:pt idx="3419">
                  <c:v>1.4128979461123237E-2</c:v>
                </c:pt>
                <c:pt idx="3420">
                  <c:v>1.4131246273381137E-2</c:v>
                </c:pt>
                <c:pt idx="3421">
                  <c:v>1.4133494310977213E-2</c:v>
                </c:pt>
                <c:pt idx="3422">
                  <c:v>1.4135723545853907E-2</c:v>
                </c:pt>
                <c:pt idx="3423">
                  <c:v>1.4137933950033599E-2</c:v>
                </c:pt>
                <c:pt idx="3424">
                  <c:v>1.4140125495618605E-2</c:v>
                </c:pt>
                <c:pt idx="3425">
                  <c:v>1.4142298154151689E-2</c:v>
                </c:pt>
                <c:pt idx="3426">
                  <c:v>1.4144451898214783E-2</c:v>
                </c:pt>
                <c:pt idx="3427">
                  <c:v>1.4146586699350649E-2</c:v>
                </c:pt>
                <c:pt idx="3428">
                  <c:v>1.4148702529661605E-2</c:v>
                </c:pt>
                <c:pt idx="3429">
                  <c:v>1.4151394962258479E-2</c:v>
                </c:pt>
                <c:pt idx="3430">
                  <c:v>1.4153467325419555E-2</c:v>
                </c:pt>
                <c:pt idx="3431">
                  <c:v>1.4155228464973746E-2</c:v>
                </c:pt>
                <c:pt idx="3432">
                  <c:v>1.4157265403271779E-2</c:v>
                </c:pt>
                <c:pt idx="3433">
                  <c:v>1.4159283226460317E-2</c:v>
                </c:pt>
                <c:pt idx="3434">
                  <c:v>1.4161281906641676E-2</c:v>
                </c:pt>
                <c:pt idx="3435">
                  <c:v>1.4163261415678363E-2</c:v>
                </c:pt>
                <c:pt idx="3436">
                  <c:v>1.4165221725832566E-2</c:v>
                </c:pt>
                <c:pt idx="3437">
                  <c:v>1.4167162808647049E-2</c:v>
                </c:pt>
                <c:pt idx="3438">
                  <c:v>1.4169084636463936E-2</c:v>
                </c:pt>
                <c:pt idx="3439">
                  <c:v>1.4170987181065797E-2</c:v>
                </c:pt>
                <c:pt idx="3440">
                  <c:v>1.4172870414475014E-2</c:v>
                </c:pt>
                <c:pt idx="3441">
                  <c:v>1.4174734308634029E-2</c:v>
                </c:pt>
                <c:pt idx="3442">
                  <c:v>1.4176578835485287E-2</c:v>
                </c:pt>
                <c:pt idx="3443">
                  <c:v>1.4178403967131104E-2</c:v>
                </c:pt>
                <c:pt idx="3444">
                  <c:v>1.4180209675433986E-2</c:v>
                </c:pt>
                <c:pt idx="3445">
                  <c:v>1.418250271495225E-2</c:v>
                </c:pt>
                <c:pt idx="3446">
                  <c:v>1.4183762710100467E-2</c:v>
                </c:pt>
                <c:pt idx="3447">
                  <c:v>1.4185757996036941E-2</c:v>
                </c:pt>
                <c:pt idx="3448">
                  <c:v>1.4187237714864409E-2</c:v>
                </c:pt>
                <c:pt idx="3449">
                  <c:v>1.4188945886068893E-2</c:v>
                </c:pt>
                <c:pt idx="3450">
                  <c:v>1.4190634465824914E-2</c:v>
                </c:pt>
                <c:pt idx="3451">
                  <c:v>1.4192303425994979E-2</c:v>
                </c:pt>
                <c:pt idx="3452">
                  <c:v>1.419395273876134E-2</c:v>
                </c:pt>
                <c:pt idx="3453">
                  <c:v>1.4195582375746696E-2</c:v>
                </c:pt>
                <c:pt idx="3454">
                  <c:v>1.4197192309213236E-2</c:v>
                </c:pt>
                <c:pt idx="3455">
                  <c:v>1.4198782510943531E-2</c:v>
                </c:pt>
                <c:pt idx="3456">
                  <c:v>1.4200352953119832E-2</c:v>
                </c:pt>
                <c:pt idx="3457">
                  <c:v>1.4201903607524713E-2</c:v>
                </c:pt>
                <c:pt idx="3458">
                  <c:v>1.4203434446260488E-2</c:v>
                </c:pt>
                <c:pt idx="3459">
                  <c:v>1.4204945441109729E-2</c:v>
                </c:pt>
                <c:pt idx="3460">
                  <c:v>1.4206436564174751E-2</c:v>
                </c:pt>
                <c:pt idx="3461">
                  <c:v>1.4207907787637808E-2</c:v>
                </c:pt>
                <c:pt idx="3462">
                  <c:v>1.4209359083041662E-2</c:v>
                </c:pt>
                <c:pt idx="3463">
                  <c:v>1.4210790422568564E-2</c:v>
                </c:pt>
                <c:pt idx="3464">
                  <c:v>1.4212201778240896E-2</c:v>
                </c:pt>
                <c:pt idx="3465">
                  <c:v>1.4213593121921164E-2</c:v>
                </c:pt>
                <c:pt idx="3466">
                  <c:v>1.4214964425711685E-2</c:v>
                </c:pt>
                <c:pt idx="3467">
                  <c:v>1.4216315661395029E-2</c:v>
                </c:pt>
                <c:pt idx="3468">
                  <c:v>1.4217646801233386E-2</c:v>
                </c:pt>
                <c:pt idx="3469">
                  <c:v>1.4218957816769517E-2</c:v>
                </c:pt>
                <c:pt idx="3470">
                  <c:v>1.4220248680265613E-2</c:v>
                </c:pt>
                <c:pt idx="3471">
                  <c:v>1.4221519363744051E-2</c:v>
                </c:pt>
                <c:pt idx="3472">
                  <c:v>1.4222769838987404E-2</c:v>
                </c:pt>
                <c:pt idx="3473">
                  <c:v>1.4224000078097987E-2</c:v>
                </c:pt>
                <c:pt idx="3474">
                  <c:v>1.4225210052938309E-2</c:v>
                </c:pt>
                <c:pt idx="3475">
                  <c:v>1.422639973569062E-2</c:v>
                </c:pt>
                <c:pt idx="3476">
                  <c:v>1.4227569097977621E-2</c:v>
                </c:pt>
                <c:pt idx="3477">
                  <c:v>1.42287181120615E-2</c:v>
                </c:pt>
                <c:pt idx="3478">
                  <c:v>1.4229846749804764E-2</c:v>
                </c:pt>
                <c:pt idx="3479">
                  <c:v>1.4230954983229793E-2</c:v>
                </c:pt>
                <c:pt idx="3480">
                  <c:v>1.4232042784279031E-2</c:v>
                </c:pt>
                <c:pt idx="3481">
                  <c:v>1.4233411317325917E-2</c:v>
                </c:pt>
                <c:pt idx="3482">
                  <c:v>1.4234452310537549E-2</c:v>
                </c:pt>
                <c:pt idx="3483">
                  <c:v>1.4235328255614021E-2</c:v>
                </c:pt>
                <c:pt idx="3484">
                  <c:v>1.4236331109653833E-2</c:v>
                </c:pt>
                <c:pt idx="3485">
                  <c:v>1.4237313387033268E-2</c:v>
                </c:pt>
                <c:pt idx="3486">
                  <c:v>1.4238275059774708E-2</c:v>
                </c:pt>
                <c:pt idx="3487">
                  <c:v>1.4239216100060403E-2</c:v>
                </c:pt>
                <c:pt idx="3488">
                  <c:v>1.4240136479752863E-2</c:v>
                </c:pt>
                <c:pt idx="3489">
                  <c:v>1.4241036170634658E-2</c:v>
                </c:pt>
                <c:pt idx="3490">
                  <c:v>1.424191514488804E-2</c:v>
                </c:pt>
                <c:pt idx="3491">
                  <c:v>1.4242773374535389E-2</c:v>
                </c:pt>
                <c:pt idx="3492">
                  <c:v>1.4243610831359277E-2</c:v>
                </c:pt>
                <c:pt idx="3493">
                  <c:v>1.4244427487462019E-2</c:v>
                </c:pt>
                <c:pt idx="3494">
                  <c:v>1.4245223314626188E-2</c:v>
                </c:pt>
                <c:pt idx="3495">
                  <c:v>1.4245998285034034E-2</c:v>
                </c:pt>
                <c:pt idx="3496">
                  <c:v>1.4247632845441061E-2</c:v>
                </c:pt>
                <c:pt idx="3497">
                  <c:v>1.4247485543270599E-2</c:v>
                </c:pt>
                <c:pt idx="3498">
                  <c:v>1.4248197774984206E-2</c:v>
                </c:pt>
                <c:pt idx="3499">
                  <c:v>1.4248986076168535E-2</c:v>
                </c:pt>
                <c:pt idx="3500">
                  <c:v>1.424955930363403E-2</c:v>
                </c:pt>
                <c:pt idx="3501">
                  <c:v>1.4250208544375198E-2</c:v>
                </c:pt>
                <c:pt idx="3502">
                  <c:v>1.4250836732117023E-2</c:v>
                </c:pt>
                <c:pt idx="3503">
                  <c:v>1.4251443838881883E-2</c:v>
                </c:pt>
                <c:pt idx="3504">
                  <c:v>1.4252029836452351E-2</c:v>
                </c:pt>
                <c:pt idx="3505">
                  <c:v>1.4252594696850807E-2</c:v>
                </c:pt>
                <c:pt idx="3506">
                  <c:v>1.4253138392179565E-2</c:v>
                </c:pt>
                <c:pt idx="3507">
                  <c:v>1.4253660894301134E-2</c:v>
                </c:pt>
                <c:pt idx="3508">
                  <c:v>1.4254162175237894E-2</c:v>
                </c:pt>
                <c:pt idx="3509">
                  <c:v>1.4254642206932289E-2</c:v>
                </c:pt>
                <c:pt idx="3510">
                  <c:v>1.4255100961246825E-2</c:v>
                </c:pt>
                <c:pt idx="3511">
                  <c:v>1.4255538410283819E-2</c:v>
                </c:pt>
                <c:pt idx="3512">
                  <c:v>1.4255954526065651E-2</c:v>
                </c:pt>
                <c:pt idx="3513">
                  <c:v>1.4256349280374891E-2</c:v>
                </c:pt>
                <c:pt idx="3514">
                  <c:v>1.4256722645473729E-2</c:v>
                </c:pt>
                <c:pt idx="3515">
                  <c:v>1.4257074592904928E-2</c:v>
                </c:pt>
                <c:pt idx="3516">
                  <c:v>1.4257405095090547E-2</c:v>
                </c:pt>
                <c:pt idx="3517">
                  <c:v>1.4257714123813159E-2</c:v>
                </c:pt>
                <c:pt idx="3518">
                  <c:v>1.4258001650855334E-2</c:v>
                </c:pt>
                <c:pt idx="3519">
                  <c:v>1.4258267648479261E-2</c:v>
                </c:pt>
                <c:pt idx="3520">
                  <c:v>1.4258512088467512E-2</c:v>
                </c:pt>
                <c:pt idx="3521">
                  <c:v>1.4258734942842466E-2</c:v>
                </c:pt>
                <c:pt idx="3522">
                  <c:v>1.4258936183706439E-2</c:v>
                </c:pt>
                <c:pt idx="3523">
                  <c:v>1.4259115782842002E-2</c:v>
                </c:pt>
                <c:pt idx="3524">
                  <c:v>1.4259273712271536E-2</c:v>
                </c:pt>
                <c:pt idx="3525">
                  <c:v>1.4259409943937484E-2</c:v>
                </c:pt>
                <c:pt idx="3526">
                  <c:v>1.4259524449862226E-2</c:v>
                </c:pt>
                <c:pt idx="3527">
                  <c:v>1.4259617202148078E-2</c:v>
                </c:pt>
                <c:pt idx="3528">
                  <c:v>1.4259688172577611E-2</c:v>
                </c:pt>
                <c:pt idx="3529">
                  <c:v>1.425973733309327E-2</c:v>
                </c:pt>
                <c:pt idx="3530">
                  <c:v>1.4259764655797369E-2</c:v>
                </c:pt>
                <c:pt idx="3531">
                  <c:v>1.4259770112632353E-2</c:v>
                </c:pt>
                <c:pt idx="3532">
                  <c:v>1.4259753675540665E-2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59552"/>
        <c:axId val="667161344"/>
      </c:lineChart>
      <c:dateAx>
        <c:axId val="66715955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716134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67161344"/>
        <c:scaling>
          <c:orientation val="minMax"/>
          <c:max val="1E-3"/>
          <c:min val="-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71595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[0]!Fwd6M</c:f>
              <c:numCache>
                <c:formatCode>0.0000%</c:formatCode>
                <c:ptCount val="3534"/>
                <c:pt idx="0">
                  <c:v>-3.7200000000643825E-4</c:v>
                </c:pt>
                <c:pt idx="1">
                  <c:v>-3.7463085578076378E-4</c:v>
                </c:pt>
                <c:pt idx="2">
                  <c:v>-3.7729811263964032E-4</c:v>
                </c:pt>
                <c:pt idx="3">
                  <c:v>-3.8000023899225732E-4</c:v>
                </c:pt>
                <c:pt idx="4">
                  <c:v>-3.9112539830080074E-4</c:v>
                </c:pt>
                <c:pt idx="5">
                  <c:v>-3.9397748904077402E-4</c:v>
                </c:pt>
                <c:pt idx="6">
                  <c:v>-3.9685441420466355E-4</c:v>
                </c:pt>
                <c:pt idx="7">
                  <c:v>-3.9808740652715746E-4</c:v>
                </c:pt>
                <c:pt idx="8">
                  <c:v>-4.2885605189014119E-4</c:v>
                </c:pt>
                <c:pt idx="9">
                  <c:v>-4.3184545095074228E-4</c:v>
                </c:pt>
                <c:pt idx="10">
                  <c:v>-4.3484827320137536E-4</c:v>
                </c:pt>
                <c:pt idx="11">
                  <c:v>-4.3786245238542411E-4</c:v>
                </c:pt>
                <c:pt idx="12">
                  <c:v>-4.4088588177095678E-4</c:v>
                </c:pt>
                <c:pt idx="13">
                  <c:v>-4.4998999663031233E-4</c:v>
                </c:pt>
                <c:pt idx="14">
                  <c:v>-4.530285499311519E-4</c:v>
                </c:pt>
                <c:pt idx="15">
                  <c:v>-4.5606521260389788E-4</c:v>
                </c:pt>
                <c:pt idx="16">
                  <c:v>-4.5909763505286733E-4</c:v>
                </c:pt>
                <c:pt idx="17">
                  <c:v>-4.6212342720684243E-4</c:v>
                </c:pt>
                <c:pt idx="18">
                  <c:v>-4.7113651404415483E-4</c:v>
                </c:pt>
                <c:pt idx="19">
                  <c:v>-4.7411107478934436E-4</c:v>
                </c:pt>
                <c:pt idx="20">
                  <c:v>-4.7706644774976619E-4</c:v>
                </c:pt>
                <c:pt idx="21">
                  <c:v>-4.8000000000231012E-4</c:v>
                </c:pt>
                <c:pt idx="22">
                  <c:v>-4.8289968073651665E-4</c:v>
                </c:pt>
                <c:pt idx="23">
                  <c:v>-4.9133910377604541E-4</c:v>
                </c:pt>
                <c:pt idx="24">
                  <c:v>-4.9406853056634191E-4</c:v>
                </c:pt>
                <c:pt idx="25">
                  <c:v>-4.9675789287172189E-4</c:v>
                </c:pt>
                <c:pt idx="26">
                  <c:v>-4.9940849418839747E-4</c:v>
                </c:pt>
                <c:pt idx="27">
                  <c:v>-5.0202178996246205E-4</c:v>
                </c:pt>
                <c:pt idx="28">
                  <c:v>-5.0965467768938856E-4</c:v>
                </c:pt>
                <c:pt idx="29">
                  <c:v>-5.1213634468151288E-4</c:v>
                </c:pt>
                <c:pt idx="30">
                  <c:v>-5.1459026255129667E-4</c:v>
                </c:pt>
                <c:pt idx="31">
                  <c:v>-5.1701879841513289E-4</c:v>
                </c:pt>
                <c:pt idx="32">
                  <c:v>-5.1942447133534293E-4</c:v>
                </c:pt>
                <c:pt idx="33">
                  <c:v>-5.2653178216488148E-4</c:v>
                </c:pt>
                <c:pt idx="34">
                  <c:v>-5.2887423275113003E-4</c:v>
                </c:pt>
                <c:pt idx="35">
                  <c:v>-5.3120869481742313E-4</c:v>
                </c:pt>
                <c:pt idx="36">
                  <c:v>-5.3353859907068809E-4</c:v>
                </c:pt>
                <c:pt idx="37">
                  <c:v>-5.3586752815323977E-4</c:v>
                </c:pt>
                <c:pt idx="38">
                  <c:v>-5.4288656986614702E-4</c:v>
                </c:pt>
                <c:pt idx="39">
                  <c:v>-5.4525046343253426E-4</c:v>
                </c:pt>
                <c:pt idx="40">
                  <c:v>-5.4763357408486608E-4</c:v>
                </c:pt>
                <c:pt idx="41">
                  <c:v>-5.5004039607734205E-4</c:v>
                </c:pt>
                <c:pt idx="42">
                  <c:v>-5.5247557558988627E-4</c:v>
                </c:pt>
                <c:pt idx="43">
                  <c:v>-5.6000000000858781E-4</c:v>
                </c:pt>
                <c:pt idx="44">
                  <c:v>-5.6259108135367465E-4</c:v>
                </c:pt>
                <c:pt idx="45">
                  <c:v>-5.6521648028928903E-4</c:v>
                </c:pt>
                <c:pt idx="46">
                  <c:v>-5.6787332396995307E-4</c:v>
                </c:pt>
                <c:pt idx="47">
                  <c:v>-5.7055863565088174E-4</c:v>
                </c:pt>
                <c:pt idx="48">
                  <c:v>-5.8106253452164854E-4</c:v>
                </c:pt>
                <c:pt idx="49">
                  <c:v>-5.8815313669901149E-4</c:v>
                </c:pt>
                <c:pt idx="50">
                  <c:v>-5.9094803751609829E-4</c:v>
                </c:pt>
                <c:pt idx="51">
                  <c:v>-5.9607225605664128E-4</c:v>
                </c:pt>
                <c:pt idx="52">
                  <c:v>-5.9770654025424947E-4</c:v>
                </c:pt>
                <c:pt idx="53">
                  <c:v>-6.0490220128623067E-4</c:v>
                </c:pt>
                <c:pt idx="54">
                  <c:v>-6.0766135492266711E-4</c:v>
                </c:pt>
                <c:pt idx="55">
                  <c:v>-6.1040026563763394E-4</c:v>
                </c:pt>
                <c:pt idx="56">
                  <c:v>-6.1531367442493965E-4</c:v>
                </c:pt>
                <c:pt idx="57">
                  <c:v>-6.1688924330728764E-4</c:v>
                </c:pt>
                <c:pt idx="58">
                  <c:v>-6.2363513779692772E-4</c:v>
                </c:pt>
                <c:pt idx="59">
                  <c:v>-6.2615752985280574E-4</c:v>
                </c:pt>
                <c:pt idx="60">
                  <c:v>-6.2862703289203934E-4</c:v>
                </c:pt>
                <c:pt idx="61">
                  <c:v>-6.328671741146467E-4</c:v>
                </c:pt>
                <c:pt idx="62">
                  <c:v>-6.3428217515211461E-4</c:v>
                </c:pt>
                <c:pt idx="63">
                  <c:v>-6.4000000000814621E-4</c:v>
                </c:pt>
                <c:pt idx="64">
                  <c:v>-6.420433676078359E-4</c:v>
                </c:pt>
                <c:pt idx="65">
                  <c:v>-6.4400442671532973E-4</c:v>
                </c:pt>
                <c:pt idx="66">
                  <c:v>-6.4717173244195842E-4</c:v>
                </c:pt>
                <c:pt idx="67">
                  <c:v>-6.5419942351319094E-4</c:v>
                </c:pt>
                <c:pt idx="68">
                  <c:v>-6.5566524707354862E-4</c:v>
                </c:pt>
                <c:pt idx="69">
                  <c:v>-6.5658600614634853E-4</c:v>
                </c:pt>
                <c:pt idx="70">
                  <c:v>-6.5887920518780036E-4</c:v>
                </c:pt>
                <c:pt idx="71">
                  <c:v>-6.617771592786222E-4</c:v>
                </c:pt>
                <c:pt idx="72">
                  <c:v>-6.6296173955205729E-4</c:v>
                </c:pt>
                <c:pt idx="73">
                  <c:v>-6.6410910269491287E-4</c:v>
                </c:pt>
                <c:pt idx="74">
                  <c:v>-6.6522347979982362E-4</c:v>
                </c:pt>
                <c:pt idx="75">
                  <c:v>-6.6710508532873635E-4</c:v>
                </c:pt>
                <c:pt idx="76">
                  <c:v>-6.6943971092099815E-4</c:v>
                </c:pt>
                <c:pt idx="77">
                  <c:v>-6.7045658544896767E-4</c:v>
                </c:pt>
                <c:pt idx="78">
                  <c:v>-6.7146823722770952E-4</c:v>
                </c:pt>
                <c:pt idx="79">
                  <c:v>-6.7247968959394295E-4</c:v>
                </c:pt>
                <c:pt idx="80">
                  <c:v>-6.7441208142881529E-4</c:v>
                </c:pt>
                <c:pt idx="81">
                  <c:v>-6.7662793286108239E-4</c:v>
                </c:pt>
                <c:pt idx="82">
                  <c:v>-6.7771769940650113E-4</c:v>
                </c:pt>
                <c:pt idx="83">
                  <c:v>-6.788397832681747E-4</c:v>
                </c:pt>
                <c:pt idx="84">
                  <c:v>-6.8000000001140011E-4</c:v>
                </c:pt>
                <c:pt idx="85">
                  <c:v>-6.8246819278326308E-4</c:v>
                </c:pt>
                <c:pt idx="86">
                  <c:v>-6.8505985964323064E-4</c:v>
                </c:pt>
                <c:pt idx="87">
                  <c:v>-6.8642235529527032E-4</c:v>
                </c:pt>
                <c:pt idx="88">
                  <c:v>-6.8782030255529799E-4</c:v>
                </c:pt>
                <c:pt idx="89">
                  <c:v>-6.8925183562181132E-4</c:v>
                </c:pt>
                <c:pt idx="90">
                  <c:v>-6.9225592054062627E-4</c:v>
                </c:pt>
                <c:pt idx="91">
                  <c:v>-6.9607152714669938E-4</c:v>
                </c:pt>
                <c:pt idx="92">
                  <c:v>-6.9764812763251571E-4</c:v>
                </c:pt>
                <c:pt idx="93">
                  <c:v>-6.9924405875650922E-4</c:v>
                </c:pt>
                <c:pt idx="94">
                  <c:v>-7.0247946738502987E-4</c:v>
                </c:pt>
                <c:pt idx="95">
                  <c:v>-7.0329550683352583E-4</c:v>
                </c:pt>
                <c:pt idx="96">
                  <c:v>-7.0743426484875117E-4</c:v>
                </c:pt>
                <c:pt idx="97">
                  <c:v>-7.0909785446698665E-4</c:v>
                </c:pt>
                <c:pt idx="98">
                  <c:v>-7.1076421303159867E-4</c:v>
                </c:pt>
                <c:pt idx="99">
                  <c:v>-7.13933157063663E-4</c:v>
                </c:pt>
                <c:pt idx="100">
                  <c:v>-7.1483767548853128E-4</c:v>
                </c:pt>
                <c:pt idx="101">
                  <c:v>-7.1904623329163101E-4</c:v>
                </c:pt>
                <c:pt idx="102">
                  <c:v>-7.2067374162994606E-4</c:v>
                </c:pt>
                <c:pt idx="103">
                  <c:v>-7.2228507771559375E-4</c:v>
                </c:pt>
                <c:pt idx="104">
                  <c:v>-7.2504998735137716E-4</c:v>
                </c:pt>
                <c:pt idx="105">
                  <c:v>-7.2601718238583096E-4</c:v>
                </c:pt>
                <c:pt idx="106">
                  <c:v>-7.300000000215951E-4</c:v>
                </c:pt>
                <c:pt idx="107">
                  <c:v>-7.3146130331974463E-4</c:v>
                </c:pt>
                <c:pt idx="108">
                  <c:v>-7.3289424306464902E-4</c:v>
                </c:pt>
                <c:pt idx="109">
                  <c:v>-7.3503537169376928E-4</c:v>
                </c:pt>
                <c:pt idx="110">
                  <c:v>-7.360266895598635E-4</c:v>
                </c:pt>
                <c:pt idx="111">
                  <c:v>-7.3962741659120475E-4</c:v>
                </c:pt>
                <c:pt idx="112">
                  <c:v>-7.4061869298637213E-4</c:v>
                </c:pt>
                <c:pt idx="113">
                  <c:v>-7.4187310506113231E-4</c:v>
                </c:pt>
                <c:pt idx="114">
                  <c:v>-7.4309657062430969E-4</c:v>
                </c:pt>
                <c:pt idx="115">
                  <c:v>-7.4465979717870038E-4</c:v>
                </c:pt>
                <c:pt idx="116">
                  <c:v>-7.4767506953371077E-4</c:v>
                </c:pt>
                <c:pt idx="117">
                  <c:v>-7.4873925545560849E-4</c:v>
                </c:pt>
                <c:pt idx="118">
                  <c:v>-7.4977057729992669E-4</c:v>
                </c:pt>
                <c:pt idx="119">
                  <c:v>-7.5076866610628403E-4</c:v>
                </c:pt>
                <c:pt idx="120">
                  <c:v>-7.5183739060555397E-4</c:v>
                </c:pt>
                <c:pt idx="121">
                  <c:v>-7.5442081807314363E-4</c:v>
                </c:pt>
                <c:pt idx="122">
                  <c:v>-7.5524671361176896E-4</c:v>
                </c:pt>
                <c:pt idx="123">
                  <c:v>-7.5603686614642788E-4</c:v>
                </c:pt>
                <c:pt idx="124">
                  <c:v>-7.5679080798391374E-4</c:v>
                </c:pt>
                <c:pt idx="125">
                  <c:v>-7.5744664916826824E-4</c:v>
                </c:pt>
                <c:pt idx="126">
                  <c:v>-7.5943462076944097E-4</c:v>
                </c:pt>
                <c:pt idx="127">
                  <c:v>-7.6000000001013332E-4</c:v>
                </c:pt>
                <c:pt idx="128">
                  <c:v>-7.6052632018817478E-4</c:v>
                </c:pt>
                <c:pt idx="129">
                  <c:v>-7.6101430137412581E-4</c:v>
                </c:pt>
                <c:pt idx="130">
                  <c:v>-7.6124855012057557E-4</c:v>
                </c:pt>
                <c:pt idx="131">
                  <c:v>-7.6260346716805667E-4</c:v>
                </c:pt>
                <c:pt idx="132">
                  <c:v>-7.6291553447862864E-4</c:v>
                </c:pt>
                <c:pt idx="133">
                  <c:v>-7.6319582152051084E-4</c:v>
                </c:pt>
                <c:pt idx="134">
                  <c:v>-7.6344554455554841E-4</c:v>
                </c:pt>
                <c:pt idx="135">
                  <c:v>-7.503925169139433E-4</c:v>
                </c:pt>
                <c:pt idx="136">
                  <c:v>-7.5091681575605702E-4</c:v>
                </c:pt>
                <c:pt idx="137">
                  <c:v>-7.5102343661102801E-4</c:v>
                </c:pt>
                <c:pt idx="138">
                  <c:v>-7.5110706346842343E-4</c:v>
                </c:pt>
                <c:pt idx="139">
                  <c:v>-7.5093361845047731E-4</c:v>
                </c:pt>
                <c:pt idx="140">
                  <c:v>-7.5108682052314345E-4</c:v>
                </c:pt>
                <c:pt idx="141">
                  <c:v>-7.5123224751437879E-4</c:v>
                </c:pt>
                <c:pt idx="142">
                  <c:v>-7.5120957614676948E-4</c:v>
                </c:pt>
                <c:pt idx="143">
                  <c:v>-7.51174792654596E-4</c:v>
                </c:pt>
                <c:pt idx="144">
                  <c:v>-7.5070509437382609E-4</c:v>
                </c:pt>
                <c:pt idx="145">
                  <c:v>-7.5085470468675395E-4</c:v>
                </c:pt>
                <c:pt idx="146">
                  <c:v>-7.508797268560623E-4</c:v>
                </c:pt>
                <c:pt idx="147">
                  <c:v>-7.5080908067259389E-4</c:v>
                </c:pt>
                <c:pt idx="148">
                  <c:v>-7.5073891900937547E-4</c:v>
                </c:pt>
                <c:pt idx="149">
                  <c:v>-7.5000000000383896E-4</c:v>
                </c:pt>
                <c:pt idx="150">
                  <c:v>-7.5025989918784525E-4</c:v>
                </c:pt>
                <c:pt idx="151">
                  <c:v>-7.5042291638878315E-4</c:v>
                </c:pt>
                <c:pt idx="152">
                  <c:v>-7.5036268735484901E-4</c:v>
                </c:pt>
                <c:pt idx="153">
                  <c:v>-7.5030360861273325E-4</c:v>
                </c:pt>
                <c:pt idx="154">
                  <c:v>-7.4935972807030251E-4</c:v>
                </c:pt>
                <c:pt idx="155">
                  <c:v>-7.4928905258225993E-4</c:v>
                </c:pt>
                <c:pt idx="156">
                  <c:v>-7.5003734251008849E-4</c:v>
                </c:pt>
                <c:pt idx="157">
                  <c:v>-7.49992060782156E-4</c:v>
                </c:pt>
                <c:pt idx="158">
                  <c:v>-7.4995007531748585E-4</c:v>
                </c:pt>
                <c:pt idx="159">
                  <c:v>-7.4901004883505757E-4</c:v>
                </c:pt>
                <c:pt idx="160">
                  <c:v>-7.4942707225459043E-4</c:v>
                </c:pt>
                <c:pt idx="161">
                  <c:v>-7.4979746337505465E-4</c:v>
                </c:pt>
                <c:pt idx="162">
                  <c:v>-7.4977974967389664E-4</c:v>
                </c:pt>
                <c:pt idx="163">
                  <c:v>-7.4976667784831818E-4</c:v>
                </c:pt>
                <c:pt idx="164">
                  <c:v>-7.4905857033907657E-4</c:v>
                </c:pt>
                <c:pt idx="165">
                  <c:v>-7.4941447194806256E-4</c:v>
                </c:pt>
                <c:pt idx="166">
                  <c:v>-7.4977481647287502E-4</c:v>
                </c:pt>
                <c:pt idx="167">
                  <c:v>-7.4979168899886011E-4</c:v>
                </c:pt>
                <c:pt idx="168">
                  <c:v>-7.498137486523118E-4</c:v>
                </c:pt>
                <c:pt idx="169">
                  <c:v>-7.4957410463497465E-4</c:v>
                </c:pt>
                <c:pt idx="170">
                  <c:v>-7.4975906475532427E-4</c:v>
                </c:pt>
                <c:pt idx="171">
                  <c:v>-7.5000000001208161E-4</c:v>
                </c:pt>
                <c:pt idx="172">
                  <c:v>-7.5004363608987623E-4</c:v>
                </c:pt>
                <c:pt idx="173">
                  <c:v>-7.5008126271517003E-4</c:v>
                </c:pt>
                <c:pt idx="174">
                  <c:v>-7.5032839514266303E-4</c:v>
                </c:pt>
                <c:pt idx="175">
                  <c:v>-7.5024734821245117E-4</c:v>
                </c:pt>
                <c:pt idx="176">
                  <c:v>-7.4993462042065339E-4</c:v>
                </c:pt>
                <c:pt idx="177">
                  <c:v>-7.4972189667773322E-4</c:v>
                </c:pt>
                <c:pt idx="178">
                  <c:v>-7.4948011111220392E-4</c:v>
                </c:pt>
                <c:pt idx="179">
                  <c:v>-7.4936564693219108E-4</c:v>
                </c:pt>
                <c:pt idx="180">
                  <c:v>-7.4923501932688396E-4</c:v>
                </c:pt>
                <c:pt idx="181">
                  <c:v>-7.4885367270216194E-4</c:v>
                </c:pt>
                <c:pt idx="182">
                  <c:v>-7.4849613033026651E-4</c:v>
                </c:pt>
                <c:pt idx="183">
                  <c:v>-7.482435544785412E-4</c:v>
                </c:pt>
                <c:pt idx="184">
                  <c:v>-7.4795830444853578E-4</c:v>
                </c:pt>
                <c:pt idx="185">
                  <c:v>-7.4763759929438994E-4</c:v>
                </c:pt>
                <c:pt idx="186">
                  <c:v>-7.4633042414657031E-4</c:v>
                </c:pt>
                <c:pt idx="187">
                  <c:v>-7.4594431692636787E-4</c:v>
                </c:pt>
                <c:pt idx="188">
                  <c:v>-7.4540433036195466E-4</c:v>
                </c:pt>
                <c:pt idx="189">
                  <c:v>-7.4481202803013276E-4</c:v>
                </c:pt>
                <c:pt idx="190">
                  <c:v>-7.4416457065556779E-4</c:v>
                </c:pt>
                <c:pt idx="191">
                  <c:v>-7.4125871415283622E-4</c:v>
                </c:pt>
                <c:pt idx="192">
                  <c:v>-7.4096611348506978E-4</c:v>
                </c:pt>
                <c:pt idx="193">
                  <c:v>-7.4000000001209069E-4</c:v>
                </c:pt>
                <c:pt idx="194">
                  <c:v>-7.3894586815051195E-4</c:v>
                </c:pt>
                <c:pt idx="195">
                  <c:v>-7.3779116070769965E-4</c:v>
                </c:pt>
                <c:pt idx="196">
                  <c:v>-7.3243681871559829E-4</c:v>
                </c:pt>
                <c:pt idx="197">
                  <c:v>-7.3228968593317659E-4</c:v>
                </c:pt>
                <c:pt idx="198">
                  <c:v>-7.3072481675153715E-4</c:v>
                </c:pt>
                <c:pt idx="199">
                  <c:v>-7.2909676491741764E-4</c:v>
                </c:pt>
                <c:pt idx="200">
                  <c:v>-7.2578953389762935E-4</c:v>
                </c:pt>
                <c:pt idx="201">
                  <c:v>-7.2034568396151704E-4</c:v>
                </c:pt>
                <c:pt idx="202">
                  <c:v>-7.1847855541128515E-4</c:v>
                </c:pt>
                <c:pt idx="203">
                  <c:v>-7.1659620917394293E-4</c:v>
                </c:pt>
                <c:pt idx="204">
                  <c:v>-7.1470533354116891E-4</c:v>
                </c:pt>
                <c:pt idx="205">
                  <c:v>-7.1281266036737781E-4</c:v>
                </c:pt>
                <c:pt idx="206">
                  <c:v>-7.071918275137134E-4</c:v>
                </c:pt>
                <c:pt idx="207">
                  <c:v>-7.0536015388423916E-4</c:v>
                </c:pt>
                <c:pt idx="208">
                  <c:v>-7.0356099536295319E-4</c:v>
                </c:pt>
                <c:pt idx="209">
                  <c:v>-7.0180134515235608E-4</c:v>
                </c:pt>
                <c:pt idx="210">
                  <c:v>-6.9523308415264293E-4</c:v>
                </c:pt>
                <c:pt idx="211">
                  <c:v>-6.9423271593569281E-4</c:v>
                </c:pt>
                <c:pt idx="212">
                  <c:v>-6.9384352978107847E-4</c:v>
                </c:pt>
                <c:pt idx="213">
                  <c:v>-6.9247022577034875E-4</c:v>
                </c:pt>
                <c:pt idx="214">
                  <c:v>-6.911866019815488E-4</c:v>
                </c:pt>
                <c:pt idx="215">
                  <c:v>-6.9000000001738916E-4</c:v>
                </c:pt>
                <c:pt idx="216">
                  <c:v>-6.8650947745980365E-4</c:v>
                </c:pt>
                <c:pt idx="217">
                  <c:v>-6.8531095525568408E-4</c:v>
                </c:pt>
                <c:pt idx="218">
                  <c:v>-6.8409630581114239E-4</c:v>
                </c:pt>
                <c:pt idx="219">
                  <c:v>-6.8286638274225723E-4</c:v>
                </c:pt>
                <c:pt idx="220">
                  <c:v>-6.8162205669500178E-4</c:v>
                </c:pt>
                <c:pt idx="221">
                  <c:v>-6.7911491004969714E-4</c:v>
                </c:pt>
                <c:pt idx="222">
                  <c:v>-6.7651873195110918E-4</c:v>
                </c:pt>
                <c:pt idx="223">
                  <c:v>-6.7560511150483176E-4</c:v>
                </c:pt>
                <c:pt idx="224">
                  <c:v>-6.7427960178273797E-4</c:v>
                </c:pt>
                <c:pt idx="225">
                  <c:v>-6.7294717248258455E-4</c:v>
                </c:pt>
                <c:pt idx="226">
                  <c:v>-6.6859035550936744E-4</c:v>
                </c:pt>
                <c:pt idx="227">
                  <c:v>-6.6756892524695262E-4</c:v>
                </c:pt>
                <c:pt idx="228">
                  <c:v>-6.6621754725247292E-4</c:v>
                </c:pt>
                <c:pt idx="229">
                  <c:v>-6.6486562926916602E-4</c:v>
                </c:pt>
                <c:pt idx="230">
                  <c:v>-6.6351429451898941E-4</c:v>
                </c:pt>
                <c:pt idx="231">
                  <c:v>-6.5919105397117535E-4</c:v>
                </c:pt>
                <c:pt idx="232">
                  <c:v>-6.5813785184494055E-4</c:v>
                </c:pt>
                <c:pt idx="233">
                  <c:v>-6.5680688114929504E-4</c:v>
                </c:pt>
                <c:pt idx="234">
                  <c:v>-6.5548359275860739E-4</c:v>
                </c:pt>
                <c:pt idx="235">
                  <c:v>-6.541692298070921E-4</c:v>
                </c:pt>
                <c:pt idx="236">
                  <c:v>-6.5000000000184268E-4</c:v>
                </c:pt>
                <c:pt idx="237">
                  <c:v>-6.4902598411962597E-4</c:v>
                </c:pt>
                <c:pt idx="238">
                  <c:v>-6.4776547212539522E-4</c:v>
                </c:pt>
                <c:pt idx="239">
                  <c:v>-6.4650216807529616E-4</c:v>
                </c:pt>
                <c:pt idx="240">
                  <c:v>-6.4523356875754729E-4</c:v>
                </c:pt>
                <c:pt idx="241">
                  <c:v>-6.4091819582787419E-4</c:v>
                </c:pt>
                <c:pt idx="242">
                  <c:v>-6.4005530805841769E-4</c:v>
                </c:pt>
                <c:pt idx="243">
                  <c:v>-6.3820568579919562E-4</c:v>
                </c:pt>
                <c:pt idx="244">
                  <c:v>-6.3681682022609745E-4</c:v>
                </c:pt>
                <c:pt idx="245">
                  <c:v>-6.3540266143536912E-4</c:v>
                </c:pt>
                <c:pt idx="246">
                  <c:v>-6.3098135849248957E-4</c:v>
                </c:pt>
                <c:pt idx="247">
                  <c:v>-6.2943883928474051E-4</c:v>
                </c:pt>
                <c:pt idx="248">
                  <c:v>-6.2785731280331656E-4</c:v>
                </c:pt>
                <c:pt idx="249">
                  <c:v>-6.2623396406875941E-4</c:v>
                </c:pt>
                <c:pt idx="250">
                  <c:v>-6.2456595404217501E-4</c:v>
                </c:pt>
                <c:pt idx="251">
                  <c:v>-6.1926520493285533E-4</c:v>
                </c:pt>
                <c:pt idx="252">
                  <c:v>-6.173896781605057E-4</c:v>
                </c:pt>
                <c:pt idx="253">
                  <c:v>-6.1545493400485152E-4</c:v>
                </c:pt>
                <c:pt idx="254">
                  <c:v>-6.1345798906072143E-4</c:v>
                </c:pt>
                <c:pt idx="255">
                  <c:v>-6.1139583586087318E-4</c:v>
                </c:pt>
                <c:pt idx="256">
                  <c:v>-6.0478769106138311E-4</c:v>
                </c:pt>
                <c:pt idx="257">
                  <c:v>-6.0243414883697725E-4</c:v>
                </c:pt>
                <c:pt idx="258">
                  <c:v>-6.0000000001447177E-4</c:v>
                </c:pt>
                <c:pt idx="259">
                  <c:v>-5.9748603951030707E-4</c:v>
                </c:pt>
                <c:pt idx="260">
                  <c:v>-5.9489734882124505E-4</c:v>
                </c:pt>
                <c:pt idx="261">
                  <c:v>-5.8386180663041326E-4</c:v>
                </c:pt>
                <c:pt idx="262">
                  <c:v>-5.8094960246204887E-4</c:v>
                </c:pt>
                <c:pt idx="263">
                  <c:v>-5.7798291959982066E-4</c:v>
                </c:pt>
                <c:pt idx="264">
                  <c:v>-5.7496523155839147E-4</c:v>
                </c:pt>
                <c:pt idx="265">
                  <c:v>-5.7889025011361947E-4</c:v>
                </c:pt>
                <c:pt idx="266">
                  <c:v>-5.7800381085647192E-4</c:v>
                </c:pt>
                <c:pt idx="267">
                  <c:v>-5.7480849348952919E-4</c:v>
                </c:pt>
                <c:pt idx="268">
                  <c:v>-5.7158036984091725E-4</c:v>
                </c:pt>
                <c:pt idx="269">
                  <c:v>-5.6832310714908282E-4</c:v>
                </c:pt>
                <c:pt idx="270">
                  <c:v>-5.5601642702084837E-4</c:v>
                </c:pt>
                <c:pt idx="271">
                  <c:v>-5.5507699911544071E-4</c:v>
                </c:pt>
                <c:pt idx="272">
                  <c:v>-5.5173003818692276E-4</c:v>
                </c:pt>
                <c:pt idx="273">
                  <c:v>-5.4837653469567006E-4</c:v>
                </c:pt>
                <c:pt idx="274">
                  <c:v>-5.4502035356752065E-4</c:v>
                </c:pt>
                <c:pt idx="275">
                  <c:v>-5.3261189790038198E-4</c:v>
                </c:pt>
                <c:pt idx="276">
                  <c:v>-5.3164713972336092E-4</c:v>
                </c:pt>
                <c:pt idx="277">
                  <c:v>-5.2833653281828094E-4</c:v>
                </c:pt>
                <c:pt idx="278">
                  <c:v>-5.2504703094451469E-4</c:v>
                </c:pt>
                <c:pt idx="279">
                  <c:v>-5.2178269673008621E-4</c:v>
                </c:pt>
                <c:pt idx="280">
                  <c:v>-5.1000000084056149E-4</c:v>
                </c:pt>
                <c:pt idx="281">
                  <c:v>-5.0904619445668662E-4</c:v>
                </c:pt>
                <c:pt idx="282">
                  <c:v>-5.0594909322905371E-4</c:v>
                </c:pt>
                <c:pt idx="283">
                  <c:v>-5.0288533692294094E-4</c:v>
                </c:pt>
                <c:pt idx="284">
                  <c:v>-4.9985353406135935E-4</c:v>
                </c:pt>
                <c:pt idx="285">
                  <c:v>-4.8899444026434969E-4</c:v>
                </c:pt>
                <c:pt idx="286">
                  <c:v>-4.8801738948044961E-4</c:v>
                </c:pt>
                <c:pt idx="287">
                  <c:v>-4.8512384363862349E-4</c:v>
                </c:pt>
                <c:pt idx="288">
                  <c:v>-4.8225351954817004E-4</c:v>
                </c:pt>
                <c:pt idx="289">
                  <c:v>-4.7940489812036693E-4</c:v>
                </c:pt>
                <c:pt idx="290">
                  <c:v>-4.6929610272301143E-4</c:v>
                </c:pt>
                <c:pt idx="291">
                  <c:v>-4.6819641921601784E-4</c:v>
                </c:pt>
                <c:pt idx="292">
                  <c:v>-4.65432886724112E-4</c:v>
                </c:pt>
                <c:pt idx="293">
                  <c:v>-4.6268155953394782E-4</c:v>
                </c:pt>
                <c:pt idx="294">
                  <c:v>-4.5994079094705708E-4</c:v>
                </c:pt>
                <c:pt idx="295">
                  <c:v>-4.5038186879733596E-4</c:v>
                </c:pt>
                <c:pt idx="296">
                  <c:v>-4.4904973060066534E-4</c:v>
                </c:pt>
                <c:pt idx="297">
                  <c:v>-4.4633641649268586E-4</c:v>
                </c:pt>
                <c:pt idx="298">
                  <c:v>-4.4362339796219155E-4</c:v>
                </c:pt>
                <c:pt idx="299">
                  <c:v>-4.4090890069611025E-4</c:v>
                </c:pt>
                <c:pt idx="300">
                  <c:v>-4.3168508920466233E-4</c:v>
                </c:pt>
                <c:pt idx="301">
                  <c:v>-4.3000000000151419E-4</c:v>
                </c:pt>
                <c:pt idx="302">
                  <c:v>-4.2725154047723379E-4</c:v>
                </c:pt>
                <c:pt idx="303">
                  <c:v>-4.244925919448382E-4</c:v>
                </c:pt>
                <c:pt idx="304">
                  <c:v>-4.2172224763353653E-4</c:v>
                </c:pt>
                <c:pt idx="305">
                  <c:v>-4.1251359214072191E-4</c:v>
                </c:pt>
                <c:pt idx="306">
                  <c:v>-4.0806926869346488E-4</c:v>
                </c:pt>
                <c:pt idx="307">
                  <c:v>-4.0522576508784518E-4</c:v>
                </c:pt>
                <c:pt idx="308">
                  <c:v>-4.0059134901152069E-4</c:v>
                </c:pt>
                <c:pt idx="309">
                  <c:v>-3.9854833413251455E-4</c:v>
                </c:pt>
                <c:pt idx="310">
                  <c:v>-3.904790484450346E-4</c:v>
                </c:pt>
                <c:pt idx="311">
                  <c:v>-3.8741735089476358E-4</c:v>
                </c:pt>
                <c:pt idx="312">
                  <c:v>-3.8431606886792639E-4</c:v>
                </c:pt>
                <c:pt idx="313">
                  <c:v>-3.7879376760736026E-4</c:v>
                </c:pt>
                <c:pt idx="314">
                  <c:v>-3.7677033934660416E-4</c:v>
                </c:pt>
                <c:pt idx="315">
                  <c:v>-3.6818476017584103E-4</c:v>
                </c:pt>
                <c:pt idx="316">
                  <c:v>-3.6482740772718049E-4</c:v>
                </c:pt>
                <c:pt idx="317">
                  <c:v>-3.6142435980133516E-4</c:v>
                </c:pt>
                <c:pt idx="318">
                  <c:v>-3.5438416991843025E-4</c:v>
                </c:pt>
                <c:pt idx="319">
                  <c:v>-3.5262808931959725E-4</c:v>
                </c:pt>
                <c:pt idx="320">
                  <c:v>-3.4369457396686023E-4</c:v>
                </c:pt>
                <c:pt idx="321">
                  <c:v>-3.4000000001812778E-4</c:v>
                </c:pt>
                <c:pt idx="322">
                  <c:v>-3.3627093657791511E-4</c:v>
                </c:pt>
                <c:pt idx="323">
                  <c:v>-3.2724280038205989E-4</c:v>
                </c:pt>
                <c:pt idx="324">
                  <c:v>-3.2605741498683741E-4</c:v>
                </c:pt>
                <c:pt idx="325">
                  <c:v>-3.173410972800994E-4</c:v>
                </c:pt>
                <c:pt idx="326">
                  <c:v>-3.1349394604729891E-4</c:v>
                </c:pt>
                <c:pt idx="327">
                  <c:v>-3.0962485061108752E-4</c:v>
                </c:pt>
                <c:pt idx="328">
                  <c:v>-3.0889056811645799E-4</c:v>
                </c:pt>
                <c:pt idx="329">
                  <c:v>-3.0821288361998673E-4</c:v>
                </c:pt>
                <c:pt idx="330">
                  <c:v>-2.9330003294365234E-4</c:v>
                </c:pt>
                <c:pt idx="331">
                  <c:v>-2.8931793804196131E-4</c:v>
                </c:pt>
                <c:pt idx="332">
                  <c:v>-2.853002380668451E-4</c:v>
                </c:pt>
                <c:pt idx="333">
                  <c:v>-2.8124597615923098E-4</c:v>
                </c:pt>
                <c:pt idx="334">
                  <c:v>-2.702359199431893E-4</c:v>
                </c:pt>
                <c:pt idx="335">
                  <c:v>-2.6464324106189241E-4</c:v>
                </c:pt>
                <c:pt idx="336">
                  <c:v>-2.6039088564350313E-4</c:v>
                </c:pt>
                <c:pt idx="337">
                  <c:v>-2.5609566855680092E-4</c:v>
                </c:pt>
                <c:pt idx="338">
                  <c:v>-2.5175644674586259E-4</c:v>
                </c:pt>
                <c:pt idx="339">
                  <c:v>-2.293583977065636E-4</c:v>
                </c:pt>
                <c:pt idx="340">
                  <c:v>-2.2472965363656201E-4</c:v>
                </c:pt>
                <c:pt idx="341">
                  <c:v>-2.2004815857063934E-4</c:v>
                </c:pt>
                <c:pt idx="342">
                  <c:v>-2.1000000002697691E-4</c:v>
                </c:pt>
                <c:pt idx="343">
                  <c:v>-2.0136869339446804E-4</c:v>
                </c:pt>
                <c:pt idx="344">
                  <c:v>-1.9688571933364459E-4</c:v>
                </c:pt>
                <c:pt idx="345">
                  <c:v>-1.9248133404110106E-4</c:v>
                </c:pt>
                <c:pt idx="346">
                  <c:v>-1.8815131401463378E-4</c:v>
                </c:pt>
                <c:pt idx="347">
                  <c:v>-1.7840420796129273E-4</c:v>
                </c:pt>
                <c:pt idx="348">
                  <c:v>-1.6589240506010466E-4</c:v>
                </c:pt>
                <c:pt idx="349">
                  <c:v>-1.6199058290342918E-4</c:v>
                </c:pt>
                <c:pt idx="350">
                  <c:v>-1.5541422478905541E-4</c:v>
                </c:pt>
                <c:pt idx="351">
                  <c:v>-1.5297199658527552E-4</c:v>
                </c:pt>
                <c:pt idx="352">
                  <c:v>-1.4297017802036488E-4</c:v>
                </c:pt>
                <c:pt idx="353">
                  <c:v>-1.3923245437911768E-4</c:v>
                </c:pt>
                <c:pt idx="354">
                  <c:v>-1.3550627190263349E-4</c:v>
                </c:pt>
                <c:pt idx="355">
                  <c:v>-1.2956692110243118E-4</c:v>
                </c:pt>
                <c:pt idx="356">
                  <c:v>-1.2697202583895859E-4</c:v>
                </c:pt>
                <c:pt idx="357">
                  <c:v>-1.1688718284818135E-4</c:v>
                </c:pt>
                <c:pt idx="358">
                  <c:v>-1.1313312087885239E-4</c:v>
                </c:pt>
                <c:pt idx="359">
                  <c:v>-1.0935799124842951E-4</c:v>
                </c:pt>
                <c:pt idx="360">
                  <c:v>-1.0328069646310531E-4</c:v>
                </c:pt>
                <c:pt idx="361">
                  <c:v>-1.005796103897448E-4</c:v>
                </c:pt>
                <c:pt idx="362">
                  <c:v>-8.9999996733246696E-5</c:v>
                </c:pt>
                <c:pt idx="363">
                  <c:v>-8.6011620696855608E-5</c:v>
                </c:pt>
                <c:pt idx="364">
                  <c:v>-8.1994594391785277E-5</c:v>
                </c:pt>
                <c:pt idx="365">
                  <c:v>-7.5228268948858456E-5</c:v>
                </c:pt>
                <c:pt idx="366">
                  <c:v>-7.2510579440474696E-5</c:v>
                </c:pt>
                <c:pt idx="367">
                  <c:v>-6.1563860191259998E-5</c:v>
                </c:pt>
                <c:pt idx="368">
                  <c:v>-5.7425662675950185E-5</c:v>
                </c:pt>
                <c:pt idx="369">
                  <c:v>-5.4761638845622744E-5</c:v>
                </c:pt>
                <c:pt idx="370">
                  <c:v>-5.0630977009002443E-5</c:v>
                </c:pt>
                <c:pt idx="371">
                  <c:v>-4.337768923948441E-5</c:v>
                </c:pt>
                <c:pt idx="372">
                  <c:v>-3.4061868025142282E-5</c:v>
                </c:pt>
                <c:pt idx="373">
                  <c:v>-2.9920857841861519E-5</c:v>
                </c:pt>
                <c:pt idx="374">
                  <c:v>-2.5785567705967327E-5</c:v>
                </c:pt>
                <c:pt idx="375">
                  <c:v>-2.1658634344798903E-5</c:v>
                </c:pt>
                <c:pt idx="376">
                  <c:v>-1.4083304532941977E-5</c:v>
                </c:pt>
                <c:pt idx="377">
                  <c:v>-5.287805546870096E-6</c:v>
                </c:pt>
                <c:pt idx="378">
                  <c:v>-1.2428093201560888E-6</c:v>
                </c:pt>
                <c:pt idx="379">
                  <c:v>2.7776483596258062E-6</c:v>
                </c:pt>
                <c:pt idx="380">
                  <c:v>6.7708102949451904E-6</c:v>
                </c:pt>
                <c:pt idx="381">
                  <c:v>1.4480775946994245E-5</c:v>
                </c:pt>
                <c:pt idx="382">
                  <c:v>2.24147543603599E-5</c:v>
                </c:pt>
                <c:pt idx="383">
                  <c:v>2.6229477321481632E-5</c:v>
                </c:pt>
                <c:pt idx="384">
                  <c:v>2.9999999975800751E-5</c:v>
                </c:pt>
                <c:pt idx="385">
                  <c:v>3.3727252685989412E-5</c:v>
                </c:pt>
                <c:pt idx="386">
                  <c:v>4.5463106454666718E-5</c:v>
                </c:pt>
                <c:pt idx="387">
                  <c:v>5.0321455959135697E-5</c:v>
                </c:pt>
                <c:pt idx="388">
                  <c:v>5.1842339883274109E-5</c:v>
                </c:pt>
                <c:pt idx="389">
                  <c:v>5.5381276197106239E-5</c:v>
                </c:pt>
                <c:pt idx="390">
                  <c:v>5.8899009382505027E-5</c:v>
                </c:pt>
                <c:pt idx="391">
                  <c:v>6.0296318993559872E-5</c:v>
                </c:pt>
                <c:pt idx="392">
                  <c:v>7.4993175876182235E-5</c:v>
                </c:pt>
                <c:pt idx="393">
                  <c:v>7.8469487172832373E-5</c:v>
                </c:pt>
                <c:pt idx="394">
                  <c:v>8.1942841116424404E-5</c:v>
                </c:pt>
                <c:pt idx="395">
                  <c:v>8.9927908007096427E-5</c:v>
                </c:pt>
                <c:pt idx="396">
                  <c:v>9.1161469992233097E-5</c:v>
                </c:pt>
                <c:pt idx="397">
                  <c:v>9.9374153938723992E-5</c:v>
                </c:pt>
                <c:pt idx="398">
                  <c:v>1.0289542168393797E-4</c:v>
                </c:pt>
                <c:pt idx="399">
                  <c:v>1.0643582863763088E-4</c:v>
                </c:pt>
                <c:pt idx="400">
                  <c:v>1.1478455268685007E-4</c:v>
                </c:pt>
                <c:pt idx="401">
                  <c:v>1.1599303525029711E-4</c:v>
                </c:pt>
                <c:pt idx="402">
                  <c:v>1.2453938302886306E-4</c:v>
                </c:pt>
                <c:pt idx="403">
                  <c:v>1.2826360005493615E-4</c:v>
                </c:pt>
                <c:pt idx="404">
                  <c:v>1.3203015851745317E-4</c:v>
                </c:pt>
                <c:pt idx="405">
                  <c:v>1.4089574753358092E-4</c:v>
                </c:pt>
                <c:pt idx="406">
                  <c:v>1.4224306396143512E-4</c:v>
                </c:pt>
                <c:pt idx="407">
                  <c:v>1.5160560358976183E-4</c:v>
                </c:pt>
                <c:pt idx="408">
                  <c:v>1.5568141936812168E-4</c:v>
                </c:pt>
                <c:pt idx="409">
                  <c:v>1.5981273956145871E-4</c:v>
                </c:pt>
                <c:pt idx="410">
                  <c:v>1.6930250477725602E-4</c:v>
                </c:pt>
                <c:pt idx="411">
                  <c:v>1.7090723209715625E-4</c:v>
                </c:pt>
                <c:pt idx="412">
                  <c:v>1.8132755934459165E-4</c:v>
                </c:pt>
                <c:pt idx="413">
                  <c:v>1.8580734709013362E-4</c:v>
                </c:pt>
                <c:pt idx="414">
                  <c:v>1.9034781928097051E-4</c:v>
                </c:pt>
                <c:pt idx="415">
                  <c:v>2.0047719194748296E-4</c:v>
                </c:pt>
                <c:pt idx="416">
                  <c:v>2.0238744682835567E-4</c:v>
                </c:pt>
                <c:pt idx="417">
                  <c:v>2.1398696604842419E-4</c:v>
                </c:pt>
                <c:pt idx="418">
                  <c:v>2.1890750593136211E-4</c:v>
                </c:pt>
                <c:pt idx="419">
                  <c:v>2.2389408362647516E-4</c:v>
                </c:pt>
                <c:pt idx="420">
                  <c:v>2.3467363935200208E-4</c:v>
                </c:pt>
                <c:pt idx="421">
                  <c:v>2.3693972021156067E-4</c:v>
                </c:pt>
                <c:pt idx="422">
                  <c:v>2.4984492549492374E-4</c:v>
                </c:pt>
                <c:pt idx="423">
                  <c:v>2.5524421135116108E-4</c:v>
                </c:pt>
                <c:pt idx="424">
                  <c:v>2.6071506182771522E-4</c:v>
                </c:pt>
                <c:pt idx="425">
                  <c:v>2.7215362909132636E-4</c:v>
                </c:pt>
                <c:pt idx="426">
                  <c:v>2.748285142769921E-4</c:v>
                </c:pt>
                <c:pt idx="427">
                  <c:v>2.8917103730150359E-4</c:v>
                </c:pt>
                <c:pt idx="428">
                  <c:v>2.9508722808529769E-4</c:v>
                </c:pt>
                <c:pt idx="429">
                  <c:v>3.0107437435449209E-4</c:v>
                </c:pt>
                <c:pt idx="430">
                  <c:v>3.1315923408415541E-4</c:v>
                </c:pt>
                <c:pt idx="431">
                  <c:v>3.1625962566837642E-4</c:v>
                </c:pt>
                <c:pt idx="432">
                  <c:v>3.3187995288344238E-4</c:v>
                </c:pt>
                <c:pt idx="433">
                  <c:v>3.3513211432721558E-4</c:v>
                </c:pt>
                <c:pt idx="434">
                  <c:v>3.3840935113369403E-4</c:v>
                </c:pt>
                <c:pt idx="435">
                  <c:v>3.4170613863763723E-4</c:v>
                </c:pt>
                <c:pt idx="436">
                  <c:v>3.4805613197541792E-4</c:v>
                </c:pt>
                <c:pt idx="437">
                  <c:v>3.7023822473682453E-4</c:v>
                </c:pt>
                <c:pt idx="438">
                  <c:v>3.7353712690052103E-4</c:v>
                </c:pt>
                <c:pt idx="439">
                  <c:v>3.7989737079494827E-4</c:v>
                </c:pt>
                <c:pt idx="440">
                  <c:v>3.8624137404121223E-4</c:v>
                </c:pt>
                <c:pt idx="441">
                  <c:v>3.9256294997133939E-4</c:v>
                </c:pt>
                <c:pt idx="442">
                  <c:v>4.1446011683270276E-4</c:v>
                </c:pt>
                <c:pt idx="443">
                  <c:v>4.1749990093076353E-4</c:v>
                </c:pt>
                <c:pt idx="444">
                  <c:v>4.2361519403007376E-4</c:v>
                </c:pt>
                <c:pt idx="445">
                  <c:v>4.2967013207450742E-4</c:v>
                </c:pt>
                <c:pt idx="446">
                  <c:v>4.3565825916129085E-4</c:v>
                </c:pt>
                <c:pt idx="447">
                  <c:v>4.5635980949890827E-4</c:v>
                </c:pt>
                <c:pt idx="448">
                  <c:v>4.588121938406792E-4</c:v>
                </c:pt>
                <c:pt idx="449">
                  <c:v>4.6436808160202581E-4</c:v>
                </c:pt>
                <c:pt idx="450">
                  <c:v>4.6981761542556108E-4</c:v>
                </c:pt>
                <c:pt idx="451">
                  <c:v>4.7515643208636567E-4</c:v>
                </c:pt>
                <c:pt idx="452">
                  <c:v>4.9387294357885689E-4</c:v>
                </c:pt>
                <c:pt idx="453">
                  <c:v>4.9553032809974105E-4</c:v>
                </c:pt>
                <c:pt idx="454">
                  <c:v>5.0041623453277086E-4</c:v>
                </c:pt>
                <c:pt idx="455">
                  <c:v>5.0523439943275469E-4</c:v>
                </c:pt>
                <c:pt idx="456">
                  <c:v>5.0999255326965841E-4</c:v>
                </c:pt>
                <c:pt idx="457">
                  <c:v>5.3085048586079683E-4</c:v>
                </c:pt>
                <c:pt idx="458">
                  <c:v>5.3202995232184264E-4</c:v>
                </c:pt>
                <c:pt idx="459">
                  <c:v>5.3662504854536791E-4</c:v>
                </c:pt>
                <c:pt idx="460">
                  <c:v>5.4120769265263201E-4</c:v>
                </c:pt>
                <c:pt idx="461">
                  <c:v>5.4578592140653844E-4</c:v>
                </c:pt>
                <c:pt idx="462">
                  <c:v>5.5957523087267892E-4</c:v>
                </c:pt>
                <c:pt idx="463">
                  <c:v>5.6421716276649136E-4</c:v>
                </c:pt>
                <c:pt idx="464">
                  <c:v>5.6889561081743475E-4</c:v>
                </c:pt>
                <c:pt idx="465">
                  <c:v>5.7361891087444349E-4</c:v>
                </c:pt>
                <c:pt idx="466">
                  <c:v>5.7839544864107752E-4</c:v>
                </c:pt>
                <c:pt idx="467">
                  <c:v>5.9312909307524279E-4</c:v>
                </c:pt>
                <c:pt idx="468">
                  <c:v>5.9820343586910866E-4</c:v>
                </c:pt>
                <c:pt idx="469">
                  <c:v>6.03373692791043E-4</c:v>
                </c:pt>
                <c:pt idx="470">
                  <c:v>6.0864854873428982E-4</c:v>
                </c:pt>
                <c:pt idx="471">
                  <c:v>6.1403673847043659E-4</c:v>
                </c:pt>
                <c:pt idx="472">
                  <c:v>6.3096940649331904E-4</c:v>
                </c:pt>
                <c:pt idx="473">
                  <c:v>6.368969467075912E-4</c:v>
                </c:pt>
                <c:pt idx="474">
                  <c:v>6.4296823383689391E-4</c:v>
                </c:pt>
                <c:pt idx="475">
                  <c:v>6.4917821657679733E-4</c:v>
                </c:pt>
                <c:pt idx="476">
                  <c:v>6.5552181026142659E-4</c:v>
                </c:pt>
                <c:pt idx="477">
                  <c:v>6.7530290983032557E-4</c:v>
                </c:pt>
                <c:pt idx="478">
                  <c:v>6.7823910196703776E-4</c:v>
                </c:pt>
                <c:pt idx="479">
                  <c:v>6.8906364381690101E-4</c:v>
                </c:pt>
                <c:pt idx="480">
                  <c:v>6.921947601713429E-4</c:v>
                </c:pt>
                <c:pt idx="481">
                  <c:v>6.9932161813920761E-4</c:v>
                </c:pt>
                <c:pt idx="482">
                  <c:v>7.2516386220207712E-4</c:v>
                </c:pt>
                <c:pt idx="483">
                  <c:v>7.2869662596737725E-4</c:v>
                </c:pt>
                <c:pt idx="484">
                  <c:v>7.3622994687412872E-4</c:v>
                </c:pt>
                <c:pt idx="485">
                  <c:v>7.4382804779781094E-4</c:v>
                </c:pt>
                <c:pt idx="486">
                  <c:v>7.5148534617638701E-4</c:v>
                </c:pt>
                <c:pt idx="487">
                  <c:v>7.7871662960245734E-4</c:v>
                </c:pt>
                <c:pt idx="488">
                  <c:v>7.8259368722471631E-4</c:v>
                </c:pt>
                <c:pt idx="489">
                  <c:v>7.9046205863505235E-4</c:v>
                </c:pt>
                <c:pt idx="490">
                  <c:v>7.9835542660976482E-4</c:v>
                </c:pt>
                <c:pt idx="491">
                  <c:v>8.0626797339771101E-4</c:v>
                </c:pt>
                <c:pt idx="492">
                  <c:v>8.3404538399239707E-4</c:v>
                </c:pt>
                <c:pt idx="493">
                  <c:v>8.3799241740165455E-4</c:v>
                </c:pt>
                <c:pt idx="494">
                  <c:v>8.4591352218855098E-4</c:v>
                </c:pt>
                <c:pt idx="495">
                  <c:v>8.5382484488384668E-4</c:v>
                </c:pt>
                <c:pt idx="496">
                  <c:v>8.6172701861115034E-4</c:v>
                </c:pt>
                <c:pt idx="497">
                  <c:v>8.8939344561551176E-4</c:v>
                </c:pt>
                <c:pt idx="498">
                  <c:v>8.9325703762716132E-4</c:v>
                </c:pt>
                <c:pt idx="499">
                  <c:v>9.0112311468847723E-4</c:v>
                </c:pt>
                <c:pt idx="500">
                  <c:v>9.1300435074368987E-4</c:v>
                </c:pt>
                <c:pt idx="501">
                  <c:v>9.2086472208080712E-4</c:v>
                </c:pt>
                <c:pt idx="502">
                  <c:v>9.4442533918996153E-4</c:v>
                </c:pt>
                <c:pt idx="503">
                  <c:v>9.5227428750499011E-4</c:v>
                </c:pt>
                <c:pt idx="504">
                  <c:v>9.6012207200020907E-4</c:v>
                </c:pt>
                <c:pt idx="505">
                  <c:v>9.6796937805220873E-4</c:v>
                </c:pt>
                <c:pt idx="506">
                  <c:v>9.7581689533831565E-4</c:v>
                </c:pt>
                <c:pt idx="507">
                  <c:v>9.9936767588864987E-4</c:v>
                </c:pt>
                <c:pt idx="508">
                  <c:v>1.0072230209048692E-3</c:v>
                </c:pt>
                <c:pt idx="509">
                  <c:v>1.0150820900581311E-3</c:v>
                </c:pt>
                <c:pt idx="510">
                  <c:v>1.0229455988332503E-3</c:v>
                </c:pt>
                <c:pt idx="511">
                  <c:v>1.0308142670179721E-3</c:v>
                </c:pt>
                <c:pt idx="512">
                  <c:v>1.0544584904147339E-3</c:v>
                </c:pt>
                <c:pt idx="513">
                  <c:v>1.0623550801348691E-3</c:v>
                </c:pt>
                <c:pt idx="514">
                  <c:v>1.0702604927240332E-3</c:v>
                </c:pt>
                <c:pt idx="515">
                  <c:v>1.0781754737814128E-3</c:v>
                </c:pt>
                <c:pt idx="516">
                  <c:v>1.0861006423511644E-3</c:v>
                </c:pt>
                <c:pt idx="517">
                  <c:v>1.1258801351577352E-3</c:v>
                </c:pt>
                <c:pt idx="518">
                  <c:v>1.1697779114165894E-3</c:v>
                </c:pt>
                <c:pt idx="519">
                  <c:v>1.2223761491462779E-3</c:v>
                </c:pt>
                <c:pt idx="520">
                  <c:v>1.2793168721247185E-3</c:v>
                </c:pt>
                <c:pt idx="521">
                  <c:v>1.3367239657630519E-3</c:v>
                </c:pt>
                <c:pt idx="522">
                  <c:v>1.3945864486635091E-3</c:v>
                </c:pt>
                <c:pt idx="523">
                  <c:v>1.4528933384598648E-3</c:v>
                </c:pt>
                <c:pt idx="524">
                  <c:v>1.5116336517897676E-3</c:v>
                </c:pt>
                <c:pt idx="525">
                  <c:v>1.570796404274975E-3</c:v>
                </c:pt>
                <c:pt idx="526">
                  <c:v>1.6303706104914884E-3</c:v>
                </c:pt>
                <c:pt idx="527">
                  <c:v>1.6991934765557247E-3</c:v>
                </c:pt>
                <c:pt idx="528">
                  <c:v>1.7596060983078407E-3</c:v>
                </c:pt>
                <c:pt idx="529">
                  <c:v>1.820395664828399E-3</c:v>
                </c:pt>
                <c:pt idx="530">
                  <c:v>1.8815511863960925E-3</c:v>
                </c:pt>
                <c:pt idx="531">
                  <c:v>1.9561763013400913E-3</c:v>
                </c:pt>
                <c:pt idx="532">
                  <c:v>2.000377678811502E-3</c:v>
                </c:pt>
                <c:pt idx="533">
                  <c:v>2.0625447827592475E-3</c:v>
                </c:pt>
                <c:pt idx="534">
                  <c:v>2.1250346439316559E-3</c:v>
                </c:pt>
                <c:pt idx="535">
                  <c:v>2.1924333968651507E-3</c:v>
                </c:pt>
                <c:pt idx="536">
                  <c:v>2.2555537978063978E-3</c:v>
                </c:pt>
                <c:pt idx="537">
                  <c:v>2.3189631919630907E-3</c:v>
                </c:pt>
                <c:pt idx="538">
                  <c:v>2.3826505797383429E-3</c:v>
                </c:pt>
                <c:pt idx="539">
                  <c:v>2.4466049602245785E-3</c:v>
                </c:pt>
                <c:pt idx="540">
                  <c:v>2.5061358610878508E-3</c:v>
                </c:pt>
                <c:pt idx="541">
                  <c:v>2.5705770699867227E-3</c:v>
                </c:pt>
                <c:pt idx="542">
                  <c:v>2.6352530339403338E-3</c:v>
                </c:pt>
                <c:pt idx="543">
                  <c:v>2.7095934518354997E-3</c:v>
                </c:pt>
                <c:pt idx="544">
                  <c:v>2.7700006190676542E-3</c:v>
                </c:pt>
                <c:pt idx="545">
                  <c:v>2.8353378134325104E-3</c:v>
                </c:pt>
                <c:pt idx="546">
                  <c:v>2.9008781730037641E-3</c:v>
                </c:pt>
                <c:pt idx="547">
                  <c:v>2.9666157758497743E-3</c:v>
                </c:pt>
                <c:pt idx="548">
                  <c:v>3.032544819442518E-3</c:v>
                </c:pt>
                <c:pt idx="549">
                  <c:v>3.0986596206719259E-3</c:v>
                </c:pt>
                <c:pt idx="550">
                  <c:v>3.1649546158615213E-3</c:v>
                </c:pt>
                <c:pt idx="551">
                  <c:v>3.2314243607818897E-3</c:v>
                </c:pt>
                <c:pt idx="552">
                  <c:v>3.2980635306697919E-3</c:v>
                </c:pt>
                <c:pt idx="553">
                  <c:v>3.3551895887325781E-3</c:v>
                </c:pt>
                <c:pt idx="554">
                  <c:v>3.4221302370208086E-3</c:v>
                </c:pt>
                <c:pt idx="555">
                  <c:v>3.4892255350446938E-3</c:v>
                </c:pt>
                <c:pt idx="556">
                  <c:v>3.5564706691558526E-3</c:v>
                </c:pt>
                <c:pt idx="557">
                  <c:v>3.6238609465832784E-3</c:v>
                </c:pt>
                <c:pt idx="558">
                  <c:v>3.6913917954451972E-3</c:v>
                </c:pt>
                <c:pt idx="559">
                  <c:v>3.7590587647692701E-3</c:v>
                </c:pt>
                <c:pt idx="560">
                  <c:v>3.8317666718822693E-3</c:v>
                </c:pt>
                <c:pt idx="561">
                  <c:v>3.8947838655644853E-3</c:v>
                </c:pt>
                <c:pt idx="562">
                  <c:v>3.9628336997940524E-3</c:v>
                </c:pt>
                <c:pt idx="563">
                  <c:v>4.0310030600386381E-3</c:v>
                </c:pt>
                <c:pt idx="564">
                  <c:v>4.0992881001379313E-3</c:v>
                </c:pt>
                <c:pt idx="565">
                  <c:v>4.1676850949495378E-3</c:v>
                </c:pt>
                <c:pt idx="566">
                  <c:v>4.236190440365677E-3</c:v>
                </c:pt>
                <c:pt idx="567">
                  <c:v>4.3048006533355776E-3</c:v>
                </c:pt>
                <c:pt idx="568">
                  <c:v>4.3735123718812909E-3</c:v>
                </c:pt>
                <c:pt idx="569">
                  <c:v>4.4423222925305964E-3</c:v>
                </c:pt>
                <c:pt idx="570">
                  <c:v>4.496290813925074E-3</c:v>
                </c:pt>
                <c:pt idx="571">
                  <c:v>4.580213223011078E-3</c:v>
                </c:pt>
                <c:pt idx="572">
                  <c:v>4.6492786397971586E-3</c:v>
                </c:pt>
                <c:pt idx="573">
                  <c:v>4.7184135288336083E-3</c:v>
                </c:pt>
                <c:pt idx="574">
                  <c:v>4.7876100171728598E-3</c:v>
                </c:pt>
                <c:pt idx="575">
                  <c:v>4.8568602307723962E-3</c:v>
                </c:pt>
                <c:pt idx="576">
                  <c:v>4.9261562944943119E-3</c:v>
                </c:pt>
                <c:pt idx="577">
                  <c:v>4.9954903321022424E-3</c:v>
                </c:pt>
                <c:pt idx="578">
                  <c:v>5.0648544662604787E-3</c:v>
                </c:pt>
                <c:pt idx="579">
                  <c:v>5.1442346653914365E-3</c:v>
                </c:pt>
                <c:pt idx="580">
                  <c:v>5.2136338496442201E-3</c:v>
                </c:pt>
                <c:pt idx="581">
                  <c:v>5.2830383924323586E-3</c:v>
                </c:pt>
                <c:pt idx="582">
                  <c:v>5.3524404116252504E-3</c:v>
                </c:pt>
                <c:pt idx="583">
                  <c:v>5.4168415757916595E-3</c:v>
                </c:pt>
                <c:pt idx="584">
                  <c:v>5.4862178761468988E-3</c:v>
                </c:pt>
                <c:pt idx="585">
                  <c:v>5.5555685503430189E-3</c:v>
                </c:pt>
                <c:pt idx="586">
                  <c:v>5.6446833562181558E-3</c:v>
                </c:pt>
                <c:pt idx="587">
                  <c:v>5.6941614736621873E-3</c:v>
                </c:pt>
                <c:pt idx="588">
                  <c:v>5.7683579914468786E-3</c:v>
                </c:pt>
                <c:pt idx="589">
                  <c:v>5.8375215521759265E-3</c:v>
                </c:pt>
                <c:pt idx="590">
                  <c:v>5.9066194921674345E-3</c:v>
                </c:pt>
                <c:pt idx="591">
                  <c:v>5.9756439192875004E-3</c:v>
                </c:pt>
                <c:pt idx="592">
                  <c:v>6.0396431427833432E-3</c:v>
                </c:pt>
                <c:pt idx="593">
                  <c:v>6.1085048055854628E-3</c:v>
                </c:pt>
                <c:pt idx="594">
                  <c:v>6.1772698252088769E-3</c:v>
                </c:pt>
                <c:pt idx="595">
                  <c:v>6.2459303058742541E-3</c:v>
                </c:pt>
                <c:pt idx="596">
                  <c:v>6.3242952319132019E-3</c:v>
                </c:pt>
                <c:pt idx="597">
                  <c:v>6.3878065522374305E-3</c:v>
                </c:pt>
                <c:pt idx="598">
                  <c:v>6.456099164404947E-3</c:v>
                </c:pt>
                <c:pt idx="599">
                  <c:v>6.5242583542818554E-3</c:v>
                </c:pt>
                <c:pt idx="600">
                  <c:v>6.5922772536039396E-3</c:v>
                </c:pt>
                <c:pt idx="601">
                  <c:v>6.6601490116273126E-3</c:v>
                </c:pt>
                <c:pt idx="602">
                  <c:v>6.7278667951366769E-3</c:v>
                </c:pt>
                <c:pt idx="603">
                  <c:v>6.7954237884509704E-3</c:v>
                </c:pt>
                <c:pt idx="604">
                  <c:v>6.8628131934377005E-3</c:v>
                </c:pt>
                <c:pt idx="605">
                  <c:v>6.9204188012686619E-3</c:v>
                </c:pt>
                <c:pt idx="606">
                  <c:v>6.9874803436823715E-3</c:v>
                </c:pt>
                <c:pt idx="607">
                  <c:v>7.0543549158844608E-3</c:v>
                </c:pt>
                <c:pt idx="608">
                  <c:v>7.1210357982553433E-3</c:v>
                </c:pt>
                <c:pt idx="609">
                  <c:v>7.1922637402447804E-3</c:v>
                </c:pt>
                <c:pt idx="610">
                  <c:v>7.2585215196686939E-3</c:v>
                </c:pt>
                <c:pt idx="611">
                  <c:v>7.3245650868647609E-3</c:v>
                </c:pt>
                <c:pt idx="612">
                  <c:v>7.3903877889178234E-3</c:v>
                </c:pt>
                <c:pt idx="613">
                  <c:v>7.4559829906489161E-3</c:v>
                </c:pt>
                <c:pt idx="614">
                  <c:v>7.5166795517107397E-3</c:v>
                </c:pt>
                <c:pt idx="615">
                  <c:v>7.5818179525975428E-3</c:v>
                </c:pt>
                <c:pt idx="616">
                  <c:v>7.6467095484402522E-3</c:v>
                </c:pt>
                <c:pt idx="617">
                  <c:v>7.71134778021214E-3</c:v>
                </c:pt>
                <c:pt idx="618">
                  <c:v>7.7803155061858045E-3</c:v>
                </c:pt>
                <c:pt idx="619">
                  <c:v>7.8444073618799508E-3</c:v>
                </c:pt>
                <c:pt idx="620">
                  <c:v>7.908225768558097E-3</c:v>
                </c:pt>
                <c:pt idx="621">
                  <c:v>7.9717642333370746E-3</c:v>
                </c:pt>
                <c:pt idx="622">
                  <c:v>8.0395253006106324E-3</c:v>
                </c:pt>
                <c:pt idx="623">
                  <c:v>8.1024629515907293E-3</c:v>
                </c:pt>
                <c:pt idx="624">
                  <c:v>8.1650987761230347E-3</c:v>
                </c:pt>
                <c:pt idx="625">
                  <c:v>8.2274253369018328E-3</c:v>
                </c:pt>
                <c:pt idx="626">
                  <c:v>8.2894351958339059E-3</c:v>
                </c:pt>
                <c:pt idx="627">
                  <c:v>8.351120914050391E-3</c:v>
                </c:pt>
                <c:pt idx="628">
                  <c:v>8.4124750519173255E-3</c:v>
                </c:pt>
                <c:pt idx="629">
                  <c:v>8.473490169049698E-3</c:v>
                </c:pt>
                <c:pt idx="630">
                  <c:v>8.5341588243233076E-3</c:v>
                </c:pt>
                <c:pt idx="631">
                  <c:v>8.6030392181431041E-3</c:v>
                </c:pt>
                <c:pt idx="632">
                  <c:v>8.6629386420536067E-3</c:v>
                </c:pt>
                <c:pt idx="633">
                  <c:v>8.7224682147735641E-3</c:v>
                </c:pt>
                <c:pt idx="634">
                  <c:v>8.7816204915312241E-3</c:v>
                </c:pt>
                <c:pt idx="635">
                  <c:v>8.8362177533576856E-3</c:v>
                </c:pt>
                <c:pt idx="636">
                  <c:v>8.8946222430411198E-3</c:v>
                </c:pt>
                <c:pt idx="637">
                  <c:v>8.9691262523908209E-3</c:v>
                </c:pt>
                <c:pt idx="638">
                  <c:v>9.0266075668689032E-3</c:v>
                </c:pt>
                <c:pt idx="639">
                  <c:v>9.0836727570124346E-3</c:v>
                </c:pt>
                <c:pt idx="640">
                  <c:v>9.1523357589453902E-3</c:v>
                </c:pt>
                <c:pt idx="641">
                  <c:v>9.2084503172795689E-3</c:v>
                </c:pt>
                <c:pt idx="642">
                  <c:v>9.264124799997801E-3</c:v>
                </c:pt>
                <c:pt idx="643">
                  <c:v>9.3193517557512984E-3</c:v>
                </c:pt>
                <c:pt idx="644">
                  <c:v>9.3624961301428788E-3</c:v>
                </c:pt>
                <c:pt idx="645">
                  <c:v>9.4169081389689213E-3</c:v>
                </c:pt>
                <c:pt idx="646">
                  <c:v>9.4708518733200298E-3</c:v>
                </c:pt>
                <c:pt idx="647">
                  <c:v>9.5356400100506319E-3</c:v>
                </c:pt>
                <c:pt idx="648">
                  <c:v>9.5885509129930886E-3</c:v>
                </c:pt>
                <c:pt idx="649">
                  <c:v>9.641027219774766E-3</c:v>
                </c:pt>
                <c:pt idx="650">
                  <c:v>9.6930909390159671E-3</c:v>
                </c:pt>
                <c:pt idx="651">
                  <c:v>9.7447645167973839E-3</c:v>
                </c:pt>
                <c:pt idx="652">
                  <c:v>9.7851120633958011E-3</c:v>
                </c:pt>
                <c:pt idx="653">
                  <c:v>9.8470332196696278E-3</c:v>
                </c:pt>
                <c:pt idx="654">
                  <c:v>9.8976754243312315E-3</c:v>
                </c:pt>
                <c:pt idx="655">
                  <c:v>9.9480216467042661E-3</c:v>
                </c:pt>
                <c:pt idx="656">
                  <c:v>9.9872636021602172E-3</c:v>
                </c:pt>
                <c:pt idx="657">
                  <c:v>1.0029892079316708E-2</c:v>
                </c:pt>
                <c:pt idx="658">
                  <c:v>1.0079508151275302E-2</c:v>
                </c:pt>
                <c:pt idx="659">
                  <c:v>1.0128917773266939E-2</c:v>
                </c:pt>
                <c:pt idx="660">
                  <c:v>1.017814793961707E-2</c:v>
                </c:pt>
                <c:pt idx="661">
                  <c:v>1.023083715315677E-2</c:v>
                </c:pt>
                <c:pt idx="662">
                  <c:v>1.027979784228962E-2</c:v>
                </c:pt>
                <c:pt idx="663">
                  <c:v>1.0328664612588002E-2</c:v>
                </c:pt>
                <c:pt idx="664">
                  <c:v>1.0377466122462946E-2</c:v>
                </c:pt>
                <c:pt idx="665">
                  <c:v>1.04262314776358E-2</c:v>
                </c:pt>
                <c:pt idx="666">
                  <c:v>1.0471328705574632E-2</c:v>
                </c:pt>
                <c:pt idx="667">
                  <c:v>1.0520096294541072E-2</c:v>
                </c:pt>
                <c:pt idx="668">
                  <c:v>1.0568916571263107E-2</c:v>
                </c:pt>
                <c:pt idx="669">
                  <c:v>1.0617820577942916E-2</c:v>
                </c:pt>
                <c:pt idx="670">
                  <c:v>1.0670565951316165E-2</c:v>
                </c:pt>
                <c:pt idx="671">
                  <c:v>1.0719750654347875E-2</c:v>
                </c:pt>
                <c:pt idx="672">
                  <c:v>1.0769115471962612E-2</c:v>
                </c:pt>
                <c:pt idx="673">
                  <c:v>1.0818692709246456E-2</c:v>
                </c:pt>
                <c:pt idx="674">
                  <c:v>1.0864700293100236E-2</c:v>
                </c:pt>
                <c:pt idx="675">
                  <c:v>1.0914727740447832E-2</c:v>
                </c:pt>
                <c:pt idx="676">
                  <c:v>1.0964996618205235E-2</c:v>
                </c:pt>
                <c:pt idx="677">
                  <c:v>1.1015511085485721E-2</c:v>
                </c:pt>
                <c:pt idx="678">
                  <c:v>1.1066275301909562E-2</c:v>
                </c:pt>
                <c:pt idx="679">
                  <c:v>1.1117293427610211E-2</c:v>
                </c:pt>
                <c:pt idx="680">
                  <c:v>1.116856962324181E-2</c:v>
                </c:pt>
                <c:pt idx="681">
                  <c:v>1.1220108049978748E-2</c:v>
                </c:pt>
                <c:pt idx="682">
                  <c:v>1.1271912869525818E-2</c:v>
                </c:pt>
                <c:pt idx="683">
                  <c:v>1.1343973664465113E-2</c:v>
                </c:pt>
                <c:pt idx="684">
                  <c:v>1.1396437613466185E-2</c:v>
                </c:pt>
                <c:pt idx="685">
                  <c:v>1.1449182013516307E-2</c:v>
                </c:pt>
                <c:pt idx="686">
                  <c:v>1.1502211029966986E-2</c:v>
                </c:pt>
                <c:pt idx="687">
                  <c:v>1.1543251395984701E-2</c:v>
                </c:pt>
                <c:pt idx="688">
                  <c:v>1.159678996363824E-2</c:v>
                </c:pt>
                <c:pt idx="689">
                  <c:v>1.1650624701549496E-2</c:v>
                </c:pt>
                <c:pt idx="690">
                  <c:v>1.1704759776478085E-2</c:v>
                </c:pt>
                <c:pt idx="691">
                  <c:v>1.1759199355771129E-2</c:v>
                </c:pt>
                <c:pt idx="692">
                  <c:v>1.1826595406085093E-2</c:v>
                </c:pt>
                <c:pt idx="693">
                  <c:v>1.1881733416303782E-2</c:v>
                </c:pt>
                <c:pt idx="694">
                  <c:v>1.193718938697055E-2</c:v>
                </c:pt>
                <c:pt idx="695">
                  <c:v>1.1992967488840319E-2</c:v>
                </c:pt>
                <c:pt idx="696">
                  <c:v>1.2036110716891871E-2</c:v>
                </c:pt>
                <c:pt idx="697">
                  <c:v>1.209246487045453E-2</c:v>
                </c:pt>
                <c:pt idx="698">
                  <c:v>1.2149152716845751E-2</c:v>
                </c:pt>
                <c:pt idx="699">
                  <c:v>1.2206178136336936E-2</c:v>
                </c:pt>
                <c:pt idx="700">
                  <c:v>1.2276812498979876E-2</c:v>
                </c:pt>
                <c:pt idx="701">
                  <c:v>1.2334548695233486E-2</c:v>
                </c:pt>
                <c:pt idx="702">
                  <c:v>1.2392572571759389E-2</c:v>
                </c:pt>
                <c:pt idx="703">
                  <c:v>1.2450865486206265E-2</c:v>
                </c:pt>
                <c:pt idx="704">
                  <c:v>1.2509408514675108E-2</c:v>
                </c:pt>
                <c:pt idx="705">
                  <c:v>1.2568182451655616E-2</c:v>
                </c:pt>
                <c:pt idx="706">
                  <c:v>1.2627167809960014E-2</c:v>
                </c:pt>
                <c:pt idx="707">
                  <c:v>1.2686344820655573E-2</c:v>
                </c:pt>
                <c:pt idx="708">
                  <c:v>1.2745693433005308E-2</c:v>
                </c:pt>
                <c:pt idx="709">
                  <c:v>1.2782525894478718E-2</c:v>
                </c:pt>
                <c:pt idx="710">
                  <c:v>1.2842149695638677E-2</c:v>
                </c:pt>
                <c:pt idx="711">
                  <c:v>1.2901892412259541E-2</c:v>
                </c:pt>
                <c:pt idx="712">
                  <c:v>1.2961732375784856E-2</c:v>
                </c:pt>
                <c:pt idx="713">
                  <c:v>1.3026177485366146E-2</c:v>
                </c:pt>
                <c:pt idx="714">
                  <c:v>1.3086140595144322E-2</c:v>
                </c:pt>
                <c:pt idx="715">
                  <c:v>1.3146132750901308E-2</c:v>
                </c:pt>
                <c:pt idx="716">
                  <c:v>1.320613123121148E-2</c:v>
                </c:pt>
                <c:pt idx="717">
                  <c:v>1.326611302627111E-2</c:v>
                </c:pt>
                <c:pt idx="718">
                  <c:v>1.3321564388427767E-2</c:v>
                </c:pt>
                <c:pt idx="719">
                  <c:v>1.3381454015751902E-2</c:v>
                </c:pt>
                <c:pt idx="720">
                  <c:v>1.344125710657299E-2</c:v>
                </c:pt>
                <c:pt idx="721">
                  <c:v>1.3500949382938566E-2</c:v>
                </c:pt>
                <c:pt idx="722">
                  <c:v>1.3564946188242482E-2</c:v>
                </c:pt>
                <c:pt idx="723">
                  <c:v>1.3624328511857759E-2</c:v>
                </c:pt>
                <c:pt idx="724">
                  <c:v>1.3683525003850857E-2</c:v>
                </c:pt>
                <c:pt idx="725">
                  <c:v>1.3742510433148282E-2</c:v>
                </c:pt>
                <c:pt idx="726">
                  <c:v>1.3801266887607059E-2</c:v>
                </c:pt>
                <c:pt idx="727">
                  <c:v>1.3855424902775484E-2</c:v>
                </c:pt>
                <c:pt idx="728">
                  <c:v>1.3913726597464291E-2</c:v>
                </c:pt>
                <c:pt idx="729">
                  <c:v>1.3971788290064176E-2</c:v>
                </c:pt>
                <c:pt idx="730">
                  <c:v>1.4029606677658749E-2</c:v>
                </c:pt>
                <c:pt idx="731">
                  <c:v>1.4087178457039251E-2</c:v>
                </c:pt>
                <c:pt idx="732">
                  <c:v>1.4144500324711628E-2</c:v>
                </c:pt>
                <c:pt idx="733">
                  <c:v>1.4201568976896091E-2</c:v>
                </c:pt>
                <c:pt idx="734">
                  <c:v>1.4258381109537269E-2</c:v>
                </c:pt>
                <c:pt idx="735">
                  <c:v>1.433607582140803E-2</c:v>
                </c:pt>
                <c:pt idx="736">
                  <c:v>1.439227626231724E-2</c:v>
                </c:pt>
                <c:pt idx="737">
                  <c:v>1.4448209079311592E-2</c:v>
                </c:pt>
                <c:pt idx="738">
                  <c:v>1.4503870965888919E-2</c:v>
                </c:pt>
                <c:pt idx="739">
                  <c:v>1.4546795579193908E-2</c:v>
                </c:pt>
                <c:pt idx="740">
                  <c:v>1.460196185902757E-2</c:v>
                </c:pt>
                <c:pt idx="741">
                  <c:v>1.465684800514872E-2</c:v>
                </c:pt>
                <c:pt idx="742">
                  <c:v>1.471145071086823E-2</c:v>
                </c:pt>
                <c:pt idx="743">
                  <c:v>1.4765766669255413E-2</c:v>
                </c:pt>
                <c:pt idx="744">
                  <c:v>1.4831967549864695E-2</c:v>
                </c:pt>
                <c:pt idx="745">
                  <c:v>1.4885640319933956E-2</c:v>
                </c:pt>
                <c:pt idx="746">
                  <c:v>1.4939015698489223E-2</c:v>
                </c:pt>
                <c:pt idx="747">
                  <c:v>1.4992090376833092E-2</c:v>
                </c:pt>
                <c:pt idx="748">
                  <c:v>1.503292949234775E-2</c:v>
                </c:pt>
                <c:pt idx="749">
                  <c:v>1.5085455508293235E-2</c:v>
                </c:pt>
                <c:pt idx="750">
                  <c:v>1.513767162204476E-2</c:v>
                </c:pt>
                <c:pt idx="751">
                  <c:v>1.5189574556488223E-2</c:v>
                </c:pt>
                <c:pt idx="752">
                  <c:v>1.5241163793003287E-2</c:v>
                </c:pt>
                <c:pt idx="753">
                  <c:v>1.5304065242953975E-2</c:v>
                </c:pt>
                <c:pt idx="754">
                  <c:v>1.5354984444099825E-2</c:v>
                </c:pt>
                <c:pt idx="755">
                  <c:v>1.5405606745350037E-2</c:v>
                </c:pt>
                <c:pt idx="756">
                  <c:v>1.5455937193954114E-2</c:v>
                </c:pt>
                <c:pt idx="757">
                  <c:v>1.5505980925276447E-2</c:v>
                </c:pt>
                <c:pt idx="758">
                  <c:v>1.5555743162803195E-2</c:v>
                </c:pt>
                <c:pt idx="759">
                  <c:v>1.5605229218142284E-2</c:v>
                </c:pt>
                <c:pt idx="760">
                  <c:v>1.5654444491030289E-2</c:v>
                </c:pt>
                <c:pt idx="761">
                  <c:v>1.568466960932613E-2</c:v>
                </c:pt>
                <c:pt idx="762">
                  <c:v>1.5733426913546695E-2</c:v>
                </c:pt>
                <c:pt idx="763">
                  <c:v>1.5781927524401915E-2</c:v>
                </c:pt>
                <c:pt idx="764">
                  <c:v>1.5830177379089923E-2</c:v>
                </c:pt>
                <c:pt idx="765">
                  <c:v>1.5878182505350794E-2</c:v>
                </c:pt>
                <c:pt idx="766">
                  <c:v>1.5929633560632234E-2</c:v>
                </c:pt>
                <c:pt idx="767">
                  <c:v>1.5977156494387912E-2</c:v>
                </c:pt>
                <c:pt idx="768">
                  <c:v>1.6024453673303712E-2</c:v>
                </c:pt>
                <c:pt idx="769">
                  <c:v>1.6071531447082378E-2</c:v>
                </c:pt>
                <c:pt idx="770">
                  <c:v>1.6114754519649069E-2</c:v>
                </c:pt>
                <c:pt idx="771">
                  <c:v>1.6161422928761035E-2</c:v>
                </c:pt>
                <c:pt idx="772">
                  <c:v>1.6207891339130576E-2</c:v>
                </c:pt>
                <c:pt idx="773">
                  <c:v>1.6254166502968851E-2</c:v>
                </c:pt>
                <c:pt idx="774">
                  <c:v>1.6303857783612617E-2</c:v>
                </c:pt>
                <c:pt idx="775">
                  <c:v>1.6349757514501233E-2</c:v>
                </c:pt>
                <c:pt idx="776">
                  <c:v>1.6395484810339433E-2</c:v>
                </c:pt>
                <c:pt idx="777">
                  <c:v>1.6441046737525677E-2</c:v>
                </c:pt>
                <c:pt idx="778">
                  <c:v>1.6486448430699924E-2</c:v>
                </c:pt>
                <c:pt idx="779">
                  <c:v>1.6528135302504694E-2</c:v>
                </c:pt>
                <c:pt idx="780">
                  <c:v>1.6573225109228849E-2</c:v>
                </c:pt>
                <c:pt idx="781">
                  <c:v>1.6618152690950069E-2</c:v>
                </c:pt>
                <c:pt idx="782">
                  <c:v>1.6662917075261227E-2</c:v>
                </c:pt>
                <c:pt idx="783">
                  <c:v>1.670751728971015E-2</c:v>
                </c:pt>
                <c:pt idx="784">
                  <c:v>1.6751952361798734E-2</c:v>
                </c:pt>
                <c:pt idx="785">
                  <c:v>1.6796221318983829E-2</c:v>
                </c:pt>
                <c:pt idx="786">
                  <c:v>1.6840323188679004E-2</c:v>
                </c:pt>
                <c:pt idx="787">
                  <c:v>1.6901618821578555E-2</c:v>
                </c:pt>
                <c:pt idx="788">
                  <c:v>1.6945331716324626E-2</c:v>
                </c:pt>
                <c:pt idx="789">
                  <c:v>1.6988874244399814E-2</c:v>
                </c:pt>
                <c:pt idx="790">
                  <c:v>1.7032245432500537E-2</c:v>
                </c:pt>
                <c:pt idx="791">
                  <c:v>1.7065155802582756E-2</c:v>
                </c:pt>
                <c:pt idx="792">
                  <c:v>1.7108213409656865E-2</c:v>
                </c:pt>
                <c:pt idx="793">
                  <c:v>1.715109697467589E-2</c:v>
                </c:pt>
                <c:pt idx="794">
                  <c:v>1.7193805524511368E-2</c:v>
                </c:pt>
                <c:pt idx="795">
                  <c:v>1.723633808599858E-2</c:v>
                </c:pt>
                <c:pt idx="796">
                  <c:v>1.7288819911656594E-2</c:v>
                </c:pt>
                <c:pt idx="797">
                  <c:v>1.733096446414574E-2</c:v>
                </c:pt>
                <c:pt idx="798">
                  <c:v>1.7372929888846152E-2</c:v>
                </c:pt>
                <c:pt idx="799">
                  <c:v>1.7414715212120749E-2</c:v>
                </c:pt>
                <c:pt idx="800">
                  <c:v>1.7446327004967056E-2</c:v>
                </c:pt>
                <c:pt idx="801">
                  <c:v>1.7487783197949556E-2</c:v>
                </c:pt>
                <c:pt idx="802">
                  <c:v>1.7529056589472843E-2</c:v>
                </c:pt>
                <c:pt idx="803">
                  <c:v>1.7570146204381219E-2</c:v>
                </c:pt>
                <c:pt idx="804">
                  <c:v>1.7611050187402031E-2</c:v>
                </c:pt>
                <c:pt idx="805">
                  <c:v>1.7661580517954707E-2</c:v>
                </c:pt>
                <c:pt idx="806">
                  <c:v>1.7702061050729571E-2</c:v>
                </c:pt>
                <c:pt idx="807">
                  <c:v>1.7742340978148887E-2</c:v>
                </c:pt>
                <c:pt idx="808">
                  <c:v>1.7782415689955096E-2</c:v>
                </c:pt>
                <c:pt idx="809">
                  <c:v>1.7822280542047181E-2</c:v>
                </c:pt>
                <c:pt idx="810">
                  <c:v>1.7861930856480229E-2</c:v>
                </c:pt>
                <c:pt idx="811">
                  <c:v>1.7901361921470162E-2</c:v>
                </c:pt>
                <c:pt idx="812">
                  <c:v>1.7940568991392871E-2</c:v>
                </c:pt>
                <c:pt idx="813">
                  <c:v>1.7966930474656622E-2</c:v>
                </c:pt>
                <c:pt idx="814">
                  <c:v>1.8005742701511462E-2</c:v>
                </c:pt>
                <c:pt idx="815">
                  <c:v>1.8044318128654157E-2</c:v>
                </c:pt>
                <c:pt idx="816">
                  <c:v>1.8082651810283571E-2</c:v>
                </c:pt>
                <c:pt idx="817">
                  <c:v>1.812073876603985E-2</c:v>
                </c:pt>
                <c:pt idx="818">
                  <c:v>1.8161642504794104E-2</c:v>
                </c:pt>
                <c:pt idx="819">
                  <c:v>1.8199202207590363E-2</c:v>
                </c:pt>
                <c:pt idx="820">
                  <c:v>1.8236499707253974E-2</c:v>
                </c:pt>
                <c:pt idx="821">
                  <c:v>1.8273529902631338E-2</c:v>
                </c:pt>
                <c:pt idx="822">
                  <c:v>1.8307295925452344E-2</c:v>
                </c:pt>
                <c:pt idx="823">
                  <c:v>1.8343796003549896E-2</c:v>
                </c:pt>
                <c:pt idx="824">
                  <c:v>1.8380013525894145E-2</c:v>
                </c:pt>
                <c:pt idx="825">
                  <c:v>1.8415943235778377E-2</c:v>
                </c:pt>
                <c:pt idx="826">
                  <c:v>1.8454490370135163E-2</c:v>
                </c:pt>
                <c:pt idx="827">
                  <c:v>1.8489807691899524E-2</c:v>
                </c:pt>
                <c:pt idx="828">
                  <c:v>1.8524821039554176E-2</c:v>
                </c:pt>
                <c:pt idx="829">
                  <c:v>1.8559525037214031E-2</c:v>
                </c:pt>
                <c:pt idx="830">
                  <c:v>1.8595978886785044E-2</c:v>
                </c:pt>
                <c:pt idx="831">
                  <c:v>1.8630028228126642E-2</c:v>
                </c:pt>
                <c:pt idx="832">
                  <c:v>1.8663758951723747E-2</c:v>
                </c:pt>
                <c:pt idx="833">
                  <c:v>1.8697169187758649E-2</c:v>
                </c:pt>
                <c:pt idx="834">
                  <c:v>1.8730257066443066E-2</c:v>
                </c:pt>
                <c:pt idx="835">
                  <c:v>1.8763020718022543E-2</c:v>
                </c:pt>
                <c:pt idx="836">
                  <c:v>1.8795458272776868E-2</c:v>
                </c:pt>
                <c:pt idx="837">
                  <c:v>1.8827567861024495E-2</c:v>
                </c:pt>
                <c:pt idx="838">
                  <c:v>1.8859347613127353E-2</c:v>
                </c:pt>
                <c:pt idx="839">
                  <c:v>1.889866135065946E-2</c:v>
                </c:pt>
                <c:pt idx="840">
                  <c:v>1.8929707226974617E-2</c:v>
                </c:pt>
                <c:pt idx="841">
                  <c:v>1.8960417213050043E-2</c:v>
                </c:pt>
                <c:pt idx="842">
                  <c:v>1.8990789438908265E-2</c:v>
                </c:pt>
                <c:pt idx="843">
                  <c:v>1.9032800177273688E-2</c:v>
                </c:pt>
                <c:pt idx="844">
                  <c:v>1.9050513130357487E-2</c:v>
                </c:pt>
                <c:pt idx="845">
                  <c:v>1.9079860856299889E-2</c:v>
                </c:pt>
                <c:pt idx="846">
                  <c:v>1.9108863342733096E-2</c:v>
                </c:pt>
                <c:pt idx="847">
                  <c:v>1.913751872000629E-2</c:v>
                </c:pt>
                <c:pt idx="848">
                  <c:v>1.9175450998706278E-2</c:v>
                </c:pt>
                <c:pt idx="849">
                  <c:v>1.9203279900252931E-2</c:v>
                </c:pt>
                <c:pt idx="850">
                  <c:v>1.9230755433172184E-2</c:v>
                </c:pt>
                <c:pt idx="851">
                  <c:v>1.9257875728343962E-2</c:v>
                </c:pt>
                <c:pt idx="852">
                  <c:v>1.9282336509723868E-2</c:v>
                </c:pt>
                <c:pt idx="853">
                  <c:v>1.9308765596012956E-2</c:v>
                </c:pt>
                <c:pt idx="854">
                  <c:v>1.9334833988578413E-2</c:v>
                </c:pt>
                <c:pt idx="855">
                  <c:v>1.9360539825169991E-2</c:v>
                </c:pt>
                <c:pt idx="856">
                  <c:v>1.9390289127765293E-2</c:v>
                </c:pt>
                <c:pt idx="857">
                  <c:v>1.9413058729421093E-2</c:v>
                </c:pt>
                <c:pt idx="858">
                  <c:v>1.9437691195758625E-2</c:v>
                </c:pt>
                <c:pt idx="859">
                  <c:v>1.9461996601899401E-2</c:v>
                </c:pt>
                <c:pt idx="860">
                  <c:v>1.9485986439803857E-2</c:v>
                </c:pt>
                <c:pt idx="861">
                  <c:v>1.9509672312289821E-2</c:v>
                </c:pt>
                <c:pt idx="862">
                  <c:v>1.9533065933020382E-2</c:v>
                </c:pt>
                <c:pt idx="863">
                  <c:v>1.955617912649257E-2</c:v>
                </c:pt>
                <c:pt idx="864">
                  <c:v>1.9579023828025646E-2</c:v>
                </c:pt>
                <c:pt idx="865">
                  <c:v>1.9597503361112E-2</c:v>
                </c:pt>
                <c:pt idx="866">
                  <c:v>1.9619867864140408E-2</c:v>
                </c:pt>
                <c:pt idx="867">
                  <c:v>1.9641998223781498E-2</c:v>
                </c:pt>
                <c:pt idx="868">
                  <c:v>1.9663906941858583E-2</c:v>
                </c:pt>
                <c:pt idx="869">
                  <c:v>1.96856066321709E-2</c:v>
                </c:pt>
                <c:pt idx="870">
                  <c:v>1.9707110020488781E-2</c:v>
                </c:pt>
                <c:pt idx="871">
                  <c:v>1.9728429944543539E-2</c:v>
                </c:pt>
                <c:pt idx="872">
                  <c:v>1.9751582027439308E-2</c:v>
                </c:pt>
                <c:pt idx="873">
                  <c:v>1.977057131056404E-2</c:v>
                </c:pt>
                <c:pt idx="874">
                  <c:v>1.9791418987752569E-2</c:v>
                </c:pt>
                <c:pt idx="875">
                  <c:v>1.9812135671113885E-2</c:v>
                </c:pt>
                <c:pt idx="876">
                  <c:v>1.9832734758110905E-2</c:v>
                </c:pt>
                <c:pt idx="877">
                  <c:v>1.985322975814514E-2</c:v>
                </c:pt>
                <c:pt idx="878">
                  <c:v>1.9873634292548785E-2</c:v>
                </c:pt>
                <c:pt idx="879">
                  <c:v>1.989396209458999E-2</c:v>
                </c:pt>
                <c:pt idx="880">
                  <c:v>1.9914227009468023E-2</c:v>
                </c:pt>
                <c:pt idx="881">
                  <c:v>1.9934442994316796E-2</c:v>
                </c:pt>
                <c:pt idx="882">
                  <c:v>1.9955521204126459E-2</c:v>
                </c:pt>
                <c:pt idx="883">
                  <c:v>1.9975662502500123E-2</c:v>
                </c:pt>
                <c:pt idx="884">
                  <c:v>1.999577108489535E-2</c:v>
                </c:pt>
                <c:pt idx="885">
                  <c:v>2.0015847991005559E-2</c:v>
                </c:pt>
                <c:pt idx="886">
                  <c:v>2.0035894260567441E-2</c:v>
                </c:pt>
                <c:pt idx="887">
                  <c:v>2.0055910933360531E-2</c:v>
                </c:pt>
                <c:pt idx="888">
                  <c:v>2.0075899049207199E-2</c:v>
                </c:pt>
                <c:pt idx="889">
                  <c:v>2.0095859647972215E-2</c:v>
                </c:pt>
                <c:pt idx="890">
                  <c:v>2.0115793769563631E-2</c:v>
                </c:pt>
                <c:pt idx="891">
                  <c:v>2.0141627188431956E-2</c:v>
                </c:pt>
                <c:pt idx="892">
                  <c:v>2.0161510673416976E-2</c:v>
                </c:pt>
                <c:pt idx="893">
                  <c:v>2.018137102348453E-2</c:v>
                </c:pt>
                <c:pt idx="894">
                  <c:v>2.0201209278881648E-2</c:v>
                </c:pt>
                <c:pt idx="895">
                  <c:v>2.0219052105624708E-2</c:v>
                </c:pt>
                <c:pt idx="896">
                  <c:v>2.0238849256090988E-2</c:v>
                </c:pt>
                <c:pt idx="897">
                  <c:v>2.0258627358553879E-2</c:v>
                </c:pt>
                <c:pt idx="898">
                  <c:v>2.028403003282005E-2</c:v>
                </c:pt>
                <c:pt idx="899">
                  <c:v>2.0310537306754414E-2</c:v>
                </c:pt>
                <c:pt idx="900">
                  <c:v>2.0329417955230286E-2</c:v>
                </c:pt>
                <c:pt idx="901">
                  <c:v>2.0349127519431222E-2</c:v>
                </c:pt>
                <c:pt idx="902">
                  <c:v>2.0368823759097134E-2</c:v>
                </c:pt>
                <c:pt idx="903">
                  <c:v>2.0382576497261468E-2</c:v>
                </c:pt>
                <c:pt idx="904">
                  <c:v>2.0402247225934499E-2</c:v>
                </c:pt>
                <c:pt idx="905">
                  <c:v>2.042190752798578E-2</c:v>
                </c:pt>
                <c:pt idx="906">
                  <c:v>2.0441558444119878E-2</c:v>
                </c:pt>
                <c:pt idx="907">
                  <c:v>2.046714073300682E-2</c:v>
                </c:pt>
                <c:pt idx="908">
                  <c:v>2.0486773379996662E-2</c:v>
                </c:pt>
                <c:pt idx="909">
                  <c:v>2.0506390518551538E-2</c:v>
                </c:pt>
                <c:pt idx="910">
                  <c:v>2.0525988401907686E-2</c:v>
                </c:pt>
                <c:pt idx="911">
                  <c:v>2.0545563247152631E-2</c:v>
                </c:pt>
                <c:pt idx="912">
                  <c:v>2.0559186053872958E-2</c:v>
                </c:pt>
                <c:pt idx="913">
                  <c:v>2.0584628510926149E-2</c:v>
                </c:pt>
                <c:pt idx="914">
                  <c:v>2.0604111182886603E-2</c:v>
                </c:pt>
                <c:pt idx="915">
                  <c:v>2.0623555323600478E-2</c:v>
                </c:pt>
                <c:pt idx="916">
                  <c:v>2.063706988185178E-2</c:v>
                </c:pt>
                <c:pt idx="917">
                  <c:v>2.0652519097909751E-2</c:v>
                </c:pt>
                <c:pt idx="918">
                  <c:v>2.0671846494865549E-2</c:v>
                </c:pt>
                <c:pt idx="919">
                  <c:v>2.0691121054829991E-2</c:v>
                </c:pt>
                <c:pt idx="920">
                  <c:v>2.0710338555049657E-2</c:v>
                </c:pt>
                <c:pt idx="921">
                  <c:v>2.0731434206234349E-2</c:v>
                </c:pt>
                <c:pt idx="922">
                  <c:v>2.0750518974361948E-2</c:v>
                </c:pt>
                <c:pt idx="923">
                  <c:v>2.076953352550831E-2</c:v>
                </c:pt>
                <c:pt idx="924">
                  <c:v>2.0788473512557356E-2</c:v>
                </c:pt>
                <c:pt idx="925">
                  <c:v>2.0807334551450694E-2</c:v>
                </c:pt>
                <c:pt idx="926">
                  <c:v>2.0824204147735156E-2</c:v>
                </c:pt>
                <c:pt idx="927">
                  <c:v>2.0842900872760806E-2</c:v>
                </c:pt>
                <c:pt idx="928">
                  <c:v>2.0861505418911092E-2</c:v>
                </c:pt>
                <c:pt idx="929">
                  <c:v>2.0880013229156349E-2</c:v>
                </c:pt>
                <c:pt idx="930">
                  <c:v>2.0900299495663324E-2</c:v>
                </c:pt>
                <c:pt idx="931">
                  <c:v>2.0918592711701992E-2</c:v>
                </c:pt>
                <c:pt idx="932">
                  <c:v>2.0936775256834819E-2</c:v>
                </c:pt>
                <c:pt idx="933">
                  <c:v>2.0965113760776082E-2</c:v>
                </c:pt>
                <c:pt idx="934">
                  <c:v>2.0973497121577523E-2</c:v>
                </c:pt>
                <c:pt idx="935">
                  <c:v>2.0988780340204526E-2</c:v>
                </c:pt>
                <c:pt idx="936">
                  <c:v>2.1006501342907349E-2</c:v>
                </c:pt>
                <c:pt idx="937">
                  <c:v>2.1024104587484268E-2</c:v>
                </c:pt>
                <c:pt idx="938">
                  <c:v>2.1041590155595046E-2</c:v>
                </c:pt>
                <c:pt idx="939">
                  <c:v>2.1058958128925505E-2</c:v>
                </c:pt>
                <c:pt idx="940">
                  <c:v>2.1076208589183097E-2</c:v>
                </c:pt>
                <c:pt idx="941">
                  <c:v>2.1093341618100902E-2</c:v>
                </c:pt>
                <c:pt idx="942">
                  <c:v>2.1110357297433185E-2</c:v>
                </c:pt>
                <c:pt idx="943">
                  <c:v>2.1136170236919421E-2</c:v>
                </c:pt>
                <c:pt idx="944">
                  <c:v>2.1152914650884043E-2</c:v>
                </c:pt>
                <c:pt idx="945">
                  <c:v>2.1169541959523228E-2</c:v>
                </c:pt>
                <c:pt idx="946">
                  <c:v>2.1186052244637352E-2</c:v>
                </c:pt>
                <c:pt idx="947">
                  <c:v>2.1197187127031988E-2</c:v>
                </c:pt>
                <c:pt idx="948">
                  <c:v>2.1213485701222813E-2</c:v>
                </c:pt>
                <c:pt idx="949">
                  <c:v>2.1229667498240786E-2</c:v>
                </c:pt>
                <c:pt idx="950">
                  <c:v>2.1245732600008137E-2</c:v>
                </c:pt>
                <c:pt idx="951">
                  <c:v>2.126168108847112E-2</c:v>
                </c:pt>
                <c:pt idx="952">
                  <c:v>2.1282661045140018E-2</c:v>
                </c:pt>
                <c:pt idx="953">
                  <c:v>2.129835445799871E-2</c:v>
                </c:pt>
                <c:pt idx="954">
                  <c:v>2.1313931502593132E-2</c:v>
                </c:pt>
                <c:pt idx="955">
                  <c:v>2.1329392260937677E-2</c:v>
                </c:pt>
                <c:pt idx="956">
                  <c:v>2.1339677200982215E-2</c:v>
                </c:pt>
                <c:pt idx="957">
                  <c:v>2.1354927731796799E-2</c:v>
                </c:pt>
                <c:pt idx="958">
                  <c:v>2.1370062223581197E-2</c:v>
                </c:pt>
                <c:pt idx="959">
                  <c:v>2.1390074072904781E-2</c:v>
                </c:pt>
                <c:pt idx="960">
                  <c:v>2.140495463102168E-2</c:v>
                </c:pt>
                <c:pt idx="961">
                  <c:v>2.1419719395461133E-2</c:v>
                </c:pt>
                <c:pt idx="962">
                  <c:v>2.1434368448399133E-2</c:v>
                </c:pt>
                <c:pt idx="963">
                  <c:v>2.1448901872036588E-2</c:v>
                </c:pt>
                <c:pt idx="964">
                  <c:v>2.1458436955587044E-2</c:v>
                </c:pt>
                <c:pt idx="965">
                  <c:v>2.1477622160320103E-2</c:v>
                </c:pt>
                <c:pt idx="966">
                  <c:v>2.1491809189481875E-2</c:v>
                </c:pt>
                <c:pt idx="967">
                  <c:v>2.1505880918370662E-2</c:v>
                </c:pt>
                <c:pt idx="968">
                  <c:v>2.1515043074865316E-2</c:v>
                </c:pt>
                <c:pt idx="969">
                  <c:v>2.1525721865468694E-2</c:v>
                </c:pt>
                <c:pt idx="970">
                  <c:v>2.1539485042892072E-2</c:v>
                </c:pt>
                <c:pt idx="971">
                  <c:v>2.1553133251631596E-2</c:v>
                </c:pt>
                <c:pt idx="972">
                  <c:v>2.1566666574125187E-2</c:v>
                </c:pt>
                <c:pt idx="973">
                  <c:v>2.158164827723184E-2</c:v>
                </c:pt>
                <c:pt idx="974">
                  <c:v>2.1594944702354971E-2</c:v>
                </c:pt>
                <c:pt idx="975">
                  <c:v>2.1608126488214304E-2</c:v>
                </c:pt>
                <c:pt idx="976">
                  <c:v>2.162119371732801E-2</c:v>
                </c:pt>
                <c:pt idx="977">
                  <c:v>2.1634146472238415E-2</c:v>
                </c:pt>
                <c:pt idx="978">
                  <c:v>2.1645458517164637E-2</c:v>
                </c:pt>
                <c:pt idx="979">
                  <c:v>2.1658189946019004E-2</c:v>
                </c:pt>
                <c:pt idx="980">
                  <c:v>2.1670807148912969E-2</c:v>
                </c:pt>
                <c:pt idx="981">
                  <c:v>2.1683310208480099E-2</c:v>
                </c:pt>
                <c:pt idx="982">
                  <c:v>2.1697196024184368E-2</c:v>
                </c:pt>
                <c:pt idx="983">
                  <c:v>2.1709463668448753E-2</c:v>
                </c:pt>
                <c:pt idx="984">
                  <c:v>2.1721617416904749E-2</c:v>
                </c:pt>
                <c:pt idx="985">
                  <c:v>2.1733657352267732E-2</c:v>
                </c:pt>
                <c:pt idx="986">
                  <c:v>2.1744116250087916E-2</c:v>
                </c:pt>
                <c:pt idx="987">
                  <c:v>2.1755936186200666E-2</c:v>
                </c:pt>
                <c:pt idx="988">
                  <c:v>2.1767642558020862E-2</c:v>
                </c:pt>
                <c:pt idx="989">
                  <c:v>2.1779235448354309E-2</c:v>
                </c:pt>
                <c:pt idx="990">
                  <c:v>2.1790714940026688E-2</c:v>
                </c:pt>
                <c:pt idx="991">
                  <c:v>2.1802081115883991E-2</c:v>
                </c:pt>
                <c:pt idx="992">
                  <c:v>2.1813334058795181E-2</c:v>
                </c:pt>
                <c:pt idx="993">
                  <c:v>2.1824473851649533E-2</c:v>
                </c:pt>
                <c:pt idx="994">
                  <c:v>2.1835500577356195E-2</c:v>
                </c:pt>
                <c:pt idx="995">
                  <c:v>2.1853412230224641E-2</c:v>
                </c:pt>
                <c:pt idx="996">
                  <c:v>2.1864176149101723E-2</c:v>
                </c:pt>
                <c:pt idx="997">
                  <c:v>2.1874827246847871E-2</c:v>
                </c:pt>
                <c:pt idx="998">
                  <c:v>2.1885365606438438E-2</c:v>
                </c:pt>
                <c:pt idx="999">
                  <c:v>2.1891683135119262E-2</c:v>
                </c:pt>
                <c:pt idx="1000">
                  <c:v>2.1902018428072094E-2</c:v>
                </c:pt>
                <c:pt idx="1001">
                  <c:v>2.1912241233673035E-2</c:v>
                </c:pt>
                <c:pt idx="1002">
                  <c:v>2.1922351634991375E-2</c:v>
                </c:pt>
                <c:pt idx="1003">
                  <c:v>2.1932349715118676E-2</c:v>
                </c:pt>
                <c:pt idx="1004">
                  <c:v>2.1946232912097779E-2</c:v>
                </c:pt>
                <c:pt idx="1005">
                  <c:v>2.1955984429732019E-2</c:v>
                </c:pt>
                <c:pt idx="1006">
                  <c:v>2.1965623873785308E-2</c:v>
                </c:pt>
                <c:pt idx="1007">
                  <c:v>2.1975151327426817E-2</c:v>
                </c:pt>
                <c:pt idx="1008">
                  <c:v>2.1980658207528068E-2</c:v>
                </c:pt>
                <c:pt idx="1009">
                  <c:v>2.1989984106579982E-2</c:v>
                </c:pt>
                <c:pt idx="1010">
                  <c:v>2.1999198266657097E-2</c:v>
                </c:pt>
                <c:pt idx="1011">
                  <c:v>2.2008300774203932E-2</c:v>
                </c:pt>
                <c:pt idx="1012">
                  <c:v>2.2021111907725831E-2</c:v>
                </c:pt>
                <c:pt idx="1013">
                  <c:v>2.2029969844218952E-2</c:v>
                </c:pt>
                <c:pt idx="1014">
                  <c:v>2.2038717062541954E-2</c:v>
                </c:pt>
                <c:pt idx="1015">
                  <c:v>2.20473538902612E-2</c:v>
                </c:pt>
                <c:pt idx="1016">
                  <c:v>2.205588065649321E-2</c:v>
                </c:pt>
                <c:pt idx="1017">
                  <c:v>2.2064297691907243E-2</c:v>
                </c:pt>
                <c:pt idx="1018">
                  <c:v>2.2072605328722707E-2</c:v>
                </c:pt>
                <c:pt idx="1019">
                  <c:v>2.2080803900711751E-2</c:v>
                </c:pt>
                <c:pt idx="1020">
                  <c:v>2.2088893743198407E-2</c:v>
                </c:pt>
                <c:pt idx="1021">
                  <c:v>2.2092040058664327E-2</c:v>
                </c:pt>
                <c:pt idx="1022">
                  <c:v>2.2099941797498565E-2</c:v>
                </c:pt>
                <c:pt idx="1023">
                  <c:v>2.2107735738593273E-2</c:v>
                </c:pt>
                <c:pt idx="1024">
                  <c:v>2.2115422228190615E-2</c:v>
                </c:pt>
                <c:pt idx="1025">
                  <c:v>2.2124183099887181E-2</c:v>
                </c:pt>
                <c:pt idx="1026">
                  <c:v>2.2131648720862374E-2</c:v>
                </c:pt>
                <c:pt idx="1027">
                  <c:v>2.2143671728300059E-2</c:v>
                </c:pt>
                <c:pt idx="1028">
                  <c:v>2.2146261153336889E-2</c:v>
                </c:pt>
                <c:pt idx="1029">
                  <c:v>2.2153408669096035E-2</c:v>
                </c:pt>
                <c:pt idx="1030">
                  <c:v>2.2159304273312634E-2</c:v>
                </c:pt>
                <c:pt idx="1031">
                  <c:v>2.2166248430163495E-2</c:v>
                </c:pt>
                <c:pt idx="1032">
                  <c:v>2.2173087962434147E-2</c:v>
                </c:pt>
                <c:pt idx="1033">
                  <c:v>2.2179823230610737E-2</c:v>
                </c:pt>
                <c:pt idx="1034">
                  <c:v>2.2187573469963317E-2</c:v>
                </c:pt>
                <c:pt idx="1035">
                  <c:v>2.2194094389041037E-2</c:v>
                </c:pt>
                <c:pt idx="1036">
                  <c:v>2.2200512139926076E-2</c:v>
                </c:pt>
                <c:pt idx="1037">
                  <c:v>2.2206827087180154E-2</c:v>
                </c:pt>
                <c:pt idx="1038">
                  <c:v>2.2213039514466199E-2</c:v>
                </c:pt>
                <c:pt idx="1039">
                  <c:v>2.2218065192188819E-2</c:v>
                </c:pt>
                <c:pt idx="1040">
                  <c:v>2.2224079874229592E-2</c:v>
                </c:pt>
                <c:pt idx="1041">
                  <c:v>2.2229992421693528E-2</c:v>
                </c:pt>
                <c:pt idx="1042">
                  <c:v>2.2235802959067415E-2</c:v>
                </c:pt>
                <c:pt idx="1043">
                  <c:v>2.2241511610856062E-2</c:v>
                </c:pt>
                <c:pt idx="1044">
                  <c:v>2.2247118501580516E-2</c:v>
                </c:pt>
                <c:pt idx="1045">
                  <c:v>2.2252623755778963E-2</c:v>
                </c:pt>
                <c:pt idx="1046">
                  <c:v>2.225802749800803E-2</c:v>
                </c:pt>
                <c:pt idx="1047">
                  <c:v>2.2267443415841935E-2</c:v>
                </c:pt>
                <c:pt idx="1048">
                  <c:v>2.2272617027864167E-2</c:v>
                </c:pt>
                <c:pt idx="1049">
                  <c:v>2.2277689512702353E-2</c:v>
                </c:pt>
                <c:pt idx="1050">
                  <c:v>2.2282660994996147E-2</c:v>
                </c:pt>
                <c:pt idx="1051">
                  <c:v>2.2284529736996666E-2</c:v>
                </c:pt>
                <c:pt idx="1052">
                  <c:v>2.2289320165056144E-2</c:v>
                </c:pt>
                <c:pt idx="1053">
                  <c:v>2.2294009956272499E-2</c:v>
                </c:pt>
                <c:pt idx="1054">
                  <c:v>2.229859923533856E-2</c:v>
                </c:pt>
                <c:pt idx="1055">
                  <c:v>2.2303088126964618E-2</c:v>
                </c:pt>
                <c:pt idx="1056">
                  <c:v>2.2310375817342055E-2</c:v>
                </c:pt>
                <c:pt idx="1057">
                  <c:v>2.2314643773180692E-2</c:v>
                </c:pt>
                <c:pt idx="1058">
                  <c:v>2.2318811724204576E-2</c:v>
                </c:pt>
                <c:pt idx="1059">
                  <c:v>2.2322879795203351E-2</c:v>
                </c:pt>
                <c:pt idx="1060">
                  <c:v>2.2324031139455181E-2</c:v>
                </c:pt>
                <c:pt idx="1061">
                  <c:v>2.2327920326246378E-2</c:v>
                </c:pt>
                <c:pt idx="1062">
                  <c:v>2.233170999901651E-2</c:v>
                </c:pt>
                <c:pt idx="1063">
                  <c:v>2.2335400282603852E-2</c:v>
                </c:pt>
                <c:pt idx="1064">
                  <c:v>2.233899130186329E-2</c:v>
                </c:pt>
                <c:pt idx="1065">
                  <c:v>2.2345197731008154E-2</c:v>
                </c:pt>
                <c:pt idx="1066">
                  <c:v>2.2348570137336543E-2</c:v>
                </c:pt>
                <c:pt idx="1067">
                  <c:v>2.2351843662548304E-2</c:v>
                </c:pt>
                <c:pt idx="1068">
                  <c:v>2.2355018431578767E-2</c:v>
                </c:pt>
                <c:pt idx="1069">
                  <c:v>2.2358094569379164E-2</c:v>
                </c:pt>
                <c:pt idx="1070">
                  <c:v>2.2361072200915769E-2</c:v>
                </c:pt>
                <c:pt idx="1071">
                  <c:v>2.2363951451171191E-2</c:v>
                </c:pt>
                <c:pt idx="1072">
                  <c:v>2.2366732445143932E-2</c:v>
                </c:pt>
                <c:pt idx="1073">
                  <c:v>2.236516037821636E-2</c:v>
                </c:pt>
                <c:pt idx="1074">
                  <c:v>2.2367779217922334E-2</c:v>
                </c:pt>
                <c:pt idx="1075">
                  <c:v>2.2370300161920417E-2</c:v>
                </c:pt>
                <c:pt idx="1076">
                  <c:v>2.2372723335236783E-2</c:v>
                </c:pt>
                <c:pt idx="1077">
                  <c:v>2.2375048862911744E-2</c:v>
                </c:pt>
                <c:pt idx="1078">
                  <c:v>2.2378095127752115E-2</c:v>
                </c:pt>
                <c:pt idx="1079">
                  <c:v>2.2380218957245488E-2</c:v>
                </c:pt>
                <c:pt idx="1080">
                  <c:v>2.2382245519245017E-2</c:v>
                </c:pt>
                <c:pt idx="1081">
                  <c:v>2.2384174938855909E-2</c:v>
                </c:pt>
                <c:pt idx="1082">
                  <c:v>2.2385216194131342E-2</c:v>
                </c:pt>
                <c:pt idx="1083">
                  <c:v>2.2386958474640818E-2</c:v>
                </c:pt>
                <c:pt idx="1084">
                  <c:v>2.2388603985206194E-2</c:v>
                </c:pt>
                <c:pt idx="1085">
                  <c:v>2.239015285098481E-2</c:v>
                </c:pt>
                <c:pt idx="1086">
                  <c:v>2.2392369280860414E-2</c:v>
                </c:pt>
                <c:pt idx="1087">
                  <c:v>2.2393718474205151E-2</c:v>
                </c:pt>
                <c:pt idx="1088">
                  <c:v>2.2394971401316664E-2</c:v>
                </c:pt>
                <c:pt idx="1089">
                  <c:v>2.2396128187416979E-2</c:v>
                </c:pt>
                <c:pt idx="1090">
                  <c:v>2.2397332665641392E-2</c:v>
                </c:pt>
                <c:pt idx="1091">
                  <c:v>2.2397554498749341E-2</c:v>
                </c:pt>
                <c:pt idx="1092">
                  <c:v>2.239841668566921E-2</c:v>
                </c:pt>
                <c:pt idx="1093">
                  <c:v>2.2399183247470648E-2</c:v>
                </c:pt>
                <c:pt idx="1094">
                  <c:v>2.2399854309439957E-2</c:v>
                </c:pt>
                <c:pt idx="1095">
                  <c:v>2.2400429996877125E-2</c:v>
                </c:pt>
                <c:pt idx="1096">
                  <c:v>2.2400910435095834E-2</c:v>
                </c:pt>
                <c:pt idx="1097">
                  <c:v>2.2401295749423462E-2</c:v>
                </c:pt>
                <c:pt idx="1098">
                  <c:v>2.2401586065201508E-2</c:v>
                </c:pt>
                <c:pt idx="1099">
                  <c:v>2.2404479833645505E-2</c:v>
                </c:pt>
                <c:pt idx="1100">
                  <c:v>2.2404553654993241E-2</c:v>
                </c:pt>
                <c:pt idx="1101">
                  <c:v>2.2404532866311763E-2</c:v>
                </c:pt>
                <c:pt idx="1102">
                  <c:v>2.2404417593031543E-2</c:v>
                </c:pt>
                <c:pt idx="1103">
                  <c:v>2.2402759289987296E-2</c:v>
                </c:pt>
                <c:pt idx="1104">
                  <c:v>2.2403904094462471E-2</c:v>
                </c:pt>
                <c:pt idx="1105">
                  <c:v>2.2403506120099819E-2</c:v>
                </c:pt>
                <c:pt idx="1106">
                  <c:v>2.2403014162993416E-2</c:v>
                </c:pt>
                <c:pt idx="1107">
                  <c:v>2.2402428348639848E-2</c:v>
                </c:pt>
                <c:pt idx="1108">
                  <c:v>2.2401748802549963E-2</c:v>
                </c:pt>
                <c:pt idx="1109">
                  <c:v>2.2400975650246704E-2</c:v>
                </c:pt>
                <c:pt idx="1110">
                  <c:v>2.2400109017267703E-2</c:v>
                </c:pt>
                <c:pt idx="1111">
                  <c:v>2.2399149029161829E-2</c:v>
                </c:pt>
                <c:pt idx="1112">
                  <c:v>2.2398095811493074E-2</c:v>
                </c:pt>
                <c:pt idx="1113">
                  <c:v>2.2396949489837531E-2</c:v>
                </c:pt>
                <c:pt idx="1114">
                  <c:v>2.2395710189783383E-2</c:v>
                </c:pt>
                <c:pt idx="1115">
                  <c:v>2.2394378036933515E-2</c:v>
                </c:pt>
                <c:pt idx="1116">
                  <c:v>2.2392953156901173E-2</c:v>
                </c:pt>
                <c:pt idx="1117">
                  <c:v>2.2391435675314729E-2</c:v>
                </c:pt>
                <c:pt idx="1118">
                  <c:v>2.2389825717814227E-2</c:v>
                </c:pt>
                <c:pt idx="1119">
                  <c:v>2.2388123410051797E-2</c:v>
                </c:pt>
                <c:pt idx="1120">
                  <c:v>2.2386328877692978E-2</c:v>
                </c:pt>
                <c:pt idx="1121">
                  <c:v>2.238444224641583E-2</c:v>
                </c:pt>
                <c:pt idx="1122">
                  <c:v>2.2382463641910943E-2</c:v>
                </c:pt>
                <c:pt idx="1123">
                  <c:v>2.2380393189880148E-2</c:v>
                </c:pt>
                <c:pt idx="1124">
                  <c:v>2.2378231016038232E-2</c:v>
                </c:pt>
                <c:pt idx="1125">
                  <c:v>2.2373973498665916E-2</c:v>
                </c:pt>
                <c:pt idx="1126">
                  <c:v>2.2371654796926575E-2</c:v>
                </c:pt>
                <c:pt idx="1127">
                  <c:v>2.2369244737184081E-2</c:v>
                </c:pt>
                <c:pt idx="1128">
                  <c:v>2.2366743445159307E-2</c:v>
                </c:pt>
                <c:pt idx="1129">
                  <c:v>2.2364626382557807E-2</c:v>
                </c:pt>
                <c:pt idx="1130">
                  <c:v>2.2361936381949169E-2</c:v>
                </c:pt>
                <c:pt idx="1131">
                  <c:v>2.2359155529689055E-2</c:v>
                </c:pt>
                <c:pt idx="1132">
                  <c:v>2.2358099766349761E-2</c:v>
                </c:pt>
                <c:pt idx="1133">
                  <c:v>2.2353321773343805E-2</c:v>
                </c:pt>
                <c:pt idx="1134">
                  <c:v>2.2349826857014435E-2</c:v>
                </c:pt>
                <c:pt idx="1135">
                  <c:v>2.234669046022E-2</c:v>
                </c:pt>
                <c:pt idx="1136">
                  <c:v>2.2343463837341284E-2</c:v>
                </c:pt>
                <c:pt idx="1137">
                  <c:v>2.2340147114203381E-2</c:v>
                </c:pt>
                <c:pt idx="1138">
                  <c:v>2.2337156284567207E-2</c:v>
                </c:pt>
                <c:pt idx="1139">
                  <c:v>2.2333653148129132E-2</c:v>
                </c:pt>
                <c:pt idx="1140">
                  <c:v>2.2330060292469554E-2</c:v>
                </c:pt>
                <c:pt idx="1141">
                  <c:v>2.2326377843471953E-2</c:v>
                </c:pt>
                <c:pt idx="1142">
                  <c:v>2.2319800075549477E-2</c:v>
                </c:pt>
                <c:pt idx="1143">
                  <c:v>2.231706252594318E-2</c:v>
                </c:pt>
                <c:pt idx="1144">
                  <c:v>2.2313073855612015E-2</c:v>
                </c:pt>
                <c:pt idx="1145">
                  <c:v>2.2308996149553045E-2</c:v>
                </c:pt>
                <c:pt idx="1146">
                  <c:v>2.230482953370861E-2</c:v>
                </c:pt>
                <c:pt idx="1147">
                  <c:v>2.230057413403114E-2</c:v>
                </c:pt>
                <c:pt idx="1148">
                  <c:v>2.2296230076484496E-2</c:v>
                </c:pt>
                <c:pt idx="1149">
                  <c:v>2.2291797487043068E-2</c:v>
                </c:pt>
                <c:pt idx="1150">
                  <c:v>2.2287276491691356E-2</c:v>
                </c:pt>
                <c:pt idx="1151">
                  <c:v>2.2283320714781056E-2</c:v>
                </c:pt>
                <c:pt idx="1152">
                  <c:v>2.2278610200907746E-2</c:v>
                </c:pt>
                <c:pt idx="1153">
                  <c:v>2.227381166643971E-2</c:v>
                </c:pt>
                <c:pt idx="1154">
                  <c:v>2.2268925237428724E-2</c:v>
                </c:pt>
                <c:pt idx="1155">
                  <c:v>2.2263650743165764E-2</c:v>
                </c:pt>
                <c:pt idx="1156">
                  <c:v>2.2258595430901661E-2</c:v>
                </c:pt>
                <c:pt idx="1157">
                  <c:v>2.2253452598611799E-2</c:v>
                </c:pt>
                <c:pt idx="1158">
                  <c:v>2.2246711987719613E-2</c:v>
                </c:pt>
                <c:pt idx="1159">
                  <c:v>2.2242904878286222E-2</c:v>
                </c:pt>
                <c:pt idx="1160">
                  <c:v>2.2237767938105547E-2</c:v>
                </c:pt>
                <c:pt idx="1161">
                  <c:v>2.2232269777586938E-2</c:v>
                </c:pt>
                <c:pt idx="1162">
                  <c:v>2.2226684731304965E-2</c:v>
                </c:pt>
                <c:pt idx="1163">
                  <c:v>2.2221012925403065E-2</c:v>
                </c:pt>
                <c:pt idx="1164">
                  <c:v>2.2215012803887459E-2</c:v>
                </c:pt>
                <c:pt idx="1165">
                  <c:v>2.2209174351133634E-2</c:v>
                </c:pt>
                <c:pt idx="1166">
                  <c:v>2.2203249513440822E-2</c:v>
                </c:pt>
                <c:pt idx="1167">
                  <c:v>2.2197238417341256E-2</c:v>
                </c:pt>
                <c:pt idx="1168">
                  <c:v>2.2191572398529518E-2</c:v>
                </c:pt>
                <c:pt idx="1169">
                  <c:v>2.218516868971435E-2</c:v>
                </c:pt>
                <c:pt idx="1170">
                  <c:v>2.2178896033961708E-2</c:v>
                </c:pt>
                <c:pt idx="1171">
                  <c:v>2.2172540095756393E-2</c:v>
                </c:pt>
                <c:pt idx="1172">
                  <c:v>2.2166101760391983E-2</c:v>
                </c:pt>
                <c:pt idx="1173">
                  <c:v>2.2159581916966837E-2</c:v>
                </c:pt>
                <c:pt idx="1174">
                  <c:v>2.2152981458380624E-2</c:v>
                </c:pt>
                <c:pt idx="1175">
                  <c:v>2.2146301281336055E-2</c:v>
                </c:pt>
                <c:pt idx="1176">
                  <c:v>2.2139542286336713E-2</c:v>
                </c:pt>
                <c:pt idx="1177">
                  <c:v>2.2132379877778448E-2</c:v>
                </c:pt>
                <c:pt idx="1178">
                  <c:v>2.212547697891187E-2</c:v>
                </c:pt>
                <c:pt idx="1179">
                  <c:v>2.2118497845113078E-2</c:v>
                </c:pt>
                <c:pt idx="1180">
                  <c:v>2.2111443399546477E-2</c:v>
                </c:pt>
                <c:pt idx="1181">
                  <c:v>2.2104314569215591E-2</c:v>
                </c:pt>
                <c:pt idx="1182">
                  <c:v>2.2097112284965716E-2</c:v>
                </c:pt>
                <c:pt idx="1183">
                  <c:v>2.2089968406973557E-2</c:v>
                </c:pt>
                <c:pt idx="1184">
                  <c:v>2.2082491097294134E-2</c:v>
                </c:pt>
                <c:pt idx="1185">
                  <c:v>2.2075074074761718E-2</c:v>
                </c:pt>
                <c:pt idx="1186">
                  <c:v>2.2067587360090648E-2</c:v>
                </c:pt>
                <c:pt idx="1187">
                  <c:v>2.2060031903323167E-2</c:v>
                </c:pt>
                <c:pt idx="1188">
                  <c:v>2.2052408658340208E-2</c:v>
                </c:pt>
                <c:pt idx="1189">
                  <c:v>2.2044718582860067E-2</c:v>
                </c:pt>
                <c:pt idx="1190">
                  <c:v>2.2036962638437976E-2</c:v>
                </c:pt>
                <c:pt idx="1191">
                  <c:v>2.2029141790467419E-2</c:v>
                </c:pt>
                <c:pt idx="1192">
                  <c:v>2.202125700817836E-2</c:v>
                </c:pt>
                <c:pt idx="1193">
                  <c:v>2.2013309264635069E-2</c:v>
                </c:pt>
                <c:pt idx="1194">
                  <c:v>2.2004073962542055E-2</c:v>
                </c:pt>
                <c:pt idx="1195">
                  <c:v>2.1995998368965663E-2</c:v>
                </c:pt>
                <c:pt idx="1196">
                  <c:v>2.1987861262627979E-2</c:v>
                </c:pt>
                <c:pt idx="1197">
                  <c:v>2.1979662869616435E-2</c:v>
                </c:pt>
                <c:pt idx="1198">
                  <c:v>2.1971403416020236E-2</c:v>
                </c:pt>
                <c:pt idx="1199">
                  <c:v>2.196308312792947E-2</c:v>
                </c:pt>
                <c:pt idx="1200">
                  <c:v>2.1954702231436869E-2</c:v>
                </c:pt>
                <c:pt idx="1201">
                  <c:v>2.1946260952636496E-2</c:v>
                </c:pt>
                <c:pt idx="1202">
                  <c:v>2.1937759517625062E-2</c:v>
                </c:pt>
                <c:pt idx="1203">
                  <c:v>2.1929296377708223E-2</c:v>
                </c:pt>
                <c:pt idx="1204">
                  <c:v>2.1920661185513883E-2</c:v>
                </c:pt>
                <c:pt idx="1205">
                  <c:v>2.1911966553677206E-2</c:v>
                </c:pt>
                <c:pt idx="1206">
                  <c:v>2.1903212708353808E-2</c:v>
                </c:pt>
                <c:pt idx="1207">
                  <c:v>2.189438632977754E-2</c:v>
                </c:pt>
                <c:pt idx="1208">
                  <c:v>2.1885519391463021E-2</c:v>
                </c:pt>
                <c:pt idx="1209">
                  <c:v>2.1874033044364638E-2</c:v>
                </c:pt>
                <c:pt idx="1210">
                  <c:v>2.1865032614701435E-2</c:v>
                </c:pt>
                <c:pt idx="1211">
                  <c:v>2.1854660979714207E-2</c:v>
                </c:pt>
                <c:pt idx="1212">
                  <c:v>2.1846823832038488E-2</c:v>
                </c:pt>
                <c:pt idx="1213">
                  <c:v>2.1837636228703158E-2</c:v>
                </c:pt>
                <c:pt idx="1214">
                  <c:v>2.1828391311653195E-2</c:v>
                </c:pt>
                <c:pt idx="1215">
                  <c:v>2.1819164525159807E-2</c:v>
                </c:pt>
                <c:pt idx="1216">
                  <c:v>2.1809819302035498E-2</c:v>
                </c:pt>
                <c:pt idx="1217">
                  <c:v>2.1800417404852085E-2</c:v>
                </c:pt>
                <c:pt idx="1218">
                  <c:v>2.1790959059760025E-2</c:v>
                </c:pt>
                <c:pt idx="1219">
                  <c:v>2.1781314937761174E-2</c:v>
                </c:pt>
                <c:pt idx="1220">
                  <c:v>2.1771730888682082E-2</c:v>
                </c:pt>
                <c:pt idx="1221">
                  <c:v>2.1762091109314652E-2</c:v>
                </c:pt>
                <c:pt idx="1222">
                  <c:v>2.1752395825863739E-2</c:v>
                </c:pt>
                <c:pt idx="1223">
                  <c:v>2.1742645264535499E-2</c:v>
                </c:pt>
                <c:pt idx="1224">
                  <c:v>2.1733036247567054E-2</c:v>
                </c:pt>
                <c:pt idx="1225">
                  <c:v>2.1722979213072924E-2</c:v>
                </c:pt>
                <c:pt idx="1226">
                  <c:v>2.1713064175350457E-2</c:v>
                </c:pt>
                <c:pt idx="1227">
                  <c:v>2.1703094764576554E-2</c:v>
                </c:pt>
                <c:pt idx="1228">
                  <c:v>2.1693320727103026E-2</c:v>
                </c:pt>
                <c:pt idx="1229">
                  <c:v>2.1683343096011002E-2</c:v>
                </c:pt>
                <c:pt idx="1230">
                  <c:v>2.1673229382181507E-2</c:v>
                </c:pt>
                <c:pt idx="1231">
                  <c:v>2.1663062147184733E-2</c:v>
                </c:pt>
                <c:pt idx="1232">
                  <c:v>2.1652841617154958E-2</c:v>
                </c:pt>
                <c:pt idx="1233">
                  <c:v>2.1642463917263773E-2</c:v>
                </c:pt>
                <c:pt idx="1234">
                  <c:v>2.1632133162244684E-2</c:v>
                </c:pt>
                <c:pt idx="1235">
                  <c:v>2.1621749803894069E-2</c:v>
                </c:pt>
                <c:pt idx="1236">
                  <c:v>2.1611314068360643E-2</c:v>
                </c:pt>
                <c:pt idx="1237">
                  <c:v>2.1600826181794871E-2</c:v>
                </c:pt>
                <c:pt idx="1238">
                  <c:v>2.1590411904699947E-2</c:v>
                </c:pt>
                <c:pt idx="1239">
                  <c:v>2.1579824641139594E-2</c:v>
                </c:pt>
                <c:pt idx="1240">
                  <c:v>2.1569185891597172E-2</c:v>
                </c:pt>
                <c:pt idx="1241">
                  <c:v>2.1558495882201243E-2</c:v>
                </c:pt>
                <c:pt idx="1242">
                  <c:v>2.154761239864969E-2</c:v>
                </c:pt>
                <c:pt idx="1243">
                  <c:v>2.1536816354981461E-2</c:v>
                </c:pt>
                <c:pt idx="1244">
                  <c:v>2.1525969743303563E-2</c:v>
                </c:pt>
                <c:pt idx="1245">
                  <c:v>2.1508823443720345E-2</c:v>
                </c:pt>
                <c:pt idx="1246">
                  <c:v>2.1502717499026991E-2</c:v>
                </c:pt>
                <c:pt idx="1247">
                  <c:v>2.1493292031975305E-2</c:v>
                </c:pt>
                <c:pt idx="1248">
                  <c:v>2.1482249535120377E-2</c:v>
                </c:pt>
                <c:pt idx="1249">
                  <c:v>2.1471157587403578E-2</c:v>
                </c:pt>
                <c:pt idx="1250">
                  <c:v>2.1460016414942943E-2</c:v>
                </c:pt>
                <c:pt idx="1251">
                  <c:v>2.1448826243856051E-2</c:v>
                </c:pt>
                <c:pt idx="1252">
                  <c:v>2.1437587300258732E-2</c:v>
                </c:pt>
                <c:pt idx="1253">
                  <c:v>2.1426299810265059E-2</c:v>
                </c:pt>
                <c:pt idx="1254">
                  <c:v>2.1414963999988226E-2</c:v>
                </c:pt>
                <c:pt idx="1255">
                  <c:v>2.1402794189719264E-2</c:v>
                </c:pt>
                <c:pt idx="1256">
                  <c:v>2.1391346358069746E-2</c:v>
                </c:pt>
                <c:pt idx="1257">
                  <c:v>2.1379850939264075E-2</c:v>
                </c:pt>
                <c:pt idx="1258">
                  <c:v>2.1368308159478752E-2</c:v>
                </c:pt>
                <c:pt idx="1259">
                  <c:v>2.1357356180963148E-2</c:v>
                </c:pt>
                <c:pt idx="1260">
                  <c:v>2.1345731235634605E-2</c:v>
                </c:pt>
                <c:pt idx="1261">
                  <c:v>2.1334059566531047E-2</c:v>
                </c:pt>
                <c:pt idx="1262">
                  <c:v>2.1322341399768432E-2</c:v>
                </c:pt>
                <c:pt idx="1263">
                  <c:v>2.1310576961461408E-2</c:v>
                </c:pt>
                <c:pt idx="1264">
                  <c:v>2.1298069565874194E-2</c:v>
                </c:pt>
                <c:pt idx="1265">
                  <c:v>2.1286201592025798E-2</c:v>
                </c:pt>
                <c:pt idx="1266">
                  <c:v>2.1274288066542246E-2</c:v>
                </c:pt>
                <c:pt idx="1267">
                  <c:v>2.126232921558199E-2</c:v>
                </c:pt>
                <c:pt idx="1268">
                  <c:v>2.125106861060283E-2</c:v>
                </c:pt>
                <c:pt idx="1269">
                  <c:v>2.1239031291304559E-2</c:v>
                </c:pt>
                <c:pt idx="1270">
                  <c:v>2.1226949283198005E-2</c:v>
                </c:pt>
                <c:pt idx="1271">
                  <c:v>2.1214822812381219E-2</c:v>
                </c:pt>
                <c:pt idx="1272">
                  <c:v>2.1201862993992262E-2</c:v>
                </c:pt>
                <c:pt idx="1273">
                  <c:v>2.1189636939356476E-2</c:v>
                </c:pt>
                <c:pt idx="1274">
                  <c:v>2.1177367142282202E-2</c:v>
                </c:pt>
                <c:pt idx="1275">
                  <c:v>2.1165053828908119E-2</c:v>
                </c:pt>
                <c:pt idx="1276">
                  <c:v>2.11526972253686E-2</c:v>
                </c:pt>
                <c:pt idx="1277">
                  <c:v>2.1140297557796315E-2</c:v>
                </c:pt>
                <c:pt idx="1278">
                  <c:v>2.1127855052320912E-2</c:v>
                </c:pt>
                <c:pt idx="1279">
                  <c:v>2.1115369935069465E-2</c:v>
                </c:pt>
                <c:pt idx="1280">
                  <c:v>2.1102842432165182E-2</c:v>
                </c:pt>
                <c:pt idx="1281">
                  <c:v>2.1091753687761196E-2</c:v>
                </c:pt>
                <c:pt idx="1282">
                  <c:v>2.107916035931396E-2</c:v>
                </c:pt>
                <c:pt idx="1283">
                  <c:v>2.1066525252796661E-2</c:v>
                </c:pt>
                <c:pt idx="1284">
                  <c:v>2.1053848594234023E-2</c:v>
                </c:pt>
                <c:pt idx="1285">
                  <c:v>2.1040820603286259E-2</c:v>
                </c:pt>
                <c:pt idx="1286">
                  <c:v>2.1028057919481525E-2</c:v>
                </c:pt>
                <c:pt idx="1287">
                  <c:v>2.1015254375904961E-2</c:v>
                </c:pt>
                <c:pt idx="1288">
                  <c:v>2.1002410198587628E-2</c:v>
                </c:pt>
                <c:pt idx="1289">
                  <c:v>2.0989525613555757E-2</c:v>
                </c:pt>
                <c:pt idx="1290">
                  <c:v>2.0976928706906348E-2</c:v>
                </c:pt>
                <c:pt idx="1291">
                  <c:v>2.0963967512459793E-2</c:v>
                </c:pt>
                <c:pt idx="1292">
                  <c:v>2.0950966574051745E-2</c:v>
                </c:pt>
                <c:pt idx="1293">
                  <c:v>2.0937926117679549E-2</c:v>
                </c:pt>
                <c:pt idx="1294">
                  <c:v>2.0924504483347837E-2</c:v>
                </c:pt>
                <c:pt idx="1295">
                  <c:v>2.0911382198384579E-2</c:v>
                </c:pt>
                <c:pt idx="1296">
                  <c:v>2.0898221087794655E-2</c:v>
                </c:pt>
                <c:pt idx="1297">
                  <c:v>2.0885021377573545E-2</c:v>
                </c:pt>
                <c:pt idx="1298">
                  <c:v>2.0871783293718495E-2</c:v>
                </c:pt>
                <c:pt idx="1299">
                  <c:v>2.0858866157471862E-2</c:v>
                </c:pt>
                <c:pt idx="1300">
                  <c:v>2.0845555402915831E-2</c:v>
                </c:pt>
                <c:pt idx="1301">
                  <c:v>2.0832206938228206E-2</c:v>
                </c:pt>
                <c:pt idx="1302">
                  <c:v>2.0818820989372329E-2</c:v>
                </c:pt>
                <c:pt idx="1303">
                  <c:v>2.0805397782305789E-2</c:v>
                </c:pt>
                <c:pt idx="1304">
                  <c:v>2.0791937542983092E-2</c:v>
                </c:pt>
                <c:pt idx="1305">
                  <c:v>2.0778440497355211E-2</c:v>
                </c:pt>
                <c:pt idx="1306">
                  <c:v>2.0764906871368255E-2</c:v>
                </c:pt>
                <c:pt idx="1307">
                  <c:v>2.0749404243808868E-2</c:v>
                </c:pt>
                <c:pt idx="1308">
                  <c:v>2.073578173534352E-2</c:v>
                </c:pt>
                <c:pt idx="1309">
                  <c:v>2.0722123397313913E-2</c:v>
                </c:pt>
                <c:pt idx="1310">
                  <c:v>2.0708429455733229E-2</c:v>
                </c:pt>
                <c:pt idx="1311">
                  <c:v>2.0695899782139007E-2</c:v>
                </c:pt>
                <c:pt idx="1312">
                  <c:v>2.0682144971915738E-2</c:v>
                </c:pt>
                <c:pt idx="1313">
                  <c:v>2.0668355192161373E-2</c:v>
                </c:pt>
                <c:pt idx="1314">
                  <c:v>2.0654530668822387E-2</c:v>
                </c:pt>
                <c:pt idx="1315">
                  <c:v>2.0640671627839578E-2</c:v>
                </c:pt>
                <c:pt idx="1316">
                  <c:v>2.0625530787879948E-2</c:v>
                </c:pt>
                <c:pt idx="1317">
                  <c:v>2.0611593949447386E-2</c:v>
                </c:pt>
                <c:pt idx="1318">
                  <c:v>2.0597623315411089E-2</c:v>
                </c:pt>
                <c:pt idx="1319">
                  <c:v>2.0583619111742984E-2</c:v>
                </c:pt>
                <c:pt idx="1320">
                  <c:v>2.0570866565913826E-2</c:v>
                </c:pt>
                <c:pt idx="1321">
                  <c:v>2.0556805163590219E-2</c:v>
                </c:pt>
                <c:pt idx="1322">
                  <c:v>2.0542710825086921E-2</c:v>
                </c:pt>
                <c:pt idx="1323">
                  <c:v>2.0528583776308919E-2</c:v>
                </c:pt>
                <c:pt idx="1324">
                  <c:v>2.0514424243155509E-2</c:v>
                </c:pt>
                <c:pt idx="1325">
                  <c:v>2.0498901581350842E-2</c:v>
                </c:pt>
                <c:pt idx="1326">
                  <c:v>2.0484668717098507E-2</c:v>
                </c:pt>
                <c:pt idx="1327">
                  <c:v>2.0470404090823915E-2</c:v>
                </c:pt>
                <c:pt idx="1328">
                  <c:v>2.0456107928455584E-2</c:v>
                </c:pt>
                <c:pt idx="1329">
                  <c:v>2.0441780455917314E-2</c:v>
                </c:pt>
                <c:pt idx="1330">
                  <c:v>2.0427421899127742E-2</c:v>
                </c:pt>
                <c:pt idx="1331">
                  <c:v>2.0413032484001208E-2</c:v>
                </c:pt>
                <c:pt idx="1332">
                  <c:v>2.0398612436445179E-2</c:v>
                </c:pt>
                <c:pt idx="1333">
                  <c:v>2.0386497085783679E-2</c:v>
                </c:pt>
                <c:pt idx="1334">
                  <c:v>2.0372030926473234E-2</c:v>
                </c:pt>
                <c:pt idx="1335">
                  <c:v>2.035753473732782E-2</c:v>
                </c:pt>
                <c:pt idx="1336">
                  <c:v>2.0343008744156194E-2</c:v>
                </c:pt>
                <c:pt idx="1337">
                  <c:v>2.032845317276006E-2</c:v>
                </c:pt>
                <c:pt idx="1338">
                  <c:v>2.0313387472913006E-2</c:v>
                </c:pt>
                <c:pt idx="1339">
                  <c:v>2.02987705999364E-2</c:v>
                </c:pt>
                <c:pt idx="1340">
                  <c:v>2.0284124841207979E-2</c:v>
                </c:pt>
                <c:pt idx="1341">
                  <c:v>2.0269450422523396E-2</c:v>
                </c:pt>
                <c:pt idx="1342">
                  <c:v>2.0255239545149635E-2</c:v>
                </c:pt>
                <c:pt idx="1343">
                  <c:v>2.0240511245972689E-2</c:v>
                </c:pt>
                <c:pt idx="1344">
                  <c:v>2.0225754949044005E-2</c:v>
                </c:pt>
                <c:pt idx="1345">
                  <c:v>2.0210970880123764E-2</c:v>
                </c:pt>
                <c:pt idx="1346">
                  <c:v>2.0195656332314377E-2</c:v>
                </c:pt>
                <c:pt idx="1347">
                  <c:v>2.018081469534486E-2</c:v>
                </c:pt>
                <c:pt idx="1348">
                  <c:v>2.0165945978850342E-2</c:v>
                </c:pt>
                <c:pt idx="1349">
                  <c:v>2.0151050408585631E-2</c:v>
                </c:pt>
                <c:pt idx="1350">
                  <c:v>2.0136128210297179E-2</c:v>
                </c:pt>
                <c:pt idx="1351">
                  <c:v>2.0121695896636673E-2</c:v>
                </c:pt>
                <c:pt idx="1352">
                  <c:v>2.0106723744591666E-2</c:v>
                </c:pt>
                <c:pt idx="1353">
                  <c:v>2.009172562643563E-2</c:v>
                </c:pt>
                <c:pt idx="1354">
                  <c:v>2.0076701767880168E-2</c:v>
                </c:pt>
                <c:pt idx="1355">
                  <c:v>2.006165239462717E-2</c:v>
                </c:pt>
                <c:pt idx="1356">
                  <c:v>2.0046577732376756E-2</c:v>
                </c:pt>
                <c:pt idx="1357">
                  <c:v>2.0031478006820657E-2</c:v>
                </c:pt>
                <c:pt idx="1358">
                  <c:v>2.0016353443646186E-2</c:v>
                </c:pt>
                <c:pt idx="1359">
                  <c:v>1.999851741667287E-2</c:v>
                </c:pt>
                <c:pt idx="1360">
                  <c:v>1.9983331357931174E-2</c:v>
                </c:pt>
                <c:pt idx="1361">
                  <c:v>1.9968121215710614E-2</c:v>
                </c:pt>
                <c:pt idx="1362">
                  <c:v>1.9952887215749754E-2</c:v>
                </c:pt>
                <c:pt idx="1363">
                  <c:v>1.9939272161985339E-2</c:v>
                </c:pt>
                <c:pt idx="1364">
                  <c:v>1.9923998432594139E-2</c:v>
                </c:pt>
                <c:pt idx="1365">
                  <c:v>1.9908701476184822E-2</c:v>
                </c:pt>
                <c:pt idx="1366">
                  <c:v>1.9893381518427351E-2</c:v>
                </c:pt>
                <c:pt idx="1367">
                  <c:v>1.9878038784984283E-2</c:v>
                </c:pt>
                <c:pt idx="1368">
                  <c:v>1.9860994844010327E-2</c:v>
                </c:pt>
                <c:pt idx="1369">
                  <c:v>1.9845600160022521E-2</c:v>
                </c:pt>
                <c:pt idx="1370">
                  <c:v>1.983018342397776E-2</c:v>
                </c:pt>
                <c:pt idx="1371">
                  <c:v>1.9814744861558743E-2</c:v>
                </c:pt>
                <c:pt idx="1372">
                  <c:v>1.9800991380245637E-2</c:v>
                </c:pt>
                <c:pt idx="1373">
                  <c:v>1.9785516731259164E-2</c:v>
                </c:pt>
                <c:pt idx="1374">
                  <c:v>1.9770020886053265E-2</c:v>
                </c:pt>
                <c:pt idx="1375">
                  <c:v>1.9754504070239379E-2</c:v>
                </c:pt>
                <c:pt idx="1376">
                  <c:v>1.9738966509425027E-2</c:v>
                </c:pt>
                <c:pt idx="1377">
                  <c:v>1.972166777057446E-2</c:v>
                </c:pt>
                <c:pt idx="1378">
                  <c:v>1.970608274209552E-2</c:v>
                </c:pt>
                <c:pt idx="1379">
                  <c:v>1.9690477692467966E-2</c:v>
                </c:pt>
                <c:pt idx="1380">
                  <c:v>1.9674852847315197E-2</c:v>
                </c:pt>
                <c:pt idx="1381">
                  <c:v>1.965920843225501E-2</c:v>
                </c:pt>
                <c:pt idx="1382">
                  <c:v>1.9643544672897476E-2</c:v>
                </c:pt>
                <c:pt idx="1383">
                  <c:v>1.9627861794847507E-2</c:v>
                </c:pt>
                <c:pt idx="1384">
                  <c:v>1.961216002370185E-2</c:v>
                </c:pt>
                <c:pt idx="1385">
                  <c:v>1.9599426113128163E-2</c:v>
                </c:pt>
                <c:pt idx="1386">
                  <c:v>1.9583697700952394E-2</c:v>
                </c:pt>
                <c:pt idx="1387">
                  <c:v>1.9567950993421557E-2</c:v>
                </c:pt>
                <c:pt idx="1388">
                  <c:v>1.9552186216034839E-2</c:v>
                </c:pt>
                <c:pt idx="1389">
                  <c:v>1.9536403594287429E-2</c:v>
                </c:pt>
                <c:pt idx="1390">
                  <c:v>1.951999616139477E-2</c:v>
                </c:pt>
                <c:pt idx="1391">
                  <c:v>1.9504176509929048E-2</c:v>
                </c:pt>
                <c:pt idx="1392">
                  <c:v>1.9488339706412117E-2</c:v>
                </c:pt>
                <c:pt idx="1393">
                  <c:v>1.9472485976322958E-2</c:v>
                </c:pt>
                <c:pt idx="1394">
                  <c:v>1.945723071193518E-2</c:v>
                </c:pt>
                <c:pt idx="1395">
                  <c:v>1.9441345759011311E-2</c:v>
                </c:pt>
                <c:pt idx="1396">
                  <c:v>1.9425444539994882E-2</c:v>
                </c:pt>
                <c:pt idx="1397">
                  <c:v>1.940952728032589E-2</c:v>
                </c:pt>
                <c:pt idx="1398">
                  <c:v>1.9392971318669579E-2</c:v>
                </c:pt>
                <c:pt idx="1399">
                  <c:v>1.9377020763874802E-2</c:v>
                </c:pt>
                <c:pt idx="1400">
                  <c:v>1.9361054860686702E-2</c:v>
                </c:pt>
                <c:pt idx="1401">
                  <c:v>1.9345073834531983E-2</c:v>
                </c:pt>
                <c:pt idx="1402">
                  <c:v>1.932679157588962E-2</c:v>
                </c:pt>
                <c:pt idx="1403">
                  <c:v>1.9311411339420711E-2</c:v>
                </c:pt>
                <c:pt idx="1404">
                  <c:v>1.929538605923322E-2</c:v>
                </c:pt>
                <c:pt idx="1405">
                  <c:v>1.9279346573867703E-2</c:v>
                </c:pt>
                <c:pt idx="1406">
                  <c:v>1.9263293108703651E-2</c:v>
                </c:pt>
                <c:pt idx="1407">
                  <c:v>1.9247225889110403E-2</c:v>
                </c:pt>
                <c:pt idx="1408">
                  <c:v>1.9231145140453317E-2</c:v>
                </c:pt>
                <c:pt idx="1409">
                  <c:v>1.9215051088088481E-2</c:v>
                </c:pt>
                <c:pt idx="1410">
                  <c:v>1.919894395736757E-2</c:v>
                </c:pt>
                <c:pt idx="1411">
                  <c:v>1.9180237093459375E-2</c:v>
                </c:pt>
                <c:pt idx="1412">
                  <c:v>1.9164097774910099E-2</c:v>
                </c:pt>
                <c:pt idx="1413">
                  <c:v>1.9147946118639923E-2</c:v>
                </c:pt>
                <c:pt idx="1414">
                  <c:v>1.912319345625775E-2</c:v>
                </c:pt>
                <c:pt idx="1415">
                  <c:v>1.9117566946743811E-2</c:v>
                </c:pt>
                <c:pt idx="1416">
                  <c:v>1.9099419377217756E-2</c:v>
                </c:pt>
                <c:pt idx="1417">
                  <c:v>1.9083220623739284E-2</c:v>
                </c:pt>
                <c:pt idx="1418">
                  <c:v>1.9067010659341483E-2</c:v>
                </c:pt>
                <c:pt idx="1419">
                  <c:v>1.9050789709362373E-2</c:v>
                </c:pt>
                <c:pt idx="1420">
                  <c:v>1.9034557999133058E-2</c:v>
                </c:pt>
                <c:pt idx="1421">
                  <c:v>1.9018315753978166E-2</c:v>
                </c:pt>
                <c:pt idx="1422">
                  <c:v>1.9002063199214103E-2</c:v>
                </c:pt>
                <c:pt idx="1423">
                  <c:v>1.8985800560149944E-2</c:v>
                </c:pt>
                <c:pt idx="1424">
                  <c:v>1.8969528062088709E-2</c:v>
                </c:pt>
                <c:pt idx="1425">
                  <c:v>1.8953245930324773E-2</c:v>
                </c:pt>
                <c:pt idx="1426">
                  <c:v>1.8936954390145599E-2</c:v>
                </c:pt>
                <c:pt idx="1427">
                  <c:v>1.8920648838275159E-2</c:v>
                </c:pt>
                <c:pt idx="1428">
                  <c:v>1.8904290676145651E-2</c:v>
                </c:pt>
                <c:pt idx="1429">
                  <c:v>1.8887872495380889E-2</c:v>
                </c:pt>
                <c:pt idx="1430">
                  <c:v>1.887139553053712E-2</c:v>
                </c:pt>
                <c:pt idx="1431">
                  <c:v>1.8854861020549351E-2</c:v>
                </c:pt>
                <c:pt idx="1432">
                  <c:v>1.8838270208726172E-2</c:v>
                </c:pt>
                <c:pt idx="1433">
                  <c:v>1.8821624342751916E-2</c:v>
                </c:pt>
                <c:pt idx="1434">
                  <c:v>1.88049246746845E-2</c:v>
                </c:pt>
                <c:pt idx="1435">
                  <c:v>1.8788172460957587E-2</c:v>
                </c:pt>
                <c:pt idx="1436">
                  <c:v>1.8771368962374958E-2</c:v>
                </c:pt>
                <c:pt idx="1437">
                  <c:v>1.8756738549462679E-2</c:v>
                </c:pt>
                <c:pt idx="1438">
                  <c:v>1.8739849805913526E-2</c:v>
                </c:pt>
                <c:pt idx="1439">
                  <c:v>1.8722912410023315E-2</c:v>
                </c:pt>
                <c:pt idx="1440">
                  <c:v>1.8705927655316455E-2</c:v>
                </c:pt>
                <c:pt idx="1441">
                  <c:v>1.868662663089168E-2</c:v>
                </c:pt>
                <c:pt idx="1442">
                  <c:v>1.8669542144931255E-2</c:v>
                </c:pt>
                <c:pt idx="1443">
                  <c:v>1.8651652783463119E-2</c:v>
                </c:pt>
                <c:pt idx="1444">
                  <c:v>1.8635247458357013E-2</c:v>
                </c:pt>
                <c:pt idx="1445">
                  <c:v>1.861803985365933E-2</c:v>
                </c:pt>
                <c:pt idx="1446">
                  <c:v>1.8603097589029866E-2</c:v>
                </c:pt>
                <c:pt idx="1447">
                  <c:v>1.8585817914433617E-2</c:v>
                </c:pt>
                <c:pt idx="1448">
                  <c:v>1.8568501389121923E-2</c:v>
                </c:pt>
                <c:pt idx="1449">
                  <c:v>1.8551149346589853E-2</c:v>
                </c:pt>
                <c:pt idx="1450">
                  <c:v>1.8533763124770692E-2</c:v>
                </c:pt>
                <c:pt idx="1451">
                  <c:v>1.8514033025018334E-2</c:v>
                </c:pt>
                <c:pt idx="1452">
                  <c:v>1.8496584004928325E-2</c:v>
                </c:pt>
                <c:pt idx="1453">
                  <c:v>1.8479105802304302E-2</c:v>
                </c:pt>
                <c:pt idx="1454">
                  <c:v>1.8456444993034511E-2</c:v>
                </c:pt>
                <c:pt idx="1455">
                  <c:v>1.8438998136707827E-2</c:v>
                </c:pt>
                <c:pt idx="1456">
                  <c:v>1.8421576893972391E-2</c:v>
                </c:pt>
                <c:pt idx="1457">
                  <c:v>1.8404181605667206E-2</c:v>
                </c:pt>
                <c:pt idx="1458">
                  <c:v>1.8386812612621616E-2</c:v>
                </c:pt>
                <c:pt idx="1459">
                  <c:v>1.8369470255654864E-2</c:v>
                </c:pt>
                <c:pt idx="1460">
                  <c:v>1.8352154875573894E-2</c:v>
                </c:pt>
                <c:pt idx="1461">
                  <c:v>1.8334866813174668E-2</c:v>
                </c:pt>
                <c:pt idx="1462">
                  <c:v>1.8317606409244361E-2</c:v>
                </c:pt>
                <c:pt idx="1463">
                  <c:v>1.8298859332548188E-2</c:v>
                </c:pt>
                <c:pt idx="1464">
                  <c:v>1.828165781698363E-2</c:v>
                </c:pt>
                <c:pt idx="1465">
                  <c:v>1.8264485035386888E-2</c:v>
                </c:pt>
                <c:pt idx="1466">
                  <c:v>1.8247341328526245E-2</c:v>
                </c:pt>
                <c:pt idx="1467">
                  <c:v>1.82309790600595E-2</c:v>
                </c:pt>
                <c:pt idx="1468">
                  <c:v>1.821389314258565E-2</c:v>
                </c:pt>
                <c:pt idx="1469">
                  <c:v>1.8191969767053191E-2</c:v>
                </c:pt>
                <c:pt idx="1470">
                  <c:v>1.817981185932737E-2</c:v>
                </c:pt>
                <c:pt idx="1471">
                  <c:v>1.8162817174961144E-2</c:v>
                </c:pt>
                <c:pt idx="1472">
                  <c:v>1.8142688141172765E-2</c:v>
                </c:pt>
                <c:pt idx="1473">
                  <c:v>1.8125762020169713E-2</c:v>
                </c:pt>
                <c:pt idx="1474">
                  <c:v>1.8108867748341698E-2</c:v>
                </c:pt>
                <c:pt idx="1475">
                  <c:v>1.8092005666361863E-2</c:v>
                </c:pt>
                <c:pt idx="1476">
                  <c:v>1.8075914505967114E-2</c:v>
                </c:pt>
                <c:pt idx="1477">
                  <c:v>1.8059116199185245E-2</c:v>
                </c:pt>
                <c:pt idx="1478">
                  <c:v>1.8042351077449344E-2</c:v>
                </c:pt>
                <c:pt idx="1479">
                  <c:v>1.8025619481383114E-2</c:v>
                </c:pt>
                <c:pt idx="1480">
                  <c:v>1.8007458447760336E-2</c:v>
                </c:pt>
                <c:pt idx="1481">
                  <c:v>1.7991528237758032E-2</c:v>
                </c:pt>
                <c:pt idx="1482">
                  <c:v>1.7974901022736686E-2</c:v>
                </c:pt>
                <c:pt idx="1483">
                  <c:v>1.7958308722592849E-2</c:v>
                </c:pt>
                <c:pt idx="1484">
                  <c:v>1.7941751677912343E-2</c:v>
                </c:pt>
                <c:pt idx="1485">
                  <c:v>1.792523022926926E-2</c:v>
                </c:pt>
                <c:pt idx="1486">
                  <c:v>1.7908744717229436E-2</c:v>
                </c:pt>
                <c:pt idx="1487">
                  <c:v>1.7892295482349149E-2</c:v>
                </c:pt>
                <c:pt idx="1488">
                  <c:v>1.7875882865175555E-2</c:v>
                </c:pt>
                <c:pt idx="1489">
                  <c:v>1.7861653180494614E-2</c:v>
                </c:pt>
                <c:pt idx="1490">
                  <c:v>1.7845308902450046E-2</c:v>
                </c:pt>
                <c:pt idx="1491">
                  <c:v>1.7829002182970354E-2</c:v>
                </c:pt>
                <c:pt idx="1492">
                  <c:v>1.7812733362532356E-2</c:v>
                </c:pt>
                <c:pt idx="1493">
                  <c:v>1.779579532966348E-2</c:v>
                </c:pt>
                <c:pt idx="1494">
                  <c:v>1.7779605406370056E-2</c:v>
                </c:pt>
                <c:pt idx="1495">
                  <c:v>1.7763454430445916E-2</c:v>
                </c:pt>
                <c:pt idx="1496">
                  <c:v>1.7747342742343564E-2</c:v>
                </c:pt>
                <c:pt idx="1497">
                  <c:v>1.7731270682505396E-2</c:v>
                </c:pt>
                <c:pt idx="1498">
                  <c:v>1.7715935385360024E-2</c:v>
                </c:pt>
                <c:pt idx="1499">
                  <c:v>1.7699941390817989E-2</c:v>
                </c:pt>
                <c:pt idx="1500">
                  <c:v>1.76839880188151E-2</c:v>
                </c:pt>
                <c:pt idx="1501">
                  <c:v>1.766807560974868E-2</c:v>
                </c:pt>
                <c:pt idx="1502">
                  <c:v>1.7651516722203994E-2</c:v>
                </c:pt>
                <c:pt idx="1503">
                  <c:v>1.7635689580786755E-2</c:v>
                </c:pt>
                <c:pt idx="1504">
                  <c:v>1.761990445049904E-2</c:v>
                </c:pt>
                <c:pt idx="1505">
                  <c:v>1.7604161671718237E-2</c:v>
                </c:pt>
                <c:pt idx="1506">
                  <c:v>1.7586900211857843E-2</c:v>
                </c:pt>
                <c:pt idx="1507">
                  <c:v>1.7571246899698446E-2</c:v>
                </c:pt>
                <c:pt idx="1508">
                  <c:v>1.7555636981655194E-2</c:v>
                </c:pt>
                <c:pt idx="1509">
                  <c:v>1.7540070798061816E-2</c:v>
                </c:pt>
                <c:pt idx="1510">
                  <c:v>1.7524548689243649E-2</c:v>
                </c:pt>
                <c:pt idx="1511">
                  <c:v>1.7509070995517198E-2</c:v>
                </c:pt>
                <c:pt idx="1512">
                  <c:v>1.749363805719234E-2</c:v>
                </c:pt>
                <c:pt idx="1513">
                  <c:v>1.7478250214571889E-2</c:v>
                </c:pt>
                <c:pt idx="1514">
                  <c:v>1.7462907807950272E-2</c:v>
                </c:pt>
                <c:pt idx="1515">
                  <c:v>1.7445646530410024E-2</c:v>
                </c:pt>
                <c:pt idx="1516">
                  <c:v>1.7430404055504726E-2</c:v>
                </c:pt>
                <c:pt idx="1517">
                  <c:v>1.7415208118990833E-2</c:v>
                </c:pt>
                <c:pt idx="1518">
                  <c:v>1.7400059061166564E-2</c:v>
                </c:pt>
                <c:pt idx="1519">
                  <c:v>1.7385600973615644E-2</c:v>
                </c:pt>
                <c:pt idx="1520">
                  <c:v>1.7368396792805618E-2</c:v>
                </c:pt>
                <c:pt idx="1521">
                  <c:v>1.7353394461075488E-2</c:v>
                </c:pt>
                <c:pt idx="1522">
                  <c:v>1.7338440390517899E-2</c:v>
                </c:pt>
                <c:pt idx="1523">
                  <c:v>1.7323534921382652E-2</c:v>
                </c:pt>
                <c:pt idx="1524">
                  <c:v>1.7306791865288121E-2</c:v>
                </c:pt>
                <c:pt idx="1525">
                  <c:v>1.7291993421618509E-2</c:v>
                </c:pt>
                <c:pt idx="1526">
                  <c:v>1.7277244681917148E-2</c:v>
                </c:pt>
                <c:pt idx="1527">
                  <c:v>1.7262545986435743E-2</c:v>
                </c:pt>
                <c:pt idx="1528">
                  <c:v>1.7249748505340133E-2</c:v>
                </c:pt>
                <c:pt idx="1529">
                  <c:v>1.7235141789625142E-2</c:v>
                </c:pt>
                <c:pt idx="1530">
                  <c:v>1.7220586056899783E-2</c:v>
                </c:pt>
                <c:pt idx="1531">
                  <c:v>1.7204258451556625E-2</c:v>
                </c:pt>
                <c:pt idx="1532">
                  <c:v>1.7189815080751885E-2</c:v>
                </c:pt>
                <c:pt idx="1533">
                  <c:v>1.7175423795553944E-2</c:v>
                </c:pt>
                <c:pt idx="1534">
                  <c:v>1.7161084936172376E-2</c:v>
                </c:pt>
                <c:pt idx="1535">
                  <c:v>1.714679884281118E-2</c:v>
                </c:pt>
                <c:pt idx="1536">
                  <c:v>1.7134341354071672E-2</c:v>
                </c:pt>
                <c:pt idx="1537">
                  <c:v>1.7118386314935362E-2</c:v>
                </c:pt>
                <c:pt idx="1538">
                  <c:v>1.7104260560800791E-2</c:v>
                </c:pt>
                <c:pt idx="1539">
                  <c:v>1.7090188933446271E-2</c:v>
                </c:pt>
                <c:pt idx="1540">
                  <c:v>1.7077907634970156E-2</c:v>
                </c:pt>
                <c:pt idx="1541">
                  <c:v>1.7065087215005124E-2</c:v>
                </c:pt>
                <c:pt idx="1542">
                  <c:v>1.7051163027723484E-2</c:v>
                </c:pt>
                <c:pt idx="1543">
                  <c:v>1.7037294190701026E-2</c:v>
                </c:pt>
                <c:pt idx="1544">
                  <c:v>1.7023481044046683E-2</c:v>
                </c:pt>
                <c:pt idx="1545">
                  <c:v>1.7009161476834556E-2</c:v>
                </c:pt>
                <c:pt idx="1546">
                  <c:v>1.6995464231801857E-2</c:v>
                </c:pt>
                <c:pt idx="1547">
                  <c:v>1.6981823724908616E-2</c:v>
                </c:pt>
                <c:pt idx="1548">
                  <c:v>1.6968240296255533E-2</c:v>
                </c:pt>
                <c:pt idx="1549">
                  <c:v>1.6954714285937592E-2</c:v>
                </c:pt>
                <c:pt idx="1550">
                  <c:v>1.6941790707367666E-2</c:v>
                </c:pt>
                <c:pt idx="1551">
                  <c:v>1.6928376915953912E-2</c:v>
                </c:pt>
                <c:pt idx="1552">
                  <c:v>1.69150215356168E-2</c:v>
                </c:pt>
                <c:pt idx="1553">
                  <c:v>1.6901724906425074E-2</c:v>
                </c:pt>
                <c:pt idx="1554">
                  <c:v>1.688795741241312E-2</c:v>
                </c:pt>
                <c:pt idx="1555">
                  <c:v>1.6874783053872765E-2</c:v>
                </c:pt>
                <c:pt idx="1556">
                  <c:v>1.6861668494219131E-2</c:v>
                </c:pt>
                <c:pt idx="1557">
                  <c:v>1.6848614073516899E-2</c:v>
                </c:pt>
                <c:pt idx="1558">
                  <c:v>1.6836134929820602E-2</c:v>
                </c:pt>
                <c:pt idx="1559">
                  <c:v>1.6823197948752752E-2</c:v>
                </c:pt>
                <c:pt idx="1560">
                  <c:v>1.6810322099212589E-2</c:v>
                </c:pt>
                <c:pt idx="1561">
                  <c:v>1.6797507721242357E-2</c:v>
                </c:pt>
                <c:pt idx="1562">
                  <c:v>1.6784755154879451E-2</c:v>
                </c:pt>
                <c:pt idx="1563">
                  <c:v>1.6772064740159937E-2</c:v>
                </c:pt>
                <c:pt idx="1564">
                  <c:v>1.6759436817115017E-2</c:v>
                </c:pt>
                <c:pt idx="1565">
                  <c:v>1.6746871725774139E-2</c:v>
                </c:pt>
                <c:pt idx="1566">
                  <c:v>1.6734369806164089E-2</c:v>
                </c:pt>
                <c:pt idx="1567">
                  <c:v>1.6719539825058867E-2</c:v>
                </c:pt>
                <c:pt idx="1568">
                  <c:v>1.6707185832285577E-2</c:v>
                </c:pt>
                <c:pt idx="1569">
                  <c:v>1.6694896169691751E-2</c:v>
                </c:pt>
                <c:pt idx="1570">
                  <c:v>1.6682671177338702E-2</c:v>
                </c:pt>
                <c:pt idx="1571">
                  <c:v>1.6671895110427652E-2</c:v>
                </c:pt>
                <c:pt idx="1572">
                  <c:v>1.6659787800113995E-2</c:v>
                </c:pt>
                <c:pt idx="1573">
                  <c:v>1.6647746097072522E-2</c:v>
                </c:pt>
                <c:pt idx="1574">
                  <c:v>1.6635770341332436E-2</c:v>
                </c:pt>
                <c:pt idx="1575">
                  <c:v>1.6623860872917708E-2</c:v>
                </c:pt>
                <c:pt idx="1576">
                  <c:v>1.6610698341525808E-2</c:v>
                </c:pt>
                <c:pt idx="1577">
                  <c:v>1.6598935562440419E-2</c:v>
                </c:pt>
                <c:pt idx="1578">
                  <c:v>1.6587240174026994E-2</c:v>
                </c:pt>
                <c:pt idx="1579">
                  <c:v>1.657561251633138E-2</c:v>
                </c:pt>
                <c:pt idx="1580">
                  <c:v>1.6565319741526925E-2</c:v>
                </c:pt>
                <c:pt idx="1581">
                  <c:v>1.6553815137526101E-2</c:v>
                </c:pt>
                <c:pt idx="1582">
                  <c:v>1.6542379200992621E-2</c:v>
                </c:pt>
                <c:pt idx="1583">
                  <c:v>1.6531012271942581E-2</c:v>
                </c:pt>
                <c:pt idx="1584">
                  <c:v>1.6518502090211117E-2</c:v>
                </c:pt>
                <c:pt idx="1585">
                  <c:v>1.6507287957761806E-2</c:v>
                </c:pt>
                <c:pt idx="1586">
                  <c:v>1.6496143936335719E-2</c:v>
                </c:pt>
                <c:pt idx="1587">
                  <c:v>1.6485070365974828E-2</c:v>
                </c:pt>
                <c:pt idx="1588">
                  <c:v>1.6474067586721108E-2</c:v>
                </c:pt>
                <c:pt idx="1589">
                  <c:v>1.6463135938614381E-2</c:v>
                </c:pt>
                <c:pt idx="1590">
                  <c:v>1.6452275761697478E-2</c:v>
                </c:pt>
                <c:pt idx="1591">
                  <c:v>1.644148739601109E-2</c:v>
                </c:pt>
                <c:pt idx="1592">
                  <c:v>1.6430771181598903E-2</c:v>
                </c:pt>
                <c:pt idx="1593">
                  <c:v>1.6421939293975032E-2</c:v>
                </c:pt>
                <c:pt idx="1594">
                  <c:v>1.6411344226300115E-2</c:v>
                </c:pt>
                <c:pt idx="1595">
                  <c:v>1.6400822190468758E-2</c:v>
                </c:pt>
                <c:pt idx="1596">
                  <c:v>1.6390373526479925E-2</c:v>
                </c:pt>
                <c:pt idx="1597">
                  <c:v>1.6379654784169979E-2</c:v>
                </c:pt>
                <c:pt idx="1598">
                  <c:v>1.636935882510971E-2</c:v>
                </c:pt>
                <c:pt idx="1599">
                  <c:v>1.6359137285840649E-2</c:v>
                </c:pt>
                <c:pt idx="1600">
                  <c:v>1.6348990506376088E-2</c:v>
                </c:pt>
                <c:pt idx="1601">
                  <c:v>1.6338918826728881E-2</c:v>
                </c:pt>
                <c:pt idx="1602">
                  <c:v>1.6329241391323919E-2</c:v>
                </c:pt>
                <c:pt idx="1603">
                  <c:v>1.6319315850300584E-2</c:v>
                </c:pt>
                <c:pt idx="1604">
                  <c:v>1.6309466401155683E-2</c:v>
                </c:pt>
                <c:pt idx="1605">
                  <c:v>1.6299693383901432E-2</c:v>
                </c:pt>
                <c:pt idx="1606">
                  <c:v>1.6289698826378696E-2</c:v>
                </c:pt>
                <c:pt idx="1607">
                  <c:v>1.6280084886033778E-2</c:v>
                </c:pt>
                <c:pt idx="1608">
                  <c:v>1.6270548425657231E-2</c:v>
                </c:pt>
                <c:pt idx="1609">
                  <c:v>1.6261089785277728E-2</c:v>
                </c:pt>
                <c:pt idx="1610">
                  <c:v>1.6251709304930952E-2</c:v>
                </c:pt>
                <c:pt idx="1611">
                  <c:v>1.6242679391016375E-2</c:v>
                </c:pt>
                <c:pt idx="1612">
                  <c:v>1.6233450917516743E-2</c:v>
                </c:pt>
                <c:pt idx="1613">
                  <c:v>1.6224301596088085E-2</c:v>
                </c:pt>
                <c:pt idx="1614">
                  <c:v>1.62152317667647E-2</c:v>
                </c:pt>
                <c:pt idx="1615">
                  <c:v>1.6206241769585749E-2</c:v>
                </c:pt>
                <c:pt idx="1616">
                  <c:v>1.619733194459259E-2</c:v>
                </c:pt>
                <c:pt idx="1617">
                  <c:v>1.618850263183013E-2</c:v>
                </c:pt>
                <c:pt idx="1618">
                  <c:v>1.6179754171348561E-2</c:v>
                </c:pt>
                <c:pt idx="1619">
                  <c:v>1.6169949119012487E-2</c:v>
                </c:pt>
                <c:pt idx="1620">
                  <c:v>1.6161391202833338E-2</c:v>
                </c:pt>
                <c:pt idx="1621">
                  <c:v>1.6152915299886092E-2</c:v>
                </c:pt>
                <c:pt idx="1622">
                  <c:v>1.6144521750283636E-2</c:v>
                </c:pt>
                <c:pt idx="1623">
                  <c:v>1.6136824671694031E-2</c:v>
                </c:pt>
                <c:pt idx="1624">
                  <c:v>1.6128579810753607E-2</c:v>
                </c:pt>
                <c:pt idx="1625">
                  <c:v>1.6120418238936542E-2</c:v>
                </c:pt>
                <c:pt idx="1626">
                  <c:v>1.6112340296346297E-2</c:v>
                </c:pt>
                <c:pt idx="1627">
                  <c:v>1.6104346323090706E-2</c:v>
                </c:pt>
                <c:pt idx="1628">
                  <c:v>1.6095908919898826E-2</c:v>
                </c:pt>
                <c:pt idx="1629">
                  <c:v>1.6088101367303848E-2</c:v>
                </c:pt>
                <c:pt idx="1630">
                  <c:v>1.60803788891411E-2</c:v>
                </c:pt>
                <c:pt idx="1631">
                  <c:v>1.6072741825569451E-2</c:v>
                </c:pt>
                <c:pt idx="1632">
                  <c:v>1.6065647900985001E-2</c:v>
                </c:pt>
                <c:pt idx="1633">
                  <c:v>1.6058164886305407E-2</c:v>
                </c:pt>
                <c:pt idx="1634">
                  <c:v>1.6050768221868617E-2</c:v>
                </c:pt>
                <c:pt idx="1635">
                  <c:v>1.6043458247828764E-2</c:v>
                </c:pt>
                <c:pt idx="1636">
                  <c:v>1.6036235304344792E-2</c:v>
                </c:pt>
                <c:pt idx="1637">
                  <c:v>1.6028732200270995E-2</c:v>
                </c:pt>
                <c:pt idx="1638">
                  <c:v>1.6021702563826009E-2</c:v>
                </c:pt>
                <c:pt idx="1639">
                  <c:v>1.6014761063474714E-2</c:v>
                </c:pt>
                <c:pt idx="1640">
                  <c:v>1.6007908039434859E-2</c:v>
                </c:pt>
                <c:pt idx="1641">
                  <c:v>1.6001143831931061E-2</c:v>
                </c:pt>
                <c:pt idx="1642">
                  <c:v>1.5994468781195686E-2</c:v>
                </c:pt>
                <c:pt idx="1643">
                  <c:v>1.5987883227469257E-2</c:v>
                </c:pt>
                <c:pt idx="1644">
                  <c:v>1.5981387510999166E-2</c:v>
                </c:pt>
                <c:pt idx="1645">
                  <c:v>1.5975275639172601E-2</c:v>
                </c:pt>
                <c:pt idx="1646">
                  <c:v>1.5968935415160864E-2</c:v>
                </c:pt>
                <c:pt idx="1647">
                  <c:v>1.5962685935497864E-2</c:v>
                </c:pt>
                <c:pt idx="1648">
                  <c:v>1.5956527540420457E-2</c:v>
                </c:pt>
                <c:pt idx="1649">
                  <c:v>1.5950460570170754E-2</c:v>
                </c:pt>
                <c:pt idx="1650">
                  <c:v>1.5944442809600768E-2</c:v>
                </c:pt>
                <c:pt idx="1651">
                  <c:v>1.5938566148354396E-2</c:v>
                </c:pt>
                <c:pt idx="1652">
                  <c:v>1.5932781961198048E-2</c:v>
                </c:pt>
                <c:pt idx="1653">
                  <c:v>1.5927090588422579E-2</c:v>
                </c:pt>
                <c:pt idx="1654">
                  <c:v>1.5921509000509104E-2</c:v>
                </c:pt>
                <c:pt idx="1655">
                  <c:v>1.5915997724846451E-2</c:v>
                </c:pt>
                <c:pt idx="1656">
                  <c:v>1.5910580255967238E-2</c:v>
                </c:pt>
                <c:pt idx="1657">
                  <c:v>1.5905256934186932E-2</c:v>
                </c:pt>
                <c:pt idx="1658">
                  <c:v>1.5900037851050368E-2</c:v>
                </c:pt>
                <c:pt idx="1659">
                  <c:v>1.5894910511169608E-2</c:v>
                </c:pt>
                <c:pt idx="1660">
                  <c:v>1.5889878367963434E-2</c:v>
                </c:pt>
                <c:pt idx="1661">
                  <c:v>1.5884941761799144E-2</c:v>
                </c:pt>
                <c:pt idx="1662">
                  <c:v>1.5880101033054522E-2</c:v>
                </c:pt>
                <c:pt idx="1663">
                  <c:v>1.5875313151519459E-2</c:v>
                </c:pt>
                <c:pt idx="1664">
                  <c:v>1.5870658389111853E-2</c:v>
                </c:pt>
                <c:pt idx="1665">
                  <c:v>1.586610049669188E-2</c:v>
                </c:pt>
                <c:pt idx="1666">
                  <c:v>1.5861639814669006E-2</c:v>
                </c:pt>
                <c:pt idx="1667">
                  <c:v>1.5857276683462346E-2</c:v>
                </c:pt>
                <c:pt idx="1668">
                  <c:v>1.5853011443503758E-2</c:v>
                </c:pt>
                <c:pt idx="1669">
                  <c:v>1.5848844435235647E-2</c:v>
                </c:pt>
                <c:pt idx="1670">
                  <c:v>1.584477599911183E-2</c:v>
                </c:pt>
                <c:pt idx="1671">
                  <c:v>1.584120515154409E-2</c:v>
                </c:pt>
                <c:pt idx="1672">
                  <c:v>1.5837363054992212E-2</c:v>
                </c:pt>
                <c:pt idx="1673">
                  <c:v>1.5833620666940718E-2</c:v>
                </c:pt>
                <c:pt idx="1674">
                  <c:v>1.5829978327942133E-2</c:v>
                </c:pt>
                <c:pt idx="1675">
                  <c:v>1.5826051296297872E-2</c:v>
                </c:pt>
                <c:pt idx="1676">
                  <c:v>1.5822588597287721E-2</c:v>
                </c:pt>
                <c:pt idx="1677">
                  <c:v>1.5819226882720677E-2</c:v>
                </c:pt>
                <c:pt idx="1678">
                  <c:v>1.5815966493163216E-2</c:v>
                </c:pt>
                <c:pt idx="1679">
                  <c:v>1.5812807769195362E-2</c:v>
                </c:pt>
                <c:pt idx="1680">
                  <c:v>1.5809652998032716E-2</c:v>
                </c:pt>
                <c:pt idx="1681">
                  <c:v>1.5806727889064266E-2</c:v>
                </c:pt>
                <c:pt idx="1682">
                  <c:v>1.5803905573866718E-2</c:v>
                </c:pt>
                <c:pt idx="1683">
                  <c:v>1.580118639310292E-2</c:v>
                </c:pt>
                <c:pt idx="1684">
                  <c:v>1.5798570687451708E-2</c:v>
                </c:pt>
                <c:pt idx="1685">
                  <c:v>1.5796058797605313E-2</c:v>
                </c:pt>
                <c:pt idx="1686">
                  <c:v>1.5793651064270227E-2</c:v>
                </c:pt>
                <c:pt idx="1687">
                  <c:v>1.5791323610463894E-2</c:v>
                </c:pt>
                <c:pt idx="1688">
                  <c:v>1.578887932556703E-2</c:v>
                </c:pt>
                <c:pt idx="1689">
                  <c:v>1.5786272660617412E-2</c:v>
                </c:pt>
                <c:pt idx="1690">
                  <c:v>1.5783500950263856E-2</c:v>
                </c:pt>
                <c:pt idx="1691">
                  <c:v>1.5780561521890935E-2</c:v>
                </c:pt>
                <c:pt idx="1692">
                  <c:v>1.57774516956233E-2</c:v>
                </c:pt>
                <c:pt idx="1693">
                  <c:v>1.5774168784322223E-2</c:v>
                </c:pt>
                <c:pt idx="1694">
                  <c:v>1.5770710093595104E-2</c:v>
                </c:pt>
                <c:pt idx="1695">
                  <c:v>1.5767072921793312E-2</c:v>
                </c:pt>
                <c:pt idx="1696">
                  <c:v>1.5763254560015628E-2</c:v>
                </c:pt>
                <c:pt idx="1697">
                  <c:v>1.5759405903932801E-2</c:v>
                </c:pt>
                <c:pt idx="1698">
                  <c:v>1.5755291374590592E-2</c:v>
                </c:pt>
                <c:pt idx="1699">
                  <c:v>1.5750982631877693E-2</c:v>
                </c:pt>
                <c:pt idx="1700">
                  <c:v>1.5746476874585118E-2</c:v>
                </c:pt>
                <c:pt idx="1701">
                  <c:v>1.5741667239402613E-2</c:v>
                </c:pt>
                <c:pt idx="1702">
                  <c:v>1.5736745118470678E-2</c:v>
                </c:pt>
                <c:pt idx="1703">
                  <c:v>1.5731618832665162E-2</c:v>
                </c:pt>
                <c:pt idx="1704">
                  <c:v>1.5725713783562342E-2</c:v>
                </c:pt>
                <c:pt idx="1705">
                  <c:v>1.5720742500964394E-2</c:v>
                </c:pt>
                <c:pt idx="1706">
                  <c:v>1.5715147225092513E-2</c:v>
                </c:pt>
                <c:pt idx="1707">
                  <c:v>1.5709183310786901E-2</c:v>
                </c:pt>
                <c:pt idx="1708">
                  <c:v>1.5702999706135815E-2</c:v>
                </c:pt>
                <c:pt idx="1709">
                  <c:v>1.5696593543454825E-2</c:v>
                </c:pt>
                <c:pt idx="1710">
                  <c:v>1.5689780869761794E-2</c:v>
                </c:pt>
                <c:pt idx="1711">
                  <c:v>1.568291932518005E-2</c:v>
                </c:pt>
                <c:pt idx="1712">
                  <c:v>1.567582802075199E-2</c:v>
                </c:pt>
                <c:pt idx="1713">
                  <c:v>1.5668504075947078E-2</c:v>
                </c:pt>
                <c:pt idx="1714">
                  <c:v>1.565844330558356E-2</c:v>
                </c:pt>
                <c:pt idx="1715">
                  <c:v>1.565052735233452E-2</c:v>
                </c:pt>
                <c:pt idx="1716">
                  <c:v>1.5643180585239617E-2</c:v>
                </c:pt>
                <c:pt idx="1717">
                  <c:v>1.5635866359881487E-2</c:v>
                </c:pt>
                <c:pt idx="1718">
                  <c:v>1.5628584823501039E-2</c:v>
                </c:pt>
                <c:pt idx="1719">
                  <c:v>1.5621336123342686E-2</c:v>
                </c:pt>
                <c:pt idx="1720">
                  <c:v>1.5614120406646885E-2</c:v>
                </c:pt>
                <c:pt idx="1721">
                  <c:v>1.5606937820655418E-2</c:v>
                </c:pt>
                <c:pt idx="1722">
                  <c:v>1.5599788512610065E-2</c:v>
                </c:pt>
                <c:pt idx="1723">
                  <c:v>1.5592353237886162E-2</c:v>
                </c:pt>
                <c:pt idx="1724">
                  <c:v>1.5585275216797796E-2</c:v>
                </c:pt>
                <c:pt idx="1725">
                  <c:v>1.5578230939593204E-2</c:v>
                </c:pt>
                <c:pt idx="1726">
                  <c:v>1.5571220553520686E-2</c:v>
                </c:pt>
                <c:pt idx="1727">
                  <c:v>1.5564395147037648E-2</c:v>
                </c:pt>
                <c:pt idx="1728">
                  <c:v>1.5557450791224637E-2</c:v>
                </c:pt>
                <c:pt idx="1729">
                  <c:v>1.5550540756158089E-2</c:v>
                </c:pt>
                <c:pt idx="1730">
                  <c:v>1.5541707092804937E-2</c:v>
                </c:pt>
                <c:pt idx="1731">
                  <c:v>1.5536824237235005E-2</c:v>
                </c:pt>
                <c:pt idx="1732">
                  <c:v>1.5529878196702289E-2</c:v>
                </c:pt>
                <c:pt idx="1733">
                  <c:v>1.552310917146978E-2</c:v>
                </c:pt>
                <c:pt idx="1734">
                  <c:v>1.5516375215342285E-2</c:v>
                </c:pt>
                <c:pt idx="1735">
                  <c:v>1.5509676475565493E-2</c:v>
                </c:pt>
                <c:pt idx="1736">
                  <c:v>1.5503143859926913E-2</c:v>
                </c:pt>
                <c:pt idx="1737">
                  <c:v>1.5496513691538831E-2</c:v>
                </c:pt>
                <c:pt idx="1738">
                  <c:v>1.5489919169071064E-2</c:v>
                </c:pt>
                <c:pt idx="1739">
                  <c:v>1.5483360439765391E-2</c:v>
                </c:pt>
                <c:pt idx="1740">
                  <c:v>1.5476594922994651E-2</c:v>
                </c:pt>
                <c:pt idx="1741">
                  <c:v>1.5470231826007558E-2</c:v>
                </c:pt>
                <c:pt idx="1742">
                  <c:v>1.5463783723554708E-2</c:v>
                </c:pt>
                <c:pt idx="1743">
                  <c:v>1.5457372015415504E-2</c:v>
                </c:pt>
                <c:pt idx="1744">
                  <c:v>1.5450996848834777E-2</c:v>
                </c:pt>
                <c:pt idx="1745">
                  <c:v>1.544465837105952E-2</c:v>
                </c:pt>
                <c:pt idx="1746">
                  <c:v>1.5438356729333693E-2</c:v>
                </c:pt>
                <c:pt idx="1747">
                  <c:v>1.5432092070904289E-2</c:v>
                </c:pt>
                <c:pt idx="1748">
                  <c:v>1.5425864543017441E-2</c:v>
                </c:pt>
                <c:pt idx="1749">
                  <c:v>1.5419874268068498E-2</c:v>
                </c:pt>
                <c:pt idx="1750">
                  <c:v>1.5413716521138997E-2</c:v>
                </c:pt>
                <c:pt idx="1751">
                  <c:v>1.5407596322045984E-2</c:v>
                </c:pt>
                <c:pt idx="1752">
                  <c:v>1.5401513818027287E-2</c:v>
                </c:pt>
                <c:pt idx="1753">
                  <c:v>1.5395469156322047E-2</c:v>
                </c:pt>
                <c:pt idx="1754">
                  <c:v>1.5389374803550534E-2</c:v>
                </c:pt>
                <c:pt idx="1755">
                  <c:v>1.5383493948807642E-2</c:v>
                </c:pt>
                <c:pt idx="1756">
                  <c:v>1.5377563697478521E-2</c:v>
                </c:pt>
                <c:pt idx="1757">
                  <c:v>1.537167187742163E-2</c:v>
                </c:pt>
                <c:pt idx="1758">
                  <c:v>1.5365818635877871E-2</c:v>
                </c:pt>
                <c:pt idx="1759">
                  <c:v>1.5360004120087704E-2</c:v>
                </c:pt>
                <c:pt idx="1760">
                  <c:v>1.5354228477293348E-2</c:v>
                </c:pt>
                <c:pt idx="1761">
                  <c:v>1.5348491854738341E-2</c:v>
                </c:pt>
                <c:pt idx="1762">
                  <c:v>1.5342794399664021E-2</c:v>
                </c:pt>
                <c:pt idx="1763">
                  <c:v>1.5337136259315241E-2</c:v>
                </c:pt>
                <c:pt idx="1764">
                  <c:v>1.5331517580935098E-2</c:v>
                </c:pt>
                <c:pt idx="1765">
                  <c:v>1.5325938511769327E-2</c:v>
                </c:pt>
                <c:pt idx="1766">
                  <c:v>1.5319667610982676E-2</c:v>
                </c:pt>
                <c:pt idx="1767">
                  <c:v>1.531417124532526E-2</c:v>
                </c:pt>
                <c:pt idx="1768">
                  <c:v>1.53087149393591E-2</c:v>
                </c:pt>
                <c:pt idx="1769">
                  <c:v>1.5303298840327295E-2</c:v>
                </c:pt>
                <c:pt idx="1770">
                  <c:v>1.5297923095473832E-2</c:v>
                </c:pt>
                <c:pt idx="1771">
                  <c:v>1.5292587852043578E-2</c:v>
                </c:pt>
                <c:pt idx="1772">
                  <c:v>1.5287293257283169E-2</c:v>
                </c:pt>
                <c:pt idx="1773">
                  <c:v>1.5282039458440123E-2</c:v>
                </c:pt>
                <c:pt idx="1774">
                  <c:v>1.5276826602761074E-2</c:v>
                </c:pt>
                <c:pt idx="1775">
                  <c:v>1.5271559569307641E-2</c:v>
                </c:pt>
                <c:pt idx="1776">
                  <c:v>1.526643738562739E-2</c:v>
                </c:pt>
                <c:pt idx="1777">
                  <c:v>1.5261356623879114E-2</c:v>
                </c:pt>
                <c:pt idx="1778">
                  <c:v>1.5256317431330222E-2</c:v>
                </c:pt>
                <c:pt idx="1779">
                  <c:v>1.5251340240682575E-2</c:v>
                </c:pt>
                <c:pt idx="1780">
                  <c:v>1.5244972805603264E-2</c:v>
                </c:pt>
                <c:pt idx="1781">
                  <c:v>1.5240068386604256E-2</c:v>
                </c:pt>
                <c:pt idx="1782">
                  <c:v>1.5235206155590379E-2</c:v>
                </c:pt>
                <c:pt idx="1783">
                  <c:v>1.5229686144757304E-2</c:v>
                </c:pt>
                <c:pt idx="1784">
                  <c:v>1.5225594151774159E-2</c:v>
                </c:pt>
                <c:pt idx="1785">
                  <c:v>1.5220868064093814E-2</c:v>
                </c:pt>
                <c:pt idx="1786">
                  <c:v>1.5216184790625857E-2</c:v>
                </c:pt>
                <c:pt idx="1787">
                  <c:v>1.5211532974702444E-2</c:v>
                </c:pt>
                <c:pt idx="1788">
                  <c:v>1.5206926964259446E-2</c:v>
                </c:pt>
                <c:pt idx="1789">
                  <c:v>1.5202364172699781E-2</c:v>
                </c:pt>
                <c:pt idx="1790">
                  <c:v>1.519784474730149E-2</c:v>
                </c:pt>
                <c:pt idx="1791">
                  <c:v>1.5193415791554315E-2</c:v>
                </c:pt>
                <c:pt idx="1792">
                  <c:v>1.5188992496429299E-2</c:v>
                </c:pt>
                <c:pt idx="1793">
                  <c:v>1.5184613046553434E-2</c:v>
                </c:pt>
                <c:pt idx="1794">
                  <c:v>1.518027758922438E-2</c:v>
                </c:pt>
                <c:pt idx="1795">
                  <c:v>1.5175986271740651E-2</c:v>
                </c:pt>
                <c:pt idx="1796">
                  <c:v>1.5171647131985939E-2</c:v>
                </c:pt>
                <c:pt idx="1797">
                  <c:v>1.5167536645512273E-2</c:v>
                </c:pt>
                <c:pt idx="1798">
                  <c:v>1.5163378631374111E-2</c:v>
                </c:pt>
                <c:pt idx="1799">
                  <c:v>1.5159265346293397E-2</c:v>
                </c:pt>
                <c:pt idx="1800">
                  <c:v>1.5155068034182907E-2</c:v>
                </c:pt>
                <c:pt idx="1801">
                  <c:v>1.5150944725489434E-2</c:v>
                </c:pt>
                <c:pt idx="1802">
                  <c:v>1.5146950969075678E-2</c:v>
                </c:pt>
                <c:pt idx="1803">
                  <c:v>1.5143002468646078E-2</c:v>
                </c:pt>
                <c:pt idx="1804">
                  <c:v>1.5139099371490545E-2</c:v>
                </c:pt>
                <c:pt idx="1805">
                  <c:v>1.5135299489524918E-2</c:v>
                </c:pt>
                <c:pt idx="1806">
                  <c:v>1.5131490796595525E-2</c:v>
                </c:pt>
                <c:pt idx="1807">
                  <c:v>1.5127727961307333E-2</c:v>
                </c:pt>
                <c:pt idx="1808">
                  <c:v>1.5124011130963171E-2</c:v>
                </c:pt>
                <c:pt idx="1809">
                  <c:v>1.5120340452869382E-2</c:v>
                </c:pt>
                <c:pt idx="1810">
                  <c:v>1.5116642505874842E-2</c:v>
                </c:pt>
                <c:pt idx="1811">
                  <c:v>1.5113061355958123E-2</c:v>
                </c:pt>
                <c:pt idx="1812">
                  <c:v>1.5109526787717377E-2</c:v>
                </c:pt>
                <c:pt idx="1813">
                  <c:v>1.5106038948461513E-2</c:v>
                </c:pt>
                <c:pt idx="1814">
                  <c:v>1.5102684502016827E-2</c:v>
                </c:pt>
                <c:pt idx="1815">
                  <c:v>1.5099293830972233E-2</c:v>
                </c:pt>
                <c:pt idx="1816">
                  <c:v>1.5095950343379072E-2</c:v>
                </c:pt>
                <c:pt idx="1817">
                  <c:v>1.5090791975634692E-2</c:v>
                </c:pt>
                <c:pt idx="1818">
                  <c:v>1.5088845157057397E-2</c:v>
                </c:pt>
                <c:pt idx="1819">
                  <c:v>1.5086101471241396E-2</c:v>
                </c:pt>
                <c:pt idx="1820">
                  <c:v>1.5082944859744124E-2</c:v>
                </c:pt>
                <c:pt idx="1821">
                  <c:v>1.5079836155791743E-2</c:v>
                </c:pt>
                <c:pt idx="1822">
                  <c:v>1.5076775506716567E-2</c:v>
                </c:pt>
                <c:pt idx="1823">
                  <c:v>1.5073763059851348E-2</c:v>
                </c:pt>
                <c:pt idx="1824">
                  <c:v>1.5070798962532377E-2</c:v>
                </c:pt>
                <c:pt idx="1825">
                  <c:v>1.5067883362098584E-2</c:v>
                </c:pt>
                <c:pt idx="1826">
                  <c:v>1.5065016405891562E-2</c:v>
                </c:pt>
                <c:pt idx="1827">
                  <c:v>1.5062851486245046E-2</c:v>
                </c:pt>
                <c:pt idx="1828">
                  <c:v>1.506009943114597E-2</c:v>
                </c:pt>
                <c:pt idx="1829">
                  <c:v>1.5057396525282971E-2</c:v>
                </c:pt>
                <c:pt idx="1830">
                  <c:v>1.5054742916034505E-2</c:v>
                </c:pt>
                <c:pt idx="1831">
                  <c:v>1.5051704352658991E-2</c:v>
                </c:pt>
                <c:pt idx="1832">
                  <c:v>1.5049139321295724E-2</c:v>
                </c:pt>
                <c:pt idx="1833">
                  <c:v>1.5046623990853431E-2</c:v>
                </c:pt>
                <c:pt idx="1834">
                  <c:v>1.5044158508706685E-2</c:v>
                </c:pt>
                <c:pt idx="1835">
                  <c:v>1.5041743022233113E-2</c:v>
                </c:pt>
                <c:pt idx="1836">
                  <c:v>1.5039864743026061E-2</c:v>
                </c:pt>
                <c:pt idx="1837">
                  <c:v>1.5037560336931301E-2</c:v>
                </c:pt>
                <c:pt idx="1838">
                  <c:v>1.5035306406588289E-2</c:v>
                </c:pt>
                <c:pt idx="1839">
                  <c:v>1.5033103099405136E-2</c:v>
                </c:pt>
                <c:pt idx="1840">
                  <c:v>1.5030420683394817E-2</c:v>
                </c:pt>
                <c:pt idx="1841">
                  <c:v>1.5028308266063049E-2</c:v>
                </c:pt>
                <c:pt idx="1842">
                  <c:v>1.5026246876136972E-2</c:v>
                </c:pt>
                <c:pt idx="1843">
                  <c:v>1.502479905049384E-2</c:v>
                </c:pt>
                <c:pt idx="1844">
                  <c:v>1.5022851070312378E-2</c:v>
                </c:pt>
                <c:pt idx="1845">
                  <c:v>1.5020954597797006E-2</c:v>
                </c:pt>
                <c:pt idx="1846">
                  <c:v>1.5019109780378178E-2</c:v>
                </c:pt>
                <c:pt idx="1847">
                  <c:v>1.5017316765488928E-2</c:v>
                </c:pt>
                <c:pt idx="1848">
                  <c:v>1.5014958366870387E-2</c:v>
                </c:pt>
                <c:pt idx="1849">
                  <c:v>1.5013886733052354E-2</c:v>
                </c:pt>
                <c:pt idx="1850">
                  <c:v>1.5012250010389146E-2</c:v>
                </c:pt>
                <c:pt idx="1851">
                  <c:v>1.501066568002633E-2</c:v>
                </c:pt>
                <c:pt idx="1852">
                  <c:v>1.5009133889415847E-2</c:v>
                </c:pt>
                <c:pt idx="1853">
                  <c:v>1.5006757879405848E-2</c:v>
                </c:pt>
                <c:pt idx="1854">
                  <c:v>1.5005316554757644E-2</c:v>
                </c:pt>
                <c:pt idx="1855">
                  <c:v>1.5003928161290637E-2</c:v>
                </c:pt>
                <c:pt idx="1856">
                  <c:v>1.500259284644908E-2</c:v>
                </c:pt>
                <c:pt idx="1857">
                  <c:v>1.5001549558056063E-2</c:v>
                </c:pt>
                <c:pt idx="1858">
                  <c:v>1.5000324655790763E-2</c:v>
                </c:pt>
                <c:pt idx="1859">
                  <c:v>1.5000142794830883E-2</c:v>
                </c:pt>
                <c:pt idx="1860">
                  <c:v>1.4998035599944034E-2</c:v>
                </c:pt>
                <c:pt idx="1861">
                  <c:v>1.4996971741296954E-2</c:v>
                </c:pt>
                <c:pt idx="1862">
                  <c:v>1.4995703865882859E-2</c:v>
                </c:pt>
                <c:pt idx="1863">
                  <c:v>1.4994744230177015E-2</c:v>
                </c:pt>
                <c:pt idx="1864">
                  <c:v>1.4993838852789888E-2</c:v>
                </c:pt>
                <c:pt idx="1865">
                  <c:v>1.4992987881200869E-2</c:v>
                </c:pt>
                <c:pt idx="1866">
                  <c:v>1.499246503989844E-2</c:v>
                </c:pt>
                <c:pt idx="1867">
                  <c:v>1.4991727250387207E-2</c:v>
                </c:pt>
                <c:pt idx="1868">
                  <c:v>1.4991044321952531E-2</c:v>
                </c:pt>
                <c:pt idx="1869">
                  <c:v>1.4990416402098276E-2</c:v>
                </c:pt>
                <c:pt idx="1870">
                  <c:v>1.4989554272326721E-2</c:v>
                </c:pt>
                <c:pt idx="1871">
                  <c:v>1.4989032832844359E-2</c:v>
                </c:pt>
                <c:pt idx="1872">
                  <c:v>1.4988566831639702E-2</c:v>
                </c:pt>
                <c:pt idx="1873">
                  <c:v>1.4988156416227716E-2</c:v>
                </c:pt>
                <c:pt idx="1874">
                  <c:v>1.4987801734126883E-2</c:v>
                </c:pt>
                <c:pt idx="1875">
                  <c:v>1.4987502932860955E-2</c:v>
                </c:pt>
                <c:pt idx="1876">
                  <c:v>1.4987260159958955E-2</c:v>
                </c:pt>
                <c:pt idx="1877">
                  <c:v>1.4987073562952098E-2</c:v>
                </c:pt>
                <c:pt idx="1878">
                  <c:v>1.4986943289381265E-2</c:v>
                </c:pt>
                <c:pt idx="1879">
                  <c:v>1.498817446726745E-2</c:v>
                </c:pt>
                <c:pt idx="1880">
                  <c:v>1.4988173671577914E-2</c:v>
                </c:pt>
                <c:pt idx="1881">
                  <c:v>1.4988229693549921E-2</c:v>
                </c:pt>
                <c:pt idx="1882">
                  <c:v>1.4988342680765635E-2</c:v>
                </c:pt>
                <c:pt idx="1883">
                  <c:v>1.4987484037409722E-2</c:v>
                </c:pt>
                <c:pt idx="1884">
                  <c:v>1.4987698949698341E-2</c:v>
                </c:pt>
                <c:pt idx="1885">
                  <c:v>1.4987971231240791E-2</c:v>
                </c:pt>
                <c:pt idx="1886">
                  <c:v>1.4988301029619561E-2</c:v>
                </c:pt>
                <c:pt idx="1887">
                  <c:v>1.4988688492422825E-2</c:v>
                </c:pt>
                <c:pt idx="1888">
                  <c:v>1.4990225139453488E-2</c:v>
                </c:pt>
                <c:pt idx="1889">
                  <c:v>1.4990741016120895E-2</c:v>
                </c:pt>
                <c:pt idx="1890">
                  <c:v>1.4991315038878824E-2</c:v>
                </c:pt>
                <c:pt idx="1891">
                  <c:v>1.499194735535714E-2</c:v>
                </c:pt>
                <c:pt idx="1892">
                  <c:v>1.4991495938766858E-2</c:v>
                </c:pt>
                <c:pt idx="1893">
                  <c:v>1.4992232487765699E-2</c:v>
                </c:pt>
                <c:pt idx="1894">
                  <c:v>1.4993027734454309E-2</c:v>
                </c:pt>
                <c:pt idx="1895">
                  <c:v>1.4993881826462793E-2</c:v>
                </c:pt>
                <c:pt idx="1896">
                  <c:v>1.4994794911427807E-2</c:v>
                </c:pt>
                <c:pt idx="1897">
                  <c:v>1.4996973690286486E-2</c:v>
                </c:pt>
                <c:pt idx="1898">
                  <c:v>1.4998018196891564E-2</c:v>
                </c:pt>
                <c:pt idx="1899">
                  <c:v>1.4999122178450208E-2</c:v>
                </c:pt>
                <c:pt idx="1900">
                  <c:v>1.5000285782644712E-2</c:v>
                </c:pt>
                <c:pt idx="1901">
                  <c:v>1.5001509157158661E-2</c:v>
                </c:pt>
                <c:pt idx="1902">
                  <c:v>1.500279244968381E-2</c:v>
                </c:pt>
                <c:pt idx="1903">
                  <c:v>1.5004135807918354E-2</c:v>
                </c:pt>
                <c:pt idx="1904">
                  <c:v>1.5005539379564359E-2</c:v>
                </c:pt>
                <c:pt idx="1905">
                  <c:v>1.5004819513079679E-2</c:v>
                </c:pt>
                <c:pt idx="1906">
                  <c:v>1.500632178512964E-2</c:v>
                </c:pt>
                <c:pt idx="1907">
                  <c:v>1.5007884648362061E-2</c:v>
                </c:pt>
                <c:pt idx="1908">
                  <c:v>1.5009508250466094E-2</c:v>
                </c:pt>
                <c:pt idx="1909">
                  <c:v>1.5011192739140165E-2</c:v>
                </c:pt>
                <c:pt idx="1910">
                  <c:v>1.501339643476666E-2</c:v>
                </c:pt>
                <c:pt idx="1911">
                  <c:v>1.5015207636301346E-2</c:v>
                </c:pt>
                <c:pt idx="1912">
                  <c:v>1.5017080180642031E-2</c:v>
                </c:pt>
                <c:pt idx="1913">
                  <c:v>1.5019014215517138E-2</c:v>
                </c:pt>
                <c:pt idx="1914">
                  <c:v>1.5020533650860301E-2</c:v>
                </c:pt>
                <c:pt idx="1915">
                  <c:v>1.5022586560923239E-2</c:v>
                </c:pt>
                <c:pt idx="1916">
                  <c:v>1.5024701391603761E-2</c:v>
                </c:pt>
                <c:pt idx="1917">
                  <c:v>1.5026878290648875E-2</c:v>
                </c:pt>
                <c:pt idx="1918">
                  <c:v>1.5029611918859716E-2</c:v>
                </c:pt>
                <c:pt idx="1919">
                  <c:v>1.503191799959927E-2</c:v>
                </c:pt>
                <c:pt idx="1920">
                  <c:v>1.5034286605153161E-2</c:v>
                </c:pt>
                <c:pt idx="1921">
                  <c:v>1.5036717883299442E-2</c:v>
                </c:pt>
                <c:pt idx="1922">
                  <c:v>1.503921198182627E-2</c:v>
                </c:pt>
                <c:pt idx="1923">
                  <c:v>1.504125139517511E-2</c:v>
                </c:pt>
                <c:pt idx="1924">
                  <c:v>1.5043866910211043E-2</c:v>
                </c:pt>
                <c:pt idx="1925">
                  <c:v>1.5046545675814635E-2</c:v>
                </c:pt>
                <c:pt idx="1926">
                  <c:v>1.5049287839793393E-2</c:v>
                </c:pt>
                <c:pt idx="1927">
                  <c:v>1.5052093549959249E-2</c:v>
                </c:pt>
                <c:pt idx="1928">
                  <c:v>1.5054962954129872E-2</c:v>
                </c:pt>
                <c:pt idx="1929">
                  <c:v>1.5057896200134414E-2</c:v>
                </c:pt>
                <c:pt idx="1930">
                  <c:v>1.5060893435803351E-2</c:v>
                </c:pt>
                <c:pt idx="1931">
                  <c:v>1.5066736362549998E-2</c:v>
                </c:pt>
                <c:pt idx="1932">
                  <c:v>1.50698859028809E-2</c:v>
                </c:pt>
                <c:pt idx="1933">
                  <c:v>1.5073099942814883E-2</c:v>
                </c:pt>
                <c:pt idx="1934">
                  <c:v>1.5076378630256427E-2</c:v>
                </c:pt>
                <c:pt idx="1935">
                  <c:v>1.5077994189656637E-2</c:v>
                </c:pt>
                <c:pt idx="1936">
                  <c:v>1.5081388123041462E-2</c:v>
                </c:pt>
                <c:pt idx="1937">
                  <c:v>1.5084847107744498E-2</c:v>
                </c:pt>
                <c:pt idx="1938">
                  <c:v>1.5088371291672786E-2</c:v>
                </c:pt>
                <c:pt idx="1939">
                  <c:v>1.5091960822742107E-2</c:v>
                </c:pt>
                <c:pt idx="1940">
                  <c:v>1.5097416636075146E-2</c:v>
                </c:pt>
                <c:pt idx="1941">
                  <c:v>1.5101151997987831E-2</c:v>
                </c:pt>
                <c:pt idx="1942">
                  <c:v>1.5104953190905251E-2</c:v>
                </c:pt>
                <c:pt idx="1943">
                  <c:v>1.510882036279893E-2</c:v>
                </c:pt>
                <c:pt idx="1944">
                  <c:v>1.5110893862757001E-2</c:v>
                </c:pt>
                <c:pt idx="1945">
                  <c:v>1.5114878583311829E-2</c:v>
                </c:pt>
                <c:pt idx="1946">
                  <c:v>1.5118929686625621E-2</c:v>
                </c:pt>
                <c:pt idx="1947">
                  <c:v>1.5123046504645219E-2</c:v>
                </c:pt>
                <c:pt idx="1948">
                  <c:v>1.5127178767504105E-2</c:v>
                </c:pt>
                <c:pt idx="1949">
                  <c:v>1.5133149328958451E-2</c:v>
                </c:pt>
                <c:pt idx="1950">
                  <c:v>1.5137227436953834E-2</c:v>
                </c:pt>
                <c:pt idx="1951">
                  <c:v>1.5141283785768954E-2</c:v>
                </c:pt>
                <c:pt idx="1952">
                  <c:v>1.5145315604259205E-2</c:v>
                </c:pt>
                <c:pt idx="1953">
                  <c:v>1.5149320114255927E-2</c:v>
                </c:pt>
                <c:pt idx="1954">
                  <c:v>1.5153294530569832E-2</c:v>
                </c:pt>
                <c:pt idx="1955">
                  <c:v>1.5157236060988871E-2</c:v>
                </c:pt>
                <c:pt idx="1956">
                  <c:v>1.5161141906281657E-2</c:v>
                </c:pt>
                <c:pt idx="1957">
                  <c:v>1.5162149525790283E-2</c:v>
                </c:pt>
                <c:pt idx="1958">
                  <c:v>1.5166001884138186E-2</c:v>
                </c:pt>
                <c:pt idx="1959">
                  <c:v>1.5169809146418214E-2</c:v>
                </c:pt>
                <c:pt idx="1960">
                  <c:v>1.5173568408895655E-2</c:v>
                </c:pt>
                <c:pt idx="1961">
                  <c:v>1.5177276760623007E-2</c:v>
                </c:pt>
                <c:pt idx="1962">
                  <c:v>1.5181479576000191E-2</c:v>
                </c:pt>
                <c:pt idx="1963">
                  <c:v>1.5185073127362166E-2</c:v>
                </c:pt>
                <c:pt idx="1964">
                  <c:v>1.5188607268934525E-2</c:v>
                </c:pt>
                <c:pt idx="1965">
                  <c:v>1.519207907675334E-2</c:v>
                </c:pt>
                <c:pt idx="1966">
                  <c:v>1.5194952470237654E-2</c:v>
                </c:pt>
                <c:pt idx="1967">
                  <c:v>1.5198293823887554E-2</c:v>
                </c:pt>
                <c:pt idx="1968">
                  <c:v>1.520156368832732E-2</c:v>
                </c:pt>
                <c:pt idx="1969">
                  <c:v>1.5204759094952145E-2</c:v>
                </c:pt>
                <c:pt idx="1970">
                  <c:v>1.5208400269067914E-2</c:v>
                </c:pt>
                <c:pt idx="1971">
                  <c:v>1.5211436269767986E-2</c:v>
                </c:pt>
                <c:pt idx="1972">
                  <c:v>1.5214389268316092E-2</c:v>
                </c:pt>
                <c:pt idx="1973">
                  <c:v>1.5217256283431957E-2</c:v>
                </c:pt>
                <c:pt idx="1974">
                  <c:v>1.5220476909093061E-2</c:v>
                </c:pt>
                <c:pt idx="1975">
                  <c:v>1.5222766933904747E-2</c:v>
                </c:pt>
                <c:pt idx="1976">
                  <c:v>1.5225567352799094E-2</c:v>
                </c:pt>
                <c:pt idx="1977">
                  <c:v>1.5228358952909506E-2</c:v>
                </c:pt>
                <c:pt idx="1978">
                  <c:v>1.5231141695790713E-2</c:v>
                </c:pt>
                <c:pt idx="1979">
                  <c:v>1.5233915542999655E-2</c:v>
                </c:pt>
                <c:pt idx="1980">
                  <c:v>1.5236680456089738E-2</c:v>
                </c:pt>
                <c:pt idx="1981">
                  <c:v>1.523943639661746E-2</c:v>
                </c:pt>
                <c:pt idx="1982">
                  <c:v>1.5242183326137108E-2</c:v>
                </c:pt>
                <c:pt idx="1983">
                  <c:v>1.524697852785248E-2</c:v>
                </c:pt>
                <c:pt idx="1984">
                  <c:v>1.5249705128705902E-2</c:v>
                </c:pt>
                <c:pt idx="1985">
                  <c:v>1.5252422590771435E-2</c:v>
                </c:pt>
                <c:pt idx="1986">
                  <c:v>1.5256162031256543E-2</c:v>
                </c:pt>
                <c:pt idx="1987">
                  <c:v>1.5256293642740575E-2</c:v>
                </c:pt>
                <c:pt idx="1988">
                  <c:v>1.5260519759711107E-2</c:v>
                </c:pt>
                <c:pt idx="1989">
                  <c:v>1.5263200282096785E-2</c:v>
                </c:pt>
                <c:pt idx="1990">
                  <c:v>1.5265871473429777E-2</c:v>
                </c:pt>
                <c:pt idx="1991">
                  <c:v>1.5268533295258242E-2</c:v>
                </c:pt>
                <c:pt idx="1992">
                  <c:v>1.5271185709127326E-2</c:v>
                </c:pt>
                <c:pt idx="1993">
                  <c:v>1.5273828676586051E-2</c:v>
                </c:pt>
                <c:pt idx="1994">
                  <c:v>1.5276462159179559E-2</c:v>
                </c:pt>
                <c:pt idx="1995">
                  <c:v>1.5279086118455149E-2</c:v>
                </c:pt>
                <c:pt idx="1996">
                  <c:v>1.5281700515959689E-2</c:v>
                </c:pt>
                <c:pt idx="1997">
                  <c:v>1.5284305313239183E-2</c:v>
                </c:pt>
                <c:pt idx="1998">
                  <c:v>1.5286900471840063E-2</c:v>
                </c:pt>
                <c:pt idx="1999">
                  <c:v>1.5289485953309629E-2</c:v>
                </c:pt>
                <c:pt idx="2000">
                  <c:v>1.5292061719193456E-2</c:v>
                </c:pt>
                <c:pt idx="2001">
                  <c:v>1.5294627731038409E-2</c:v>
                </c:pt>
                <c:pt idx="2002">
                  <c:v>1.5297183950390059E-2</c:v>
                </c:pt>
                <c:pt idx="2003">
                  <c:v>1.5299730338794842E-2</c:v>
                </c:pt>
                <c:pt idx="2004">
                  <c:v>1.5302266857798759E-2</c:v>
                </c:pt>
                <c:pt idx="2005">
                  <c:v>1.5304793468949113E-2</c:v>
                </c:pt>
                <c:pt idx="2006">
                  <c:v>1.5307310133790178E-2</c:v>
                </c:pt>
                <c:pt idx="2007">
                  <c:v>1.5309816813869684E-2</c:v>
                </c:pt>
                <c:pt idx="2008">
                  <c:v>1.5312313470733202E-2</c:v>
                </c:pt>
                <c:pt idx="2009">
                  <c:v>1.5312803782218975E-2</c:v>
                </c:pt>
                <c:pt idx="2010">
                  <c:v>1.5315282794560679E-2</c:v>
                </c:pt>
                <c:pt idx="2011">
                  <c:v>1.5317751680960308E-2</c:v>
                </c:pt>
                <c:pt idx="2012">
                  <c:v>1.5320210402970828E-2</c:v>
                </c:pt>
                <c:pt idx="2013">
                  <c:v>1.5323155528370432E-2</c:v>
                </c:pt>
                <c:pt idx="2014">
                  <c:v>1.5325593164772174E-2</c:v>
                </c:pt>
                <c:pt idx="2015">
                  <c:v>1.5330001315221473E-2</c:v>
                </c:pt>
                <c:pt idx="2016">
                  <c:v>1.5330437550438853E-2</c:v>
                </c:pt>
                <c:pt idx="2017">
                  <c:v>1.5332844222805743E-2</c:v>
                </c:pt>
                <c:pt idx="2018">
                  <c:v>1.5334747129825126E-2</c:v>
                </c:pt>
                <c:pt idx="2019">
                  <c:v>1.5337133624595765E-2</c:v>
                </c:pt>
                <c:pt idx="2020">
                  <c:v>1.5339509647400129E-2</c:v>
                </c:pt>
                <c:pt idx="2021">
                  <c:v>1.5341875159792063E-2</c:v>
                </c:pt>
                <c:pt idx="2022">
                  <c:v>1.5344720842023939E-2</c:v>
                </c:pt>
                <c:pt idx="2023">
                  <c:v>1.5347064548201204E-2</c:v>
                </c:pt>
                <c:pt idx="2024">
                  <c:v>1.5349397625442934E-2</c:v>
                </c:pt>
                <c:pt idx="2025">
                  <c:v>1.5351720035299448E-2</c:v>
                </c:pt>
                <c:pt idx="2026">
                  <c:v>1.5353555845555403E-2</c:v>
                </c:pt>
                <c:pt idx="2027">
                  <c:v>1.5357315526069955E-2</c:v>
                </c:pt>
                <c:pt idx="2028">
                  <c:v>1.5359601070136049E-2</c:v>
                </c:pt>
                <c:pt idx="2029">
                  <c:v>1.5361875776544336E-2</c:v>
                </c:pt>
                <c:pt idx="2030">
                  <c:v>1.5364139606842943E-2</c:v>
                </c:pt>
                <c:pt idx="2031">
                  <c:v>1.5366392522585696E-2</c:v>
                </c:pt>
                <c:pt idx="2032">
                  <c:v>1.5368634485321596E-2</c:v>
                </c:pt>
                <c:pt idx="2033">
                  <c:v>1.5370865456603156E-2</c:v>
                </c:pt>
                <c:pt idx="2034">
                  <c:v>1.5373085397979814E-2</c:v>
                </c:pt>
                <c:pt idx="2035">
                  <c:v>1.5376257015844394E-2</c:v>
                </c:pt>
                <c:pt idx="2036">
                  <c:v>1.5378453355215638E-2</c:v>
                </c:pt>
                <c:pt idx="2037">
                  <c:v>1.5380638542921205E-2</c:v>
                </c:pt>
                <c:pt idx="2038">
                  <c:v>1.5382812540508807E-2</c:v>
                </c:pt>
                <c:pt idx="2039">
                  <c:v>1.5384496838159794E-2</c:v>
                </c:pt>
                <c:pt idx="2040">
                  <c:v>1.5386649066581942E-2</c:v>
                </c:pt>
                <c:pt idx="2041">
                  <c:v>1.5389399604624952E-2</c:v>
                </c:pt>
                <c:pt idx="2042">
                  <c:v>1.5390919578190981E-2</c:v>
                </c:pt>
                <c:pt idx="2043">
                  <c:v>1.5393037784477636E-2</c:v>
                </c:pt>
                <c:pt idx="2044">
                  <c:v>1.5395619380198415E-2</c:v>
                </c:pt>
                <c:pt idx="2045">
                  <c:v>1.5397713970285444E-2</c:v>
                </c:pt>
                <c:pt idx="2046">
                  <c:v>1.5399797062634059E-2</c:v>
                </c:pt>
                <c:pt idx="2047">
                  <c:v>1.5401868618791541E-2</c:v>
                </c:pt>
                <c:pt idx="2048">
                  <c:v>1.5403456782706623E-2</c:v>
                </c:pt>
                <c:pt idx="2049">
                  <c:v>1.5405505906558207E-2</c:v>
                </c:pt>
                <c:pt idx="2050">
                  <c:v>1.5407543382094253E-2</c:v>
                </c:pt>
                <c:pt idx="2051">
                  <c:v>1.5409569170864647E-2</c:v>
                </c:pt>
                <c:pt idx="2052">
                  <c:v>1.5412520726879292E-2</c:v>
                </c:pt>
                <c:pt idx="2053">
                  <c:v>1.5414053542413373E-2</c:v>
                </c:pt>
                <c:pt idx="2054">
                  <c:v>1.5416043268576771E-2</c:v>
                </c:pt>
                <c:pt idx="2055">
                  <c:v>1.5418021150932059E-2</c:v>
                </c:pt>
                <c:pt idx="2056">
                  <c:v>1.5419987151028693E-2</c:v>
                </c:pt>
                <c:pt idx="2057">
                  <c:v>1.5421941230413952E-2</c:v>
                </c:pt>
                <c:pt idx="2058">
                  <c:v>1.542388335063642E-2</c:v>
                </c:pt>
                <c:pt idx="2059">
                  <c:v>1.5425813473244681E-2</c:v>
                </c:pt>
                <c:pt idx="2060">
                  <c:v>1.5427731559786453E-2</c:v>
                </c:pt>
                <c:pt idx="2061">
                  <c:v>1.5428714019583012E-2</c:v>
                </c:pt>
                <c:pt idx="2062">
                  <c:v>1.5430609513477165E-2</c:v>
                </c:pt>
                <c:pt idx="2063">
                  <c:v>1.5432492862462063E-2</c:v>
                </c:pt>
                <c:pt idx="2064">
                  <c:v>1.5434364028088461E-2</c:v>
                </c:pt>
                <c:pt idx="2065">
                  <c:v>1.543668157118685E-2</c:v>
                </c:pt>
                <c:pt idx="2066">
                  <c:v>1.5438527444470582E-2</c:v>
                </c:pt>
                <c:pt idx="2067">
                  <c:v>1.5440361015792461E-2</c:v>
                </c:pt>
                <c:pt idx="2068">
                  <c:v>1.5442182246702804E-2</c:v>
                </c:pt>
                <c:pt idx="2069">
                  <c:v>1.5443991098751933E-2</c:v>
                </c:pt>
                <c:pt idx="2070">
                  <c:v>1.5445333018283731E-2</c:v>
                </c:pt>
                <c:pt idx="2071">
                  <c:v>1.5447117823880233E-2</c:v>
                </c:pt>
                <c:pt idx="2072">
                  <c:v>1.5448890138541418E-2</c:v>
                </c:pt>
                <c:pt idx="2073">
                  <c:v>1.5450649923819356E-2</c:v>
                </c:pt>
                <c:pt idx="2074">
                  <c:v>1.5452848330378976E-2</c:v>
                </c:pt>
                <c:pt idx="2075">
                  <c:v>1.5454582101839363E-2</c:v>
                </c:pt>
                <c:pt idx="2076">
                  <c:v>1.5456303225298635E-2</c:v>
                </c:pt>
                <c:pt idx="2077">
                  <c:v>1.5458011662307548E-2</c:v>
                </c:pt>
                <c:pt idx="2078">
                  <c:v>1.5459500889049542E-2</c:v>
                </c:pt>
                <c:pt idx="2079">
                  <c:v>1.5461182864648341E-2</c:v>
                </c:pt>
                <c:pt idx="2080">
                  <c:v>1.5462852036248399E-2</c:v>
                </c:pt>
                <c:pt idx="2081">
                  <c:v>1.5464508365402231E-2</c:v>
                </c:pt>
                <c:pt idx="2082">
                  <c:v>1.5466151813664106E-2</c:v>
                </c:pt>
                <c:pt idx="2083">
                  <c:v>1.5467782342588733E-2</c:v>
                </c:pt>
                <c:pt idx="2084">
                  <c:v>1.5469399913729502E-2</c:v>
                </c:pt>
                <c:pt idx="2085">
                  <c:v>1.5471004488641561E-2</c:v>
                </c:pt>
                <c:pt idx="2086">
                  <c:v>1.5472596028880061E-2</c:v>
                </c:pt>
                <c:pt idx="2087">
                  <c:v>1.5475054205248709E-2</c:v>
                </c:pt>
                <c:pt idx="2088">
                  <c:v>1.5476617794564556E-2</c:v>
                </c:pt>
                <c:pt idx="2089">
                  <c:v>1.5478168227266781E-2</c:v>
                </c:pt>
                <c:pt idx="2090">
                  <c:v>1.5479705464905702E-2</c:v>
                </c:pt>
                <c:pt idx="2091">
                  <c:v>1.5480793203483036E-2</c:v>
                </c:pt>
                <c:pt idx="2092">
                  <c:v>1.548273428359105E-2</c:v>
                </c:pt>
                <c:pt idx="2093">
                  <c:v>1.5484228796082954E-2</c:v>
                </c:pt>
                <c:pt idx="2094">
                  <c:v>1.5485709952046296E-2</c:v>
                </c:pt>
                <c:pt idx="2095">
                  <c:v>1.5487177713036203E-2</c:v>
                </c:pt>
                <c:pt idx="2096">
                  <c:v>1.5489926282398094E-2</c:v>
                </c:pt>
                <c:pt idx="2097">
                  <c:v>1.5491364394996134E-2</c:v>
                </c:pt>
                <c:pt idx="2098">
                  <c:v>1.5492788987323248E-2</c:v>
                </c:pt>
                <c:pt idx="2099">
                  <c:v>1.5494200020931053E-2</c:v>
                </c:pt>
                <c:pt idx="2100">
                  <c:v>1.5494314247786896E-2</c:v>
                </c:pt>
                <c:pt idx="2101">
                  <c:v>1.5495700831581126E-2</c:v>
                </c:pt>
                <c:pt idx="2102">
                  <c:v>1.5497073751284734E-2</c:v>
                </c:pt>
                <c:pt idx="2103">
                  <c:v>1.5499707799148646E-2</c:v>
                </c:pt>
                <c:pt idx="2104">
                  <c:v>1.5501050462401054E-2</c:v>
                </c:pt>
                <c:pt idx="2105">
                  <c:v>1.5502379336233102E-2</c:v>
                </c:pt>
                <c:pt idx="2106">
                  <c:v>1.550369438219598E-2</c:v>
                </c:pt>
                <c:pt idx="2107">
                  <c:v>1.550499556183915E-2</c:v>
                </c:pt>
                <c:pt idx="2108">
                  <c:v>1.5505022170738719E-2</c:v>
                </c:pt>
                <c:pt idx="2109">
                  <c:v>1.550755616837499E-2</c:v>
                </c:pt>
                <c:pt idx="2110">
                  <c:v>1.5508815518370458E-2</c:v>
                </c:pt>
                <c:pt idx="2111">
                  <c:v>1.5510060848252254E-2</c:v>
                </c:pt>
                <c:pt idx="2112">
                  <c:v>1.551004296567437E-2</c:v>
                </c:pt>
                <c:pt idx="2113">
                  <c:v>1.5510431803169984E-2</c:v>
                </c:pt>
                <c:pt idx="2114">
                  <c:v>1.5511639695545275E-2</c:v>
                </c:pt>
                <c:pt idx="2115">
                  <c:v>1.5512833430765561E-2</c:v>
                </c:pt>
                <c:pt idx="2116">
                  <c:v>1.5514012970392196E-2</c:v>
                </c:pt>
                <c:pt idx="2117">
                  <c:v>1.5515590036380622E-2</c:v>
                </c:pt>
                <c:pt idx="2118">
                  <c:v>1.5516740086087956E-2</c:v>
                </c:pt>
                <c:pt idx="2119">
                  <c:v>1.5517875821531668E-2</c:v>
                </c:pt>
                <c:pt idx="2120">
                  <c:v>1.551899720427218E-2</c:v>
                </c:pt>
                <c:pt idx="2121">
                  <c:v>1.5520104195871227E-2</c:v>
                </c:pt>
                <c:pt idx="2122">
                  <c:v>1.552078994817601E-2</c:v>
                </c:pt>
                <c:pt idx="2123">
                  <c:v>1.5521869042393749E-2</c:v>
                </c:pt>
                <c:pt idx="2124">
                  <c:v>1.5522933633518837E-2</c:v>
                </c:pt>
                <c:pt idx="2125">
                  <c:v>1.5523983683115725E-2</c:v>
                </c:pt>
                <c:pt idx="2126">
                  <c:v>1.5525421941382414E-2</c:v>
                </c:pt>
                <c:pt idx="2127">
                  <c:v>1.5526441778921228E-2</c:v>
                </c:pt>
                <c:pt idx="2128">
                  <c:v>1.5527446956249854E-2</c:v>
                </c:pt>
                <c:pt idx="2129">
                  <c:v>1.552843743493354E-2</c:v>
                </c:pt>
                <c:pt idx="2130">
                  <c:v>1.5529014462903171E-2</c:v>
                </c:pt>
                <c:pt idx="2131">
                  <c:v>1.5529976456173629E-2</c:v>
                </c:pt>
                <c:pt idx="2132">
                  <c:v>1.5530923638867013E-2</c:v>
                </c:pt>
                <c:pt idx="2133">
                  <c:v>1.5531855972548652E-2</c:v>
                </c:pt>
                <c:pt idx="2134">
                  <c:v>1.5532773418784319E-2</c:v>
                </c:pt>
                <c:pt idx="2135">
                  <c:v>1.5533675939141111E-2</c:v>
                </c:pt>
                <c:pt idx="2136">
                  <c:v>1.5534563495183033E-2</c:v>
                </c:pt>
                <c:pt idx="2137">
                  <c:v>1.5535436048478506E-2</c:v>
                </c:pt>
                <c:pt idx="2138">
                  <c:v>1.5536293560593743E-2</c:v>
                </c:pt>
                <c:pt idx="2139">
                  <c:v>1.5539081825647229E-2</c:v>
                </c:pt>
                <c:pt idx="2140">
                  <c:v>1.5539903848225407E-2</c:v>
                </c:pt>
                <c:pt idx="2141">
                  <c:v>1.5540710697347975E-2</c:v>
                </c:pt>
                <c:pt idx="2142">
                  <c:v>1.5541502334574285E-2</c:v>
                </c:pt>
                <c:pt idx="2143">
                  <c:v>1.5541124258766855E-2</c:v>
                </c:pt>
                <c:pt idx="2144">
                  <c:v>1.5541888573848901E-2</c:v>
                </c:pt>
                <c:pt idx="2145">
                  <c:v>1.5542637571922518E-2</c:v>
                </c:pt>
                <c:pt idx="2146">
                  <c:v>1.5543371214554191E-2</c:v>
                </c:pt>
                <c:pt idx="2147">
                  <c:v>1.5544089463307778E-2</c:v>
                </c:pt>
                <c:pt idx="2148">
                  <c:v>1.5545930555462755E-2</c:v>
                </c:pt>
                <c:pt idx="2149">
                  <c:v>1.5546614633099443E-2</c:v>
                </c:pt>
                <c:pt idx="2150">
                  <c:v>1.5547283191323707E-2</c:v>
                </c:pt>
                <c:pt idx="2151">
                  <c:v>1.554793619169963E-2</c:v>
                </c:pt>
                <c:pt idx="2152">
                  <c:v>1.5547448453755752E-2</c:v>
                </c:pt>
                <c:pt idx="2153">
                  <c:v>1.5548073532152228E-2</c:v>
                </c:pt>
                <c:pt idx="2154">
                  <c:v>1.5548682947641229E-2</c:v>
                </c:pt>
                <c:pt idx="2155">
                  <c:v>1.5549276661791421E-2</c:v>
                </c:pt>
                <c:pt idx="2156">
                  <c:v>1.5550966480530675E-2</c:v>
                </c:pt>
                <c:pt idx="2157">
                  <c:v>1.5551525326631255E-2</c:v>
                </c:pt>
                <c:pt idx="2158">
                  <c:v>1.5552068345826025E-2</c:v>
                </c:pt>
                <c:pt idx="2159">
                  <c:v>1.5552595499679927E-2</c:v>
                </c:pt>
                <c:pt idx="2160">
                  <c:v>1.5553106749757899E-2</c:v>
                </c:pt>
                <c:pt idx="2161">
                  <c:v>1.5553602057624879E-2</c:v>
                </c:pt>
                <c:pt idx="2162">
                  <c:v>1.5554081384847093E-2</c:v>
                </c:pt>
                <c:pt idx="2163">
                  <c:v>1.5554544692989052E-2</c:v>
                </c:pt>
                <c:pt idx="2164">
                  <c:v>1.555499194362042E-2</c:v>
                </c:pt>
                <c:pt idx="2165">
                  <c:v>1.5553620394833392E-2</c:v>
                </c:pt>
                <c:pt idx="2166">
                  <c:v>1.5554041151237695E-2</c:v>
                </c:pt>
                <c:pt idx="2167">
                  <c:v>1.5554445752031227E-2</c:v>
                </c:pt>
                <c:pt idx="2168">
                  <c:v>1.55548341587908E-2</c:v>
                </c:pt>
                <c:pt idx="2169">
                  <c:v>1.5555562466317639E-2</c:v>
                </c:pt>
                <c:pt idx="2170">
                  <c:v>1.5555917209472929E-2</c:v>
                </c:pt>
                <c:pt idx="2171">
                  <c:v>1.555625563987751E-2</c:v>
                </c:pt>
                <c:pt idx="2172">
                  <c:v>1.5556577719109366E-2</c:v>
                </c:pt>
                <c:pt idx="2173">
                  <c:v>1.555688340874385E-2</c:v>
                </c:pt>
                <c:pt idx="2174">
                  <c:v>1.5556822372941023E-2</c:v>
                </c:pt>
                <c:pt idx="2175">
                  <c:v>1.5557096345626888E-2</c:v>
                </c:pt>
                <c:pt idx="2176">
                  <c:v>1.5557353816901685E-2</c:v>
                </c:pt>
                <c:pt idx="2177">
                  <c:v>1.5557594748345321E-2</c:v>
                </c:pt>
                <c:pt idx="2178">
                  <c:v>1.5558164668167684E-2</c:v>
                </c:pt>
                <c:pt idx="2179">
                  <c:v>1.5558371213348202E-2</c:v>
                </c:pt>
                <c:pt idx="2180">
                  <c:v>1.5558561099978578E-2</c:v>
                </c:pt>
                <c:pt idx="2181">
                  <c:v>1.5558734289637235E-2</c:v>
                </c:pt>
                <c:pt idx="2182">
                  <c:v>1.5558890743904799E-2</c:v>
                </c:pt>
                <c:pt idx="2183">
                  <c:v>1.5558690849070644E-2</c:v>
                </c:pt>
                <c:pt idx="2184">
                  <c:v>1.5558814925962167E-2</c:v>
                </c:pt>
                <c:pt idx="2185">
                  <c:v>1.5558922155674127E-2</c:v>
                </c:pt>
                <c:pt idx="2186">
                  <c:v>1.5559012499790845E-2</c:v>
                </c:pt>
                <c:pt idx="2187">
                  <c:v>1.5559085919894874E-2</c:v>
                </c:pt>
                <c:pt idx="2188">
                  <c:v>1.555914237757142E-2</c:v>
                </c:pt>
                <c:pt idx="2189">
                  <c:v>1.5559181834404358E-2</c:v>
                </c:pt>
                <c:pt idx="2190">
                  <c:v>1.5559204251978896E-2</c:v>
                </c:pt>
                <c:pt idx="2191">
                  <c:v>1.5560857545066694E-2</c:v>
                </c:pt>
                <c:pt idx="2192">
                  <c:v>1.5560839582877109E-2</c:v>
                </c:pt>
                <c:pt idx="2193">
                  <c:v>1.5560804448772451E-2</c:v>
                </c:pt>
                <c:pt idx="2194">
                  <c:v>1.5560752104330982E-2</c:v>
                </c:pt>
                <c:pt idx="2195">
                  <c:v>1.5559708979962278E-2</c:v>
                </c:pt>
                <c:pt idx="2196">
                  <c:v>1.5559625854118147E-2</c:v>
                </c:pt>
                <c:pt idx="2197">
                  <c:v>1.5559525413145012E-2</c:v>
                </c:pt>
                <c:pt idx="2198">
                  <c:v>1.5559407618627704E-2</c:v>
                </c:pt>
                <c:pt idx="2199">
                  <c:v>1.5559272432152356E-2</c:v>
                </c:pt>
                <c:pt idx="2200">
                  <c:v>1.55600744690691E-2</c:v>
                </c:pt>
                <c:pt idx="2201">
                  <c:v>1.5559900576510683E-2</c:v>
                </c:pt>
                <c:pt idx="2202">
                  <c:v>1.5559709166261312E-2</c:v>
                </c:pt>
                <c:pt idx="2203">
                  <c:v>1.5559500199904406E-2</c:v>
                </c:pt>
                <c:pt idx="2204">
                  <c:v>1.5558334275945647E-2</c:v>
                </c:pt>
                <c:pt idx="2205">
                  <c:v>1.5558093931051059E-2</c:v>
                </c:pt>
                <c:pt idx="2206">
                  <c:v>1.5557835925313191E-2</c:v>
                </c:pt>
                <c:pt idx="2207">
                  <c:v>1.5557560216888358E-2</c:v>
                </c:pt>
                <c:pt idx="2208">
                  <c:v>1.5557266464660571E-2</c:v>
                </c:pt>
                <c:pt idx="2209">
                  <c:v>1.5557872672084364E-2</c:v>
                </c:pt>
                <c:pt idx="2210">
                  <c:v>1.5557535201912127E-2</c:v>
                </c:pt>
                <c:pt idx="2211">
                  <c:v>1.5557176627792053E-2</c:v>
                </c:pt>
                <c:pt idx="2212">
                  <c:v>1.5556796034421042E-2</c:v>
                </c:pt>
                <c:pt idx="2213">
                  <c:v>1.5556392504594714E-2</c:v>
                </c:pt>
                <c:pt idx="2214">
                  <c:v>1.5555965119209137E-2</c:v>
                </c:pt>
                <c:pt idx="2215">
                  <c:v>1.5555512957256956E-2</c:v>
                </c:pt>
                <c:pt idx="2216">
                  <c:v>1.5555035095830397E-2</c:v>
                </c:pt>
                <c:pt idx="2217">
                  <c:v>1.5553078735985673E-2</c:v>
                </c:pt>
                <c:pt idx="2218">
                  <c:v>1.5552558835432568E-2</c:v>
                </c:pt>
                <c:pt idx="2219">
                  <c:v>1.555201084388297E-2</c:v>
                </c:pt>
                <c:pt idx="2220">
                  <c:v>1.555143380777921E-2</c:v>
                </c:pt>
                <c:pt idx="2221">
                  <c:v>1.5550826771613787E-2</c:v>
                </c:pt>
                <c:pt idx="2222">
                  <c:v>1.5550466826470861E-2</c:v>
                </c:pt>
                <c:pt idx="2223">
                  <c:v>1.5549794153506059E-2</c:v>
                </c:pt>
                <c:pt idx="2224">
                  <c:v>1.5549088546647404E-2</c:v>
                </c:pt>
                <c:pt idx="2225">
                  <c:v>1.554834904733946E-2</c:v>
                </c:pt>
                <c:pt idx="2226">
                  <c:v>1.5547308010402099E-2</c:v>
                </c:pt>
                <c:pt idx="2227">
                  <c:v>1.5546500798857199E-2</c:v>
                </c:pt>
                <c:pt idx="2228">
                  <c:v>1.5545656844026758E-2</c:v>
                </c:pt>
                <c:pt idx="2229">
                  <c:v>1.5544775174785717E-2</c:v>
                </c:pt>
                <c:pt idx="2230">
                  <c:v>1.554410947877863E-2</c:v>
                </c:pt>
                <c:pt idx="2231">
                  <c:v>1.5543146386428583E-2</c:v>
                </c:pt>
                <c:pt idx="2232">
                  <c:v>1.5542142637399635E-2</c:v>
                </c:pt>
                <c:pt idx="2233">
                  <c:v>1.5541097258040733E-2</c:v>
                </c:pt>
                <c:pt idx="2234">
                  <c:v>1.5540009492050923E-2</c:v>
                </c:pt>
                <c:pt idx="2235">
                  <c:v>1.553863999350249E-2</c:v>
                </c:pt>
                <c:pt idx="2236">
                  <c:v>1.5537470128938816E-2</c:v>
                </c:pt>
                <c:pt idx="2237">
                  <c:v>1.5536257526087536E-2</c:v>
                </c:pt>
                <c:pt idx="2238">
                  <c:v>1.5535002096060197E-2</c:v>
                </c:pt>
                <c:pt idx="2239">
                  <c:v>1.5533703749965693E-2</c:v>
                </c:pt>
                <c:pt idx="2240">
                  <c:v>1.5532362398921754E-2</c:v>
                </c:pt>
                <c:pt idx="2241">
                  <c:v>1.5530977954044782E-2</c:v>
                </c:pt>
                <c:pt idx="2242">
                  <c:v>1.5529550326456041E-2</c:v>
                </c:pt>
                <c:pt idx="2243">
                  <c:v>1.5529145995140926E-2</c:v>
                </c:pt>
                <c:pt idx="2244">
                  <c:v>1.5527615760640523E-2</c:v>
                </c:pt>
                <c:pt idx="2245">
                  <c:v>1.5526042035764947E-2</c:v>
                </c:pt>
                <c:pt idx="2246">
                  <c:v>1.5524424731633898E-2</c:v>
                </c:pt>
                <c:pt idx="2247">
                  <c:v>1.5522163216209601E-2</c:v>
                </c:pt>
                <c:pt idx="2248">
                  <c:v>1.5520468173044973E-2</c:v>
                </c:pt>
                <c:pt idx="2249">
                  <c:v>1.5518729308661343E-2</c:v>
                </c:pt>
                <c:pt idx="2250">
                  <c:v>1.5516946534200391E-2</c:v>
                </c:pt>
                <c:pt idx="2251">
                  <c:v>1.5515119760803796E-2</c:v>
                </c:pt>
                <c:pt idx="2252">
                  <c:v>1.551380076548837E-2</c:v>
                </c:pt>
                <c:pt idx="2253">
                  <c:v>1.551187591814363E-2</c:v>
                </c:pt>
                <c:pt idx="2254">
                  <c:v>1.5509906780605872E-2</c:v>
                </c:pt>
                <c:pt idx="2255">
                  <c:v>1.5507893264022299E-2</c:v>
                </c:pt>
                <c:pt idx="2256">
                  <c:v>1.5505322800035038E-2</c:v>
                </c:pt>
                <c:pt idx="2257">
                  <c:v>1.5503230167219155E-2</c:v>
                </c:pt>
                <c:pt idx="2258">
                  <c:v>1.5501092913562478E-2</c:v>
                </c:pt>
                <c:pt idx="2259">
                  <c:v>1.549891095023552E-2</c:v>
                </c:pt>
                <c:pt idx="2260">
                  <c:v>1.5496684188410534E-2</c:v>
                </c:pt>
                <c:pt idx="2261">
                  <c:v>1.5494875229260732E-2</c:v>
                </c:pt>
                <c:pt idx="2262">
                  <c:v>1.549254857178115E-2</c:v>
                </c:pt>
                <c:pt idx="2263">
                  <c:v>1.5490176824561884E-2</c:v>
                </c:pt>
                <c:pt idx="2264">
                  <c:v>1.5487759898781511E-2</c:v>
                </c:pt>
                <c:pt idx="2265">
                  <c:v>1.5485297705624193E-2</c:v>
                </c:pt>
                <c:pt idx="2266">
                  <c:v>1.5482790156273667E-2</c:v>
                </c:pt>
                <c:pt idx="2267">
                  <c:v>1.5480237161921401E-2</c:v>
                </c:pt>
                <c:pt idx="2268">
                  <c:v>1.5477638633761011E-2</c:v>
                </c:pt>
                <c:pt idx="2269">
                  <c:v>1.547448485323325E-2</c:v>
                </c:pt>
                <c:pt idx="2270">
                  <c:v>1.5471808630173825E-2</c:v>
                </c:pt>
                <c:pt idx="2271">
                  <c:v>1.5469086640033726E-2</c:v>
                </c:pt>
                <c:pt idx="2272">
                  <c:v>1.5466318794031661E-2</c:v>
                </c:pt>
                <c:pt idx="2273">
                  <c:v>1.5463505003388977E-2</c:v>
                </c:pt>
                <c:pt idx="2274">
                  <c:v>1.5460755945919707E-2</c:v>
                </c:pt>
                <c:pt idx="2275">
                  <c:v>1.5457846549800274E-2</c:v>
                </c:pt>
                <c:pt idx="2276">
                  <c:v>1.5455303077819454E-2</c:v>
                </c:pt>
                <c:pt idx="2277">
                  <c:v>1.5451889011057728E-2</c:v>
                </c:pt>
                <c:pt idx="2278">
                  <c:v>1.5448743773596198E-2</c:v>
                </c:pt>
                <c:pt idx="2279">
                  <c:v>1.5445652450977653E-2</c:v>
                </c:pt>
                <c:pt idx="2280">
                  <c:v>1.5442514562376828E-2</c:v>
                </c:pt>
                <c:pt idx="2281">
                  <c:v>1.5439330019044935E-2</c:v>
                </c:pt>
                <c:pt idx="2282">
                  <c:v>1.5436181667470177E-2</c:v>
                </c:pt>
                <c:pt idx="2283">
                  <c:v>1.5432900032159145E-2</c:v>
                </c:pt>
                <c:pt idx="2284">
                  <c:v>1.5429571467584575E-2</c:v>
                </c:pt>
                <c:pt idx="2285">
                  <c:v>1.5426195885009585E-2</c:v>
                </c:pt>
                <c:pt idx="2286">
                  <c:v>1.5422212075831698E-2</c:v>
                </c:pt>
                <c:pt idx="2287">
                  <c:v>1.5418738992355061E-2</c:v>
                </c:pt>
                <c:pt idx="2288">
                  <c:v>1.5415218620344456E-2</c:v>
                </c:pt>
                <c:pt idx="2289">
                  <c:v>1.5411650871084035E-2</c:v>
                </c:pt>
                <c:pt idx="2290">
                  <c:v>1.5408035655861905E-2</c:v>
                </c:pt>
                <c:pt idx="2291">
                  <c:v>1.5404372885969244E-2</c:v>
                </c:pt>
                <c:pt idx="2292">
                  <c:v>1.5400662472701622E-2</c:v>
                </c:pt>
                <c:pt idx="2293">
                  <c:v>1.5396904327359883E-2</c:v>
                </c:pt>
                <c:pt idx="2294">
                  <c:v>1.5393098361247503E-2</c:v>
                </c:pt>
                <c:pt idx="2295">
                  <c:v>1.5389351619177927E-2</c:v>
                </c:pt>
                <c:pt idx="2296">
                  <c:v>1.5385438865672512E-2</c:v>
                </c:pt>
                <c:pt idx="2297">
                  <c:v>1.5381478000316164E-2</c:v>
                </c:pt>
                <c:pt idx="2298">
                  <c:v>1.5377468934423927E-2</c:v>
                </c:pt>
                <c:pt idx="2299">
                  <c:v>1.5373411579313446E-2</c:v>
                </c:pt>
                <c:pt idx="2300">
                  <c:v>1.5369305846310138E-2</c:v>
                </c:pt>
                <c:pt idx="2301">
                  <c:v>1.5365151646740285E-2</c:v>
                </c:pt>
                <c:pt idx="2302">
                  <c:v>1.5358509746023022E-2</c:v>
                </c:pt>
                <c:pt idx="2303">
                  <c:v>1.5356697493238054E-2</c:v>
                </c:pt>
                <c:pt idx="2304">
                  <c:v>1.5350538677113123E-2</c:v>
                </c:pt>
                <c:pt idx="2305">
                  <c:v>1.5346172480326395E-2</c:v>
                </c:pt>
                <c:pt idx="2306">
                  <c:v>1.5341757344042863E-2</c:v>
                </c:pt>
                <c:pt idx="2307">
                  <c:v>1.5337293179620825E-2</c:v>
                </c:pt>
                <c:pt idx="2308">
                  <c:v>1.5332793583659294E-2</c:v>
                </c:pt>
                <c:pt idx="2309">
                  <c:v>1.5328234835776498E-2</c:v>
                </c:pt>
                <c:pt idx="2310">
                  <c:v>1.5323626802218273E-2</c:v>
                </c:pt>
                <c:pt idx="2311">
                  <c:v>1.5318969394361736E-2</c:v>
                </c:pt>
                <c:pt idx="2312">
                  <c:v>1.5314204781013051E-2</c:v>
                </c:pt>
                <c:pt idx="2313">
                  <c:v>1.5309473638775078E-2</c:v>
                </c:pt>
                <c:pt idx="2314">
                  <c:v>1.5304663795777277E-2</c:v>
                </c:pt>
                <c:pt idx="2315">
                  <c:v>1.5299804215664179E-2</c:v>
                </c:pt>
                <c:pt idx="2316">
                  <c:v>1.529489480983579E-2</c:v>
                </c:pt>
                <c:pt idx="2317">
                  <c:v>1.5289935489695585E-2</c:v>
                </c:pt>
                <c:pt idx="2318">
                  <c:v>1.5284926166651825E-2</c:v>
                </c:pt>
                <c:pt idx="2319">
                  <c:v>1.5279866752115371E-2</c:v>
                </c:pt>
                <c:pt idx="2320">
                  <c:v>1.5274757157504908E-2</c:v>
                </c:pt>
                <c:pt idx="2321">
                  <c:v>1.5269722807017879E-2</c:v>
                </c:pt>
                <c:pt idx="2322">
                  <c:v>1.5264520280726791E-2</c:v>
                </c:pt>
                <c:pt idx="2323">
                  <c:v>1.5259267325404202E-2</c:v>
                </c:pt>
                <c:pt idx="2324">
                  <c:v>1.5253963852487548E-2</c:v>
                </c:pt>
                <c:pt idx="2325">
                  <c:v>1.5248609773422612E-2</c:v>
                </c:pt>
                <c:pt idx="2326">
                  <c:v>1.5243123111220903E-2</c:v>
                </c:pt>
                <c:pt idx="2327">
                  <c:v>1.5237749442641557E-2</c:v>
                </c:pt>
                <c:pt idx="2328">
                  <c:v>1.523224301383852E-2</c:v>
                </c:pt>
                <c:pt idx="2329">
                  <c:v>1.5226685624708977E-2</c:v>
                </c:pt>
                <c:pt idx="2330">
                  <c:v>1.5221077186721544E-2</c:v>
                </c:pt>
                <c:pt idx="2331">
                  <c:v>1.5215417611349237E-2</c:v>
                </c:pt>
                <c:pt idx="2332">
                  <c:v>1.5209706810069017E-2</c:v>
                </c:pt>
                <c:pt idx="2333">
                  <c:v>1.5203944694364879E-2</c:v>
                </c:pt>
                <c:pt idx="2334">
                  <c:v>1.519813117572345E-2</c:v>
                </c:pt>
                <c:pt idx="2335">
                  <c:v>1.5192266165638823E-2</c:v>
                </c:pt>
                <c:pt idx="2336">
                  <c:v>1.5186349575609485E-2</c:v>
                </c:pt>
                <c:pt idx="2337">
                  <c:v>1.518038131713568E-2</c:v>
                </c:pt>
                <c:pt idx="2338">
                  <c:v>1.5173626358049199E-2</c:v>
                </c:pt>
                <c:pt idx="2339">
                  <c:v>1.516755107304882E-2</c:v>
                </c:pt>
                <c:pt idx="2340">
                  <c:v>1.5161423849899635E-2</c:v>
                </c:pt>
                <c:pt idx="2341">
                  <c:v>1.5155244600130088E-2</c:v>
                </c:pt>
                <c:pt idx="2342">
                  <c:v>1.5149013235269073E-2</c:v>
                </c:pt>
                <c:pt idx="2343">
                  <c:v>1.5142729666849897E-2</c:v>
                </c:pt>
                <c:pt idx="2344">
                  <c:v>1.5136393806415582E-2</c:v>
                </c:pt>
                <c:pt idx="2345">
                  <c:v>1.5130005565510479E-2</c:v>
                </c:pt>
                <c:pt idx="2346">
                  <c:v>1.5123564855684675E-2</c:v>
                </c:pt>
                <c:pt idx="2347">
                  <c:v>1.5116573916549064E-2</c:v>
                </c:pt>
                <c:pt idx="2348">
                  <c:v>1.511001580541535E-2</c:v>
                </c:pt>
                <c:pt idx="2349">
                  <c:v>1.5103404934838735E-2</c:v>
                </c:pt>
                <c:pt idx="2350">
                  <c:v>1.5096741216390824E-2</c:v>
                </c:pt>
                <c:pt idx="2351">
                  <c:v>1.5090207164294798E-2</c:v>
                </c:pt>
                <c:pt idx="2352">
                  <c:v>1.5081498812807449E-2</c:v>
                </c:pt>
                <c:pt idx="2353">
                  <c:v>1.5074664940182064E-2</c:v>
                </c:pt>
                <c:pt idx="2354">
                  <c:v>1.5067777849168731E-2</c:v>
                </c:pt>
                <c:pt idx="2355">
                  <c:v>1.5059439555395475E-2</c:v>
                </c:pt>
                <c:pt idx="2356">
                  <c:v>1.505322933427909E-2</c:v>
                </c:pt>
                <c:pt idx="2357">
                  <c:v>1.5046169619993669E-2</c:v>
                </c:pt>
                <c:pt idx="2358">
                  <c:v>1.5039056308539826E-2</c:v>
                </c:pt>
                <c:pt idx="2359">
                  <c:v>1.5032541024470431E-2</c:v>
                </c:pt>
                <c:pt idx="2360">
                  <c:v>1.5025332766921546E-2</c:v>
                </c:pt>
                <c:pt idx="2361">
                  <c:v>1.5018070672301903E-2</c:v>
                </c:pt>
                <c:pt idx="2362">
                  <c:v>1.5010754652250272E-2</c:v>
                </c:pt>
                <c:pt idx="2363">
                  <c:v>1.5002682700681235E-2</c:v>
                </c:pt>
                <c:pt idx="2364">
                  <c:v>1.4995245950467745E-2</c:v>
                </c:pt>
                <c:pt idx="2365">
                  <c:v>1.4987754984559096E-2</c:v>
                </c:pt>
                <c:pt idx="2366">
                  <c:v>1.4980209714618638E-2</c:v>
                </c:pt>
                <c:pt idx="2367">
                  <c:v>1.497261005231273E-2</c:v>
                </c:pt>
                <c:pt idx="2368">
                  <c:v>1.4965721150396348E-2</c:v>
                </c:pt>
                <c:pt idx="2369">
                  <c:v>1.495724719731383E-2</c:v>
                </c:pt>
                <c:pt idx="2370">
                  <c:v>1.4949483827987508E-2</c:v>
                </c:pt>
                <c:pt idx="2371">
                  <c:v>1.4941665713030792E-2</c:v>
                </c:pt>
                <c:pt idx="2372">
                  <c:v>1.4934609117744769E-2</c:v>
                </c:pt>
                <c:pt idx="2373">
                  <c:v>1.4927244794981621E-2</c:v>
                </c:pt>
                <c:pt idx="2374">
                  <c:v>1.4919283352714629E-2</c:v>
                </c:pt>
                <c:pt idx="2375">
                  <c:v>1.4911266853660218E-2</c:v>
                </c:pt>
                <c:pt idx="2376">
                  <c:v>1.4903195209538953E-2</c:v>
                </c:pt>
                <c:pt idx="2377">
                  <c:v>1.4894775992759254E-2</c:v>
                </c:pt>
                <c:pt idx="2378">
                  <c:v>1.4886589474040507E-2</c:v>
                </c:pt>
                <c:pt idx="2379">
                  <c:v>1.4878347537052666E-2</c:v>
                </c:pt>
                <c:pt idx="2380">
                  <c:v>1.4870050093540173E-2</c:v>
                </c:pt>
                <c:pt idx="2381">
                  <c:v>1.4861697055254501E-2</c:v>
                </c:pt>
                <c:pt idx="2382">
                  <c:v>1.4853602355509596E-2</c:v>
                </c:pt>
                <c:pt idx="2383">
                  <c:v>1.4845142224598634E-2</c:v>
                </c:pt>
                <c:pt idx="2384">
                  <c:v>1.4836626242603471E-2</c:v>
                </c:pt>
                <c:pt idx="2385">
                  <c:v>1.4828054321298106E-2</c:v>
                </c:pt>
                <c:pt idx="2386">
                  <c:v>1.4819094853950219E-2</c:v>
                </c:pt>
                <c:pt idx="2387">
                  <c:v>1.4810406394148051E-2</c:v>
                </c:pt>
                <c:pt idx="2388">
                  <c:v>1.4801661722003409E-2</c:v>
                </c:pt>
                <c:pt idx="2389">
                  <c:v>1.4787806310338389E-2</c:v>
                </c:pt>
                <c:pt idx="2390">
                  <c:v>1.4783083224213199E-2</c:v>
                </c:pt>
                <c:pt idx="2391">
                  <c:v>1.4775443128154634E-2</c:v>
                </c:pt>
                <c:pt idx="2392">
                  <c:v>1.4766477161910712E-2</c:v>
                </c:pt>
                <c:pt idx="2393">
                  <c:v>1.4757454550783091E-2</c:v>
                </c:pt>
                <c:pt idx="2394">
                  <c:v>1.4748375206605831E-2</c:v>
                </c:pt>
                <c:pt idx="2395">
                  <c:v>1.4739239041216524E-2</c:v>
                </c:pt>
                <c:pt idx="2396">
                  <c:v>1.473004596645895E-2</c:v>
                </c:pt>
                <c:pt idx="2397">
                  <c:v>1.472079589418572E-2</c:v>
                </c:pt>
                <c:pt idx="2398">
                  <c:v>1.4711488736254741E-2</c:v>
                </c:pt>
                <c:pt idx="2399">
                  <c:v>1.4700173433534665E-2</c:v>
                </c:pt>
                <c:pt idx="2400">
                  <c:v>1.4690729309396026E-2</c:v>
                </c:pt>
                <c:pt idx="2401">
                  <c:v>1.4681227793318015E-2</c:v>
                </c:pt>
                <c:pt idx="2402">
                  <c:v>1.4671668797190465E-2</c:v>
                </c:pt>
                <c:pt idx="2403">
                  <c:v>1.4663278375499016E-2</c:v>
                </c:pt>
                <c:pt idx="2404">
                  <c:v>1.4653617776534292E-2</c:v>
                </c:pt>
                <c:pt idx="2405">
                  <c:v>1.4643899458352622E-2</c:v>
                </c:pt>
                <c:pt idx="2406">
                  <c:v>1.4634123332869273E-2</c:v>
                </c:pt>
                <c:pt idx="2407">
                  <c:v>1.462428931200432E-2</c:v>
                </c:pt>
                <c:pt idx="2408">
                  <c:v>1.4613102806154722E-2</c:v>
                </c:pt>
                <c:pt idx="2409">
                  <c:v>1.4603138983210372E-2</c:v>
                </c:pt>
                <c:pt idx="2410">
                  <c:v>1.4593116975593031E-2</c:v>
                </c:pt>
                <c:pt idx="2411">
                  <c:v>1.4583036695256995E-2</c:v>
                </c:pt>
                <c:pt idx="2412">
                  <c:v>1.4574247694664364E-2</c:v>
                </c:pt>
                <c:pt idx="2413">
                  <c:v>1.4564064452229717E-2</c:v>
                </c:pt>
                <c:pt idx="2414">
                  <c:v>1.455382269805186E-2</c:v>
                </c:pt>
                <c:pt idx="2415">
                  <c:v>1.4542131086039696E-2</c:v>
                </c:pt>
                <c:pt idx="2416">
                  <c:v>1.4531758121658489E-2</c:v>
                </c:pt>
                <c:pt idx="2417">
                  <c:v>1.452132635642836E-2</c:v>
                </c:pt>
                <c:pt idx="2418">
                  <c:v>1.4510835702352173E-2</c:v>
                </c:pt>
                <c:pt idx="2419">
                  <c:v>1.4500286071441817E-2</c:v>
                </c:pt>
                <c:pt idx="2420">
                  <c:v>1.449113849751649E-2</c:v>
                </c:pt>
                <c:pt idx="2421">
                  <c:v>1.4479009527195377E-2</c:v>
                </c:pt>
                <c:pt idx="2422">
                  <c:v>1.4468282437917021E-2</c:v>
                </c:pt>
                <c:pt idx="2423">
                  <c:v>1.4457496019917804E-2</c:v>
                </c:pt>
                <c:pt idx="2424">
                  <c:v>1.4448167648598886E-2</c:v>
                </c:pt>
                <c:pt idx="2425">
                  <c:v>1.4438295204271593E-2</c:v>
                </c:pt>
                <c:pt idx="2426">
                  <c:v>1.4427353889382353E-2</c:v>
                </c:pt>
                <c:pt idx="2427">
                  <c:v>1.4416352935654275E-2</c:v>
                </c:pt>
                <c:pt idx="2428">
                  <c:v>1.440529225515195E-2</c:v>
                </c:pt>
                <c:pt idx="2429">
                  <c:v>1.4393643682813905E-2</c:v>
                </c:pt>
                <c:pt idx="2430">
                  <c:v>1.438245853011272E-2</c:v>
                </c:pt>
                <c:pt idx="2431">
                  <c:v>1.4371213378556418E-2</c:v>
                </c:pt>
                <c:pt idx="2432">
                  <c:v>1.4359908140242131E-2</c:v>
                </c:pt>
                <c:pt idx="2433">
                  <c:v>1.4348542727272255E-2</c:v>
                </c:pt>
                <c:pt idx="2434">
                  <c:v>1.4337668986436444E-2</c:v>
                </c:pt>
                <c:pt idx="2435">
                  <c:v>1.4326187756945339E-2</c:v>
                </c:pt>
                <c:pt idx="2436">
                  <c:v>1.4314646097463938E-2</c:v>
                </c:pt>
                <c:pt idx="2437">
                  <c:v>1.4303043920123527E-2</c:v>
                </c:pt>
                <c:pt idx="2438">
                  <c:v>1.4290809966775167E-2</c:v>
                </c:pt>
                <c:pt idx="2439">
                  <c:v>1.4279081660485502E-2</c:v>
                </c:pt>
                <c:pt idx="2440">
                  <c:v>1.4267292564481913E-2</c:v>
                </c:pt>
                <c:pt idx="2441">
                  <c:v>1.4255442590927854E-2</c:v>
                </c:pt>
                <c:pt idx="2442">
                  <c:v>1.4244122190658933E-2</c:v>
                </c:pt>
                <c:pt idx="2443">
                  <c:v>1.4232155061345791E-2</c:v>
                </c:pt>
                <c:pt idx="2444">
                  <c:v>1.422012679930504E-2</c:v>
                </c:pt>
                <c:pt idx="2445">
                  <c:v>1.4208037316730674E-2</c:v>
                </c:pt>
                <c:pt idx="2446">
                  <c:v>1.4195886525821546E-2</c:v>
                </c:pt>
                <c:pt idx="2447">
                  <c:v>1.4183674338785781E-2</c:v>
                </c:pt>
                <c:pt idx="2448">
                  <c:v>1.4171400667840341E-2</c:v>
                </c:pt>
                <c:pt idx="2449">
                  <c:v>1.4159065425207484E-2</c:v>
                </c:pt>
                <c:pt idx="2450">
                  <c:v>1.4146668523119625E-2</c:v>
                </c:pt>
                <c:pt idx="2451">
                  <c:v>1.4131031974745524E-2</c:v>
                </c:pt>
                <c:pt idx="2452">
                  <c:v>1.4118486795268347E-2</c:v>
                </c:pt>
                <c:pt idx="2453">
                  <c:v>1.4105879651821732E-2</c:v>
                </c:pt>
                <c:pt idx="2454">
                  <c:v>1.4093210456688316E-2</c:v>
                </c:pt>
                <c:pt idx="2455">
                  <c:v>1.408244675638682E-2</c:v>
                </c:pt>
                <c:pt idx="2456">
                  <c:v>1.4069668113526012E-2</c:v>
                </c:pt>
                <c:pt idx="2457">
                  <c:v>1.4056827180579549E-2</c:v>
                </c:pt>
                <c:pt idx="2458">
                  <c:v>1.4043923869848833E-2</c:v>
                </c:pt>
                <c:pt idx="2459">
                  <c:v>1.4030958093645763E-2</c:v>
                </c:pt>
                <c:pt idx="2460">
                  <c:v>1.4015887289241774E-2</c:v>
                </c:pt>
                <c:pt idx="2461">
                  <c:v>1.4002781276867054E-2</c:v>
                </c:pt>
                <c:pt idx="2462">
                  <c:v>1.3989612511353736E-2</c:v>
                </c:pt>
                <c:pt idx="2463">
                  <c:v>1.3976380905058807E-2</c:v>
                </c:pt>
                <c:pt idx="2464">
                  <c:v>1.3965189162020811E-2</c:v>
                </c:pt>
                <c:pt idx="2465">
                  <c:v>1.3951846751983236E-2</c:v>
                </c:pt>
                <c:pt idx="2466">
                  <c:v>1.393844126288369E-2</c:v>
                </c:pt>
                <c:pt idx="2467">
                  <c:v>1.3924972657930178E-2</c:v>
                </c:pt>
                <c:pt idx="2468">
                  <c:v>1.390928126754758E-2</c:v>
                </c:pt>
                <c:pt idx="2469">
                  <c:v>1.3895681540650693E-2</c:v>
                </c:pt>
                <c:pt idx="2470">
                  <c:v>1.3882029280006132E-2</c:v>
                </c:pt>
                <c:pt idx="2471">
                  <c:v>1.3868328233810918E-2</c:v>
                </c:pt>
                <c:pt idx="2472">
                  <c:v>1.385458215746835E-2</c:v>
                </c:pt>
                <c:pt idx="2473">
                  <c:v>1.384079481358242E-2</c:v>
                </c:pt>
                <c:pt idx="2474">
                  <c:v>1.3826969971957814E-2</c:v>
                </c:pt>
                <c:pt idx="2475">
                  <c:v>1.3813111409599477E-2</c:v>
                </c:pt>
                <c:pt idx="2476">
                  <c:v>1.3799222910709605E-2</c:v>
                </c:pt>
                <c:pt idx="2477">
                  <c:v>1.3788268569147678E-2</c:v>
                </c:pt>
                <c:pt idx="2478">
                  <c:v>1.3774332697092219E-2</c:v>
                </c:pt>
                <c:pt idx="2479">
                  <c:v>1.3760377039959889E-2</c:v>
                </c:pt>
                <c:pt idx="2480">
                  <c:v>1.374640549165654E-2</c:v>
                </c:pt>
                <c:pt idx="2481">
                  <c:v>1.3732421953442589E-2</c:v>
                </c:pt>
                <c:pt idx="2482">
                  <c:v>1.3717691556678638E-2</c:v>
                </c:pt>
                <c:pt idx="2483">
                  <c:v>1.3703696825824684E-2</c:v>
                </c:pt>
                <c:pt idx="2484">
                  <c:v>1.3689702065789702E-2</c:v>
                </c:pt>
                <c:pt idx="2485">
                  <c:v>1.3675711186488268E-2</c:v>
                </c:pt>
                <c:pt idx="2486">
                  <c:v>1.3662461472620874E-2</c:v>
                </c:pt>
                <c:pt idx="2487">
                  <c:v>1.3648488333231143E-2</c:v>
                </c:pt>
                <c:pt idx="2488">
                  <c:v>1.3634530718654933E-2</c:v>
                </c:pt>
                <c:pt idx="2489">
                  <c:v>1.3620592588978133E-2</c:v>
                </c:pt>
                <c:pt idx="2490">
                  <c:v>1.3605952359756552E-2</c:v>
                </c:pt>
                <c:pt idx="2491">
                  <c:v>1.3592067282495908E-2</c:v>
                </c:pt>
                <c:pt idx="2492">
                  <c:v>1.3578213660098459E-2</c:v>
                </c:pt>
                <c:pt idx="2493">
                  <c:v>1.356439544591726E-2</c:v>
                </c:pt>
                <c:pt idx="2494">
                  <c:v>1.3550615288117712E-2</c:v>
                </c:pt>
                <c:pt idx="2495">
                  <c:v>1.3537587926447573E-2</c:v>
                </c:pt>
                <c:pt idx="2496">
                  <c:v>1.3523882392145822E-2</c:v>
                </c:pt>
                <c:pt idx="2497">
                  <c:v>1.3510215453037044E-2</c:v>
                </c:pt>
                <c:pt idx="2498">
                  <c:v>1.3496587213474692E-2</c:v>
                </c:pt>
                <c:pt idx="2499">
                  <c:v>1.3482997777814849E-2</c:v>
                </c:pt>
                <c:pt idx="2500">
                  <c:v>1.3469447250411841E-2</c:v>
                </c:pt>
                <c:pt idx="2501">
                  <c:v>1.345593573561912E-2</c:v>
                </c:pt>
                <c:pt idx="2502">
                  <c:v>1.3442463337790131E-2</c:v>
                </c:pt>
                <c:pt idx="2503">
                  <c:v>1.3426247587873179E-2</c:v>
                </c:pt>
                <c:pt idx="2504">
                  <c:v>1.3412863134708896E-2</c:v>
                </c:pt>
                <c:pt idx="2505">
                  <c:v>1.3399518149209018E-2</c:v>
                </c:pt>
                <c:pt idx="2506">
                  <c:v>1.3386212735724051E-2</c:v>
                </c:pt>
                <c:pt idx="2507">
                  <c:v>1.3375005248295557E-2</c:v>
                </c:pt>
                <c:pt idx="2508">
                  <c:v>1.3361772129235125E-2</c:v>
                </c:pt>
                <c:pt idx="2509">
                  <c:v>1.3348578867005535E-2</c:v>
                </c:pt>
                <c:pt idx="2510">
                  <c:v>1.3335425565954791E-2</c:v>
                </c:pt>
                <c:pt idx="2511">
                  <c:v>1.3322312330431338E-2</c:v>
                </c:pt>
                <c:pt idx="2512">
                  <c:v>1.3307217110598495E-2</c:v>
                </c:pt>
                <c:pt idx="2513">
                  <c:v>1.3294191622947439E-2</c:v>
                </c:pt>
                <c:pt idx="2514">
                  <c:v>1.3281206542087845E-2</c:v>
                </c:pt>
                <c:pt idx="2515">
                  <c:v>1.3268261972365062E-2</c:v>
                </c:pt>
                <c:pt idx="2516">
                  <c:v>1.3257350787900111E-2</c:v>
                </c:pt>
                <c:pt idx="2517">
                  <c:v>1.3244480136841085E-2</c:v>
                </c:pt>
                <c:pt idx="2518">
                  <c:v>1.3231650281739709E-2</c:v>
                </c:pt>
                <c:pt idx="2519">
                  <c:v>1.3218861326941807E-2</c:v>
                </c:pt>
                <c:pt idx="2520">
                  <c:v>1.3206113376794944E-2</c:v>
                </c:pt>
                <c:pt idx="2521">
                  <c:v>1.3191451131214315E-2</c:v>
                </c:pt>
                <c:pt idx="2522">
                  <c:v>1.3178793061102234E-2</c:v>
                </c:pt>
                <c:pt idx="2523">
                  <c:v>1.3166176336883743E-2</c:v>
                </c:pt>
                <c:pt idx="2524">
                  <c:v>1.3153601062902042E-2</c:v>
                </c:pt>
                <c:pt idx="2525">
                  <c:v>1.3141067343501196E-2</c:v>
                </c:pt>
                <c:pt idx="2526">
                  <c:v>1.3128575283024829E-2</c:v>
                </c:pt>
                <c:pt idx="2527">
                  <c:v>1.3116124985817434E-2</c:v>
                </c:pt>
                <c:pt idx="2528">
                  <c:v>1.3103716556220925E-2</c:v>
                </c:pt>
                <c:pt idx="2529">
                  <c:v>1.3094508187154115E-2</c:v>
                </c:pt>
                <c:pt idx="2530">
                  <c:v>1.3082170838508215E-2</c:v>
                </c:pt>
                <c:pt idx="2531">
                  <c:v>1.3069875623516226E-2</c:v>
                </c:pt>
                <c:pt idx="2532">
                  <c:v>1.3057622646524741E-2</c:v>
                </c:pt>
                <c:pt idx="2533">
                  <c:v>1.3045412011880782E-2</c:v>
                </c:pt>
                <c:pt idx="2534">
                  <c:v>1.3032624791168351E-2</c:v>
                </c:pt>
                <c:pt idx="2535">
                  <c:v>1.3020501792754867E-2</c:v>
                </c:pt>
                <c:pt idx="2536">
                  <c:v>1.3008421459123858E-2</c:v>
                </c:pt>
                <c:pt idx="2537">
                  <c:v>1.2996383894623065E-2</c:v>
                </c:pt>
                <c:pt idx="2538">
                  <c:v>1.2984997625997832E-2</c:v>
                </c:pt>
                <c:pt idx="2539">
                  <c:v>1.2973043236720015E-2</c:v>
                </c:pt>
                <c:pt idx="2540">
                  <c:v>1.2961131920218484E-2</c:v>
                </c:pt>
                <c:pt idx="2541">
                  <c:v>1.2949263780842914E-2</c:v>
                </c:pt>
                <c:pt idx="2542">
                  <c:v>1.2936841261205872E-2</c:v>
                </c:pt>
                <c:pt idx="2543">
                  <c:v>1.2925062502773085E-2</c:v>
                </c:pt>
                <c:pt idx="2544">
                  <c:v>1.2913327243904687E-2</c:v>
                </c:pt>
                <c:pt idx="2545">
                  <c:v>1.2901635588948857E-2</c:v>
                </c:pt>
                <c:pt idx="2546">
                  <c:v>1.2888327223973981E-2</c:v>
                </c:pt>
                <c:pt idx="2547">
                  <c:v>1.2877312963143494E-2</c:v>
                </c:pt>
                <c:pt idx="2548">
                  <c:v>1.2865756266449514E-2</c:v>
                </c:pt>
                <c:pt idx="2549">
                  <c:v>1.285424359658501E-2</c:v>
                </c:pt>
                <c:pt idx="2550">
                  <c:v>1.2842775057902749E-2</c:v>
                </c:pt>
                <c:pt idx="2551">
                  <c:v>1.2831350754755062E-2</c:v>
                </c:pt>
                <c:pt idx="2552">
                  <c:v>1.2819970791493832E-2</c:v>
                </c:pt>
                <c:pt idx="2553">
                  <c:v>1.280863527247183E-2</c:v>
                </c:pt>
                <c:pt idx="2554">
                  <c:v>1.2797344302044919E-2</c:v>
                </c:pt>
                <c:pt idx="2555">
                  <c:v>1.2783854547345638E-2</c:v>
                </c:pt>
                <c:pt idx="2556">
                  <c:v>1.2772664341187618E-2</c:v>
                </c:pt>
                <c:pt idx="2557">
                  <c:v>1.2761519034230928E-2</c:v>
                </c:pt>
                <c:pt idx="2558">
                  <c:v>1.2750418730831442E-2</c:v>
                </c:pt>
                <c:pt idx="2559">
                  <c:v>1.2741011488344436E-2</c:v>
                </c:pt>
                <c:pt idx="2560">
                  <c:v>1.2728353552126724E-2</c:v>
                </c:pt>
                <c:pt idx="2561">
                  <c:v>1.2717388885533674E-2</c:v>
                </c:pt>
                <c:pt idx="2562">
                  <c:v>1.2701328240585922E-2</c:v>
                </c:pt>
                <c:pt idx="2563">
                  <c:v>1.2695595919657666E-2</c:v>
                </c:pt>
                <c:pt idx="2564">
                  <c:v>1.2684767829091212E-2</c:v>
                </c:pt>
                <c:pt idx="2565">
                  <c:v>1.267398547258735E-2</c:v>
                </c:pt>
                <c:pt idx="2566">
                  <c:v>1.2663248954505409E-2</c:v>
                </c:pt>
                <c:pt idx="2567">
                  <c:v>1.2652558379208614E-2</c:v>
                </c:pt>
                <c:pt idx="2568">
                  <c:v>1.2641913851058886E-2</c:v>
                </c:pt>
                <c:pt idx="2569">
                  <c:v>1.2631315474422039E-2</c:v>
                </c:pt>
                <c:pt idx="2570">
                  <c:v>1.2620763353660863E-2</c:v>
                </c:pt>
                <c:pt idx="2571">
                  <c:v>1.2610257593142035E-2</c:v>
                </c:pt>
                <c:pt idx="2572">
                  <c:v>1.2599798297233528E-2</c:v>
                </c:pt>
                <c:pt idx="2573">
                  <c:v>1.2589385570302021E-2</c:v>
                </c:pt>
                <c:pt idx="2574">
                  <c:v>1.2579019516716783E-2</c:v>
                </c:pt>
                <c:pt idx="2575">
                  <c:v>1.2568700240849244E-2</c:v>
                </c:pt>
                <c:pt idx="2576">
                  <c:v>1.2558427847069537E-2</c:v>
                </c:pt>
                <c:pt idx="2577">
                  <c:v>1.254820243974996E-2</c:v>
                </c:pt>
                <c:pt idx="2578">
                  <c:v>1.2538024123264964E-2</c:v>
                </c:pt>
                <c:pt idx="2579">
                  <c:v>1.2527893001989008E-2</c:v>
                </c:pt>
                <c:pt idx="2580">
                  <c:v>1.251780918029957E-2</c:v>
                </c:pt>
                <c:pt idx="2581">
                  <c:v>1.2509708797666779E-2</c:v>
                </c:pt>
                <c:pt idx="2582">
                  <c:v>1.2499707558602018E-2</c:v>
                </c:pt>
                <c:pt idx="2583">
                  <c:v>1.2489753894748211E-2</c:v>
                </c:pt>
                <c:pt idx="2584">
                  <c:v>1.2479847910489039E-2</c:v>
                </c:pt>
                <c:pt idx="2585">
                  <c:v>1.2469517655441817E-2</c:v>
                </c:pt>
                <c:pt idx="2586">
                  <c:v>1.2459710461986679E-2</c:v>
                </c:pt>
                <c:pt idx="2587">
                  <c:v>1.2448090936260342E-2</c:v>
                </c:pt>
                <c:pt idx="2588">
                  <c:v>1.2440240185839285E-2</c:v>
                </c:pt>
                <c:pt idx="2589">
                  <c:v>1.2430577311922007E-2</c:v>
                </c:pt>
                <c:pt idx="2590">
                  <c:v>1.2421419121970406E-2</c:v>
                </c:pt>
                <c:pt idx="2591">
                  <c:v>1.2411849817681767E-2</c:v>
                </c:pt>
                <c:pt idx="2592">
                  <c:v>1.2402329028093451E-2</c:v>
                </c:pt>
                <c:pt idx="2593">
                  <c:v>1.2392856857601069E-2</c:v>
                </c:pt>
                <c:pt idx="2594">
                  <c:v>1.2382989759567505E-2</c:v>
                </c:pt>
                <c:pt idx="2595">
                  <c:v>1.2373618343306915E-2</c:v>
                </c:pt>
                <c:pt idx="2596">
                  <c:v>1.2364295868710675E-2</c:v>
                </c:pt>
                <c:pt idx="2597">
                  <c:v>1.2355022440180543E-2</c:v>
                </c:pt>
                <c:pt idx="2598">
                  <c:v>1.2343149061946236E-2</c:v>
                </c:pt>
                <c:pt idx="2599">
                  <c:v>1.2332706090035138E-2</c:v>
                </c:pt>
                <c:pt idx="2600">
                  <c:v>1.2323601612068436E-2</c:v>
                </c:pt>
                <c:pt idx="2601">
                  <c:v>1.2314546642535569E-2</c:v>
                </c:pt>
                <c:pt idx="2602">
                  <c:v>1.2305541285849281E-2</c:v>
                </c:pt>
                <c:pt idx="2603">
                  <c:v>1.2296585646419679E-2</c:v>
                </c:pt>
                <c:pt idx="2604">
                  <c:v>1.2287679828663457E-2</c:v>
                </c:pt>
                <c:pt idx="2605">
                  <c:v>1.2278823936993796E-2</c:v>
                </c:pt>
                <c:pt idx="2606">
                  <c:v>1.2270018075830906E-2</c:v>
                </c:pt>
                <c:pt idx="2607">
                  <c:v>1.2260463560993192E-2</c:v>
                </c:pt>
                <c:pt idx="2608">
                  <c:v>1.2251764734517966E-2</c:v>
                </c:pt>
                <c:pt idx="2609">
                  <c:v>1.2243116270566021E-2</c:v>
                </c:pt>
                <c:pt idx="2610">
                  <c:v>1.2234518273560785E-2</c:v>
                </c:pt>
                <c:pt idx="2611">
                  <c:v>1.2226356708261134E-2</c:v>
                </c:pt>
                <c:pt idx="2612">
                  <c:v>1.2217856590240101E-2</c:v>
                </c:pt>
                <c:pt idx="2613">
                  <c:v>1.2207002483767909E-2</c:v>
                </c:pt>
                <c:pt idx="2614">
                  <c:v>1.2201008771218241E-2</c:v>
                </c:pt>
                <c:pt idx="2615">
                  <c:v>1.2192661279088151E-2</c:v>
                </c:pt>
                <c:pt idx="2616">
                  <c:v>1.2183995945543532E-2</c:v>
                </c:pt>
                <c:pt idx="2617">
                  <c:v>1.21757541412723E-2</c:v>
                </c:pt>
                <c:pt idx="2618">
                  <c:v>1.2167563639431197E-2</c:v>
                </c:pt>
                <c:pt idx="2619">
                  <c:v>1.2159424544465372E-2</c:v>
                </c:pt>
                <c:pt idx="2620">
                  <c:v>1.2151692169838559E-2</c:v>
                </c:pt>
                <c:pt idx="2621">
                  <c:v>1.2143652749385052E-2</c:v>
                </c:pt>
                <c:pt idx="2622">
                  <c:v>1.2135665039778297E-2</c:v>
                </c:pt>
                <c:pt idx="2623">
                  <c:v>1.2127729145473318E-2</c:v>
                </c:pt>
                <c:pt idx="2624">
                  <c:v>1.2119162812699657E-2</c:v>
                </c:pt>
                <c:pt idx="2625">
                  <c:v>1.2111675368282374E-2</c:v>
                </c:pt>
                <c:pt idx="2626">
                  <c:v>1.2103899046105751E-2</c:v>
                </c:pt>
                <c:pt idx="2627">
                  <c:v>1.2096174966452478E-2</c:v>
                </c:pt>
                <c:pt idx="2628">
                  <c:v>1.2088503233786385E-2</c:v>
                </c:pt>
                <c:pt idx="2629">
                  <c:v>1.2080883952579554E-2</c:v>
                </c:pt>
                <c:pt idx="2630">
                  <c:v>1.2073317227301029E-2</c:v>
                </c:pt>
                <c:pt idx="2631">
                  <c:v>1.2065803162426801E-2</c:v>
                </c:pt>
                <c:pt idx="2632">
                  <c:v>1.2058341862433732E-2</c:v>
                </c:pt>
                <c:pt idx="2633">
                  <c:v>1.205155295487996E-2</c:v>
                </c:pt>
                <c:pt idx="2634">
                  <c:v>1.2044190350038118E-2</c:v>
                </c:pt>
                <c:pt idx="2635">
                  <c:v>1.203688080476093E-2</c:v>
                </c:pt>
                <c:pt idx="2636">
                  <c:v>1.2029624423534484E-2</c:v>
                </c:pt>
                <c:pt idx="2637">
                  <c:v>1.2023607015593152E-2</c:v>
                </c:pt>
                <c:pt idx="2638">
                  <c:v>1.2015271571196197E-2</c:v>
                </c:pt>
                <c:pt idx="2639">
                  <c:v>1.2008175309071906E-2</c:v>
                </c:pt>
                <c:pt idx="2640">
                  <c:v>1.2001132628973465E-2</c:v>
                </c:pt>
                <c:pt idx="2641">
                  <c:v>1.1994143635401456E-2</c:v>
                </c:pt>
                <c:pt idx="2642">
                  <c:v>1.1987208432859537E-2</c:v>
                </c:pt>
                <c:pt idx="2643">
                  <c:v>1.1980327125854884E-2</c:v>
                </c:pt>
                <c:pt idx="2644">
                  <c:v>1.1973499818895986E-2</c:v>
                </c:pt>
                <c:pt idx="2645">
                  <c:v>1.1966726616495721E-2</c:v>
                </c:pt>
                <c:pt idx="2646">
                  <c:v>1.1960007623170048E-2</c:v>
                </c:pt>
                <c:pt idx="2647">
                  <c:v>1.1953342943436682E-2</c:v>
                </c:pt>
                <c:pt idx="2648">
                  <c:v>1.1946732681815529E-2</c:v>
                </c:pt>
                <c:pt idx="2649">
                  <c:v>1.1940176942833088E-2</c:v>
                </c:pt>
                <c:pt idx="2650">
                  <c:v>1.1932999288226186E-2</c:v>
                </c:pt>
                <c:pt idx="2651">
                  <c:v>1.1926557001988894E-2</c:v>
                </c:pt>
                <c:pt idx="2652">
                  <c:v>1.1920169557522949E-2</c:v>
                </c:pt>
                <c:pt idx="2653">
                  <c:v>1.1913837059364395E-2</c:v>
                </c:pt>
                <c:pt idx="2654">
                  <c:v>1.1907559612055026E-2</c:v>
                </c:pt>
                <c:pt idx="2655">
                  <c:v>1.1901337320136188E-2</c:v>
                </c:pt>
                <c:pt idx="2656">
                  <c:v>1.1895170288154528E-2</c:v>
                </c:pt>
                <c:pt idx="2657">
                  <c:v>1.1889058620660227E-2</c:v>
                </c:pt>
                <c:pt idx="2658">
                  <c:v>1.1883002422205675E-2</c:v>
                </c:pt>
                <c:pt idx="2659">
                  <c:v>1.1876361531952866E-2</c:v>
                </c:pt>
                <c:pt idx="2660">
                  <c:v>1.1870428042270672E-2</c:v>
                </c:pt>
                <c:pt idx="2661">
                  <c:v>1.1864550363508709E-2</c:v>
                </c:pt>
                <c:pt idx="2662">
                  <c:v>1.1858728600234205E-2</c:v>
                </c:pt>
                <c:pt idx="2663">
                  <c:v>1.1851522429185987E-2</c:v>
                </c:pt>
                <c:pt idx="2664">
                  <c:v>1.1845825005146112E-2</c:v>
                </c:pt>
                <c:pt idx="2665">
                  <c:v>1.1840183830800101E-2</c:v>
                </c:pt>
                <c:pt idx="2666">
                  <c:v>1.1834599010730966E-2</c:v>
                </c:pt>
                <c:pt idx="2667">
                  <c:v>1.1827924728955526E-2</c:v>
                </c:pt>
                <c:pt idx="2668">
                  <c:v>1.1823068278835898E-2</c:v>
                </c:pt>
                <c:pt idx="2669">
                  <c:v>1.1817664874044337E-2</c:v>
                </c:pt>
                <c:pt idx="2670">
                  <c:v>1.1812318270131615E-2</c:v>
                </c:pt>
                <c:pt idx="2671">
                  <c:v>1.1807523885221943E-2</c:v>
                </c:pt>
                <c:pt idx="2672">
                  <c:v>1.1802279387275639E-2</c:v>
                </c:pt>
                <c:pt idx="2673">
                  <c:v>1.1797091975793851E-2</c:v>
                </c:pt>
                <c:pt idx="2674">
                  <c:v>1.1791961755391041E-2</c:v>
                </c:pt>
                <c:pt idx="2675">
                  <c:v>1.1786440925079038E-2</c:v>
                </c:pt>
                <c:pt idx="2676">
                  <c:v>1.1781437323291084E-2</c:v>
                </c:pt>
                <c:pt idx="2677">
                  <c:v>1.1776491254701978E-2</c:v>
                </c:pt>
                <c:pt idx="2678">
                  <c:v>1.1771602823944587E-2</c:v>
                </c:pt>
                <c:pt idx="2679">
                  <c:v>1.1766772135657353E-2</c:v>
                </c:pt>
                <c:pt idx="2680">
                  <c:v>1.1762387304455181E-2</c:v>
                </c:pt>
                <c:pt idx="2681">
                  <c:v>1.1757284405058337E-2</c:v>
                </c:pt>
                <c:pt idx="2682">
                  <c:v>1.1752627572041501E-2</c:v>
                </c:pt>
                <c:pt idx="2683">
                  <c:v>1.1748028900084287E-2</c:v>
                </c:pt>
                <c:pt idx="2684">
                  <c:v>1.1743828078408045E-2</c:v>
                </c:pt>
                <c:pt idx="2685">
                  <c:v>1.1739443775124134E-2</c:v>
                </c:pt>
                <c:pt idx="2686">
                  <c:v>1.1735003942462616E-2</c:v>
                </c:pt>
                <c:pt idx="2687">
                  <c:v>1.1730622651781153E-2</c:v>
                </c:pt>
                <c:pt idx="2688">
                  <c:v>1.1726300007751619E-2</c:v>
                </c:pt>
                <c:pt idx="2689">
                  <c:v>1.172194252790831E-2</c:v>
                </c:pt>
                <c:pt idx="2690">
                  <c:v>1.1717741595420751E-2</c:v>
                </c:pt>
                <c:pt idx="2691">
                  <c:v>1.1713262084884315E-2</c:v>
                </c:pt>
                <c:pt idx="2692">
                  <c:v>1.1709516745496123E-2</c:v>
                </c:pt>
                <c:pt idx="2693">
                  <c:v>1.1705493037439979E-2</c:v>
                </c:pt>
                <c:pt idx="2694">
                  <c:v>1.1701601585204465E-2</c:v>
                </c:pt>
                <c:pt idx="2695">
                  <c:v>1.1697692398808777E-2</c:v>
                </c:pt>
                <c:pt idx="2696">
                  <c:v>1.1693842696567834E-2</c:v>
                </c:pt>
                <c:pt idx="2697">
                  <c:v>1.1690052583190842E-2</c:v>
                </c:pt>
                <c:pt idx="2698">
                  <c:v>1.1686265854200335E-2</c:v>
                </c:pt>
                <c:pt idx="2699">
                  <c:v>1.1682599421931726E-2</c:v>
                </c:pt>
                <c:pt idx="2700">
                  <c:v>1.1678992902135041E-2</c:v>
                </c:pt>
                <c:pt idx="2701">
                  <c:v>1.1673446813425881E-2</c:v>
                </c:pt>
                <c:pt idx="2702">
                  <c:v>1.1671505770713818E-2</c:v>
                </c:pt>
                <c:pt idx="2703">
                  <c:v>1.1668569133293987E-2</c:v>
                </c:pt>
                <c:pt idx="2704">
                  <c:v>1.1665199074175625E-2</c:v>
                </c:pt>
                <c:pt idx="2705">
                  <c:v>1.1661889441752121E-2</c:v>
                </c:pt>
                <c:pt idx="2706">
                  <c:v>1.1658640340773088E-2</c:v>
                </c:pt>
                <c:pt idx="2707">
                  <c:v>1.1655451875994292E-2</c:v>
                </c:pt>
                <c:pt idx="2708">
                  <c:v>1.1652324152175889E-2</c:v>
                </c:pt>
                <c:pt idx="2709">
                  <c:v>1.1649257274082867E-2</c:v>
                </c:pt>
                <c:pt idx="2710">
                  <c:v>1.1646251346484606E-2</c:v>
                </c:pt>
                <c:pt idx="2711">
                  <c:v>1.1643304506627402E-2</c:v>
                </c:pt>
                <c:pt idx="2712">
                  <c:v>1.1640438049620592E-2</c:v>
                </c:pt>
                <c:pt idx="2713">
                  <c:v>1.1637632895382664E-2</c:v>
                </c:pt>
                <c:pt idx="2714">
                  <c:v>1.1634889148711511E-2</c:v>
                </c:pt>
                <c:pt idx="2715">
                  <c:v>1.1632155828434054E-2</c:v>
                </c:pt>
                <c:pt idx="2716">
                  <c:v>1.1629522154516415E-2</c:v>
                </c:pt>
                <c:pt idx="2717">
                  <c:v>1.162695017411508E-2</c:v>
                </c:pt>
                <c:pt idx="2718">
                  <c:v>1.1624439992042388E-2</c:v>
                </c:pt>
                <c:pt idx="2719">
                  <c:v>1.162199171311591E-2</c:v>
                </c:pt>
                <c:pt idx="2720">
                  <c:v>1.1619722097013067E-2</c:v>
                </c:pt>
                <c:pt idx="2721">
                  <c:v>1.1617411138129887E-2</c:v>
                </c:pt>
                <c:pt idx="2722">
                  <c:v>1.1615162425396876E-2</c:v>
                </c:pt>
                <c:pt idx="2723">
                  <c:v>1.1612976063660919E-2</c:v>
                </c:pt>
                <c:pt idx="2724">
                  <c:v>1.1610682534685897E-2</c:v>
                </c:pt>
                <c:pt idx="2725">
                  <c:v>1.1608607876116802E-2</c:v>
                </c:pt>
                <c:pt idx="2726">
                  <c:v>1.1606595854568963E-2</c:v>
                </c:pt>
                <c:pt idx="2727">
                  <c:v>1.1604646574278558E-2</c:v>
                </c:pt>
                <c:pt idx="2728">
                  <c:v>1.1602982368954301E-2</c:v>
                </c:pt>
                <c:pt idx="2729">
                  <c:v>1.1601169537339586E-2</c:v>
                </c:pt>
                <c:pt idx="2730">
                  <c:v>1.1599416521314772E-2</c:v>
                </c:pt>
                <c:pt idx="2731">
                  <c:v>1.1597722150522714E-2</c:v>
                </c:pt>
                <c:pt idx="2732">
                  <c:v>1.1596085252452291E-2</c:v>
                </c:pt>
                <c:pt idx="2733">
                  <c:v>1.1594504652441846E-2</c:v>
                </c:pt>
                <c:pt idx="2734">
                  <c:v>1.1592979173677461E-2</c:v>
                </c:pt>
                <c:pt idx="2735">
                  <c:v>1.1591507637193828E-2</c:v>
                </c:pt>
                <c:pt idx="2736">
                  <c:v>1.1590088861871656E-2</c:v>
                </c:pt>
                <c:pt idx="2737">
                  <c:v>1.1588190960751686E-2</c:v>
                </c:pt>
                <c:pt idx="2738">
                  <c:v>1.1586859268722551E-2</c:v>
                </c:pt>
                <c:pt idx="2739">
                  <c:v>1.1585577275542209E-2</c:v>
                </c:pt>
                <c:pt idx="2740">
                  <c:v>1.1584343757498257E-2</c:v>
                </c:pt>
                <c:pt idx="2741">
                  <c:v>1.1583274510346095E-2</c:v>
                </c:pt>
                <c:pt idx="2742">
                  <c:v>1.1582136894779072E-2</c:v>
                </c:pt>
                <c:pt idx="2743">
                  <c:v>1.1581043996715156E-2</c:v>
                </c:pt>
                <c:pt idx="2744">
                  <c:v>1.1579994590578662E-2</c:v>
                </c:pt>
                <c:pt idx="2745">
                  <c:v>1.1578987448589954E-2</c:v>
                </c:pt>
                <c:pt idx="2746">
                  <c:v>1.1577891820098003E-2</c:v>
                </c:pt>
                <c:pt idx="2747">
                  <c:v>1.1576963178011461E-2</c:v>
                </c:pt>
                <c:pt idx="2748">
                  <c:v>1.1576073141631393E-2</c:v>
                </c:pt>
                <c:pt idx="2749">
                  <c:v>1.157522046731085E-2</c:v>
                </c:pt>
                <c:pt idx="2750">
                  <c:v>1.1574542574410023E-2</c:v>
                </c:pt>
                <c:pt idx="2751">
                  <c:v>1.1573763110585111E-2</c:v>
                </c:pt>
                <c:pt idx="2752">
                  <c:v>1.1573017254766685E-2</c:v>
                </c:pt>
                <c:pt idx="2753">
                  <c:v>1.1572303761545695E-2</c:v>
                </c:pt>
                <c:pt idx="2754">
                  <c:v>1.1571621599457122E-2</c:v>
                </c:pt>
                <c:pt idx="2755">
                  <c:v>1.1570820840625339E-2</c:v>
                </c:pt>
                <c:pt idx="2756">
                  <c:v>1.1570198826040087E-2</c:v>
                </c:pt>
                <c:pt idx="2757">
                  <c:v>1.1569608065049463E-2</c:v>
                </c:pt>
                <c:pt idx="2758">
                  <c:v>1.1569048605261796E-2</c:v>
                </c:pt>
                <c:pt idx="2759">
                  <c:v>1.1568520494290708E-2</c:v>
                </c:pt>
                <c:pt idx="2760">
                  <c:v>1.1568023779748061E-2</c:v>
                </c:pt>
                <c:pt idx="2761">
                  <c:v>1.1567558509248807E-2</c:v>
                </c:pt>
                <c:pt idx="2762">
                  <c:v>1.1567124730410102E-2</c:v>
                </c:pt>
                <c:pt idx="2763">
                  <c:v>1.1567563130768465E-2</c:v>
                </c:pt>
                <c:pt idx="2764">
                  <c:v>1.1567203787446913E-2</c:v>
                </c:pt>
                <c:pt idx="2765">
                  <c:v>1.1566876100722278E-2</c:v>
                </c:pt>
                <c:pt idx="2766">
                  <c:v>1.1566580118223981E-2</c:v>
                </c:pt>
                <c:pt idx="2767">
                  <c:v>1.1565783616305517E-2</c:v>
                </c:pt>
                <c:pt idx="2768">
                  <c:v>1.1565544345116863E-2</c:v>
                </c:pt>
                <c:pt idx="2769">
                  <c:v>1.1565336907785289E-2</c:v>
                </c:pt>
                <c:pt idx="2770">
                  <c:v>1.1565161351941765E-2</c:v>
                </c:pt>
                <c:pt idx="2771">
                  <c:v>1.1565017725219008E-2</c:v>
                </c:pt>
                <c:pt idx="2772">
                  <c:v>1.1565472679443302E-2</c:v>
                </c:pt>
                <c:pt idx="2773">
                  <c:v>1.1565399960289163E-2</c:v>
                </c:pt>
                <c:pt idx="2774">
                  <c:v>1.1565359326453513E-2</c:v>
                </c:pt>
                <c:pt idx="2775">
                  <c:v>1.1565350825580819E-2</c:v>
                </c:pt>
                <c:pt idx="2776">
                  <c:v>1.1564780195655778E-2</c:v>
                </c:pt>
                <c:pt idx="2777">
                  <c:v>1.156482914402507E-2</c:v>
                </c:pt>
                <c:pt idx="2778">
                  <c:v>1.1564910354985213E-2</c:v>
                </c:pt>
                <c:pt idx="2779">
                  <c:v>1.1565023876182027E-2</c:v>
                </c:pt>
                <c:pt idx="2780">
                  <c:v>1.1565169755261335E-2</c:v>
                </c:pt>
                <c:pt idx="2781">
                  <c:v>1.1565977280796693E-2</c:v>
                </c:pt>
                <c:pt idx="2782">
                  <c:v>1.1566195044815554E-2</c:v>
                </c:pt>
                <c:pt idx="2783">
                  <c:v>1.1566445323002975E-2</c:v>
                </c:pt>
                <c:pt idx="2784">
                  <c:v>1.156672816301804E-2</c:v>
                </c:pt>
                <c:pt idx="2785">
                  <c:v>1.1567043612519399E-2</c:v>
                </c:pt>
                <c:pt idx="2786">
                  <c:v>1.1567391719169571E-2</c:v>
                </c:pt>
                <c:pt idx="2787">
                  <c:v>1.1567772530631935E-2</c:v>
                </c:pt>
                <c:pt idx="2788">
                  <c:v>1.1568186094569438E-2</c:v>
                </c:pt>
                <c:pt idx="2789">
                  <c:v>1.1567490578916068E-2</c:v>
                </c:pt>
                <c:pt idx="2790">
                  <c:v>1.1567957904747139E-2</c:v>
                </c:pt>
                <c:pt idx="2791">
                  <c:v>1.156845810376393E-2</c:v>
                </c:pt>
                <c:pt idx="2792">
                  <c:v>1.1568991223627324E-2</c:v>
                </c:pt>
                <c:pt idx="2793">
                  <c:v>1.1569557312002616E-2</c:v>
                </c:pt>
                <c:pt idx="2794">
                  <c:v>1.157039625403463E-2</c:v>
                </c:pt>
                <c:pt idx="2795">
                  <c:v>1.1571030821005907E-2</c:v>
                </c:pt>
                <c:pt idx="2796">
                  <c:v>1.1571698503960106E-2</c:v>
                </c:pt>
                <c:pt idx="2797">
                  <c:v>1.1572399350570304E-2</c:v>
                </c:pt>
                <c:pt idx="2798">
                  <c:v>1.1572883949936575E-2</c:v>
                </c:pt>
                <c:pt idx="2799">
                  <c:v>1.1573648850432225E-2</c:v>
                </c:pt>
                <c:pt idx="2800">
                  <c:v>1.1574447053138367E-2</c:v>
                </c:pt>
                <c:pt idx="2801">
                  <c:v>1.1575278605733104E-2</c:v>
                </c:pt>
                <c:pt idx="2802">
                  <c:v>1.1576402707140068E-2</c:v>
                </c:pt>
                <c:pt idx="2803">
                  <c:v>1.1577303536917874E-2</c:v>
                </c:pt>
                <c:pt idx="2804">
                  <c:v>1.1578237864110632E-2</c:v>
                </c:pt>
                <c:pt idx="2805">
                  <c:v>1.1579205736406348E-2</c:v>
                </c:pt>
                <c:pt idx="2806">
                  <c:v>1.1580207201494348E-2</c:v>
                </c:pt>
                <c:pt idx="2807">
                  <c:v>1.1580970939154967E-2</c:v>
                </c:pt>
                <c:pt idx="2808">
                  <c:v>1.1582037276102106E-2</c:v>
                </c:pt>
                <c:pt idx="2809">
                  <c:v>1.1583137344427159E-2</c:v>
                </c:pt>
                <c:pt idx="2810">
                  <c:v>1.1584271191823241E-2</c:v>
                </c:pt>
                <c:pt idx="2811">
                  <c:v>1.1585438865984803E-2</c:v>
                </c:pt>
                <c:pt idx="2812">
                  <c:v>1.1586640414611585E-2</c:v>
                </c:pt>
                <c:pt idx="2813">
                  <c:v>1.158787588540201E-2</c:v>
                </c:pt>
                <c:pt idx="2814">
                  <c:v>1.1589145326057586E-2</c:v>
                </c:pt>
                <c:pt idx="2815">
                  <c:v>1.1591906971806946E-2</c:v>
                </c:pt>
                <c:pt idx="2816">
                  <c:v>1.1593256964099524E-2</c:v>
                </c:pt>
                <c:pt idx="2817">
                  <c:v>1.1594641091917476E-2</c:v>
                </c:pt>
                <c:pt idx="2818">
                  <c:v>1.1596059402979621E-2</c:v>
                </c:pt>
                <c:pt idx="2819">
                  <c:v>1.1596606286337548E-2</c:v>
                </c:pt>
                <c:pt idx="2820">
                  <c:v>1.1598085570176579E-2</c:v>
                </c:pt>
                <c:pt idx="2821">
                  <c:v>1.1599599166876357E-2</c:v>
                </c:pt>
                <c:pt idx="2822">
                  <c:v>1.1601147124157402E-2</c:v>
                </c:pt>
                <c:pt idx="2823">
                  <c:v>1.1602729489743287E-2</c:v>
                </c:pt>
                <c:pt idx="2824">
                  <c:v>1.1605289790010246E-2</c:v>
                </c:pt>
                <c:pt idx="2825">
                  <c:v>1.1606948720085707E-2</c:v>
                </c:pt>
                <c:pt idx="2826">
                  <c:v>1.1608642215228535E-2</c:v>
                </c:pt>
                <c:pt idx="2827">
                  <c:v>1.1610370323176458E-2</c:v>
                </c:pt>
                <c:pt idx="2828">
                  <c:v>1.161115911265599E-2</c:v>
                </c:pt>
                <c:pt idx="2829">
                  <c:v>1.1612948930348513E-2</c:v>
                </c:pt>
                <c:pt idx="2830">
                  <c:v>1.1614773490458506E-2</c:v>
                </c:pt>
                <c:pt idx="2831">
                  <c:v>1.161663284072308E-2</c:v>
                </c:pt>
                <c:pt idx="2832">
                  <c:v>1.1618527028883283E-2</c:v>
                </c:pt>
                <c:pt idx="2833">
                  <c:v>1.1621468513293475E-2</c:v>
                </c:pt>
                <c:pt idx="2834">
                  <c:v>1.162344024768042E-2</c:v>
                </c:pt>
                <c:pt idx="2835">
                  <c:v>1.1625446976840467E-2</c:v>
                </c:pt>
                <c:pt idx="2836">
                  <c:v>1.1627488748528533E-2</c:v>
                </c:pt>
                <c:pt idx="2837">
                  <c:v>1.1629565610502974E-2</c:v>
                </c:pt>
                <c:pt idx="2838">
                  <c:v>1.1631677610523437E-2</c:v>
                </c:pt>
                <c:pt idx="2839">
                  <c:v>1.1633824796349996E-2</c:v>
                </c:pt>
                <c:pt idx="2840">
                  <c:v>1.1636007215747455E-2</c:v>
                </c:pt>
                <c:pt idx="2841">
                  <c:v>1.1636435185548888E-2</c:v>
                </c:pt>
                <c:pt idx="2842">
                  <c:v>1.163867515692898E-2</c:v>
                </c:pt>
                <c:pt idx="2843">
                  <c:v>1.1640950482352301E-2</c:v>
                </c:pt>
                <c:pt idx="2844">
                  <c:v>1.1643261209579543E-2</c:v>
                </c:pt>
                <c:pt idx="2845">
                  <c:v>1.164560738637316E-2</c:v>
                </c:pt>
                <c:pt idx="2846">
                  <c:v>1.1648359591178593E-2</c:v>
                </c:pt>
                <c:pt idx="2847">
                  <c:v>1.1650779443958287E-2</c:v>
                </c:pt>
                <c:pt idx="2848">
                  <c:v>1.1653234894182095E-2</c:v>
                </c:pt>
                <c:pt idx="2849">
                  <c:v>1.1655725989623668E-2</c:v>
                </c:pt>
                <c:pt idx="2850">
                  <c:v>1.1657871685673926E-2</c:v>
                </c:pt>
                <c:pt idx="2851">
                  <c:v>1.1660431562997963E-2</c:v>
                </c:pt>
                <c:pt idx="2852">
                  <c:v>1.1663027224285638E-2</c:v>
                </c:pt>
                <c:pt idx="2853">
                  <c:v>1.1665658717317074E-2</c:v>
                </c:pt>
                <c:pt idx="2854">
                  <c:v>1.1668717817316005E-2</c:v>
                </c:pt>
                <c:pt idx="2855">
                  <c:v>1.1671423787425967E-2</c:v>
                </c:pt>
                <c:pt idx="2856">
                  <c:v>1.1674165737229E-2</c:v>
                </c:pt>
                <c:pt idx="2857">
                  <c:v>1.1676943714515447E-2</c:v>
                </c:pt>
                <c:pt idx="2858">
                  <c:v>1.1680162722294461E-2</c:v>
                </c:pt>
                <c:pt idx="2859">
                  <c:v>1.1682612553135182E-2</c:v>
                </c:pt>
                <c:pt idx="2860">
                  <c:v>1.1685501376893068E-2</c:v>
                </c:pt>
                <c:pt idx="2861">
                  <c:v>1.1688426421539784E-2</c:v>
                </c:pt>
                <c:pt idx="2862">
                  <c:v>1.1691387734873561E-2</c:v>
                </c:pt>
                <c:pt idx="2863">
                  <c:v>1.1694385364697042E-2</c:v>
                </c:pt>
                <c:pt idx="2864">
                  <c:v>1.1697419358814198E-2</c:v>
                </c:pt>
                <c:pt idx="2865">
                  <c:v>1.1700489765032974E-2</c:v>
                </c:pt>
                <c:pt idx="2866">
                  <c:v>1.1703596631160435E-2</c:v>
                </c:pt>
                <c:pt idx="2867">
                  <c:v>1.1708450385844863E-2</c:v>
                </c:pt>
                <c:pt idx="2868">
                  <c:v>1.1711641241726221E-2</c:v>
                </c:pt>
                <c:pt idx="2869">
                  <c:v>1.1714868719484999E-2</c:v>
                </c:pt>
                <c:pt idx="2870">
                  <c:v>1.1718132866950618E-2</c:v>
                </c:pt>
                <c:pt idx="2871">
                  <c:v>1.1720117674877848E-2</c:v>
                </c:pt>
                <c:pt idx="2872">
                  <c:v>1.1724771362330402E-2</c:v>
                </c:pt>
                <c:pt idx="2873">
                  <c:v>1.1729198797303496E-2</c:v>
                </c:pt>
                <c:pt idx="2874">
                  <c:v>1.173155711054325E-2</c:v>
                </c:pt>
                <c:pt idx="2875">
                  <c:v>1.1735005324059486E-2</c:v>
                </c:pt>
                <c:pt idx="2876">
                  <c:v>1.1738490494306154E-2</c:v>
                </c:pt>
                <c:pt idx="2877">
                  <c:v>1.174201266912909E-2</c:v>
                </c:pt>
                <c:pt idx="2878">
                  <c:v>1.1745571896375857E-2</c:v>
                </c:pt>
                <c:pt idx="2879">
                  <c:v>1.174916822389791E-2</c:v>
                </c:pt>
                <c:pt idx="2880">
                  <c:v>1.1752801699547131E-2</c:v>
                </c:pt>
                <c:pt idx="2881">
                  <c:v>1.1756472371180158E-2</c:v>
                </c:pt>
                <c:pt idx="2882">
                  <c:v>1.1760180286654926E-2</c:v>
                </c:pt>
                <c:pt idx="2883">
                  <c:v>1.1763925493831097E-2</c:v>
                </c:pt>
                <c:pt idx="2884">
                  <c:v>1.1767708040572221E-2</c:v>
                </c:pt>
                <c:pt idx="2885">
                  <c:v>1.177152797474401E-2</c:v>
                </c:pt>
                <c:pt idx="2886">
                  <c:v>1.1775385344213903E-2</c:v>
                </c:pt>
                <c:pt idx="2887">
                  <c:v>1.1779280196852366E-2</c:v>
                </c:pt>
                <c:pt idx="2888">
                  <c:v>1.1783212580533319E-2</c:v>
                </c:pt>
                <c:pt idx="2889">
                  <c:v>1.1787182543131547E-2</c:v>
                </c:pt>
                <c:pt idx="2890">
                  <c:v>1.1791190132525291E-2</c:v>
                </c:pt>
                <c:pt idx="2891">
                  <c:v>1.179523539659582E-2</c:v>
                </c:pt>
                <c:pt idx="2892">
                  <c:v>1.1799318383225264E-2</c:v>
                </c:pt>
                <c:pt idx="2893">
                  <c:v>1.1801938324777172E-2</c:v>
                </c:pt>
                <c:pt idx="2894">
                  <c:v>1.1806088340510432E-2</c:v>
                </c:pt>
                <c:pt idx="2895">
                  <c:v>1.1810276208346682E-2</c:v>
                </c:pt>
                <c:pt idx="2896">
                  <c:v>1.1814501976172452E-2</c:v>
                </c:pt>
                <c:pt idx="2897">
                  <c:v>1.1820300830864097E-2</c:v>
                </c:pt>
                <c:pt idx="2898">
                  <c:v>1.1825126316122725E-2</c:v>
                </c:pt>
                <c:pt idx="2899">
                  <c:v>1.182895954404104E-2</c:v>
                </c:pt>
                <c:pt idx="2900">
                  <c:v>1.183334603525627E-2</c:v>
                </c:pt>
                <c:pt idx="2901">
                  <c:v>1.1837770680097922E-2</c:v>
                </c:pt>
                <c:pt idx="2902">
                  <c:v>1.1840655164740659E-2</c:v>
                </c:pt>
                <c:pt idx="2903">
                  <c:v>1.1845147573467876E-2</c:v>
                </c:pt>
                <c:pt idx="2904">
                  <c:v>1.1849678265352397E-2</c:v>
                </c:pt>
                <c:pt idx="2905">
                  <c:v>1.1854247288301834E-2</c:v>
                </c:pt>
                <c:pt idx="2906">
                  <c:v>1.185885469022731E-2</c:v>
                </c:pt>
                <c:pt idx="2907">
                  <c:v>1.1865122458408719E-2</c:v>
                </c:pt>
                <c:pt idx="2908">
                  <c:v>1.1869815520246244E-2</c:v>
                </c:pt>
                <c:pt idx="2909">
                  <c:v>1.1874547119061055E-2</c:v>
                </c:pt>
                <c:pt idx="2910">
                  <c:v>1.1879721463914727E-2</c:v>
                </c:pt>
                <c:pt idx="2911">
                  <c:v>1.1884538044955992E-2</c:v>
                </c:pt>
                <c:pt idx="2912">
                  <c:v>1.1889393313033248E-2</c:v>
                </c:pt>
                <c:pt idx="2913">
                  <c:v>1.1894287316076948E-2</c:v>
                </c:pt>
                <c:pt idx="2914">
                  <c:v>1.1899220102019738E-2</c:v>
                </c:pt>
                <c:pt idx="2915">
                  <c:v>1.1904191718798217E-2</c:v>
                </c:pt>
                <c:pt idx="2916">
                  <c:v>1.1909202214350743E-2</c:v>
                </c:pt>
                <c:pt idx="2917">
                  <c:v>1.1914251636619624E-2</c:v>
                </c:pt>
                <c:pt idx="2918">
                  <c:v>1.1919340033547611E-2</c:v>
                </c:pt>
                <c:pt idx="2919">
                  <c:v>1.1925621693190766E-2</c:v>
                </c:pt>
                <c:pt idx="2920">
                  <c:v>1.1930794140141953E-2</c:v>
                </c:pt>
                <c:pt idx="2921">
                  <c:v>1.193600571518825E-2</c:v>
                </c:pt>
                <c:pt idx="2922">
                  <c:v>1.1941256466291296E-2</c:v>
                </c:pt>
                <c:pt idx="2923">
                  <c:v>1.1945957229136557E-2</c:v>
                </c:pt>
                <c:pt idx="2924">
                  <c:v>1.1952812482913218E-2</c:v>
                </c:pt>
                <c:pt idx="2925">
                  <c:v>1.1956649042749817E-2</c:v>
                </c:pt>
                <c:pt idx="2926">
                  <c:v>1.1962053970258651E-2</c:v>
                </c:pt>
                <c:pt idx="2927">
                  <c:v>1.1967498308864823E-2</c:v>
                </c:pt>
                <c:pt idx="2928">
                  <c:v>1.1974373411394035E-2</c:v>
                </c:pt>
                <c:pt idx="2929">
                  <c:v>1.1979905386555034E-2</c:v>
                </c:pt>
                <c:pt idx="2930">
                  <c:v>1.1985476928430284E-2</c:v>
                </c:pt>
                <c:pt idx="2931">
                  <c:v>1.1991088085009228E-2</c:v>
                </c:pt>
                <c:pt idx="2932">
                  <c:v>1.1996122103494222E-2</c:v>
                </c:pt>
                <c:pt idx="2933">
                  <c:v>1.2001809591486482E-2</c:v>
                </c:pt>
                <c:pt idx="2934">
                  <c:v>1.2007536833326608E-2</c:v>
                </c:pt>
                <c:pt idx="2935">
                  <c:v>1.2013303877010302E-2</c:v>
                </c:pt>
                <c:pt idx="2936">
                  <c:v>1.2020369072543228E-2</c:v>
                </c:pt>
                <c:pt idx="2937">
                  <c:v>1.2025589620990875E-2</c:v>
                </c:pt>
                <c:pt idx="2938">
                  <c:v>1.2031479424424972E-2</c:v>
                </c:pt>
                <c:pt idx="2939">
                  <c:v>1.2037409226578189E-2</c:v>
                </c:pt>
                <c:pt idx="2940">
                  <c:v>1.2043379075466465E-2</c:v>
                </c:pt>
                <c:pt idx="2941">
                  <c:v>1.2049389019108344E-2</c:v>
                </c:pt>
                <c:pt idx="2942">
                  <c:v>1.2055439105524981E-2</c:v>
                </c:pt>
                <c:pt idx="2943">
                  <c:v>1.2061529382741434E-2</c:v>
                </c:pt>
                <c:pt idx="2944">
                  <c:v>1.2067659898784508E-2</c:v>
                </c:pt>
                <c:pt idx="2945">
                  <c:v>1.2071861460643304E-2</c:v>
                </c:pt>
                <c:pt idx="2946">
                  <c:v>1.2078063284509255E-2</c:v>
                </c:pt>
                <c:pt idx="2947">
                  <c:v>1.2084305476636867E-2</c:v>
                </c:pt>
                <c:pt idx="2948">
                  <c:v>1.209058808505402E-2</c:v>
                </c:pt>
                <c:pt idx="2949">
                  <c:v>1.2097579705916382E-2</c:v>
                </c:pt>
                <c:pt idx="2950">
                  <c:v>1.2103946414686682E-2</c:v>
                </c:pt>
                <c:pt idx="2951">
                  <c:v>1.2110353688753156E-2</c:v>
                </c:pt>
                <c:pt idx="2952">
                  <c:v>1.2116801576160454E-2</c:v>
                </c:pt>
                <c:pt idx="2953">
                  <c:v>1.2123290124956734E-2</c:v>
                </c:pt>
                <c:pt idx="2954">
                  <c:v>1.2129135167606671E-2</c:v>
                </c:pt>
                <c:pt idx="2955">
                  <c:v>1.2135702035098445E-2</c:v>
                </c:pt>
                <c:pt idx="2956">
                  <c:v>1.214230970321542E-2</c:v>
                </c:pt>
                <c:pt idx="2957">
                  <c:v>1.2148958220013738E-2</c:v>
                </c:pt>
                <c:pt idx="2958">
                  <c:v>1.2156344471644633E-2</c:v>
                </c:pt>
                <c:pt idx="2959">
                  <c:v>1.2163077997943372E-2</c:v>
                </c:pt>
                <c:pt idx="2960">
                  <c:v>1.2169852522051215E-2</c:v>
                </c:pt>
                <c:pt idx="2961">
                  <c:v>1.2176668092040037E-2</c:v>
                </c:pt>
                <c:pt idx="2962">
                  <c:v>1.2183797642147703E-2</c:v>
                </c:pt>
                <c:pt idx="2963">
                  <c:v>1.2190698141036021E-2</c:v>
                </c:pt>
                <c:pt idx="2964">
                  <c:v>1.219763983195269E-2</c:v>
                </c:pt>
                <c:pt idx="2965">
                  <c:v>1.2204622762981239E-2</c:v>
                </c:pt>
                <c:pt idx="2966">
                  <c:v>1.2211646982206515E-2</c:v>
                </c:pt>
                <c:pt idx="2967">
                  <c:v>1.221871253771558E-2</c:v>
                </c:pt>
                <c:pt idx="2968">
                  <c:v>1.2225819477599908E-2</c:v>
                </c:pt>
                <c:pt idx="2969">
                  <c:v>1.2232967849955393E-2</c:v>
                </c:pt>
                <c:pt idx="2970">
                  <c:v>1.2240157702878809E-2</c:v>
                </c:pt>
                <c:pt idx="2971">
                  <c:v>1.2249606670303679E-2</c:v>
                </c:pt>
                <c:pt idx="2972">
                  <c:v>1.225688933002895E-2</c:v>
                </c:pt>
                <c:pt idx="2973">
                  <c:v>1.2264213629627076E-2</c:v>
                </c:pt>
                <c:pt idx="2974">
                  <c:v>1.2271579617222604E-2</c:v>
                </c:pt>
                <c:pt idx="2975">
                  <c:v>1.2279296044043118E-2</c:v>
                </c:pt>
                <c:pt idx="2976">
                  <c:v>1.2286748270047495E-2</c:v>
                </c:pt>
                <c:pt idx="2977">
                  <c:v>1.2294242330302472E-2</c:v>
                </c:pt>
                <c:pt idx="2978">
                  <c:v>1.2301778272940911E-2</c:v>
                </c:pt>
                <c:pt idx="2979">
                  <c:v>1.2309356146100918E-2</c:v>
                </c:pt>
                <c:pt idx="2980">
                  <c:v>1.2319284826602078E-2</c:v>
                </c:pt>
                <c:pt idx="2981">
                  <c:v>1.2326956547544463E-2</c:v>
                </c:pt>
                <c:pt idx="2982">
                  <c:v>1.2334670358558062E-2</c:v>
                </c:pt>
                <c:pt idx="2983">
                  <c:v>1.2342426307806929E-2</c:v>
                </c:pt>
                <c:pt idx="2984">
                  <c:v>1.2347876154749065E-2</c:v>
                </c:pt>
                <c:pt idx="2985">
                  <c:v>1.2355706622103377E-2</c:v>
                </c:pt>
                <c:pt idx="2986">
                  <c:v>1.2363579357033357E-2</c:v>
                </c:pt>
                <c:pt idx="2987">
                  <c:v>1.2373872033116615E-2</c:v>
                </c:pt>
                <c:pt idx="2988">
                  <c:v>1.2381836472658897E-2</c:v>
                </c:pt>
                <c:pt idx="2989">
                  <c:v>1.2389838323902015E-2</c:v>
                </c:pt>
                <c:pt idx="2990">
                  <c:v>1.2397875121577546E-2</c:v>
                </c:pt>
                <c:pt idx="2991">
                  <c:v>1.2405944396541892E-2</c:v>
                </c:pt>
                <c:pt idx="2992">
                  <c:v>1.2411632581976133E-2</c:v>
                </c:pt>
                <c:pt idx="2993">
                  <c:v>1.2422170482366535E-2</c:v>
                </c:pt>
                <c:pt idx="2994">
                  <c:v>1.2430322335544827E-2</c:v>
                </c:pt>
                <c:pt idx="2995">
                  <c:v>1.2438496750648348E-2</c:v>
                </c:pt>
                <c:pt idx="2996">
                  <c:v>1.2444268774165091E-2</c:v>
                </c:pt>
                <c:pt idx="2997">
                  <c:v>1.2450864023466004E-2</c:v>
                </c:pt>
                <c:pt idx="2998">
                  <c:v>1.2459090422660555E-2</c:v>
                </c:pt>
                <c:pt idx="2999">
                  <c:v>1.2467330419065979E-2</c:v>
                </c:pt>
                <c:pt idx="3000">
                  <c:v>1.2475581441401625E-2</c:v>
                </c:pt>
                <c:pt idx="3001">
                  <c:v>1.2484648370619739E-2</c:v>
                </c:pt>
                <c:pt idx="3002">
                  <c:v>1.2492913155907096E-2</c:v>
                </c:pt>
                <c:pt idx="3003">
                  <c:v>1.2501181077552879E-2</c:v>
                </c:pt>
                <c:pt idx="3004">
                  <c:v>1.2509449562155816E-2</c:v>
                </c:pt>
                <c:pt idx="3005">
                  <c:v>1.2517716032347697E-2</c:v>
                </c:pt>
                <c:pt idx="3006">
                  <c:v>1.2525174625890619E-2</c:v>
                </c:pt>
                <c:pt idx="3007">
                  <c:v>1.2533430498986501E-2</c:v>
                </c:pt>
                <c:pt idx="3008">
                  <c:v>1.2541676684239368E-2</c:v>
                </c:pt>
                <c:pt idx="3009">
                  <c:v>1.254991057448656E-2</c:v>
                </c:pt>
                <c:pt idx="3010">
                  <c:v>1.2558927681687853E-2</c:v>
                </c:pt>
                <c:pt idx="3011">
                  <c:v>1.2567127718621278E-2</c:v>
                </c:pt>
                <c:pt idx="3012">
                  <c:v>1.2575307588535003E-2</c:v>
                </c:pt>
                <c:pt idx="3013">
                  <c:v>1.2583464715910323E-2</c:v>
                </c:pt>
                <c:pt idx="3014">
                  <c:v>1.259080532164469E-2</c:v>
                </c:pt>
                <c:pt idx="3015">
                  <c:v>1.2598915364979929E-2</c:v>
                </c:pt>
                <c:pt idx="3016">
                  <c:v>1.2607001011742008E-2</c:v>
                </c:pt>
                <c:pt idx="3017">
                  <c:v>1.2615062207306337E-2</c:v>
                </c:pt>
                <c:pt idx="3018">
                  <c:v>1.2623098897045671E-2</c:v>
                </c:pt>
                <c:pt idx="3019">
                  <c:v>1.2631111026334095E-2</c:v>
                </c:pt>
                <c:pt idx="3020">
                  <c:v>1.2639098540543483E-2</c:v>
                </c:pt>
                <c:pt idx="3021">
                  <c:v>1.2647061385049244E-2</c:v>
                </c:pt>
                <c:pt idx="3022">
                  <c:v>1.265499950522325E-2</c:v>
                </c:pt>
                <c:pt idx="3023">
                  <c:v>1.266680592980278E-2</c:v>
                </c:pt>
                <c:pt idx="3024">
                  <c:v>1.2674686852393858E-2</c:v>
                </c:pt>
                <c:pt idx="3025">
                  <c:v>1.268254286374971E-2</c:v>
                </c:pt>
                <c:pt idx="3026">
                  <c:v>1.2690373909226308E-2</c:v>
                </c:pt>
                <c:pt idx="3027">
                  <c:v>1.2695862758577968E-2</c:v>
                </c:pt>
                <c:pt idx="3028">
                  <c:v>1.2703648316113028E-2</c:v>
                </c:pt>
                <c:pt idx="3029">
                  <c:v>1.2711408757696803E-2</c:v>
                </c:pt>
                <c:pt idx="3030">
                  <c:v>1.271914402869802E-2</c:v>
                </c:pt>
                <c:pt idx="3031">
                  <c:v>1.2726854074482348E-2</c:v>
                </c:pt>
                <c:pt idx="3032">
                  <c:v>1.2736832838579822E-2</c:v>
                </c:pt>
                <c:pt idx="3033">
                  <c:v>1.2744487592883361E-2</c:v>
                </c:pt>
                <c:pt idx="3034">
                  <c:v>1.2752116944160981E-2</c:v>
                </c:pt>
                <c:pt idx="3035">
                  <c:v>1.2759720837769939E-2</c:v>
                </c:pt>
                <c:pt idx="3036">
                  <c:v>1.2765024013029499E-2</c:v>
                </c:pt>
                <c:pt idx="3037">
                  <c:v>1.2772581560238312E-2</c:v>
                </c:pt>
                <c:pt idx="3038">
                  <c:v>1.2780113499805653E-2</c:v>
                </c:pt>
                <c:pt idx="3039">
                  <c:v>1.2787619777100249E-2</c:v>
                </c:pt>
                <c:pt idx="3040">
                  <c:v>1.2797356528298729E-2</c:v>
                </c:pt>
                <c:pt idx="3041">
                  <c:v>1.2804806528405875E-2</c:v>
                </c:pt>
                <c:pt idx="3042">
                  <c:v>1.2812230688349463E-2</c:v>
                </c:pt>
                <c:pt idx="3043">
                  <c:v>1.2819628953489332E-2</c:v>
                </c:pt>
                <c:pt idx="3044">
                  <c:v>1.2827001269182308E-2</c:v>
                </c:pt>
                <c:pt idx="3045">
                  <c:v>1.2834347580788226E-2</c:v>
                </c:pt>
                <c:pt idx="3046">
                  <c:v>1.2841667833666498E-2</c:v>
                </c:pt>
                <c:pt idx="3047">
                  <c:v>1.2848961973176956E-2</c:v>
                </c:pt>
                <c:pt idx="3048">
                  <c:v>1.285622994467815E-2</c:v>
                </c:pt>
                <c:pt idx="3049">
                  <c:v>1.2859783350589484E-2</c:v>
                </c:pt>
                <c:pt idx="3050">
                  <c:v>1.286700701160072E-2</c:v>
                </c:pt>
                <c:pt idx="3051">
                  <c:v>1.2874204364166589E-2</c:v>
                </c:pt>
                <c:pt idx="3052">
                  <c:v>1.2881375353666033E-2</c:v>
                </c:pt>
                <c:pt idx="3053">
                  <c:v>1.2889251297070706E-2</c:v>
                </c:pt>
                <c:pt idx="3054">
                  <c:v>1.2896367740834214E-2</c:v>
                </c:pt>
                <c:pt idx="3055">
                  <c:v>1.2903457652958418E-2</c:v>
                </c:pt>
                <c:pt idx="3056">
                  <c:v>1.2910520978819322E-2</c:v>
                </c:pt>
                <c:pt idx="3057">
                  <c:v>1.2917557663791612E-2</c:v>
                </c:pt>
                <c:pt idx="3058">
                  <c:v>1.2923844607486671E-2</c:v>
                </c:pt>
                <c:pt idx="3059">
                  <c:v>1.293082952613501E-2</c:v>
                </c:pt>
                <c:pt idx="3060">
                  <c:v>1.2937787644752426E-2</c:v>
                </c:pt>
                <c:pt idx="3061">
                  <c:v>1.2944718908720952E-2</c:v>
                </c:pt>
                <c:pt idx="3062">
                  <c:v>1.2952339563523423E-2</c:v>
                </c:pt>
                <c:pt idx="3063">
                  <c:v>1.295921525608466E-2</c:v>
                </c:pt>
                <c:pt idx="3064">
                  <c:v>1.2966063925400279E-2</c:v>
                </c:pt>
                <c:pt idx="3065">
                  <c:v>1.2972885516848477E-2</c:v>
                </c:pt>
                <c:pt idx="3066">
                  <c:v>1.2979679975807451E-2</c:v>
                </c:pt>
                <c:pt idx="3067">
                  <c:v>1.2985739486252826E-2</c:v>
                </c:pt>
                <c:pt idx="3068">
                  <c:v>1.2992481238364094E-2</c:v>
                </c:pt>
                <c:pt idx="3069">
                  <c:v>1.2999195698884497E-2</c:v>
                </c:pt>
                <c:pt idx="3070">
                  <c:v>1.3005882813198717E-2</c:v>
                </c:pt>
                <c:pt idx="3071">
                  <c:v>1.301254252669011E-2</c:v>
                </c:pt>
                <c:pt idx="3072">
                  <c:v>1.3019174784744241E-2</c:v>
                </c:pt>
                <c:pt idx="3073">
                  <c:v>1.3025779532746237E-2</c:v>
                </c:pt>
                <c:pt idx="3074">
                  <c:v>1.3032356716081221E-2</c:v>
                </c:pt>
                <c:pt idx="3075">
                  <c:v>1.3042374020073935E-2</c:v>
                </c:pt>
                <c:pt idx="3076">
                  <c:v>1.3048887104566311E-2</c:v>
                </c:pt>
                <c:pt idx="3077">
                  <c:v>1.3055372436617483E-2</c:v>
                </c:pt>
                <c:pt idx="3078">
                  <c:v>1.3061829961598031E-2</c:v>
                </c:pt>
                <c:pt idx="3079">
                  <c:v>1.3066200662784615E-2</c:v>
                </c:pt>
                <c:pt idx="3080">
                  <c:v>1.3072607752118015E-2</c:v>
                </c:pt>
                <c:pt idx="3081">
                  <c:v>1.3078986884897184E-2</c:v>
                </c:pt>
                <c:pt idx="3082">
                  <c:v>1.3085338006504391E-2</c:v>
                </c:pt>
                <c:pt idx="3083">
                  <c:v>1.3091661062322344E-2</c:v>
                </c:pt>
                <c:pt idx="3084">
                  <c:v>1.3099988103780373E-2</c:v>
                </c:pt>
                <c:pt idx="3085">
                  <c:v>1.3106249449669025E-2</c:v>
                </c:pt>
                <c:pt idx="3086">
                  <c:v>1.3112482551467599E-2</c:v>
                </c:pt>
                <c:pt idx="3087">
                  <c:v>1.3118687354547964E-2</c:v>
                </c:pt>
                <c:pt idx="3088">
                  <c:v>1.3122853443013839E-2</c:v>
                </c:pt>
                <c:pt idx="3089">
                  <c:v>1.312900695716715E-2</c:v>
                </c:pt>
                <c:pt idx="3090">
                  <c:v>1.3135132023225433E-2</c:v>
                </c:pt>
                <c:pt idx="3091">
                  <c:v>1.314122858657751E-2</c:v>
                </c:pt>
                <c:pt idx="3092">
                  <c:v>1.3147296592609582E-2</c:v>
                </c:pt>
                <c:pt idx="3093">
                  <c:v>1.3155318841028666E-2</c:v>
                </c:pt>
                <c:pt idx="3094">
                  <c:v>1.3161324023628887E-2</c:v>
                </c:pt>
                <c:pt idx="3095">
                  <c:v>1.3167300470530555E-2</c:v>
                </c:pt>
                <c:pt idx="3096">
                  <c:v>1.317324812711199E-2</c:v>
                </c:pt>
                <c:pt idx="3097">
                  <c:v>1.3179166938755371E-2</c:v>
                </c:pt>
                <c:pt idx="3098">
                  <c:v>1.3185056850840308E-2</c:v>
                </c:pt>
                <c:pt idx="3099">
                  <c:v>1.3190917808749415E-2</c:v>
                </c:pt>
                <c:pt idx="3100">
                  <c:v>1.3196749757865304E-2</c:v>
                </c:pt>
                <c:pt idx="3101">
                  <c:v>1.3199968197835534E-2</c:v>
                </c:pt>
                <c:pt idx="3102">
                  <c:v>1.3205749513315507E-2</c:v>
                </c:pt>
                <c:pt idx="3103">
                  <c:v>1.3211501675653162E-2</c:v>
                </c:pt>
                <c:pt idx="3104">
                  <c:v>1.3217224630247781E-2</c:v>
                </c:pt>
                <c:pt idx="3105">
                  <c:v>1.3222918322498202E-2</c:v>
                </c:pt>
                <c:pt idx="3106">
                  <c:v>1.3229219576982237E-2</c:v>
                </c:pt>
                <c:pt idx="3107">
                  <c:v>1.3234852670143127E-2</c:v>
                </c:pt>
                <c:pt idx="3108">
                  <c:v>1.3242986859067975E-2</c:v>
                </c:pt>
                <c:pt idx="3109">
                  <c:v>1.3246030508759363E-2</c:v>
                </c:pt>
                <c:pt idx="3110">
                  <c:v>1.3250945937594688E-2</c:v>
                </c:pt>
                <c:pt idx="3111">
                  <c:v>1.325646290919425E-2</c:v>
                </c:pt>
                <c:pt idx="3112">
                  <c:v>1.3261950236262586E-2</c:v>
                </c:pt>
                <c:pt idx="3113">
                  <c:v>1.326740786420293E-2</c:v>
                </c:pt>
                <c:pt idx="3114">
                  <c:v>1.3273457195659968E-2</c:v>
                </c:pt>
                <c:pt idx="3115">
                  <c:v>1.3278853311739404E-2</c:v>
                </c:pt>
                <c:pt idx="3116">
                  <c:v>1.3284219559990845E-2</c:v>
                </c:pt>
                <c:pt idx="3117">
                  <c:v>1.3289555885819716E-2</c:v>
                </c:pt>
                <c:pt idx="3118">
                  <c:v>1.3294862234630122E-2</c:v>
                </c:pt>
                <c:pt idx="3119">
                  <c:v>1.3299526892903812E-2</c:v>
                </c:pt>
                <c:pt idx="3120">
                  <c:v>1.3304775098338885E-2</c:v>
                </c:pt>
                <c:pt idx="3121">
                  <c:v>1.3309993167908287E-2</c:v>
                </c:pt>
                <c:pt idx="3122">
                  <c:v>1.3315181047025792E-2</c:v>
                </c:pt>
                <c:pt idx="3123">
                  <c:v>1.332033868110166E-2</c:v>
                </c:pt>
                <c:pt idx="3124">
                  <c:v>1.3325466015550546E-2</c:v>
                </c:pt>
                <c:pt idx="3125">
                  <c:v>1.3330562995784468E-2</c:v>
                </c:pt>
                <c:pt idx="3126">
                  <c:v>1.3335629567219391E-2</c:v>
                </c:pt>
                <c:pt idx="3127">
                  <c:v>1.3343047505910742E-2</c:v>
                </c:pt>
                <c:pt idx="3128">
                  <c:v>1.3348045036876142E-2</c:v>
                </c:pt>
                <c:pt idx="3129">
                  <c:v>1.3353011975450127E-2</c:v>
                </c:pt>
                <c:pt idx="3130">
                  <c:v>1.3357948267037227E-2</c:v>
                </c:pt>
                <c:pt idx="3131">
                  <c:v>1.3361092021251205E-2</c:v>
                </c:pt>
                <c:pt idx="3132">
                  <c:v>1.3365972959784552E-2</c:v>
                </c:pt>
                <c:pt idx="3133">
                  <c:v>1.3370823102473338E-2</c:v>
                </c:pt>
                <c:pt idx="3134">
                  <c:v>1.3375642394735208E-2</c:v>
                </c:pt>
                <c:pt idx="3135">
                  <c:v>1.3380430781989566E-2</c:v>
                </c:pt>
                <c:pt idx="3136">
                  <c:v>1.338701901550908E-2</c:v>
                </c:pt>
                <c:pt idx="3137">
                  <c:v>1.339173687345642E-2</c:v>
                </c:pt>
                <c:pt idx="3138">
                  <c:v>1.3396423644884021E-2</c:v>
                </c:pt>
                <c:pt idx="3139">
                  <c:v>1.3401079275208953E-2</c:v>
                </c:pt>
                <c:pt idx="3140">
                  <c:v>1.3405703709848716E-2</c:v>
                </c:pt>
                <c:pt idx="3141">
                  <c:v>1.3410296894222103E-2</c:v>
                </c:pt>
                <c:pt idx="3142">
                  <c:v>1.3414858773748777E-2</c:v>
                </c:pt>
                <c:pt idx="3143">
                  <c:v>1.3419389293850122E-2</c:v>
                </c:pt>
                <c:pt idx="3144">
                  <c:v>1.3423888399947962E-2</c:v>
                </c:pt>
                <c:pt idx="3145">
                  <c:v>1.3428356037464546E-2</c:v>
                </c:pt>
                <c:pt idx="3146">
                  <c:v>1.343279215182429E-2</c:v>
                </c:pt>
                <c:pt idx="3147">
                  <c:v>1.3437196688452037E-2</c:v>
                </c:pt>
                <c:pt idx="3148">
                  <c:v>1.3441569592773064E-2</c:v>
                </c:pt>
                <c:pt idx="3149">
                  <c:v>1.3445910810214375E-2</c:v>
                </c:pt>
                <c:pt idx="3150">
                  <c:v>1.3450220286204274E-2</c:v>
                </c:pt>
                <c:pt idx="3151">
                  <c:v>1.3454497966172789E-2</c:v>
                </c:pt>
                <c:pt idx="3152">
                  <c:v>1.3458743795548223E-2</c:v>
                </c:pt>
                <c:pt idx="3153">
                  <c:v>1.346079236456325E-2</c:v>
                </c:pt>
                <c:pt idx="3154">
                  <c:v>1.3464982908939728E-2</c:v>
                </c:pt>
                <c:pt idx="3155">
                  <c:v>1.3469141459189959E-2</c:v>
                </c:pt>
                <c:pt idx="3156">
                  <c:v>1.3473267960760017E-2</c:v>
                </c:pt>
                <c:pt idx="3157">
                  <c:v>1.3477895378754661E-2</c:v>
                </c:pt>
                <c:pt idx="3158">
                  <c:v>1.3481955454947271E-2</c:v>
                </c:pt>
                <c:pt idx="3159">
                  <c:v>1.3488096106339009E-2</c:v>
                </c:pt>
                <c:pt idx="3160">
                  <c:v>1.348997890062084E-2</c:v>
                </c:pt>
                <c:pt idx="3161">
                  <c:v>1.3493942160999183E-2</c:v>
                </c:pt>
                <c:pt idx="3162">
                  <c:v>1.3497350893056802E-2</c:v>
                </c:pt>
                <c:pt idx="3163">
                  <c:v>1.3501251526467768E-2</c:v>
                </c:pt>
                <c:pt idx="3164">
                  <c:v>1.3505119674813488E-2</c:v>
                </c:pt>
                <c:pt idx="3165">
                  <c:v>1.3508955283549307E-2</c:v>
                </c:pt>
                <c:pt idx="3166">
                  <c:v>1.3513271656350764E-2</c:v>
                </c:pt>
                <c:pt idx="3167">
                  <c:v>1.3517039812290568E-2</c:v>
                </c:pt>
                <c:pt idx="3168">
                  <c:v>1.3520775259917829E-2</c:v>
                </c:pt>
                <c:pt idx="3169">
                  <c:v>1.3524477944692002E-2</c:v>
                </c:pt>
                <c:pt idx="3170">
                  <c:v>1.3528199351446803E-2</c:v>
                </c:pt>
                <c:pt idx="3171">
                  <c:v>1.3533333443501411E-2</c:v>
                </c:pt>
                <c:pt idx="3172">
                  <c:v>1.353692338443846E-2</c:v>
                </c:pt>
                <c:pt idx="3173">
                  <c:v>1.354048032099562E-2</c:v>
                </c:pt>
                <c:pt idx="3174">
                  <c:v>1.3544004198638493E-2</c:v>
                </c:pt>
                <c:pt idx="3175">
                  <c:v>1.3547494962833997E-2</c:v>
                </c:pt>
                <c:pt idx="3176">
                  <c:v>1.3550952559050368E-2</c:v>
                </c:pt>
                <c:pt idx="3177">
                  <c:v>1.3554376932754965E-2</c:v>
                </c:pt>
                <c:pt idx="3178">
                  <c:v>1.3557768029419538E-2</c:v>
                </c:pt>
                <c:pt idx="3179">
                  <c:v>1.3562091690031565E-2</c:v>
                </c:pt>
                <c:pt idx="3180">
                  <c:v>1.3565411510558307E-2</c:v>
                </c:pt>
                <c:pt idx="3181">
                  <c:v>1.3568697880222535E-2</c:v>
                </c:pt>
                <c:pt idx="3182">
                  <c:v>1.3571950744495258E-2</c:v>
                </c:pt>
                <c:pt idx="3183">
                  <c:v>1.3574696352891439E-2</c:v>
                </c:pt>
                <c:pt idx="3184">
                  <c:v>1.3577884342801093E-2</c:v>
                </c:pt>
                <c:pt idx="3185">
                  <c:v>1.3581933714103628E-2</c:v>
                </c:pt>
                <c:pt idx="3186">
                  <c:v>1.3584159276572369E-2</c:v>
                </c:pt>
                <c:pt idx="3187">
                  <c:v>1.3587246111390726E-2</c:v>
                </c:pt>
                <c:pt idx="3188">
                  <c:v>1.3590761263369097E-2</c:v>
                </c:pt>
                <c:pt idx="3189">
                  <c:v>1.3593778063165593E-2</c:v>
                </c:pt>
                <c:pt idx="3190">
                  <c:v>1.3596760921378197E-2</c:v>
                </c:pt>
                <c:pt idx="3191">
                  <c:v>1.3599709783488347E-2</c:v>
                </c:pt>
                <c:pt idx="3192">
                  <c:v>1.3602171784093316E-2</c:v>
                </c:pt>
                <c:pt idx="3193">
                  <c:v>1.3605054836752001E-2</c:v>
                </c:pt>
                <c:pt idx="3194">
                  <c:v>1.3607903734922051E-2</c:v>
                </c:pt>
                <c:pt idx="3195">
                  <c:v>1.3610718424094061E-2</c:v>
                </c:pt>
                <c:pt idx="3196">
                  <c:v>1.3614385423820024E-2</c:v>
                </c:pt>
                <c:pt idx="3197">
                  <c:v>1.3616685985212708E-2</c:v>
                </c:pt>
                <c:pt idx="3198">
                  <c:v>1.3619395348240117E-2</c:v>
                </c:pt>
                <c:pt idx="3199">
                  <c:v>1.3622070279076515E-2</c:v>
                </c:pt>
                <c:pt idx="3200">
                  <c:v>1.3624710723219411E-2</c:v>
                </c:pt>
                <c:pt idx="3201">
                  <c:v>1.3627316626164581E-2</c:v>
                </c:pt>
                <c:pt idx="3202">
                  <c:v>1.3629887933409966E-2</c:v>
                </c:pt>
                <c:pt idx="3203">
                  <c:v>1.3632424590457859E-2</c:v>
                </c:pt>
                <c:pt idx="3204">
                  <c:v>1.3634926542808373E-2</c:v>
                </c:pt>
                <c:pt idx="3205">
                  <c:v>1.3636549703730322E-2</c:v>
                </c:pt>
                <c:pt idx="3206">
                  <c:v>1.363898690975545E-2</c:v>
                </c:pt>
                <c:pt idx="3207">
                  <c:v>1.3641389257982172E-2</c:v>
                </c:pt>
                <c:pt idx="3208">
                  <c:v>1.3643756693925282E-2</c:v>
                </c:pt>
                <c:pt idx="3209">
                  <c:v>1.3644437166581659E-2</c:v>
                </c:pt>
                <c:pt idx="3210">
                  <c:v>1.3648386611017194E-2</c:v>
                </c:pt>
                <c:pt idx="3211">
                  <c:v>1.3650648983200852E-2</c:v>
                </c:pt>
                <c:pt idx="3212">
                  <c:v>1.365287622516885E-2</c:v>
                </c:pt>
                <c:pt idx="3213">
                  <c:v>1.3655068282443009E-2</c:v>
                </c:pt>
                <c:pt idx="3214">
                  <c:v>1.3657225100545147E-2</c:v>
                </c:pt>
                <c:pt idx="3215">
                  <c:v>1.3659346624999721E-2</c:v>
                </c:pt>
                <c:pt idx="3216">
                  <c:v>1.366143280133426E-2</c:v>
                </c:pt>
                <c:pt idx="3217">
                  <c:v>1.3663483575074976E-2</c:v>
                </c:pt>
                <c:pt idx="3218">
                  <c:v>1.366549889175247E-2</c:v>
                </c:pt>
                <c:pt idx="3219">
                  <c:v>1.3667478696897351E-2</c:v>
                </c:pt>
                <c:pt idx="3220">
                  <c:v>1.3669422936042855E-2</c:v>
                </c:pt>
                <c:pt idx="3221">
                  <c:v>1.3671331554723099E-2</c:v>
                </c:pt>
                <c:pt idx="3222">
                  <c:v>1.3673088876323883E-2</c:v>
                </c:pt>
                <c:pt idx="3223">
                  <c:v>1.3674923483843486E-2</c:v>
                </c:pt>
                <c:pt idx="3224">
                  <c:v>1.3676722304967807E-2</c:v>
                </c:pt>
                <c:pt idx="3225">
                  <c:v>1.3678485285239631E-2</c:v>
                </c:pt>
                <c:pt idx="3226">
                  <c:v>1.3680212370205721E-2</c:v>
                </c:pt>
                <c:pt idx="3227">
                  <c:v>1.3681903505414166E-2</c:v>
                </c:pt>
                <c:pt idx="3228">
                  <c:v>1.3683558636413053E-2</c:v>
                </c:pt>
                <c:pt idx="3229">
                  <c:v>1.3685177708754001E-2</c:v>
                </c:pt>
                <c:pt idx="3230">
                  <c:v>1.3686760667989958E-2</c:v>
                </c:pt>
                <c:pt idx="3231">
                  <c:v>1.3689379450617704E-2</c:v>
                </c:pt>
                <c:pt idx="3232">
                  <c:v>1.3690882371582776E-2</c:v>
                </c:pt>
                <c:pt idx="3233">
                  <c:v>1.3692349000338609E-2</c:v>
                </c:pt>
                <c:pt idx="3234">
                  <c:v>1.3693779282438322E-2</c:v>
                </c:pt>
                <c:pt idx="3235">
                  <c:v>1.3695218592430222E-2</c:v>
                </c:pt>
                <c:pt idx="3236">
                  <c:v>1.3696568164707105E-2</c:v>
                </c:pt>
                <c:pt idx="3237">
                  <c:v>1.3697881216711279E-2</c:v>
                </c:pt>
                <c:pt idx="3238">
                  <c:v>1.3699157694007164E-2</c:v>
                </c:pt>
                <c:pt idx="3239">
                  <c:v>1.3701242303398409E-2</c:v>
                </c:pt>
                <c:pt idx="3240">
                  <c:v>1.3702599624918701E-2</c:v>
                </c:pt>
                <c:pt idx="3241">
                  <c:v>1.3703758252612703E-2</c:v>
                </c:pt>
                <c:pt idx="3242">
                  <c:v>1.370488007202899E-2</c:v>
                </c:pt>
                <c:pt idx="3243">
                  <c:v>1.3704989554695082E-2</c:v>
                </c:pt>
                <c:pt idx="3244">
                  <c:v>1.3706045440671331E-2</c:v>
                </c:pt>
                <c:pt idx="3245">
                  <c:v>1.3707064370933464E-2</c:v>
                </c:pt>
                <c:pt idx="3246">
                  <c:v>1.3708046291061621E-2</c:v>
                </c:pt>
                <c:pt idx="3247">
                  <c:v>1.3709935356834809E-2</c:v>
                </c:pt>
                <c:pt idx="3248">
                  <c:v>1.3710836703170012E-2</c:v>
                </c:pt>
                <c:pt idx="3249">
                  <c:v>1.3711703467142866E-2</c:v>
                </c:pt>
                <c:pt idx="3250">
                  <c:v>1.3712536900439436E-2</c:v>
                </c:pt>
                <c:pt idx="3251">
                  <c:v>1.3713338256563689E-2</c:v>
                </c:pt>
                <c:pt idx="3252">
                  <c:v>1.3713195752228605E-2</c:v>
                </c:pt>
                <c:pt idx="3253">
                  <c:v>1.3714849760389877E-2</c:v>
                </c:pt>
                <c:pt idx="3254">
                  <c:v>1.3715562424186241E-2</c:v>
                </c:pt>
                <c:pt idx="3255">
                  <c:v>1.3716248042996138E-2</c:v>
                </c:pt>
                <c:pt idx="3256">
                  <c:v>1.3716011920329944E-2</c:v>
                </c:pt>
                <c:pt idx="3257">
                  <c:v>1.3716055214899315E-2</c:v>
                </c:pt>
                <c:pt idx="3258">
                  <c:v>1.3716672375623167E-2</c:v>
                </c:pt>
                <c:pt idx="3259">
                  <c:v>1.3717267040502716E-2</c:v>
                </c:pt>
                <c:pt idx="3260">
                  <c:v>1.3717840514393852E-2</c:v>
                </c:pt>
                <c:pt idx="3261">
                  <c:v>1.3718688278707996E-2</c:v>
                </c:pt>
                <c:pt idx="3262">
                  <c:v>1.3719222632041445E-2</c:v>
                </c:pt>
                <c:pt idx="3263">
                  <c:v>1.3719739796163522E-2</c:v>
                </c:pt>
                <c:pt idx="3264">
                  <c:v>1.3720241076202538E-2</c:v>
                </c:pt>
                <c:pt idx="3265">
                  <c:v>1.3720727779138074E-2</c:v>
                </c:pt>
                <c:pt idx="3266">
                  <c:v>1.3720909654133553E-2</c:v>
                </c:pt>
                <c:pt idx="3267">
                  <c:v>1.372137148385498E-2</c:v>
                </c:pt>
                <c:pt idx="3268">
                  <c:v>1.3721822628615425E-2</c:v>
                </c:pt>
                <c:pt idx="3269">
                  <c:v>1.3722264410063533E-2</c:v>
                </c:pt>
                <c:pt idx="3270">
                  <c:v>1.3722988511479186E-2</c:v>
                </c:pt>
                <c:pt idx="3271">
                  <c:v>1.3723415302292425E-2</c:v>
                </c:pt>
                <c:pt idx="3272">
                  <c:v>1.3723836716814165E-2</c:v>
                </c:pt>
                <c:pt idx="3273">
                  <c:v>1.3724491035535129E-2</c:v>
                </c:pt>
                <c:pt idx="3274">
                  <c:v>1.3724437510534817E-2</c:v>
                </c:pt>
                <c:pt idx="3275">
                  <c:v>1.3724789521300988E-2</c:v>
                </c:pt>
                <c:pt idx="3276">
                  <c:v>1.3725197124004841E-2</c:v>
                </c:pt>
                <c:pt idx="3277">
                  <c:v>1.3725601407654052E-2</c:v>
                </c:pt>
                <c:pt idx="3278">
                  <c:v>1.3726002366077641E-2</c:v>
                </c:pt>
                <c:pt idx="3279">
                  <c:v>1.3726399993105962E-2</c:v>
                </c:pt>
                <c:pt idx="3280">
                  <c:v>1.372679428256892E-2</c:v>
                </c:pt>
                <c:pt idx="3281">
                  <c:v>1.3727185228296423E-2</c:v>
                </c:pt>
                <c:pt idx="3282">
                  <c:v>1.3727572824117056E-2</c:v>
                </c:pt>
                <c:pt idx="3283">
                  <c:v>1.3729394062763524E-2</c:v>
                </c:pt>
                <c:pt idx="3284">
                  <c:v>1.372977380048866E-2</c:v>
                </c:pt>
                <c:pt idx="3285">
                  <c:v>1.3730150166955685E-2</c:v>
                </c:pt>
                <c:pt idx="3286">
                  <c:v>1.373052315599233E-2</c:v>
                </c:pt>
                <c:pt idx="3287">
                  <c:v>1.3730033352123935E-2</c:v>
                </c:pt>
                <c:pt idx="3288">
                  <c:v>1.3730400258657943E-2</c:v>
                </c:pt>
                <c:pt idx="3289">
                  <c:v>1.3730763770956675E-2</c:v>
                </c:pt>
                <c:pt idx="3290">
                  <c:v>1.3731123882849331E-2</c:v>
                </c:pt>
                <c:pt idx="3291">
                  <c:v>1.3731480588165982E-2</c:v>
                </c:pt>
                <c:pt idx="3292">
                  <c:v>1.3732689818601656E-2</c:v>
                </c:pt>
                <c:pt idx="3293">
                  <c:v>1.373303899283527E-2</c:v>
                </c:pt>
                <c:pt idx="3294">
                  <c:v>1.3733384740269394E-2</c:v>
                </c:pt>
                <c:pt idx="3295">
                  <c:v>1.3733727054733051E-2</c:v>
                </c:pt>
                <c:pt idx="3296">
                  <c:v>1.3733212800139841E-2</c:v>
                </c:pt>
                <c:pt idx="3297">
                  <c:v>1.3733548936419307E-2</c:v>
                </c:pt>
                <c:pt idx="3298">
                  <c:v>1.3733881622929779E-2</c:v>
                </c:pt>
                <c:pt idx="3299">
                  <c:v>1.3735061859455286E-2</c:v>
                </c:pt>
                <c:pt idx="3300">
                  <c:v>1.3735386916497646E-2</c:v>
                </c:pt>
                <c:pt idx="3301">
                  <c:v>1.3735708503541522E-2</c:v>
                </c:pt>
                <c:pt idx="3302">
                  <c:v>1.3736026614416797E-2</c:v>
                </c:pt>
                <c:pt idx="3303">
                  <c:v>1.3736341242952496E-2</c:v>
                </c:pt>
                <c:pt idx="3304">
                  <c:v>1.3735804951291054E-2</c:v>
                </c:pt>
                <c:pt idx="3305">
                  <c:v>1.3736960028319527E-2</c:v>
                </c:pt>
                <c:pt idx="3306">
                  <c:v>1.3737264172809335E-2</c:v>
                </c:pt>
                <c:pt idx="3307">
                  <c:v>1.3737564810275224E-2</c:v>
                </c:pt>
                <c:pt idx="3308">
                  <c:v>1.373786193454493E-2</c:v>
                </c:pt>
                <c:pt idx="3309">
                  <c:v>1.3737030421338236E-2</c:v>
                </c:pt>
                <c:pt idx="3310">
                  <c:v>1.3737321472080424E-2</c:v>
                </c:pt>
                <c:pt idx="3311">
                  <c:v>1.3737608993413759E-2</c:v>
                </c:pt>
                <c:pt idx="3312">
                  <c:v>1.3737892979167355E-2</c:v>
                </c:pt>
                <c:pt idx="3313">
                  <c:v>1.3738453752409606E-2</c:v>
                </c:pt>
                <c:pt idx="3314">
                  <c:v>1.373985057599437E-2</c:v>
                </c:pt>
                <c:pt idx="3315">
                  <c:v>1.3739003499813489E-2</c:v>
                </c:pt>
                <c:pt idx="3316">
                  <c:v>1.3739273035348802E-2</c:v>
                </c:pt>
                <c:pt idx="3317">
                  <c:v>1.3739539003879061E-2</c:v>
                </c:pt>
                <c:pt idx="3318">
                  <c:v>1.3739522301021493E-2</c:v>
                </c:pt>
                <c:pt idx="3319">
                  <c:v>1.3739781364965856E-2</c:v>
                </c:pt>
                <c:pt idx="3320">
                  <c:v>1.3740036843972157E-2</c:v>
                </c:pt>
                <c:pt idx="3321">
                  <c:v>1.3740288731870389E-2</c:v>
                </c:pt>
                <c:pt idx="3322">
                  <c:v>1.374081512550885E-2</c:v>
                </c:pt>
                <c:pt idx="3323">
                  <c:v>1.374105956244031E-2</c:v>
                </c:pt>
                <c:pt idx="3324">
                  <c:v>1.3741300389175913E-2</c:v>
                </c:pt>
                <c:pt idx="3325">
                  <c:v>1.3741537599546166E-2</c:v>
                </c:pt>
                <c:pt idx="3326">
                  <c:v>1.3741494088802457E-2</c:v>
                </c:pt>
                <c:pt idx="3327">
                  <c:v>1.3741724300487776E-2</c:v>
                </c:pt>
                <c:pt idx="3328">
                  <c:v>1.3741950877877593E-2</c:v>
                </c:pt>
                <c:pt idx="3329">
                  <c:v>1.3742173814801461E-2</c:v>
                </c:pt>
                <c:pt idx="3330">
                  <c:v>1.3742393105088927E-2</c:v>
                </c:pt>
                <c:pt idx="3331">
                  <c:v>1.3742608742571303E-2</c:v>
                </c:pt>
                <c:pt idx="3332">
                  <c:v>1.3742820721079456E-2</c:v>
                </c:pt>
                <c:pt idx="3333">
                  <c:v>1.37430290344425E-2</c:v>
                </c:pt>
                <c:pt idx="3334">
                  <c:v>1.374323367649174E-2</c:v>
                </c:pt>
                <c:pt idx="3335">
                  <c:v>1.3744533753716041E-2</c:v>
                </c:pt>
                <c:pt idx="3336">
                  <c:v>1.3744730003163702E-2</c:v>
                </c:pt>
                <c:pt idx="3337">
                  <c:v>1.374492256046413E-2</c:v>
                </c:pt>
                <c:pt idx="3338">
                  <c:v>1.3745111419447205E-2</c:v>
                </c:pt>
                <c:pt idx="3339">
                  <c:v>1.3744475371232412E-2</c:v>
                </c:pt>
                <c:pt idx="3340">
                  <c:v>1.374465759573675E-2</c:v>
                </c:pt>
                <c:pt idx="3341">
                  <c:v>1.3744836105158639E-2</c:v>
                </c:pt>
                <c:pt idx="3342">
                  <c:v>1.3745010893327714E-2</c:v>
                </c:pt>
                <c:pt idx="3343">
                  <c:v>1.3745181954074485E-2</c:v>
                </c:pt>
                <c:pt idx="3344">
                  <c:v>1.3746166563130168E-2</c:v>
                </c:pt>
                <c:pt idx="3345">
                  <c:v>1.3746329361118591E-2</c:v>
                </c:pt>
                <c:pt idx="3346">
                  <c:v>1.3746488411425711E-2</c:v>
                </c:pt>
                <c:pt idx="3347">
                  <c:v>1.3746643707881836E-2</c:v>
                </c:pt>
                <c:pt idx="3348">
                  <c:v>1.3745981130536322E-2</c:v>
                </c:pt>
                <c:pt idx="3349">
                  <c:v>1.3746129697187326E-2</c:v>
                </c:pt>
                <c:pt idx="3350">
                  <c:v>1.3746274493228712E-2</c:v>
                </c:pt>
                <c:pt idx="3351">
                  <c:v>1.3746415512490116E-2</c:v>
                </c:pt>
                <c:pt idx="3352">
                  <c:v>1.3746552748804233E-2</c:v>
                </c:pt>
                <c:pt idx="3353">
                  <c:v>1.3747496310207351E-2</c:v>
                </c:pt>
                <c:pt idx="3354">
                  <c:v>1.3747625156938054E-2</c:v>
                </c:pt>
                <c:pt idx="3355">
                  <c:v>1.37477502004551E-2</c:v>
                </c:pt>
                <c:pt idx="3356">
                  <c:v>1.3747871434589659E-2</c:v>
                </c:pt>
                <c:pt idx="3357">
                  <c:v>1.3747988853170754E-2</c:v>
                </c:pt>
                <c:pt idx="3358">
                  <c:v>1.3748102450028266E-2</c:v>
                </c:pt>
                <c:pt idx="3359">
                  <c:v>1.3748212218992077E-2</c:v>
                </c:pt>
                <c:pt idx="3360">
                  <c:v>1.3748318153892498E-2</c:v>
                </c:pt>
                <c:pt idx="3361">
                  <c:v>1.3747080779303762E-2</c:v>
                </c:pt>
                <c:pt idx="3362">
                  <c:v>1.3747180392662208E-2</c:v>
                </c:pt>
                <c:pt idx="3363">
                  <c:v>1.3747276156383138E-2</c:v>
                </c:pt>
                <c:pt idx="3364">
                  <c:v>1.3747368064297346E-2</c:v>
                </c:pt>
                <c:pt idx="3365">
                  <c:v>1.3747456110236946E-2</c:v>
                </c:pt>
                <c:pt idx="3366">
                  <c:v>1.3747806850188175E-2</c:v>
                </c:pt>
                <c:pt idx="3367">
                  <c:v>1.3747886877839493E-2</c:v>
                </c:pt>
                <c:pt idx="3368">
                  <c:v>1.374796302442172E-2</c:v>
                </c:pt>
                <c:pt idx="3369">
                  <c:v>1.3748035283765283E-2</c:v>
                </c:pt>
                <c:pt idx="3370">
                  <c:v>1.3747838194400151E-2</c:v>
                </c:pt>
                <c:pt idx="3371">
                  <c:v>1.3747902938945787E-2</c:v>
                </c:pt>
                <c:pt idx="3372">
                  <c:v>1.3747963778334562E-2</c:v>
                </c:pt>
                <c:pt idx="3373">
                  <c:v>1.3748020706399475E-2</c:v>
                </c:pt>
                <c:pt idx="3374">
                  <c:v>1.3748338055992793E-2</c:v>
                </c:pt>
                <c:pt idx="3375">
                  <c:v>1.3748386862358335E-2</c:v>
                </c:pt>
                <c:pt idx="3376">
                  <c:v>1.3748431738303932E-2</c:v>
                </c:pt>
                <c:pt idx="3377">
                  <c:v>1.3748472677660013E-2</c:v>
                </c:pt>
                <c:pt idx="3378">
                  <c:v>1.3748509674258764E-2</c:v>
                </c:pt>
                <c:pt idx="3379">
                  <c:v>1.3748279791533816E-2</c:v>
                </c:pt>
                <c:pt idx="3380">
                  <c:v>1.3748309167608429E-2</c:v>
                </c:pt>
                <c:pt idx="3381">
                  <c:v>1.3748334583009482E-2</c:v>
                </c:pt>
                <c:pt idx="3382">
                  <c:v>1.3748356031570862E-2</c:v>
                </c:pt>
                <c:pt idx="3383">
                  <c:v>1.3748373507122035E-2</c:v>
                </c:pt>
                <c:pt idx="3384">
                  <c:v>1.3748387003495555E-2</c:v>
                </c:pt>
                <c:pt idx="3385">
                  <c:v>1.3748396514523102E-2</c:v>
                </c:pt>
                <c:pt idx="3386">
                  <c:v>1.3748402034036347E-2</c:v>
                </c:pt>
                <c:pt idx="3387">
                  <c:v>1.3749706575396288E-2</c:v>
                </c:pt>
                <c:pt idx="3388">
                  <c:v>1.3749702651563845E-2</c:v>
                </c:pt>
                <c:pt idx="3389">
                  <c:v>1.3749694714744902E-2</c:v>
                </c:pt>
                <c:pt idx="3390">
                  <c:v>1.3749682758772346E-2</c:v>
                </c:pt>
                <c:pt idx="3391">
                  <c:v>1.374888850047631E-2</c:v>
                </c:pt>
                <c:pt idx="3392">
                  <c:v>1.3748869360089112E-2</c:v>
                </c:pt>
                <c:pt idx="3393">
                  <c:v>1.3748846183821649E-2</c:v>
                </c:pt>
                <c:pt idx="3394">
                  <c:v>1.374881896550618E-2</c:v>
                </c:pt>
                <c:pt idx="3395">
                  <c:v>1.3748787698972772E-2</c:v>
                </c:pt>
                <c:pt idx="3396">
                  <c:v>1.374952627519915E-2</c:v>
                </c:pt>
                <c:pt idx="3397">
                  <c:v>1.3749486012401753E-2</c:v>
                </c:pt>
                <c:pt idx="3398">
                  <c:v>1.3749441681095384E-2</c:v>
                </c:pt>
                <c:pt idx="3399">
                  <c:v>1.3749393275111217E-2</c:v>
                </c:pt>
                <c:pt idx="3400">
                  <c:v>1.3748570427153439E-2</c:v>
                </c:pt>
                <c:pt idx="3401">
                  <c:v>1.3748514741779313E-2</c:v>
                </c:pt>
                <c:pt idx="3402">
                  <c:v>1.3748454965009113E-2</c:v>
                </c:pt>
                <c:pt idx="3403">
                  <c:v>1.3748391090674657E-2</c:v>
                </c:pt>
                <c:pt idx="3404">
                  <c:v>1.3748323112606892E-2</c:v>
                </c:pt>
                <c:pt idx="3405">
                  <c:v>1.3749016925496091E-2</c:v>
                </c:pt>
                <c:pt idx="3406">
                  <c:v>1.3748939824031522E-2</c:v>
                </c:pt>
                <c:pt idx="3407">
                  <c:v>1.3748858598537235E-2</c:v>
                </c:pt>
                <c:pt idx="3408">
                  <c:v>1.3748773242843539E-2</c:v>
                </c:pt>
                <c:pt idx="3409">
                  <c:v>1.3748683750781606E-2</c:v>
                </c:pt>
                <c:pt idx="3410">
                  <c:v>1.3748590116182607E-2</c:v>
                </c:pt>
                <c:pt idx="3411">
                  <c:v>1.3748492332878571E-2</c:v>
                </c:pt>
                <c:pt idx="3412">
                  <c:v>1.3748390394700244E-2</c:v>
                </c:pt>
                <c:pt idx="3413">
                  <c:v>1.3747019730209142E-2</c:v>
                </c:pt>
                <c:pt idx="3414">
                  <c:v>1.3746910983093963E-2</c:v>
                </c:pt>
                <c:pt idx="3415">
                  <c:v>1.3746798065594082E-2</c:v>
                </c:pt>
                <c:pt idx="3416">
                  <c:v>1.3746680971542058E-2</c:v>
                </c:pt>
                <c:pt idx="3417">
                  <c:v>1.3746559694771333E-2</c:v>
                </c:pt>
                <c:pt idx="3418">
                  <c:v>1.3746685662793381E-2</c:v>
                </c:pt>
                <c:pt idx="3419">
                  <c:v>1.3746555695349541E-2</c:v>
                </c:pt>
                <c:pt idx="3420">
                  <c:v>1.3746421526083952E-2</c:v>
                </c:pt>
                <c:pt idx="3421">
                  <c:v>1.3746283148829242E-2</c:v>
                </c:pt>
                <c:pt idx="3422">
                  <c:v>1.3745890354269635E-2</c:v>
                </c:pt>
                <c:pt idx="3423">
                  <c:v>1.3745743851667762E-2</c:v>
                </c:pt>
                <c:pt idx="3424">
                  <c:v>1.374559312317509E-2</c:v>
                </c:pt>
                <c:pt idx="3425">
                  <c:v>1.374543816262418E-2</c:v>
                </c:pt>
                <c:pt idx="3426">
                  <c:v>1.3745527926847148E-2</c:v>
                </c:pt>
                <c:pt idx="3427">
                  <c:v>1.3745364172136697E-2</c:v>
                </c:pt>
                <c:pt idx="3428">
                  <c:v>1.3745196166264186E-2</c:v>
                </c:pt>
                <c:pt idx="3429">
                  <c:v>1.3745023903062242E-2</c:v>
                </c:pt>
                <c:pt idx="3430">
                  <c:v>1.3744821809863363E-2</c:v>
                </c:pt>
                <c:pt idx="3431">
                  <c:v>1.3744393048677415E-2</c:v>
                </c:pt>
                <c:pt idx="3432">
                  <c:v>1.3744207679787231E-2</c:v>
                </c:pt>
                <c:pt idx="3433">
                  <c:v>1.3744018028620859E-2</c:v>
                </c:pt>
                <c:pt idx="3434">
                  <c:v>1.3743824089011735E-2</c:v>
                </c:pt>
                <c:pt idx="3435">
                  <c:v>1.3743625854791094E-2</c:v>
                </c:pt>
                <c:pt idx="3436">
                  <c:v>1.3743423319793701E-2</c:v>
                </c:pt>
                <c:pt idx="3437">
                  <c:v>1.3743216477851674E-2</c:v>
                </c:pt>
                <c:pt idx="3438">
                  <c:v>1.3743005322799337E-2</c:v>
                </c:pt>
                <c:pt idx="3439">
                  <c:v>1.3743768983697604E-2</c:v>
                </c:pt>
                <c:pt idx="3440">
                  <c:v>1.3743547905630616E-2</c:v>
                </c:pt>
                <c:pt idx="3441">
                  <c:v>1.3743322493531683E-2</c:v>
                </c:pt>
                <c:pt idx="3442">
                  <c:v>1.3743092741231904E-2</c:v>
                </c:pt>
                <c:pt idx="3443">
                  <c:v>1.3742128173835728E-2</c:v>
                </c:pt>
                <c:pt idx="3444">
                  <c:v>1.3742620191361535E-2</c:v>
                </c:pt>
                <c:pt idx="3445">
                  <c:v>1.3741751377828237E-2</c:v>
                </c:pt>
                <c:pt idx="3446">
                  <c:v>1.3742130206679517E-2</c:v>
                </c:pt>
                <c:pt idx="3447">
                  <c:v>1.3741878660865717E-2</c:v>
                </c:pt>
                <c:pt idx="3448">
                  <c:v>1.3741622737845859E-2</c:v>
                </c:pt>
                <c:pt idx="3449">
                  <c:v>1.3741362431452769E-2</c:v>
                </c:pt>
                <c:pt idx="3450">
                  <c:v>1.3741097735520139E-2</c:v>
                </c:pt>
                <c:pt idx="3451">
                  <c:v>1.3740828643879491E-2</c:v>
                </c:pt>
                <c:pt idx="3452">
                  <c:v>1.3740555150363225E-2</c:v>
                </c:pt>
                <c:pt idx="3453">
                  <c:v>1.3740277248805459E-2</c:v>
                </c:pt>
                <c:pt idx="3454">
                  <c:v>1.3739994933037724E-2</c:v>
                </c:pt>
                <c:pt idx="3455">
                  <c:v>1.3739708196893274E-2</c:v>
                </c:pt>
                <c:pt idx="3456">
                  <c:v>1.3739417034204936E-2</c:v>
                </c:pt>
                <c:pt idx="3457">
                  <c:v>1.3739121438804671E-2</c:v>
                </c:pt>
                <c:pt idx="3458">
                  <c:v>1.3738821404526168E-2</c:v>
                </c:pt>
                <c:pt idx="3459">
                  <c:v>1.3738516925202685E-2</c:v>
                </c:pt>
                <c:pt idx="3460">
                  <c:v>1.373820799466618E-2</c:v>
                </c:pt>
                <c:pt idx="3461">
                  <c:v>1.3737894606749483E-2</c:v>
                </c:pt>
                <c:pt idx="3462">
                  <c:v>1.3737576755287143E-2</c:v>
                </c:pt>
                <c:pt idx="3463">
                  <c:v>1.3737254434111123E-2</c:v>
                </c:pt>
                <c:pt idx="3464">
                  <c:v>1.3736927637054247E-2</c:v>
                </c:pt>
                <c:pt idx="3465">
                  <c:v>1.373565124738573E-2</c:v>
                </c:pt>
                <c:pt idx="3466">
                  <c:v>1.3735316821589062E-2</c:v>
                </c:pt>
                <c:pt idx="3467">
                  <c:v>1.3734977903855845E-2</c:v>
                </c:pt>
                <c:pt idx="3468">
                  <c:v>1.3734634488019084E-2</c:v>
                </c:pt>
                <c:pt idx="3469">
                  <c:v>1.3734521539884878E-2</c:v>
                </c:pt>
                <c:pt idx="3470">
                  <c:v>1.3735107044442222E-2</c:v>
                </c:pt>
                <c:pt idx="3471">
                  <c:v>1.3733811486141162E-2</c:v>
                </c:pt>
                <c:pt idx="3472">
                  <c:v>1.3733449677284003E-2</c:v>
                </c:pt>
                <c:pt idx="3473">
                  <c:v>1.3733083338883069E-2</c:v>
                </c:pt>
                <c:pt idx="3474">
                  <c:v>1.3732479187546625E-2</c:v>
                </c:pt>
                <c:pt idx="3475">
                  <c:v>1.3732104112344788E-2</c:v>
                </c:pt>
                <c:pt idx="3476">
                  <c:v>1.373172448971444E-2</c:v>
                </c:pt>
                <c:pt idx="3477">
                  <c:v>1.3731340313489023E-2</c:v>
                </c:pt>
                <c:pt idx="3478">
                  <c:v>1.3731183487903677E-2</c:v>
                </c:pt>
                <c:pt idx="3479">
                  <c:v>1.3730789842752037E-2</c:v>
                </c:pt>
                <c:pt idx="3480">
                  <c:v>1.3730391624895545E-2</c:v>
                </c:pt>
                <c:pt idx="3481">
                  <c:v>1.3729988828168144E-2</c:v>
                </c:pt>
                <c:pt idx="3482">
                  <c:v>1.3728714210365624E-2</c:v>
                </c:pt>
                <c:pt idx="3483">
                  <c:v>1.3728991506597321E-2</c:v>
                </c:pt>
                <c:pt idx="3484">
                  <c:v>1.3728572964075361E-2</c:v>
                </c:pt>
                <c:pt idx="3485">
                  <c:v>1.372814981537818E-2</c:v>
                </c:pt>
                <c:pt idx="3486">
                  <c:v>1.3727722054339721E-2</c:v>
                </c:pt>
                <c:pt idx="3487">
                  <c:v>1.3727289674794368E-2</c:v>
                </c:pt>
                <c:pt idx="3488">
                  <c:v>1.3726852670577818E-2</c:v>
                </c:pt>
                <c:pt idx="3489">
                  <c:v>1.3726411035523137E-2</c:v>
                </c:pt>
                <c:pt idx="3490">
                  <c:v>1.3725964763466905E-2</c:v>
                </c:pt>
                <c:pt idx="3491">
                  <c:v>1.3725968264473806E-2</c:v>
                </c:pt>
                <c:pt idx="3492">
                  <c:v>1.3725511996713709E-2</c:v>
                </c:pt>
                <c:pt idx="3493">
                  <c:v>1.3725051072222091E-2</c:v>
                </c:pt>
                <c:pt idx="3494">
                  <c:v>1.3724585484833449E-2</c:v>
                </c:pt>
                <c:pt idx="3495">
                  <c:v>1.3723889444437504E-2</c:v>
                </c:pt>
                <c:pt idx="3496">
                  <c:v>1.372327841380158E-2</c:v>
                </c:pt>
                <c:pt idx="3497">
                  <c:v>1.3722935608505736E-2</c:v>
                </c:pt>
                <c:pt idx="3498">
                  <c:v>1.3722451663210532E-2</c:v>
                </c:pt>
                <c:pt idx="3499">
                  <c:v>1.3721963024808659E-2</c:v>
                </c:pt>
                <c:pt idx="3500">
                  <c:v>1.3721693694384175E-2</c:v>
                </c:pt>
                <c:pt idx="3501">
                  <c:v>1.3721195294079235E-2</c:v>
                </c:pt>
                <c:pt idx="3502">
                  <c:v>1.3720692181554551E-2</c:v>
                </c:pt>
                <c:pt idx="3503">
                  <c:v>1.3720184350643315E-2</c:v>
                </c:pt>
                <c:pt idx="3504">
                  <c:v>1.371944922041691E-2</c:v>
                </c:pt>
                <c:pt idx="3505">
                  <c:v>1.3718932293906133E-2</c:v>
                </c:pt>
                <c:pt idx="3506">
                  <c:v>1.3718410631134137E-2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7191552"/>
        <c:axId val="676032896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[0]!FRA6MDates</c:f>
              <c:numCache>
                <c:formatCode>ddd\,\ dd\-mmm\-yyyy</c:formatCode>
                <c:ptCount val="18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42758</c:v>
                </c:pt>
                <c:pt idx="13">
                  <c:v>42787</c:v>
                </c:pt>
                <c:pt idx="14">
                  <c:v>42815</c:v>
                </c:pt>
                <c:pt idx="15">
                  <c:v>42846</c:v>
                </c:pt>
                <c:pt idx="16">
                  <c:v>42877</c:v>
                </c:pt>
                <c:pt idx="17">
                  <c:v>42907</c:v>
                </c:pt>
              </c:numCache>
            </c:numRef>
          </c:xVal>
          <c:yVal>
            <c:numRef>
              <c:f>[0]!FRA6MSeries</c:f>
              <c:numCache>
                <c:formatCode>0.0000%</c:formatCode>
                <c:ptCount val="18"/>
                <c:pt idx="0">
                  <c:v>-4.8000000000000001E-4</c:v>
                </c:pt>
                <c:pt idx="1">
                  <c:v>-5.6999999999999998E-4</c:v>
                </c:pt>
                <c:pt idx="2">
                  <c:v>-6.4999999999999997E-4</c:v>
                </c:pt>
                <c:pt idx="3">
                  <c:v>-7.000000000000001E-4</c:v>
                </c:pt>
                <c:pt idx="4">
                  <c:v>-7.5000000000000012E-4</c:v>
                </c:pt>
                <c:pt idx="5">
                  <c:v>-7.8000000000000009E-4</c:v>
                </c:pt>
                <c:pt idx="6">
                  <c:v>-7.8000000000000009E-4</c:v>
                </c:pt>
                <c:pt idx="7">
                  <c:v>-7.8000000000000009E-4</c:v>
                </c:pt>
                <c:pt idx="8">
                  <c:v>-7.7000000000000018E-4</c:v>
                </c:pt>
                <c:pt idx="9">
                  <c:v>-7.3000000000000007E-4</c:v>
                </c:pt>
                <c:pt idx="10">
                  <c:v>-6.9000000000000008E-4</c:v>
                </c:pt>
                <c:pt idx="11">
                  <c:v>-6.4000000000000005E-4</c:v>
                </c:pt>
                <c:pt idx="12">
                  <c:v>-5.5999999999999995E-4</c:v>
                </c:pt>
                <c:pt idx="13">
                  <c:v>-4.6999999999999999E-4</c:v>
                </c:pt>
                <c:pt idx="14">
                  <c:v>-3.7999999999999997E-4</c:v>
                </c:pt>
                <c:pt idx="15">
                  <c:v>-2.6000000000000003E-4</c:v>
                </c:pt>
                <c:pt idx="16">
                  <c:v>-1.3999999999999999E-4</c:v>
                </c:pt>
                <c:pt idx="17">
                  <c:v>-2.0000000000000019E-5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67191552"/>
        <c:axId val="676032896"/>
      </c:scatterChart>
      <c:dateAx>
        <c:axId val="667191552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3289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6032896"/>
        <c:scaling>
          <c:orientation val="minMax"/>
          <c:max val="2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67191552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[0]!ONFwd6M</c:f>
              <c:numCache>
                <c:formatCode>0.0000%</c:formatCode>
                <c:ptCount val="3534"/>
                <c:pt idx="0">
                  <c:v>-1.7248452494289523E-4</c:v>
                </c:pt>
                <c:pt idx="1">
                  <c:v>-1.7248440103201368E-4</c:v>
                </c:pt>
                <c:pt idx="2">
                  <c:v>-1.7248452498286326E-4</c:v>
                </c:pt>
                <c:pt idx="3">
                  <c:v>-1.7248452502283129E-4</c:v>
                </c:pt>
                <c:pt idx="4">
                  <c:v>-1.7248452494289523E-4</c:v>
                </c:pt>
                <c:pt idx="5">
                  <c:v>6.915222375925012E-4</c:v>
                </c:pt>
                <c:pt idx="6">
                  <c:v>-1.7248452502283129E-4</c:v>
                </c:pt>
                <c:pt idx="7">
                  <c:v>-1.7248452494289523E-4</c:v>
                </c:pt>
                <c:pt idx="8">
                  <c:v>-1.7248452502283129E-4</c:v>
                </c:pt>
                <c:pt idx="9">
                  <c:v>-1.7248452494289523E-4</c:v>
                </c:pt>
                <c:pt idx="10">
                  <c:v>-1.724844423423022E-4</c:v>
                </c:pt>
                <c:pt idx="11">
                  <c:v>-1.7248452498286326E-4</c:v>
                </c:pt>
                <c:pt idx="12">
                  <c:v>-1.7248452502283129E-4</c:v>
                </c:pt>
                <c:pt idx="13">
                  <c:v>-1.7248452494289523E-4</c:v>
                </c:pt>
                <c:pt idx="14">
                  <c:v>-1.7248452494289523E-4</c:v>
                </c:pt>
                <c:pt idx="15">
                  <c:v>-1.7248444236894755E-4</c:v>
                </c:pt>
                <c:pt idx="16">
                  <c:v>-1.7248452494289523E-4</c:v>
                </c:pt>
                <c:pt idx="17">
                  <c:v>-1.7248452502283129E-4</c:v>
                </c:pt>
                <c:pt idx="18">
                  <c:v>-1.7248452494289523E-4</c:v>
                </c:pt>
                <c:pt idx="19">
                  <c:v>-1.7431964575820302E-4</c:v>
                </c:pt>
                <c:pt idx="20">
                  <c:v>-1.8209512757660917E-4</c:v>
                </c:pt>
                <c:pt idx="21">
                  <c:v>-1.9032850271827328E-4</c:v>
                </c:pt>
                <c:pt idx="22">
                  <c:v>-1.9462230555156168E-4</c:v>
                </c:pt>
                <c:pt idx="23">
                  <c:v>-1.9899138952617079E-4</c:v>
                </c:pt>
                <c:pt idx="24">
                  <c:v>-2.0341507698251604E-4</c:v>
                </c:pt>
                <c:pt idx="25">
                  <c:v>-2.1234095320732393E-4</c:v>
                </c:pt>
                <c:pt idx="26">
                  <c:v>-2.2124231986442311E-4</c:v>
                </c:pt>
                <c:pt idx="27">
                  <c:v>-2.2562886746957389E-4</c:v>
                </c:pt>
                <c:pt idx="28">
                  <c:v>-2.2994595559655551E-4</c:v>
                </c:pt>
                <c:pt idx="29">
                  <c:v>-2.3417290654581535E-4</c:v>
                </c:pt>
                <c:pt idx="30">
                  <c:v>-2.4222280316177347E-4</c:v>
                </c:pt>
                <c:pt idx="31">
                  <c:v>-2.497657969247058E-4</c:v>
                </c:pt>
                <c:pt idx="32">
                  <c:v>-2.532319049652898E-4</c:v>
                </c:pt>
                <c:pt idx="33">
                  <c:v>-2.5648381266840659E-4</c:v>
                </c:pt>
                <c:pt idx="34">
                  <c:v>-2.5950084277415186E-4</c:v>
                </c:pt>
                <c:pt idx="35">
                  <c:v>-2.6464839735673706E-4</c:v>
                </c:pt>
                <c:pt idx="36">
                  <c:v>-2.6880664366402129E-4</c:v>
                </c:pt>
                <c:pt idx="37">
                  <c:v>-2.7033912780360936E-4</c:v>
                </c:pt>
                <c:pt idx="38">
                  <c:v>-2.7151267090630427E-4</c:v>
                </c:pt>
                <c:pt idx="39">
                  <c:v>-2.7230659611188202E-4</c:v>
                </c:pt>
                <c:pt idx="40">
                  <c:v>-2.7252546006550915E-4</c:v>
                </c:pt>
                <c:pt idx="41">
                  <c:v>-2.724095727790754E-4</c:v>
                </c:pt>
                <c:pt idx="42">
                  <c:v>-2.7369425110279622E-4</c:v>
                </c:pt>
                <c:pt idx="43">
                  <c:v>-2.75137247665036E-4</c:v>
                </c:pt>
                <c:pt idx="44">
                  <c:v>-2.7675055651155134E-4</c:v>
                </c:pt>
                <c:pt idx="45">
                  <c:v>-2.8060463075796349E-4</c:v>
                </c:pt>
                <c:pt idx="46">
                  <c:v>5.0685432842811906E-4</c:v>
                </c:pt>
                <c:pt idx="47">
                  <c:v>-2.8779156138192263E-4</c:v>
                </c:pt>
                <c:pt idx="48">
                  <c:v>-2.9067861058162947E-4</c:v>
                </c:pt>
                <c:pt idx="49">
                  <c:v>-2.9381992766808196E-4</c:v>
                </c:pt>
                <c:pt idx="50">
                  <c:v>-3.0100983894776334E-4</c:v>
                </c:pt>
                <c:pt idx="51">
                  <c:v>-3.0916775064060431E-4</c:v>
                </c:pt>
                <c:pt idx="52">
                  <c:v>-3.1376031329077847E-4</c:v>
                </c:pt>
                <c:pt idx="53">
                  <c:v>-3.186791062237404E-4</c:v>
                </c:pt>
                <c:pt idx="54">
                  <c:v>-3.2393612300563035E-4</c:v>
                </c:pt>
                <c:pt idx="55">
                  <c:v>-3.3563722514617922E-4</c:v>
                </c:pt>
                <c:pt idx="56">
                  <c:v>-3.4858630282297298E-4</c:v>
                </c:pt>
                <c:pt idx="57">
                  <c:v>-3.557143445798161E-4</c:v>
                </c:pt>
                <c:pt idx="58">
                  <c:v>-3.6325257190217286E-4</c:v>
                </c:pt>
                <c:pt idx="59">
                  <c:v>-3.7121297927544816E-4</c:v>
                </c:pt>
                <c:pt idx="60">
                  <c:v>-3.8860060819878584E-4</c:v>
                </c:pt>
                <c:pt idx="61">
                  <c:v>-4.0741398227073233E-4</c:v>
                </c:pt>
                <c:pt idx="62">
                  <c:v>-4.1704252151664178E-4</c:v>
                </c:pt>
                <c:pt idx="63">
                  <c:v>-4.2651806926308211E-4</c:v>
                </c:pt>
                <c:pt idx="64">
                  <c:v>-4.536669359938017E-4</c:v>
                </c:pt>
                <c:pt idx="65">
                  <c:v>-4.7933576567960046E-4</c:v>
                </c:pt>
                <c:pt idx="66">
                  <c:v>-4.873289898821298E-4</c:v>
                </c:pt>
                <c:pt idx="67">
                  <c:v>-4.9505168460584059E-4</c:v>
                </c:pt>
                <c:pt idx="68">
                  <c:v>-5.0952112791602389E-4</c:v>
                </c:pt>
                <c:pt idx="69">
                  <c:v>-5.2294332724134307E-4</c:v>
                </c:pt>
                <c:pt idx="70">
                  <c:v>-5.290929926982102E-4</c:v>
                </c:pt>
                <c:pt idx="71">
                  <c:v>-5.3488397587120318E-4</c:v>
                </c:pt>
                <c:pt idx="72">
                  <c:v>-5.4030158439299925E-4</c:v>
                </c:pt>
                <c:pt idx="73">
                  <c:v>-5.4981791850039485E-4</c:v>
                </c:pt>
                <c:pt idx="74">
                  <c:v>-5.5794442817891365E-4</c:v>
                </c:pt>
                <c:pt idx="75">
                  <c:v>-5.612747807326457E-4</c:v>
                </c:pt>
                <c:pt idx="76">
                  <c:v>-5.6414360531054086E-4</c:v>
                </c:pt>
                <c:pt idx="77">
                  <c:v>-5.6653621002489274E-4</c:v>
                </c:pt>
                <c:pt idx="78">
                  <c:v>-5.6965965720578993E-4</c:v>
                </c:pt>
                <c:pt idx="79">
                  <c:v>-5.710505852585257E-4</c:v>
                </c:pt>
                <c:pt idx="80">
                  <c:v>-5.7084170710375304E-4</c:v>
                </c:pt>
                <c:pt idx="81">
                  <c:v>-5.7006845572082909E-4</c:v>
                </c:pt>
                <c:pt idx="82">
                  <c:v>-5.688139936665948E-4</c:v>
                </c:pt>
                <c:pt idx="83">
                  <c:v>-5.6611280050411494E-4</c:v>
                </c:pt>
                <c:pt idx="84">
                  <c:v>-5.6343654322166259E-4</c:v>
                </c:pt>
                <c:pt idx="85">
                  <c:v>-5.6212055038695752E-4</c:v>
                </c:pt>
                <c:pt idx="86">
                  <c:v>-5.6082470859308842E-4</c:v>
                </c:pt>
                <c:pt idx="87">
                  <c:v>-5.5955341871971598E-4</c:v>
                </c:pt>
                <c:pt idx="88">
                  <c:v>-5.571138244597762E-4</c:v>
                </c:pt>
                <c:pt idx="89">
                  <c:v>-5.548018087342399E-4</c:v>
                </c:pt>
                <c:pt idx="90">
                  <c:v>-5.5371930045122753E-4</c:v>
                </c:pt>
                <c:pt idx="91">
                  <c:v>-5.5268775256411828E-4</c:v>
                </c:pt>
                <c:pt idx="92">
                  <c:v>-5.5171156667199739E-4</c:v>
                </c:pt>
                <c:pt idx="93">
                  <c:v>-5.4996490100656104E-4</c:v>
                </c:pt>
                <c:pt idx="94">
                  <c:v>-5.4844846907986522E-4</c:v>
                </c:pt>
                <c:pt idx="95">
                  <c:v>-5.4781511319212939E-4</c:v>
                </c:pt>
                <c:pt idx="96">
                  <c:v>-5.4726352749501217E-4</c:v>
                </c:pt>
                <c:pt idx="97">
                  <c:v>-5.4679811318791849E-4</c:v>
                </c:pt>
                <c:pt idx="98">
                  <c:v>-5.4617570187875941E-4</c:v>
                </c:pt>
                <c:pt idx="99">
                  <c:v>-5.4588620020279421E-4</c:v>
                </c:pt>
                <c:pt idx="100">
                  <c:v>-5.4591766463385483E-4</c:v>
                </c:pt>
                <c:pt idx="101">
                  <c:v>-5.4606170905024953E-4</c:v>
                </c:pt>
                <c:pt idx="102">
                  <c:v>-5.4632273469135129E-4</c:v>
                </c:pt>
                <c:pt idx="103">
                  <c:v>-5.4725589866411184E-4</c:v>
                </c:pt>
                <c:pt idx="104">
                  <c:v>-5.4862613440231911E-4</c:v>
                </c:pt>
                <c:pt idx="105">
                  <c:v>-5.4954690182462684E-4</c:v>
                </c:pt>
                <c:pt idx="106">
                  <c:v>-5.506200801708161E-4</c:v>
                </c:pt>
                <c:pt idx="107">
                  <c:v>-5.5185029609994274E-4</c:v>
                </c:pt>
                <c:pt idx="108">
                  <c:v>-5.5485646685227152E-4</c:v>
                </c:pt>
                <c:pt idx="109">
                  <c:v>-5.58434076181058E-4</c:v>
                </c:pt>
                <c:pt idx="110">
                  <c:v>-5.6051888494668134E-4</c:v>
                </c:pt>
                <c:pt idx="111">
                  <c:v>-5.6278849288826649E-4</c:v>
                </c:pt>
                <c:pt idx="112">
                  <c:v>-5.6524752694464553E-4</c:v>
                </c:pt>
                <c:pt idx="113">
                  <c:v>-5.7081924520474558E-4</c:v>
                </c:pt>
                <c:pt idx="114">
                  <c:v>-5.7707046349442237E-4</c:v>
                </c:pt>
                <c:pt idx="115">
                  <c:v>-5.8054603220725198E-4</c:v>
                </c:pt>
                <c:pt idx="116">
                  <c:v>-5.8423878854796385E-4</c:v>
                </c:pt>
                <c:pt idx="117">
                  <c:v>-5.8815335957529413E-4</c:v>
                </c:pt>
                <c:pt idx="118">
                  <c:v>-5.9674402885789846E-4</c:v>
                </c:pt>
                <c:pt idx="119">
                  <c:v>-6.0612232752887962E-4</c:v>
                </c:pt>
                <c:pt idx="120">
                  <c:v>-6.1121537503261436E-4</c:v>
                </c:pt>
                <c:pt idx="121">
                  <c:v>-6.1655799849624771E-4</c:v>
                </c:pt>
                <c:pt idx="122">
                  <c:v>-6.2215482501848385E-4</c:v>
                </c:pt>
                <c:pt idx="123">
                  <c:v>-6.3421783847328328E-4</c:v>
                </c:pt>
                <c:pt idx="124">
                  <c:v>-6.4717669863156857E-4</c:v>
                </c:pt>
                <c:pt idx="125">
                  <c:v>-6.5402195974950672E-4</c:v>
                </c:pt>
                <c:pt idx="126">
                  <c:v>-6.6068526797469218E-4</c:v>
                </c:pt>
                <c:pt idx="127">
                  <c:v>-6.6706826838291988E-4</c:v>
                </c:pt>
                <c:pt idx="128">
                  <c:v>-6.7886177559373095E-4</c:v>
                </c:pt>
                <c:pt idx="129">
                  <c:v>-6.8964977476770883E-4</c:v>
                </c:pt>
                <c:pt idx="130">
                  <c:v>-6.9452067265274309E-4</c:v>
                </c:pt>
                <c:pt idx="131">
                  <c:v>-6.9906703741740017E-4</c:v>
                </c:pt>
                <c:pt idx="132">
                  <c:v>-7.0328149791798467E-4</c:v>
                </c:pt>
                <c:pt idx="133">
                  <c:v>-7.1056581440132049E-4</c:v>
                </c:pt>
                <c:pt idx="134">
                  <c:v>-7.1667287916188371E-4</c:v>
                </c:pt>
                <c:pt idx="135">
                  <c:v>-7.1911725458395637E-4</c:v>
                </c:pt>
                <c:pt idx="136">
                  <c:v>-7.2118550007882476E-4</c:v>
                </c:pt>
                <c:pt idx="137">
                  <c:v>-7.2287024498240982E-4</c:v>
                </c:pt>
                <c:pt idx="138">
                  <c:v>-7.2492308425431418E-4</c:v>
                </c:pt>
                <c:pt idx="139">
                  <c:v>-7.2562679784837769E-4</c:v>
                </c:pt>
                <c:pt idx="140">
                  <c:v>-7.2528347479838828E-4</c:v>
                </c:pt>
                <c:pt idx="141">
                  <c:v>-7.245124252541757E-4</c:v>
                </c:pt>
                <c:pt idx="142">
                  <c:v>-7.233062784717248E-4</c:v>
                </c:pt>
                <c:pt idx="143">
                  <c:v>-7.1940536785053411E-4</c:v>
                </c:pt>
                <c:pt idx="144">
                  <c:v>-7.1398329840377528E-4</c:v>
                </c:pt>
                <c:pt idx="145">
                  <c:v>-7.1049110063281518E-4</c:v>
                </c:pt>
                <c:pt idx="146">
                  <c:v>-7.065195795608048E-4</c:v>
                </c:pt>
                <c:pt idx="147">
                  <c:v>-7.021893802416912E-4</c:v>
                </c:pt>
                <c:pt idx="148">
                  <c:v>-6.9421103924049987E-4</c:v>
                </c:pt>
                <c:pt idx="149">
                  <c:v>-6.8720734027305497E-4</c:v>
                </c:pt>
                <c:pt idx="150">
                  <c:v>-6.8420826884185715E-4</c:v>
                </c:pt>
                <c:pt idx="151">
                  <c:v>-6.8152174451885372E-4</c:v>
                </c:pt>
                <c:pt idx="152">
                  <c:v>-6.7915475331581376E-4</c:v>
                </c:pt>
                <c:pt idx="153">
                  <c:v>-6.7551954392897073E-4</c:v>
                </c:pt>
                <c:pt idx="154">
                  <c:v>-6.7302183977879793E-4</c:v>
                </c:pt>
                <c:pt idx="155">
                  <c:v>-6.7235730383252701E-4</c:v>
                </c:pt>
                <c:pt idx="156">
                  <c:v>-6.7205421671712173E-4</c:v>
                </c:pt>
                <c:pt idx="157">
                  <c:v>-6.7211956444435117E-4</c:v>
                </c:pt>
                <c:pt idx="158">
                  <c:v>-6.7351204548149468E-4</c:v>
                </c:pt>
                <c:pt idx="159">
                  <c:v>-6.7620502213650013E-4</c:v>
                </c:pt>
                <c:pt idx="160">
                  <c:v>-6.7821733281459018E-4</c:v>
                </c:pt>
                <c:pt idx="161">
                  <c:v>-6.806399941661212E-4</c:v>
                </c:pt>
                <c:pt idx="162">
                  <c:v>-6.8347999160334183E-4</c:v>
                </c:pt>
                <c:pt idx="163">
                  <c:v>-6.9058471292127166E-4</c:v>
                </c:pt>
                <c:pt idx="164">
                  <c:v>-6.9915306408319111E-4</c:v>
                </c:pt>
                <c:pt idx="165">
                  <c:v>-7.0418453224529998E-4</c:v>
                </c:pt>
                <c:pt idx="166">
                  <c:v>-7.0967525252374486E-4</c:v>
                </c:pt>
                <c:pt idx="167">
                  <c:v>-7.1563221037074243E-4</c:v>
                </c:pt>
                <c:pt idx="168">
                  <c:v>-7.2913370537275313E-4</c:v>
                </c:pt>
                <c:pt idx="169">
                  <c:v>-7.4411956704434346E-4</c:v>
                </c:pt>
                <c:pt idx="170">
                  <c:v>-7.5165243545338711E-4</c:v>
                </c:pt>
                <c:pt idx="171">
                  <c:v>-7.588206397235453E-4</c:v>
                </c:pt>
                <c:pt idx="172">
                  <c:v>-7.65617256193174E-4</c:v>
                </c:pt>
                <c:pt idx="173">
                  <c:v>-7.7793556444660794E-4</c:v>
                </c:pt>
                <c:pt idx="174">
                  <c:v>-7.8894937403095611E-4</c:v>
                </c:pt>
                <c:pt idx="175">
                  <c:v>-7.9378419933107125E-4</c:v>
                </c:pt>
                <c:pt idx="176">
                  <c:v>-7.9820589566015343E-4</c:v>
                </c:pt>
                <c:pt idx="177">
                  <c:v>-8.0220754003601513E-4</c:v>
                </c:pt>
                <c:pt idx="178">
                  <c:v>-8.0877422015568357E-4</c:v>
                </c:pt>
                <c:pt idx="179">
                  <c:v>-8.1387512537389739E-4</c:v>
                </c:pt>
                <c:pt idx="180">
                  <c:v>-8.1567265625803742E-4</c:v>
                </c:pt>
                <c:pt idx="181">
                  <c:v>-8.1700859397848546E-4</c:v>
                </c:pt>
                <c:pt idx="182">
                  <c:v>-8.1787601511340569E-4</c:v>
                </c:pt>
                <c:pt idx="183">
                  <c:v>-8.180126588630543E-4</c:v>
                </c:pt>
                <c:pt idx="184">
                  <c:v>-8.1652206288307383E-4</c:v>
                </c:pt>
                <c:pt idx="185">
                  <c:v>-8.1494304812412821E-4</c:v>
                </c:pt>
                <c:pt idx="186">
                  <c:v>-8.1285397556918326E-4</c:v>
                </c:pt>
                <c:pt idx="187">
                  <c:v>-8.1024792195627526E-4</c:v>
                </c:pt>
                <c:pt idx="188">
                  <c:v>-8.0327613398267772E-4</c:v>
                </c:pt>
                <c:pt idx="189">
                  <c:v>-7.9451542485120541E-4</c:v>
                </c:pt>
                <c:pt idx="190">
                  <c:v>-7.8922061226283091E-4</c:v>
                </c:pt>
                <c:pt idx="191">
                  <c:v>-7.8351622230243834E-4</c:v>
                </c:pt>
                <c:pt idx="192">
                  <c:v>-7.7799542800072174E-4</c:v>
                </c:pt>
                <c:pt idx="193">
                  <c:v>-7.6808721260590573E-4</c:v>
                </c:pt>
                <c:pt idx="194">
                  <c:v>-7.5934742809646849E-4</c:v>
                </c:pt>
                <c:pt idx="195">
                  <c:v>-7.5557436359563468E-4</c:v>
                </c:pt>
                <c:pt idx="196">
                  <c:v>-7.5216892978069438E-4</c:v>
                </c:pt>
                <c:pt idx="197">
                  <c:v>-7.4913715478963638E-4</c:v>
                </c:pt>
                <c:pt idx="198">
                  <c:v>-7.4434773678078159E-4</c:v>
                </c:pt>
                <c:pt idx="199">
                  <c:v>-7.4086720886157309E-4</c:v>
                </c:pt>
                <c:pt idx="200">
                  <c:v>-7.3979415173841545E-4</c:v>
                </c:pt>
                <c:pt idx="201">
                  <c:v>-7.3913092322630547E-4</c:v>
                </c:pt>
                <c:pt idx="202">
                  <c:v>-7.3888355102358361E-4</c:v>
                </c:pt>
                <c:pt idx="203">
                  <c:v>-7.3980361576797549E-4</c:v>
                </c:pt>
                <c:pt idx="204">
                  <c:v>-7.4217319178337959E-4</c:v>
                </c:pt>
                <c:pt idx="205">
                  <c:v>-7.4409552535570356E-4</c:v>
                </c:pt>
                <c:pt idx="206">
                  <c:v>-7.4646988490467692E-4</c:v>
                </c:pt>
                <c:pt idx="207">
                  <c:v>-7.4930229844838436E-4</c:v>
                </c:pt>
                <c:pt idx="208">
                  <c:v>-7.5652252341296133E-4</c:v>
                </c:pt>
                <c:pt idx="209">
                  <c:v>-7.6533305692905174E-4</c:v>
                </c:pt>
                <c:pt idx="210">
                  <c:v>-7.7054616371530216E-4</c:v>
                </c:pt>
                <c:pt idx="211">
                  <c:v>-7.7625349388377174E-4</c:v>
                </c:pt>
                <c:pt idx="212">
                  <c:v>-7.8246107529267306E-4</c:v>
                </c:pt>
                <c:pt idx="213">
                  <c:v>-7.9535164858146601E-4</c:v>
                </c:pt>
                <c:pt idx="214">
                  <c:v>-8.0736877863252232E-4</c:v>
                </c:pt>
                <c:pt idx="215">
                  <c:v>-8.128597161372042E-4</c:v>
                </c:pt>
                <c:pt idx="216">
                  <c:v>-8.1803379570200008E-4</c:v>
                </c:pt>
                <c:pt idx="217">
                  <c:v>-8.2288647943684623E-4</c:v>
                </c:pt>
                <c:pt idx="218">
                  <c:v>-8.3149591193709682E-4</c:v>
                </c:pt>
                <c:pt idx="219">
                  <c:v>-8.3899247813157274E-4</c:v>
                </c:pt>
                <c:pt idx="220">
                  <c:v>-8.4217010041687246E-4</c:v>
                </c:pt>
                <c:pt idx="221">
                  <c:v>-8.4499909453583655E-4</c:v>
                </c:pt>
                <c:pt idx="222">
                  <c:v>-8.4747492167913663E-4</c:v>
                </c:pt>
                <c:pt idx="223">
                  <c:v>-8.5122464644982188E-4</c:v>
                </c:pt>
                <c:pt idx="224">
                  <c:v>-8.5375578662727492E-4</c:v>
                </c:pt>
                <c:pt idx="225">
                  <c:v>-8.543976986308266E-4</c:v>
                </c:pt>
                <c:pt idx="226">
                  <c:v>-8.5465921144223245E-4</c:v>
                </c:pt>
                <c:pt idx="227">
                  <c:v>-8.5453578657190832E-4</c:v>
                </c:pt>
                <c:pt idx="228">
                  <c:v>-8.5298109616882556E-4</c:v>
                </c:pt>
                <c:pt idx="229">
                  <c:v>-8.5010193508594512E-4</c:v>
                </c:pt>
                <c:pt idx="230">
                  <c:v>-8.479857409460223E-4</c:v>
                </c:pt>
                <c:pt idx="231">
                  <c:v>-8.4545737654817543E-4</c:v>
                </c:pt>
                <c:pt idx="232">
                  <c:v>-8.4251230372256458E-4</c:v>
                </c:pt>
                <c:pt idx="233">
                  <c:v>-8.3520849785578832E-4</c:v>
                </c:pt>
                <c:pt idx="234">
                  <c:v>-8.2656659644797514E-4</c:v>
                </c:pt>
                <c:pt idx="235">
                  <c:v>-8.2202676433773547E-4</c:v>
                </c:pt>
                <c:pt idx="236">
                  <c:v>-8.1760589087043201E-4</c:v>
                </c:pt>
                <c:pt idx="237">
                  <c:v>-8.1330602085039061E-4</c:v>
                </c:pt>
                <c:pt idx="238">
                  <c:v>-8.0511805058858243E-4</c:v>
                </c:pt>
                <c:pt idx="239">
                  <c:v>-7.9735747620546249E-4</c:v>
                </c:pt>
                <c:pt idx="240">
                  <c:v>-7.9369329832434943E-4</c:v>
                </c:pt>
                <c:pt idx="241">
                  <c:v>-7.901623936756863E-4</c:v>
                </c:pt>
                <c:pt idx="242">
                  <c:v>-7.8676680734357518E-4</c:v>
                </c:pt>
                <c:pt idx="243">
                  <c:v>-7.8043522757642592E-4</c:v>
                </c:pt>
                <c:pt idx="244">
                  <c:v>-7.7457854142704008E-4</c:v>
                </c:pt>
                <c:pt idx="245">
                  <c:v>-7.7189021978174566E-4</c:v>
                </c:pt>
                <c:pt idx="246">
                  <c:v>-7.693494856786387E-4</c:v>
                </c:pt>
                <c:pt idx="247">
                  <c:v>-7.669583842417893E-4</c:v>
                </c:pt>
                <c:pt idx="248">
                  <c:v>-7.6268356600905918E-4</c:v>
                </c:pt>
                <c:pt idx="249">
                  <c:v>-7.589312042011187E-4</c:v>
                </c:pt>
                <c:pt idx="250">
                  <c:v>-7.5731894011887846E-4</c:v>
                </c:pt>
                <c:pt idx="251">
                  <c:v>-7.5586857824827547E-4</c:v>
                </c:pt>
                <c:pt idx="252">
                  <c:v>-7.5458216375334786E-4</c:v>
                </c:pt>
                <c:pt idx="253">
                  <c:v>-7.5256447653604397E-4</c:v>
                </c:pt>
                <c:pt idx="254">
                  <c:v>-7.5111687577678055E-4</c:v>
                </c:pt>
                <c:pt idx="255">
                  <c:v>-7.5068087102447834E-4</c:v>
                </c:pt>
                <c:pt idx="256">
                  <c:v>-7.5037560197444009E-4</c:v>
                </c:pt>
                <c:pt idx="257">
                  <c:v>-7.5002019806813536E-4</c:v>
                </c:pt>
                <c:pt idx="258">
                  <c:v>-7.4864438066812866E-4</c:v>
                </c:pt>
                <c:pt idx="259">
                  <c:v>-7.4678013017415168E-4</c:v>
                </c:pt>
                <c:pt idx="260">
                  <c:v>-7.45833002038232E-4</c:v>
                </c:pt>
                <c:pt idx="261">
                  <c:v>-7.4478400035271619E-4</c:v>
                </c:pt>
                <c:pt idx="262">
                  <c:v>6.166017102238186E-5</c:v>
                </c:pt>
                <c:pt idx="263">
                  <c:v>-7.3955067461994872E-4</c:v>
                </c:pt>
                <c:pt idx="264">
                  <c:v>-7.3797836681599449E-4</c:v>
                </c:pt>
                <c:pt idx="265">
                  <c:v>-7.3629860984247841E-4</c:v>
                </c:pt>
                <c:pt idx="266">
                  <c:v>-7.3451047440276085E-4</c:v>
                </c:pt>
                <c:pt idx="267">
                  <c:v>-7.3056681279215496E-4</c:v>
                </c:pt>
                <c:pt idx="268">
                  <c:v>-7.2625556156946658E-4</c:v>
                </c:pt>
                <c:pt idx="269">
                  <c:v>-7.2391159414930684E-4</c:v>
                </c:pt>
                <c:pt idx="270">
                  <c:v>-7.2145367232323565E-4</c:v>
                </c:pt>
                <c:pt idx="271">
                  <c:v>-7.1888086683458141E-4</c:v>
                </c:pt>
                <c:pt idx="272">
                  <c:v>-7.1334625033614429E-4</c:v>
                </c:pt>
                <c:pt idx="273">
                  <c:v>-7.0742222216146899E-4</c:v>
                </c:pt>
                <c:pt idx="274">
                  <c:v>-7.0426105895027291E-4</c:v>
                </c:pt>
                <c:pt idx="275">
                  <c:v>-7.0097943577707156E-4</c:v>
                </c:pt>
                <c:pt idx="276">
                  <c:v>-6.9757642414458587E-4</c:v>
                </c:pt>
                <c:pt idx="277">
                  <c:v>-6.9035980072573722E-4</c:v>
                </c:pt>
                <c:pt idx="278">
                  <c:v>-6.8281371369049992E-4</c:v>
                </c:pt>
                <c:pt idx="279">
                  <c:v>-6.792823213119803E-4</c:v>
                </c:pt>
                <c:pt idx="280">
                  <c:v>-6.7612096701363811E-4</c:v>
                </c:pt>
                <c:pt idx="281">
                  <c:v>-6.7333363033217353E-4</c:v>
                </c:pt>
                <c:pt idx="282">
                  <c:v>-6.6902433537130435E-4</c:v>
                </c:pt>
                <c:pt idx="283">
                  <c:v>-6.6600404575289929E-4</c:v>
                </c:pt>
                <c:pt idx="284">
                  <c:v>-6.6514648716875513E-4</c:v>
                </c:pt>
                <c:pt idx="285">
                  <c:v>-6.6468682214271269E-4</c:v>
                </c:pt>
                <c:pt idx="286">
                  <c:v>-6.6462903029140818E-4</c:v>
                </c:pt>
                <c:pt idx="287">
                  <c:v>-6.6587168861431678E-4</c:v>
                </c:pt>
                <c:pt idx="288">
                  <c:v>-6.6849618065134564E-4</c:v>
                </c:pt>
                <c:pt idx="289">
                  <c:v>-6.7050744468666323E-4</c:v>
                </c:pt>
                <c:pt idx="290">
                  <c:v>-6.7294445771803879E-4</c:v>
                </c:pt>
                <c:pt idx="291">
                  <c:v>-6.7581119936210854E-4</c:v>
                </c:pt>
                <c:pt idx="292">
                  <c:v>-6.8299571230667766E-4</c:v>
                </c:pt>
                <c:pt idx="293">
                  <c:v>-6.9165503892243407E-4</c:v>
                </c:pt>
                <c:pt idx="294">
                  <c:v>-6.9673011360293913E-4</c:v>
                </c:pt>
                <c:pt idx="295">
                  <c:v>-7.0225879299723459E-4</c:v>
                </c:pt>
                <c:pt idx="296">
                  <c:v>-7.0824505660205261E-4</c:v>
                </c:pt>
                <c:pt idx="297">
                  <c:v>-7.2176131299617197E-4</c:v>
                </c:pt>
                <c:pt idx="298">
                  <c:v>-7.3684553686614862E-4</c:v>
                </c:pt>
                <c:pt idx="299">
                  <c:v>-7.4486251350869281E-4</c:v>
                </c:pt>
                <c:pt idx="300">
                  <c:v>-7.5215166774889042E-4</c:v>
                </c:pt>
                <c:pt idx="301">
                  <c:v>-7.5857837519510696E-4</c:v>
                </c:pt>
                <c:pt idx="302">
                  <c:v>-7.6851317027504251E-4</c:v>
                </c:pt>
                <c:pt idx="303">
                  <c:v>-7.7549211092708958E-4</c:v>
                </c:pt>
                <c:pt idx="304">
                  <c:v>-7.774801150484123E-4</c:v>
                </c:pt>
                <c:pt idx="305">
                  <c:v>-7.7855508476165625E-4</c:v>
                </c:pt>
                <c:pt idx="306">
                  <c:v>-7.7870858861128767E-4</c:v>
                </c:pt>
                <c:pt idx="307">
                  <c:v>-7.7590021481110938E-4</c:v>
                </c:pt>
                <c:pt idx="308">
                  <c:v>-7.6993931998003973E-4</c:v>
                </c:pt>
                <c:pt idx="309">
                  <c:v>-7.6535902515662002E-4</c:v>
                </c:pt>
                <c:pt idx="310">
                  <c:v>-7.59806676735586E-4</c:v>
                </c:pt>
                <c:pt idx="311">
                  <c:v>-7.5327384330137193E-4</c:v>
                </c:pt>
                <c:pt idx="312">
                  <c:v>-7.3689622775763297E-4</c:v>
                </c:pt>
                <c:pt idx="313">
                  <c:v>-7.1716903164098511E-4</c:v>
                </c:pt>
                <c:pt idx="314">
                  <c:v>-7.0560730242696934E-4</c:v>
                </c:pt>
                <c:pt idx="315">
                  <c:v>-6.9301449990621933E-4</c:v>
                </c:pt>
                <c:pt idx="316">
                  <c:v>-6.7938219270313738E-4</c:v>
                </c:pt>
                <c:pt idx="317">
                  <c:v>-6.4860923694620709E-4</c:v>
                </c:pt>
                <c:pt idx="318">
                  <c:v>-6.1428928787687909E-4</c:v>
                </c:pt>
                <c:pt idx="319">
                  <c:v>-5.9264775698952832E-4</c:v>
                </c:pt>
                <c:pt idx="320">
                  <c:v>-5.6891615422660635E-4</c:v>
                </c:pt>
                <c:pt idx="321">
                  <c:v>-5.4663069047222734E-4</c:v>
                </c:pt>
                <c:pt idx="322">
                  <c:v>-5.0694928515060411E-4</c:v>
                </c:pt>
                <c:pt idx="323">
                  <c:v>-4.7222931449208971E-4</c:v>
                </c:pt>
                <c:pt idx="324">
                  <c:v>-4.5738386174498658E-4</c:v>
                </c:pt>
                <c:pt idx="325">
                  <c:v>-4.4406827443221886E-4</c:v>
                </c:pt>
                <c:pt idx="326">
                  <c:v>-4.3229650639187156E-4</c:v>
                </c:pt>
                <c:pt idx="327">
                  <c:v>-4.1396833077467221E-4</c:v>
                </c:pt>
                <c:pt idx="328">
                  <c:v>-4.0092671430791427E-4</c:v>
                </c:pt>
                <c:pt idx="329">
                  <c:v>-3.9708335743515732E-4</c:v>
                </c:pt>
                <c:pt idx="330">
                  <c:v>-3.9486754518147649E-4</c:v>
                </c:pt>
                <c:pt idx="331">
                  <c:v>-3.9429323190454113E-4</c:v>
                </c:pt>
                <c:pt idx="332">
                  <c:v>-3.9868559742917142E-4</c:v>
                </c:pt>
                <c:pt idx="333">
                  <c:v>-4.0869005004218195E-4</c:v>
                </c:pt>
                <c:pt idx="334">
                  <c:v>-4.1653254273743556E-4</c:v>
                </c:pt>
                <c:pt idx="335">
                  <c:v>-4.2610025867695356E-4</c:v>
                </c:pt>
                <c:pt idx="336">
                  <c:v>-4.6707411387370001E-4</c:v>
                </c:pt>
                <c:pt idx="337">
                  <c:v>-5.2051766465055493E-4</c:v>
                </c:pt>
                <c:pt idx="338">
                  <c:v>-5.4255265352409765E-4</c:v>
                </c:pt>
                <c:pt idx="339">
                  <c:v>-5.6642449686616914E-4</c:v>
                </c:pt>
                <c:pt idx="340">
                  <c:v>-5.8352078995405066E-4</c:v>
                </c:pt>
                <c:pt idx="341">
                  <c:v>-5.8916249411122834E-4</c:v>
                </c:pt>
                <c:pt idx="342">
                  <c:v>-5.9171739879904095E-4</c:v>
                </c:pt>
                <c:pt idx="343">
                  <c:v>-5.9411086234639754E-4</c:v>
                </c:pt>
                <c:pt idx="344">
                  <c:v>-5.9634144706333103E-4</c:v>
                </c:pt>
                <c:pt idx="345">
                  <c:v>-6.0108943147896277E-4</c:v>
                </c:pt>
                <c:pt idx="346">
                  <c:v>-6.0500087559756111E-4</c:v>
                </c:pt>
                <c:pt idx="347">
                  <c:v>-6.0622399896015366E-4</c:v>
                </c:pt>
                <c:pt idx="348">
                  <c:v>-6.0727418066175431E-4</c:v>
                </c:pt>
                <c:pt idx="349">
                  <c:v>-6.0878985387535778E-4</c:v>
                </c:pt>
                <c:pt idx="350">
                  <c:v>-6.0971673769838475E-4</c:v>
                </c:pt>
                <c:pt idx="351">
                  <c:v>-6.0988064654488028E-4</c:v>
                </c:pt>
                <c:pt idx="352">
                  <c:v>-6.098629882300699E-4</c:v>
                </c:pt>
                <c:pt idx="353">
                  <c:v>-6.0966232502401851E-4</c:v>
                </c:pt>
                <c:pt idx="354">
                  <c:v>-6.086427652007842E-4</c:v>
                </c:pt>
                <c:pt idx="355">
                  <c:v>-6.0700087128662261E-4</c:v>
                </c:pt>
                <c:pt idx="356">
                  <c:v>-6.0586361975367709E-4</c:v>
                </c:pt>
                <c:pt idx="357">
                  <c:v>-6.0453473774924049E-4</c:v>
                </c:pt>
                <c:pt idx="358">
                  <c:v>-6.0301278782315393E-4</c:v>
                </c:pt>
                <c:pt idx="359">
                  <c:v>-5.9931714220695653E-4</c:v>
                </c:pt>
                <c:pt idx="360">
                  <c:v>-5.9380014037824225E-4</c:v>
                </c:pt>
                <c:pt idx="361">
                  <c:v>-5.8887388317607758E-4</c:v>
                </c:pt>
                <c:pt idx="362">
                  <c:v>-5.8361540284490587E-4</c:v>
                </c:pt>
                <c:pt idx="363">
                  <c:v>-5.7802236649084904E-4</c:v>
                </c:pt>
                <c:pt idx="364">
                  <c:v>-5.6570855370807749E-4</c:v>
                </c:pt>
                <c:pt idx="365">
                  <c:v>-5.5225800332792119E-4</c:v>
                </c:pt>
                <c:pt idx="366">
                  <c:v>-5.4495719369107576E-4</c:v>
                </c:pt>
                <c:pt idx="367">
                  <c:v>-5.3730783102778901E-4</c:v>
                </c:pt>
                <c:pt idx="368">
                  <c:v>-5.2930758184466242E-4</c:v>
                </c:pt>
                <c:pt idx="369">
                  <c:v>-5.1212507051090483E-4</c:v>
                </c:pt>
                <c:pt idx="370">
                  <c:v>-4.9375106675242364E-4</c:v>
                </c:pt>
                <c:pt idx="371">
                  <c:v>-4.8396139368023228E-4</c:v>
                </c:pt>
                <c:pt idx="372">
                  <c:v>-4.73806837244517E-4</c:v>
                </c:pt>
                <c:pt idx="373">
                  <c:v>-4.6328506435155958E-4</c:v>
                </c:pt>
                <c:pt idx="374">
                  <c:v>-4.4100525975032667E-4</c:v>
                </c:pt>
                <c:pt idx="375">
                  <c:v>-4.1747915184853213E-4</c:v>
                </c:pt>
                <c:pt idx="376">
                  <c:v>-4.0508630394064937E-4</c:v>
                </c:pt>
                <c:pt idx="377">
                  <c:v>-3.9231224221225602E-4</c:v>
                </c:pt>
                <c:pt idx="378">
                  <c:v>-3.7915463400928218E-4</c:v>
                </c:pt>
                <c:pt idx="379">
                  <c:v>-3.5154892112032599E-4</c:v>
                </c:pt>
                <c:pt idx="380">
                  <c:v>-3.2264207685539503E-4</c:v>
                </c:pt>
                <c:pt idx="381">
                  <c:v>-3.0753174187214682E-4</c:v>
                </c:pt>
                <c:pt idx="382">
                  <c:v>-2.9269691470545922E-4</c:v>
                </c:pt>
                <c:pt idx="383">
                  <c:v>-2.7873711734738293E-4</c:v>
                </c:pt>
                <c:pt idx="384">
                  <c:v>-2.5250916864116846E-4</c:v>
                </c:pt>
                <c:pt idx="385">
                  <c:v>-2.2799429376441083E-4</c:v>
                </c:pt>
                <c:pt idx="386">
                  <c:v>-2.1660357635511218E-4</c:v>
                </c:pt>
                <c:pt idx="387">
                  <c:v>-2.0573921298616682E-4</c:v>
                </c:pt>
                <c:pt idx="388">
                  <c:v>-1.9540538323425949E-4</c:v>
                </c:pt>
                <c:pt idx="389">
                  <c:v>-1.765269791809132E-4</c:v>
                </c:pt>
                <c:pt idx="390">
                  <c:v>-1.5945898693470184E-4</c:v>
                </c:pt>
                <c:pt idx="391">
                  <c:v>-1.5184051556094147E-4</c:v>
                </c:pt>
                <c:pt idx="392">
                  <c:v>-1.4477765386544661E-4</c:v>
                </c:pt>
                <c:pt idx="393">
                  <c:v>-1.3827458150483807E-4</c:v>
                </c:pt>
                <c:pt idx="394">
                  <c:v>-1.2715525234074931E-4</c:v>
                </c:pt>
                <c:pt idx="395">
                  <c:v>-1.1794377059004546E-4</c:v>
                </c:pt>
                <c:pt idx="396">
                  <c:v>-1.1430233447740079E-4</c:v>
                </c:pt>
                <c:pt idx="397">
                  <c:v>-1.1124576368093386E-4</c:v>
                </c:pt>
                <c:pt idx="398">
                  <c:v>-1.0877823753752125E-4</c:v>
                </c:pt>
                <c:pt idx="399">
                  <c:v>-1.058275333232217E-4</c:v>
                </c:pt>
                <c:pt idx="400">
                  <c:v>-1.0488216715121013E-4</c:v>
                </c:pt>
                <c:pt idx="401">
                  <c:v>-1.0542255472589801E-4</c:v>
                </c:pt>
                <c:pt idx="402">
                  <c:v>-1.0657706305483572E-4</c:v>
                </c:pt>
                <c:pt idx="403">
                  <c:v>-1.0834987151486786E-4</c:v>
                </c:pt>
                <c:pt idx="404">
                  <c:v>-1.13215070571826E-4</c:v>
                </c:pt>
                <c:pt idx="405">
                  <c:v>-1.1856454833925056E-4</c:v>
                </c:pt>
                <c:pt idx="406">
                  <c:v>-1.2144101760203085E-4</c:v>
                </c:pt>
                <c:pt idx="407">
                  <c:v>-1.2443955661911588E-4</c:v>
                </c:pt>
                <c:pt idx="408">
                  <c:v>-1.2756084612597363E-4</c:v>
                </c:pt>
                <c:pt idx="409">
                  <c:v>-1.3421594630358413E-4</c:v>
                </c:pt>
                <c:pt idx="410">
                  <c:v>-1.4128712108263386E-4</c:v>
                </c:pt>
                <c:pt idx="411">
                  <c:v>-1.4503237235174993E-4</c:v>
                </c:pt>
                <c:pt idx="412">
                  <c:v>-1.4890445792392626E-4</c:v>
                </c:pt>
                <c:pt idx="413">
                  <c:v>-1.5290405829482268E-4</c:v>
                </c:pt>
                <c:pt idx="414">
                  <c:v>-1.6133163952769536E-4</c:v>
                </c:pt>
                <c:pt idx="415">
                  <c:v>-1.7019122147576837E-4</c:v>
                </c:pt>
                <c:pt idx="416">
                  <c:v>-1.7483860575318033E-4</c:v>
                </c:pt>
                <c:pt idx="417">
                  <c:v>-1.7961758884244006E-4</c:v>
                </c:pt>
                <c:pt idx="418">
                  <c:v>-1.8452885123920737E-4</c:v>
                </c:pt>
                <c:pt idx="419">
                  <c:v>-1.9479560496638015E-4</c:v>
                </c:pt>
                <c:pt idx="420">
                  <c:v>-2.0551030677218307E-4</c:v>
                </c:pt>
                <c:pt idx="421">
                  <c:v>-2.1109317537959527E-4</c:v>
                </c:pt>
                <c:pt idx="422">
                  <c:v>-2.1681240694793047E-4</c:v>
                </c:pt>
                <c:pt idx="423">
                  <c:v>-2.2266868245246485E-4</c:v>
                </c:pt>
                <c:pt idx="424">
                  <c:v>-2.3484129582307389E-4</c:v>
                </c:pt>
                <c:pt idx="425">
                  <c:v>-2.4728479536051395E-4</c:v>
                </c:pt>
                <c:pt idx="426">
                  <c:v>-2.5267573297682588E-4</c:v>
                </c:pt>
                <c:pt idx="427">
                  <c:v>-2.5704007038829246E-4</c:v>
                </c:pt>
                <c:pt idx="428">
                  <c:v>-2.6037089288610815E-4</c:v>
                </c:pt>
                <c:pt idx="429">
                  <c:v>-2.635527243777247E-4</c:v>
                </c:pt>
                <c:pt idx="430">
                  <c:v>-2.632207493569183E-4</c:v>
                </c:pt>
                <c:pt idx="431">
                  <c:v>-2.6128028336902531E-4</c:v>
                </c:pt>
                <c:pt idx="432">
                  <c:v>-2.5826481665269796E-4</c:v>
                </c:pt>
                <c:pt idx="433">
                  <c:v>-2.54167434898811E-4</c:v>
                </c:pt>
                <c:pt idx="434">
                  <c:v>-2.4233155243802429E-4</c:v>
                </c:pt>
                <c:pt idx="435">
                  <c:v>-2.268204686473041E-4</c:v>
                </c:pt>
                <c:pt idx="436">
                  <c:v>-2.1720979535011509E-4</c:v>
                </c:pt>
                <c:pt idx="437">
                  <c:v>-2.0647572056109453E-4</c:v>
                </c:pt>
                <c:pt idx="438">
                  <c:v>-1.9461132973130901E-4</c:v>
                </c:pt>
                <c:pt idx="439">
                  <c:v>-1.6708017865241231E-4</c:v>
                </c:pt>
                <c:pt idx="440">
                  <c:v>-1.3571231754383462E-4</c:v>
                </c:pt>
                <c:pt idx="441">
                  <c:v>-1.1809262999484815E-4</c:v>
                </c:pt>
                <c:pt idx="442">
                  <c:v>-9.9301139271368299E-5</c:v>
                </c:pt>
                <c:pt idx="443">
                  <c:v>-7.933093126410995E-5</c:v>
                </c:pt>
                <c:pt idx="444">
                  <c:v>-3.5426881468403337E-5</c:v>
                </c:pt>
                <c:pt idx="445">
                  <c:v>1.2475365780417746E-5</c:v>
                </c:pt>
                <c:pt idx="446">
                  <c:v>3.8442879279898534E-5</c:v>
                </c:pt>
                <c:pt idx="447">
                  <c:v>6.5630597596566531E-5</c:v>
                </c:pt>
                <c:pt idx="448">
                  <c:v>9.3618044196830397E-5</c:v>
                </c:pt>
                <c:pt idx="449">
                  <c:v>1.4598225516415653E-4</c:v>
                </c:pt>
                <c:pt idx="450">
                  <c:v>1.9383805208939009E-4</c:v>
                </c:pt>
                <c:pt idx="451">
                  <c:v>2.1548911143476346E-4</c:v>
                </c:pt>
                <c:pt idx="452">
                  <c:v>2.357604173486294E-4</c:v>
                </c:pt>
                <c:pt idx="453">
                  <c:v>2.5464288222032394E-4</c:v>
                </c:pt>
                <c:pt idx="454">
                  <c:v>2.8773313017538271E-4</c:v>
                </c:pt>
                <c:pt idx="455">
                  <c:v>3.1610256764125211E-4</c:v>
                </c:pt>
                <c:pt idx="456">
                  <c:v>3.2790450562814044E-4</c:v>
                </c:pt>
                <c:pt idx="457">
                  <c:v>3.3826307443085568E-4</c:v>
                </c:pt>
                <c:pt idx="458">
                  <c:v>3.4716918587918144E-4</c:v>
                </c:pt>
                <c:pt idx="459">
                  <c:v>3.6009480549381578E-4</c:v>
                </c:pt>
                <c:pt idx="460">
                  <c:v>3.6808730151882685E-4</c:v>
                </c:pt>
                <c:pt idx="461">
                  <c:v>3.6959480843812287E-4</c:v>
                </c:pt>
                <c:pt idx="462">
                  <c:v>3.6959533082026041E-4</c:v>
                </c:pt>
                <c:pt idx="463">
                  <c:v>3.6807978073483127E-4</c:v>
                </c:pt>
                <c:pt idx="464">
                  <c:v>3.5995002711786128E-4</c:v>
                </c:pt>
                <c:pt idx="465">
                  <c:v>3.4667510158570281E-4</c:v>
                </c:pt>
                <c:pt idx="466">
                  <c:v>3.3744287316395116E-4</c:v>
                </c:pt>
                <c:pt idx="467">
                  <c:v>3.2664004597116048E-4</c:v>
                </c:pt>
                <c:pt idx="468">
                  <c:v>3.1425753223679465E-4</c:v>
                </c:pt>
                <c:pt idx="469">
                  <c:v>2.8418166902355324E-4</c:v>
                </c:pt>
                <c:pt idx="470">
                  <c:v>2.4917282565262155E-4</c:v>
                </c:pt>
                <c:pt idx="471">
                  <c:v>2.3130440139240704E-4</c:v>
                </c:pt>
                <c:pt idx="472">
                  <c:v>2.1436446050238089E-4</c:v>
                </c:pt>
                <c:pt idx="473">
                  <c:v>1.9835903375842179E-4</c:v>
                </c:pt>
                <c:pt idx="474">
                  <c:v>1.6949346425043643E-4</c:v>
                </c:pt>
                <c:pt idx="475">
                  <c:v>1.4380309575123817E-4</c:v>
                </c:pt>
                <c:pt idx="476">
                  <c:v>1.3256070920952823E-4</c:v>
                </c:pt>
                <c:pt idx="477">
                  <c:v>1.2228902466659974E-4</c:v>
                </c:pt>
                <c:pt idx="478">
                  <c:v>1.1299407313813958E-4</c:v>
                </c:pt>
                <c:pt idx="479">
                  <c:v>9.7690129159389016E-5</c:v>
                </c:pt>
                <c:pt idx="480">
                  <c:v>8.5702221719330396E-5</c:v>
                </c:pt>
                <c:pt idx="481">
                  <c:v>8.1381403855829149E-5</c:v>
                </c:pt>
                <c:pt idx="482">
                  <c:v>7.8073506859510644E-5</c:v>
                </c:pt>
                <c:pt idx="483">
                  <c:v>7.5784561825997798E-5</c:v>
                </c:pt>
                <c:pt idx="484">
                  <c:v>7.4633349953501238E-5</c:v>
                </c:pt>
                <c:pt idx="485">
                  <c:v>7.693892682958392E-5</c:v>
                </c:pt>
                <c:pt idx="486">
                  <c:v>7.9835211321821475E-5</c:v>
                </c:pt>
                <c:pt idx="487">
                  <c:v>8.3786635629579109E-5</c:v>
                </c:pt>
                <c:pt idx="488">
                  <c:v>8.8799231088287911E-5</c:v>
                </c:pt>
                <c:pt idx="489">
                  <c:v>1.0239184604188267E-4</c:v>
                </c:pt>
                <c:pt idx="490">
                  <c:v>1.1958195417882678E-4</c:v>
                </c:pt>
                <c:pt idx="491">
                  <c:v>1.2979069435203883E-4</c:v>
                </c:pt>
                <c:pt idx="492">
                  <c:v>1.4009359896149931E-4</c:v>
                </c:pt>
                <c:pt idx="493">
                  <c:v>1.502902427308328E-4</c:v>
                </c:pt>
                <c:pt idx="494">
                  <c:v>1.7032534628036444E-4</c:v>
                </c:pt>
                <c:pt idx="495">
                  <c:v>1.8999796152385784E-4</c:v>
                </c:pt>
                <c:pt idx="496">
                  <c:v>1.9965111420106041E-4</c:v>
                </c:pt>
                <c:pt idx="497">
                  <c:v>2.0919313121758876E-4</c:v>
                </c:pt>
                <c:pt idx="498">
                  <c:v>2.186231998635435E-4</c:v>
                </c:pt>
                <c:pt idx="499">
                  <c:v>2.3710626931183754E-4</c:v>
                </c:pt>
                <c:pt idx="500">
                  <c:v>2.5520774006082547E-4</c:v>
                </c:pt>
                <c:pt idx="501">
                  <c:v>2.6406587884331145E-4</c:v>
                </c:pt>
                <c:pt idx="502">
                  <c:v>2.7280719411493237E-4</c:v>
                </c:pt>
                <c:pt idx="503">
                  <c:v>2.8143087324572491E-4</c:v>
                </c:pt>
                <c:pt idx="504">
                  <c:v>2.982822957164899E-4</c:v>
                </c:pt>
                <c:pt idx="505">
                  <c:v>3.147329783192987E-4</c:v>
                </c:pt>
                <c:pt idx="506">
                  <c:v>3.2275628897515674E-4</c:v>
                </c:pt>
                <c:pt idx="507">
                  <c:v>3.3065708834989493E-4</c:v>
                </c:pt>
                <c:pt idx="508">
                  <c:v>3.3843456381354997E-4</c:v>
                </c:pt>
                <c:pt idx="509">
                  <c:v>3.5357471998231915E-4</c:v>
                </c:pt>
                <c:pt idx="510">
                  <c:v>3.6829497683577017E-4</c:v>
                </c:pt>
                <c:pt idx="511">
                  <c:v>3.7544364529296104E-4</c:v>
                </c:pt>
                <c:pt idx="512">
                  <c:v>3.8246411453890516E-4</c:v>
                </c:pt>
                <c:pt idx="513">
                  <c:v>3.8937937506311471E-4</c:v>
                </c:pt>
                <c:pt idx="514">
                  <c:v>4.1014696128982564E-4</c:v>
                </c:pt>
                <c:pt idx="515">
                  <c:v>4.3100431295961528E-4</c:v>
                </c:pt>
                <c:pt idx="516">
                  <c:v>4.3798746973244818E-4</c:v>
                </c:pt>
                <c:pt idx="517">
                  <c:v>4.5551091660600562E-4</c:v>
                </c:pt>
                <c:pt idx="518">
                  <c:v>4.8723070953826664E-4</c:v>
                </c:pt>
                <c:pt idx="519">
                  <c:v>5.2993637566167706E-4</c:v>
                </c:pt>
                <c:pt idx="520">
                  <c:v>5.8032994985524056E-4</c:v>
                </c:pt>
                <c:pt idx="521">
                  <c:v>6.313272008373616E-4</c:v>
                </c:pt>
                <c:pt idx="522">
                  <c:v>6.8291711461831994E-4</c:v>
                </c:pt>
                <c:pt idx="523">
                  <c:v>7.350886774482035E-4</c:v>
                </c:pt>
                <c:pt idx="524">
                  <c:v>7.8783087549716413E-4</c:v>
                </c:pt>
                <c:pt idx="525">
                  <c:v>8.4113269461560947E-4</c:v>
                </c:pt>
                <c:pt idx="526">
                  <c:v>8.9498312113356349E-4</c:v>
                </c:pt>
                <c:pt idx="527">
                  <c:v>9.4937114098136988E-4</c:v>
                </c:pt>
                <c:pt idx="528">
                  <c:v>1.0042857404091166E-3</c:v>
                </c:pt>
                <c:pt idx="529">
                  <c:v>1.0597159054270833E-3</c:v>
                </c:pt>
                <c:pt idx="530">
                  <c:v>1.1156506221254858E-3</c:v>
                </c:pt>
                <c:pt idx="531">
                  <c:v>1.1964179941958974E-3</c:v>
                </c:pt>
                <c:pt idx="532">
                  <c:v>1.2289896547645895E-3</c:v>
                </c:pt>
                <c:pt idx="533">
                  <c:v>1.2863719431255305E-3</c:v>
                </c:pt>
                <c:pt idx="534">
                  <c:v>1.3442147273678984E-3</c:v>
                </c:pt>
                <c:pt idx="535">
                  <c:v>1.4108705103410557E-3</c:v>
                </c:pt>
                <c:pt idx="536">
                  <c:v>1.4612377280176503E-3</c:v>
                </c:pt>
                <c:pt idx="537">
                  <c:v>1.520395916685402E-3</c:v>
                </c:pt>
                <c:pt idx="538">
                  <c:v>1.5799705453556356E-3</c:v>
                </c:pt>
                <c:pt idx="539">
                  <c:v>1.6399506004383113E-3</c:v>
                </c:pt>
                <c:pt idx="540">
                  <c:v>1.7003250677838366E-3</c:v>
                </c:pt>
                <c:pt idx="541">
                  <c:v>1.7610829334024913E-3</c:v>
                </c:pt>
                <c:pt idx="542">
                  <c:v>1.8222131835443633E-3</c:v>
                </c:pt>
                <c:pt idx="543">
                  <c:v>1.8837048038200521E-3</c:v>
                </c:pt>
                <c:pt idx="544">
                  <c:v>1.9455467804796456E-3</c:v>
                </c:pt>
                <c:pt idx="545">
                  <c:v>2.0077280996932956E-3</c:v>
                </c:pt>
                <c:pt idx="546">
                  <c:v>2.0702377471515376E-3</c:v>
                </c:pt>
                <c:pt idx="547">
                  <c:v>2.1330647089445876E-3</c:v>
                </c:pt>
                <c:pt idx="548">
                  <c:v>2.196197971002789E-3</c:v>
                </c:pt>
                <c:pt idx="549">
                  <c:v>2.2596265194962939E-3</c:v>
                </c:pt>
                <c:pt idx="550">
                  <c:v>2.3233393402755098E-3</c:v>
                </c:pt>
                <c:pt idx="551">
                  <c:v>2.3873254191908444E-3</c:v>
                </c:pt>
                <c:pt idx="552">
                  <c:v>2.4515737424124495E-3</c:v>
                </c:pt>
                <c:pt idx="553">
                  <c:v>2.5160732956308607E-3</c:v>
                </c:pt>
                <c:pt idx="554">
                  <c:v>2.5808130650961658E-3</c:v>
                </c:pt>
                <c:pt idx="555">
                  <c:v>2.6457820364989004E-3</c:v>
                </c:pt>
                <c:pt idx="556">
                  <c:v>2.7109691958493443E-3</c:v>
                </c:pt>
                <c:pt idx="557">
                  <c:v>2.776363529077841E-3</c:v>
                </c:pt>
                <c:pt idx="558">
                  <c:v>2.8419540220347983E-3</c:v>
                </c:pt>
                <c:pt idx="559">
                  <c:v>2.9077296607304959E-3</c:v>
                </c:pt>
                <c:pt idx="560">
                  <c:v>2.9736794309354053E-3</c:v>
                </c:pt>
                <c:pt idx="561">
                  <c:v>3.0397923185798703E-3</c:v>
                </c:pt>
                <c:pt idx="562">
                  <c:v>3.1060573096741706E-3</c:v>
                </c:pt>
                <c:pt idx="563">
                  <c:v>3.1724633898289056E-3</c:v>
                </c:pt>
                <c:pt idx="564">
                  <c:v>3.2389995450543552E-3</c:v>
                </c:pt>
                <c:pt idx="565">
                  <c:v>3.3056547612808629E-3</c:v>
                </c:pt>
                <c:pt idx="566">
                  <c:v>3.3724180242789004E-3</c:v>
                </c:pt>
                <c:pt idx="567">
                  <c:v>3.4392783197390031E-3</c:v>
                </c:pt>
                <c:pt idx="568">
                  <c:v>3.506224633831323E-3</c:v>
                </c:pt>
                <c:pt idx="569">
                  <c:v>3.6021189573265389E-3</c:v>
                </c:pt>
                <c:pt idx="570">
                  <c:v>3.6501528648447135E-3</c:v>
                </c:pt>
                <c:pt idx="571">
                  <c:v>3.7079599091160986E-3</c:v>
                </c:pt>
                <c:pt idx="572">
                  <c:v>3.7755628405289343E-3</c:v>
                </c:pt>
                <c:pt idx="573">
                  <c:v>3.8433320788300307E-3</c:v>
                </c:pt>
                <c:pt idx="574">
                  <c:v>3.9112597631074664E-3</c:v>
                </c:pt>
                <c:pt idx="575">
                  <c:v>3.9793380322894478E-3</c:v>
                </c:pt>
                <c:pt idx="576">
                  <c:v>4.0475590252242455E-3</c:v>
                </c:pt>
                <c:pt idx="577">
                  <c:v>4.1159148812397461E-3</c:v>
                </c:pt>
                <c:pt idx="578">
                  <c:v>4.184397738944412E-3</c:v>
                </c:pt>
                <c:pt idx="579">
                  <c:v>4.2529997375062578E-3</c:v>
                </c:pt>
                <c:pt idx="580">
                  <c:v>4.3217130156936179E-3</c:v>
                </c:pt>
                <c:pt idx="581">
                  <c:v>4.3905297126745069E-3</c:v>
                </c:pt>
                <c:pt idx="582">
                  <c:v>4.4594419672172592E-3</c:v>
                </c:pt>
                <c:pt idx="583">
                  <c:v>4.5284419182500812E-3</c:v>
                </c:pt>
                <c:pt idx="584">
                  <c:v>4.5975217049409878E-3</c:v>
                </c:pt>
                <c:pt idx="585">
                  <c:v>4.666673465898441E-3</c:v>
                </c:pt>
                <c:pt idx="586">
                  <c:v>4.7656344099245018E-3</c:v>
                </c:pt>
                <c:pt idx="587">
                  <c:v>4.8150616185438366E-3</c:v>
                </c:pt>
                <c:pt idx="588">
                  <c:v>4.8744819844515064E-3</c:v>
                </c:pt>
                <c:pt idx="589">
                  <c:v>4.9438430321568916E-3</c:v>
                </c:pt>
                <c:pt idx="590">
                  <c:v>5.013236748929728E-3</c:v>
                </c:pt>
                <c:pt idx="591">
                  <c:v>5.082655273378478E-3</c:v>
                </c:pt>
                <c:pt idx="592">
                  <c:v>5.152090744511284E-3</c:v>
                </c:pt>
                <c:pt idx="593">
                  <c:v>5.2215353013362886E-3</c:v>
                </c:pt>
                <c:pt idx="594">
                  <c:v>5.2909810825418901E-3</c:v>
                </c:pt>
                <c:pt idx="595">
                  <c:v>5.3604202270562951E-3</c:v>
                </c:pt>
                <c:pt idx="596">
                  <c:v>5.4298448737277738E-3</c:v>
                </c:pt>
                <c:pt idx="597">
                  <c:v>5.4992471614045968E-3</c:v>
                </c:pt>
                <c:pt idx="598">
                  <c:v>5.5686192290149705E-3</c:v>
                </c:pt>
                <c:pt idx="599">
                  <c:v>5.6379532152472933E-3</c:v>
                </c:pt>
                <c:pt idx="600">
                  <c:v>5.7072412591097077E-3</c:v>
                </c:pt>
                <c:pt idx="601">
                  <c:v>5.7764754992106759E-3</c:v>
                </c:pt>
                <c:pt idx="602">
                  <c:v>5.8456480745583406E-3</c:v>
                </c:pt>
                <c:pt idx="603">
                  <c:v>5.9147511238410999E-3</c:v>
                </c:pt>
                <c:pt idx="604">
                  <c:v>5.9837767859871605E-3</c:v>
                </c:pt>
                <c:pt idx="605">
                  <c:v>6.0527171996049844E-3</c:v>
                </c:pt>
                <c:pt idx="606">
                  <c:v>6.1215645037826505E-3</c:v>
                </c:pt>
                <c:pt idx="607">
                  <c:v>6.1903108369687487E-3</c:v>
                </c:pt>
                <c:pt idx="608">
                  <c:v>6.2589483382513578E-3</c:v>
                </c:pt>
                <c:pt idx="609">
                  <c:v>6.3274691462389399E-3</c:v>
                </c:pt>
                <c:pt idx="610">
                  <c:v>6.3958653998597015E-3</c:v>
                </c:pt>
                <c:pt idx="611">
                  <c:v>6.4641292376421688E-3</c:v>
                </c:pt>
                <c:pt idx="612">
                  <c:v>6.5322527985145484E-3</c:v>
                </c:pt>
                <c:pt idx="613">
                  <c:v>6.6002282212451746E-3</c:v>
                </c:pt>
                <c:pt idx="614">
                  <c:v>6.6680476445224457E-3</c:v>
                </c:pt>
                <c:pt idx="615">
                  <c:v>6.73570320703476E-3</c:v>
                </c:pt>
                <c:pt idx="616">
                  <c:v>6.803187047630388E-3</c:v>
                </c:pt>
                <c:pt idx="617">
                  <c:v>6.8704913049977279E-3</c:v>
                </c:pt>
                <c:pt idx="618">
                  <c:v>6.9376081178251781E-3</c:v>
                </c:pt>
                <c:pt idx="619">
                  <c:v>7.0045296249610089E-3</c:v>
                </c:pt>
                <c:pt idx="620">
                  <c:v>7.0712479648538107E-3</c:v>
                </c:pt>
                <c:pt idx="621">
                  <c:v>7.1663410280375928E-3</c:v>
                </c:pt>
                <c:pt idx="622">
                  <c:v>7.2325687056729038E-3</c:v>
                </c:pt>
                <c:pt idx="623">
                  <c:v>7.2796039433242754E-3</c:v>
                </c:pt>
                <c:pt idx="624">
                  <c:v>7.3454747638823648E-3</c:v>
                </c:pt>
                <c:pt idx="625">
                  <c:v>7.4111289203937503E-3</c:v>
                </c:pt>
                <c:pt idx="626">
                  <c:v>7.4765590346004274E-3</c:v>
                </c:pt>
                <c:pt idx="627">
                  <c:v>7.5417577284042636E-3</c:v>
                </c:pt>
                <c:pt idx="628">
                  <c:v>7.6067176235472544E-3</c:v>
                </c:pt>
                <c:pt idx="629">
                  <c:v>7.6714313416115232E-3</c:v>
                </c:pt>
                <c:pt idx="630">
                  <c:v>7.7358915045788734E-3</c:v>
                </c:pt>
                <c:pt idx="631">
                  <c:v>7.8000907342712367E-3</c:v>
                </c:pt>
                <c:pt idx="632">
                  <c:v>7.8640216521908002E-3</c:v>
                </c:pt>
                <c:pt idx="633">
                  <c:v>7.9276768803993036E-3</c:v>
                </c:pt>
                <c:pt idx="634">
                  <c:v>7.9910490403989343E-3</c:v>
                </c:pt>
                <c:pt idx="635">
                  <c:v>8.0541307540915597E-3</c:v>
                </c:pt>
                <c:pt idx="636">
                  <c:v>8.1351585364952683E-3</c:v>
                </c:pt>
                <c:pt idx="637">
                  <c:v>8.2149555664390306E-3</c:v>
                </c:pt>
                <c:pt idx="638">
                  <c:v>8.2769397409521162E-3</c:v>
                </c:pt>
                <c:pt idx="639">
                  <c:v>8.3473814177636996E-3</c:v>
                </c:pt>
                <c:pt idx="640">
                  <c:v>8.3999281851809826E-3</c:v>
                </c:pt>
                <c:pt idx="641">
                  <c:v>8.4609176982208822E-3</c:v>
                </c:pt>
                <c:pt idx="642">
                  <c:v>8.5215609010003135E-3</c:v>
                </c:pt>
                <c:pt idx="643">
                  <c:v>8.5818504148615915E-3</c:v>
                </c:pt>
                <c:pt idx="644">
                  <c:v>8.6417788620263281E-3</c:v>
                </c:pt>
                <c:pt idx="645">
                  <c:v>8.7013388637569022E-3</c:v>
                </c:pt>
                <c:pt idx="646">
                  <c:v>8.7605230418752456E-3</c:v>
                </c:pt>
                <c:pt idx="647">
                  <c:v>8.8193240182832255E-3</c:v>
                </c:pt>
                <c:pt idx="648">
                  <c:v>8.8777344143231574E-3</c:v>
                </c:pt>
                <c:pt idx="649">
                  <c:v>8.9357468519768446E-3</c:v>
                </c:pt>
                <c:pt idx="650">
                  <c:v>8.9933539529063466E-3</c:v>
                </c:pt>
                <c:pt idx="651">
                  <c:v>9.0505483385339147E-3</c:v>
                </c:pt>
                <c:pt idx="652">
                  <c:v>9.1073226308413524E-3</c:v>
                </c:pt>
                <c:pt idx="653">
                  <c:v>9.163669451410783E-3</c:v>
                </c:pt>
                <c:pt idx="654">
                  <c:v>9.219581421904266E-3</c:v>
                </c:pt>
                <c:pt idx="655">
                  <c:v>9.2750511639039246E-3</c:v>
                </c:pt>
                <c:pt idx="656">
                  <c:v>9.3300712992316903E-3</c:v>
                </c:pt>
                <c:pt idx="657">
                  <c:v>9.3846344493897504E-3</c:v>
                </c:pt>
                <c:pt idx="658">
                  <c:v>9.4387332362000365E-3</c:v>
                </c:pt>
                <c:pt idx="659">
                  <c:v>9.4923602813246077E-3</c:v>
                </c:pt>
                <c:pt idx="660">
                  <c:v>9.5455082061857155E-3</c:v>
                </c:pt>
                <c:pt idx="661">
                  <c:v>9.5981696327651633E-3</c:v>
                </c:pt>
                <c:pt idx="662">
                  <c:v>9.6503371824052664E-3</c:v>
                </c:pt>
                <c:pt idx="663">
                  <c:v>9.7020034770078922E-3</c:v>
                </c:pt>
                <c:pt idx="664">
                  <c:v>9.7531611380752281E-3</c:v>
                </c:pt>
                <c:pt idx="665">
                  <c:v>9.8038027873492695E-3</c:v>
                </c:pt>
                <c:pt idx="666">
                  <c:v>9.8539210464121396E-3</c:v>
                </c:pt>
                <c:pt idx="667">
                  <c:v>9.9035085367660258E-3</c:v>
                </c:pt>
                <c:pt idx="668">
                  <c:v>9.9525578803127956E-3</c:v>
                </c:pt>
                <c:pt idx="669">
                  <c:v>1.0001061698554636E-2</c:v>
                </c:pt>
                <c:pt idx="670">
                  <c:v>1.0049012613153607E-2</c:v>
                </c:pt>
                <c:pt idx="671">
                  <c:v>1.0096403245771768E-2</c:v>
                </c:pt>
                <c:pt idx="672">
                  <c:v>1.0143228770909118E-2</c:v>
                </c:pt>
                <c:pt idx="673">
                  <c:v>1.0196590745508161E-2</c:v>
                </c:pt>
                <c:pt idx="674">
                  <c:v>1.0243475795990165E-2</c:v>
                </c:pt>
                <c:pt idx="675">
                  <c:v>1.0283809871269867E-2</c:v>
                </c:pt>
                <c:pt idx="676">
                  <c:v>1.0331041305073896E-2</c:v>
                </c:pt>
                <c:pt idx="677">
                  <c:v>1.037846513633589E-2</c:v>
                </c:pt>
                <c:pt idx="678">
                  <c:v>1.0426085483361547E-2</c:v>
                </c:pt>
                <c:pt idx="679">
                  <c:v>1.0473906464536498E-2</c:v>
                </c:pt>
                <c:pt idx="680">
                  <c:v>1.0521932198246375E-2</c:v>
                </c:pt>
                <c:pt idx="681">
                  <c:v>1.0570166802876813E-2</c:v>
                </c:pt>
                <c:pt idx="682">
                  <c:v>1.0618614396733506E-2</c:v>
                </c:pt>
                <c:pt idx="683">
                  <c:v>1.0667279098122151E-2</c:v>
                </c:pt>
                <c:pt idx="684">
                  <c:v>1.0716165025588253E-2</c:v>
                </c:pt>
                <c:pt idx="685">
                  <c:v>1.0765276297517445E-2</c:v>
                </c:pt>
                <c:pt idx="686">
                  <c:v>1.0814617032055551E-2</c:v>
                </c:pt>
                <c:pt idx="687">
                  <c:v>1.0878398917029131E-2</c:v>
                </c:pt>
                <c:pt idx="688">
                  <c:v>1.0914003362980651E-2</c:v>
                </c:pt>
                <c:pt idx="689">
                  <c:v>1.096405719613891E-2</c:v>
                </c:pt>
                <c:pt idx="690">
                  <c:v>1.1014356965528549E-2</c:v>
                </c:pt>
                <c:pt idx="691">
                  <c:v>1.1064906789695073E-2</c:v>
                </c:pt>
                <c:pt idx="692">
                  <c:v>1.1115710786784305E-2</c:v>
                </c:pt>
                <c:pt idx="693">
                  <c:v>1.1166773075501624E-2</c:v>
                </c:pt>
                <c:pt idx="694">
                  <c:v>1.1218097773992852E-2</c:v>
                </c:pt>
                <c:pt idx="695">
                  <c:v>1.126968900072356E-2</c:v>
                </c:pt>
                <c:pt idx="696">
                  <c:v>1.132155087423925E-2</c:v>
                </c:pt>
                <c:pt idx="697">
                  <c:v>1.1373687512845621E-2</c:v>
                </c:pt>
                <c:pt idx="698">
                  <c:v>1.1426103034928303E-2</c:v>
                </c:pt>
                <c:pt idx="699">
                  <c:v>1.1478801558952867E-2</c:v>
                </c:pt>
                <c:pt idx="700">
                  <c:v>1.1531787203225008E-2</c:v>
                </c:pt>
                <c:pt idx="701">
                  <c:v>1.1585064086370167E-2</c:v>
                </c:pt>
                <c:pt idx="702">
                  <c:v>1.1638636326773977E-2</c:v>
                </c:pt>
                <c:pt idx="703">
                  <c:v>1.1692508042662197E-2</c:v>
                </c:pt>
                <c:pt idx="704">
                  <c:v>1.174668335266027E-2</c:v>
                </c:pt>
                <c:pt idx="705">
                  <c:v>1.180116637507389E-2</c:v>
                </c:pt>
                <c:pt idx="706">
                  <c:v>1.1855961228448564E-2</c:v>
                </c:pt>
                <c:pt idx="707">
                  <c:v>1.1911072031169923E-2</c:v>
                </c:pt>
                <c:pt idx="708">
                  <c:v>1.1966502901703535E-2</c:v>
                </c:pt>
                <c:pt idx="709">
                  <c:v>1.202225795851497E-2</c:v>
                </c:pt>
                <c:pt idx="710">
                  <c:v>1.2078341320069796E-2</c:v>
                </c:pt>
                <c:pt idx="711">
                  <c:v>1.213475710467371E-2</c:v>
                </c:pt>
                <c:pt idx="712">
                  <c:v>1.2191509431032088E-2</c:v>
                </c:pt>
                <c:pt idx="713">
                  <c:v>1.2248602417370691E-2</c:v>
                </c:pt>
                <c:pt idx="714">
                  <c:v>1.2306040182314959E-2</c:v>
                </c:pt>
                <c:pt idx="715">
                  <c:v>1.2363826844250525E-2</c:v>
                </c:pt>
                <c:pt idx="716">
                  <c:v>1.2421966521642958E-2</c:v>
                </c:pt>
                <c:pt idx="717">
                  <c:v>1.2480463332957825E-2</c:v>
                </c:pt>
                <c:pt idx="718">
                  <c:v>1.2539321396820569E-2</c:v>
                </c:pt>
                <c:pt idx="719">
                  <c:v>1.259854483161682E-2</c:v>
                </c:pt>
                <c:pt idx="720">
                  <c:v>1.2658137755732213E-2</c:v>
                </c:pt>
                <c:pt idx="721">
                  <c:v>1.2718104287872123E-2</c:v>
                </c:pt>
                <c:pt idx="722">
                  <c:v>1.2778448546342247E-2</c:v>
                </c:pt>
                <c:pt idx="723">
                  <c:v>1.2839174649768026E-2</c:v>
                </c:pt>
                <c:pt idx="724">
                  <c:v>1.2900286716455156E-2</c:v>
                </c:pt>
                <c:pt idx="725">
                  <c:v>1.2961538391627059E-2</c:v>
                </c:pt>
                <c:pt idx="726">
                  <c:v>1.3022601836087944E-2</c:v>
                </c:pt>
                <c:pt idx="727">
                  <c:v>1.3083471827295412E-2</c:v>
                </c:pt>
                <c:pt idx="728">
                  <c:v>1.3144145105936644E-2</c:v>
                </c:pt>
                <c:pt idx="729">
                  <c:v>1.3204618412938629E-2</c:v>
                </c:pt>
                <c:pt idx="730">
                  <c:v>1.3264888488988547E-2</c:v>
                </c:pt>
                <c:pt idx="731">
                  <c:v>1.3324952075093321E-2</c:v>
                </c:pt>
                <c:pt idx="732">
                  <c:v>1.3384805911860198E-2</c:v>
                </c:pt>
                <c:pt idx="733">
                  <c:v>1.3444446740296101E-2</c:v>
                </c:pt>
                <c:pt idx="734">
                  <c:v>1.3503871301008274E-2</c:v>
                </c:pt>
                <c:pt idx="735">
                  <c:v>1.3563076335003643E-2</c:v>
                </c:pt>
                <c:pt idx="736">
                  <c:v>1.3622058582969387E-2</c:v>
                </c:pt>
                <c:pt idx="737">
                  <c:v>1.368081478575256E-2</c:v>
                </c:pt>
                <c:pt idx="738">
                  <c:v>1.3739341684200213E-2</c:v>
                </c:pt>
                <c:pt idx="739">
                  <c:v>1.3797636019079462E-2</c:v>
                </c:pt>
                <c:pt idx="740">
                  <c:v>1.3855694531237361E-2</c:v>
                </c:pt>
                <c:pt idx="741">
                  <c:v>1.3929989429390943E-2</c:v>
                </c:pt>
                <c:pt idx="742">
                  <c:v>1.3971091050377638E-2</c:v>
                </c:pt>
                <c:pt idx="743">
                  <c:v>1.4028422538974183E-2</c:v>
                </c:pt>
                <c:pt idx="744">
                  <c:v>1.4085505168077717E-2</c:v>
                </c:pt>
                <c:pt idx="745">
                  <c:v>1.4142335678295481E-2</c:v>
                </c:pt>
                <c:pt idx="746">
                  <c:v>1.4198910810634402E-2</c:v>
                </c:pt>
                <c:pt idx="747">
                  <c:v>1.4255227305781659E-2</c:v>
                </c:pt>
                <c:pt idx="748">
                  <c:v>1.4311281904504369E-2</c:v>
                </c:pt>
                <c:pt idx="749">
                  <c:v>1.4367071347649585E-2</c:v>
                </c:pt>
                <c:pt idx="750">
                  <c:v>1.4422592375904486E-2</c:v>
                </c:pt>
                <c:pt idx="751">
                  <c:v>1.4477841730196062E-2</c:v>
                </c:pt>
                <c:pt idx="752">
                  <c:v>1.4532816151211492E-2</c:v>
                </c:pt>
                <c:pt idx="753">
                  <c:v>1.4587512379877765E-2</c:v>
                </c:pt>
                <c:pt idx="754">
                  <c:v>1.464192715672219E-2</c:v>
                </c:pt>
                <c:pt idx="755">
                  <c:v>1.4696057222671755E-2</c:v>
                </c:pt>
                <c:pt idx="756">
                  <c:v>1.4749899318573512E-2</c:v>
                </c:pt>
                <c:pt idx="757">
                  <c:v>1.4803450185114642E-2</c:v>
                </c:pt>
                <c:pt idx="758">
                  <c:v>1.4856706562982325E-2</c:v>
                </c:pt>
                <c:pt idx="759">
                  <c:v>1.4909665193183486E-2</c:v>
                </c:pt>
                <c:pt idx="760">
                  <c:v>1.4962322816405305E-2</c:v>
                </c:pt>
                <c:pt idx="761">
                  <c:v>1.5014676173334962E-2</c:v>
                </c:pt>
                <c:pt idx="762">
                  <c:v>1.5066722004739574E-2</c:v>
                </c:pt>
                <c:pt idx="763">
                  <c:v>1.511845705154613E-2</c:v>
                </c:pt>
                <c:pt idx="764">
                  <c:v>1.5169878054361874E-2</c:v>
                </c:pt>
                <c:pt idx="765">
                  <c:v>1.5220981754033858E-2</c:v>
                </c:pt>
                <c:pt idx="766">
                  <c:v>1.5271764891329198E-2</c:v>
                </c:pt>
                <c:pt idx="767">
                  <c:v>1.5322224206935076E-2</c:v>
                </c:pt>
                <c:pt idx="768">
                  <c:v>1.5372356441778479E-2</c:v>
                </c:pt>
                <c:pt idx="769">
                  <c:v>1.5422158336546588E-2</c:v>
                </c:pt>
                <c:pt idx="770">
                  <c:v>1.5471626631926583E-2</c:v>
                </c:pt>
                <c:pt idx="771">
                  <c:v>1.5520758068765517E-2</c:v>
                </c:pt>
                <c:pt idx="772">
                  <c:v>1.5569549387830506E-2</c:v>
                </c:pt>
                <c:pt idx="773">
                  <c:v>1.5617997329888667E-2</c:v>
                </c:pt>
                <c:pt idx="774">
                  <c:v>1.5666098635547243E-2</c:v>
                </c:pt>
                <c:pt idx="775">
                  <c:v>1.571385004581316E-2</c:v>
                </c:pt>
                <c:pt idx="776">
                  <c:v>1.5761248301213726E-2</c:v>
                </c:pt>
                <c:pt idx="777">
                  <c:v>1.5815072381846207E-2</c:v>
                </c:pt>
                <c:pt idx="778">
                  <c:v>1.5855310379340182E-2</c:v>
                </c:pt>
                <c:pt idx="779">
                  <c:v>1.5902116992405624E-2</c:v>
                </c:pt>
                <c:pt idx="780">
                  <c:v>1.5948774386274067E-2</c:v>
                </c:pt>
                <c:pt idx="781">
                  <c:v>1.5995281607468215E-2</c:v>
                </c:pt>
                <c:pt idx="782">
                  <c:v>1.6041637702350897E-2</c:v>
                </c:pt>
                <c:pt idx="783">
                  <c:v>1.6087841717444817E-2</c:v>
                </c:pt>
                <c:pt idx="784">
                  <c:v>1.6133892698952934E-2</c:v>
                </c:pt>
                <c:pt idx="785">
                  <c:v>1.6179789693557822E-2</c:v>
                </c:pt>
                <c:pt idx="786">
                  <c:v>1.6225531747542377E-2</c:v>
                </c:pt>
                <c:pt idx="787">
                  <c:v>1.6271117907349364E-2</c:v>
                </c:pt>
                <c:pt idx="788">
                  <c:v>1.6316547219501487E-2</c:v>
                </c:pt>
                <c:pt idx="789">
                  <c:v>1.6361818730281641E-2</c:v>
                </c:pt>
                <c:pt idx="790">
                  <c:v>1.6406931486212528E-2</c:v>
                </c:pt>
                <c:pt idx="791">
                  <c:v>1.645188453365698E-2</c:v>
                </c:pt>
                <c:pt idx="792">
                  <c:v>1.6509445100689746E-2</c:v>
                </c:pt>
                <c:pt idx="793">
                  <c:v>1.6541307688937579E-2</c:v>
                </c:pt>
                <c:pt idx="794">
                  <c:v>1.658577588965926E-2</c:v>
                </c:pt>
                <c:pt idx="795">
                  <c:v>1.663639640296033E-2</c:v>
                </c:pt>
                <c:pt idx="796">
                  <c:v>1.6674220769159476E-2</c:v>
                </c:pt>
                <c:pt idx="797">
                  <c:v>1.671819554090348E-2</c:v>
                </c:pt>
                <c:pt idx="798">
                  <c:v>1.6762003929100544E-2</c:v>
                </c:pt>
                <c:pt idx="799">
                  <c:v>1.6805644980273371E-2</c:v>
                </c:pt>
                <c:pt idx="800">
                  <c:v>1.6849117740864727E-2</c:v>
                </c:pt>
                <c:pt idx="801">
                  <c:v>1.6892421257237444E-2</c:v>
                </c:pt>
                <c:pt idx="802">
                  <c:v>1.6935554575754352E-2</c:v>
                </c:pt>
                <c:pt idx="803">
                  <c:v>1.6978516742858218E-2</c:v>
                </c:pt>
                <c:pt idx="804">
                  <c:v>1.7021306805151681E-2</c:v>
                </c:pt>
                <c:pt idx="805">
                  <c:v>1.7063923808917636E-2</c:v>
                </c:pt>
                <c:pt idx="806">
                  <c:v>1.7106366800518913E-2</c:v>
                </c:pt>
                <c:pt idx="807">
                  <c:v>1.7148634826478215E-2</c:v>
                </c:pt>
                <c:pt idx="808">
                  <c:v>1.7190726933158373E-2</c:v>
                </c:pt>
                <c:pt idx="809">
                  <c:v>1.7232642167082091E-2</c:v>
                </c:pt>
                <c:pt idx="810">
                  <c:v>1.7274379574612198E-2</c:v>
                </c:pt>
                <c:pt idx="811">
                  <c:v>1.7315938202111525E-2</c:v>
                </c:pt>
                <c:pt idx="812">
                  <c:v>1.735731709602284E-2</c:v>
                </c:pt>
                <c:pt idx="813">
                  <c:v>1.7398515302788908E-2</c:v>
                </c:pt>
                <c:pt idx="814">
                  <c:v>1.7439531868852498E-2</c:v>
                </c:pt>
                <c:pt idx="815">
                  <c:v>1.7480365840656376E-2</c:v>
                </c:pt>
                <c:pt idx="816">
                  <c:v>1.7521016264563372E-2</c:v>
                </c:pt>
                <c:pt idx="817">
                  <c:v>1.7561482187016253E-2</c:v>
                </c:pt>
                <c:pt idx="818">
                  <c:v>1.760176265437785E-2</c:v>
                </c:pt>
                <c:pt idx="819">
                  <c:v>1.7641856713170867E-2</c:v>
                </c:pt>
                <c:pt idx="820">
                  <c:v>1.7681763409838069E-2</c:v>
                </c:pt>
                <c:pt idx="821">
                  <c:v>1.772148179050248E-2</c:v>
                </c:pt>
                <c:pt idx="822">
                  <c:v>1.7761010902006547E-2</c:v>
                </c:pt>
                <c:pt idx="823">
                  <c:v>1.7800349790473291E-2</c:v>
                </c:pt>
                <c:pt idx="824">
                  <c:v>1.7839497502505353E-2</c:v>
                </c:pt>
                <c:pt idx="825">
                  <c:v>1.787845308430569E-2</c:v>
                </c:pt>
                <c:pt idx="826">
                  <c:v>1.7917215582556878E-2</c:v>
                </c:pt>
                <c:pt idx="827">
                  <c:v>1.7955784043461875E-2</c:v>
                </c:pt>
                <c:pt idx="828">
                  <c:v>1.7994157513463449E-2</c:v>
                </c:pt>
                <c:pt idx="829">
                  <c:v>1.8043166862842241E-2</c:v>
                </c:pt>
                <c:pt idx="830">
                  <c:v>1.8080958501140998E-2</c:v>
                </c:pt>
                <c:pt idx="831">
                  <c:v>1.8113119027223235E-2</c:v>
                </c:pt>
                <c:pt idx="832">
                  <c:v>1.8150366992175648E-2</c:v>
                </c:pt>
                <c:pt idx="833">
                  <c:v>1.8187319586440154E-2</c:v>
                </c:pt>
                <c:pt idx="834">
                  <c:v>1.8223974973405888E-2</c:v>
                </c:pt>
                <c:pt idx="835">
                  <c:v>1.826033131678173E-2</c:v>
                </c:pt>
                <c:pt idx="836">
                  <c:v>1.8296386779956819E-2</c:v>
                </c:pt>
                <c:pt idx="837">
                  <c:v>1.8332139526480162E-2</c:v>
                </c:pt>
                <c:pt idx="838">
                  <c:v>1.8367587719820833E-2</c:v>
                </c:pt>
                <c:pt idx="839">
                  <c:v>1.8402729523687711E-2</c:v>
                </c:pt>
                <c:pt idx="840">
                  <c:v>1.8437563101310062E-2</c:v>
                </c:pt>
                <c:pt idx="841">
                  <c:v>1.8472086616476702E-2</c:v>
                </c:pt>
                <c:pt idx="842">
                  <c:v>1.8506298232576768E-2</c:v>
                </c:pt>
                <c:pt idx="843">
                  <c:v>1.8549823340014981E-2</c:v>
                </c:pt>
                <c:pt idx="844">
                  <c:v>1.8573778421773213E-2</c:v>
                </c:pt>
                <c:pt idx="845">
                  <c:v>1.8607043321887673E-2</c:v>
                </c:pt>
                <c:pt idx="846">
                  <c:v>1.8639988977131594E-2</c:v>
                </c:pt>
                <c:pt idx="847">
                  <c:v>1.867541509796844E-2</c:v>
                </c:pt>
                <c:pt idx="848">
                  <c:v>1.8709503261380434E-2</c:v>
                </c:pt>
                <c:pt idx="849">
                  <c:v>1.8741433619577919E-2</c:v>
                </c:pt>
                <c:pt idx="850">
                  <c:v>1.877303712451095E-2</c:v>
                </c:pt>
                <c:pt idx="851">
                  <c:v>1.8804311939888407E-2</c:v>
                </c:pt>
                <c:pt idx="852">
                  <c:v>1.8835256228939556E-2</c:v>
                </c:pt>
                <c:pt idx="853">
                  <c:v>1.886586815553315E-2</c:v>
                </c:pt>
                <c:pt idx="854">
                  <c:v>1.8896145882978388E-2</c:v>
                </c:pt>
                <c:pt idx="855">
                  <c:v>1.892608757482428E-2</c:v>
                </c:pt>
                <c:pt idx="856">
                  <c:v>1.895569139469977E-2</c:v>
                </c:pt>
                <c:pt idx="857">
                  <c:v>1.8984955506073931E-2</c:v>
                </c:pt>
                <c:pt idx="858">
                  <c:v>1.9013878072415835E-2</c:v>
                </c:pt>
                <c:pt idx="859">
                  <c:v>1.9042457257354428E-2</c:v>
                </c:pt>
                <c:pt idx="860">
                  <c:v>1.9070691224358782E-2</c:v>
                </c:pt>
                <c:pt idx="861">
                  <c:v>1.909857813689797E-2</c:v>
                </c:pt>
                <c:pt idx="862">
                  <c:v>1.9126116158600937E-2</c:v>
                </c:pt>
                <c:pt idx="863">
                  <c:v>1.9153303452936754E-2</c:v>
                </c:pt>
                <c:pt idx="864">
                  <c:v>1.9180138183534368E-2</c:v>
                </c:pt>
                <c:pt idx="865">
                  <c:v>1.9206618513782914E-2</c:v>
                </c:pt>
                <c:pt idx="866">
                  <c:v>1.9232742607311337E-2</c:v>
                </c:pt>
                <c:pt idx="867">
                  <c:v>1.9258508627668647E-2</c:v>
                </c:pt>
                <c:pt idx="868">
                  <c:v>1.9283914738323915E-2</c:v>
                </c:pt>
                <c:pt idx="869">
                  <c:v>1.9308959102746215E-2</c:v>
                </c:pt>
                <c:pt idx="870">
                  <c:v>1.9333639884564491E-2</c:v>
                </c:pt>
                <c:pt idx="871">
                  <c:v>1.9357955247327752E-2</c:v>
                </c:pt>
                <c:pt idx="872">
                  <c:v>1.9381903354585006E-2</c:v>
                </c:pt>
                <c:pt idx="873">
                  <c:v>1.9405482369805327E-2</c:v>
                </c:pt>
                <c:pt idx="874">
                  <c:v>1.9428690456537723E-2</c:v>
                </c:pt>
                <c:pt idx="875">
                  <c:v>1.9451525778251266E-2</c:v>
                </c:pt>
                <c:pt idx="876">
                  <c:v>1.9473986498654838E-2</c:v>
                </c:pt>
                <c:pt idx="877">
                  <c:v>1.9496070781137576E-2</c:v>
                </c:pt>
                <c:pt idx="878">
                  <c:v>1.9517776789328423E-2</c:v>
                </c:pt>
                <c:pt idx="879">
                  <c:v>1.9539102686696452E-2</c:v>
                </c:pt>
                <c:pt idx="880">
                  <c:v>1.9560046636790673E-2</c:v>
                </c:pt>
                <c:pt idx="881">
                  <c:v>1.9590470513435321E-2</c:v>
                </c:pt>
                <c:pt idx="882">
                  <c:v>1.9610917041825715E-2</c:v>
                </c:pt>
                <c:pt idx="883">
                  <c:v>1.9624423826689608E-2</c:v>
                </c:pt>
                <c:pt idx="884">
                  <c:v>1.964478941550496E-2</c:v>
                </c:pt>
                <c:pt idx="885">
                  <c:v>1.9665110490567628E-2</c:v>
                </c:pt>
                <c:pt idx="886">
                  <c:v>1.9685388082253397E-2</c:v>
                </c:pt>
                <c:pt idx="887">
                  <c:v>1.9705623220938051E-2</c:v>
                </c:pt>
                <c:pt idx="888">
                  <c:v>1.9725816936997376E-2</c:v>
                </c:pt>
                <c:pt idx="889">
                  <c:v>1.9745970260807155E-2</c:v>
                </c:pt>
                <c:pt idx="890">
                  <c:v>1.9766084222663238E-2</c:v>
                </c:pt>
                <c:pt idx="891">
                  <c:v>1.978615985294141E-2</c:v>
                </c:pt>
                <c:pt idx="892">
                  <c:v>1.9806198182017454E-2</c:v>
                </c:pt>
                <c:pt idx="893">
                  <c:v>1.9826200240267156E-2</c:v>
                </c:pt>
                <c:pt idx="894">
                  <c:v>1.98461670580663E-2</c:v>
                </c:pt>
                <c:pt idx="895">
                  <c:v>1.9866099665790671E-2</c:v>
                </c:pt>
                <c:pt idx="896">
                  <c:v>1.9885999093736118E-2</c:v>
                </c:pt>
                <c:pt idx="897">
                  <c:v>1.9913739076558912E-2</c:v>
                </c:pt>
                <c:pt idx="898">
                  <c:v>1.9937023904832429E-2</c:v>
                </c:pt>
                <c:pt idx="899">
                  <c:v>1.9959637945152764E-2</c:v>
                </c:pt>
                <c:pt idx="900">
                  <c:v>1.9976574115139201E-2</c:v>
                </c:pt>
                <c:pt idx="901">
                  <c:v>1.9996307546428227E-2</c:v>
                </c:pt>
                <c:pt idx="902">
                  <c:v>2.0016014568922103E-2</c:v>
                </c:pt>
                <c:pt idx="903">
                  <c:v>2.0035696212996612E-2</c:v>
                </c:pt>
                <c:pt idx="904">
                  <c:v>2.0055353508947604E-2</c:v>
                </c:pt>
                <c:pt idx="905">
                  <c:v>2.0074987487310736E-2</c:v>
                </c:pt>
                <c:pt idx="906">
                  <c:v>2.0094599178221983E-2</c:v>
                </c:pt>
                <c:pt idx="907">
                  <c:v>2.0114189612217004E-2</c:v>
                </c:pt>
                <c:pt idx="908">
                  <c:v>2.0133759819671582E-2</c:v>
                </c:pt>
                <c:pt idx="909">
                  <c:v>2.0153310830881566E-2</c:v>
                </c:pt>
                <c:pt idx="910">
                  <c:v>2.017284367622274E-2</c:v>
                </c:pt>
                <c:pt idx="911">
                  <c:v>2.0192359385911018E-2</c:v>
                </c:pt>
                <c:pt idx="912">
                  <c:v>2.0211858990641929E-2</c:v>
                </c:pt>
                <c:pt idx="913">
                  <c:v>2.0231343520551448E-2</c:v>
                </c:pt>
                <c:pt idx="914">
                  <c:v>2.0250814006015361E-2</c:v>
                </c:pt>
                <c:pt idx="915">
                  <c:v>2.0270271477489388E-2</c:v>
                </c:pt>
                <c:pt idx="916">
                  <c:v>2.0289716965349314E-2</c:v>
                </c:pt>
                <c:pt idx="917">
                  <c:v>2.0309151499811051E-2</c:v>
                </c:pt>
                <c:pt idx="918">
                  <c:v>2.0328576111330321E-2</c:v>
                </c:pt>
                <c:pt idx="919">
                  <c:v>2.034799183044278E-2</c:v>
                </c:pt>
                <c:pt idx="920">
                  <c:v>2.0367399687204468E-2</c:v>
                </c:pt>
                <c:pt idx="921">
                  <c:v>2.0386800712230979E-2</c:v>
                </c:pt>
                <c:pt idx="922">
                  <c:v>2.0406195935738225E-2</c:v>
                </c:pt>
                <c:pt idx="923">
                  <c:v>2.0425586388181927E-2</c:v>
                </c:pt>
                <c:pt idx="924">
                  <c:v>2.0444973099857933E-2</c:v>
                </c:pt>
                <c:pt idx="925">
                  <c:v>2.0464357101221964E-2</c:v>
                </c:pt>
                <c:pt idx="926">
                  <c:v>2.0483739422649805E-2</c:v>
                </c:pt>
                <c:pt idx="927">
                  <c:v>2.0503121094437304E-2</c:v>
                </c:pt>
                <c:pt idx="928">
                  <c:v>2.0522503146960247E-2</c:v>
                </c:pt>
                <c:pt idx="929">
                  <c:v>2.0541886610674354E-2</c:v>
                </c:pt>
                <c:pt idx="930">
                  <c:v>2.0561272515795537E-2</c:v>
                </c:pt>
                <c:pt idx="931">
                  <c:v>2.0580661892779517E-2</c:v>
                </c:pt>
                <c:pt idx="932">
                  <c:v>2.060005535185816E-2</c:v>
                </c:pt>
                <c:pt idx="933">
                  <c:v>2.0626849069422803E-2</c:v>
                </c:pt>
                <c:pt idx="934">
                  <c:v>2.0641329410109321E-2</c:v>
                </c:pt>
                <c:pt idx="935">
                  <c:v>2.0657687436402838E-2</c:v>
                </c:pt>
                <c:pt idx="936">
                  <c:v>2.0676662417349334E-2</c:v>
                </c:pt>
                <c:pt idx="937">
                  <c:v>2.0695519681179775E-2</c:v>
                </c:pt>
                <c:pt idx="938">
                  <c:v>2.0714259311667149E-2</c:v>
                </c:pt>
                <c:pt idx="939">
                  <c:v>2.0732881392744318E-2</c:v>
                </c:pt>
                <c:pt idx="940">
                  <c:v>2.0751386008184269E-2</c:v>
                </c:pt>
                <c:pt idx="941">
                  <c:v>2.0769773241759992E-2</c:v>
                </c:pt>
                <c:pt idx="942">
                  <c:v>2.0788043177644155E-2</c:v>
                </c:pt>
                <c:pt idx="943">
                  <c:v>2.0806195899449875E-2</c:v>
                </c:pt>
                <c:pt idx="944">
                  <c:v>2.0824231491030076E-2</c:v>
                </c:pt>
                <c:pt idx="945">
                  <c:v>2.0842150036397555E-2</c:v>
                </c:pt>
                <c:pt idx="946">
                  <c:v>2.0859951619325301E-2</c:v>
                </c:pt>
                <c:pt idx="947">
                  <c:v>2.0882667640469421E-2</c:v>
                </c:pt>
                <c:pt idx="948">
                  <c:v>2.0895204233033482E-2</c:v>
                </c:pt>
                <c:pt idx="949">
                  <c:v>2.0912655431759575E-2</c:v>
                </c:pt>
                <c:pt idx="950">
                  <c:v>2.0929990003377696E-2</c:v>
                </c:pt>
                <c:pt idx="951">
                  <c:v>2.0949658241375957E-2</c:v>
                </c:pt>
                <c:pt idx="952">
                  <c:v>2.0964309600941533E-2</c:v>
                </c:pt>
                <c:pt idx="953">
                  <c:v>2.0981294794673033E-2</c:v>
                </c:pt>
                <c:pt idx="954">
                  <c:v>2.0998163696868133E-2</c:v>
                </c:pt>
                <c:pt idx="955">
                  <c:v>2.1014916391219884E-2</c:v>
                </c:pt>
                <c:pt idx="956">
                  <c:v>2.1031552961821021E-2</c:v>
                </c:pt>
                <c:pt idx="957">
                  <c:v>2.1048073492364594E-2</c:v>
                </c:pt>
                <c:pt idx="958">
                  <c:v>2.1064478066703529E-2</c:v>
                </c:pt>
                <c:pt idx="959">
                  <c:v>2.1080766768850623E-2</c:v>
                </c:pt>
                <c:pt idx="960">
                  <c:v>2.1096939682578864E-2</c:v>
                </c:pt>
                <c:pt idx="961">
                  <c:v>2.111299689166124E-2</c:v>
                </c:pt>
                <c:pt idx="962">
                  <c:v>2.1128938480030612E-2</c:v>
                </c:pt>
                <c:pt idx="963">
                  <c:v>2.1144764531619842E-2</c:v>
                </c:pt>
                <c:pt idx="964">
                  <c:v>2.1160475130201917E-2</c:v>
                </c:pt>
                <c:pt idx="965">
                  <c:v>2.1176070359709698E-2</c:v>
                </c:pt>
                <c:pt idx="966">
                  <c:v>2.1191550303836237E-2</c:v>
                </c:pt>
                <c:pt idx="967">
                  <c:v>2.1206915046514396E-2</c:v>
                </c:pt>
                <c:pt idx="968">
                  <c:v>2.1222164671756971E-2</c:v>
                </c:pt>
                <c:pt idx="969">
                  <c:v>2.1237299263336951E-2</c:v>
                </c:pt>
                <c:pt idx="970">
                  <c:v>2.1252318905027323E-2</c:v>
                </c:pt>
                <c:pt idx="971">
                  <c:v>2.1267223680840885E-2</c:v>
                </c:pt>
                <c:pt idx="972">
                  <c:v>2.128201367447069E-2</c:v>
                </c:pt>
                <c:pt idx="973">
                  <c:v>2.1296688969929534E-2</c:v>
                </c:pt>
                <c:pt idx="974">
                  <c:v>2.1311249650910469E-2</c:v>
                </c:pt>
                <c:pt idx="975">
                  <c:v>2.1325695801426292E-2</c:v>
                </c:pt>
                <c:pt idx="976">
                  <c:v>2.1340027505329928E-2</c:v>
                </c:pt>
                <c:pt idx="977">
                  <c:v>2.135424484631443E-2</c:v>
                </c:pt>
                <c:pt idx="978">
                  <c:v>2.1368347908472529E-2</c:v>
                </c:pt>
                <c:pt idx="979">
                  <c:v>2.1382336775577215E-2</c:v>
                </c:pt>
                <c:pt idx="980">
                  <c:v>2.1396211531401477E-2</c:v>
                </c:pt>
                <c:pt idx="981">
                  <c:v>2.1409972259878174E-2</c:v>
                </c:pt>
                <c:pt idx="982">
                  <c:v>2.1423619044940168E-2</c:v>
                </c:pt>
                <c:pt idx="983">
                  <c:v>2.1437151970360446E-2</c:v>
                </c:pt>
                <c:pt idx="984">
                  <c:v>2.1450571119991935E-2</c:v>
                </c:pt>
                <c:pt idx="985">
                  <c:v>2.1465768081361247E-2</c:v>
                </c:pt>
                <c:pt idx="986">
                  <c:v>2.1478943708270748E-2</c:v>
                </c:pt>
                <c:pt idx="987">
                  <c:v>2.1490146753082584E-2</c:v>
                </c:pt>
                <c:pt idx="988">
                  <c:v>2.1503111638327965E-2</c:v>
                </c:pt>
                <c:pt idx="989">
                  <c:v>2.1515963167049179E-2</c:v>
                </c:pt>
                <c:pt idx="990">
                  <c:v>2.1528701423338958E-2</c:v>
                </c:pt>
                <c:pt idx="991">
                  <c:v>2.1541326490890356E-2</c:v>
                </c:pt>
                <c:pt idx="992">
                  <c:v>2.1553838453556295E-2</c:v>
                </c:pt>
                <c:pt idx="993">
                  <c:v>2.1566237395269638E-2</c:v>
                </c:pt>
                <c:pt idx="994">
                  <c:v>2.1578523399803373E-2</c:v>
                </c:pt>
                <c:pt idx="995">
                  <c:v>2.159069655109036E-2</c:v>
                </c:pt>
                <c:pt idx="996">
                  <c:v>2.1602756932903588E-2</c:v>
                </c:pt>
                <c:pt idx="997">
                  <c:v>2.161470462933579E-2</c:v>
                </c:pt>
                <c:pt idx="998">
                  <c:v>2.1629900509489985E-2</c:v>
                </c:pt>
                <c:pt idx="999">
                  <c:v>2.1638262300989197E-2</c:v>
                </c:pt>
                <c:pt idx="1000">
                  <c:v>2.1649872443916252E-2</c:v>
                </c:pt>
                <c:pt idx="1001">
                  <c:v>2.1661370236794042E-2</c:v>
                </c:pt>
                <c:pt idx="1002">
                  <c:v>2.1672755763555429E-2</c:v>
                </c:pt>
                <c:pt idx="1003">
                  <c:v>2.1684029107813529E-2</c:v>
                </c:pt>
                <c:pt idx="1004">
                  <c:v>2.1695190353741012E-2</c:v>
                </c:pt>
                <c:pt idx="1005">
                  <c:v>2.1706239584950993E-2</c:v>
                </c:pt>
                <c:pt idx="1006">
                  <c:v>2.1717176885456269E-2</c:v>
                </c:pt>
                <c:pt idx="1007">
                  <c:v>2.1728002339029828E-2</c:v>
                </c:pt>
                <c:pt idx="1008">
                  <c:v>2.1738716029684468E-2</c:v>
                </c:pt>
                <c:pt idx="1009">
                  <c:v>2.1749318041193177E-2</c:v>
                </c:pt>
                <c:pt idx="1010">
                  <c:v>2.1759808457328944E-2</c:v>
                </c:pt>
                <c:pt idx="1011">
                  <c:v>2.1770187362024629E-2</c:v>
                </c:pt>
                <c:pt idx="1012">
                  <c:v>2.1780454839293029E-2</c:v>
                </c:pt>
                <c:pt idx="1013">
                  <c:v>2.179061097274726E-2</c:v>
                </c:pt>
                <c:pt idx="1014">
                  <c:v>2.1800655846400119E-2</c:v>
                </c:pt>
                <c:pt idx="1015">
                  <c:v>2.1810589544104531E-2</c:v>
                </c:pt>
                <c:pt idx="1016">
                  <c:v>2.1820412149793356E-2</c:v>
                </c:pt>
                <c:pt idx="1017">
                  <c:v>2.1830123747239583E-2</c:v>
                </c:pt>
                <c:pt idx="1018">
                  <c:v>2.1839724420296136E-2</c:v>
                </c:pt>
                <c:pt idx="1019">
                  <c:v>2.1849214252895877E-2</c:v>
                </c:pt>
                <c:pt idx="1020">
                  <c:v>2.1858593328811793E-2</c:v>
                </c:pt>
                <c:pt idx="1021">
                  <c:v>2.1867861731976745E-2</c:v>
                </c:pt>
                <c:pt idx="1022">
                  <c:v>2.1877019546323595E-2</c:v>
                </c:pt>
                <c:pt idx="1023">
                  <c:v>2.1886066855545394E-2</c:v>
                </c:pt>
                <c:pt idx="1024">
                  <c:v>2.1895003743814812E-2</c:v>
                </c:pt>
                <c:pt idx="1025">
                  <c:v>2.1903830294585092E-2</c:v>
                </c:pt>
                <c:pt idx="1026">
                  <c:v>2.1912546592028903E-2</c:v>
                </c:pt>
                <c:pt idx="1027">
                  <c:v>2.1921152719919235E-2</c:v>
                </c:pt>
                <c:pt idx="1028">
                  <c:v>2.1929648762109011E-2</c:v>
                </c:pt>
                <c:pt idx="1029">
                  <c:v>2.1938034802451156E-2</c:v>
                </c:pt>
                <c:pt idx="1030">
                  <c:v>2.1946310924878532E-2</c:v>
                </c:pt>
                <c:pt idx="1031">
                  <c:v>2.1954477213244061E-2</c:v>
                </c:pt>
                <c:pt idx="1032">
                  <c:v>2.1962533751480606E-2</c:v>
                </c:pt>
                <c:pt idx="1033">
                  <c:v>2.1970480623201283E-2</c:v>
                </c:pt>
                <c:pt idx="1034">
                  <c:v>2.197831791257876E-2</c:v>
                </c:pt>
                <c:pt idx="1035">
                  <c:v>2.1986045703226154E-2</c:v>
                </c:pt>
                <c:pt idx="1036">
                  <c:v>2.1993664079236197E-2</c:v>
                </c:pt>
                <c:pt idx="1037">
                  <c:v>2.2001175843406884E-2</c:v>
                </c:pt>
                <c:pt idx="1038">
                  <c:v>2.2008584658488317E-2</c:v>
                </c:pt>
                <c:pt idx="1039">
                  <c:v>2.2015890669564442E-2</c:v>
                </c:pt>
                <c:pt idx="1040">
                  <c:v>2.2023094001015764E-2</c:v>
                </c:pt>
                <c:pt idx="1041">
                  <c:v>2.2030194776663237E-2</c:v>
                </c:pt>
                <c:pt idx="1042">
                  <c:v>2.2037193120487686E-2</c:v>
                </c:pt>
                <c:pt idx="1043">
                  <c:v>2.2044089156549873E-2</c:v>
                </c:pt>
                <c:pt idx="1044">
                  <c:v>2.2050883008830624E-2</c:v>
                </c:pt>
                <c:pt idx="1045">
                  <c:v>2.2057574801310764E-2</c:v>
                </c:pt>
                <c:pt idx="1046">
                  <c:v>2.2064164658051055E-2</c:v>
                </c:pt>
                <c:pt idx="1047">
                  <c:v>2.2070652703032323E-2</c:v>
                </c:pt>
                <c:pt idx="1048">
                  <c:v>2.2077039060235393E-2</c:v>
                </c:pt>
                <c:pt idx="1049">
                  <c:v>2.208332385364109E-2</c:v>
                </c:pt>
                <c:pt idx="1050">
                  <c:v>2.2089507207230241E-2</c:v>
                </c:pt>
                <c:pt idx="1051">
                  <c:v>2.2095589245063607E-2</c:v>
                </c:pt>
                <c:pt idx="1052">
                  <c:v>2.2101570091122014E-2</c:v>
                </c:pt>
                <c:pt idx="1053">
                  <c:v>2.210911126001136E-2</c:v>
                </c:pt>
                <c:pt idx="1054">
                  <c:v>2.2113228703997123E-2</c:v>
                </c:pt>
                <c:pt idx="1055">
                  <c:v>2.2119709640824325E-2</c:v>
                </c:pt>
                <c:pt idx="1056">
                  <c:v>2.2124484037782111E-2</c:v>
                </c:pt>
                <c:pt idx="1057">
                  <c:v>2.2129960785077785E-2</c:v>
                </c:pt>
                <c:pt idx="1058">
                  <c:v>2.2135337084483453E-2</c:v>
                </c:pt>
                <c:pt idx="1059">
                  <c:v>2.2140613060219749E-2</c:v>
                </c:pt>
                <c:pt idx="1060">
                  <c:v>2.2145788836187563E-2</c:v>
                </c:pt>
                <c:pt idx="1061">
                  <c:v>2.2150864536447656E-2</c:v>
                </c:pt>
                <c:pt idx="1062">
                  <c:v>2.2155840284900918E-2</c:v>
                </c:pt>
                <c:pt idx="1063">
                  <c:v>2.2160716205688047E-2</c:v>
                </c:pt>
                <c:pt idx="1064">
                  <c:v>2.2165492422629995E-2</c:v>
                </c:pt>
                <c:pt idx="1065">
                  <c:v>2.2170169059867462E-2</c:v>
                </c:pt>
                <c:pt idx="1066">
                  <c:v>2.2174746241461207E-2</c:v>
                </c:pt>
                <c:pt idx="1067">
                  <c:v>2.217922409115225E-2</c:v>
                </c:pt>
                <c:pt idx="1068">
                  <c:v>2.2183602733161223E-2</c:v>
                </c:pt>
                <c:pt idx="1069">
                  <c:v>2.2187882291468952E-2</c:v>
                </c:pt>
                <c:pt idx="1070">
                  <c:v>2.2192062890136199E-2</c:v>
                </c:pt>
                <c:pt idx="1071">
                  <c:v>2.2196144652903982E-2</c:v>
                </c:pt>
                <c:pt idx="1072">
                  <c:v>2.2200127704152806E-2</c:v>
                </c:pt>
                <c:pt idx="1073">
                  <c:v>2.2204012167543752E-2</c:v>
                </c:pt>
                <c:pt idx="1074">
                  <c:v>2.2207798167297454E-2</c:v>
                </c:pt>
                <c:pt idx="1075">
                  <c:v>2.2211485827234867E-2</c:v>
                </c:pt>
                <c:pt idx="1076">
                  <c:v>2.2215075271576623E-2</c:v>
                </c:pt>
                <c:pt idx="1077">
                  <c:v>2.2218566624143676E-2</c:v>
                </c:pt>
                <c:pt idx="1078">
                  <c:v>2.2221960009076724E-2</c:v>
                </c:pt>
                <c:pt idx="1079">
                  <c:v>2.2225255550276657E-2</c:v>
                </c:pt>
                <c:pt idx="1080">
                  <c:v>2.2228453371804235E-2</c:v>
                </c:pt>
                <c:pt idx="1081">
                  <c:v>2.2231553597720222E-2</c:v>
                </c:pt>
                <c:pt idx="1082">
                  <c:v>2.2234556351845569E-2</c:v>
                </c:pt>
                <c:pt idx="1083">
                  <c:v>2.2237461758320975E-2</c:v>
                </c:pt>
                <c:pt idx="1084">
                  <c:v>2.2240269941127266E-2</c:v>
                </c:pt>
                <c:pt idx="1085">
                  <c:v>2.2242981024325204E-2</c:v>
                </c:pt>
                <c:pt idx="1086">
                  <c:v>2.2245595131815676E-2</c:v>
                </c:pt>
                <c:pt idx="1087">
                  <c:v>2.2248112387739383E-2</c:v>
                </c:pt>
                <c:pt idx="1088">
                  <c:v>2.225053291583734E-2</c:v>
                </c:pt>
                <c:pt idx="1089">
                  <c:v>2.225350309266183E-2</c:v>
                </c:pt>
                <c:pt idx="1090">
                  <c:v>2.225570299468238E-2</c:v>
                </c:pt>
                <c:pt idx="1091">
                  <c:v>2.2257511957342047E-2</c:v>
                </c:pt>
                <c:pt idx="1092">
                  <c:v>2.225953307765316E-2</c:v>
                </c:pt>
                <c:pt idx="1093">
                  <c:v>2.2261458108188137E-2</c:v>
                </c:pt>
                <c:pt idx="1094">
                  <c:v>2.2263287172767932E-2</c:v>
                </c:pt>
                <c:pt idx="1095">
                  <c:v>2.2265020395373369E-2</c:v>
                </c:pt>
                <c:pt idx="1096">
                  <c:v>2.2266657900145148E-2</c:v>
                </c:pt>
                <c:pt idx="1097">
                  <c:v>2.2268199810984157E-2</c:v>
                </c:pt>
                <c:pt idx="1098">
                  <c:v>2.2269646252031094E-2</c:v>
                </c:pt>
                <c:pt idx="1099">
                  <c:v>2.2270997347106913E-2</c:v>
                </c:pt>
                <c:pt idx="1100">
                  <c:v>2.2272253220272376E-2</c:v>
                </c:pt>
                <c:pt idx="1101">
                  <c:v>2.2273413995748115E-2</c:v>
                </c:pt>
                <c:pt idx="1102">
                  <c:v>2.2274479797195212E-2</c:v>
                </c:pt>
                <c:pt idx="1103">
                  <c:v>2.2275710759567247E-2</c:v>
                </c:pt>
                <c:pt idx="1104">
                  <c:v>2.227632697464621E-2</c:v>
                </c:pt>
                <c:pt idx="1105">
                  <c:v>2.2277108598611761E-2</c:v>
                </c:pt>
                <c:pt idx="1106">
                  <c:v>2.2277795744711781E-2</c:v>
                </c:pt>
                <c:pt idx="1107">
                  <c:v>2.227846552654178E-2</c:v>
                </c:pt>
                <c:pt idx="1108">
                  <c:v>2.2278887099478339E-2</c:v>
                </c:pt>
                <c:pt idx="1109">
                  <c:v>2.2279291556186465E-2</c:v>
                </c:pt>
                <c:pt idx="1110">
                  <c:v>2.2279602030952361E-2</c:v>
                </c:pt>
                <c:pt idx="1111">
                  <c:v>2.2279818647996663E-2</c:v>
                </c:pt>
                <c:pt idx="1112">
                  <c:v>2.2279941531300196E-2</c:v>
                </c:pt>
                <c:pt idx="1113">
                  <c:v>2.2279970804763849E-2</c:v>
                </c:pt>
                <c:pt idx="1114">
                  <c:v>2.2279906592448384E-2</c:v>
                </c:pt>
                <c:pt idx="1115">
                  <c:v>2.2279749018334627E-2</c:v>
                </c:pt>
                <c:pt idx="1116">
                  <c:v>2.2279498206403403E-2</c:v>
                </c:pt>
                <c:pt idx="1117">
                  <c:v>2.227915428079541E-2</c:v>
                </c:pt>
                <c:pt idx="1118">
                  <c:v>2.2278717365411538E-2</c:v>
                </c:pt>
                <c:pt idx="1119">
                  <c:v>2.2278187584232612E-2</c:v>
                </c:pt>
                <c:pt idx="1120">
                  <c:v>2.2277565061399329E-2</c:v>
                </c:pt>
                <c:pt idx="1121">
                  <c:v>2.2276849920732644E-2</c:v>
                </c:pt>
                <c:pt idx="1122">
                  <c:v>2.2276042286373254E-2</c:v>
                </c:pt>
                <c:pt idx="1123">
                  <c:v>2.2275142282381921E-2</c:v>
                </c:pt>
                <c:pt idx="1124">
                  <c:v>2.2274150032499662E-2</c:v>
                </c:pt>
                <c:pt idx="1125">
                  <c:v>2.2273065661106983E-2</c:v>
                </c:pt>
                <c:pt idx="1126">
                  <c:v>2.2271889291864966E-2</c:v>
                </c:pt>
                <c:pt idx="1127">
                  <c:v>2.2270621048994244E-2</c:v>
                </c:pt>
                <c:pt idx="1128">
                  <c:v>2.2269261056555578E-2</c:v>
                </c:pt>
                <c:pt idx="1129">
                  <c:v>2.2267809438289987E-2</c:v>
                </c:pt>
                <c:pt idx="1130">
                  <c:v>2.2266266318338168E-2</c:v>
                </c:pt>
                <c:pt idx="1131">
                  <c:v>2.2264631820840819E-2</c:v>
                </c:pt>
                <c:pt idx="1132">
                  <c:v>2.2262906069618893E-2</c:v>
                </c:pt>
                <c:pt idx="1133">
                  <c:v>2.2261089188813088E-2</c:v>
                </c:pt>
                <c:pt idx="1134">
                  <c:v>2.2259181302324293E-2</c:v>
                </c:pt>
                <c:pt idx="1135">
                  <c:v>2.2257182534213271E-2</c:v>
                </c:pt>
                <c:pt idx="1136">
                  <c:v>2.2255093008620719E-2</c:v>
                </c:pt>
                <c:pt idx="1137">
                  <c:v>2.2252912849207718E-2</c:v>
                </c:pt>
                <c:pt idx="1138">
                  <c:v>2.2250642180274838E-2</c:v>
                </c:pt>
                <c:pt idx="1139">
                  <c:v>2.2248281125802905E-2</c:v>
                </c:pt>
                <c:pt idx="1140">
                  <c:v>2.2245829809692808E-2</c:v>
                </c:pt>
                <c:pt idx="1141">
                  <c:v>2.224254568791828E-2</c:v>
                </c:pt>
                <c:pt idx="1142">
                  <c:v>2.2239888525348306E-2</c:v>
                </c:pt>
                <c:pt idx="1143">
                  <c:v>2.2237539436185116E-2</c:v>
                </c:pt>
                <c:pt idx="1144">
                  <c:v>2.2234715500299984E-2</c:v>
                </c:pt>
                <c:pt idx="1145">
                  <c:v>2.2231801940666429E-2</c:v>
                </c:pt>
                <c:pt idx="1146">
                  <c:v>2.2228798881105405E-2</c:v>
                </c:pt>
                <c:pt idx="1147">
                  <c:v>2.2225706445837545E-2</c:v>
                </c:pt>
                <c:pt idx="1148">
                  <c:v>2.222252475876374E-2</c:v>
                </c:pt>
                <c:pt idx="1149">
                  <c:v>2.221925394394475E-2</c:v>
                </c:pt>
                <c:pt idx="1150">
                  <c:v>2.2215894125281466E-2</c:v>
                </c:pt>
                <c:pt idx="1151">
                  <c:v>2.2212445426914584E-2</c:v>
                </c:pt>
                <c:pt idx="1152">
                  <c:v>2.2208907972744996E-2</c:v>
                </c:pt>
                <c:pt idx="1153">
                  <c:v>2.2205281886753525E-2</c:v>
                </c:pt>
                <c:pt idx="1154">
                  <c:v>2.2201567293080871E-2</c:v>
                </c:pt>
                <c:pt idx="1155">
                  <c:v>2.2197764315707857E-2</c:v>
                </c:pt>
                <c:pt idx="1156">
                  <c:v>2.2193873078615312E-2</c:v>
                </c:pt>
                <c:pt idx="1157">
                  <c:v>2.2189893705784058E-2</c:v>
                </c:pt>
                <c:pt idx="1158">
                  <c:v>2.2185422709704028E-2</c:v>
                </c:pt>
                <c:pt idx="1159">
                  <c:v>2.2181070271480863E-2</c:v>
                </c:pt>
                <c:pt idx="1160">
                  <c:v>2.2177428013225864E-2</c:v>
                </c:pt>
                <c:pt idx="1161">
                  <c:v>2.2173097337727654E-2</c:v>
                </c:pt>
                <c:pt idx="1162">
                  <c:v>2.2168679146474801E-2</c:v>
                </c:pt>
                <c:pt idx="1163">
                  <c:v>2.2164173563608003E-2</c:v>
                </c:pt>
                <c:pt idx="1164">
                  <c:v>2.2159580713028149E-2</c:v>
                </c:pt>
                <c:pt idx="1165">
                  <c:v>2.2154900718955872E-2</c:v>
                </c:pt>
                <c:pt idx="1166">
                  <c:v>2.2150133705132191E-2</c:v>
                </c:pt>
                <c:pt idx="1167">
                  <c:v>2.2145279795857675E-2</c:v>
                </c:pt>
                <c:pt idx="1168">
                  <c:v>2.2140339114873342E-2</c:v>
                </c:pt>
                <c:pt idx="1169">
                  <c:v>2.2135311786319889E-2</c:v>
                </c:pt>
                <c:pt idx="1170">
                  <c:v>2.2130197934178142E-2</c:v>
                </c:pt>
                <c:pt idx="1171">
                  <c:v>2.2124997682508862E-2</c:v>
                </c:pt>
                <c:pt idx="1172">
                  <c:v>2.211971115521294E-2</c:v>
                </c:pt>
                <c:pt idx="1173">
                  <c:v>2.2114338476431072E-2</c:v>
                </c:pt>
                <c:pt idx="1174">
                  <c:v>2.2108879770064149E-2</c:v>
                </c:pt>
                <c:pt idx="1175">
                  <c:v>2.2103335160252868E-2</c:v>
                </c:pt>
                <c:pt idx="1176">
                  <c:v>2.2097704770898119E-2</c:v>
                </c:pt>
                <c:pt idx="1177">
                  <c:v>2.2091988725900791E-2</c:v>
                </c:pt>
                <c:pt idx="1178">
                  <c:v>2.2086187149561454E-2</c:v>
                </c:pt>
                <c:pt idx="1179">
                  <c:v>2.2080300165780997E-2</c:v>
                </c:pt>
                <c:pt idx="1180">
                  <c:v>2.2074327898300439E-2</c:v>
                </c:pt>
                <c:pt idx="1181">
                  <c:v>2.206827047158022E-2</c:v>
                </c:pt>
                <c:pt idx="1182">
                  <c:v>2.2062128009361359E-2</c:v>
                </c:pt>
                <c:pt idx="1183">
                  <c:v>2.2055900635704617E-2</c:v>
                </c:pt>
                <c:pt idx="1184">
                  <c:v>2.204958847459082E-2</c:v>
                </c:pt>
                <c:pt idx="1185">
                  <c:v>2.2043191650000793E-2</c:v>
                </c:pt>
                <c:pt idx="1186">
                  <c:v>2.203671028615517E-2</c:v>
                </c:pt>
                <c:pt idx="1187">
                  <c:v>2.2030144506794969E-2</c:v>
                </c:pt>
                <c:pt idx="1188">
                  <c:v>2.2023494436060886E-2</c:v>
                </c:pt>
                <c:pt idx="1189">
                  <c:v>2.2016760198093621E-2</c:v>
                </c:pt>
                <c:pt idx="1190">
                  <c:v>2.200994191663419E-2</c:v>
                </c:pt>
                <c:pt idx="1191">
                  <c:v>2.2003039715903228E-2</c:v>
                </c:pt>
                <c:pt idx="1192">
                  <c:v>2.1996053719721687E-2</c:v>
                </c:pt>
                <c:pt idx="1193">
                  <c:v>2.1987276928641108E-2</c:v>
                </c:pt>
                <c:pt idx="1194">
                  <c:v>2.1980112045287825E-2</c:v>
                </c:pt>
                <c:pt idx="1195">
                  <c:v>2.1973614354475757E-2</c:v>
                </c:pt>
                <c:pt idx="1196">
                  <c:v>2.1966341046040228E-2</c:v>
                </c:pt>
                <c:pt idx="1197">
                  <c:v>2.1959004282603445E-2</c:v>
                </c:pt>
                <c:pt idx="1198">
                  <c:v>2.1951604287107074E-2</c:v>
                </c:pt>
                <c:pt idx="1199">
                  <c:v>2.1944141282412843E-2</c:v>
                </c:pt>
                <c:pt idx="1200">
                  <c:v>2.1936615491462419E-2</c:v>
                </c:pt>
                <c:pt idx="1201">
                  <c:v>2.1929027137037593E-2</c:v>
                </c:pt>
                <c:pt idx="1202">
                  <c:v>2.1921376442159968E-2</c:v>
                </c:pt>
                <c:pt idx="1203">
                  <c:v>2.1913663629691271E-2</c:v>
                </c:pt>
                <c:pt idx="1204">
                  <c:v>2.1905888922493233E-2</c:v>
                </c:pt>
                <c:pt idx="1205">
                  <c:v>2.1898052543587454E-2</c:v>
                </c:pt>
                <c:pt idx="1206">
                  <c:v>2.1890154715595855E-2</c:v>
                </c:pt>
                <c:pt idx="1207">
                  <c:v>2.1882195661619974E-2</c:v>
                </c:pt>
                <c:pt idx="1208">
                  <c:v>2.1874529568355783E-2</c:v>
                </c:pt>
                <c:pt idx="1209">
                  <c:v>2.1861449942477407E-2</c:v>
                </c:pt>
                <c:pt idx="1210">
                  <c:v>2.1853274043639459E-2</c:v>
                </c:pt>
                <c:pt idx="1211">
                  <c:v>2.1843856449335064E-2</c:v>
                </c:pt>
                <c:pt idx="1212">
                  <c:v>2.1836741847707231E-2</c:v>
                </c:pt>
                <c:pt idx="1213">
                  <c:v>2.1828385996336408E-2</c:v>
                </c:pt>
                <c:pt idx="1214">
                  <c:v>2.1819970606511419E-2</c:v>
                </c:pt>
                <c:pt idx="1215">
                  <c:v>2.1811495901253863E-2</c:v>
                </c:pt>
                <c:pt idx="1216">
                  <c:v>2.1802962103425472E-2</c:v>
                </c:pt>
                <c:pt idx="1217">
                  <c:v>2.1794369435808036E-2</c:v>
                </c:pt>
                <c:pt idx="1218">
                  <c:v>2.1785718121343223E-2</c:v>
                </c:pt>
                <c:pt idx="1219">
                  <c:v>2.1777008382972696E-2</c:v>
                </c:pt>
                <c:pt idx="1220">
                  <c:v>2.1768240443558184E-2</c:v>
                </c:pt>
                <c:pt idx="1221">
                  <c:v>2.1759414526041354E-2</c:v>
                </c:pt>
                <c:pt idx="1222">
                  <c:v>2.175053085336387E-2</c:v>
                </c:pt>
                <c:pt idx="1223">
                  <c:v>2.1741589648147652E-2</c:v>
                </c:pt>
                <c:pt idx="1224">
                  <c:v>2.1732591133654111E-2</c:v>
                </c:pt>
                <c:pt idx="1225">
                  <c:v>2.1723535532505167E-2</c:v>
                </c:pt>
                <c:pt idx="1226">
                  <c:v>2.1714423067722421E-2</c:v>
                </c:pt>
                <c:pt idx="1227">
                  <c:v>2.1705253962087667E-2</c:v>
                </c:pt>
                <c:pt idx="1228">
                  <c:v>2.1696028438702442E-2</c:v>
                </c:pt>
                <c:pt idx="1229">
                  <c:v>2.1686746720268602E-2</c:v>
                </c:pt>
                <c:pt idx="1230">
                  <c:v>2.1677409029807748E-2</c:v>
                </c:pt>
                <c:pt idx="1231">
                  <c:v>2.1668015590021739E-2</c:v>
                </c:pt>
                <c:pt idx="1232">
                  <c:v>2.1658566624092046E-2</c:v>
                </c:pt>
                <c:pt idx="1233">
                  <c:v>2.1649062354640591E-2</c:v>
                </c:pt>
                <c:pt idx="1234">
                  <c:v>2.1639503004848848E-2</c:v>
                </c:pt>
                <c:pt idx="1235">
                  <c:v>2.1629888797258801E-2</c:v>
                </c:pt>
                <c:pt idx="1236">
                  <c:v>2.1620219955051923E-2</c:v>
                </c:pt>
                <c:pt idx="1237">
                  <c:v>2.1610496701010007E-2</c:v>
                </c:pt>
                <c:pt idx="1238">
                  <c:v>2.1600719257994783E-2</c:v>
                </c:pt>
                <c:pt idx="1239">
                  <c:v>2.1590887849027851E-2</c:v>
                </c:pt>
                <c:pt idx="1240">
                  <c:v>2.1581002696811069E-2</c:v>
                </c:pt>
                <c:pt idx="1241">
                  <c:v>2.1571064024445974E-2</c:v>
                </c:pt>
                <c:pt idx="1242">
                  <c:v>2.1561072054714359E-2</c:v>
                </c:pt>
                <c:pt idx="1243">
                  <c:v>2.1551027010477952E-2</c:v>
                </c:pt>
                <c:pt idx="1244">
                  <c:v>2.1540929114758356E-2</c:v>
                </c:pt>
                <c:pt idx="1245">
                  <c:v>2.1527784193406951E-2</c:v>
                </c:pt>
                <c:pt idx="1246">
                  <c:v>2.1519113833656789E-2</c:v>
                </c:pt>
                <c:pt idx="1247">
                  <c:v>2.1510320546997974E-2</c:v>
                </c:pt>
                <c:pt idx="1248">
                  <c:v>2.1500013473962909E-2</c:v>
                </c:pt>
                <c:pt idx="1249">
                  <c:v>2.1489654663913171E-2</c:v>
                </c:pt>
                <c:pt idx="1250">
                  <c:v>2.1479244339550618E-2</c:v>
                </c:pt>
                <c:pt idx="1251">
                  <c:v>2.1468782723896851E-2</c:v>
                </c:pt>
                <c:pt idx="1252">
                  <c:v>2.1458270039893534E-2</c:v>
                </c:pt>
                <c:pt idx="1253">
                  <c:v>2.1447706510322462E-2</c:v>
                </c:pt>
                <c:pt idx="1254">
                  <c:v>2.1437092358205234E-2</c:v>
                </c:pt>
                <c:pt idx="1255">
                  <c:v>2.1426427806243709E-2</c:v>
                </c:pt>
                <c:pt idx="1256">
                  <c:v>2.1415713077619358E-2</c:v>
                </c:pt>
                <c:pt idx="1257">
                  <c:v>2.140494839503404E-2</c:v>
                </c:pt>
                <c:pt idx="1258">
                  <c:v>2.1391035045841278E-2</c:v>
                </c:pt>
                <c:pt idx="1259">
                  <c:v>2.1383270059587289E-2</c:v>
                </c:pt>
                <c:pt idx="1260">
                  <c:v>2.1372356852529251E-2</c:v>
                </c:pt>
                <c:pt idx="1261">
                  <c:v>2.1361394583117033E-2</c:v>
                </c:pt>
                <c:pt idx="1262">
                  <c:v>2.13503834742923E-2</c:v>
                </c:pt>
                <c:pt idx="1263">
                  <c:v>2.1339323748836847E-2</c:v>
                </c:pt>
                <c:pt idx="1264">
                  <c:v>2.1328215629772274E-2</c:v>
                </c:pt>
                <c:pt idx="1265">
                  <c:v>2.1317059339960309E-2</c:v>
                </c:pt>
                <c:pt idx="1266">
                  <c:v>2.1305855102262683E-2</c:v>
                </c:pt>
                <c:pt idx="1267">
                  <c:v>2.1294603139541124E-2</c:v>
                </c:pt>
                <c:pt idx="1268">
                  <c:v>2.1283303674737297E-2</c:v>
                </c:pt>
                <c:pt idx="1269">
                  <c:v>2.1271956930712932E-2</c:v>
                </c:pt>
                <c:pt idx="1270">
                  <c:v>2.1260563130489629E-2</c:v>
                </c:pt>
                <c:pt idx="1271">
                  <c:v>2.1249122496769246E-2</c:v>
                </c:pt>
                <c:pt idx="1272">
                  <c:v>2.1237635252493448E-2</c:v>
                </c:pt>
                <c:pt idx="1273">
                  <c:v>2.1226101620683835E-2</c:v>
                </c:pt>
                <c:pt idx="1274">
                  <c:v>2.1214521824122201E-2</c:v>
                </c:pt>
                <c:pt idx="1275">
                  <c:v>2.1202896085750211E-2</c:v>
                </c:pt>
                <c:pt idx="1276">
                  <c:v>2.1191224628429595E-2</c:v>
                </c:pt>
                <c:pt idx="1277">
                  <c:v>2.1179507675181952E-2</c:v>
                </c:pt>
                <c:pt idx="1278">
                  <c:v>2.1167745448629205E-2</c:v>
                </c:pt>
                <c:pt idx="1279">
                  <c:v>2.115593817187289E-2</c:v>
                </c:pt>
                <c:pt idx="1280">
                  <c:v>2.1144086067774737E-2</c:v>
                </c:pt>
                <c:pt idx="1281">
                  <c:v>2.1132189359196474E-2</c:v>
                </c:pt>
                <c:pt idx="1282">
                  <c:v>2.1120248269079767E-2</c:v>
                </c:pt>
                <c:pt idx="1283">
                  <c:v>2.110826302036628E-2</c:v>
                </c:pt>
                <c:pt idx="1284">
                  <c:v>2.1096233835757872E-2</c:v>
                </c:pt>
                <c:pt idx="1285">
                  <c:v>2.1084160938356078E-2</c:v>
                </c:pt>
                <c:pt idx="1286">
                  <c:v>2.1072044550862756E-2</c:v>
                </c:pt>
                <c:pt idx="1287">
                  <c:v>2.1059884896379444E-2</c:v>
                </c:pt>
                <c:pt idx="1288">
                  <c:v>2.1047682197607998E-2</c:v>
                </c:pt>
                <c:pt idx="1289">
                  <c:v>2.1035436677570019E-2</c:v>
                </c:pt>
                <c:pt idx="1290">
                  <c:v>2.1023148559127236E-2</c:v>
                </c:pt>
                <c:pt idx="1291">
                  <c:v>2.1010818065141379E-2</c:v>
                </c:pt>
                <c:pt idx="1292">
                  <c:v>2.0998445418634049E-2</c:v>
                </c:pt>
                <c:pt idx="1293">
                  <c:v>2.0986030842227166E-2</c:v>
                </c:pt>
                <c:pt idx="1294">
                  <c:v>2.097357455918214E-2</c:v>
                </c:pt>
                <c:pt idx="1295">
                  <c:v>2.0961076792040956E-2</c:v>
                </c:pt>
                <c:pt idx="1296">
                  <c:v>2.0948537763905151E-2</c:v>
                </c:pt>
                <c:pt idx="1297">
                  <c:v>2.0935957697636454E-2</c:v>
                </c:pt>
                <c:pt idx="1298">
                  <c:v>2.0923336816016658E-2</c:v>
                </c:pt>
                <c:pt idx="1299">
                  <c:v>2.09106753421473E-2</c:v>
                </c:pt>
                <c:pt idx="1300">
                  <c:v>2.0897973498810174E-2</c:v>
                </c:pt>
                <c:pt idx="1301">
                  <c:v>2.0885231508787072E-2</c:v>
                </c:pt>
                <c:pt idx="1302">
                  <c:v>2.0872449595099596E-2</c:v>
                </c:pt>
                <c:pt idx="1303">
                  <c:v>2.0859627980769346E-2</c:v>
                </c:pt>
                <c:pt idx="1304">
                  <c:v>2.084676688849818E-2</c:v>
                </c:pt>
                <c:pt idx="1305">
                  <c:v>2.0833866541227763E-2</c:v>
                </c:pt>
                <c:pt idx="1306">
                  <c:v>2.0820927161739888E-2</c:v>
                </c:pt>
                <c:pt idx="1307">
                  <c:v>2.0807948973136092E-2</c:v>
                </c:pt>
                <c:pt idx="1308">
                  <c:v>2.0794932198118232E-2</c:v>
                </c:pt>
                <c:pt idx="1309">
                  <c:v>2.0781877059787845E-2</c:v>
                </c:pt>
                <c:pt idx="1310">
                  <c:v>2.0768783780926725E-2</c:v>
                </c:pt>
                <c:pt idx="1311">
                  <c:v>2.07556525843966E-2</c:v>
                </c:pt>
                <c:pt idx="1312">
                  <c:v>2.0742483693139135E-2</c:v>
                </c:pt>
                <c:pt idx="1313">
                  <c:v>2.0725497231941503E-2</c:v>
                </c:pt>
                <c:pt idx="1314">
                  <c:v>2.0716033717889104E-2</c:v>
                </c:pt>
                <c:pt idx="1315">
                  <c:v>2.0702753079779868E-2</c:v>
                </c:pt>
                <c:pt idx="1316">
                  <c:v>2.068943563855008E-2</c:v>
                </c:pt>
                <c:pt idx="1317">
                  <c:v>2.0676081616901598E-2</c:v>
                </c:pt>
                <c:pt idx="1318">
                  <c:v>2.066269123793596E-2</c:v>
                </c:pt>
                <c:pt idx="1319">
                  <c:v>2.0649264724514893E-2</c:v>
                </c:pt>
                <c:pt idx="1320">
                  <c:v>2.0635802299500128E-2</c:v>
                </c:pt>
                <c:pt idx="1321">
                  <c:v>2.0622304185833329E-2</c:v>
                </c:pt>
                <c:pt idx="1322">
                  <c:v>2.0608770606376225E-2</c:v>
                </c:pt>
                <c:pt idx="1323">
                  <c:v>2.0595201783830674E-2</c:v>
                </c:pt>
                <c:pt idx="1324">
                  <c:v>2.0581597941458085E-2</c:v>
                </c:pt>
                <c:pt idx="1325">
                  <c:v>2.0567959301800443E-2</c:v>
                </c:pt>
                <c:pt idx="1326">
                  <c:v>2.055428608803922E-2</c:v>
                </c:pt>
                <c:pt idx="1327">
                  <c:v>2.0540578522876274E-2</c:v>
                </c:pt>
                <c:pt idx="1328">
                  <c:v>2.0526836829333206E-2</c:v>
                </c:pt>
                <c:pt idx="1329">
                  <c:v>2.0513061230271745E-2</c:v>
                </c:pt>
                <c:pt idx="1330">
                  <c:v>2.0499251948393749E-2</c:v>
                </c:pt>
                <c:pt idx="1331">
                  <c:v>2.0485409206880689E-2</c:v>
                </c:pt>
                <c:pt idx="1332">
                  <c:v>2.0471533228434424E-2</c:v>
                </c:pt>
                <c:pt idx="1333">
                  <c:v>2.0457624236156491E-2</c:v>
                </c:pt>
                <c:pt idx="1334">
                  <c:v>2.044368245266881E-2</c:v>
                </c:pt>
                <c:pt idx="1335">
                  <c:v>2.0429708100992983E-2</c:v>
                </c:pt>
                <c:pt idx="1336">
                  <c:v>2.0415701404070674E-2</c:v>
                </c:pt>
                <c:pt idx="1337">
                  <c:v>2.0401662584763613E-2</c:v>
                </c:pt>
                <c:pt idx="1338">
                  <c:v>2.0387591865853594E-2</c:v>
                </c:pt>
                <c:pt idx="1339">
                  <c:v>2.0373489470362216E-2</c:v>
                </c:pt>
                <c:pt idx="1340">
                  <c:v>2.0359355621151209E-2</c:v>
                </c:pt>
                <c:pt idx="1341">
                  <c:v>2.0345190541162239E-2</c:v>
                </c:pt>
                <c:pt idx="1342">
                  <c:v>2.0330994453257034E-2</c:v>
                </c:pt>
                <c:pt idx="1343">
                  <c:v>2.0316767580297324E-2</c:v>
                </c:pt>
                <c:pt idx="1344">
                  <c:v>2.0302510145144836E-2</c:v>
                </c:pt>
                <c:pt idx="1345">
                  <c:v>2.0288222370821174E-2</c:v>
                </c:pt>
                <c:pt idx="1346">
                  <c:v>2.0273904479948257E-2</c:v>
                </c:pt>
                <c:pt idx="1347">
                  <c:v>2.0259556695707559E-2</c:v>
                </c:pt>
                <c:pt idx="1348">
                  <c:v>2.0245179240960809E-2</c:v>
                </c:pt>
                <c:pt idx="1349">
                  <c:v>2.0228711818655043E-2</c:v>
                </c:pt>
                <c:pt idx="1350">
                  <c:v>2.0216336211236197E-2</c:v>
                </c:pt>
                <c:pt idx="1351">
                  <c:v>2.0201871082061729E-2</c:v>
                </c:pt>
                <c:pt idx="1352">
                  <c:v>2.0187377173828125E-2</c:v>
                </c:pt>
                <c:pt idx="1353">
                  <c:v>2.0172854709556987E-2</c:v>
                </c:pt>
                <c:pt idx="1354">
                  <c:v>2.0158303912030107E-2</c:v>
                </c:pt>
                <c:pt idx="1355">
                  <c:v>2.014372500418915E-2</c:v>
                </c:pt>
                <c:pt idx="1356">
                  <c:v>2.0129118208895846E-2</c:v>
                </c:pt>
                <c:pt idx="1357">
                  <c:v>2.011448374909186E-2</c:v>
                </c:pt>
                <c:pt idx="1358">
                  <c:v>2.0099821847638921E-2</c:v>
                </c:pt>
                <c:pt idx="1359">
                  <c:v>2.0085132727478694E-2</c:v>
                </c:pt>
                <c:pt idx="1360">
                  <c:v>2.0070416611392972E-2</c:v>
                </c:pt>
                <c:pt idx="1361">
                  <c:v>2.0055673722323419E-2</c:v>
                </c:pt>
                <c:pt idx="1362">
                  <c:v>2.0040904283211702E-2</c:v>
                </c:pt>
                <c:pt idx="1363">
                  <c:v>2.0026108516999486E-2</c:v>
                </c:pt>
                <c:pt idx="1364">
                  <c:v>2.000704706266454E-2</c:v>
                </c:pt>
                <c:pt idx="1365">
                  <c:v>1.9996438894400725E-2</c:v>
                </c:pt>
                <c:pt idx="1366">
                  <c:v>1.9981565483817576E-2</c:v>
                </c:pt>
                <c:pt idx="1367">
                  <c:v>1.9964536167780267E-2</c:v>
                </c:pt>
                <c:pt idx="1368">
                  <c:v>1.9951742578872E-2</c:v>
                </c:pt>
                <c:pt idx="1369">
                  <c:v>1.9936793530153096E-2</c:v>
                </c:pt>
                <c:pt idx="1370">
                  <c:v>1.9921819714605604E-2</c:v>
                </c:pt>
                <c:pt idx="1371">
                  <c:v>1.9906821354931381E-2</c:v>
                </c:pt>
                <c:pt idx="1372">
                  <c:v>1.9891798674152028E-2</c:v>
                </c:pt>
                <c:pt idx="1373">
                  <c:v>1.9876751895129274E-2</c:v>
                </c:pt>
                <c:pt idx="1374">
                  <c:v>1.9861681240564977E-2</c:v>
                </c:pt>
                <c:pt idx="1375">
                  <c:v>1.9846586933720545E-2</c:v>
                </c:pt>
                <c:pt idx="1376">
                  <c:v>1.9831469197217899E-2</c:v>
                </c:pt>
                <c:pt idx="1377">
                  <c:v>1.9816328254078641E-2</c:v>
                </c:pt>
                <c:pt idx="1378">
                  <c:v>1.9801164327084564E-2</c:v>
                </c:pt>
                <c:pt idx="1379">
                  <c:v>1.9785977639257268E-2</c:v>
                </c:pt>
                <c:pt idx="1380">
                  <c:v>1.9770768413298612E-2</c:v>
                </c:pt>
                <c:pt idx="1381">
                  <c:v>1.9755536872230195E-2</c:v>
                </c:pt>
                <c:pt idx="1382">
                  <c:v>1.9740283239073619E-2</c:v>
                </c:pt>
                <c:pt idx="1383">
                  <c:v>1.972500773637087E-2</c:v>
                </c:pt>
                <c:pt idx="1384">
                  <c:v>1.970971058730342E-2</c:v>
                </c:pt>
                <c:pt idx="1385">
                  <c:v>1.9694392014812934E-2</c:v>
                </c:pt>
                <c:pt idx="1386">
                  <c:v>1.9679052241441397E-2</c:v>
                </c:pt>
                <c:pt idx="1387">
                  <c:v>1.9663691490450219E-2</c:v>
                </c:pt>
                <c:pt idx="1388">
                  <c:v>1.9648309984541257E-2</c:v>
                </c:pt>
                <c:pt idx="1389">
                  <c:v>1.9632907946576239E-2</c:v>
                </c:pt>
                <c:pt idx="1390">
                  <c:v>1.9617485599576767E-2</c:v>
                </c:pt>
                <c:pt idx="1391">
                  <c:v>1.960204316640457E-2</c:v>
                </c:pt>
                <c:pt idx="1392">
                  <c:v>1.9586580869841441E-2</c:v>
                </c:pt>
                <c:pt idx="1393">
                  <c:v>1.9571098932908981E-2</c:v>
                </c:pt>
                <c:pt idx="1394">
                  <c:v>1.9555597578548856E-2</c:v>
                </c:pt>
                <c:pt idx="1395">
                  <c:v>1.9540077029382985E-2</c:v>
                </c:pt>
                <c:pt idx="1396">
                  <c:v>1.9524537508432971E-2</c:v>
                </c:pt>
                <c:pt idx="1397">
                  <c:v>1.9508979238720414E-2</c:v>
                </c:pt>
                <c:pt idx="1398">
                  <c:v>1.9493402443027108E-2</c:v>
                </c:pt>
                <c:pt idx="1399">
                  <c:v>1.9477807344294717E-2</c:v>
                </c:pt>
                <c:pt idx="1400">
                  <c:v>1.9462194165305036E-2</c:v>
                </c:pt>
                <c:pt idx="1401">
                  <c:v>1.944209387011675E-2</c:v>
                </c:pt>
                <c:pt idx="1402">
                  <c:v>1.9426440201915085E-2</c:v>
                </c:pt>
                <c:pt idx="1403">
                  <c:v>1.9413008956279398E-2</c:v>
                </c:pt>
                <c:pt idx="1404">
                  <c:v>1.9397323248186993E-2</c:v>
                </c:pt>
                <c:pt idx="1405">
                  <c:v>1.93816206062003E-2</c:v>
                </c:pt>
                <c:pt idx="1406">
                  <c:v>1.9365901253260986E-2</c:v>
                </c:pt>
                <c:pt idx="1407">
                  <c:v>1.935016541223078E-2</c:v>
                </c:pt>
                <c:pt idx="1408">
                  <c:v>1.933441330597141E-2</c:v>
                </c:pt>
                <c:pt idx="1409">
                  <c:v>1.9318645157264669E-2</c:v>
                </c:pt>
                <c:pt idx="1410">
                  <c:v>1.9302861189292031E-2</c:v>
                </c:pt>
                <c:pt idx="1411">
                  <c:v>1.9287061624675417E-2</c:v>
                </c:pt>
                <c:pt idx="1412">
                  <c:v>1.9271246686596299E-2</c:v>
                </c:pt>
                <c:pt idx="1413">
                  <c:v>1.9255416597516728E-2</c:v>
                </c:pt>
                <c:pt idx="1414">
                  <c:v>1.9235041722369672E-2</c:v>
                </c:pt>
                <c:pt idx="1415">
                  <c:v>1.9223711859002179E-2</c:v>
                </c:pt>
                <c:pt idx="1416">
                  <c:v>1.9207837654970916E-2</c:v>
                </c:pt>
                <c:pt idx="1417">
                  <c:v>1.9191949191945668E-2</c:v>
                </c:pt>
                <c:pt idx="1418">
                  <c:v>1.9176046692548354E-2</c:v>
                </c:pt>
                <c:pt idx="1419">
                  <c:v>1.9157855506231058E-2</c:v>
                </c:pt>
                <c:pt idx="1420">
                  <c:v>1.914420047648413E-2</c:v>
                </c:pt>
                <c:pt idx="1421">
                  <c:v>1.9128257205540677E-2</c:v>
                </c:pt>
                <c:pt idx="1422">
                  <c:v>1.9112300789752013E-2</c:v>
                </c:pt>
                <c:pt idx="1423">
                  <c:v>1.9096331452299609E-2</c:v>
                </c:pt>
                <c:pt idx="1424">
                  <c:v>1.9080349415805387E-2</c:v>
                </c:pt>
                <c:pt idx="1425">
                  <c:v>1.9064354903211012E-2</c:v>
                </c:pt>
                <c:pt idx="1426">
                  <c:v>1.9048348137378213E-2</c:v>
                </c:pt>
                <c:pt idx="1427">
                  <c:v>1.9032329341408527E-2</c:v>
                </c:pt>
                <c:pt idx="1428">
                  <c:v>1.9016298738003812E-2</c:v>
                </c:pt>
                <c:pt idx="1429">
                  <c:v>1.9000256550025796E-2</c:v>
                </c:pt>
                <c:pt idx="1430">
                  <c:v>1.8984203000576017E-2</c:v>
                </c:pt>
                <c:pt idx="1431">
                  <c:v>1.8968138312196459E-2</c:v>
                </c:pt>
                <c:pt idx="1432">
                  <c:v>1.8952062708068595E-2</c:v>
                </c:pt>
                <c:pt idx="1433">
                  <c:v>1.893597641097422E-2</c:v>
                </c:pt>
                <c:pt idx="1434">
                  <c:v>1.8919879643854998E-2</c:v>
                </c:pt>
                <c:pt idx="1435">
                  <c:v>1.8903772629492721E-2</c:v>
                </c:pt>
                <c:pt idx="1436">
                  <c:v>1.8887655590988928E-2</c:v>
                </c:pt>
                <c:pt idx="1437">
                  <c:v>1.8871528751045474E-2</c:v>
                </c:pt>
                <c:pt idx="1438">
                  <c:v>1.885539233252409E-2</c:v>
                </c:pt>
                <c:pt idx="1439">
                  <c:v>1.8839246558446376E-2</c:v>
                </c:pt>
                <c:pt idx="1440">
                  <c:v>1.8823091651753998E-2</c:v>
                </c:pt>
                <c:pt idx="1441">
                  <c:v>1.8806927835068876E-2</c:v>
                </c:pt>
                <c:pt idx="1442">
                  <c:v>1.8790755331572484E-2</c:v>
                </c:pt>
                <c:pt idx="1443">
                  <c:v>1.8774574363966678E-2</c:v>
                </c:pt>
                <c:pt idx="1444">
                  <c:v>1.8758385155273061E-2</c:v>
                </c:pt>
                <c:pt idx="1445">
                  <c:v>1.8742187928193488E-2</c:v>
                </c:pt>
                <c:pt idx="1446">
                  <c:v>1.8725982905669625E-2</c:v>
                </c:pt>
                <c:pt idx="1447">
                  <c:v>1.8709770310962881E-2</c:v>
                </c:pt>
                <c:pt idx="1448">
                  <c:v>1.8693550366295497E-2</c:v>
                </c:pt>
                <c:pt idx="1449">
                  <c:v>1.8677323295088755E-2</c:v>
                </c:pt>
                <c:pt idx="1450">
                  <c:v>1.8661089320124447E-2</c:v>
                </c:pt>
                <c:pt idx="1451">
                  <c:v>1.864484866410443E-2</c:v>
                </c:pt>
                <c:pt idx="1452">
                  <c:v>1.8628601550130242E-2</c:v>
                </c:pt>
                <c:pt idx="1453">
                  <c:v>1.8606433179151338E-2</c:v>
                </c:pt>
                <c:pt idx="1454">
                  <c:v>1.8588829658670036E-2</c:v>
                </c:pt>
                <c:pt idx="1455">
                  <c:v>1.8573757357822629E-2</c:v>
                </c:pt>
                <c:pt idx="1456">
                  <c:v>1.8556192475633893E-2</c:v>
                </c:pt>
                <c:pt idx="1457">
                  <c:v>1.8538648882175934E-2</c:v>
                </c:pt>
                <c:pt idx="1458">
                  <c:v>1.8521126915658215E-2</c:v>
                </c:pt>
                <c:pt idx="1459">
                  <c:v>1.8503626914689875E-2</c:v>
                </c:pt>
                <c:pt idx="1460">
                  <c:v>1.8486149217480374E-2</c:v>
                </c:pt>
                <c:pt idx="1461">
                  <c:v>1.846869416231911E-2</c:v>
                </c:pt>
                <c:pt idx="1462">
                  <c:v>1.8451262087895159E-2</c:v>
                </c:pt>
                <c:pt idx="1463">
                  <c:v>1.8433853332178174E-2</c:v>
                </c:pt>
                <c:pt idx="1464">
                  <c:v>1.8416468233857231E-2</c:v>
                </c:pt>
                <c:pt idx="1465">
                  <c:v>1.839910713114179E-2</c:v>
                </c:pt>
                <c:pt idx="1466">
                  <c:v>1.8381770362561056E-2</c:v>
                </c:pt>
                <c:pt idx="1467">
                  <c:v>1.8364458266244554E-2</c:v>
                </c:pt>
                <c:pt idx="1468">
                  <c:v>1.8347171180881361E-2</c:v>
                </c:pt>
                <c:pt idx="1469">
                  <c:v>1.832345213380826E-2</c:v>
                </c:pt>
                <c:pt idx="1470">
                  <c:v>1.8312673395772805E-2</c:v>
                </c:pt>
                <c:pt idx="1471">
                  <c:v>1.8294699989769292E-2</c:v>
                </c:pt>
                <c:pt idx="1472">
                  <c:v>1.8275827077935958E-2</c:v>
                </c:pt>
                <c:pt idx="1473">
                  <c:v>1.8258673964206551E-2</c:v>
                </c:pt>
                <c:pt idx="1474">
                  <c:v>1.8241547939927827E-2</c:v>
                </c:pt>
                <c:pt idx="1475">
                  <c:v>1.8224449343309246E-2</c:v>
                </c:pt>
                <c:pt idx="1476">
                  <c:v>1.8207378512880013E-2</c:v>
                </c:pt>
                <c:pt idx="1477">
                  <c:v>1.8190335786929523E-2</c:v>
                </c:pt>
                <c:pt idx="1478">
                  <c:v>1.8173321503747175E-2</c:v>
                </c:pt>
                <c:pt idx="1479">
                  <c:v>1.8156336001862172E-2</c:v>
                </c:pt>
                <c:pt idx="1480">
                  <c:v>1.8139379619483975E-2</c:v>
                </c:pt>
                <c:pt idx="1481">
                  <c:v>1.8122452695221725E-2</c:v>
                </c:pt>
                <c:pt idx="1482">
                  <c:v>1.8105555567204945E-2</c:v>
                </c:pt>
                <c:pt idx="1483">
                  <c:v>1.8088688573882905E-2</c:v>
                </c:pt>
                <c:pt idx="1484">
                  <c:v>1.8071852053704873E-2</c:v>
                </c:pt>
                <c:pt idx="1485">
                  <c:v>1.8055046344960246E-2</c:v>
                </c:pt>
                <c:pt idx="1486">
                  <c:v>1.8038271786018356E-2</c:v>
                </c:pt>
                <c:pt idx="1487">
                  <c:v>1.8021528715328472E-2</c:v>
                </c:pt>
                <c:pt idx="1488">
                  <c:v>1.800481747117999E-2</c:v>
                </c:pt>
                <c:pt idx="1489">
                  <c:v>1.7988138392022179E-2</c:v>
                </c:pt>
                <c:pt idx="1490">
                  <c:v>1.7971491816144436E-2</c:v>
                </c:pt>
                <c:pt idx="1491">
                  <c:v>1.7954878081996029E-2</c:v>
                </c:pt>
                <c:pt idx="1492">
                  <c:v>1.7938297527786418E-2</c:v>
                </c:pt>
                <c:pt idx="1493">
                  <c:v>1.7921750492124744E-2</c:v>
                </c:pt>
                <c:pt idx="1494">
                  <c:v>1.7905237313300404E-2</c:v>
                </c:pt>
                <c:pt idx="1495">
                  <c:v>1.7888758329602794E-2</c:v>
                </c:pt>
                <c:pt idx="1496">
                  <c:v>1.7872313879481183E-2</c:v>
                </c:pt>
                <c:pt idx="1497">
                  <c:v>1.7855904301224967E-2</c:v>
                </c:pt>
                <c:pt idx="1498">
                  <c:v>1.7839529933283416E-2</c:v>
                </c:pt>
                <c:pt idx="1499">
                  <c:v>1.7823191114105796E-2</c:v>
                </c:pt>
                <c:pt idx="1500">
                  <c:v>1.7806888181821634E-2</c:v>
                </c:pt>
                <c:pt idx="1501">
                  <c:v>1.7790621475120005E-2</c:v>
                </c:pt>
                <c:pt idx="1502">
                  <c:v>1.7774391332050499E-2</c:v>
                </c:pt>
                <c:pt idx="1503">
                  <c:v>1.7758198091142319E-2</c:v>
                </c:pt>
                <c:pt idx="1504">
                  <c:v>1.7742042090844734E-2</c:v>
                </c:pt>
                <c:pt idx="1505">
                  <c:v>1.7716730145265203E-2</c:v>
                </c:pt>
                <c:pt idx="1506">
                  <c:v>1.7700671459923711E-2</c:v>
                </c:pt>
                <c:pt idx="1507">
                  <c:v>1.7690093959181752E-2</c:v>
                </c:pt>
                <c:pt idx="1508">
                  <c:v>1.7674099825004674E-2</c:v>
                </c:pt>
                <c:pt idx="1509">
                  <c:v>1.7658144725070102E-2</c:v>
                </c:pt>
                <c:pt idx="1510">
                  <c:v>1.7642228997907239E-2</c:v>
                </c:pt>
                <c:pt idx="1511">
                  <c:v>1.7626352981805482E-2</c:v>
                </c:pt>
                <c:pt idx="1512">
                  <c:v>1.7610517015240745E-2</c:v>
                </c:pt>
                <c:pt idx="1513">
                  <c:v>1.7594721436502425E-2</c:v>
                </c:pt>
                <c:pt idx="1514">
                  <c:v>1.757896658403979E-2</c:v>
                </c:pt>
                <c:pt idx="1515">
                  <c:v>1.7563252796275464E-2</c:v>
                </c:pt>
                <c:pt idx="1516">
                  <c:v>1.7547580411552133E-2</c:v>
                </c:pt>
                <c:pt idx="1517">
                  <c:v>1.7531949768292421E-2</c:v>
                </c:pt>
                <c:pt idx="1518">
                  <c:v>1.751636120486566E-2</c:v>
                </c:pt>
                <c:pt idx="1519">
                  <c:v>1.7493315144845312E-2</c:v>
                </c:pt>
                <c:pt idx="1520">
                  <c:v>1.7480040969646282E-2</c:v>
                </c:pt>
                <c:pt idx="1521">
                  <c:v>1.7464594548224355E-2</c:v>
                </c:pt>
                <c:pt idx="1522">
                  <c:v>1.7449191651346396E-2</c:v>
                </c:pt>
                <c:pt idx="1523">
                  <c:v>1.7431642070038222E-2</c:v>
                </c:pt>
                <c:pt idx="1524">
                  <c:v>1.7418517784779652E-2</c:v>
                </c:pt>
                <c:pt idx="1525">
                  <c:v>1.7403247491749596E-2</c:v>
                </c:pt>
                <c:pt idx="1526">
                  <c:v>1.7388022076900711E-2</c:v>
                </c:pt>
                <c:pt idx="1527">
                  <c:v>1.7372841878442458E-2</c:v>
                </c:pt>
                <c:pt idx="1528">
                  <c:v>1.7357707234584296E-2</c:v>
                </c:pt>
                <c:pt idx="1529">
                  <c:v>1.7342618484015304E-2</c:v>
                </c:pt>
                <c:pt idx="1530">
                  <c:v>1.7327575964944941E-2</c:v>
                </c:pt>
                <c:pt idx="1531">
                  <c:v>1.731258001574254E-2</c:v>
                </c:pt>
                <c:pt idx="1532">
                  <c:v>1.729763097485737E-2</c:v>
                </c:pt>
                <c:pt idx="1533">
                  <c:v>1.7282729180658762E-2</c:v>
                </c:pt>
                <c:pt idx="1534">
                  <c:v>1.7267874971276242E-2</c:v>
                </c:pt>
                <c:pt idx="1535">
                  <c:v>1.7253068685398887E-2</c:v>
                </c:pt>
                <c:pt idx="1536">
                  <c:v>1.723831066115622E-2</c:v>
                </c:pt>
                <c:pt idx="1537">
                  <c:v>1.7223601237077446E-2</c:v>
                </c:pt>
                <c:pt idx="1538">
                  <c:v>1.7208940751531898E-2</c:v>
                </c:pt>
                <c:pt idx="1539">
                  <c:v>1.7194329542808973E-2</c:v>
                </c:pt>
                <c:pt idx="1540">
                  <c:v>1.7179767949278002E-2</c:v>
                </c:pt>
                <c:pt idx="1541">
                  <c:v>1.7165256309308319E-2</c:v>
                </c:pt>
                <c:pt idx="1542">
                  <c:v>1.7150794961269256E-2</c:v>
                </c:pt>
                <c:pt idx="1543">
                  <c:v>1.7136384243610081E-2</c:v>
                </c:pt>
                <c:pt idx="1544">
                  <c:v>1.7122024494620192E-2</c:v>
                </c:pt>
                <c:pt idx="1545">
                  <c:v>1.7107716052908728E-2</c:v>
                </c:pt>
                <c:pt idx="1546">
                  <c:v>1.7093459256445342E-2</c:v>
                </c:pt>
                <c:pt idx="1547">
                  <c:v>1.707925444375924E-2</c:v>
                </c:pt>
                <c:pt idx="1548">
                  <c:v>1.7065101953299688E-2</c:v>
                </c:pt>
                <c:pt idx="1549">
                  <c:v>1.7051002123356085E-2</c:v>
                </c:pt>
                <c:pt idx="1550">
                  <c:v>1.7036955292377698E-2</c:v>
                </c:pt>
                <c:pt idx="1551">
                  <c:v>1.7022961798653924E-2</c:v>
                </c:pt>
                <c:pt idx="1552">
                  <c:v>1.7009021980554095E-2</c:v>
                </c:pt>
                <c:pt idx="1553">
                  <c:v>1.6995136176447545E-2</c:v>
                </c:pt>
                <c:pt idx="1554">
                  <c:v>1.6981304724863477E-2</c:v>
                </c:pt>
                <c:pt idx="1555">
                  <c:v>1.6967527964011353E-2</c:v>
                </c:pt>
                <c:pt idx="1556">
                  <c:v>1.6953806232180568E-2</c:v>
                </c:pt>
                <c:pt idx="1557">
                  <c:v>1.6938192069737568E-2</c:v>
                </c:pt>
                <c:pt idx="1558">
                  <c:v>1.6924589396989376E-2</c:v>
                </c:pt>
                <c:pt idx="1559">
                  <c:v>1.6912974595388874E-2</c:v>
                </c:pt>
                <c:pt idx="1560">
                  <c:v>1.6899476363896326E-2</c:v>
                </c:pt>
                <c:pt idx="1561">
                  <c:v>1.6886034853351717E-2</c:v>
                </c:pt>
                <c:pt idx="1562">
                  <c:v>1.6872650402124378E-2</c:v>
                </c:pt>
                <c:pt idx="1563">
                  <c:v>1.685932334866358E-2</c:v>
                </c:pt>
                <c:pt idx="1564">
                  <c:v>1.6846054031338653E-2</c:v>
                </c:pt>
                <c:pt idx="1565">
                  <c:v>1.6832842788359059E-2</c:v>
                </c:pt>
                <c:pt idx="1566">
                  <c:v>1.6819689958174067E-2</c:v>
                </c:pt>
                <c:pt idx="1567">
                  <c:v>1.680659587931288E-2</c:v>
                </c:pt>
                <c:pt idx="1568">
                  <c:v>1.6793560889905024E-2</c:v>
                </c:pt>
                <c:pt idx="1569">
                  <c:v>1.6780585328399766E-2</c:v>
                </c:pt>
                <c:pt idx="1570">
                  <c:v>1.6767669533246377E-2</c:v>
                </c:pt>
                <c:pt idx="1571">
                  <c:v>1.6754813842814187E-2</c:v>
                </c:pt>
                <c:pt idx="1572">
                  <c:v>1.6742018595392594E-2</c:v>
                </c:pt>
                <c:pt idx="1573">
                  <c:v>1.6729284129430866E-2</c:v>
                </c:pt>
                <c:pt idx="1574">
                  <c:v>1.6713001100505664E-2</c:v>
                </c:pt>
                <c:pt idx="1575">
                  <c:v>1.6703998895044592E-2</c:v>
                </c:pt>
                <c:pt idx="1576">
                  <c:v>1.6691448803438647E-2</c:v>
                </c:pt>
                <c:pt idx="1577">
                  <c:v>1.6678960846769897E-2</c:v>
                </c:pt>
                <c:pt idx="1578">
                  <c:v>1.6666535363327739E-2</c:v>
                </c:pt>
                <c:pt idx="1579">
                  <c:v>1.6654172691481506E-2</c:v>
                </c:pt>
                <c:pt idx="1580">
                  <c:v>1.664187316960053E-2</c:v>
                </c:pt>
                <c:pt idx="1581">
                  <c:v>1.6629637136214015E-2</c:v>
                </c:pt>
                <c:pt idx="1582">
                  <c:v>1.661746492937155E-2</c:v>
                </c:pt>
                <c:pt idx="1583">
                  <c:v>1.6605356887762213E-2</c:v>
                </c:pt>
                <c:pt idx="1584">
                  <c:v>1.6593313349515526E-2</c:v>
                </c:pt>
                <c:pt idx="1585">
                  <c:v>1.6581334653160695E-2</c:v>
                </c:pt>
                <c:pt idx="1586">
                  <c:v>1.6569421137067053E-2</c:v>
                </c:pt>
                <c:pt idx="1587">
                  <c:v>1.6557573139523996E-2</c:v>
                </c:pt>
                <c:pt idx="1588">
                  <c:v>1.654579099882092E-2</c:v>
                </c:pt>
                <c:pt idx="1589">
                  <c:v>1.653407505348703E-2</c:v>
                </c:pt>
                <c:pt idx="1590">
                  <c:v>1.6522425641891658E-2</c:v>
                </c:pt>
                <c:pt idx="1591">
                  <c:v>1.6510843102244266E-2</c:v>
                </c:pt>
                <c:pt idx="1592">
                  <c:v>1.6499327773074057E-2</c:v>
                </c:pt>
                <c:pt idx="1593">
                  <c:v>1.6487879992670429E-2</c:v>
                </c:pt>
                <c:pt idx="1594">
                  <c:v>1.6476500099402713E-2</c:v>
                </c:pt>
                <c:pt idx="1595">
                  <c:v>1.6465188431640243E-2</c:v>
                </c:pt>
                <c:pt idx="1596">
                  <c:v>1.6453945327832287E-2</c:v>
                </c:pt>
                <c:pt idx="1597">
                  <c:v>1.6442771126268241E-2</c:v>
                </c:pt>
                <c:pt idx="1598">
                  <c:v>1.6431666165317438E-2</c:v>
                </c:pt>
                <c:pt idx="1599">
                  <c:v>1.642063078334921E-2</c:v>
                </c:pt>
                <c:pt idx="1600">
                  <c:v>1.6409665318732891E-2</c:v>
                </c:pt>
                <c:pt idx="1601">
                  <c:v>1.6398770109837812E-2</c:v>
                </c:pt>
                <c:pt idx="1602">
                  <c:v>1.6387945495193179E-2</c:v>
                </c:pt>
                <c:pt idx="1603">
                  <c:v>1.6377191812848579E-2</c:v>
                </c:pt>
                <c:pt idx="1604">
                  <c:v>1.6366509401413154E-2</c:v>
                </c:pt>
                <c:pt idx="1605">
                  <c:v>1.6355898599256236E-2</c:v>
                </c:pt>
                <c:pt idx="1606">
                  <c:v>1.6345359744507348E-2</c:v>
                </c:pt>
                <c:pt idx="1607">
                  <c:v>1.6334893175775633E-2</c:v>
                </c:pt>
                <c:pt idx="1608">
                  <c:v>1.6324499231430423E-2</c:v>
                </c:pt>
                <c:pt idx="1609">
                  <c:v>1.6314178249681177E-2</c:v>
                </c:pt>
                <c:pt idx="1610">
                  <c:v>1.6303930568977165E-2</c:v>
                </c:pt>
                <c:pt idx="1611">
                  <c:v>1.6293756527767655E-2</c:v>
                </c:pt>
                <c:pt idx="1612">
                  <c:v>1.6283656464342045E-2</c:v>
                </c:pt>
                <c:pt idx="1613">
                  <c:v>1.6273630717069665E-2</c:v>
                </c:pt>
                <c:pt idx="1614">
                  <c:v>1.6263679624239913E-2</c:v>
                </c:pt>
                <c:pt idx="1615">
                  <c:v>1.6253803524461929E-2</c:v>
                </c:pt>
                <c:pt idx="1616">
                  <c:v>1.6244002755785303E-2</c:v>
                </c:pt>
                <c:pt idx="1617">
                  <c:v>1.623427765689911E-2</c:v>
                </c:pt>
                <c:pt idx="1618">
                  <c:v>1.6224628565932875E-2</c:v>
                </c:pt>
                <c:pt idx="1619">
                  <c:v>1.6215055821335866E-2</c:v>
                </c:pt>
                <c:pt idx="1620">
                  <c:v>1.6205559761477417E-2</c:v>
                </c:pt>
                <c:pt idx="1621">
                  <c:v>1.619614072472686E-2</c:v>
                </c:pt>
                <c:pt idx="1622">
                  <c:v>1.6186799049453526E-2</c:v>
                </c:pt>
                <c:pt idx="1623">
                  <c:v>1.6177535074106686E-2</c:v>
                </c:pt>
                <c:pt idx="1624">
                  <c:v>1.6165738964337706E-2</c:v>
                </c:pt>
                <c:pt idx="1625">
                  <c:v>1.615924157635007E-2</c:v>
                </c:pt>
                <c:pt idx="1626">
                  <c:v>1.6150212730678959E-2</c:v>
                </c:pt>
                <c:pt idx="1627">
                  <c:v>1.6141262938251799E-2</c:v>
                </c:pt>
                <c:pt idx="1628">
                  <c:v>1.6132392537597795E-2</c:v>
                </c:pt>
                <c:pt idx="1629">
                  <c:v>1.6123601867086279E-2</c:v>
                </c:pt>
                <c:pt idx="1630">
                  <c:v>1.6114891264926712E-2</c:v>
                </c:pt>
                <c:pt idx="1631">
                  <c:v>1.6106261069568362E-2</c:v>
                </c:pt>
                <c:pt idx="1632">
                  <c:v>1.6097711619540434E-2</c:v>
                </c:pt>
                <c:pt idx="1633">
                  <c:v>1.6089243252652707E-2</c:v>
                </c:pt>
                <c:pt idx="1634">
                  <c:v>1.6080856307914004E-2</c:v>
                </c:pt>
                <c:pt idx="1635">
                  <c:v>1.6072551123533785E-2</c:v>
                </c:pt>
                <c:pt idx="1636">
                  <c:v>1.6064328037721509E-2</c:v>
                </c:pt>
                <c:pt idx="1637">
                  <c:v>1.6056187388926446E-2</c:v>
                </c:pt>
                <c:pt idx="1638">
                  <c:v>1.6048129515437992E-2</c:v>
                </c:pt>
                <c:pt idx="1639">
                  <c:v>1.6040154755785352E-2</c:v>
                </c:pt>
                <c:pt idx="1640">
                  <c:v>1.6032263448257922E-2</c:v>
                </c:pt>
                <c:pt idx="1641">
                  <c:v>1.6024455931145098E-2</c:v>
                </c:pt>
                <c:pt idx="1642">
                  <c:v>1.6016732542976087E-2</c:v>
                </c:pt>
                <c:pt idx="1643">
                  <c:v>1.6009093622040282E-2</c:v>
                </c:pt>
                <c:pt idx="1644">
                  <c:v>1.6001539506707019E-2</c:v>
                </c:pt>
                <c:pt idx="1645">
                  <c:v>1.5994070535265692E-2</c:v>
                </c:pt>
                <c:pt idx="1646">
                  <c:v>1.5986687046245507E-2</c:v>
                </c:pt>
                <c:pt idx="1647">
                  <c:v>1.5979389377855924E-2</c:v>
                </c:pt>
                <c:pt idx="1648">
                  <c:v>1.5972177868546211E-2</c:v>
                </c:pt>
                <c:pt idx="1649">
                  <c:v>1.5965052856685702E-2</c:v>
                </c:pt>
                <c:pt idx="1650">
                  <c:v>1.5958014680723664E-2</c:v>
                </c:pt>
                <c:pt idx="1651">
                  <c:v>1.5951063678869559E-2</c:v>
                </c:pt>
                <c:pt idx="1652">
                  <c:v>1.5944200189652591E-2</c:v>
                </c:pt>
                <c:pt idx="1653">
                  <c:v>1.593742455128222E-2</c:v>
                </c:pt>
                <c:pt idx="1654">
                  <c:v>1.5930737102207715E-2</c:v>
                </c:pt>
                <c:pt idx="1655">
                  <c:v>1.5924138180718472E-2</c:v>
                </c:pt>
                <c:pt idx="1656">
                  <c:v>1.5917628125343697E-2</c:v>
                </c:pt>
                <c:pt idx="1657">
                  <c:v>1.5911207274452721E-2</c:v>
                </c:pt>
                <c:pt idx="1658">
                  <c:v>1.5904875966255005E-2</c:v>
                </c:pt>
                <c:pt idx="1659">
                  <c:v>1.5898634539199819E-2</c:v>
                </c:pt>
                <c:pt idx="1660">
                  <c:v>1.5892483331656493E-2</c:v>
                </c:pt>
                <c:pt idx="1661">
                  <c:v>1.5885564287199117E-2</c:v>
                </c:pt>
                <c:pt idx="1662">
                  <c:v>1.5880452928582756E-2</c:v>
                </c:pt>
                <c:pt idx="1663">
                  <c:v>1.5874574409950881E-2</c:v>
                </c:pt>
                <c:pt idx="1664">
                  <c:v>1.5868787463988454E-2</c:v>
                </c:pt>
                <c:pt idx="1665">
                  <c:v>1.5863092429784231E-2</c:v>
                </c:pt>
                <c:pt idx="1666">
                  <c:v>1.5857489644988121E-2</c:v>
                </c:pt>
                <c:pt idx="1667">
                  <c:v>1.5851979448369136E-2</c:v>
                </c:pt>
                <c:pt idx="1668">
                  <c:v>1.5846562178296608E-2</c:v>
                </c:pt>
                <c:pt idx="1669">
                  <c:v>1.5841238173059935E-2</c:v>
                </c:pt>
                <c:pt idx="1670">
                  <c:v>1.5836007771108385E-2</c:v>
                </c:pt>
                <c:pt idx="1671">
                  <c:v>1.5830871310571482E-2</c:v>
                </c:pt>
                <c:pt idx="1672">
                  <c:v>1.5825829130058366E-2</c:v>
                </c:pt>
                <c:pt idx="1673">
                  <c:v>1.5820881567858436E-2</c:v>
                </c:pt>
                <c:pt idx="1674">
                  <c:v>1.5816028962420958E-2</c:v>
                </c:pt>
                <c:pt idx="1675">
                  <c:v>1.5809929971029035E-2</c:v>
                </c:pt>
                <c:pt idx="1676">
                  <c:v>1.580660997515082E-2</c:v>
                </c:pt>
                <c:pt idx="1677">
                  <c:v>1.5802044269976889E-2</c:v>
                </c:pt>
                <c:pt idx="1678">
                  <c:v>1.5797574874962805E-2</c:v>
                </c:pt>
                <c:pt idx="1679">
                  <c:v>1.5793240154580168E-2</c:v>
                </c:pt>
                <c:pt idx="1680">
                  <c:v>1.5788323483310052E-2</c:v>
                </c:pt>
                <c:pt idx="1681">
                  <c:v>1.5784158980247653E-2</c:v>
                </c:pt>
                <c:pt idx="1682">
                  <c:v>1.578009218934362E-2</c:v>
                </c:pt>
                <c:pt idx="1683">
                  <c:v>1.5776123448727475E-2</c:v>
                </c:pt>
                <c:pt idx="1684">
                  <c:v>1.577225309700836E-2</c:v>
                </c:pt>
                <c:pt idx="1685">
                  <c:v>1.5768481472155926E-2</c:v>
                </c:pt>
                <c:pt idx="1686">
                  <c:v>1.5764808913019124E-2</c:v>
                </c:pt>
                <c:pt idx="1687">
                  <c:v>1.5761235757567604E-2</c:v>
                </c:pt>
                <c:pt idx="1688">
                  <c:v>1.5757762344410509E-2</c:v>
                </c:pt>
                <c:pt idx="1689">
                  <c:v>1.5754389011917169E-2</c:v>
                </c:pt>
                <c:pt idx="1690">
                  <c:v>1.5751116098297047E-2</c:v>
                </c:pt>
                <c:pt idx="1691">
                  <c:v>1.5747943942079345E-2</c:v>
                </c:pt>
                <c:pt idx="1692">
                  <c:v>1.5744872881633398E-2</c:v>
                </c:pt>
                <c:pt idx="1693">
                  <c:v>1.5741903255328538E-2</c:v>
                </c:pt>
                <c:pt idx="1694">
                  <c:v>1.5739035401294288E-2</c:v>
                </c:pt>
                <c:pt idx="1695">
                  <c:v>1.5736269658219726E-2</c:v>
                </c:pt>
                <c:pt idx="1696">
                  <c:v>1.5733606364314312E-2</c:v>
                </c:pt>
                <c:pt idx="1697">
                  <c:v>1.5731045857947379E-2</c:v>
                </c:pt>
                <c:pt idx="1698">
                  <c:v>1.5728588477568195E-2</c:v>
                </c:pt>
                <c:pt idx="1699">
                  <c:v>1.5726234561546093E-2</c:v>
                </c:pt>
                <c:pt idx="1700">
                  <c:v>1.5723984448250405E-2</c:v>
                </c:pt>
                <c:pt idx="1701">
                  <c:v>1.5721838475970529E-2</c:v>
                </c:pt>
                <c:pt idx="1702">
                  <c:v>1.5719796983075796E-2</c:v>
                </c:pt>
                <c:pt idx="1703">
                  <c:v>1.571786030809541E-2</c:v>
                </c:pt>
                <c:pt idx="1704">
                  <c:v>1.571602878931877E-2</c:v>
                </c:pt>
                <c:pt idx="1705">
                  <c:v>1.5714302765035271E-2</c:v>
                </c:pt>
                <c:pt idx="1706">
                  <c:v>1.5712682573614245E-2</c:v>
                </c:pt>
                <c:pt idx="1707">
                  <c:v>1.5711168553584898E-2</c:v>
                </c:pt>
                <c:pt idx="1708">
                  <c:v>1.5709761043236625E-2</c:v>
                </c:pt>
                <c:pt idx="1709">
                  <c:v>1.570846038093876E-2</c:v>
                </c:pt>
                <c:pt idx="1710">
                  <c:v>1.5707266905060635E-2</c:v>
                </c:pt>
                <c:pt idx="1711">
                  <c:v>1.5706180954051518E-2</c:v>
                </c:pt>
                <c:pt idx="1712">
                  <c:v>1.5705202866040935E-2</c:v>
                </c:pt>
                <c:pt idx="1713">
                  <c:v>1.5697661156703901E-2</c:v>
                </c:pt>
                <c:pt idx="1714">
                  <c:v>1.5689916278205374E-2</c:v>
                </c:pt>
                <c:pt idx="1715">
                  <c:v>1.5683301792686066E-2</c:v>
                </c:pt>
                <c:pt idx="1716">
                  <c:v>1.5675613000842858E-2</c:v>
                </c:pt>
                <c:pt idx="1717">
                  <c:v>1.5667954618674429E-2</c:v>
                </c:pt>
                <c:pt idx="1718">
                  <c:v>1.5660326792703572E-2</c:v>
                </c:pt>
                <c:pt idx="1719">
                  <c:v>1.5652729669213272E-2</c:v>
                </c:pt>
                <c:pt idx="1720">
                  <c:v>1.5645163394726325E-2</c:v>
                </c:pt>
                <c:pt idx="1721">
                  <c:v>1.5637628115845459E-2</c:v>
                </c:pt>
                <c:pt idx="1722">
                  <c:v>1.5630123978773725E-2</c:v>
                </c:pt>
                <c:pt idx="1723">
                  <c:v>1.5622651130113852E-2</c:v>
                </c:pt>
                <c:pt idx="1724">
                  <c:v>1.5615209716228762E-2</c:v>
                </c:pt>
                <c:pt idx="1725">
                  <c:v>1.5607799883721185E-2</c:v>
                </c:pt>
                <c:pt idx="1726">
                  <c:v>1.5600421778794171E-2</c:v>
                </c:pt>
                <c:pt idx="1727">
                  <c:v>1.5593075547970514E-2</c:v>
                </c:pt>
                <c:pt idx="1728">
                  <c:v>1.558576133793288E-2</c:v>
                </c:pt>
                <c:pt idx="1729">
                  <c:v>1.5578479294804382E-2</c:v>
                </c:pt>
                <c:pt idx="1730">
                  <c:v>1.5568805938421804E-2</c:v>
                </c:pt>
                <c:pt idx="1731">
                  <c:v>1.5562983915504702E-2</c:v>
                </c:pt>
                <c:pt idx="1732">
                  <c:v>1.5556827632501324E-2</c:v>
                </c:pt>
                <c:pt idx="1733">
                  <c:v>1.5549675721997502E-2</c:v>
                </c:pt>
                <c:pt idx="1734">
                  <c:v>1.5542556711096722E-2</c:v>
                </c:pt>
                <c:pt idx="1735">
                  <c:v>1.5535470745682289E-2</c:v>
                </c:pt>
                <c:pt idx="1736">
                  <c:v>1.5528417972596742E-2</c:v>
                </c:pt>
                <c:pt idx="1737">
                  <c:v>1.552139853804313E-2</c:v>
                </c:pt>
                <c:pt idx="1738">
                  <c:v>1.5514412588704118E-2</c:v>
                </c:pt>
                <c:pt idx="1739">
                  <c:v>1.5507460270782758E-2</c:v>
                </c:pt>
                <c:pt idx="1740">
                  <c:v>1.5500541730881778E-2</c:v>
                </c:pt>
                <c:pt idx="1741">
                  <c:v>1.5493657115444037E-2</c:v>
                </c:pt>
                <c:pt idx="1742">
                  <c:v>1.5486806570912393E-2</c:v>
                </c:pt>
                <c:pt idx="1743">
                  <c:v>1.5479990243649766E-2</c:v>
                </c:pt>
                <c:pt idx="1744">
                  <c:v>1.5473208280258888E-2</c:v>
                </c:pt>
                <c:pt idx="1745">
                  <c:v>1.5466460826942807E-2</c:v>
                </c:pt>
                <c:pt idx="1746">
                  <c:v>1.5459748030384191E-2</c:v>
                </c:pt>
                <c:pt idx="1747">
                  <c:v>1.5453070036945959E-2</c:v>
                </c:pt>
                <c:pt idx="1748">
                  <c:v>1.5446426993070972E-2</c:v>
                </c:pt>
                <c:pt idx="1749">
                  <c:v>1.5439819045282022E-2</c:v>
                </c:pt>
                <c:pt idx="1750">
                  <c:v>1.5433246339862094E-2</c:v>
                </c:pt>
                <c:pt idx="1751">
                  <c:v>1.542670902341392E-2</c:v>
                </c:pt>
                <c:pt idx="1752">
                  <c:v>1.5420207242380357E-2</c:v>
                </c:pt>
                <c:pt idx="1753">
                  <c:v>1.541374114304439E-2</c:v>
                </c:pt>
                <c:pt idx="1754">
                  <c:v>1.540731087200875E-2</c:v>
                </c:pt>
                <c:pt idx="1755">
                  <c:v>1.5400916575716295E-2</c:v>
                </c:pt>
                <c:pt idx="1756">
                  <c:v>1.5394558400529945E-2</c:v>
                </c:pt>
                <c:pt idx="1757">
                  <c:v>1.5388236492972496E-2</c:v>
                </c:pt>
                <c:pt idx="1758">
                  <c:v>1.5381950999486804E-2</c:v>
                </c:pt>
                <c:pt idx="1759">
                  <c:v>1.5375702066515728E-2</c:v>
                </c:pt>
                <c:pt idx="1760">
                  <c:v>1.5369489840502126E-2</c:v>
                </c:pt>
                <c:pt idx="1761">
                  <c:v>1.536331446780892E-2</c:v>
                </c:pt>
                <c:pt idx="1762">
                  <c:v>1.5357176094958902E-2</c:v>
                </c:pt>
                <c:pt idx="1763">
                  <c:v>1.5351074868474868E-2</c:v>
                </c:pt>
                <c:pt idx="1764">
                  <c:v>1.5345010934639802E-2</c:v>
                </c:pt>
                <c:pt idx="1765">
                  <c:v>1.5337066768195129E-2</c:v>
                </c:pt>
                <c:pt idx="1766">
                  <c:v>1.5331093504418192E-2</c:v>
                </c:pt>
                <c:pt idx="1767">
                  <c:v>1.5326197274969644E-2</c:v>
                </c:pt>
                <c:pt idx="1768">
                  <c:v>1.5320289399820552E-2</c:v>
                </c:pt>
                <c:pt idx="1769">
                  <c:v>1.5314419570557902E-2</c:v>
                </c:pt>
                <c:pt idx="1770">
                  <c:v>1.5308587933704487E-2</c:v>
                </c:pt>
                <c:pt idx="1771">
                  <c:v>1.5302794635623229E-2</c:v>
                </c:pt>
                <c:pt idx="1772">
                  <c:v>1.5297039822756986E-2</c:v>
                </c:pt>
                <c:pt idx="1773">
                  <c:v>1.5291323641628551E-2</c:v>
                </c:pt>
                <c:pt idx="1774">
                  <c:v>1.5285646238520911E-2</c:v>
                </c:pt>
                <c:pt idx="1775">
                  <c:v>1.5280007760116732E-2</c:v>
                </c:pt>
                <c:pt idx="1776">
                  <c:v>1.527440835285887E-2</c:v>
                </c:pt>
                <c:pt idx="1777">
                  <c:v>1.5268848162950377E-2</c:v>
                </c:pt>
                <c:pt idx="1778">
                  <c:v>1.5263327336993981E-2</c:v>
                </c:pt>
                <c:pt idx="1779">
                  <c:v>1.5257581153401034E-2</c:v>
                </c:pt>
                <c:pt idx="1780">
                  <c:v>1.5249312705059026E-2</c:v>
                </c:pt>
                <c:pt idx="1781">
                  <c:v>1.5243933660089581E-2</c:v>
                </c:pt>
                <c:pt idx="1782">
                  <c:v>1.5238594648456782E-2</c:v>
                </c:pt>
                <c:pt idx="1783">
                  <c:v>1.5232542129490767E-2</c:v>
                </c:pt>
                <c:pt idx="1784">
                  <c:v>1.5228037311532105E-2</c:v>
                </c:pt>
                <c:pt idx="1785">
                  <c:v>1.5222819278966071E-2</c:v>
                </c:pt>
                <c:pt idx="1786">
                  <c:v>1.521764186558805E-2</c:v>
                </c:pt>
                <c:pt idx="1787">
                  <c:v>1.5212505217840899E-2</c:v>
                </c:pt>
                <c:pt idx="1788">
                  <c:v>1.520740948232735E-2</c:v>
                </c:pt>
                <c:pt idx="1789">
                  <c:v>1.5202354805170515E-2</c:v>
                </c:pt>
                <c:pt idx="1790">
                  <c:v>1.5197341333132997E-2</c:v>
                </c:pt>
                <c:pt idx="1791">
                  <c:v>1.5192369212417844E-2</c:v>
                </c:pt>
                <c:pt idx="1792">
                  <c:v>1.5187438589787661E-2</c:v>
                </c:pt>
                <c:pt idx="1793">
                  <c:v>1.5182549611445495E-2</c:v>
                </c:pt>
                <c:pt idx="1794">
                  <c:v>1.5177702423914141E-2</c:v>
                </c:pt>
                <c:pt idx="1795">
                  <c:v>1.5172897173636457E-2</c:v>
                </c:pt>
                <c:pt idx="1796">
                  <c:v>1.5168134006975365E-2</c:v>
                </c:pt>
                <c:pt idx="1797">
                  <c:v>1.5163413070533593E-2</c:v>
                </c:pt>
                <c:pt idx="1798">
                  <c:v>1.5158734510514194E-2</c:v>
                </c:pt>
                <c:pt idx="1799">
                  <c:v>1.5154098473759703E-2</c:v>
                </c:pt>
                <c:pt idx="1800">
                  <c:v>1.5149505106393235E-2</c:v>
                </c:pt>
                <c:pt idx="1801">
                  <c:v>1.5144954554937584E-2</c:v>
                </c:pt>
                <c:pt idx="1802">
                  <c:v>1.5140446965915544E-2</c:v>
                </c:pt>
                <c:pt idx="1803">
                  <c:v>1.5135982485690036E-2</c:v>
                </c:pt>
                <c:pt idx="1804">
                  <c:v>1.5131561260703918E-2</c:v>
                </c:pt>
                <c:pt idx="1805">
                  <c:v>1.5127183437400049E-2</c:v>
                </c:pt>
                <c:pt idx="1806">
                  <c:v>1.5122849162461094E-2</c:v>
                </c:pt>
                <c:pt idx="1807">
                  <c:v>1.511855858193023E-2</c:v>
                </c:pt>
                <c:pt idx="1808">
                  <c:v>1.5114311842729933E-2</c:v>
                </c:pt>
                <c:pt idx="1809">
                  <c:v>1.5110109090903379E-2</c:v>
                </c:pt>
                <c:pt idx="1810">
                  <c:v>1.5105950473053298E-2</c:v>
                </c:pt>
                <c:pt idx="1811">
                  <c:v>1.5101836135542612E-2</c:v>
                </c:pt>
                <c:pt idx="1812">
                  <c:v>1.5097766224974052E-2</c:v>
                </c:pt>
                <c:pt idx="1813">
                  <c:v>1.5093740887790474E-2</c:v>
                </c:pt>
                <c:pt idx="1814">
                  <c:v>1.5089760270274866E-2</c:v>
                </c:pt>
                <c:pt idx="1815">
                  <c:v>1.508582451895002E-2</c:v>
                </c:pt>
                <c:pt idx="1816">
                  <c:v>1.508193378033873E-2</c:v>
                </c:pt>
                <c:pt idx="1817">
                  <c:v>1.5077041572499894E-2</c:v>
                </c:pt>
                <c:pt idx="1818">
                  <c:v>1.5073748737615134E-2</c:v>
                </c:pt>
                <c:pt idx="1819">
                  <c:v>1.5070533105054906E-2</c:v>
                </c:pt>
                <c:pt idx="1820">
                  <c:v>1.5066823881566549E-2</c:v>
                </c:pt>
                <c:pt idx="1821">
                  <c:v>1.5063160402926101E-2</c:v>
                </c:pt>
                <c:pt idx="1822">
                  <c:v>1.5059542815736293E-2</c:v>
                </c:pt>
                <c:pt idx="1823">
                  <c:v>1.505597126628011E-2</c:v>
                </c:pt>
                <c:pt idx="1824">
                  <c:v>1.5052445901080347E-2</c:v>
                </c:pt>
                <c:pt idx="1825">
                  <c:v>1.5048966866659796E-2</c:v>
                </c:pt>
                <c:pt idx="1826">
                  <c:v>1.5045534309381381E-2</c:v>
                </c:pt>
                <c:pt idx="1827">
                  <c:v>1.5042148375608022E-2</c:v>
                </c:pt>
                <c:pt idx="1828">
                  <c:v>1.503880921194245E-2</c:v>
                </c:pt>
                <c:pt idx="1829">
                  <c:v>1.503551696466765E-2</c:v>
                </c:pt>
                <c:pt idx="1830">
                  <c:v>1.5031353249614909E-2</c:v>
                </c:pt>
                <c:pt idx="1831">
                  <c:v>1.5029073805621351E-2</c:v>
                </c:pt>
                <c:pt idx="1832">
                  <c:v>1.502592318649576E-2</c:v>
                </c:pt>
                <c:pt idx="1833">
                  <c:v>1.5022820069932052E-2</c:v>
                </c:pt>
                <c:pt idx="1834">
                  <c:v>1.5019764601813534E-2</c:v>
                </c:pt>
                <c:pt idx="1835">
                  <c:v>1.5016331171713304E-2</c:v>
                </c:pt>
                <c:pt idx="1836">
                  <c:v>1.5013797197882539E-2</c:v>
                </c:pt>
                <c:pt idx="1837">
                  <c:v>1.5010885554795905E-2</c:v>
                </c:pt>
                <c:pt idx="1838">
                  <c:v>1.50080221461657E-2</c:v>
                </c:pt>
                <c:pt idx="1839">
                  <c:v>1.5005207118594655E-2</c:v>
                </c:pt>
                <c:pt idx="1840">
                  <c:v>1.5002440618445689E-2</c:v>
                </c:pt>
                <c:pt idx="1841">
                  <c:v>1.4999722792161663E-2</c:v>
                </c:pt>
                <c:pt idx="1842">
                  <c:v>1.4997053786265369E-2</c:v>
                </c:pt>
                <c:pt idx="1843">
                  <c:v>1.4994433747039793E-2</c:v>
                </c:pt>
                <c:pt idx="1844">
                  <c:v>1.4991862821087665E-2</c:v>
                </c:pt>
                <c:pt idx="1845">
                  <c:v>1.4989341154771907E-2</c:v>
                </c:pt>
                <c:pt idx="1846">
                  <c:v>1.4986868894535377E-2</c:v>
                </c:pt>
                <c:pt idx="1847">
                  <c:v>1.498444618706074E-2</c:v>
                </c:pt>
                <c:pt idx="1848">
                  <c:v>1.4982073178471111E-2</c:v>
                </c:pt>
                <c:pt idx="1849">
                  <c:v>1.497975001536922E-2</c:v>
                </c:pt>
                <c:pt idx="1850">
                  <c:v>1.4977476844197923E-2</c:v>
                </c:pt>
                <c:pt idx="1851">
                  <c:v>1.497525381140008E-2</c:v>
                </c:pt>
                <c:pt idx="1852">
                  <c:v>1.4973081063418547E-2</c:v>
                </c:pt>
                <c:pt idx="1853">
                  <c:v>1.4970958746616247E-2</c:v>
                </c:pt>
                <c:pt idx="1854">
                  <c:v>1.496888700759591E-2</c:v>
                </c:pt>
                <c:pt idx="1855">
                  <c:v>1.4966865992880329E-2</c:v>
                </c:pt>
                <c:pt idx="1856">
                  <c:v>1.4964895848512683E-2</c:v>
                </c:pt>
                <c:pt idx="1857">
                  <c:v>1.4962976721415444E-2</c:v>
                </c:pt>
                <c:pt idx="1858">
                  <c:v>1.4961108757791663E-2</c:v>
                </c:pt>
                <c:pt idx="1859">
                  <c:v>1.4959292104004263E-2</c:v>
                </c:pt>
                <c:pt idx="1860">
                  <c:v>1.4957526906735907E-2</c:v>
                </c:pt>
                <c:pt idx="1861">
                  <c:v>1.4955813312269584E-2</c:v>
                </c:pt>
                <c:pt idx="1862">
                  <c:v>1.4954151467128085E-2</c:v>
                </c:pt>
                <c:pt idx="1863">
                  <c:v>1.4952541517674334E-2</c:v>
                </c:pt>
                <c:pt idx="1864">
                  <c:v>1.4950983610590995E-2</c:v>
                </c:pt>
                <c:pt idx="1865">
                  <c:v>1.4949477892001184E-2</c:v>
                </c:pt>
                <c:pt idx="1866">
                  <c:v>1.4948024508667501E-2</c:v>
                </c:pt>
                <c:pt idx="1867">
                  <c:v>1.4946623606872933E-2</c:v>
                </c:pt>
                <c:pt idx="1868">
                  <c:v>1.4945275332900465E-2</c:v>
                </c:pt>
                <c:pt idx="1869">
                  <c:v>1.4943799078821485E-2</c:v>
                </c:pt>
                <c:pt idx="1870">
                  <c:v>1.4942564072484288E-2</c:v>
                </c:pt>
                <c:pt idx="1871">
                  <c:v>1.4941547743863026E-2</c:v>
                </c:pt>
                <c:pt idx="1872">
                  <c:v>1.494041144656677E-2</c:v>
                </c:pt>
                <c:pt idx="1873">
                  <c:v>1.4939328509546712E-2</c:v>
                </c:pt>
                <c:pt idx="1874">
                  <c:v>1.4938299079085837E-2</c:v>
                </c:pt>
                <c:pt idx="1875">
                  <c:v>1.493732330170694E-2</c:v>
                </c:pt>
                <c:pt idx="1876">
                  <c:v>1.4936401324172621E-2</c:v>
                </c:pt>
                <c:pt idx="1877">
                  <c:v>1.493553329252606E-2</c:v>
                </c:pt>
                <c:pt idx="1878">
                  <c:v>1.4934719353529857E-2</c:v>
                </c:pt>
                <c:pt idx="1879">
                  <c:v>1.4933959653227191E-2</c:v>
                </c:pt>
                <c:pt idx="1880">
                  <c:v>1.49332543384606E-2</c:v>
                </c:pt>
                <c:pt idx="1881">
                  <c:v>1.4932603555593005E-2</c:v>
                </c:pt>
                <c:pt idx="1882">
                  <c:v>1.4932007450987328E-2</c:v>
                </c:pt>
                <c:pt idx="1883">
                  <c:v>1.4931466171006491E-2</c:v>
                </c:pt>
                <c:pt idx="1884">
                  <c:v>1.493097986233316E-2</c:v>
                </c:pt>
                <c:pt idx="1885">
                  <c:v>1.4930435618083493E-2</c:v>
                </c:pt>
                <c:pt idx="1886">
                  <c:v>1.4930172744360704E-2</c:v>
                </c:pt>
                <c:pt idx="1887">
                  <c:v>1.4929852227947293E-2</c:v>
                </c:pt>
                <c:pt idx="1888">
                  <c:v>1.4929587268532885E-2</c:v>
                </c:pt>
                <c:pt idx="1889">
                  <c:v>1.4929378012640271E-2</c:v>
                </c:pt>
                <c:pt idx="1890">
                  <c:v>1.4929224606552438E-2</c:v>
                </c:pt>
                <c:pt idx="1891">
                  <c:v>1.4929127196952052E-2</c:v>
                </c:pt>
                <c:pt idx="1892">
                  <c:v>1.4929085929882291E-2</c:v>
                </c:pt>
                <c:pt idx="1893">
                  <c:v>1.4929100952265628E-2</c:v>
                </c:pt>
                <c:pt idx="1894">
                  <c:v>1.4929172410225178E-2</c:v>
                </c:pt>
                <c:pt idx="1895">
                  <c:v>1.4929300450443606E-2</c:v>
                </c:pt>
                <c:pt idx="1896">
                  <c:v>1.4929485219123961E-2</c:v>
                </c:pt>
                <c:pt idx="1897">
                  <c:v>1.4929726862948911E-2</c:v>
                </c:pt>
                <c:pt idx="1898">
                  <c:v>1.493002552820144E-2</c:v>
                </c:pt>
                <c:pt idx="1899">
                  <c:v>1.4930381361404343E-2</c:v>
                </c:pt>
                <c:pt idx="1900">
                  <c:v>1.4930794509080414E-2</c:v>
                </c:pt>
                <c:pt idx="1901">
                  <c:v>1.4931265117512638E-2</c:v>
                </c:pt>
                <c:pt idx="1902">
                  <c:v>1.4931793333223808E-2</c:v>
                </c:pt>
                <c:pt idx="1903">
                  <c:v>1.4932379302816656E-2</c:v>
                </c:pt>
                <c:pt idx="1904">
                  <c:v>1.4933023172414295E-2</c:v>
                </c:pt>
                <c:pt idx="1905">
                  <c:v>1.4933725088859262E-2</c:v>
                </c:pt>
                <c:pt idx="1906">
                  <c:v>1.4934485198194736E-2</c:v>
                </c:pt>
                <c:pt idx="1907">
                  <c:v>1.4935303647103382E-2</c:v>
                </c:pt>
                <c:pt idx="1908">
                  <c:v>1.493618058218793E-2</c:v>
                </c:pt>
                <c:pt idx="1909">
                  <c:v>1.4937116149491558E-2</c:v>
                </c:pt>
                <c:pt idx="1910">
                  <c:v>1.4938110495856805E-2</c:v>
                </c:pt>
                <c:pt idx="1911">
                  <c:v>1.4939163767566654E-2</c:v>
                </c:pt>
                <c:pt idx="1912">
                  <c:v>1.494027611098403E-2</c:v>
                </c:pt>
                <c:pt idx="1913">
                  <c:v>1.4941447672711661E-2</c:v>
                </c:pt>
                <c:pt idx="1914">
                  <c:v>1.4942678599032533E-2</c:v>
                </c:pt>
                <c:pt idx="1915">
                  <c:v>1.4943969036549376E-2</c:v>
                </c:pt>
                <c:pt idx="1916">
                  <c:v>1.4945319131784984E-2</c:v>
                </c:pt>
                <c:pt idx="1917">
                  <c:v>1.4946729030942407E-2</c:v>
                </c:pt>
                <c:pt idx="1918">
                  <c:v>1.4948198880624375E-2</c:v>
                </c:pt>
                <c:pt idx="1919">
                  <c:v>1.4949728827193809E-2</c:v>
                </c:pt>
                <c:pt idx="1920">
                  <c:v>1.4951319017333375E-2</c:v>
                </c:pt>
                <c:pt idx="1921">
                  <c:v>1.4953210332677713E-2</c:v>
                </c:pt>
                <c:pt idx="1922">
                  <c:v>1.4954680713534785E-2</c:v>
                </c:pt>
                <c:pt idx="1923">
                  <c:v>1.4956452512402407E-2</c:v>
                </c:pt>
                <c:pt idx="1924">
                  <c:v>1.4958285140531657E-2</c:v>
                </c:pt>
                <c:pt idx="1925">
                  <c:v>1.4960178744445329E-2</c:v>
                </c:pt>
                <c:pt idx="1926">
                  <c:v>1.4962133470266537E-2</c:v>
                </c:pt>
                <c:pt idx="1927">
                  <c:v>1.4964149464837817E-2</c:v>
                </c:pt>
                <c:pt idx="1928">
                  <c:v>1.4966226874282285E-2</c:v>
                </c:pt>
                <c:pt idx="1929">
                  <c:v>1.4968365845202669E-2</c:v>
                </c:pt>
                <c:pt idx="1930">
                  <c:v>1.4970566524041828E-2</c:v>
                </c:pt>
                <c:pt idx="1931">
                  <c:v>1.4972829057322556E-2</c:v>
                </c:pt>
                <c:pt idx="1932">
                  <c:v>1.4975153591247903E-2</c:v>
                </c:pt>
                <c:pt idx="1933">
                  <c:v>1.4977540272660406E-2</c:v>
                </c:pt>
                <c:pt idx="1934">
                  <c:v>1.4979989247603243E-2</c:v>
                </c:pt>
                <c:pt idx="1935">
                  <c:v>1.4982500662839016E-2</c:v>
                </c:pt>
                <c:pt idx="1936">
                  <c:v>1.4985821609636574E-2</c:v>
                </c:pt>
                <c:pt idx="1937">
                  <c:v>1.4987711399401249E-2</c:v>
                </c:pt>
                <c:pt idx="1938">
                  <c:v>1.4990411013933169E-2</c:v>
                </c:pt>
                <c:pt idx="1939">
                  <c:v>1.4993573470549748E-2</c:v>
                </c:pt>
                <c:pt idx="1940">
                  <c:v>1.4995999466913545E-2</c:v>
                </c:pt>
                <c:pt idx="1941">
                  <c:v>1.4998888598567461E-2</c:v>
                </c:pt>
                <c:pt idx="1942">
                  <c:v>1.5001841195534382E-2</c:v>
                </c:pt>
                <c:pt idx="1943">
                  <c:v>1.5004857404337102E-2</c:v>
                </c:pt>
                <c:pt idx="1944">
                  <c:v>1.5007937371418478E-2</c:v>
                </c:pt>
                <c:pt idx="1945">
                  <c:v>1.5011081242981561E-2</c:v>
                </c:pt>
                <c:pt idx="1946">
                  <c:v>1.5014289165709016E-2</c:v>
                </c:pt>
                <c:pt idx="1947">
                  <c:v>1.5017561286203573E-2</c:v>
                </c:pt>
                <c:pt idx="1948">
                  <c:v>1.5020897750588347E-2</c:v>
                </c:pt>
                <c:pt idx="1949">
                  <c:v>1.5024298705466066E-2</c:v>
                </c:pt>
                <c:pt idx="1950">
                  <c:v>1.5027764297279589E-2</c:v>
                </c:pt>
                <c:pt idx="1951">
                  <c:v>1.5031294672551709E-2</c:v>
                </c:pt>
                <c:pt idx="1952">
                  <c:v>1.5034889977565413E-2</c:v>
                </c:pt>
                <c:pt idx="1953">
                  <c:v>1.5038550359083303E-2</c:v>
                </c:pt>
                <c:pt idx="1954">
                  <c:v>1.5042275963068619E-2</c:v>
                </c:pt>
                <c:pt idx="1955">
                  <c:v>1.5046066936443836E-2</c:v>
                </c:pt>
                <c:pt idx="1956">
                  <c:v>1.504992342549194E-2</c:v>
                </c:pt>
                <c:pt idx="1957">
                  <c:v>1.5053845576495917E-2</c:v>
                </c:pt>
                <c:pt idx="1958">
                  <c:v>1.5057833536058496E-2</c:v>
                </c:pt>
                <c:pt idx="1959">
                  <c:v>1.5061887450702471E-2</c:v>
                </c:pt>
                <c:pt idx="1960">
                  <c:v>1.5066007466790765E-2</c:v>
                </c:pt>
                <c:pt idx="1961">
                  <c:v>1.5070193730766235E-2</c:v>
                </c:pt>
                <c:pt idx="1962">
                  <c:v>1.5074446389231611E-2</c:v>
                </c:pt>
                <c:pt idx="1963">
                  <c:v>1.5078765588310006E-2</c:v>
                </c:pt>
                <c:pt idx="1964">
                  <c:v>1.5083151474764023E-2</c:v>
                </c:pt>
                <c:pt idx="1965">
                  <c:v>1.5087604194956583E-2</c:v>
                </c:pt>
                <c:pt idx="1966">
                  <c:v>1.5092123895250609E-2</c:v>
                </c:pt>
                <c:pt idx="1967">
                  <c:v>1.5096710722168893E-2</c:v>
                </c:pt>
                <c:pt idx="1968">
                  <c:v>1.5101364822314167E-2</c:v>
                </c:pt>
                <c:pt idx="1969">
                  <c:v>1.5106086341809544E-2</c:v>
                </c:pt>
                <c:pt idx="1970">
                  <c:v>1.5110875427337689E-2</c:v>
                </c:pt>
                <c:pt idx="1971">
                  <c:v>1.5115732225421397E-2</c:v>
                </c:pt>
                <c:pt idx="1972">
                  <c:v>1.5120656882343653E-2</c:v>
                </c:pt>
                <c:pt idx="1973">
                  <c:v>1.5125132350899406E-2</c:v>
                </c:pt>
                <c:pt idx="1974">
                  <c:v>1.512803242947669E-2</c:v>
                </c:pt>
                <c:pt idx="1975">
                  <c:v>1.5130511672447611E-2</c:v>
                </c:pt>
                <c:pt idx="1976">
                  <c:v>1.5133396460536019E-2</c:v>
                </c:pt>
                <c:pt idx="1977">
                  <c:v>1.5136272960933894E-2</c:v>
                </c:pt>
                <c:pt idx="1978">
                  <c:v>1.5139141135511736E-2</c:v>
                </c:pt>
                <c:pt idx="1979">
                  <c:v>1.514200094621998E-2</c:v>
                </c:pt>
                <c:pt idx="1980">
                  <c:v>1.5144852354849192E-2</c:v>
                </c:pt>
                <c:pt idx="1981">
                  <c:v>1.5147695323349808E-2</c:v>
                </c:pt>
                <c:pt idx="1982">
                  <c:v>1.5150529813512392E-2</c:v>
                </c:pt>
                <c:pt idx="1983">
                  <c:v>1.5153355787287381E-2</c:v>
                </c:pt>
                <c:pt idx="1984">
                  <c:v>1.5156173206305468E-2</c:v>
                </c:pt>
                <c:pt idx="1985">
                  <c:v>1.5158982032996704E-2</c:v>
                </c:pt>
                <c:pt idx="1986">
                  <c:v>1.5162580694045857E-2</c:v>
                </c:pt>
                <c:pt idx="1987">
                  <c:v>1.5164573755601651E-2</c:v>
                </c:pt>
                <c:pt idx="1988">
                  <c:v>1.5167356575576108E-2</c:v>
                </c:pt>
                <c:pt idx="1989">
                  <c:v>1.5170130650306035E-2</c:v>
                </c:pt>
                <c:pt idx="1990">
                  <c:v>1.5172895941901743E-2</c:v>
                </c:pt>
                <c:pt idx="1991">
                  <c:v>1.5176045471259059E-2</c:v>
                </c:pt>
                <c:pt idx="1992">
                  <c:v>1.5178400022852756E-2</c:v>
                </c:pt>
                <c:pt idx="1993">
                  <c:v>1.5181138736028998E-2</c:v>
                </c:pt>
                <c:pt idx="1994">
                  <c:v>1.5183868513553023E-2</c:v>
                </c:pt>
                <c:pt idx="1995">
                  <c:v>1.5186589317055521E-2</c:v>
                </c:pt>
                <c:pt idx="1996">
                  <c:v>1.5189301108806674E-2</c:v>
                </c:pt>
                <c:pt idx="1997">
                  <c:v>1.5192003850357239E-2</c:v>
                </c:pt>
                <c:pt idx="1998">
                  <c:v>1.5194697503897459E-2</c:v>
                </c:pt>
                <c:pt idx="1999">
                  <c:v>1.5197382031058027E-2</c:v>
                </c:pt>
                <c:pt idx="2000">
                  <c:v>1.5200057393789379E-2</c:v>
                </c:pt>
                <c:pt idx="2001">
                  <c:v>1.5202723554041953E-2</c:v>
                </c:pt>
                <c:pt idx="2002">
                  <c:v>1.5205380473686247E-2</c:v>
                </c:pt>
                <c:pt idx="2003">
                  <c:v>1.5208028114512828E-2</c:v>
                </c:pt>
                <c:pt idx="2004">
                  <c:v>1.5210666438392195E-2</c:v>
                </c:pt>
                <c:pt idx="2005">
                  <c:v>1.5213295407274785E-2</c:v>
                </c:pt>
                <c:pt idx="2006">
                  <c:v>1.521591498319097E-2</c:v>
                </c:pt>
                <c:pt idx="2007">
                  <c:v>1.5218525127851379E-2</c:v>
                </c:pt>
                <c:pt idx="2008">
                  <c:v>1.5221125803046576E-2</c:v>
                </c:pt>
                <c:pt idx="2009">
                  <c:v>1.5223716970726997E-2</c:v>
                </c:pt>
                <c:pt idx="2010">
                  <c:v>1.5226298593002952E-2</c:v>
                </c:pt>
                <c:pt idx="2011">
                  <c:v>1.5228870631425195E-2</c:v>
                </c:pt>
                <c:pt idx="2012">
                  <c:v>1.5231433048104037E-2</c:v>
                </c:pt>
                <c:pt idx="2013">
                  <c:v>1.5233985804830041E-2</c:v>
                </c:pt>
                <c:pt idx="2014">
                  <c:v>1.5236528863393772E-2</c:v>
                </c:pt>
                <c:pt idx="2015">
                  <c:v>1.5239062185905539E-2</c:v>
                </c:pt>
                <c:pt idx="2016">
                  <c:v>1.5241585734155905E-2</c:v>
                </c:pt>
                <c:pt idx="2017">
                  <c:v>1.5244099470015371E-2</c:v>
                </c:pt>
                <c:pt idx="2018">
                  <c:v>1.5246603355274502E-2</c:v>
                </c:pt>
                <c:pt idx="2019">
                  <c:v>1.5249097351883734E-2</c:v>
                </c:pt>
                <c:pt idx="2020">
                  <c:v>1.5251581421713567E-2</c:v>
                </c:pt>
                <c:pt idx="2021">
                  <c:v>1.5254055526634502E-2</c:v>
                </c:pt>
                <c:pt idx="2022">
                  <c:v>1.5256519628596976E-2</c:v>
                </c:pt>
                <c:pt idx="2023">
                  <c:v>1.5258973689471489E-2</c:v>
                </c:pt>
                <c:pt idx="2024">
                  <c:v>1.5261417671128541E-2</c:v>
                </c:pt>
                <c:pt idx="2025">
                  <c:v>1.5264545061555168E-2</c:v>
                </c:pt>
                <c:pt idx="2026">
                  <c:v>1.5266965861755466E-2</c:v>
                </c:pt>
                <c:pt idx="2027">
                  <c:v>1.5269032712925679E-2</c:v>
                </c:pt>
                <c:pt idx="2028">
                  <c:v>1.5271434531589634E-2</c:v>
                </c:pt>
                <c:pt idx="2029">
                  <c:v>1.5273826075192787E-2</c:v>
                </c:pt>
                <c:pt idx="2030">
                  <c:v>1.5276207305285894E-2</c:v>
                </c:pt>
                <c:pt idx="2031">
                  <c:v>1.5278578183739455E-2</c:v>
                </c:pt>
                <c:pt idx="2032">
                  <c:v>1.5280938672743716E-2</c:v>
                </c:pt>
                <c:pt idx="2033">
                  <c:v>1.5283288734009304E-2</c:v>
                </c:pt>
                <c:pt idx="2034">
                  <c:v>1.5285628329326784E-2</c:v>
                </c:pt>
                <c:pt idx="2035">
                  <c:v>1.5287957420646592E-2</c:v>
                </c:pt>
                <c:pt idx="2036">
                  <c:v>1.5290275969919165E-2</c:v>
                </c:pt>
                <c:pt idx="2037">
                  <c:v>1.5292583939094939E-2</c:v>
                </c:pt>
                <c:pt idx="2038">
                  <c:v>1.5294881289964479E-2</c:v>
                </c:pt>
                <c:pt idx="2039">
                  <c:v>1.5297167984318349E-2</c:v>
                </c:pt>
                <c:pt idx="2040">
                  <c:v>1.5299443983947114E-2</c:v>
                </c:pt>
                <c:pt idx="2041">
                  <c:v>1.5303327198230576E-2</c:v>
                </c:pt>
                <c:pt idx="2042">
                  <c:v>1.5303963747390625E-2</c:v>
                </c:pt>
                <c:pt idx="2043">
                  <c:v>1.5306527076939247E-2</c:v>
                </c:pt>
                <c:pt idx="2044">
                  <c:v>1.5308440275099144E-2</c:v>
                </c:pt>
                <c:pt idx="2045">
                  <c:v>1.5310662230199057E-2</c:v>
                </c:pt>
                <c:pt idx="2046">
                  <c:v>1.5312873262196547E-2</c:v>
                </c:pt>
                <c:pt idx="2047">
                  <c:v>1.5315073332802243E-2</c:v>
                </c:pt>
                <c:pt idx="2048">
                  <c:v>1.5317262403726772E-2</c:v>
                </c:pt>
                <c:pt idx="2049">
                  <c:v>1.5319440437240317E-2</c:v>
                </c:pt>
                <c:pt idx="2050">
                  <c:v>1.5321607394973569E-2</c:v>
                </c:pt>
                <c:pt idx="2051">
                  <c:v>1.5323763238637156E-2</c:v>
                </c:pt>
                <c:pt idx="2052">
                  <c:v>1.5325907930581195E-2</c:v>
                </c:pt>
                <c:pt idx="2053">
                  <c:v>1.5328041432356443E-2</c:v>
                </c:pt>
                <c:pt idx="2054">
                  <c:v>1.5330163705913336E-2</c:v>
                </c:pt>
                <c:pt idx="2055">
                  <c:v>1.5332274713122374E-2</c:v>
                </c:pt>
                <c:pt idx="2056">
                  <c:v>1.5334374415933993E-2</c:v>
                </c:pt>
                <c:pt idx="2057">
                  <c:v>1.533646277613876E-2</c:v>
                </c:pt>
                <c:pt idx="2058">
                  <c:v>1.5338539755687108E-2</c:v>
                </c:pt>
                <c:pt idx="2059">
                  <c:v>1.534060531644954E-2</c:v>
                </c:pt>
                <c:pt idx="2060">
                  <c:v>1.5342659420376492E-2</c:v>
                </c:pt>
                <c:pt idx="2061">
                  <c:v>1.5344702029178592E-2</c:v>
                </c:pt>
                <c:pt idx="2062">
                  <c:v>1.5346733104806276E-2</c:v>
                </c:pt>
                <c:pt idx="2063">
                  <c:v>1.5348752609209981E-2</c:v>
                </c:pt>
                <c:pt idx="2064">
                  <c:v>1.5350760504100336E-2</c:v>
                </c:pt>
                <c:pt idx="2065">
                  <c:v>1.5352756751747521E-2</c:v>
                </c:pt>
                <c:pt idx="2066">
                  <c:v>1.5354741313622355E-2</c:v>
                </c:pt>
                <c:pt idx="2067">
                  <c:v>1.5356714151755213E-2</c:v>
                </c:pt>
                <c:pt idx="2068">
                  <c:v>1.5358675228016594E-2</c:v>
                </c:pt>
                <c:pt idx="2069">
                  <c:v>1.5360624504436871E-2</c:v>
                </c:pt>
                <c:pt idx="2070">
                  <c:v>1.5362561942646735E-2</c:v>
                </c:pt>
                <c:pt idx="2071">
                  <c:v>1.5364487504676561E-2</c:v>
                </c:pt>
                <c:pt idx="2072">
                  <c:v>1.5366401152316911E-2</c:v>
                </c:pt>
                <c:pt idx="2073">
                  <c:v>1.5368302847598159E-2</c:v>
                </c:pt>
                <c:pt idx="2074">
                  <c:v>1.5370192552310868E-2</c:v>
                </c:pt>
                <c:pt idx="2075">
                  <c:v>1.5372070228325541E-2</c:v>
                </c:pt>
                <c:pt idx="2076">
                  <c:v>1.5373935837592612E-2</c:v>
                </c:pt>
                <c:pt idx="2077">
                  <c:v>1.537723668803892E-2</c:v>
                </c:pt>
                <c:pt idx="2078">
                  <c:v>1.5379072990109321E-2</c:v>
                </c:pt>
                <c:pt idx="2079">
                  <c:v>1.5379720198103186E-2</c:v>
                </c:pt>
                <c:pt idx="2080">
                  <c:v>1.5381535410243785E-2</c:v>
                </c:pt>
                <c:pt idx="2081">
                  <c:v>1.5383338359553633E-2</c:v>
                </c:pt>
                <c:pt idx="2082">
                  <c:v>1.5385129007983167E-2</c:v>
                </c:pt>
                <c:pt idx="2083">
                  <c:v>1.5386907317322951E-2</c:v>
                </c:pt>
                <c:pt idx="2084">
                  <c:v>1.5388673249363549E-2</c:v>
                </c:pt>
                <c:pt idx="2085">
                  <c:v>1.5390426766215271E-2</c:v>
                </c:pt>
                <c:pt idx="2086">
                  <c:v>1.5392167829668679E-2</c:v>
                </c:pt>
                <c:pt idx="2087">
                  <c:v>1.539389640151434E-2</c:v>
                </c:pt>
                <c:pt idx="2088">
                  <c:v>1.5395612443702689E-2</c:v>
                </c:pt>
                <c:pt idx="2089">
                  <c:v>1.5397315918184162E-2</c:v>
                </c:pt>
                <c:pt idx="2090">
                  <c:v>1.5399006786669389E-2</c:v>
                </c:pt>
                <c:pt idx="2091">
                  <c:v>1.5402479728011897E-2</c:v>
                </c:pt>
                <c:pt idx="2092">
                  <c:v>1.5403296583507142E-2</c:v>
                </c:pt>
                <c:pt idx="2093">
                  <c:v>1.5404942119934262E-2</c:v>
                </c:pt>
                <c:pt idx="2094">
                  <c:v>1.5406574876184465E-2</c:v>
                </c:pt>
                <c:pt idx="2095">
                  <c:v>1.5408425185290398E-2</c:v>
                </c:pt>
                <c:pt idx="2096">
                  <c:v>1.5409801895716058E-2</c:v>
                </c:pt>
                <c:pt idx="2097">
                  <c:v>1.5411396082818385E-2</c:v>
                </c:pt>
                <c:pt idx="2098">
                  <c:v>1.5412977337385669E-2</c:v>
                </c:pt>
                <c:pt idx="2099">
                  <c:v>1.5414545621048603E-2</c:v>
                </c:pt>
                <c:pt idx="2100">
                  <c:v>1.5416100895997431E-2</c:v>
                </c:pt>
                <c:pt idx="2101">
                  <c:v>1.5417643123942781E-2</c:v>
                </c:pt>
                <c:pt idx="2102">
                  <c:v>1.5419172266915027E-2</c:v>
                </c:pt>
                <c:pt idx="2103">
                  <c:v>1.5420688286464923E-2</c:v>
                </c:pt>
                <c:pt idx="2104">
                  <c:v>1.5422191144862651E-2</c:v>
                </c:pt>
                <c:pt idx="2105">
                  <c:v>1.5423680803738904E-2</c:v>
                </c:pt>
                <c:pt idx="2106">
                  <c:v>1.5425157225124053E-2</c:v>
                </c:pt>
                <c:pt idx="2107">
                  <c:v>1.54266203708886E-2</c:v>
                </c:pt>
                <c:pt idx="2108">
                  <c:v>1.5428070202823108E-2</c:v>
                </c:pt>
                <c:pt idx="2109">
                  <c:v>1.5429506682798078E-2</c:v>
                </c:pt>
                <c:pt idx="2110">
                  <c:v>1.5430929772843882E-2</c:v>
                </c:pt>
                <c:pt idx="2111">
                  <c:v>1.5432339434591213E-2</c:v>
                </c:pt>
                <c:pt idx="2112">
                  <c:v>1.5433735630230316E-2</c:v>
                </c:pt>
                <c:pt idx="2113">
                  <c:v>1.5435118321471819E-2</c:v>
                </c:pt>
                <c:pt idx="2114">
                  <c:v>1.5436487470186222E-2</c:v>
                </c:pt>
                <c:pt idx="2115">
                  <c:v>1.5437843038403898E-2</c:v>
                </c:pt>
                <c:pt idx="2116">
                  <c:v>1.5439184987755539E-2</c:v>
                </c:pt>
                <c:pt idx="2117">
                  <c:v>1.5440513280351453E-2</c:v>
                </c:pt>
                <c:pt idx="2118">
                  <c:v>1.5441827877822334E-2</c:v>
                </c:pt>
                <c:pt idx="2119">
                  <c:v>1.5443128742438361E-2</c:v>
                </c:pt>
                <c:pt idx="2120">
                  <c:v>1.5444415835750291E-2</c:v>
                </c:pt>
                <c:pt idx="2121">
                  <c:v>1.5445689119708561E-2</c:v>
                </c:pt>
                <c:pt idx="2122">
                  <c:v>1.5446948556263607E-2</c:v>
                </c:pt>
                <c:pt idx="2123">
                  <c:v>1.5448194107285929E-2</c:v>
                </c:pt>
                <c:pt idx="2124">
                  <c:v>1.5449425734566091E-2</c:v>
                </c:pt>
                <c:pt idx="2125">
                  <c:v>1.5450643400054531E-2</c:v>
                </c:pt>
                <c:pt idx="2126">
                  <c:v>1.5451847065861557E-2</c:v>
                </c:pt>
                <c:pt idx="2127">
                  <c:v>1.5453036693457989E-2</c:v>
                </c:pt>
                <c:pt idx="2128">
                  <c:v>1.5454212245034071E-2</c:v>
                </c:pt>
                <c:pt idx="2129">
                  <c:v>1.5455538447302075E-2</c:v>
                </c:pt>
                <c:pt idx="2130">
                  <c:v>1.5456683707268937E-2</c:v>
                </c:pt>
                <c:pt idx="2131">
                  <c:v>1.5457654061385995E-2</c:v>
                </c:pt>
                <c:pt idx="2132">
                  <c:v>1.5458772927106068E-2</c:v>
                </c:pt>
                <c:pt idx="2133">
                  <c:v>1.545987752623823E-2</c:v>
                </c:pt>
                <c:pt idx="2134">
                  <c:v>1.5460967820413174E-2</c:v>
                </c:pt>
                <c:pt idx="2135">
                  <c:v>1.5462043771741207E-2</c:v>
                </c:pt>
                <c:pt idx="2136">
                  <c:v>1.5463105341853023E-2</c:v>
                </c:pt>
                <c:pt idx="2137">
                  <c:v>1.5464152492699057E-2</c:v>
                </c:pt>
                <c:pt idx="2138">
                  <c:v>1.5465185186469554E-2</c:v>
                </c:pt>
                <c:pt idx="2139">
                  <c:v>1.5466203384475463E-2</c:v>
                </c:pt>
                <c:pt idx="2140">
                  <c:v>1.5467207049306708E-2</c:v>
                </c:pt>
                <c:pt idx="2141">
                  <c:v>1.5468196142354174E-2</c:v>
                </c:pt>
                <c:pt idx="2142">
                  <c:v>1.5469170625568296E-2</c:v>
                </c:pt>
                <c:pt idx="2143">
                  <c:v>1.5470130460739639E-2</c:v>
                </c:pt>
                <c:pt idx="2144">
                  <c:v>1.5471075609978513E-2</c:v>
                </c:pt>
                <c:pt idx="2145">
                  <c:v>1.5472269161236341E-2</c:v>
                </c:pt>
                <c:pt idx="2146">
                  <c:v>1.5472921698060915E-2</c:v>
                </c:pt>
                <c:pt idx="2147">
                  <c:v>1.5473822560565509E-2</c:v>
                </c:pt>
                <c:pt idx="2148">
                  <c:v>1.547470858469957E-2</c:v>
                </c:pt>
                <c:pt idx="2149">
                  <c:v>1.5475579732093792E-2</c:v>
                </c:pt>
                <c:pt idx="2150">
                  <c:v>1.5476435964698609E-2</c:v>
                </c:pt>
                <c:pt idx="2151">
                  <c:v>1.5477277244624332E-2</c:v>
                </c:pt>
                <c:pt idx="2152">
                  <c:v>1.5478103533581589E-2</c:v>
                </c:pt>
                <c:pt idx="2153">
                  <c:v>1.5478914793360943E-2</c:v>
                </c:pt>
                <c:pt idx="2154">
                  <c:v>1.5479710985992767E-2</c:v>
                </c:pt>
                <c:pt idx="2155">
                  <c:v>1.5480492073347563E-2</c:v>
                </c:pt>
                <c:pt idx="2156">
                  <c:v>1.5481258017215893E-2</c:v>
                </c:pt>
                <c:pt idx="2157">
                  <c:v>1.5482008779468259E-2</c:v>
                </c:pt>
                <c:pt idx="2158">
                  <c:v>1.548274432221497E-2</c:v>
                </c:pt>
                <c:pt idx="2159">
                  <c:v>1.5483464607086717E-2</c:v>
                </c:pt>
                <c:pt idx="2160">
                  <c:v>1.5484169596033937E-2</c:v>
                </c:pt>
                <c:pt idx="2161">
                  <c:v>1.5484859251007066E-2</c:v>
                </c:pt>
                <c:pt idx="2162">
                  <c:v>1.5485533533956541E-2</c:v>
                </c:pt>
                <c:pt idx="2163">
                  <c:v>1.5486192406513055E-2</c:v>
                </c:pt>
                <c:pt idx="2164">
                  <c:v>1.5486835830627044E-2</c:v>
                </c:pt>
                <c:pt idx="2165">
                  <c:v>1.5487463768248944E-2</c:v>
                </c:pt>
                <c:pt idx="2166">
                  <c:v>1.5488076181489063E-2</c:v>
                </c:pt>
                <c:pt idx="2167">
                  <c:v>1.5488673031898159E-2</c:v>
                </c:pt>
                <c:pt idx="2168">
                  <c:v>1.5489254281426668E-2</c:v>
                </c:pt>
                <c:pt idx="2169">
                  <c:v>1.5489819891865153E-2</c:v>
                </c:pt>
                <c:pt idx="2170">
                  <c:v>1.5490369825483796E-2</c:v>
                </c:pt>
                <c:pt idx="2171">
                  <c:v>1.5490904043833353E-2</c:v>
                </c:pt>
                <c:pt idx="2172">
                  <c:v>1.5491422508704389E-2</c:v>
                </c:pt>
                <c:pt idx="2173">
                  <c:v>1.5491925182367083E-2</c:v>
                </c:pt>
                <c:pt idx="2174">
                  <c:v>1.5492412026372193E-2</c:v>
                </c:pt>
                <c:pt idx="2175">
                  <c:v>1.5492883002750091E-2</c:v>
                </c:pt>
                <c:pt idx="2176">
                  <c:v>1.5493338073451213E-2</c:v>
                </c:pt>
                <c:pt idx="2177">
                  <c:v>1.5493777200106251E-2</c:v>
                </c:pt>
                <c:pt idx="2178">
                  <c:v>1.5494200344825515E-2</c:v>
                </c:pt>
                <c:pt idx="2179">
                  <c:v>1.5494607469239696E-2</c:v>
                </c:pt>
                <c:pt idx="2180">
                  <c:v>1.549499853553904E-2</c:v>
                </c:pt>
                <c:pt idx="2181">
                  <c:v>1.549537350551411E-2</c:v>
                </c:pt>
                <c:pt idx="2182">
                  <c:v>1.549573234095547E-2</c:v>
                </c:pt>
                <c:pt idx="2183">
                  <c:v>1.5496075003733623E-2</c:v>
                </c:pt>
                <c:pt idx="2184">
                  <c:v>1.5496401455958875E-2</c:v>
                </c:pt>
                <c:pt idx="2185">
                  <c:v>1.5496711659181983E-2</c:v>
                </c:pt>
                <c:pt idx="2186">
                  <c:v>1.549700557543332E-2</c:v>
                </c:pt>
                <c:pt idx="2187">
                  <c:v>1.5497283166663323E-2</c:v>
                </c:pt>
                <c:pt idx="2188">
                  <c:v>1.5497544394662555E-2</c:v>
                </c:pt>
                <c:pt idx="2189">
                  <c:v>1.5497789221541325E-2</c:v>
                </c:pt>
                <c:pt idx="2190">
                  <c:v>1.5498017608690517E-2</c:v>
                </c:pt>
                <c:pt idx="2191">
                  <c:v>1.5498229518620121E-2</c:v>
                </c:pt>
                <c:pt idx="2192">
                  <c:v>1.5498424912721021E-2</c:v>
                </c:pt>
                <c:pt idx="2193">
                  <c:v>1.5498603752943652E-2</c:v>
                </c:pt>
                <c:pt idx="2194">
                  <c:v>1.5498766001398323E-2</c:v>
                </c:pt>
                <c:pt idx="2195">
                  <c:v>1.5498911619795663E-2</c:v>
                </c:pt>
                <c:pt idx="2196">
                  <c:v>1.5499074346188024E-2</c:v>
                </c:pt>
                <c:pt idx="2197">
                  <c:v>1.549915281414016E-2</c:v>
                </c:pt>
                <c:pt idx="2198">
                  <c:v>1.5499248313748382E-2</c:v>
                </c:pt>
                <c:pt idx="2199">
                  <c:v>1.5499327031101018E-2</c:v>
                </c:pt>
                <c:pt idx="2200">
                  <c:v>1.5499388927748825E-2</c:v>
                </c:pt>
                <c:pt idx="2201">
                  <c:v>1.5499433965482368E-2</c:v>
                </c:pt>
                <c:pt idx="2202">
                  <c:v>1.5499462106571826E-2</c:v>
                </c:pt>
                <c:pt idx="2203">
                  <c:v>1.5499473312647893E-2</c:v>
                </c:pt>
                <c:pt idx="2204">
                  <c:v>1.5499467545581069E-2</c:v>
                </c:pt>
                <c:pt idx="2205">
                  <c:v>1.5499444767561599E-2</c:v>
                </c:pt>
                <c:pt idx="2206">
                  <c:v>1.5499404940060302E-2</c:v>
                </c:pt>
                <c:pt idx="2207">
                  <c:v>1.5499348025107551E-2</c:v>
                </c:pt>
                <c:pt idx="2208">
                  <c:v>1.5499273984573847E-2</c:v>
                </c:pt>
                <c:pt idx="2209">
                  <c:v>1.5499182780489562E-2</c:v>
                </c:pt>
                <c:pt idx="2210">
                  <c:v>1.5499074374645261E-2</c:v>
                </c:pt>
                <c:pt idx="2211">
                  <c:v>1.5498948728831508E-2</c:v>
                </c:pt>
                <c:pt idx="2212">
                  <c:v>1.5498805804998739E-2</c:v>
                </c:pt>
                <c:pt idx="2213">
                  <c:v>1.5498645565177327E-2</c:v>
                </c:pt>
                <c:pt idx="2214">
                  <c:v>1.5498467971157837E-2</c:v>
                </c:pt>
                <c:pt idx="2215">
                  <c:v>1.5498272984491024E-2</c:v>
                </c:pt>
                <c:pt idx="2216">
                  <c:v>1.549806056744707E-2</c:v>
                </c:pt>
                <c:pt idx="2217">
                  <c:v>1.5497830682056346E-2</c:v>
                </c:pt>
                <c:pt idx="2218">
                  <c:v>1.5497583289629802E-2</c:v>
                </c:pt>
                <c:pt idx="2219">
                  <c:v>1.5497318352517553E-2</c:v>
                </c:pt>
                <c:pt idx="2220">
                  <c:v>1.5497035832430228E-2</c:v>
                </c:pt>
                <c:pt idx="2221">
                  <c:v>1.5496735691318264E-2</c:v>
                </c:pt>
                <c:pt idx="2222">
                  <c:v>1.5496417890892289E-2</c:v>
                </c:pt>
                <c:pt idx="2223">
                  <c:v>1.5496082393262611E-2</c:v>
                </c:pt>
                <c:pt idx="2224">
                  <c:v>1.5495729160219796E-2</c:v>
                </c:pt>
                <c:pt idx="2225">
                  <c:v>1.5495358153554406E-2</c:v>
                </c:pt>
                <c:pt idx="2226">
                  <c:v>1.5494969335376751E-2</c:v>
                </c:pt>
                <c:pt idx="2227">
                  <c:v>1.5494562667317524E-2</c:v>
                </c:pt>
                <c:pt idx="2228">
                  <c:v>1.5494138111407096E-2</c:v>
                </c:pt>
                <c:pt idx="2229">
                  <c:v>1.5493695629515969E-2</c:v>
                </c:pt>
                <c:pt idx="2230">
                  <c:v>1.5493235183274834E-2</c:v>
                </c:pt>
                <c:pt idx="2231">
                  <c:v>1.5492756735113744E-2</c:v>
                </c:pt>
                <c:pt idx="2232">
                  <c:v>1.549226024650352E-2</c:v>
                </c:pt>
                <c:pt idx="2233">
                  <c:v>1.5491660791058237E-2</c:v>
                </c:pt>
                <c:pt idx="2234">
                  <c:v>1.5491176410522556E-2</c:v>
                </c:pt>
                <c:pt idx="2235">
                  <c:v>1.5490573086811565E-2</c:v>
                </c:pt>
                <c:pt idx="2236">
                  <c:v>1.5489928526406516E-2</c:v>
                </c:pt>
                <c:pt idx="2237">
                  <c:v>1.5489242641137935E-2</c:v>
                </c:pt>
                <c:pt idx="2238">
                  <c:v>1.5488515342676479E-2</c:v>
                </c:pt>
                <c:pt idx="2239">
                  <c:v>1.5487746542692804E-2</c:v>
                </c:pt>
                <c:pt idx="2240">
                  <c:v>1.5486936153017439E-2</c:v>
                </c:pt>
                <c:pt idx="2241">
                  <c:v>1.5486084085161167E-2</c:v>
                </c:pt>
                <c:pt idx="2242">
                  <c:v>1.5485190251034453E-2</c:v>
                </c:pt>
                <c:pt idx="2243">
                  <c:v>1.5484254562307953E-2</c:v>
                </c:pt>
                <c:pt idx="2244">
                  <c:v>1.5483276930732259E-2</c:v>
                </c:pt>
                <c:pt idx="2245">
                  <c:v>1.5482257267898092E-2</c:v>
                </c:pt>
                <c:pt idx="2246">
                  <c:v>1.5481195485715915E-2</c:v>
                </c:pt>
                <c:pt idx="2247">
                  <c:v>1.5479768305102226E-2</c:v>
                </c:pt>
                <c:pt idx="2248">
                  <c:v>1.547894520975035E-2</c:v>
                </c:pt>
                <c:pt idx="2249">
                  <c:v>1.5477756539308274E-2</c:v>
                </c:pt>
                <c:pt idx="2250">
                  <c:v>1.5476525396360685E-2</c:v>
                </c:pt>
                <c:pt idx="2251">
                  <c:v>1.5475066255392633E-2</c:v>
                </c:pt>
                <c:pt idx="2252">
                  <c:v>1.5473935339631595E-2</c:v>
                </c:pt>
                <c:pt idx="2253">
                  <c:v>1.5472576249351278E-2</c:v>
                </c:pt>
                <c:pt idx="2254">
                  <c:v>1.5471174333168136E-2</c:v>
                </c:pt>
                <c:pt idx="2255">
                  <c:v>1.5469729503072571E-2</c:v>
                </c:pt>
                <c:pt idx="2256">
                  <c:v>1.5468241670735239E-2</c:v>
                </c:pt>
                <c:pt idx="2257">
                  <c:v>1.5466710747906731E-2</c:v>
                </c:pt>
                <c:pt idx="2258">
                  <c:v>1.5465136646017896E-2</c:v>
                </c:pt>
                <c:pt idx="2259">
                  <c:v>1.5463519277059135E-2</c:v>
                </c:pt>
                <c:pt idx="2260">
                  <c:v>1.5461858552781038E-2</c:v>
                </c:pt>
                <c:pt idx="2261">
                  <c:v>1.5460154384854263E-2</c:v>
                </c:pt>
                <c:pt idx="2262">
                  <c:v>1.5458406684789594E-2</c:v>
                </c:pt>
                <c:pt idx="2263">
                  <c:v>1.5456615364577431E-2</c:v>
                </c:pt>
                <c:pt idx="2264">
                  <c:v>1.5454780335728557E-2</c:v>
                </c:pt>
                <c:pt idx="2265">
                  <c:v>1.5452901510073502E-2</c:v>
                </c:pt>
                <c:pt idx="2266">
                  <c:v>1.5450978799442794E-2</c:v>
                </c:pt>
                <c:pt idx="2267">
                  <c:v>1.5449012115347216E-2</c:v>
                </c:pt>
                <c:pt idx="2268">
                  <c:v>1.5447001369537361E-2</c:v>
                </c:pt>
                <c:pt idx="2269">
                  <c:v>1.5444946473843757E-2</c:v>
                </c:pt>
                <c:pt idx="2270">
                  <c:v>1.5442847339777188E-2</c:v>
                </c:pt>
                <c:pt idx="2271">
                  <c:v>1.5440703879407991E-2</c:v>
                </c:pt>
                <c:pt idx="2272">
                  <c:v>1.5438516004167013E-2</c:v>
                </c:pt>
                <c:pt idx="2273">
                  <c:v>1.5436283625804847E-2</c:v>
                </c:pt>
                <c:pt idx="2274">
                  <c:v>1.5434006656152022E-2</c:v>
                </c:pt>
                <c:pt idx="2275">
                  <c:v>1.5431685006799256E-2</c:v>
                </c:pt>
                <c:pt idx="2276">
                  <c:v>1.5429318589417207E-2</c:v>
                </c:pt>
                <c:pt idx="2277">
                  <c:v>1.5426907315996274E-2</c:v>
                </c:pt>
                <c:pt idx="2278">
                  <c:v>1.5424451098047243E-2</c:v>
                </c:pt>
                <c:pt idx="2279">
                  <c:v>1.542194984740064E-2</c:v>
                </c:pt>
                <c:pt idx="2280">
                  <c:v>1.541940347556725E-2</c:v>
                </c:pt>
                <c:pt idx="2281">
                  <c:v>1.5416811894297666E-2</c:v>
                </c:pt>
                <c:pt idx="2282">
                  <c:v>1.5414175015662224E-2</c:v>
                </c:pt>
                <c:pt idx="2283">
                  <c:v>1.5411492751011835E-2</c:v>
                </c:pt>
                <c:pt idx="2284">
                  <c:v>1.5408765012256964E-2</c:v>
                </c:pt>
                <c:pt idx="2285">
                  <c:v>1.5405190958164283E-2</c:v>
                </c:pt>
                <c:pt idx="2286">
                  <c:v>1.5402358946898786E-2</c:v>
                </c:pt>
                <c:pt idx="2287">
                  <c:v>1.5399895087382376E-2</c:v>
                </c:pt>
                <c:pt idx="2288">
                  <c:v>1.539697801519857E-2</c:v>
                </c:pt>
                <c:pt idx="2289">
                  <c:v>1.5394015014633666E-2</c:v>
                </c:pt>
                <c:pt idx="2290">
                  <c:v>1.5391005997518192E-2</c:v>
                </c:pt>
                <c:pt idx="2291">
                  <c:v>1.5387950875922485E-2</c:v>
                </c:pt>
                <c:pt idx="2292">
                  <c:v>1.5384849560957647E-2</c:v>
                </c:pt>
                <c:pt idx="2293">
                  <c:v>1.5381701964933825E-2</c:v>
                </c:pt>
                <c:pt idx="2294">
                  <c:v>1.5378507999281865E-2</c:v>
                </c:pt>
                <c:pt idx="2295">
                  <c:v>1.5375267575672424E-2</c:v>
                </c:pt>
                <c:pt idx="2296">
                  <c:v>1.5371980605856095E-2</c:v>
                </c:pt>
                <c:pt idx="2297">
                  <c:v>1.5368647001583469E-2</c:v>
                </c:pt>
                <c:pt idx="2298">
                  <c:v>1.5365266674605138E-2</c:v>
                </c:pt>
                <c:pt idx="2299">
                  <c:v>1.5361839536671695E-2</c:v>
                </c:pt>
                <c:pt idx="2300">
                  <c:v>1.5358365499293924E-2</c:v>
                </c:pt>
                <c:pt idx="2301">
                  <c:v>1.5354844474542162E-2</c:v>
                </c:pt>
                <c:pt idx="2302">
                  <c:v>1.5350248257535171E-2</c:v>
                </c:pt>
                <c:pt idx="2303">
                  <c:v>1.5347728090779889E-2</c:v>
                </c:pt>
                <c:pt idx="2304">
                  <c:v>1.5343471512530016E-2</c:v>
                </c:pt>
                <c:pt idx="2305">
                  <c:v>1.5339754884164947E-2</c:v>
                </c:pt>
                <c:pt idx="2306">
                  <c:v>1.5335990814628886E-2</c:v>
                </c:pt>
                <c:pt idx="2307">
                  <c:v>1.5332179215032937E-2</c:v>
                </c:pt>
                <c:pt idx="2308">
                  <c:v>1.5328319997207629E-2</c:v>
                </c:pt>
                <c:pt idx="2309">
                  <c:v>1.5324413073063425E-2</c:v>
                </c:pt>
                <c:pt idx="2310">
                  <c:v>1.5320458354111111E-2</c:v>
                </c:pt>
                <c:pt idx="2311">
                  <c:v>1.5316455752181213E-2</c:v>
                </c:pt>
                <c:pt idx="2312">
                  <c:v>1.5312405178864452E-2</c:v>
                </c:pt>
                <c:pt idx="2313">
                  <c:v>1.5308306546151229E-2</c:v>
                </c:pt>
                <c:pt idx="2314">
                  <c:v>1.5304159765552328E-2</c:v>
                </c:pt>
                <c:pt idx="2315">
                  <c:v>1.5299964748738404E-2</c:v>
                </c:pt>
                <c:pt idx="2316">
                  <c:v>1.5295721407619922E-2</c:v>
                </c:pt>
                <c:pt idx="2317">
                  <c:v>1.5291429653867539E-2</c:v>
                </c:pt>
                <c:pt idx="2318">
                  <c:v>1.5287089398992038E-2</c:v>
                </c:pt>
                <c:pt idx="2319">
                  <c:v>1.5282700554903883E-2</c:v>
                </c:pt>
                <c:pt idx="2320">
                  <c:v>1.5278263033433603E-2</c:v>
                </c:pt>
                <c:pt idx="2321">
                  <c:v>1.5273776745932111E-2</c:v>
                </c:pt>
                <c:pt idx="2322">
                  <c:v>1.5269241604389805E-2</c:v>
                </c:pt>
                <c:pt idx="2323">
                  <c:v>1.5264657520557279E-2</c:v>
                </c:pt>
                <c:pt idx="2324">
                  <c:v>1.5260024406105188E-2</c:v>
                </c:pt>
                <c:pt idx="2325">
                  <c:v>1.5255342172544317E-2</c:v>
                </c:pt>
                <c:pt idx="2326">
                  <c:v>1.5250610731865066E-2</c:v>
                </c:pt>
                <c:pt idx="2327">
                  <c:v>1.5245829995738092E-2</c:v>
                </c:pt>
                <c:pt idx="2328">
                  <c:v>1.5240999875834049E-2</c:v>
                </c:pt>
                <c:pt idx="2329">
                  <c:v>1.5236120283823595E-2</c:v>
                </c:pt>
                <c:pt idx="2330">
                  <c:v>1.5231191131457322E-2</c:v>
                </c:pt>
                <c:pt idx="2331">
                  <c:v>1.5226212330565758E-2</c:v>
                </c:pt>
                <c:pt idx="2332">
                  <c:v>1.5221183792579751E-2</c:v>
                </c:pt>
                <c:pt idx="2333">
                  <c:v>1.5216105429569637E-2</c:v>
                </c:pt>
                <c:pt idx="2334">
                  <c:v>1.5210977153046201E-2</c:v>
                </c:pt>
                <c:pt idx="2335">
                  <c:v>1.5205798874839971E-2</c:v>
                </c:pt>
                <c:pt idx="2336">
                  <c:v>1.5200570506621602E-2</c:v>
                </c:pt>
                <c:pt idx="2337">
                  <c:v>1.5193655197922595E-2</c:v>
                </c:pt>
                <c:pt idx="2338">
                  <c:v>1.5188304362760974E-2</c:v>
                </c:pt>
                <c:pt idx="2339">
                  <c:v>1.5183811410430792E-2</c:v>
                </c:pt>
                <c:pt idx="2340">
                  <c:v>1.517837458584026E-2</c:v>
                </c:pt>
                <c:pt idx="2341">
                  <c:v>1.5172887217280717E-2</c:v>
                </c:pt>
                <c:pt idx="2342">
                  <c:v>1.5167349216422821E-2</c:v>
                </c:pt>
                <c:pt idx="2343">
                  <c:v>1.516176049485729E-2</c:v>
                </c:pt>
                <c:pt idx="2344">
                  <c:v>1.515612096449459E-2</c:v>
                </c:pt>
                <c:pt idx="2345">
                  <c:v>1.5150430537005377E-2</c:v>
                </c:pt>
                <c:pt idx="2346">
                  <c:v>1.514468912398037E-2</c:v>
                </c:pt>
                <c:pt idx="2347">
                  <c:v>1.5138896637330035E-2</c:v>
                </c:pt>
                <c:pt idx="2348">
                  <c:v>1.513305298864509E-2</c:v>
                </c:pt>
                <c:pt idx="2349">
                  <c:v>1.5127158089676129E-2</c:v>
                </c:pt>
                <c:pt idx="2350">
                  <c:v>1.5121211852093808E-2</c:v>
                </c:pt>
                <c:pt idx="2351">
                  <c:v>1.5114759099249753E-2</c:v>
                </c:pt>
                <c:pt idx="2352">
                  <c:v>1.5105685171032945E-2</c:v>
                </c:pt>
                <c:pt idx="2353">
                  <c:v>1.5099554860853459E-2</c:v>
                </c:pt>
                <c:pt idx="2354">
                  <c:v>1.5093372808543393E-2</c:v>
                </c:pt>
                <c:pt idx="2355">
                  <c:v>1.5086244134971949E-2</c:v>
                </c:pt>
                <c:pt idx="2356">
                  <c:v>1.5080853124374016E-2</c:v>
                </c:pt>
                <c:pt idx="2357">
                  <c:v>1.5074515316175763E-2</c:v>
                </c:pt>
                <c:pt idx="2358">
                  <c:v>1.5068125412529554E-2</c:v>
                </c:pt>
                <c:pt idx="2359">
                  <c:v>1.5061683325265918E-2</c:v>
                </c:pt>
                <c:pt idx="2360">
                  <c:v>1.5055188966455191E-2</c:v>
                </c:pt>
                <c:pt idx="2361">
                  <c:v>1.5048642247288413E-2</c:v>
                </c:pt>
                <c:pt idx="2362">
                  <c:v>1.5042043079995793E-2</c:v>
                </c:pt>
                <c:pt idx="2363">
                  <c:v>1.5035391375928242E-2</c:v>
                </c:pt>
                <c:pt idx="2364">
                  <c:v>1.5028687046916289E-2</c:v>
                </c:pt>
                <c:pt idx="2365">
                  <c:v>1.5021930004790462E-2</c:v>
                </c:pt>
                <c:pt idx="2366">
                  <c:v>1.5015120161221418E-2</c:v>
                </c:pt>
                <c:pt idx="2367">
                  <c:v>1.500825742771994E-2</c:v>
                </c:pt>
                <c:pt idx="2368">
                  <c:v>1.5001341716356364E-2</c:v>
                </c:pt>
                <c:pt idx="2369">
                  <c:v>1.499437293856154E-2</c:v>
                </c:pt>
                <c:pt idx="2370">
                  <c:v>1.4987351006086058E-2</c:v>
                </c:pt>
                <c:pt idx="2371">
                  <c:v>1.4980275830840384E-2</c:v>
                </c:pt>
                <c:pt idx="2372">
                  <c:v>1.4973147324415237E-2</c:v>
                </c:pt>
                <c:pt idx="2373">
                  <c:v>1.496596539856121E-2</c:v>
                </c:pt>
                <c:pt idx="2374">
                  <c:v>1.4958729964869022E-2</c:v>
                </c:pt>
                <c:pt idx="2375">
                  <c:v>1.4951440935329074E-2</c:v>
                </c:pt>
                <c:pt idx="2376">
                  <c:v>1.4944098221532087E-2</c:v>
                </c:pt>
                <c:pt idx="2377">
                  <c:v>1.4936701734988844E-2</c:v>
                </c:pt>
                <c:pt idx="2378">
                  <c:v>1.4929251387849618E-2</c:v>
                </c:pt>
                <c:pt idx="2379">
                  <c:v>1.4921747091385384E-2</c:v>
                </c:pt>
                <c:pt idx="2380">
                  <c:v>1.4914188757586544E-2</c:v>
                </c:pt>
                <c:pt idx="2381">
                  <c:v>1.4906576298123753E-2</c:v>
                </c:pt>
                <c:pt idx="2382">
                  <c:v>1.4898909624827539E-2</c:v>
                </c:pt>
                <c:pt idx="2383">
                  <c:v>1.489118864912875E-2</c:v>
                </c:pt>
                <c:pt idx="2384">
                  <c:v>1.4883413282937852E-2</c:v>
                </c:pt>
                <c:pt idx="2385">
                  <c:v>1.4875583437925499E-2</c:v>
                </c:pt>
                <c:pt idx="2386">
                  <c:v>1.4867699026002157E-2</c:v>
                </c:pt>
                <c:pt idx="2387">
                  <c:v>1.4859759958598673E-2</c:v>
                </c:pt>
                <c:pt idx="2388">
                  <c:v>1.4851766147625511E-2</c:v>
                </c:pt>
                <c:pt idx="2389">
                  <c:v>1.4841135447065668E-2</c:v>
                </c:pt>
                <c:pt idx="2390">
                  <c:v>1.4834451801188919E-2</c:v>
                </c:pt>
                <c:pt idx="2391">
                  <c:v>1.4827455369994524E-2</c:v>
                </c:pt>
                <c:pt idx="2392">
                  <c:v>1.4819241701609087E-2</c:v>
                </c:pt>
                <c:pt idx="2393">
                  <c:v>1.4810972848326998E-2</c:v>
                </c:pt>
                <c:pt idx="2394">
                  <c:v>1.480264872165904E-2</c:v>
                </c:pt>
                <c:pt idx="2395">
                  <c:v>1.4794269233435742E-2</c:v>
                </c:pt>
                <c:pt idx="2396">
                  <c:v>1.4785834295487632E-2</c:v>
                </c:pt>
                <c:pt idx="2397">
                  <c:v>1.4777343819245559E-2</c:v>
                </c:pt>
                <c:pt idx="2398">
                  <c:v>1.476879771654005E-2</c:v>
                </c:pt>
                <c:pt idx="2399">
                  <c:v>1.4760195899121697E-2</c:v>
                </c:pt>
                <c:pt idx="2400">
                  <c:v>1.475153827882103E-2</c:v>
                </c:pt>
                <c:pt idx="2401">
                  <c:v>1.4742824767228768E-2</c:v>
                </c:pt>
                <c:pt idx="2402">
                  <c:v>1.4731539412977668E-2</c:v>
                </c:pt>
                <c:pt idx="2403">
                  <c:v>1.4725229717251764E-2</c:v>
                </c:pt>
                <c:pt idx="2404">
                  <c:v>1.4716348002288271E-2</c:v>
                </c:pt>
                <c:pt idx="2405">
                  <c:v>1.4707410042795743E-2</c:v>
                </c:pt>
                <c:pt idx="2406">
                  <c:v>1.4698415750764582E-2</c:v>
                </c:pt>
                <c:pt idx="2407">
                  <c:v>1.4688067467973909E-2</c:v>
                </c:pt>
                <c:pt idx="2408">
                  <c:v>1.4680257815768982E-2</c:v>
                </c:pt>
                <c:pt idx="2409">
                  <c:v>1.4671093995985984E-2</c:v>
                </c:pt>
                <c:pt idx="2410">
                  <c:v>1.4661873490666721E-2</c:v>
                </c:pt>
                <c:pt idx="2411">
                  <c:v>1.4652596211321978E-2</c:v>
                </c:pt>
                <c:pt idx="2412">
                  <c:v>1.4643262069622409E-2</c:v>
                </c:pt>
                <c:pt idx="2413">
                  <c:v>1.4633870977158736E-2</c:v>
                </c:pt>
                <c:pt idx="2414">
                  <c:v>1.4624422846001295E-2</c:v>
                </c:pt>
                <c:pt idx="2415">
                  <c:v>1.4614917587580933E-2</c:v>
                </c:pt>
                <c:pt idx="2416">
                  <c:v>1.4605355113808116E-2</c:v>
                </c:pt>
                <c:pt idx="2417">
                  <c:v>1.4595735336273563E-2</c:v>
                </c:pt>
                <c:pt idx="2418">
                  <c:v>1.4586058166887739E-2</c:v>
                </c:pt>
                <c:pt idx="2419">
                  <c:v>1.4576323517001555E-2</c:v>
                </c:pt>
                <c:pt idx="2420">
                  <c:v>1.456653129884522E-2</c:v>
                </c:pt>
                <c:pt idx="2421">
                  <c:v>1.4556681423769646E-2</c:v>
                </c:pt>
                <c:pt idx="2422">
                  <c:v>1.454677380344549E-2</c:v>
                </c:pt>
                <c:pt idx="2423">
                  <c:v>1.4536808349863151E-2</c:v>
                </c:pt>
                <c:pt idx="2424">
                  <c:v>1.4526784974693285E-2</c:v>
                </c:pt>
                <c:pt idx="2425">
                  <c:v>1.451670358960655E-2</c:v>
                </c:pt>
                <c:pt idx="2426">
                  <c:v>1.4506564106273601E-2</c:v>
                </c:pt>
                <c:pt idx="2427">
                  <c:v>1.4496366436365093E-2</c:v>
                </c:pt>
                <c:pt idx="2428">
                  <c:v>1.4486110491631621E-2</c:v>
                </c:pt>
                <c:pt idx="2429">
                  <c:v>1.4475796184143519E-2</c:v>
                </c:pt>
                <c:pt idx="2430">
                  <c:v>1.4465423425091828E-2</c:v>
                </c:pt>
                <c:pt idx="2431">
                  <c:v>1.4454992126546884E-2</c:v>
                </c:pt>
                <c:pt idx="2432">
                  <c:v>1.4444502200179343E-2</c:v>
                </c:pt>
                <c:pt idx="2433">
                  <c:v>1.443395355749999E-2</c:v>
                </c:pt>
                <c:pt idx="2434">
                  <c:v>1.442334611057916E-2</c:v>
                </c:pt>
                <c:pt idx="2435">
                  <c:v>1.4412679770767767E-2</c:v>
                </c:pt>
                <c:pt idx="2436">
                  <c:v>1.4401954450136145E-2</c:v>
                </c:pt>
                <c:pt idx="2437">
                  <c:v>1.4391170060115144E-2</c:v>
                </c:pt>
                <c:pt idx="2438">
                  <c:v>1.4380326512695163E-2</c:v>
                </c:pt>
                <c:pt idx="2439">
                  <c:v>1.4369423719307051E-2</c:v>
                </c:pt>
                <c:pt idx="2440">
                  <c:v>1.4358461592021143E-2</c:v>
                </c:pt>
                <c:pt idx="2441">
                  <c:v>1.4345860679148004E-2</c:v>
                </c:pt>
                <c:pt idx="2442">
                  <c:v>1.4334771109885125E-2</c:v>
                </c:pt>
                <c:pt idx="2443">
                  <c:v>1.432521832252398E-2</c:v>
                </c:pt>
                <c:pt idx="2444">
                  <c:v>1.4314017976033711E-2</c:v>
                </c:pt>
                <c:pt idx="2445">
                  <c:v>1.430275785391899E-2</c:v>
                </c:pt>
                <c:pt idx="2446">
                  <c:v>1.429143786817022E-2</c:v>
                </c:pt>
                <c:pt idx="2447">
                  <c:v>1.4280057930378121E-2</c:v>
                </c:pt>
                <c:pt idx="2448">
                  <c:v>1.4268617952213347E-2</c:v>
                </c:pt>
                <c:pt idx="2449">
                  <c:v>1.4257117845666301E-2</c:v>
                </c:pt>
                <c:pt idx="2450">
                  <c:v>1.4245557522007957E-2</c:v>
                </c:pt>
                <c:pt idx="2451">
                  <c:v>1.4233936893388588E-2</c:v>
                </c:pt>
                <c:pt idx="2452">
                  <c:v>1.4222255871398914E-2</c:v>
                </c:pt>
                <c:pt idx="2453">
                  <c:v>1.4210514367469784E-2</c:v>
                </c:pt>
                <c:pt idx="2454">
                  <c:v>1.4198712293671534E-2</c:v>
                </c:pt>
                <c:pt idx="2455">
                  <c:v>1.4186849561754755E-2</c:v>
                </c:pt>
                <c:pt idx="2456">
                  <c:v>1.4174926083150297E-2</c:v>
                </c:pt>
                <c:pt idx="2457">
                  <c:v>1.4159506494424434E-2</c:v>
                </c:pt>
                <c:pt idx="2458">
                  <c:v>1.4150896533600132E-2</c:v>
                </c:pt>
                <c:pt idx="2459">
                  <c:v>1.4138790285915803E-2</c:v>
                </c:pt>
                <c:pt idx="2460">
                  <c:v>1.4126622938466227E-2</c:v>
                </c:pt>
                <c:pt idx="2461">
                  <c:v>1.4114394403321739E-2</c:v>
                </c:pt>
                <c:pt idx="2462">
                  <c:v>1.4102104591913189E-2</c:v>
                </c:pt>
                <c:pt idx="2463">
                  <c:v>1.4089753415991169E-2</c:v>
                </c:pt>
                <c:pt idx="2464">
                  <c:v>1.4077340787386206E-2</c:v>
                </c:pt>
                <c:pt idx="2465">
                  <c:v>1.4064866617768956E-2</c:v>
                </c:pt>
                <c:pt idx="2466">
                  <c:v>1.4052330818969949E-2</c:v>
                </c:pt>
                <c:pt idx="2467">
                  <c:v>1.4039733302340096E-2</c:v>
                </c:pt>
                <c:pt idx="2468">
                  <c:v>1.4027073980189542E-2</c:v>
                </c:pt>
                <c:pt idx="2469">
                  <c:v>1.4014352763709326E-2</c:v>
                </c:pt>
                <c:pt idx="2470">
                  <c:v>1.4001569565049721E-2</c:v>
                </c:pt>
                <c:pt idx="2471">
                  <c:v>1.3988724295481703E-2</c:v>
                </c:pt>
                <c:pt idx="2472">
                  <c:v>1.3975816867155544E-2</c:v>
                </c:pt>
                <c:pt idx="2473">
                  <c:v>1.3962847191582028E-2</c:v>
                </c:pt>
                <c:pt idx="2474">
                  <c:v>1.3949815180431813E-2</c:v>
                </c:pt>
                <c:pt idx="2475">
                  <c:v>1.3936720745615361E-2</c:v>
                </c:pt>
                <c:pt idx="2476">
                  <c:v>1.3923563798723393E-2</c:v>
                </c:pt>
                <c:pt idx="2477">
                  <c:v>1.3910344251506501E-2</c:v>
                </c:pt>
                <c:pt idx="2478">
                  <c:v>1.3897062015795214E-2</c:v>
                </c:pt>
                <c:pt idx="2479">
                  <c:v>1.3883717003180251E-2</c:v>
                </c:pt>
                <c:pt idx="2480">
                  <c:v>1.3870309125252334E-2</c:v>
                </c:pt>
                <c:pt idx="2481">
                  <c:v>1.3856838294241669E-2</c:v>
                </c:pt>
                <c:pt idx="2482">
                  <c:v>1.3843304421099489E-2</c:v>
                </c:pt>
                <c:pt idx="2483">
                  <c:v>1.3829707418295811E-2</c:v>
                </c:pt>
                <c:pt idx="2484">
                  <c:v>1.3816047197181547E-2</c:v>
                </c:pt>
                <c:pt idx="2485">
                  <c:v>1.3802323669587224E-2</c:v>
                </c:pt>
                <c:pt idx="2486">
                  <c:v>1.37885367471835E-2</c:v>
                </c:pt>
                <c:pt idx="2487">
                  <c:v>1.3774686341720965E-2</c:v>
                </c:pt>
                <c:pt idx="2488">
                  <c:v>1.3760772364790341E-2</c:v>
                </c:pt>
                <c:pt idx="2489">
                  <c:v>1.3746794728382028E-2</c:v>
                </c:pt>
                <c:pt idx="2490">
                  <c:v>1.3732753344086746E-2</c:v>
                </c:pt>
                <c:pt idx="2491">
                  <c:v>1.371864812357515E-2</c:v>
                </c:pt>
                <c:pt idx="2492">
                  <c:v>1.3704478978597834E-2</c:v>
                </c:pt>
                <c:pt idx="2493">
                  <c:v>1.3690289285817059E-2</c:v>
                </c:pt>
                <c:pt idx="2494">
                  <c:v>1.3676135888962548E-2</c:v>
                </c:pt>
                <c:pt idx="2495">
                  <c:v>1.3662019234317313E-2</c:v>
                </c:pt>
                <c:pt idx="2496">
                  <c:v>1.3647939426197908E-2</c:v>
                </c:pt>
                <c:pt idx="2497">
                  <c:v>1.3633896569400505E-2</c:v>
                </c:pt>
                <c:pt idx="2498">
                  <c:v>1.3619890768081788E-2</c:v>
                </c:pt>
                <c:pt idx="2499">
                  <c:v>1.3605922126718184E-2</c:v>
                </c:pt>
                <c:pt idx="2500">
                  <c:v>1.3591990749706184E-2</c:v>
                </c:pt>
                <c:pt idx="2501">
                  <c:v>1.3578096741682089E-2</c:v>
                </c:pt>
                <c:pt idx="2502">
                  <c:v>1.356424020680258E-2</c:v>
                </c:pt>
                <c:pt idx="2503">
                  <c:v>1.3550421249703959E-2</c:v>
                </c:pt>
                <c:pt idx="2504">
                  <c:v>1.3536639974782716E-2</c:v>
                </c:pt>
                <c:pt idx="2505">
                  <c:v>1.3522896486515279E-2</c:v>
                </c:pt>
                <c:pt idx="2506">
                  <c:v>1.3509190889138267E-2</c:v>
                </c:pt>
                <c:pt idx="2507">
                  <c:v>1.3491625251553785E-2</c:v>
                </c:pt>
                <c:pt idx="2508">
                  <c:v>1.348189378536091E-2</c:v>
                </c:pt>
                <c:pt idx="2509">
                  <c:v>1.3468302487753547E-2</c:v>
                </c:pt>
                <c:pt idx="2510">
                  <c:v>1.345474949894232E-2</c:v>
                </c:pt>
                <c:pt idx="2511">
                  <c:v>1.3439307411413637E-2</c:v>
                </c:pt>
                <c:pt idx="2512">
                  <c:v>1.3427758865214301E-2</c:v>
                </c:pt>
                <c:pt idx="2513">
                  <c:v>1.3414321429410236E-2</c:v>
                </c:pt>
                <c:pt idx="2514">
                  <c:v>1.3400922719988273E-2</c:v>
                </c:pt>
                <c:pt idx="2515">
                  <c:v>1.338756284158471E-2</c:v>
                </c:pt>
                <c:pt idx="2516">
                  <c:v>1.337424189859604E-2</c:v>
                </c:pt>
                <c:pt idx="2517">
                  <c:v>1.3360959995258881E-2</c:v>
                </c:pt>
                <c:pt idx="2518">
                  <c:v>1.3347717236209533E-2</c:v>
                </c:pt>
                <c:pt idx="2519">
                  <c:v>1.333451372600436E-2</c:v>
                </c:pt>
                <c:pt idx="2520">
                  <c:v>1.3321349568959917E-2</c:v>
                </c:pt>
                <c:pt idx="2521">
                  <c:v>1.3308224869312824E-2</c:v>
                </c:pt>
                <c:pt idx="2522">
                  <c:v>1.3295139731699379E-2</c:v>
                </c:pt>
                <c:pt idx="2523">
                  <c:v>1.3282094260596011E-2</c:v>
                </c:pt>
                <c:pt idx="2524">
                  <c:v>1.3269088560319275E-2</c:v>
                </c:pt>
                <c:pt idx="2525">
                  <c:v>1.3256122735265663E-2</c:v>
                </c:pt>
                <c:pt idx="2526">
                  <c:v>1.3243196890231346E-2</c:v>
                </c:pt>
                <c:pt idx="2527">
                  <c:v>1.3230311128973327E-2</c:v>
                </c:pt>
                <c:pt idx="2528">
                  <c:v>1.3217465556687458E-2</c:v>
                </c:pt>
                <c:pt idx="2529">
                  <c:v>1.320466027737055E-2</c:v>
                </c:pt>
                <c:pt idx="2530">
                  <c:v>1.3191895395339159E-2</c:v>
                </c:pt>
                <c:pt idx="2531">
                  <c:v>1.3179171015469393E-2</c:v>
                </c:pt>
                <c:pt idx="2532">
                  <c:v>1.3166487241837999E-2</c:v>
                </c:pt>
                <c:pt idx="2533">
                  <c:v>1.3153844179001339E-2</c:v>
                </c:pt>
                <c:pt idx="2534">
                  <c:v>1.3141241931595715E-2</c:v>
                </c:pt>
                <c:pt idx="2535">
                  <c:v>1.3128680603617937E-2</c:v>
                </c:pt>
                <c:pt idx="2536">
                  <c:v>1.3116160299784241E-2</c:v>
                </c:pt>
                <c:pt idx="2537">
                  <c:v>1.3103681124491118E-2</c:v>
                </c:pt>
                <c:pt idx="2538">
                  <c:v>1.3091243182135059E-2</c:v>
                </c:pt>
                <c:pt idx="2539">
                  <c:v>1.3078846577352365E-2</c:v>
                </c:pt>
                <c:pt idx="2540">
                  <c:v>1.3066491414219783E-2</c:v>
                </c:pt>
                <c:pt idx="2541">
                  <c:v>1.3054177797373612E-2</c:v>
                </c:pt>
                <c:pt idx="2542">
                  <c:v>1.3041905831450151E-2</c:v>
                </c:pt>
                <c:pt idx="2543">
                  <c:v>1.3029675620446213E-2</c:v>
                </c:pt>
                <c:pt idx="2544">
                  <c:v>1.3017487269157968E-2</c:v>
                </c:pt>
                <c:pt idx="2545">
                  <c:v>1.3001878207754558E-2</c:v>
                </c:pt>
                <c:pt idx="2546">
                  <c:v>1.2989785927617348E-2</c:v>
                </c:pt>
                <c:pt idx="2547">
                  <c:v>1.2979454702062299E-2</c:v>
                </c:pt>
                <c:pt idx="2548">
                  <c:v>1.296744088164381E-2</c:v>
                </c:pt>
                <c:pt idx="2549">
                  <c:v>1.2955469457711644E-2</c:v>
                </c:pt>
                <c:pt idx="2550">
                  <c:v>1.2943540535221842E-2</c:v>
                </c:pt>
                <c:pt idx="2551">
                  <c:v>1.2931654218091282E-2</c:v>
                </c:pt>
                <c:pt idx="2552">
                  <c:v>1.2919810610876326E-2</c:v>
                </c:pt>
                <c:pt idx="2553">
                  <c:v>1.2908009818213273E-2</c:v>
                </c:pt>
                <c:pt idx="2554">
                  <c:v>1.289625194441868E-2</c:v>
                </c:pt>
                <c:pt idx="2555">
                  <c:v>1.2884537093889037E-2</c:v>
                </c:pt>
                <c:pt idx="2556">
                  <c:v>1.2872865371100772E-2</c:v>
                </c:pt>
                <c:pt idx="2557">
                  <c:v>1.2861236880450377E-2</c:v>
                </c:pt>
                <c:pt idx="2558">
                  <c:v>1.2849651726494216E-2</c:v>
                </c:pt>
                <c:pt idx="2559">
                  <c:v>1.2838110013468906E-2</c:v>
                </c:pt>
                <c:pt idx="2560">
                  <c:v>1.2826611845850877E-2</c:v>
                </c:pt>
                <c:pt idx="2561">
                  <c:v>1.28151573284363E-2</c:v>
                </c:pt>
                <c:pt idx="2562">
                  <c:v>1.2800494398126361E-2</c:v>
                </c:pt>
                <c:pt idx="2563">
                  <c:v>1.279075940347596E-2</c:v>
                </c:pt>
                <c:pt idx="2564">
                  <c:v>1.2781056719379791E-2</c:v>
                </c:pt>
                <c:pt idx="2565">
                  <c:v>1.2769777845864638E-2</c:v>
                </c:pt>
                <c:pt idx="2566">
                  <c:v>1.2758543144375523E-2</c:v>
                </c:pt>
                <c:pt idx="2567">
                  <c:v>1.2747352719308935E-2</c:v>
                </c:pt>
                <c:pt idx="2568">
                  <c:v>1.2736206675381112E-2</c:v>
                </c:pt>
                <c:pt idx="2569">
                  <c:v>1.2725105116748736E-2</c:v>
                </c:pt>
                <c:pt idx="2570">
                  <c:v>1.2714048147968171E-2</c:v>
                </c:pt>
                <c:pt idx="2571">
                  <c:v>1.2703035873515844E-2</c:v>
                </c:pt>
                <c:pt idx="2572">
                  <c:v>1.2692068397708312E-2</c:v>
                </c:pt>
                <c:pt idx="2573">
                  <c:v>1.2681145825022E-2</c:v>
                </c:pt>
                <c:pt idx="2574">
                  <c:v>1.2670268259933337E-2</c:v>
                </c:pt>
                <c:pt idx="2575">
                  <c:v>1.2659435806918751E-2</c:v>
                </c:pt>
                <c:pt idx="2576">
                  <c:v>1.2648648570294796E-2</c:v>
                </c:pt>
                <c:pt idx="2577">
                  <c:v>1.2637906654457964E-2</c:v>
                </c:pt>
                <c:pt idx="2578">
                  <c:v>1.2627210164204428E-2</c:v>
                </c:pt>
                <c:pt idx="2579">
                  <c:v>1.2616559203371125E-2</c:v>
                </c:pt>
                <c:pt idx="2580">
                  <c:v>1.2605953877073972E-2</c:v>
                </c:pt>
                <c:pt idx="2581">
                  <c:v>1.2595394289229844E-2</c:v>
                </c:pt>
                <c:pt idx="2582">
                  <c:v>1.2584880544395105E-2</c:v>
                </c:pt>
                <c:pt idx="2583">
                  <c:v>1.2574412747126118E-2</c:v>
                </c:pt>
                <c:pt idx="2584">
                  <c:v>1.2563991001739439E-2</c:v>
                </c:pt>
                <c:pt idx="2585">
                  <c:v>1.2553615412871366E-2</c:v>
                </c:pt>
                <c:pt idx="2586">
                  <c:v>1.2543286084678584E-2</c:v>
                </c:pt>
                <c:pt idx="2587">
                  <c:v>1.2533003121797393E-2</c:v>
                </c:pt>
                <c:pt idx="2588">
                  <c:v>1.2522766628624282E-2</c:v>
                </c:pt>
                <c:pt idx="2589">
                  <c:v>1.2512576709475809E-2</c:v>
                </c:pt>
                <c:pt idx="2590">
                  <c:v>1.2502433468908336E-2</c:v>
                </c:pt>
                <c:pt idx="2591">
                  <c:v>1.2492337011238419E-2</c:v>
                </c:pt>
                <c:pt idx="2592">
                  <c:v>1.2482287441102358E-2</c:v>
                </c:pt>
                <c:pt idx="2593">
                  <c:v>1.2472284862816707E-2</c:v>
                </c:pt>
                <c:pt idx="2594">
                  <c:v>1.2462329380857895E-2</c:v>
                </c:pt>
                <c:pt idx="2595">
                  <c:v>1.2452421099462541E-2</c:v>
                </c:pt>
                <c:pt idx="2596">
                  <c:v>1.2442560123426816E-2</c:v>
                </c:pt>
                <c:pt idx="2597">
                  <c:v>1.2429951403358785E-2</c:v>
                </c:pt>
                <c:pt idx="2598">
                  <c:v>1.2420198945477523E-2</c:v>
                </c:pt>
                <c:pt idx="2599">
                  <c:v>1.2411877616091971E-2</c:v>
                </c:pt>
                <c:pt idx="2600">
                  <c:v>1.2402213730959843E-2</c:v>
                </c:pt>
                <c:pt idx="2601">
                  <c:v>1.2392597688197782E-2</c:v>
                </c:pt>
                <c:pt idx="2602">
                  <c:v>1.2383029592202277E-2</c:v>
                </c:pt>
                <c:pt idx="2603">
                  <c:v>1.2373509547369821E-2</c:v>
                </c:pt>
                <c:pt idx="2604">
                  <c:v>1.2364037657937033E-2</c:v>
                </c:pt>
                <c:pt idx="2605">
                  <c:v>1.235461402878002E-2</c:v>
                </c:pt>
                <c:pt idx="2606">
                  <c:v>1.2345238763815658E-2</c:v>
                </c:pt>
                <c:pt idx="2607">
                  <c:v>1.2335911967760183E-2</c:v>
                </c:pt>
                <c:pt idx="2608">
                  <c:v>1.2326633744930149E-2</c:v>
                </c:pt>
                <c:pt idx="2609">
                  <c:v>1.2317404200121729E-2</c:v>
                </c:pt>
                <c:pt idx="2610">
                  <c:v>1.2308223437411669E-2</c:v>
                </c:pt>
                <c:pt idx="2611">
                  <c:v>1.2299091561196462E-2</c:v>
                </c:pt>
                <c:pt idx="2612">
                  <c:v>1.2290008676272279E-2</c:v>
                </c:pt>
                <c:pt idx="2613">
                  <c:v>1.2277537345317668E-2</c:v>
                </c:pt>
                <c:pt idx="2614">
                  <c:v>1.227199029708359E-2</c:v>
                </c:pt>
                <c:pt idx="2615">
                  <c:v>1.2261782573297353E-2</c:v>
                </c:pt>
                <c:pt idx="2616">
                  <c:v>1.2254169135337278E-2</c:v>
                </c:pt>
                <c:pt idx="2617">
                  <c:v>1.2245332772016226E-2</c:v>
                </c:pt>
                <c:pt idx="2618">
                  <c:v>1.2236546026525019E-2</c:v>
                </c:pt>
                <c:pt idx="2619">
                  <c:v>1.2227809002940404E-2</c:v>
                </c:pt>
                <c:pt idx="2620">
                  <c:v>1.2219121806218425E-2</c:v>
                </c:pt>
                <c:pt idx="2621">
                  <c:v>1.2210484540355893E-2</c:v>
                </c:pt>
                <c:pt idx="2622">
                  <c:v>1.2201897309749299E-2</c:v>
                </c:pt>
                <c:pt idx="2623">
                  <c:v>1.2193360219194815E-2</c:v>
                </c:pt>
                <c:pt idx="2624">
                  <c:v>1.2184873372849125E-2</c:v>
                </c:pt>
                <c:pt idx="2625">
                  <c:v>1.2176436875188656E-2</c:v>
                </c:pt>
                <c:pt idx="2626">
                  <c:v>1.2168050830849708E-2</c:v>
                </c:pt>
                <c:pt idx="2627">
                  <c:v>1.2159715343988964E-2</c:v>
                </c:pt>
                <c:pt idx="2628">
                  <c:v>1.2151430519242723E-2</c:v>
                </c:pt>
                <c:pt idx="2629">
                  <c:v>1.2143196460847605E-2</c:v>
                </c:pt>
                <c:pt idx="2630">
                  <c:v>1.2135013273359974E-2</c:v>
                </c:pt>
                <c:pt idx="2631">
                  <c:v>1.2126881061336192E-2</c:v>
                </c:pt>
                <c:pt idx="2632">
                  <c:v>1.211879992901288E-2</c:v>
                </c:pt>
                <c:pt idx="2633">
                  <c:v>1.2110769980866465E-2</c:v>
                </c:pt>
                <c:pt idx="2634">
                  <c:v>1.2102791321613182E-2</c:v>
                </c:pt>
                <c:pt idx="2635">
                  <c:v>1.2094864055329779E-2</c:v>
                </c:pt>
                <c:pt idx="2636">
                  <c:v>1.2086988286492684E-2</c:v>
                </c:pt>
                <c:pt idx="2637">
                  <c:v>1.2079164119658259E-2</c:v>
                </c:pt>
                <c:pt idx="2638">
                  <c:v>1.2071391659222996E-2</c:v>
                </c:pt>
                <c:pt idx="2639">
                  <c:v>1.2063671009663324E-2</c:v>
                </c:pt>
                <c:pt idx="2640">
                  <c:v>1.2056002275295796E-2</c:v>
                </c:pt>
                <c:pt idx="2641">
                  <c:v>1.2048385560756714E-2</c:v>
                </c:pt>
                <c:pt idx="2642">
                  <c:v>1.2040820970202759E-2</c:v>
                </c:pt>
                <c:pt idx="2643">
                  <c:v>1.2033308608430104E-2</c:v>
                </c:pt>
                <c:pt idx="2644">
                  <c:v>1.2025848579435561E-2</c:v>
                </c:pt>
                <c:pt idx="2645">
                  <c:v>1.2018440988095236E-2</c:v>
                </c:pt>
                <c:pt idx="2646">
                  <c:v>1.2011085938565813E-2</c:v>
                </c:pt>
                <c:pt idx="2647">
                  <c:v>1.200378353532372E-2</c:v>
                </c:pt>
                <c:pt idx="2648">
                  <c:v>1.199653388292532E-2</c:v>
                </c:pt>
                <c:pt idx="2649">
                  <c:v>1.1986668400227884E-2</c:v>
                </c:pt>
                <c:pt idx="2650">
                  <c:v>1.1979546818263742E-2</c:v>
                </c:pt>
                <c:pt idx="2651">
                  <c:v>1.1974093844777656E-2</c:v>
                </c:pt>
                <c:pt idx="2652">
                  <c:v>1.1967063843796311E-2</c:v>
                </c:pt>
                <c:pt idx="2653">
                  <c:v>1.1960087130589159E-2</c:v>
                </c:pt>
                <c:pt idx="2654">
                  <c:v>1.1953163809952372E-2</c:v>
                </c:pt>
                <c:pt idx="2655">
                  <c:v>1.1946293985962697E-2</c:v>
                </c:pt>
                <c:pt idx="2656">
                  <c:v>1.193947776293669E-2</c:v>
                </c:pt>
                <c:pt idx="2657">
                  <c:v>1.1932715245750458E-2</c:v>
                </c:pt>
                <c:pt idx="2658">
                  <c:v>1.1926006538320877E-2</c:v>
                </c:pt>
                <c:pt idx="2659">
                  <c:v>1.1919351745683926E-2</c:v>
                </c:pt>
                <c:pt idx="2660">
                  <c:v>1.1912750971836417E-2</c:v>
                </c:pt>
                <c:pt idx="2661">
                  <c:v>1.1906204321414648E-2</c:v>
                </c:pt>
                <c:pt idx="2662">
                  <c:v>1.1898654471373504E-2</c:v>
                </c:pt>
                <c:pt idx="2663">
                  <c:v>1.1889619333711465E-2</c:v>
                </c:pt>
                <c:pt idx="2664">
                  <c:v>1.1883266833505601E-2</c:v>
                </c:pt>
                <c:pt idx="2665">
                  <c:v>1.1876968934103616E-2</c:v>
                </c:pt>
                <c:pt idx="2666">
                  <c:v>1.1870725739901999E-2</c:v>
                </c:pt>
                <c:pt idx="2667">
                  <c:v>1.1863657780644132E-2</c:v>
                </c:pt>
                <c:pt idx="2668">
                  <c:v>1.1858403884765778E-2</c:v>
                </c:pt>
                <c:pt idx="2669">
                  <c:v>1.18523254329439E-2</c:v>
                </c:pt>
                <c:pt idx="2670">
                  <c:v>1.1846302103988293E-2</c:v>
                </c:pt>
                <c:pt idx="2671">
                  <c:v>1.1840334002375386E-2</c:v>
                </c:pt>
                <c:pt idx="2672">
                  <c:v>1.1834421232581604E-2</c:v>
                </c:pt>
                <c:pt idx="2673">
                  <c:v>1.1828563899163314E-2</c:v>
                </c:pt>
                <c:pt idx="2674">
                  <c:v>1.1822762106517004E-2</c:v>
                </c:pt>
                <c:pt idx="2675">
                  <c:v>1.1817015958959232E-2</c:v>
                </c:pt>
                <c:pt idx="2676">
                  <c:v>1.1811325560886488E-2</c:v>
                </c:pt>
                <c:pt idx="2677">
                  <c:v>1.1805691017015008E-2</c:v>
                </c:pt>
                <c:pt idx="2678">
                  <c:v>1.1800112431581411E-2</c:v>
                </c:pt>
                <c:pt idx="2679">
                  <c:v>1.1794589908902253E-2</c:v>
                </c:pt>
                <c:pt idx="2680">
                  <c:v>1.1789123553533898E-2</c:v>
                </c:pt>
                <c:pt idx="2681">
                  <c:v>1.1783713470192581E-2</c:v>
                </c:pt>
                <c:pt idx="2682">
                  <c:v>1.1778359762875112E-2</c:v>
                </c:pt>
                <c:pt idx="2683">
                  <c:v>1.1773062536137857E-2</c:v>
                </c:pt>
                <c:pt idx="2684">
                  <c:v>1.1767821894776986E-2</c:v>
                </c:pt>
                <c:pt idx="2685">
                  <c:v>1.1762637942709375E-2</c:v>
                </c:pt>
                <c:pt idx="2686">
                  <c:v>1.1757510784731195E-2</c:v>
                </c:pt>
                <c:pt idx="2687">
                  <c:v>1.1752440524919194E-2</c:v>
                </c:pt>
                <c:pt idx="2688">
                  <c:v>1.1747427268229416E-2</c:v>
                </c:pt>
                <c:pt idx="2689">
                  <c:v>1.1742471118578734E-2</c:v>
                </c:pt>
                <c:pt idx="2690">
                  <c:v>1.1737572180683387E-2</c:v>
                </c:pt>
                <c:pt idx="2691">
                  <c:v>1.1732730558939863E-2</c:v>
                </c:pt>
                <c:pt idx="2692">
                  <c:v>1.1727946357904528E-2</c:v>
                </c:pt>
                <c:pt idx="2693">
                  <c:v>1.1723219681814001E-2</c:v>
                </c:pt>
                <c:pt idx="2694">
                  <c:v>1.1718550635064773E-2</c:v>
                </c:pt>
                <c:pt idx="2695">
                  <c:v>1.1713939322373079E-2</c:v>
                </c:pt>
                <c:pt idx="2696">
                  <c:v>1.170938584797554E-2</c:v>
                </c:pt>
                <c:pt idx="2697">
                  <c:v>1.1704890316348582E-2</c:v>
                </c:pt>
                <c:pt idx="2698">
                  <c:v>1.1700452831968633E-2</c:v>
                </c:pt>
                <c:pt idx="2699">
                  <c:v>1.1696073499232185E-2</c:v>
                </c:pt>
                <c:pt idx="2700">
                  <c:v>1.1691752422375856E-2</c:v>
                </c:pt>
                <c:pt idx="2701">
                  <c:v>1.1686171289819747E-2</c:v>
                </c:pt>
                <c:pt idx="2702">
                  <c:v>1.168268962642216E-2</c:v>
                </c:pt>
                <c:pt idx="2703">
                  <c:v>1.1679139773050906E-2</c:v>
                </c:pt>
                <c:pt idx="2704">
                  <c:v>1.1675052765118821E-2</c:v>
                </c:pt>
                <c:pt idx="2705">
                  <c:v>1.1671024535369057E-2</c:v>
                </c:pt>
                <c:pt idx="2706">
                  <c:v>1.1667055188357978E-2</c:v>
                </c:pt>
                <c:pt idx="2707">
                  <c:v>1.1663144828322203E-2</c:v>
                </c:pt>
                <c:pt idx="2708">
                  <c:v>1.165929356013784E-2</c:v>
                </c:pt>
                <c:pt idx="2709">
                  <c:v>1.1655501487721764E-2</c:v>
                </c:pt>
                <c:pt idx="2710">
                  <c:v>1.1651768715950084E-2</c:v>
                </c:pt>
                <c:pt idx="2711">
                  <c:v>1.1648095348979481E-2</c:v>
                </c:pt>
                <c:pt idx="2712">
                  <c:v>1.1644481491366321E-2</c:v>
                </c:pt>
                <c:pt idx="2713">
                  <c:v>1.164092724758703E-2</c:v>
                </c:pt>
                <c:pt idx="2714">
                  <c:v>1.1637432721878227E-2</c:v>
                </c:pt>
                <c:pt idx="2715">
                  <c:v>1.1633998018876213E-2</c:v>
                </c:pt>
                <c:pt idx="2716">
                  <c:v>1.1630623242977478E-2</c:v>
                </c:pt>
                <c:pt idx="2717">
                  <c:v>1.1626372469644153E-2</c:v>
                </c:pt>
                <c:pt idx="2718">
                  <c:v>1.1624053890315622E-2</c:v>
                </c:pt>
                <c:pt idx="2719">
                  <c:v>1.1620859522185611E-2</c:v>
                </c:pt>
                <c:pt idx="2720">
                  <c:v>1.1617725498984655E-2</c:v>
                </c:pt>
                <c:pt idx="2721">
                  <c:v>1.1614651925109243E-2</c:v>
                </c:pt>
                <c:pt idx="2722">
                  <c:v>1.1611638904875932E-2</c:v>
                </c:pt>
                <c:pt idx="2723">
                  <c:v>1.1608686542761149E-2</c:v>
                </c:pt>
                <c:pt idx="2724">
                  <c:v>1.1605794943401193E-2</c:v>
                </c:pt>
                <c:pt idx="2725">
                  <c:v>1.1602964210792877E-2</c:v>
                </c:pt>
                <c:pt idx="2726">
                  <c:v>1.1600194449812307E-2</c:v>
                </c:pt>
                <c:pt idx="2727">
                  <c:v>1.1597485764776039E-2</c:v>
                </c:pt>
                <c:pt idx="2728">
                  <c:v>1.1594838260080564E-2</c:v>
                </c:pt>
                <c:pt idx="2729">
                  <c:v>1.1592252040122375E-2</c:v>
                </c:pt>
                <c:pt idx="2730">
                  <c:v>1.1589727209457834E-2</c:v>
                </c:pt>
                <c:pt idx="2731">
                  <c:v>1.1587263872243625E-2</c:v>
                </c:pt>
                <c:pt idx="2732">
                  <c:v>1.1584862133355855E-2</c:v>
                </c:pt>
                <c:pt idx="2733">
                  <c:v>1.1582522096871273E-2</c:v>
                </c:pt>
                <c:pt idx="2734">
                  <c:v>1.1580243867426177E-2</c:v>
                </c:pt>
                <c:pt idx="2735">
                  <c:v>1.1578027549337122E-2</c:v>
                </c:pt>
                <c:pt idx="2736">
                  <c:v>1.1575873247000601E-2</c:v>
                </c:pt>
                <c:pt idx="2737">
                  <c:v>1.1573781065052913E-2</c:v>
                </c:pt>
                <c:pt idx="2738">
                  <c:v>1.1571751107730677E-2</c:v>
                </c:pt>
                <c:pt idx="2739">
                  <c:v>1.1569783479750129E-2</c:v>
                </c:pt>
                <c:pt idx="2740">
                  <c:v>1.1567878285347888E-2</c:v>
                </c:pt>
                <c:pt idx="2741">
                  <c:v>1.1566035628920446E-2</c:v>
                </c:pt>
                <c:pt idx="2742">
                  <c:v>1.1564255614864294E-2</c:v>
                </c:pt>
                <c:pt idx="2743">
                  <c:v>1.1562538347815732E-2</c:v>
                </c:pt>
                <c:pt idx="2744">
                  <c:v>1.1560883932011379E-2</c:v>
                </c:pt>
                <c:pt idx="2745">
                  <c:v>1.1559292472167471E-2</c:v>
                </c:pt>
                <c:pt idx="2746">
                  <c:v>1.1557764072600563E-2</c:v>
                </c:pt>
                <c:pt idx="2747">
                  <c:v>1.155629883762721E-2</c:v>
                </c:pt>
                <c:pt idx="2748">
                  <c:v>1.1554896871803777E-2</c:v>
                </c:pt>
                <c:pt idx="2749">
                  <c:v>1.1553558279446818E-2</c:v>
                </c:pt>
                <c:pt idx="2750">
                  <c:v>1.1552283165112698E-2</c:v>
                </c:pt>
                <c:pt idx="2751">
                  <c:v>1.1551071633117971E-2</c:v>
                </c:pt>
                <c:pt idx="2752">
                  <c:v>1.1549923788019001E-2</c:v>
                </c:pt>
                <c:pt idx="2753">
                  <c:v>1.1548832779135765E-2</c:v>
                </c:pt>
                <c:pt idx="2754">
                  <c:v>1.1547774284883516E-2</c:v>
                </c:pt>
                <c:pt idx="2755">
                  <c:v>1.1546746187756085E-2</c:v>
                </c:pt>
                <c:pt idx="2756">
                  <c:v>1.1545748535075617E-2</c:v>
                </c:pt>
                <c:pt idx="2757">
                  <c:v>1.1544781374004387E-2</c:v>
                </c:pt>
                <c:pt idx="2758">
                  <c:v>1.1543844752104349E-2</c:v>
                </c:pt>
                <c:pt idx="2759">
                  <c:v>1.1542938716697648E-2</c:v>
                </c:pt>
                <c:pt idx="2760">
                  <c:v>1.1542063315106432E-2</c:v>
                </c:pt>
                <c:pt idx="2761">
                  <c:v>1.1541218594732783E-2</c:v>
                </c:pt>
                <c:pt idx="2762">
                  <c:v>1.1540404602978782E-2</c:v>
                </c:pt>
                <c:pt idx="2763">
                  <c:v>1.153962138708664E-2</c:v>
                </c:pt>
                <c:pt idx="2764">
                  <c:v>1.1538868994538376E-2</c:v>
                </c:pt>
                <c:pt idx="2765">
                  <c:v>1.1538147472576199E-2</c:v>
                </c:pt>
                <c:pt idx="2766">
                  <c:v>1.1537456868682128E-2</c:v>
                </c:pt>
                <c:pt idx="2767">
                  <c:v>1.1536797230178308E-2</c:v>
                </c:pt>
                <c:pt idx="2768">
                  <c:v>1.1535994699976015E-2</c:v>
                </c:pt>
                <c:pt idx="2769">
                  <c:v>1.1535571038869818E-2</c:v>
                </c:pt>
                <c:pt idx="2770">
                  <c:v>1.153500458070944E-2</c:v>
                </c:pt>
                <c:pt idx="2771">
                  <c:v>1.1534469277387771E-2</c:v>
                </c:pt>
                <c:pt idx="2772">
                  <c:v>1.1533965176386829E-2</c:v>
                </c:pt>
                <c:pt idx="2773">
                  <c:v>1.1533492324788952E-2</c:v>
                </c:pt>
                <c:pt idx="2774">
                  <c:v>1.1533050770156095E-2</c:v>
                </c:pt>
                <c:pt idx="2775">
                  <c:v>1.1532640559970275E-2</c:v>
                </c:pt>
                <c:pt idx="2776">
                  <c:v>1.1532261741313832E-2</c:v>
                </c:pt>
                <c:pt idx="2777">
                  <c:v>1.1531914361668782E-2</c:v>
                </c:pt>
                <c:pt idx="2778">
                  <c:v>1.1531598468517146E-2</c:v>
                </c:pt>
                <c:pt idx="2779">
                  <c:v>1.1531314109101132E-2</c:v>
                </c:pt>
                <c:pt idx="2780">
                  <c:v>1.1531061330742887E-2</c:v>
                </c:pt>
                <c:pt idx="2781">
                  <c:v>1.1530840181004365E-2</c:v>
                </c:pt>
                <c:pt idx="2782">
                  <c:v>1.1530650706967904E-2</c:v>
                </c:pt>
                <c:pt idx="2783">
                  <c:v>1.1530492956195459E-2</c:v>
                </c:pt>
                <c:pt idx="2784">
                  <c:v>1.1530366976009176E-2</c:v>
                </c:pt>
                <c:pt idx="2785">
                  <c:v>1.1530272813811138E-2</c:v>
                </c:pt>
                <c:pt idx="2786">
                  <c:v>1.1530210516843553E-2</c:v>
                </c:pt>
                <c:pt idx="2787">
                  <c:v>1.1530180132508505E-2</c:v>
                </c:pt>
                <c:pt idx="2788">
                  <c:v>1.1530181708288012E-2</c:v>
                </c:pt>
                <c:pt idx="2789">
                  <c:v>1.1530215291424284E-2</c:v>
                </c:pt>
                <c:pt idx="2790">
                  <c:v>1.1530280929319403E-2</c:v>
                </c:pt>
                <c:pt idx="2791">
                  <c:v>1.1530378669295516E-2</c:v>
                </c:pt>
                <c:pt idx="2792">
                  <c:v>1.153050855883464E-2</c:v>
                </c:pt>
                <c:pt idx="2793">
                  <c:v>1.1530670645258922E-2</c:v>
                </c:pt>
                <c:pt idx="2794">
                  <c:v>1.1530864975810573E-2</c:v>
                </c:pt>
                <c:pt idx="2795">
                  <c:v>1.1531091598051546E-2</c:v>
                </c:pt>
                <c:pt idx="2796">
                  <c:v>1.1531350559224052E-2</c:v>
                </c:pt>
                <c:pt idx="2797">
                  <c:v>1.15316419065703E-2</c:v>
                </c:pt>
                <c:pt idx="2798">
                  <c:v>1.1531965687732182E-2</c:v>
                </c:pt>
                <c:pt idx="2799">
                  <c:v>1.1532321949871971E-2</c:v>
                </c:pt>
                <c:pt idx="2800">
                  <c:v>1.1532710740471686E-2</c:v>
                </c:pt>
                <c:pt idx="2801">
                  <c:v>1.15331321066936E-2</c:v>
                </c:pt>
                <c:pt idx="2802">
                  <c:v>1.1533586096179604E-2</c:v>
                </c:pt>
                <c:pt idx="2803">
                  <c:v>1.1534072756091973E-2</c:v>
                </c:pt>
                <c:pt idx="2804">
                  <c:v>1.1534592133912724E-2</c:v>
                </c:pt>
                <c:pt idx="2805">
                  <c:v>1.1535225831966756E-2</c:v>
                </c:pt>
                <c:pt idx="2806">
                  <c:v>1.1535729232567959E-2</c:v>
                </c:pt>
                <c:pt idx="2807">
                  <c:v>1.1536347048126672E-2</c:v>
                </c:pt>
                <c:pt idx="2808">
                  <c:v>1.1536997770962287E-2</c:v>
                </c:pt>
                <c:pt idx="2809">
                  <c:v>1.1537681448556825E-2</c:v>
                </c:pt>
                <c:pt idx="2810">
                  <c:v>1.1538398128152494E-2</c:v>
                </c:pt>
                <c:pt idx="2811">
                  <c:v>1.1539147857231313E-2</c:v>
                </c:pt>
                <c:pt idx="2812">
                  <c:v>1.1539930683035493E-2</c:v>
                </c:pt>
                <c:pt idx="2813">
                  <c:v>1.1540746652807243E-2</c:v>
                </c:pt>
                <c:pt idx="2814">
                  <c:v>1.1541595814268391E-2</c:v>
                </c:pt>
                <c:pt idx="2815">
                  <c:v>1.1542478214581209E-2</c:v>
                </c:pt>
                <c:pt idx="2816">
                  <c:v>1.154339390114778E-2</c:v>
                </c:pt>
                <c:pt idx="2817">
                  <c:v>1.1544342921210315E-2</c:v>
                </c:pt>
                <c:pt idx="2818">
                  <c:v>1.154561214625538E-2</c:v>
                </c:pt>
                <c:pt idx="2819">
                  <c:v>1.1546341151751349E-2</c:v>
                </c:pt>
                <c:pt idx="2820">
                  <c:v>1.1547390456794204E-2</c:v>
                </c:pt>
                <c:pt idx="2821">
                  <c:v>1.1548473284941352E-2</c:v>
                </c:pt>
                <c:pt idx="2822">
                  <c:v>1.1549589683594874E-2</c:v>
                </c:pt>
                <c:pt idx="2823">
                  <c:v>1.1550906735022792E-2</c:v>
                </c:pt>
                <c:pt idx="2824">
                  <c:v>1.1551923381309948E-2</c:v>
                </c:pt>
                <c:pt idx="2825">
                  <c:v>1.1553140775415471E-2</c:v>
                </c:pt>
                <c:pt idx="2826">
                  <c:v>1.1554391929236019E-2</c:v>
                </c:pt>
                <c:pt idx="2827">
                  <c:v>1.1555676890333544E-2</c:v>
                </c:pt>
                <c:pt idx="2828">
                  <c:v>1.1556995706030193E-2</c:v>
                </c:pt>
                <c:pt idx="2829">
                  <c:v>1.1558348423807985E-2</c:v>
                </c:pt>
                <c:pt idx="2830">
                  <c:v>1.1559735090749257E-2</c:v>
                </c:pt>
                <c:pt idx="2831">
                  <c:v>1.1561155754575836E-2</c:v>
                </c:pt>
                <c:pt idx="2832">
                  <c:v>1.1562610462210188E-2</c:v>
                </c:pt>
                <c:pt idx="2833">
                  <c:v>1.1564099261454075E-2</c:v>
                </c:pt>
                <c:pt idx="2834">
                  <c:v>1.1565622199469772E-2</c:v>
                </c:pt>
                <c:pt idx="2835">
                  <c:v>1.1567179323579424E-2</c:v>
                </c:pt>
                <c:pt idx="2836">
                  <c:v>1.1568770681344986E-2</c:v>
                </c:pt>
                <c:pt idx="2837">
                  <c:v>1.1570396319768861E-2</c:v>
                </c:pt>
                <c:pt idx="2838">
                  <c:v>1.157205628665281E-2</c:v>
                </c:pt>
                <c:pt idx="2839">
                  <c:v>1.1573750628999235E-2</c:v>
                </c:pt>
                <c:pt idx="2840">
                  <c:v>1.1575479394450028E-2</c:v>
                </c:pt>
                <c:pt idx="2841">
                  <c:v>1.1577242630167461E-2</c:v>
                </c:pt>
                <c:pt idx="2842">
                  <c:v>1.1579040383553618E-2</c:v>
                </c:pt>
                <c:pt idx="2843">
                  <c:v>1.1580872702090517E-2</c:v>
                </c:pt>
                <c:pt idx="2844">
                  <c:v>1.1582739633020367E-2</c:v>
                </c:pt>
                <c:pt idx="2845">
                  <c:v>1.1584641223745251E-2</c:v>
                </c:pt>
                <c:pt idx="2846">
                  <c:v>1.1586577521667252E-2</c:v>
                </c:pt>
                <c:pt idx="2847">
                  <c:v>1.1588548574188451E-2</c:v>
                </c:pt>
                <c:pt idx="2848">
                  <c:v>1.1590554428471123E-2</c:v>
                </c:pt>
                <c:pt idx="2849">
                  <c:v>1.1592595132077221E-2</c:v>
                </c:pt>
                <c:pt idx="2850">
                  <c:v>1.1594670732248957E-2</c:v>
                </c:pt>
                <c:pt idx="2851">
                  <c:v>1.1596781276548285E-2</c:v>
                </c:pt>
                <c:pt idx="2852">
                  <c:v>1.1598926812057542E-2</c:v>
                </c:pt>
                <c:pt idx="2853">
                  <c:v>1.1601107386338683E-2</c:v>
                </c:pt>
                <c:pt idx="2854">
                  <c:v>1.160332304679379E-2</c:v>
                </c:pt>
                <c:pt idx="2855">
                  <c:v>1.1605573840505201E-2</c:v>
                </c:pt>
                <c:pt idx="2856">
                  <c:v>1.1607859815114807E-2</c:v>
                </c:pt>
                <c:pt idx="2857">
                  <c:v>1.1610850695937813E-2</c:v>
                </c:pt>
                <c:pt idx="2858">
                  <c:v>1.1613217261681186E-2</c:v>
                </c:pt>
                <c:pt idx="2859">
                  <c:v>1.1615273869685083E-2</c:v>
                </c:pt>
                <c:pt idx="2860">
                  <c:v>1.1617706098023817E-2</c:v>
                </c:pt>
                <c:pt idx="2861">
                  <c:v>1.1620173750745977E-2</c:v>
                </c:pt>
                <c:pt idx="2862">
                  <c:v>1.162267687517371E-2</c:v>
                </c:pt>
                <c:pt idx="2863">
                  <c:v>1.1625215518789034E-2</c:v>
                </c:pt>
                <c:pt idx="2864">
                  <c:v>1.1627789728834159E-2</c:v>
                </c:pt>
                <c:pt idx="2865">
                  <c:v>1.1630399552711168E-2</c:v>
                </c:pt>
                <c:pt idx="2866">
                  <c:v>1.1633045037982015E-2</c:v>
                </c:pt>
                <c:pt idx="2867">
                  <c:v>1.1635726231729038E-2</c:v>
                </c:pt>
                <c:pt idx="2868">
                  <c:v>1.1638443181514191E-2</c:v>
                </c:pt>
                <c:pt idx="2869">
                  <c:v>1.1641195934419812E-2</c:v>
                </c:pt>
                <c:pt idx="2870">
                  <c:v>1.1643984538247665E-2</c:v>
                </c:pt>
                <c:pt idx="2871">
                  <c:v>1.1646809040080086E-2</c:v>
                </c:pt>
                <c:pt idx="2872">
                  <c:v>1.1649669487159287E-2</c:v>
                </c:pt>
                <c:pt idx="2873">
                  <c:v>1.1653400099058686E-2</c:v>
                </c:pt>
                <c:pt idx="2874">
                  <c:v>1.1655498407385778E-2</c:v>
                </c:pt>
                <c:pt idx="2875">
                  <c:v>1.1658894004789033E-2</c:v>
                </c:pt>
                <c:pt idx="2876">
                  <c:v>1.1661471677504309E-2</c:v>
                </c:pt>
                <c:pt idx="2877">
                  <c:v>1.1664512562328255E-2</c:v>
                </c:pt>
                <c:pt idx="2878">
                  <c:v>1.1667589676731538E-2</c:v>
                </c:pt>
                <c:pt idx="2879">
                  <c:v>1.1670703067956367E-2</c:v>
                </c:pt>
                <c:pt idx="2880">
                  <c:v>1.1673852783644634E-2</c:v>
                </c:pt>
                <c:pt idx="2881">
                  <c:v>1.1677038871038548E-2</c:v>
                </c:pt>
                <c:pt idx="2882">
                  <c:v>1.1680261377460255E-2</c:v>
                </c:pt>
                <c:pt idx="2883">
                  <c:v>1.1683520350311838E-2</c:v>
                </c:pt>
                <c:pt idx="2884">
                  <c:v>1.1686815836995379E-2</c:v>
                </c:pt>
                <c:pt idx="2885">
                  <c:v>1.169014788491296E-2</c:v>
                </c:pt>
                <c:pt idx="2886">
                  <c:v>1.1693516541226856E-2</c:v>
                </c:pt>
                <c:pt idx="2887">
                  <c:v>1.169692185349902E-2</c:v>
                </c:pt>
                <c:pt idx="2888">
                  <c:v>1.1700363868971664E-2</c:v>
                </c:pt>
                <c:pt idx="2889">
                  <c:v>1.1703842635126804E-2</c:v>
                </c:pt>
                <c:pt idx="2890">
                  <c:v>1.1707358199206652E-2</c:v>
                </c:pt>
                <c:pt idx="2891">
                  <c:v>1.1710910608773162E-2</c:v>
                </c:pt>
                <c:pt idx="2892">
                  <c:v>1.1714499910908671E-2</c:v>
                </c:pt>
                <c:pt idx="2893">
                  <c:v>1.1718126153255071E-2</c:v>
                </c:pt>
                <c:pt idx="2894">
                  <c:v>1.1721789382894698E-2</c:v>
                </c:pt>
                <c:pt idx="2895">
                  <c:v>1.1725489647469445E-2</c:v>
                </c:pt>
                <c:pt idx="2896">
                  <c:v>1.172922699422152E-2</c:v>
                </c:pt>
                <c:pt idx="2897">
                  <c:v>1.173300147047307E-2</c:v>
                </c:pt>
                <c:pt idx="2898">
                  <c:v>1.1736813123546241E-2</c:v>
                </c:pt>
                <c:pt idx="2899">
                  <c:v>1.174066200116286E-2</c:v>
                </c:pt>
                <c:pt idx="2900">
                  <c:v>1.1744548150165457E-2</c:v>
                </c:pt>
                <c:pt idx="2901">
                  <c:v>1.1748471618275858E-2</c:v>
                </c:pt>
                <c:pt idx="2902">
                  <c:v>1.1752432452736272E-2</c:v>
                </c:pt>
                <c:pt idx="2903">
                  <c:v>1.1756430700948783E-2</c:v>
                </c:pt>
                <c:pt idx="2904">
                  <c:v>1.1760466410315473E-2</c:v>
                </c:pt>
                <c:pt idx="2905">
                  <c:v>1.1764539627998616E-2</c:v>
                </c:pt>
                <c:pt idx="2906">
                  <c:v>1.1768650401640102E-2</c:v>
                </c:pt>
                <c:pt idx="2907">
                  <c:v>1.1772798778482141E-2</c:v>
                </c:pt>
                <c:pt idx="2908">
                  <c:v>1.1776984805766944E-2</c:v>
                </c:pt>
                <c:pt idx="2909">
                  <c:v>1.1782422240589341E-2</c:v>
                </c:pt>
                <c:pt idx="2910">
                  <c:v>1.1786694504252182E-2</c:v>
                </c:pt>
                <c:pt idx="2911">
                  <c:v>1.179038653333464E-2</c:v>
                </c:pt>
                <c:pt idx="2912">
                  <c:v>1.1794729046163965E-2</c:v>
                </c:pt>
                <c:pt idx="2913">
                  <c:v>1.179910945324103E-2</c:v>
                </c:pt>
                <c:pt idx="2914">
                  <c:v>1.1803527801728109E-2</c:v>
                </c:pt>
                <c:pt idx="2915">
                  <c:v>1.1807984139187155E-2</c:v>
                </c:pt>
                <c:pt idx="2916">
                  <c:v>1.181247851286038E-2</c:v>
                </c:pt>
                <c:pt idx="2917">
                  <c:v>1.1817010970149866E-2</c:v>
                </c:pt>
                <c:pt idx="2918">
                  <c:v>1.1821581558377758E-2</c:v>
                </c:pt>
                <c:pt idx="2919">
                  <c:v>1.1826190325106012E-2</c:v>
                </c:pt>
                <c:pt idx="2920">
                  <c:v>1.1830837317416965E-2</c:v>
                </c:pt>
                <c:pt idx="2921">
                  <c:v>1.1835522582872571E-2</c:v>
                </c:pt>
                <c:pt idx="2922">
                  <c:v>1.1840246168715041E-2</c:v>
                </c:pt>
                <c:pt idx="2923">
                  <c:v>1.1845008122426393E-2</c:v>
                </c:pt>
                <c:pt idx="2924">
                  <c:v>1.1852268015966061E-2</c:v>
                </c:pt>
                <c:pt idx="2925">
                  <c:v>1.1854647322664391E-2</c:v>
                </c:pt>
                <c:pt idx="2926">
                  <c:v>1.1859524664075138E-2</c:v>
                </c:pt>
                <c:pt idx="2927">
                  <c:v>1.1864988791945308E-2</c:v>
                </c:pt>
                <c:pt idx="2928">
                  <c:v>1.1870106006197645E-2</c:v>
                </c:pt>
                <c:pt idx="2929">
                  <c:v>1.1875104687026905E-2</c:v>
                </c:pt>
                <c:pt idx="2930">
                  <c:v>1.1880142074014444E-2</c:v>
                </c:pt>
                <c:pt idx="2931">
                  <c:v>1.1885218214562343E-2</c:v>
                </c:pt>
                <c:pt idx="2932">
                  <c:v>1.1890333155912813E-2</c:v>
                </c:pt>
                <c:pt idx="2933">
                  <c:v>1.1895486945388001E-2</c:v>
                </c:pt>
                <c:pt idx="2934">
                  <c:v>1.1900679630709732E-2</c:v>
                </c:pt>
                <c:pt idx="2935">
                  <c:v>1.1905911258800472E-2</c:v>
                </c:pt>
                <c:pt idx="2936">
                  <c:v>1.1911181877302113E-2</c:v>
                </c:pt>
                <c:pt idx="2937">
                  <c:v>1.1916491533536799E-2</c:v>
                </c:pt>
                <c:pt idx="2938">
                  <c:v>1.1921840274746742E-2</c:v>
                </c:pt>
                <c:pt idx="2939">
                  <c:v>1.1927228148573832E-2</c:v>
                </c:pt>
                <c:pt idx="2940">
                  <c:v>1.1932655201860598E-2</c:v>
                </c:pt>
                <c:pt idx="2941">
                  <c:v>1.1938121482568675E-2</c:v>
                </c:pt>
                <c:pt idx="2942">
                  <c:v>1.1943627037860338E-2</c:v>
                </c:pt>
                <c:pt idx="2943">
                  <c:v>1.194917191489786E-2</c:v>
                </c:pt>
                <c:pt idx="2944">
                  <c:v>1.1954756161083324E-2</c:v>
                </c:pt>
                <c:pt idx="2945">
                  <c:v>1.1960379824138556E-2</c:v>
                </c:pt>
                <c:pt idx="2946">
                  <c:v>1.1966042951145894E-2</c:v>
                </c:pt>
                <c:pt idx="2947">
                  <c:v>1.1971745589347549E-2</c:v>
                </c:pt>
                <c:pt idx="2948">
                  <c:v>1.1977487786465346E-2</c:v>
                </c:pt>
                <c:pt idx="2949">
                  <c:v>1.198326958966156E-2</c:v>
                </c:pt>
                <c:pt idx="2950">
                  <c:v>1.1989091046178402E-2</c:v>
                </c:pt>
                <c:pt idx="2951">
                  <c:v>1.1994952203577824E-2</c:v>
                </c:pt>
                <c:pt idx="2952">
                  <c:v>1.2000853109261911E-2</c:v>
                </c:pt>
                <c:pt idx="2953">
                  <c:v>1.2006793810392935E-2</c:v>
                </c:pt>
                <c:pt idx="2954">
                  <c:v>1.2012774354532851E-2</c:v>
                </c:pt>
                <c:pt idx="2955">
                  <c:v>1.2018794788763998E-2</c:v>
                </c:pt>
                <c:pt idx="2956">
                  <c:v>1.2024855160888137E-2</c:v>
                </c:pt>
                <c:pt idx="2957">
                  <c:v>1.2030955517987607E-2</c:v>
                </c:pt>
                <c:pt idx="2958">
                  <c:v>1.2037095907304618E-2</c:v>
                </c:pt>
                <c:pt idx="2959">
                  <c:v>1.204327637648106E-2</c:v>
                </c:pt>
                <c:pt idx="2960">
                  <c:v>1.204949697283908E-2</c:v>
                </c:pt>
                <c:pt idx="2961">
                  <c:v>1.2059353382607441E-2</c:v>
                </c:pt>
                <c:pt idx="2962">
                  <c:v>1.2065677380492801E-2</c:v>
                </c:pt>
                <c:pt idx="2963">
                  <c:v>1.2070624164088883E-2</c:v>
                </c:pt>
                <c:pt idx="2964">
                  <c:v>1.2077017699416714E-2</c:v>
                </c:pt>
                <c:pt idx="2965">
                  <c:v>1.2083451615136909E-2</c:v>
                </c:pt>
                <c:pt idx="2966">
                  <c:v>1.2089925958678194E-2</c:v>
                </c:pt>
                <c:pt idx="2967">
                  <c:v>1.209644077733607E-2</c:v>
                </c:pt>
                <c:pt idx="2968">
                  <c:v>1.2102996118592557E-2</c:v>
                </c:pt>
                <c:pt idx="2969">
                  <c:v>1.21095920297698E-2</c:v>
                </c:pt>
                <c:pt idx="2970">
                  <c:v>1.2116228558189945E-2</c:v>
                </c:pt>
                <c:pt idx="2971">
                  <c:v>1.2122905751281721E-2</c:v>
                </c:pt>
                <c:pt idx="2972">
                  <c:v>1.2129623656473854E-2</c:v>
                </c:pt>
                <c:pt idx="2973">
                  <c:v>1.2136382321008554E-2</c:v>
                </c:pt>
                <c:pt idx="2974">
                  <c:v>1.2145698300303209E-2</c:v>
                </c:pt>
                <c:pt idx="2975">
                  <c:v>1.2151573555465589E-2</c:v>
                </c:pt>
                <c:pt idx="2976">
                  <c:v>1.2158466011591429E-2</c:v>
                </c:pt>
                <c:pt idx="2977">
                  <c:v>1.2165399427113144E-2</c:v>
                </c:pt>
                <c:pt idx="2978">
                  <c:v>1.217237384935288E-2</c:v>
                </c:pt>
                <c:pt idx="2979">
                  <c:v>1.2180394890943802E-2</c:v>
                </c:pt>
                <c:pt idx="2980">
                  <c:v>1.2186445903914489E-2</c:v>
                </c:pt>
                <c:pt idx="2981">
                  <c:v>1.2193543630800718E-2</c:v>
                </c:pt>
                <c:pt idx="2982">
                  <c:v>1.2200682553933362E-2</c:v>
                </c:pt>
                <c:pt idx="2983">
                  <c:v>1.2207862720714502E-2</c:v>
                </c:pt>
                <c:pt idx="2984">
                  <c:v>1.2215084178306412E-2</c:v>
                </c:pt>
                <c:pt idx="2985">
                  <c:v>1.222234697443092E-2</c:v>
                </c:pt>
                <c:pt idx="2986">
                  <c:v>1.2229651156170362E-2</c:v>
                </c:pt>
                <c:pt idx="2987">
                  <c:v>1.2236996771086694E-2</c:v>
                </c:pt>
                <c:pt idx="2988">
                  <c:v>1.224438386634219E-2</c:v>
                </c:pt>
                <c:pt idx="2989">
                  <c:v>1.2251812489418867E-2</c:v>
                </c:pt>
                <c:pt idx="2990">
                  <c:v>1.2259282687798745E-2</c:v>
                </c:pt>
                <c:pt idx="2991">
                  <c:v>1.2266794508644097E-2</c:v>
                </c:pt>
                <c:pt idx="2992">
                  <c:v>1.2274347999357005E-2</c:v>
                </c:pt>
                <c:pt idx="2993">
                  <c:v>1.2281943207419488E-2</c:v>
                </c:pt>
                <c:pt idx="2994">
                  <c:v>1.2289580180073756E-2</c:v>
                </c:pt>
                <c:pt idx="2995">
                  <c:v>1.2297258964801827E-2</c:v>
                </c:pt>
                <c:pt idx="2996">
                  <c:v>1.2304979608845912E-2</c:v>
                </c:pt>
                <c:pt idx="2997">
                  <c:v>1.2312742159688028E-2</c:v>
                </c:pt>
                <c:pt idx="2998">
                  <c:v>1.2320546664650323E-2</c:v>
                </c:pt>
                <c:pt idx="2999">
                  <c:v>1.2328393171054941E-2</c:v>
                </c:pt>
                <c:pt idx="3000">
                  <c:v>1.2336281726383902E-2</c:v>
                </c:pt>
                <c:pt idx="3001">
                  <c:v>1.2344212377799479E-2</c:v>
                </c:pt>
                <c:pt idx="3002">
                  <c:v>1.2352185172863628E-2</c:v>
                </c:pt>
                <c:pt idx="3003">
                  <c:v>1.2360200158978429E-2</c:v>
                </c:pt>
                <c:pt idx="3004">
                  <c:v>1.2368257383226222E-2</c:v>
                </c:pt>
                <c:pt idx="3005">
                  <c:v>1.2376356893248897E-2</c:v>
                </c:pt>
                <c:pt idx="3006">
                  <c:v>1.2384498736368599E-2</c:v>
                </c:pt>
                <c:pt idx="3007">
                  <c:v>1.2392682959907475E-2</c:v>
                </c:pt>
                <c:pt idx="3008">
                  <c:v>1.2400909611187672E-2</c:v>
                </c:pt>
                <c:pt idx="3009">
                  <c:v>1.2409178737611271E-2</c:v>
                </c:pt>
                <c:pt idx="3010">
                  <c:v>1.2417490386500418E-2</c:v>
                </c:pt>
                <c:pt idx="3011">
                  <c:v>1.2425844605337133E-2</c:v>
                </c:pt>
                <c:pt idx="3012">
                  <c:v>1.243424121658343E-2</c:v>
                </c:pt>
                <c:pt idx="3013">
                  <c:v>1.2443841246154719E-2</c:v>
                </c:pt>
                <c:pt idx="3014">
                  <c:v>1.2452216082659007E-2</c:v>
                </c:pt>
                <c:pt idx="3015">
                  <c:v>1.2459375758870905E-2</c:v>
                </c:pt>
                <c:pt idx="3016">
                  <c:v>1.2467706785859178E-2</c:v>
                </c:pt>
                <c:pt idx="3017">
                  <c:v>1.2476014145939018E-2</c:v>
                </c:pt>
                <c:pt idx="3018">
                  <c:v>1.2484297784993714E-2</c:v>
                </c:pt>
                <c:pt idx="3019">
                  <c:v>1.2492557649306235E-2</c:v>
                </c:pt>
                <c:pt idx="3020">
                  <c:v>1.250079368475987E-2</c:v>
                </c:pt>
                <c:pt idx="3021">
                  <c:v>1.2509005837317844E-2</c:v>
                </c:pt>
                <c:pt idx="3022">
                  <c:v>1.2517194053023317E-2</c:v>
                </c:pt>
                <c:pt idx="3023">
                  <c:v>1.2525358277839516E-2</c:v>
                </c:pt>
                <c:pt idx="3024">
                  <c:v>1.2533498457889536E-2</c:v>
                </c:pt>
                <c:pt idx="3025">
                  <c:v>1.2541614539056667E-2</c:v>
                </c:pt>
                <c:pt idx="3026">
                  <c:v>1.2549706467464006E-2</c:v>
                </c:pt>
                <c:pt idx="3027">
                  <c:v>1.2557774189154713E-2</c:v>
                </c:pt>
                <c:pt idx="3028">
                  <c:v>1.2568111317827757E-2</c:v>
                </c:pt>
                <c:pt idx="3029">
                  <c:v>1.2573836795679583E-2</c:v>
                </c:pt>
                <c:pt idx="3030">
                  <c:v>1.2581831573079683E-2</c:v>
                </c:pt>
                <c:pt idx="3031">
                  <c:v>1.2589801927376243E-2</c:v>
                </c:pt>
                <c:pt idx="3032">
                  <c:v>1.2597747805012105E-2</c:v>
                </c:pt>
                <c:pt idx="3033">
                  <c:v>1.2605669151870558E-2</c:v>
                </c:pt>
                <c:pt idx="3034">
                  <c:v>1.2613565914074698E-2</c:v>
                </c:pt>
                <c:pt idx="3035">
                  <c:v>1.2621438037427879E-2</c:v>
                </c:pt>
                <c:pt idx="3036">
                  <c:v>1.2629285467973261E-2</c:v>
                </c:pt>
                <c:pt idx="3037">
                  <c:v>1.2637108151913878E-2</c:v>
                </c:pt>
                <c:pt idx="3038">
                  <c:v>1.2644906035212955E-2</c:v>
                </c:pt>
                <c:pt idx="3039">
                  <c:v>1.2652679063593908E-2</c:v>
                </c:pt>
                <c:pt idx="3040">
                  <c:v>1.2660427183419642E-2</c:v>
                </c:pt>
                <c:pt idx="3041">
                  <c:v>1.2668150340493511E-2</c:v>
                </c:pt>
                <c:pt idx="3042">
                  <c:v>1.2675848480938612E-2</c:v>
                </c:pt>
                <c:pt idx="3043">
                  <c:v>1.2683521550638233E-2</c:v>
                </c:pt>
                <c:pt idx="3044">
                  <c:v>1.2691169495635535E-2</c:v>
                </c:pt>
                <c:pt idx="3045">
                  <c:v>1.2698792262053615E-2</c:v>
                </c:pt>
                <c:pt idx="3046">
                  <c:v>1.2706389795855699E-2</c:v>
                </c:pt>
                <c:pt idx="3047">
                  <c:v>1.2713962042925075E-2</c:v>
                </c:pt>
                <c:pt idx="3048">
                  <c:v>1.2721508949384841E-2</c:v>
                </c:pt>
                <c:pt idx="3049">
                  <c:v>1.2729030461198221E-2</c:v>
                </c:pt>
                <c:pt idx="3050">
                  <c:v>1.2736526524488312E-2</c:v>
                </c:pt>
                <c:pt idx="3051">
                  <c:v>1.2743997085058467E-2</c:v>
                </c:pt>
                <c:pt idx="3052">
                  <c:v>1.2751442089031784E-2</c:v>
                </c:pt>
                <c:pt idx="3053">
                  <c:v>1.2758861482451422E-2</c:v>
                </c:pt>
                <c:pt idx="3054">
                  <c:v>1.2766255211200672E-2</c:v>
                </c:pt>
                <c:pt idx="3055">
                  <c:v>1.2773623221482566E-2</c:v>
                </c:pt>
                <c:pt idx="3056">
                  <c:v>1.2780965459180393E-2</c:v>
                </c:pt>
                <c:pt idx="3057">
                  <c:v>1.2788281870257379E-2</c:v>
                </c:pt>
                <c:pt idx="3058">
                  <c:v>1.2795572400756683E-2</c:v>
                </c:pt>
                <c:pt idx="3059">
                  <c:v>1.2802836996801403E-2</c:v>
                </c:pt>
                <c:pt idx="3060">
                  <c:v>1.2810075604354765E-2</c:v>
                </c:pt>
                <c:pt idx="3061">
                  <c:v>1.2817288169140184E-2</c:v>
                </c:pt>
                <c:pt idx="3062">
                  <c:v>1.2824474637600503E-2</c:v>
                </c:pt>
                <c:pt idx="3063">
                  <c:v>1.2831634955619009E-2</c:v>
                </c:pt>
                <c:pt idx="3064">
                  <c:v>1.2838769068999056E-2</c:v>
                </c:pt>
                <c:pt idx="3065">
                  <c:v>1.2845876923863742E-2</c:v>
                </c:pt>
                <c:pt idx="3066">
                  <c:v>1.2852958466336162E-2</c:v>
                </c:pt>
                <c:pt idx="3067">
                  <c:v>1.2860013642379542E-2</c:v>
                </c:pt>
                <c:pt idx="3068">
                  <c:v>1.2867042397797235E-2</c:v>
                </c:pt>
                <c:pt idx="3069">
                  <c:v>1.2874044678792274E-2</c:v>
                </c:pt>
                <c:pt idx="3070">
                  <c:v>1.2881020431407819E-2</c:v>
                </c:pt>
                <c:pt idx="3071">
                  <c:v>1.2887969601527161E-2</c:v>
                </c:pt>
                <c:pt idx="3072">
                  <c:v>1.2894892135113523E-2</c:v>
                </c:pt>
                <c:pt idx="3073">
                  <c:v>1.2901787978369939E-2</c:v>
                </c:pt>
                <c:pt idx="3074">
                  <c:v>1.2908657077259633E-2</c:v>
                </c:pt>
                <c:pt idx="3075">
                  <c:v>1.2915499377665896E-2</c:v>
                </c:pt>
                <c:pt idx="3076">
                  <c:v>1.2922314825711823E-2</c:v>
                </c:pt>
                <c:pt idx="3077">
                  <c:v>1.2929103367360639E-2</c:v>
                </c:pt>
                <c:pt idx="3078">
                  <c:v>1.2935864948655507E-2</c:v>
                </c:pt>
                <c:pt idx="3079">
                  <c:v>1.2944518707964647E-2</c:v>
                </c:pt>
                <c:pt idx="3080">
                  <c:v>1.2949307013956357E-2</c:v>
                </c:pt>
                <c:pt idx="3081">
                  <c:v>1.2955987390128598E-2</c:v>
                </c:pt>
                <c:pt idx="3082">
                  <c:v>1.2962640589879726E-2</c:v>
                </c:pt>
                <c:pt idx="3083">
                  <c:v>1.2969266559332837E-2</c:v>
                </c:pt>
                <c:pt idx="3084">
                  <c:v>1.2975865244371221E-2</c:v>
                </c:pt>
                <c:pt idx="3085">
                  <c:v>1.298243659119791E-2</c:v>
                </c:pt>
                <c:pt idx="3086">
                  <c:v>1.2988980545696194E-2</c:v>
                </c:pt>
                <c:pt idx="3087">
                  <c:v>1.2995497053829297E-2</c:v>
                </c:pt>
                <c:pt idx="3088">
                  <c:v>1.300198606164038E-2</c:v>
                </c:pt>
                <c:pt idx="3089">
                  <c:v>1.3008447515172605E-2</c:v>
                </c:pt>
                <c:pt idx="3090">
                  <c:v>1.3014881360389197E-2</c:v>
                </c:pt>
                <c:pt idx="3091">
                  <c:v>1.3021287543413251E-2</c:v>
                </c:pt>
                <c:pt idx="3092">
                  <c:v>1.3027666010048122E-2</c:v>
                </c:pt>
                <c:pt idx="3093">
                  <c:v>1.3034016706576779E-2</c:v>
                </c:pt>
                <c:pt idx="3094">
                  <c:v>1.3040339578802573E-2</c:v>
                </c:pt>
                <c:pt idx="3095">
                  <c:v>1.3046634572688731E-2</c:v>
                </c:pt>
                <c:pt idx="3096">
                  <c:v>1.3052901634438285E-2</c:v>
                </c:pt>
                <c:pt idx="3097">
                  <c:v>1.3059140710014461E-2</c:v>
                </c:pt>
                <c:pt idx="3098">
                  <c:v>1.3065351745300546E-2</c:v>
                </c:pt>
                <c:pt idx="3099">
                  <c:v>1.3071534686419639E-2</c:v>
                </c:pt>
                <c:pt idx="3100">
                  <c:v>1.3077689479175092E-2</c:v>
                </c:pt>
                <c:pt idx="3101">
                  <c:v>1.3083816069849874E-2</c:v>
                </c:pt>
                <c:pt idx="3102">
                  <c:v>1.3089914404327274E-2</c:v>
                </c:pt>
                <c:pt idx="3103">
                  <c:v>1.3095984428730389E-2</c:v>
                </c:pt>
                <c:pt idx="3104">
                  <c:v>1.3102026088862573E-2</c:v>
                </c:pt>
                <c:pt idx="3105">
                  <c:v>1.3108039330846921E-2</c:v>
                </c:pt>
                <c:pt idx="3106">
                  <c:v>1.311402410064666E-2</c:v>
                </c:pt>
                <c:pt idx="3107">
                  <c:v>1.3119980344384885E-2</c:v>
                </c:pt>
                <c:pt idx="3108">
                  <c:v>1.312590800786495E-2</c:v>
                </c:pt>
                <c:pt idx="3109">
                  <c:v>1.3131807037369825E-2</c:v>
                </c:pt>
                <c:pt idx="3110">
                  <c:v>1.3137677378622925E-2</c:v>
                </c:pt>
                <c:pt idx="3111">
                  <c:v>1.314351897790722E-2</c:v>
                </c:pt>
                <c:pt idx="3112">
                  <c:v>1.3149331780866191E-2</c:v>
                </c:pt>
                <c:pt idx="3113">
                  <c:v>1.3155115734022615E-2</c:v>
                </c:pt>
                <c:pt idx="3114">
                  <c:v>1.3160870782860101E-2</c:v>
                </c:pt>
                <c:pt idx="3115">
                  <c:v>1.3166596873741554E-2</c:v>
                </c:pt>
                <c:pt idx="3116">
                  <c:v>1.3172293952550262E-2</c:v>
                </c:pt>
                <c:pt idx="3117">
                  <c:v>1.3178769305524085E-2</c:v>
                </c:pt>
                <c:pt idx="3118">
                  <c:v>1.3183600857962219E-2</c:v>
                </c:pt>
                <c:pt idx="3119">
                  <c:v>1.3189210576651789E-2</c:v>
                </c:pt>
                <c:pt idx="3120">
                  <c:v>1.319479106720145E-2</c:v>
                </c:pt>
                <c:pt idx="3121">
                  <c:v>1.3200342275814236E-2</c:v>
                </c:pt>
                <c:pt idx="3122">
                  <c:v>1.3205864148373436E-2</c:v>
                </c:pt>
                <c:pt idx="3123">
                  <c:v>1.3211356630922211E-2</c:v>
                </c:pt>
                <c:pt idx="3124">
                  <c:v>1.3216819669583657E-2</c:v>
                </c:pt>
                <c:pt idx="3125">
                  <c:v>1.3222253210001256E-2</c:v>
                </c:pt>
                <c:pt idx="3126">
                  <c:v>1.3227657198697784E-2</c:v>
                </c:pt>
                <c:pt idx="3127">
                  <c:v>1.3233031581236787E-2</c:v>
                </c:pt>
                <c:pt idx="3128">
                  <c:v>1.323837630398117E-2</c:v>
                </c:pt>
                <c:pt idx="3129">
                  <c:v>1.3243691312654349E-2</c:v>
                </c:pt>
                <c:pt idx="3130">
                  <c:v>1.3248976553299485E-2</c:v>
                </c:pt>
                <c:pt idx="3131">
                  <c:v>1.3254231972199548E-2</c:v>
                </c:pt>
                <c:pt idx="3132">
                  <c:v>1.3259457515077955E-2</c:v>
                </c:pt>
                <c:pt idx="3133">
                  <c:v>1.3264653127977866E-2</c:v>
                </c:pt>
                <c:pt idx="3134">
                  <c:v>1.3271289136360664E-2</c:v>
                </c:pt>
                <c:pt idx="3135">
                  <c:v>1.3275564718169264E-2</c:v>
                </c:pt>
                <c:pt idx="3136">
                  <c:v>1.3280786744820361E-2</c:v>
                </c:pt>
                <c:pt idx="3137">
                  <c:v>1.3285857787206368E-2</c:v>
                </c:pt>
                <c:pt idx="3138">
                  <c:v>1.329089862199595E-2</c:v>
                </c:pt>
                <c:pt idx="3139">
                  <c:v>1.3295909195232269E-2</c:v>
                </c:pt>
                <c:pt idx="3140">
                  <c:v>1.330088945287855E-2</c:v>
                </c:pt>
                <c:pt idx="3141">
                  <c:v>1.3305839340977954E-2</c:v>
                </c:pt>
                <c:pt idx="3142">
                  <c:v>1.3310758805493705E-2</c:v>
                </c:pt>
                <c:pt idx="3143">
                  <c:v>1.3315647792389029E-2</c:v>
                </c:pt>
                <c:pt idx="3144">
                  <c:v>1.3320506247866959E-2</c:v>
                </c:pt>
                <c:pt idx="3145">
                  <c:v>1.3325334117810783E-2</c:v>
                </c:pt>
                <c:pt idx="3146">
                  <c:v>1.3330131348103791E-2</c:v>
                </c:pt>
                <c:pt idx="3147">
                  <c:v>1.3334897885028951E-2</c:v>
                </c:pt>
                <c:pt idx="3148">
                  <c:v>1.3339633674389617E-2</c:v>
                </c:pt>
                <c:pt idx="3149">
                  <c:v>1.3344338662228949E-2</c:v>
                </c:pt>
                <c:pt idx="3150">
                  <c:v>1.3349012794590109E-2</c:v>
                </c:pt>
                <c:pt idx="3151">
                  <c:v>1.3353656017436322E-2</c:v>
                </c:pt>
                <c:pt idx="3152">
                  <c:v>1.3358268276890684E-2</c:v>
                </c:pt>
                <c:pt idx="3153">
                  <c:v>1.3362849518676612E-2</c:v>
                </c:pt>
                <c:pt idx="3154">
                  <c:v>1.3367399689236947E-2</c:v>
                </c:pt>
                <c:pt idx="3155">
                  <c:v>1.3371918734295107E-2</c:v>
                </c:pt>
                <c:pt idx="3156">
                  <c:v>1.3376406599894253E-2</c:v>
                </c:pt>
                <c:pt idx="3157">
                  <c:v>1.3380863231997608E-2</c:v>
                </c:pt>
                <c:pt idx="3158">
                  <c:v>1.3385288576888144E-2</c:v>
                </c:pt>
                <c:pt idx="3159">
                  <c:v>1.3389682580129403E-2</c:v>
                </c:pt>
                <c:pt idx="3160">
                  <c:v>1.3394045188084291E-2</c:v>
                </c:pt>
                <c:pt idx="3161">
                  <c:v>1.3398376346716034E-2</c:v>
                </c:pt>
                <c:pt idx="3162">
                  <c:v>1.3402676001827984E-2</c:v>
                </c:pt>
                <c:pt idx="3163">
                  <c:v>1.3406944099703111E-2</c:v>
                </c:pt>
                <c:pt idx="3164">
                  <c:v>1.3411180585984894E-2</c:v>
                </c:pt>
                <c:pt idx="3165">
                  <c:v>1.3415385407116176E-2</c:v>
                </c:pt>
                <c:pt idx="3166">
                  <c:v>1.3419558508820373E-2</c:v>
                </c:pt>
                <c:pt idx="3167">
                  <c:v>1.3423699837140646E-2</c:v>
                </c:pt>
                <c:pt idx="3168">
                  <c:v>1.3427809338200092E-2</c:v>
                </c:pt>
                <c:pt idx="3169">
                  <c:v>1.3433046128801251E-2</c:v>
                </c:pt>
                <c:pt idx="3170">
                  <c:v>1.3437082678935397E-2</c:v>
                </c:pt>
                <c:pt idx="3171">
                  <c:v>1.3440517107836669E-2</c:v>
                </c:pt>
                <c:pt idx="3172">
                  <c:v>1.3444494177630162E-2</c:v>
                </c:pt>
                <c:pt idx="3173">
                  <c:v>1.3448439142385027E-2</c:v>
                </c:pt>
                <c:pt idx="3174">
                  <c:v>1.3452351948224361E-2</c:v>
                </c:pt>
                <c:pt idx="3175">
                  <c:v>1.3456232540951518E-2</c:v>
                </c:pt>
                <c:pt idx="3176">
                  <c:v>1.3460080866689594E-2</c:v>
                </c:pt>
                <c:pt idx="3177">
                  <c:v>1.3463896871561687E-2</c:v>
                </c:pt>
                <c:pt idx="3178">
                  <c:v>1.3467680501531021E-2</c:v>
                </c:pt>
                <c:pt idx="3179">
                  <c:v>1.3471431702321013E-2</c:v>
                </c:pt>
                <c:pt idx="3180">
                  <c:v>1.347515042045444E-2</c:v>
                </c:pt>
                <c:pt idx="3181">
                  <c:v>1.3478836601494848E-2</c:v>
                </c:pt>
                <c:pt idx="3182">
                  <c:v>1.3482490191565333E-2</c:v>
                </c:pt>
                <c:pt idx="3183">
                  <c:v>1.3486111136788992E-2</c:v>
                </c:pt>
                <c:pt idx="3184">
                  <c:v>1.3489699383049114E-2</c:v>
                </c:pt>
                <c:pt idx="3185">
                  <c:v>1.3495274260328927E-2</c:v>
                </c:pt>
                <c:pt idx="3186">
                  <c:v>1.34967775630912E-2</c:v>
                </c:pt>
                <c:pt idx="3187">
                  <c:v>1.3500763249512104E-2</c:v>
                </c:pt>
                <c:pt idx="3188">
                  <c:v>1.350372429939739E-2</c:v>
                </c:pt>
                <c:pt idx="3189">
                  <c:v>1.3507148241327371E-2</c:v>
                </c:pt>
                <c:pt idx="3190">
                  <c:v>1.3510539160392909E-2</c:v>
                </c:pt>
                <c:pt idx="3191">
                  <c:v>1.3513897002557229E-2</c:v>
                </c:pt>
                <c:pt idx="3192">
                  <c:v>1.3517221714023364E-2</c:v>
                </c:pt>
                <c:pt idx="3193">
                  <c:v>1.3520513240594667E-2</c:v>
                </c:pt>
                <c:pt idx="3194">
                  <c:v>1.3523771528234363E-2</c:v>
                </c:pt>
                <c:pt idx="3195">
                  <c:v>1.3526996523225421E-2</c:v>
                </c:pt>
                <c:pt idx="3196">
                  <c:v>1.353018817145113E-2</c:v>
                </c:pt>
                <c:pt idx="3197">
                  <c:v>1.3533346418714842E-2</c:v>
                </c:pt>
                <c:pt idx="3198">
                  <c:v>1.3536471211299528E-2</c:v>
                </c:pt>
                <c:pt idx="3199">
                  <c:v>1.3539562495088475E-2</c:v>
                </c:pt>
                <c:pt idx="3200">
                  <c:v>1.3542620216124845E-2</c:v>
                </c:pt>
                <c:pt idx="3201">
                  <c:v>1.3545644320371864E-2</c:v>
                </c:pt>
                <c:pt idx="3202">
                  <c:v>1.3548634753792754E-2</c:v>
                </c:pt>
                <c:pt idx="3203">
                  <c:v>1.3551591462670487E-2</c:v>
                </c:pt>
                <c:pt idx="3204">
                  <c:v>1.3554514392648542E-2</c:v>
                </c:pt>
                <c:pt idx="3205">
                  <c:v>1.3557403490009889E-2</c:v>
                </c:pt>
                <c:pt idx="3206">
                  <c:v>1.3560258700637817E-2</c:v>
                </c:pt>
                <c:pt idx="3207">
                  <c:v>1.3563079970495551E-2</c:v>
                </c:pt>
                <c:pt idx="3208">
                  <c:v>1.3565867245786123E-2</c:v>
                </c:pt>
                <c:pt idx="3209">
                  <c:v>1.3568620472232951E-2</c:v>
                </c:pt>
                <c:pt idx="3210">
                  <c:v>1.3571339596198939E-2</c:v>
                </c:pt>
                <c:pt idx="3211">
                  <c:v>1.3574024563407505E-2</c:v>
                </c:pt>
                <c:pt idx="3212">
                  <c:v>1.357667531990181E-2</c:v>
                </c:pt>
                <c:pt idx="3213">
                  <c:v>1.3579291811884886E-2</c:v>
                </c:pt>
                <c:pt idx="3214">
                  <c:v>1.3581873985080151E-2</c:v>
                </c:pt>
                <c:pt idx="3215">
                  <c:v>1.3584421785770573E-2</c:v>
                </c:pt>
                <c:pt idx="3216">
                  <c:v>1.358693515967957E-2</c:v>
                </c:pt>
                <c:pt idx="3217">
                  <c:v>1.3589414053170046E-2</c:v>
                </c:pt>
                <c:pt idx="3218">
                  <c:v>1.3591858411965418E-2</c:v>
                </c:pt>
                <c:pt idx="3219">
                  <c:v>1.3594268182108848E-2</c:v>
                </c:pt>
                <c:pt idx="3220">
                  <c:v>1.3596643309723433E-2</c:v>
                </c:pt>
                <c:pt idx="3221">
                  <c:v>1.360048969378802E-2</c:v>
                </c:pt>
                <c:pt idx="3222">
                  <c:v>1.360278063738285E-2</c:v>
                </c:pt>
                <c:pt idx="3223">
                  <c:v>1.3603881863719636E-2</c:v>
                </c:pt>
                <c:pt idx="3224">
                  <c:v>1.3606112896917821E-2</c:v>
                </c:pt>
                <c:pt idx="3225">
                  <c:v>1.3608309009809361E-2</c:v>
                </c:pt>
                <c:pt idx="3226">
                  <c:v>1.3610470148597287E-2</c:v>
                </c:pt>
                <c:pt idx="3227">
                  <c:v>1.361259625892508E-2</c:v>
                </c:pt>
                <c:pt idx="3228">
                  <c:v>1.3614687287235583E-2</c:v>
                </c:pt>
                <c:pt idx="3229">
                  <c:v>1.3616743179252211E-2</c:v>
                </c:pt>
                <c:pt idx="3230">
                  <c:v>1.3618763881098062E-2</c:v>
                </c:pt>
                <c:pt idx="3231">
                  <c:v>1.3620749338656424E-2</c:v>
                </c:pt>
                <c:pt idx="3232">
                  <c:v>1.3622699498050395E-2</c:v>
                </c:pt>
                <c:pt idx="3233">
                  <c:v>1.3624614305323135E-2</c:v>
                </c:pt>
                <c:pt idx="3234">
                  <c:v>1.3628055125623817E-2</c:v>
                </c:pt>
                <c:pt idx="3235">
                  <c:v>1.3629375386212672E-2</c:v>
                </c:pt>
                <c:pt idx="3236">
                  <c:v>1.3631163494913778E-2</c:v>
                </c:pt>
                <c:pt idx="3237">
                  <c:v>1.3632916004651108E-2</c:v>
                </c:pt>
                <c:pt idx="3238">
                  <c:v>1.3634632861307949E-2</c:v>
                </c:pt>
                <c:pt idx="3239">
                  <c:v>1.3636551257389939E-2</c:v>
                </c:pt>
                <c:pt idx="3240">
                  <c:v>1.3637959400032429E-2</c:v>
                </c:pt>
                <c:pt idx="3241">
                  <c:v>1.3639568973786709E-2</c:v>
                </c:pt>
                <c:pt idx="3242">
                  <c:v>1.3641142678793017E-2</c:v>
                </c:pt>
                <c:pt idx="3243">
                  <c:v>1.364268046077477E-2</c:v>
                </c:pt>
                <c:pt idx="3244">
                  <c:v>1.3644182265855065E-2</c:v>
                </c:pt>
                <c:pt idx="3245">
                  <c:v>1.3645648039997127E-2</c:v>
                </c:pt>
                <c:pt idx="3246">
                  <c:v>1.3647077729164181E-2</c:v>
                </c:pt>
                <c:pt idx="3247">
                  <c:v>1.3648471279479324E-2</c:v>
                </c:pt>
                <c:pt idx="3248">
                  <c:v>1.3649828636825845E-2</c:v>
                </c:pt>
                <c:pt idx="3249">
                  <c:v>1.3651149747406777E-2</c:v>
                </c:pt>
                <c:pt idx="3250">
                  <c:v>1.3652434557105408E-2</c:v>
                </c:pt>
                <c:pt idx="3251">
                  <c:v>1.3653683011964901E-2</c:v>
                </c:pt>
                <c:pt idx="3252">
                  <c:v>1.3654895057788607E-2</c:v>
                </c:pt>
                <c:pt idx="3253">
                  <c:v>1.3656070641019369E-2</c:v>
                </c:pt>
                <c:pt idx="3254">
                  <c:v>1.365720970722073E-2</c:v>
                </c:pt>
                <c:pt idx="3255">
                  <c:v>1.3658312202755596E-2</c:v>
                </c:pt>
                <c:pt idx="3256">
                  <c:v>1.365937807342732E-2</c:v>
                </c:pt>
                <c:pt idx="3257">
                  <c:v>1.3660407265199126E-2</c:v>
                </c:pt>
                <c:pt idx="3258">
                  <c:v>1.3661399724274048E-2</c:v>
                </c:pt>
                <c:pt idx="3259">
                  <c:v>1.3662355396535375E-2</c:v>
                </c:pt>
                <c:pt idx="3260">
                  <c:v>1.3663274228026268E-2</c:v>
                </c:pt>
                <c:pt idx="3261">
                  <c:v>1.3664156164709951E-2</c:v>
                </c:pt>
                <c:pt idx="3262">
                  <c:v>1.3665001152709522E-2</c:v>
                </c:pt>
                <c:pt idx="3263">
                  <c:v>1.3665809137828333E-2</c:v>
                </c:pt>
                <c:pt idx="3264">
                  <c:v>1.3666580066349354E-2</c:v>
                </c:pt>
                <c:pt idx="3265">
                  <c:v>1.3667313884075938E-2</c:v>
                </c:pt>
                <c:pt idx="3266">
                  <c:v>1.3668010536971309E-2</c:v>
                </c:pt>
                <c:pt idx="3267">
                  <c:v>1.3668669971398373E-2</c:v>
                </c:pt>
                <c:pt idx="3268">
                  <c:v>1.3669292133080546E-2</c:v>
                </c:pt>
                <c:pt idx="3269">
                  <c:v>1.3669876967901118E-2</c:v>
                </c:pt>
                <c:pt idx="3270">
                  <c:v>1.3670424422143057E-2</c:v>
                </c:pt>
                <c:pt idx="3271">
                  <c:v>1.3670934441609717E-2</c:v>
                </c:pt>
                <c:pt idx="3272">
                  <c:v>1.3671407089370646E-2</c:v>
                </c:pt>
                <c:pt idx="3273">
                  <c:v>1.3672282909786837E-2</c:v>
                </c:pt>
                <c:pt idx="3274">
                  <c:v>1.3672377357956123E-2</c:v>
                </c:pt>
                <c:pt idx="3275">
                  <c:v>1.3672761341760875E-2</c:v>
                </c:pt>
                <c:pt idx="3276">
                  <c:v>1.3673206337161403E-2</c:v>
                </c:pt>
                <c:pt idx="3277">
                  <c:v>1.3673648111218739E-2</c:v>
                </c:pt>
                <c:pt idx="3278">
                  <c:v>1.3674086657937679E-2</c:v>
                </c:pt>
                <c:pt idx="3279">
                  <c:v>1.3674521971323017E-2</c:v>
                </c:pt>
                <c:pt idx="3280">
                  <c:v>1.3674954044899934E-2</c:v>
                </c:pt>
                <c:pt idx="3281">
                  <c:v>1.3675382872673225E-2</c:v>
                </c:pt>
                <c:pt idx="3282">
                  <c:v>1.3675808448727622E-2</c:v>
                </c:pt>
                <c:pt idx="3283">
                  <c:v>1.3676230766748176E-2</c:v>
                </c:pt>
                <c:pt idx="3284">
                  <c:v>1.3676649820499875E-2</c:v>
                </c:pt>
                <c:pt idx="3285">
                  <c:v>1.3677065603987515E-2</c:v>
                </c:pt>
                <c:pt idx="3286">
                  <c:v>1.3677478111295827E-2</c:v>
                </c:pt>
                <c:pt idx="3287">
                  <c:v>1.367788733594999E-2</c:v>
                </c:pt>
                <c:pt idx="3288">
                  <c:v>1.36782932719548E-2</c:v>
                </c:pt>
                <c:pt idx="3289">
                  <c:v>1.3678810347697024E-2</c:v>
                </c:pt>
                <c:pt idx="3290">
                  <c:v>1.3679095253635865E-2</c:v>
                </c:pt>
                <c:pt idx="3291">
                  <c:v>1.3679547592921892E-2</c:v>
                </c:pt>
                <c:pt idx="3292">
                  <c:v>1.3679884007258281E-2</c:v>
                </c:pt>
                <c:pt idx="3293">
                  <c:v>1.3680273408169796E-2</c:v>
                </c:pt>
                <c:pt idx="3294">
                  <c:v>1.3680659483821245E-2</c:v>
                </c:pt>
                <c:pt idx="3295">
                  <c:v>1.3681042227737805E-2</c:v>
                </c:pt>
                <c:pt idx="3296">
                  <c:v>1.3681421634164082E-2</c:v>
                </c:pt>
                <c:pt idx="3297">
                  <c:v>1.3681797696865061E-2</c:v>
                </c:pt>
                <c:pt idx="3298">
                  <c:v>1.3682170409605732E-2</c:v>
                </c:pt>
                <c:pt idx="3299">
                  <c:v>1.3682539766231017E-2</c:v>
                </c:pt>
                <c:pt idx="3300">
                  <c:v>1.3682905760745712E-2</c:v>
                </c:pt>
                <c:pt idx="3301">
                  <c:v>1.3683268387154612E-2</c:v>
                </c:pt>
                <c:pt idx="3302">
                  <c:v>1.3683627638902962E-2</c:v>
                </c:pt>
                <c:pt idx="3303">
                  <c:v>1.3683983510235365E-2</c:v>
                </c:pt>
                <c:pt idx="3304">
                  <c:v>1.3684335994996744E-2</c:v>
                </c:pt>
                <c:pt idx="3305">
                  <c:v>1.368468508687215E-2</c:v>
                </c:pt>
                <c:pt idx="3306">
                  <c:v>1.3685030779786445E-2</c:v>
                </c:pt>
                <c:pt idx="3307">
                  <c:v>1.3685373067744422E-2</c:v>
                </c:pt>
                <c:pt idx="3308">
                  <c:v>1.3685711944591006E-2</c:v>
                </c:pt>
                <c:pt idx="3309">
                  <c:v>1.3686047404091184E-2</c:v>
                </c:pt>
                <c:pt idx="3310">
                  <c:v>1.3686379440249752E-2</c:v>
                </c:pt>
                <c:pt idx="3311">
                  <c:v>1.3686708046751761E-2</c:v>
                </c:pt>
                <c:pt idx="3312">
                  <c:v>1.3687033217681943E-2</c:v>
                </c:pt>
                <c:pt idx="3313">
                  <c:v>1.3687354946645414E-2</c:v>
                </c:pt>
                <c:pt idx="3314">
                  <c:v>1.368767322780684E-2</c:v>
                </c:pt>
                <c:pt idx="3315">
                  <c:v>1.3687988055011147E-2</c:v>
                </c:pt>
                <c:pt idx="3316">
                  <c:v>1.3688299421863448E-2</c:v>
                </c:pt>
                <c:pt idx="3317">
                  <c:v>1.3688607322608348E-2</c:v>
                </c:pt>
                <c:pt idx="3318">
                  <c:v>1.3688911750850963E-2</c:v>
                </c:pt>
                <c:pt idx="3319">
                  <c:v>1.3689212700596087E-2</c:v>
                </c:pt>
                <c:pt idx="3320">
                  <c:v>1.3689510165448837E-2</c:v>
                </c:pt>
                <c:pt idx="3321">
                  <c:v>1.3689804139733752E-2</c:v>
                </c:pt>
                <c:pt idx="3322">
                  <c:v>1.3690094617055948E-2</c:v>
                </c:pt>
                <c:pt idx="3323">
                  <c:v>1.3690381591260348E-2</c:v>
                </c:pt>
                <c:pt idx="3324">
                  <c:v>1.3690665056351747E-2</c:v>
                </c:pt>
                <c:pt idx="3325">
                  <c:v>1.3690984711534071E-2</c:v>
                </c:pt>
                <c:pt idx="3326">
                  <c:v>1.3691260636337077E-2</c:v>
                </c:pt>
                <c:pt idx="3327">
                  <c:v>1.3691494335237309E-2</c:v>
                </c:pt>
                <c:pt idx="3328">
                  <c:v>1.3691763702246007E-2</c:v>
                </c:pt>
                <c:pt idx="3329">
                  <c:v>1.3692029529526195E-2</c:v>
                </c:pt>
                <c:pt idx="3330">
                  <c:v>1.369229181084286E-2</c:v>
                </c:pt>
                <c:pt idx="3331">
                  <c:v>1.3692550540120862E-2</c:v>
                </c:pt>
                <c:pt idx="3332">
                  <c:v>1.3692805711125189E-2</c:v>
                </c:pt>
                <c:pt idx="3333">
                  <c:v>1.3693057317940571E-2</c:v>
                </c:pt>
                <c:pt idx="3334">
                  <c:v>1.3693305354331997E-2</c:v>
                </c:pt>
                <c:pt idx="3335">
                  <c:v>1.3693549814064454E-2</c:v>
                </c:pt>
                <c:pt idx="3336">
                  <c:v>1.3693790691142738E-2</c:v>
                </c:pt>
                <c:pt idx="3337">
                  <c:v>1.3694027979411771E-2</c:v>
                </c:pt>
                <c:pt idx="3338">
                  <c:v>1.3694261672716479E-2</c:v>
                </c:pt>
                <c:pt idx="3339">
                  <c:v>1.3694491764821848E-2</c:v>
                </c:pt>
                <c:pt idx="3340">
                  <c:v>1.3694782296580499E-2</c:v>
                </c:pt>
                <c:pt idx="3341">
                  <c:v>1.3694941121613624E-2</c:v>
                </c:pt>
                <c:pt idx="3342">
                  <c:v>1.3695160373830007E-2</c:v>
                </c:pt>
                <c:pt idx="3343">
                  <c:v>1.3695376000546489E-2</c:v>
                </c:pt>
                <c:pt idx="3344">
                  <c:v>1.3695587995607994E-2</c:v>
                </c:pt>
                <c:pt idx="3345">
                  <c:v>1.369579635277951E-2</c:v>
                </c:pt>
                <c:pt idx="3346">
                  <c:v>1.3696001065905961E-2</c:v>
                </c:pt>
                <c:pt idx="3347">
                  <c:v>1.3696202129072077E-2</c:v>
                </c:pt>
                <c:pt idx="3348">
                  <c:v>1.3696399535962911E-2</c:v>
                </c:pt>
                <c:pt idx="3349">
                  <c:v>1.3696593280583258E-2</c:v>
                </c:pt>
                <c:pt idx="3350">
                  <c:v>1.369678335661817E-2</c:v>
                </c:pt>
                <c:pt idx="3351">
                  <c:v>1.3696969758232314E-2</c:v>
                </c:pt>
                <c:pt idx="3352">
                  <c:v>1.3697152479030805E-2</c:v>
                </c:pt>
                <c:pt idx="3353">
                  <c:v>1.3697331512938504E-2</c:v>
                </c:pt>
                <c:pt idx="3354">
                  <c:v>1.3697506853960206E-2</c:v>
                </c:pt>
                <c:pt idx="3355">
                  <c:v>1.3697678495940835E-2</c:v>
                </c:pt>
                <c:pt idx="3356">
                  <c:v>1.3697846432725314E-2</c:v>
                </c:pt>
                <c:pt idx="3357">
                  <c:v>1.369801065807863E-2</c:v>
                </c:pt>
                <c:pt idx="3358">
                  <c:v>1.3698171166085515E-2</c:v>
                </c:pt>
                <c:pt idx="3359">
                  <c:v>1.3698327950351086E-2</c:v>
                </c:pt>
                <c:pt idx="3360">
                  <c:v>1.3698481004880136E-2</c:v>
                </c:pt>
                <c:pt idx="3361">
                  <c:v>1.3698630323677463E-2</c:v>
                </c:pt>
                <c:pt idx="3362">
                  <c:v>1.3698775900428117E-2</c:v>
                </c:pt>
                <c:pt idx="3363">
                  <c:v>1.3698917729056959E-2</c:v>
                </c:pt>
                <c:pt idx="3364">
                  <c:v>1.3699055803488847E-2</c:v>
                </c:pt>
                <c:pt idx="3365">
                  <c:v>1.3699190117728577E-2</c:v>
                </c:pt>
                <c:pt idx="3366">
                  <c:v>1.3699320665301329E-2</c:v>
                </c:pt>
                <c:pt idx="3367">
                  <c:v>1.369944744037177E-2</c:v>
                </c:pt>
                <c:pt idx="3368">
                  <c:v>1.3699570436545017E-2</c:v>
                </c:pt>
                <c:pt idx="3369">
                  <c:v>1.3699689647985736E-2</c:v>
                </c:pt>
                <c:pt idx="3370">
                  <c:v>1.3699805068458915E-2</c:v>
                </c:pt>
                <c:pt idx="3371">
                  <c:v>1.3699916691809477E-2</c:v>
                </c:pt>
                <c:pt idx="3372">
                  <c:v>1.3700024511882347E-2</c:v>
                </c:pt>
                <c:pt idx="3373">
                  <c:v>1.370012852268232E-2</c:v>
                </c:pt>
                <c:pt idx="3374">
                  <c:v>1.3700228717974383E-2</c:v>
                </c:pt>
                <c:pt idx="3375">
                  <c:v>1.370032509160346E-2</c:v>
                </c:pt>
                <c:pt idx="3376">
                  <c:v>1.3700417637574347E-2</c:v>
                </c:pt>
                <c:pt idx="3377">
                  <c:v>1.3700518709365284E-2</c:v>
                </c:pt>
                <c:pt idx="3378">
                  <c:v>1.3700591221681435E-2</c:v>
                </c:pt>
                <c:pt idx="3379">
                  <c:v>1.370067224758742E-2</c:v>
                </c:pt>
                <c:pt idx="3380">
                  <c:v>1.3700749421294844E-2</c:v>
                </c:pt>
                <c:pt idx="3381">
                  <c:v>1.3700822736648632E-2</c:v>
                </c:pt>
                <c:pt idx="3382">
                  <c:v>1.3700892187493707E-2</c:v>
                </c:pt>
                <c:pt idx="3383">
                  <c:v>1.3700957767674993E-2</c:v>
                </c:pt>
                <c:pt idx="3384">
                  <c:v>1.3701019471117348E-2</c:v>
                </c:pt>
                <c:pt idx="3385">
                  <c:v>1.3701077291745634E-2</c:v>
                </c:pt>
                <c:pt idx="3386">
                  <c:v>1.3701131223324836E-2</c:v>
                </c:pt>
                <c:pt idx="3387">
                  <c:v>1.3701181259859752E-2</c:v>
                </c:pt>
                <c:pt idx="3388">
                  <c:v>1.3701227395035431E-2</c:v>
                </c:pt>
                <c:pt idx="3389">
                  <c:v>1.3701269622856671E-2</c:v>
                </c:pt>
                <c:pt idx="3390">
                  <c:v>1.370131816450737E-2</c:v>
                </c:pt>
                <c:pt idx="3391">
                  <c:v>1.3701342331895461E-2</c:v>
                </c:pt>
                <c:pt idx="3392">
                  <c:v>1.3701372800882794E-2</c:v>
                </c:pt>
                <c:pt idx="3393">
                  <c:v>1.3701399337815445E-2</c:v>
                </c:pt>
                <c:pt idx="3394">
                  <c:v>1.3701421936938019E-2</c:v>
                </c:pt>
                <c:pt idx="3395">
                  <c:v>1.370144293462161E-2</c:v>
                </c:pt>
                <c:pt idx="3396">
                  <c:v>1.3701455296573073E-2</c:v>
                </c:pt>
                <c:pt idx="3397">
                  <c:v>1.3701466044855337E-2</c:v>
                </c:pt>
                <c:pt idx="3398">
                  <c:v>1.3701472830627281E-2</c:v>
                </c:pt>
                <c:pt idx="3399">
                  <c:v>1.370147564773383E-2</c:v>
                </c:pt>
                <c:pt idx="3400">
                  <c:v>1.3701474490019905E-2</c:v>
                </c:pt>
                <c:pt idx="3401">
                  <c:v>1.3701469351570239E-2</c:v>
                </c:pt>
                <c:pt idx="3402">
                  <c:v>1.3701460225910012E-2</c:v>
                </c:pt>
                <c:pt idx="3403">
                  <c:v>1.370144710720389E-2</c:v>
                </c:pt>
                <c:pt idx="3404">
                  <c:v>1.3701429989216862E-2</c:v>
                </c:pt>
                <c:pt idx="3405">
                  <c:v>1.3701408865953724E-2</c:v>
                </c:pt>
                <c:pt idx="3406">
                  <c:v>1.370138373101959E-2</c:v>
                </c:pt>
                <c:pt idx="3407">
                  <c:v>1.3701354578419256E-2</c:v>
                </c:pt>
                <c:pt idx="3408">
                  <c:v>1.3701321402157518E-2</c:v>
                </c:pt>
                <c:pt idx="3409">
                  <c:v>1.3701284195999364E-2</c:v>
                </c:pt>
                <c:pt idx="3410">
                  <c:v>1.3701242953789716E-2</c:v>
                </c:pt>
                <c:pt idx="3411">
                  <c:v>1.3701197669293563E-2</c:v>
                </c:pt>
                <c:pt idx="3412">
                  <c:v>1.3701148336675573E-2</c:v>
                </c:pt>
                <c:pt idx="3413">
                  <c:v>1.3701094949620796E-2</c:v>
                </c:pt>
                <c:pt idx="3414">
                  <c:v>1.3701037501974156E-2</c:v>
                </c:pt>
                <c:pt idx="3415">
                  <c:v>1.3700975987660513E-2</c:v>
                </c:pt>
                <c:pt idx="3416">
                  <c:v>1.3700910400604727E-2</c:v>
                </c:pt>
                <c:pt idx="3417">
                  <c:v>1.3700840734731656E-2</c:v>
                </c:pt>
                <c:pt idx="3418">
                  <c:v>1.3700766983566481E-2</c:v>
                </c:pt>
                <c:pt idx="3419">
                  <c:v>1.3700689141593614E-2</c:v>
                </c:pt>
                <c:pt idx="3420">
                  <c:v>1.3700607202098425E-2</c:v>
                </c:pt>
                <c:pt idx="3421">
                  <c:v>1.3700521159245582E-2</c:v>
                </c:pt>
                <c:pt idx="3422">
                  <c:v>1.3700431006880009E-2</c:v>
                </c:pt>
                <c:pt idx="3423">
                  <c:v>1.370033673884663E-2</c:v>
                </c:pt>
                <c:pt idx="3424">
                  <c:v>1.3700238348910432E-2</c:v>
                </c:pt>
                <c:pt idx="3425">
                  <c:v>1.370013583107621E-2</c:v>
                </c:pt>
                <c:pt idx="3426">
                  <c:v>1.3700029179348761E-2</c:v>
                </c:pt>
                <c:pt idx="3427">
                  <c:v>1.3699918387413135E-2</c:v>
                </c:pt>
                <c:pt idx="3428">
                  <c:v>1.369980344903432E-2</c:v>
                </c:pt>
                <c:pt idx="3429">
                  <c:v>1.3699649568765793E-2</c:v>
                </c:pt>
                <c:pt idx="3430">
                  <c:v>1.3699525130306256E-2</c:v>
                </c:pt>
                <c:pt idx="3431">
                  <c:v>1.3699415152679251E-2</c:v>
                </c:pt>
                <c:pt idx="3432">
                  <c:v>1.3699282971693094E-2</c:v>
                </c:pt>
                <c:pt idx="3433">
                  <c:v>1.3699146612848878E-2</c:v>
                </c:pt>
                <c:pt idx="3434">
                  <c:v>1.3699006069991526E-2</c:v>
                </c:pt>
                <c:pt idx="3435">
                  <c:v>1.369886133720577E-2</c:v>
                </c:pt>
                <c:pt idx="3436">
                  <c:v>1.3698712408176661E-2</c:v>
                </c:pt>
                <c:pt idx="3437">
                  <c:v>1.3698559276829059E-2</c:v>
                </c:pt>
                <c:pt idx="3438">
                  <c:v>1.3698401937007887E-2</c:v>
                </c:pt>
                <c:pt idx="3439">
                  <c:v>1.3698240382717941E-2</c:v>
                </c:pt>
                <c:pt idx="3440">
                  <c:v>1.3698074607644273E-2</c:v>
                </c:pt>
                <c:pt idx="3441">
                  <c:v>1.3697904605711742E-2</c:v>
                </c:pt>
                <c:pt idx="3442">
                  <c:v>1.3697730371005079E-2</c:v>
                </c:pt>
                <c:pt idx="3443">
                  <c:v>1.3697551897209337E-2</c:v>
                </c:pt>
                <c:pt idx="3444">
                  <c:v>1.3697369178169438E-2</c:v>
                </c:pt>
                <c:pt idx="3445">
                  <c:v>1.369712800596723E-2</c:v>
                </c:pt>
                <c:pt idx="3446">
                  <c:v>1.3696990980056611E-2</c:v>
                </c:pt>
                <c:pt idx="3447">
                  <c:v>1.3696767212891814E-2</c:v>
                </c:pt>
                <c:pt idx="3448">
                  <c:v>1.3696595727585859E-2</c:v>
                </c:pt>
                <c:pt idx="3449">
                  <c:v>1.3696391690638521E-2</c:v>
                </c:pt>
                <c:pt idx="3450">
                  <c:v>1.3696183371836312E-2</c:v>
                </c:pt>
                <c:pt idx="3451">
                  <c:v>1.3695970764944221E-2</c:v>
                </c:pt>
                <c:pt idx="3452">
                  <c:v>1.3695753863887106E-2</c:v>
                </c:pt>
                <c:pt idx="3453">
                  <c:v>1.3695532662429954E-2</c:v>
                </c:pt>
                <c:pt idx="3454">
                  <c:v>1.3695307154657499E-2</c:v>
                </c:pt>
                <c:pt idx="3455">
                  <c:v>1.3695077334174854E-2</c:v>
                </c:pt>
                <c:pt idx="3456">
                  <c:v>1.3694843194986817E-2</c:v>
                </c:pt>
                <c:pt idx="3457">
                  <c:v>1.3694604731018245E-2</c:v>
                </c:pt>
                <c:pt idx="3458">
                  <c:v>1.3694361936114063E-2</c:v>
                </c:pt>
                <c:pt idx="3459">
                  <c:v>1.3694114804119195E-2</c:v>
                </c:pt>
                <c:pt idx="3460">
                  <c:v>1.3693863328798628E-2</c:v>
                </c:pt>
                <c:pt idx="3461">
                  <c:v>1.3693607504237093E-2</c:v>
                </c:pt>
                <c:pt idx="3462">
                  <c:v>1.3693347324279515E-2</c:v>
                </c:pt>
                <c:pt idx="3463">
                  <c:v>1.3693082782531008E-2</c:v>
                </c:pt>
                <c:pt idx="3464">
                  <c:v>1.3692813873236176E-2</c:v>
                </c:pt>
                <c:pt idx="3465">
                  <c:v>1.3692540590160007E-2</c:v>
                </c:pt>
                <c:pt idx="3466">
                  <c:v>1.3692262926987553E-2</c:v>
                </c:pt>
                <c:pt idx="3467">
                  <c:v>1.3691980877723609E-2</c:v>
                </c:pt>
                <c:pt idx="3468">
                  <c:v>1.369169443637297E-2</c:v>
                </c:pt>
                <c:pt idx="3469">
                  <c:v>1.3691403596620688E-2</c:v>
                </c:pt>
                <c:pt idx="3470">
                  <c:v>1.3691108352231751E-2</c:v>
                </c:pt>
                <c:pt idx="3471">
                  <c:v>1.3690808697450763E-2</c:v>
                </c:pt>
                <c:pt idx="3472">
                  <c:v>1.3690504625962774E-2</c:v>
                </c:pt>
                <c:pt idx="3473">
                  <c:v>1.3690196131452836E-2</c:v>
                </c:pt>
                <c:pt idx="3474">
                  <c:v>1.3689883208005682E-2</c:v>
                </c:pt>
                <c:pt idx="3475">
                  <c:v>1.368956584954617E-2</c:v>
                </c:pt>
                <c:pt idx="3476">
                  <c:v>1.3689244049839289E-2</c:v>
                </c:pt>
                <c:pt idx="3477">
                  <c:v>1.3688917802729961E-2</c:v>
                </c:pt>
                <c:pt idx="3478">
                  <c:v>1.3688587102222982E-2</c:v>
                </c:pt>
                <c:pt idx="3479">
                  <c:v>1.368825194208334E-2</c:v>
                </c:pt>
                <c:pt idx="3480">
                  <c:v>1.3687912316155959E-2</c:v>
                </c:pt>
                <c:pt idx="3481">
                  <c:v>1.3687469082546144E-2</c:v>
                </c:pt>
                <c:pt idx="3482">
                  <c:v>1.3687119226322153E-2</c:v>
                </c:pt>
                <c:pt idx="3483">
                  <c:v>1.3686815779294648E-2</c:v>
                </c:pt>
                <c:pt idx="3484">
                  <c:v>1.3686457587258616E-2</c:v>
                </c:pt>
                <c:pt idx="3485">
                  <c:v>1.3686094898019974E-2</c:v>
                </c:pt>
                <c:pt idx="3486">
                  <c:v>1.3685727705423645E-2</c:v>
                </c:pt>
                <c:pt idx="3487">
                  <c:v>1.3685356003234617E-2</c:v>
                </c:pt>
                <c:pt idx="3488">
                  <c:v>1.3684979785537621E-2</c:v>
                </c:pt>
                <c:pt idx="3489">
                  <c:v>1.3684599046097645E-2</c:v>
                </c:pt>
                <c:pt idx="3490">
                  <c:v>1.3684213778759613E-2</c:v>
                </c:pt>
                <c:pt idx="3491">
                  <c:v>1.3683823977368448E-2</c:v>
                </c:pt>
                <c:pt idx="3492">
                  <c:v>1.3683429636008881E-2</c:v>
                </c:pt>
                <c:pt idx="3493">
                  <c:v>1.3683030748126157E-2</c:v>
                </c:pt>
                <c:pt idx="3494">
                  <c:v>1.3682627308124751E-2</c:v>
                </c:pt>
                <c:pt idx="3495">
                  <c:v>1.3682219309529842E-2</c:v>
                </c:pt>
                <c:pt idx="3496">
                  <c:v>1.3682148473979083E-2</c:v>
                </c:pt>
                <c:pt idx="3497">
                  <c:v>1.3681389612418826E-2</c:v>
                </c:pt>
                <c:pt idx="3498">
                  <c:v>1.3680967901672503E-2</c:v>
                </c:pt>
                <c:pt idx="3499">
                  <c:v>1.3680480334166134E-2</c:v>
                </c:pt>
                <c:pt idx="3500">
                  <c:v>1.3680110724783034E-2</c:v>
                </c:pt>
                <c:pt idx="3501">
                  <c:v>1.3679675246649481E-2</c:v>
                </c:pt>
                <c:pt idx="3502">
                  <c:v>1.3679235166996762E-2</c:v>
                </c:pt>
                <c:pt idx="3503">
                  <c:v>1.3678790479989544E-2</c:v>
                </c:pt>
                <c:pt idx="3504">
                  <c:v>1.3678341179153009E-2</c:v>
                </c:pt>
                <c:pt idx="3505">
                  <c:v>1.3677887258731758E-2</c:v>
                </c:pt>
                <c:pt idx="3506">
                  <c:v>1.3677428712410844E-2</c:v>
                </c:pt>
                <c:pt idx="3507">
                  <c:v>1.3676965533955254E-2</c:v>
                </c:pt>
                <c:pt idx="3508">
                  <c:v>1.367649771744972E-2</c:v>
                </c:pt>
                <c:pt idx="3509">
                  <c:v>1.367602525665923E-2</c:v>
                </c:pt>
                <c:pt idx="3510">
                  <c:v>1.3675548145508643E-2</c:v>
                </c:pt>
                <c:pt idx="3511">
                  <c:v>1.3675066377762946E-2</c:v>
                </c:pt>
                <c:pt idx="3512">
                  <c:v>1.3674579947426935E-2</c:v>
                </c:pt>
                <c:pt idx="3513">
                  <c:v>1.3674088848345534E-2</c:v>
                </c:pt>
                <c:pt idx="3514">
                  <c:v>1.3673593074443602E-2</c:v>
                </c:pt>
                <c:pt idx="3515">
                  <c:v>1.3673092619326255E-2</c:v>
                </c:pt>
                <c:pt idx="3516">
                  <c:v>1.3672587477238096E-2</c:v>
                </c:pt>
                <c:pt idx="3517">
                  <c:v>1.3672077641784242E-2</c:v>
                </c:pt>
                <c:pt idx="3518">
                  <c:v>1.3671563106969487E-2</c:v>
                </c:pt>
                <c:pt idx="3519">
                  <c:v>1.3671043866638755E-2</c:v>
                </c:pt>
                <c:pt idx="3520">
                  <c:v>1.3670519914557033E-2</c:v>
                </c:pt>
                <c:pt idx="3521">
                  <c:v>1.366999124488899E-2</c:v>
                </c:pt>
                <c:pt idx="3522">
                  <c:v>1.3669457851159805E-2</c:v>
                </c:pt>
                <c:pt idx="3523">
                  <c:v>1.366891972745421E-2</c:v>
                </c:pt>
                <c:pt idx="3524">
                  <c:v>1.3668376867617127E-2</c:v>
                </c:pt>
                <c:pt idx="3525">
                  <c:v>1.3667829265493481E-2</c:v>
                </c:pt>
                <c:pt idx="3526">
                  <c:v>1.3667276914848259E-2</c:v>
                </c:pt>
                <c:pt idx="3527">
                  <c:v>1.3666719809846128E-2</c:v>
                </c:pt>
                <c:pt idx="3528">
                  <c:v>1.3666157944012269E-2</c:v>
                </c:pt>
                <c:pt idx="3529">
                  <c:v>1.3665591311431413E-2</c:v>
                </c:pt>
                <c:pt idx="3530">
                  <c:v>1.3665019906028419E-2</c:v>
                </c:pt>
                <c:pt idx="3531">
                  <c:v>1.3664443721568276E-2</c:v>
                </c:pt>
                <c:pt idx="3532">
                  <c:v>1.3663862751895905E-2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6049280"/>
        <c:axId val="676050816"/>
      </c:lineChart>
      <c:dateAx>
        <c:axId val="676049280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low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60508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76050816"/>
        <c:scaling>
          <c:orientation val="minMax"/>
          <c:max val="1E-3"/>
          <c:min val="-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760492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>
              <a:defRPr/>
            </a:pPr>
            <a:r>
              <a:rPr lang="en-US"/>
              <a:t>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Forward Rates</c:v>
          </c:tx>
          <c:spPr>
            <a:ln>
              <a:noFill/>
            </a:ln>
          </c:spPr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[0]!Fwd1Y</c:f>
              <c:numCache>
                <c:formatCode>0.0000%</c:formatCode>
                <c:ptCount val="3534"/>
                <c:pt idx="0">
                  <c:v>5.8999999999729126E-4</c:v>
                </c:pt>
                <c:pt idx="1">
                  <c:v>5.8929387147966606E-4</c:v>
                </c:pt>
                <c:pt idx="2">
                  <c:v>5.8860753874759807E-4</c:v>
                </c:pt>
                <c:pt idx="3">
                  <c:v>5.8819643054398277E-4</c:v>
                </c:pt>
                <c:pt idx="4">
                  <c:v>5.8542104575397746E-4</c:v>
                </c:pt>
                <c:pt idx="5">
                  <c:v>5.8482218192616026E-4</c:v>
                </c:pt>
                <c:pt idx="6">
                  <c:v>5.8423251452010931E-4</c:v>
                </c:pt>
                <c:pt idx="7">
                  <c:v>5.8349777273486979E-4</c:v>
                </c:pt>
                <c:pt idx="8">
                  <c:v>5.8136605017182149E-4</c:v>
                </c:pt>
                <c:pt idx="9">
                  <c:v>5.8079767095971029E-4</c:v>
                </c:pt>
                <c:pt idx="10">
                  <c:v>5.802270272903436E-4</c:v>
                </c:pt>
                <c:pt idx="11">
                  <c:v>5.7997307917918677E-4</c:v>
                </c:pt>
                <c:pt idx="12">
                  <c:v>5.7923073791829138E-4</c:v>
                </c:pt>
                <c:pt idx="13">
                  <c:v>5.7727946082381063E-4</c:v>
                </c:pt>
                <c:pt idx="14">
                  <c:v>5.7665875550999654E-4</c:v>
                </c:pt>
                <c:pt idx="15">
                  <c:v>5.7602346334445595E-4</c:v>
                </c:pt>
                <c:pt idx="16">
                  <c:v>5.755246916478127E-4</c:v>
                </c:pt>
                <c:pt idx="17">
                  <c:v>5.7477023999544556E-4</c:v>
                </c:pt>
                <c:pt idx="18">
                  <c:v>5.7256351109930817E-4</c:v>
                </c:pt>
                <c:pt idx="19">
                  <c:v>5.718016385242255E-4</c:v>
                </c:pt>
                <c:pt idx="20">
                  <c:v>5.7101199525804098E-4</c:v>
                </c:pt>
                <c:pt idx="21">
                  <c:v>5.6999999999995466E-4</c:v>
                </c:pt>
                <c:pt idx="22">
                  <c:v>5.6923050780138471E-4</c:v>
                </c:pt>
                <c:pt idx="23">
                  <c:v>5.6653720279076225E-4</c:v>
                </c:pt>
                <c:pt idx="24">
                  <c:v>5.6549589150940694E-4</c:v>
                </c:pt>
                <c:pt idx="25">
                  <c:v>5.644045757571052E-4</c:v>
                </c:pt>
                <c:pt idx="26">
                  <c:v>5.6244813876164519E-4</c:v>
                </c:pt>
                <c:pt idx="27">
                  <c:v>5.6119693943206656E-4</c:v>
                </c:pt>
                <c:pt idx="28">
                  <c:v>5.583144907961848E-4</c:v>
                </c:pt>
                <c:pt idx="29">
                  <c:v>5.5699359108482603E-4</c:v>
                </c:pt>
                <c:pt idx="30">
                  <c:v>5.5564650541012437E-4</c:v>
                </c:pt>
                <c:pt idx="31">
                  <c:v>5.5311913500801489E-4</c:v>
                </c:pt>
                <c:pt idx="32">
                  <c:v>5.5230368595791609E-4</c:v>
                </c:pt>
                <c:pt idx="33">
                  <c:v>5.4864370869756225E-4</c:v>
                </c:pt>
                <c:pt idx="34">
                  <c:v>5.4721526613201886E-4</c:v>
                </c:pt>
                <c:pt idx="35">
                  <c:v>5.4578622804175294E-4</c:v>
                </c:pt>
                <c:pt idx="36">
                  <c:v>5.4322310363604757E-4</c:v>
                </c:pt>
                <c:pt idx="37">
                  <c:v>5.4238071340462581E-4</c:v>
                </c:pt>
                <c:pt idx="38">
                  <c:v>5.3876638437474176E-4</c:v>
                </c:pt>
                <c:pt idx="39">
                  <c:v>5.3741484711339966E-4</c:v>
                </c:pt>
                <c:pt idx="40">
                  <c:v>5.3609007644449735E-4</c:v>
                </c:pt>
                <c:pt idx="41">
                  <c:v>5.3405650506085326E-4</c:v>
                </c:pt>
                <c:pt idx="42">
                  <c:v>5.3318915947248165E-4</c:v>
                </c:pt>
                <c:pt idx="43">
                  <c:v>5.3000000000004324E-4</c:v>
                </c:pt>
                <c:pt idx="44">
                  <c:v>5.2888708126582449E-4</c:v>
                </c:pt>
                <c:pt idx="45">
                  <c:v>5.2780192611495062E-4</c:v>
                </c:pt>
                <c:pt idx="46">
                  <c:v>5.2649786635200241E-4</c:v>
                </c:pt>
                <c:pt idx="47">
                  <c:v>5.2560994295334693E-4</c:v>
                </c:pt>
                <c:pt idx="48">
                  <c:v>5.2284690125316258E-4</c:v>
                </c:pt>
                <c:pt idx="49">
                  <c:v>5.2190421087742968E-4</c:v>
                </c:pt>
                <c:pt idx="50">
                  <c:v>5.2099186848686267E-4</c:v>
                </c:pt>
                <c:pt idx="51">
                  <c:v>5.2011029888729605E-4</c:v>
                </c:pt>
                <c:pt idx="52">
                  <c:v>5.1947849778181487E-4</c:v>
                </c:pt>
                <c:pt idx="53">
                  <c:v>5.1690031191955544E-4</c:v>
                </c:pt>
                <c:pt idx="54">
                  <c:v>5.1617904576721745E-4</c:v>
                </c:pt>
                <c:pt idx="55">
                  <c:v>5.1549114168480807E-4</c:v>
                </c:pt>
                <c:pt idx="56">
                  <c:v>5.1483703796129402E-4</c:v>
                </c:pt>
                <c:pt idx="57">
                  <c:v>5.1493083180396059E-4</c:v>
                </c:pt>
                <c:pt idx="58">
                  <c:v>5.1256745985491176E-4</c:v>
                </c:pt>
                <c:pt idx="59">
                  <c:v>5.1208899968676908E-4</c:v>
                </c:pt>
                <c:pt idx="60">
                  <c:v>5.1164701007166968E-4</c:v>
                </c:pt>
                <c:pt idx="61">
                  <c:v>5.1124194278762592E-4</c:v>
                </c:pt>
                <c:pt idx="62">
                  <c:v>5.1211711692020331E-4</c:v>
                </c:pt>
                <c:pt idx="63">
                  <c:v>5.0999999999069368E-4</c:v>
                </c:pt>
                <c:pt idx="64">
                  <c:v>5.0981259772799948E-4</c:v>
                </c:pt>
                <c:pt idx="65">
                  <c:v>5.0971486216282419E-4</c:v>
                </c:pt>
                <c:pt idx="66">
                  <c:v>5.0970358444171109E-4</c:v>
                </c:pt>
                <c:pt idx="67">
                  <c:v>5.1082850246871405E-4</c:v>
                </c:pt>
                <c:pt idx="68">
                  <c:v>5.1126598489532784E-4</c:v>
                </c:pt>
                <c:pt idx="69">
                  <c:v>5.1176616263827761E-4</c:v>
                </c:pt>
                <c:pt idx="70">
                  <c:v>5.1501925402435095E-4</c:v>
                </c:pt>
                <c:pt idx="71">
                  <c:v>5.143215203808893E-4</c:v>
                </c:pt>
                <c:pt idx="72">
                  <c:v>5.1508053833184601E-4</c:v>
                </c:pt>
                <c:pt idx="73">
                  <c:v>5.1588007177469559E-4</c:v>
                </c:pt>
                <c:pt idx="74">
                  <c:v>5.1671626142525825E-4</c:v>
                </c:pt>
                <c:pt idx="75">
                  <c:v>5.20513795732508E-4</c:v>
                </c:pt>
                <c:pt idx="76">
                  <c:v>5.2034876975642983E-4</c:v>
                </c:pt>
                <c:pt idx="77">
                  <c:v>5.2130872449612862E-4</c:v>
                </c:pt>
                <c:pt idx="78">
                  <c:v>5.222812037064935E-4</c:v>
                </c:pt>
                <c:pt idx="79">
                  <c:v>5.2875354817325589E-4</c:v>
                </c:pt>
                <c:pt idx="80">
                  <c:v>5.2833470087561589E-4</c:v>
                </c:pt>
                <c:pt idx="81">
                  <c:v>5.2718337750872629E-4</c:v>
                </c:pt>
                <c:pt idx="82">
                  <c:v>5.2814149918190456E-4</c:v>
                </c:pt>
                <c:pt idx="83">
                  <c:v>5.2908187668752296E-4</c:v>
                </c:pt>
                <c:pt idx="84">
                  <c:v>5.2999999999881831E-4</c:v>
                </c:pt>
                <c:pt idx="85">
                  <c:v>5.3310389482678347E-4</c:v>
                </c:pt>
                <c:pt idx="86">
                  <c:v>5.3344576014069389E-4</c:v>
                </c:pt>
                <c:pt idx="87">
                  <c:v>5.3425429897854858E-4</c:v>
                </c:pt>
                <c:pt idx="88">
                  <c:v>5.3504269530540158E-4</c:v>
                </c:pt>
                <c:pt idx="89">
                  <c:v>5.3581144982911175E-4</c:v>
                </c:pt>
                <c:pt idx="90">
                  <c:v>5.356782301744092E-4</c:v>
                </c:pt>
                <c:pt idx="91">
                  <c:v>5.3869989852139521E-4</c:v>
                </c:pt>
                <c:pt idx="92">
                  <c:v>5.3937778911765475E-4</c:v>
                </c:pt>
                <c:pt idx="93">
                  <c:v>5.4003894283813857E-4</c:v>
                </c:pt>
                <c:pt idx="94">
                  <c:v>5.4068382728359929E-4</c:v>
                </c:pt>
                <c:pt idx="95">
                  <c:v>5.4246021369283126E-4</c:v>
                </c:pt>
                <c:pt idx="96">
                  <c:v>5.4310985876319733E-4</c:v>
                </c:pt>
                <c:pt idx="97">
                  <c:v>5.4368024528061239E-4</c:v>
                </c:pt>
                <c:pt idx="98">
                  <c:v>5.4423706878999577E-4</c:v>
                </c:pt>
                <c:pt idx="99">
                  <c:v>5.447807637788618E-4</c:v>
                </c:pt>
                <c:pt idx="100">
                  <c:v>5.46041855505828E-4</c:v>
                </c:pt>
                <c:pt idx="101">
                  <c:v>5.4683278271850733E-4</c:v>
                </c:pt>
                <c:pt idx="102">
                  <c:v>5.4731718685109391E-4</c:v>
                </c:pt>
                <c:pt idx="103">
                  <c:v>5.4779097004568845E-4</c:v>
                </c:pt>
                <c:pt idx="104">
                  <c:v>5.4825453367415811E-4</c:v>
                </c:pt>
                <c:pt idx="105">
                  <c:v>5.4910287642136928E-4</c:v>
                </c:pt>
                <c:pt idx="106">
                  <c:v>5.5000000121540097E-4</c:v>
                </c:pt>
                <c:pt idx="107">
                  <c:v>5.5037682415209064E-4</c:v>
                </c:pt>
                <c:pt idx="108">
                  <c:v>5.5072150126261497E-4</c:v>
                </c:pt>
                <c:pt idx="109">
                  <c:v>5.5103723312299735E-4</c:v>
                </c:pt>
                <c:pt idx="110">
                  <c:v>5.5122007392489685E-4</c:v>
                </c:pt>
                <c:pt idx="111">
                  <c:v>5.5207535099148746E-4</c:v>
                </c:pt>
                <c:pt idx="112">
                  <c:v>5.5229499663956801E-4</c:v>
                </c:pt>
                <c:pt idx="113">
                  <c:v>5.5250527932310795E-4</c:v>
                </c:pt>
                <c:pt idx="114">
                  <c:v>5.5270952588885056E-4</c:v>
                </c:pt>
                <c:pt idx="115">
                  <c:v>5.5261731848037579E-4</c:v>
                </c:pt>
                <c:pt idx="116">
                  <c:v>5.5353331920208668E-4</c:v>
                </c:pt>
                <c:pt idx="117">
                  <c:v>5.537579191718325E-4</c:v>
                </c:pt>
                <c:pt idx="118">
                  <c:v>5.5399682287982695E-4</c:v>
                </c:pt>
                <c:pt idx="119">
                  <c:v>5.5425348343214511E-4</c:v>
                </c:pt>
                <c:pt idx="120">
                  <c:v>5.5444402049291701E-4</c:v>
                </c:pt>
                <c:pt idx="121">
                  <c:v>5.5552738757990361E-4</c:v>
                </c:pt>
                <c:pt idx="122">
                  <c:v>5.5592526032637892E-4</c:v>
                </c:pt>
                <c:pt idx="123">
                  <c:v>5.5636198739360135E-4</c:v>
                </c:pt>
                <c:pt idx="124">
                  <c:v>5.5684114817632405E-4</c:v>
                </c:pt>
                <c:pt idx="125">
                  <c:v>5.5789266380672448E-4</c:v>
                </c:pt>
                <c:pt idx="126">
                  <c:v>5.5925434802077043E-4</c:v>
                </c:pt>
                <c:pt idx="127">
                  <c:v>5.5999999998746245E-4</c:v>
                </c:pt>
                <c:pt idx="128">
                  <c:v>5.6080966494391276E-4</c:v>
                </c:pt>
                <c:pt idx="129">
                  <c:v>5.6168247031577968E-4</c:v>
                </c:pt>
                <c:pt idx="130">
                  <c:v>5.6399471148259263E-4</c:v>
                </c:pt>
                <c:pt idx="131">
                  <c:v>5.6574962539973248E-4</c:v>
                </c:pt>
                <c:pt idx="132">
                  <c:v>5.6689635200184564E-4</c:v>
                </c:pt>
                <c:pt idx="133">
                  <c:v>5.6808936432945769E-4</c:v>
                </c:pt>
                <c:pt idx="134">
                  <c:v>5.6932578208404854E-4</c:v>
                </c:pt>
                <c:pt idx="135">
                  <c:v>5.7256888824518614E-4</c:v>
                </c:pt>
                <c:pt idx="136">
                  <c:v>5.7464718941592637E-4</c:v>
                </c:pt>
                <c:pt idx="137">
                  <c:v>5.7605671781896315E-4</c:v>
                </c:pt>
                <c:pt idx="138">
                  <c:v>5.7749194263379293E-4</c:v>
                </c:pt>
                <c:pt idx="139">
                  <c:v>5.7894984114146382E-4</c:v>
                </c:pt>
                <c:pt idx="140">
                  <c:v>5.8268620355115739E-4</c:v>
                </c:pt>
                <c:pt idx="141">
                  <c:v>5.8494700547525886E-4</c:v>
                </c:pt>
                <c:pt idx="142">
                  <c:v>5.8647221940148406E-4</c:v>
                </c:pt>
                <c:pt idx="143">
                  <c:v>5.88001543337795E-4</c:v>
                </c:pt>
                <c:pt idx="144">
                  <c:v>5.8953181210275951E-4</c:v>
                </c:pt>
                <c:pt idx="145">
                  <c:v>5.9330734966156246E-4</c:v>
                </c:pt>
                <c:pt idx="146">
                  <c:v>5.9559831944219353E-4</c:v>
                </c:pt>
                <c:pt idx="147">
                  <c:v>5.9708512224974941E-4</c:v>
                </c:pt>
                <c:pt idx="148">
                  <c:v>5.9855345136984887E-4</c:v>
                </c:pt>
                <c:pt idx="149">
                  <c:v>5.9999999914719146E-4</c:v>
                </c:pt>
                <c:pt idx="150">
                  <c:v>6.0336476753643144E-4</c:v>
                </c:pt>
                <c:pt idx="151">
                  <c:v>6.0555008997400432E-4</c:v>
                </c:pt>
                <c:pt idx="152">
                  <c:v>6.0688386850469385E-4</c:v>
                </c:pt>
                <c:pt idx="153">
                  <c:v>6.0819860113912601E-4</c:v>
                </c:pt>
                <c:pt idx="154">
                  <c:v>6.0949553296943979E-4</c:v>
                </c:pt>
                <c:pt idx="155">
                  <c:v>6.1242360195733626E-4</c:v>
                </c:pt>
                <c:pt idx="156">
                  <c:v>6.1453053817234584E-4</c:v>
                </c:pt>
                <c:pt idx="157">
                  <c:v>6.1575752644355073E-4</c:v>
                </c:pt>
                <c:pt idx="158">
                  <c:v>6.1697441491058457E-4</c:v>
                </c:pt>
                <c:pt idx="159">
                  <c:v>6.1818252548019581E-4</c:v>
                </c:pt>
                <c:pt idx="160">
                  <c:v>6.208634676434456E-4</c:v>
                </c:pt>
                <c:pt idx="161">
                  <c:v>6.2295401098410837E-4</c:v>
                </c:pt>
                <c:pt idx="162">
                  <c:v>6.2413844473212037E-4</c:v>
                </c:pt>
                <c:pt idx="163">
                  <c:v>6.2532226246045874E-4</c:v>
                </c:pt>
                <c:pt idx="164">
                  <c:v>6.2650686288894832E-4</c:v>
                </c:pt>
                <c:pt idx="165">
                  <c:v>6.2913783259752596E-4</c:v>
                </c:pt>
                <c:pt idx="166">
                  <c:v>6.312814500538164E-4</c:v>
                </c:pt>
                <c:pt idx="167">
                  <c:v>6.3249132883859091E-4</c:v>
                </c:pt>
                <c:pt idx="168">
                  <c:v>6.3371061308125742E-4</c:v>
                </c:pt>
                <c:pt idx="169">
                  <c:v>6.3494077831646929E-4</c:v>
                </c:pt>
                <c:pt idx="170">
                  <c:v>6.3772636817137113E-4</c:v>
                </c:pt>
                <c:pt idx="171">
                  <c:v>6.3999999999587065E-4</c:v>
                </c:pt>
                <c:pt idx="172">
                  <c:v>6.4130607749254571E-4</c:v>
                </c:pt>
                <c:pt idx="173">
                  <c:v>6.4263038277825228E-4</c:v>
                </c:pt>
                <c:pt idx="174">
                  <c:v>6.4397359150364906E-4</c:v>
                </c:pt>
                <c:pt idx="175">
                  <c:v>6.4708534675095818E-4</c:v>
                </c:pt>
                <c:pt idx="176">
                  <c:v>6.4954915953743624E-4</c:v>
                </c:pt>
                <c:pt idx="177">
                  <c:v>6.5099720594569675E-4</c:v>
                </c:pt>
                <c:pt idx="178">
                  <c:v>6.5246832113481559E-4</c:v>
                </c:pt>
                <c:pt idx="179">
                  <c:v>6.5396321790250368E-4</c:v>
                </c:pt>
                <c:pt idx="180">
                  <c:v>6.5749432059359735E-4</c:v>
                </c:pt>
                <c:pt idx="181">
                  <c:v>6.6019506248873535E-4</c:v>
                </c:pt>
                <c:pt idx="182">
                  <c:v>6.6181974489137494E-4</c:v>
                </c:pt>
                <c:pt idx="183">
                  <c:v>6.6347259712672764E-4</c:v>
                </c:pt>
                <c:pt idx="184">
                  <c:v>6.6515436915050741E-4</c:v>
                </c:pt>
                <c:pt idx="185">
                  <c:v>6.6919703891388845E-4</c:v>
                </c:pt>
                <c:pt idx="186">
                  <c:v>6.7218584006528768E-4</c:v>
                </c:pt>
                <c:pt idx="187">
                  <c:v>6.7402364619437508E-4</c:v>
                </c:pt>
                <c:pt idx="188">
                  <c:v>6.7589498334777573E-4</c:v>
                </c:pt>
                <c:pt idx="189">
                  <c:v>6.7780063865125145E-4</c:v>
                </c:pt>
                <c:pt idx="190">
                  <c:v>6.8244992707931079E-4</c:v>
                </c:pt>
                <c:pt idx="191">
                  <c:v>6.8578236978438054E-4</c:v>
                </c:pt>
                <c:pt idx="192">
                  <c:v>6.8787160863227755E-4</c:v>
                </c:pt>
                <c:pt idx="193">
                  <c:v>6.8999999993350867E-4</c:v>
                </c:pt>
                <c:pt idx="194">
                  <c:v>6.9216725843439036E-4</c:v>
                </c:pt>
                <c:pt idx="195">
                  <c:v>6.9749975433816948E-4</c:v>
                </c:pt>
                <c:pt idx="196">
                  <c:v>7.011972028299002E-4</c:v>
                </c:pt>
                <c:pt idx="197">
                  <c:v>7.0353902593377378E-4</c:v>
                </c:pt>
                <c:pt idx="198">
                  <c:v>7.059121978073644E-4</c:v>
                </c:pt>
                <c:pt idx="199">
                  <c:v>7.0831551053515121E-4</c:v>
                </c:pt>
                <c:pt idx="200">
                  <c:v>7.0904391726626557E-4</c:v>
                </c:pt>
                <c:pt idx="201">
                  <c:v>7.182057136613225E-4</c:v>
                </c:pt>
                <c:pt idx="202">
                  <c:v>7.2074131390418845E-4</c:v>
                </c:pt>
                <c:pt idx="203">
                  <c:v>7.2329962868765895E-4</c:v>
                </c:pt>
                <c:pt idx="204">
                  <c:v>7.2587939048493824E-4</c:v>
                </c:pt>
                <c:pt idx="205">
                  <c:v>7.3215473294766615E-4</c:v>
                </c:pt>
                <c:pt idx="206">
                  <c:v>7.3638725916072079E-4</c:v>
                </c:pt>
                <c:pt idx="207">
                  <c:v>7.3905494500193592E-4</c:v>
                </c:pt>
                <c:pt idx="208">
                  <c:v>7.4173629381615077E-4</c:v>
                </c:pt>
                <c:pt idx="209">
                  <c:v>7.4442997844602213E-4</c:v>
                </c:pt>
                <c:pt idx="210">
                  <c:v>7.5090354627525076E-4</c:v>
                </c:pt>
                <c:pt idx="211">
                  <c:v>7.5530123378218361E-4</c:v>
                </c:pt>
                <c:pt idx="212">
                  <c:v>7.5803639193037326E-4</c:v>
                </c:pt>
                <c:pt idx="213">
                  <c:v>7.6077574402501336E-4</c:v>
                </c:pt>
                <c:pt idx="214">
                  <c:v>7.6351790326507354E-4</c:v>
                </c:pt>
                <c:pt idx="215">
                  <c:v>7.7000000000714637E-4</c:v>
                </c:pt>
                <c:pt idx="216">
                  <c:v>7.7448681338675336E-4</c:v>
                </c:pt>
                <c:pt idx="217">
                  <c:v>7.7722356286475064E-4</c:v>
                </c:pt>
                <c:pt idx="218">
                  <c:v>7.7995746504227039E-4</c:v>
                </c:pt>
                <c:pt idx="219">
                  <c:v>7.8268850842078434E-4</c:v>
                </c:pt>
                <c:pt idx="220">
                  <c:v>7.8904995523611915E-4</c:v>
                </c:pt>
                <c:pt idx="221">
                  <c:v>7.9358386081838797E-4</c:v>
                </c:pt>
                <c:pt idx="222">
                  <c:v>7.9630043456614815E-4</c:v>
                </c:pt>
                <c:pt idx="223">
                  <c:v>7.9901407862826342E-4</c:v>
                </c:pt>
                <c:pt idx="224">
                  <c:v>8.0172478087438259E-4</c:v>
                </c:pt>
                <c:pt idx="225">
                  <c:v>8.0797053624650594E-4</c:v>
                </c:pt>
                <c:pt idx="226">
                  <c:v>8.1253792592355073E-4</c:v>
                </c:pt>
                <c:pt idx="227">
                  <c:v>8.1523373396872874E-4</c:v>
                </c:pt>
                <c:pt idx="228">
                  <c:v>8.1792652551770321E-4</c:v>
                </c:pt>
                <c:pt idx="229">
                  <c:v>8.2061628780786134E-4</c:v>
                </c:pt>
                <c:pt idx="230">
                  <c:v>8.2675819913373611E-4</c:v>
                </c:pt>
                <c:pt idx="231">
                  <c:v>8.3134478596019518E-4</c:v>
                </c:pt>
                <c:pt idx="232">
                  <c:v>8.3401920735182925E-4</c:v>
                </c:pt>
                <c:pt idx="233">
                  <c:v>8.3669052101065233E-4</c:v>
                </c:pt>
                <c:pt idx="234">
                  <c:v>8.3935871354200945E-4</c:v>
                </c:pt>
                <c:pt idx="235">
                  <c:v>8.4540918435276405E-4</c:v>
                </c:pt>
                <c:pt idx="236">
                  <c:v>8.5000000132807226E-4</c:v>
                </c:pt>
                <c:pt idx="237">
                  <c:v>8.5265245104612988E-4</c:v>
                </c:pt>
                <c:pt idx="238">
                  <c:v>8.5530209960893444E-4</c:v>
                </c:pt>
                <c:pt idx="239">
                  <c:v>8.5794933732870706E-4</c:v>
                </c:pt>
                <c:pt idx="240">
                  <c:v>8.6393399367045722E-4</c:v>
                </c:pt>
                <c:pt idx="241">
                  <c:v>8.6852206309711753E-4</c:v>
                </c:pt>
                <c:pt idx="242">
                  <c:v>8.7116317835457221E-4</c:v>
                </c:pt>
                <c:pt idx="243">
                  <c:v>8.7380427088193499E-4</c:v>
                </c:pt>
                <c:pt idx="244">
                  <c:v>8.7644574640353685E-4</c:v>
                </c:pt>
                <c:pt idx="245">
                  <c:v>8.8243371553690594E-4</c:v>
                </c:pt>
                <c:pt idx="246">
                  <c:v>8.8702366999110873E-4</c:v>
                </c:pt>
                <c:pt idx="247">
                  <c:v>8.8967322341949255E-4</c:v>
                </c:pt>
                <c:pt idx="248">
                  <c:v>8.9232564042946729E-4</c:v>
                </c:pt>
                <c:pt idx="249">
                  <c:v>8.9498134215900685E-4</c:v>
                </c:pt>
                <c:pt idx="250">
                  <c:v>9.0104806559236628E-4</c:v>
                </c:pt>
                <c:pt idx="251">
                  <c:v>9.056454961086076E-4</c:v>
                </c:pt>
                <c:pt idx="252">
                  <c:v>9.0832401558123949E-4</c:v>
                </c:pt>
                <c:pt idx="253">
                  <c:v>9.1100839284636898E-4</c:v>
                </c:pt>
                <c:pt idx="254">
                  <c:v>9.1369906445802184E-4</c:v>
                </c:pt>
                <c:pt idx="255">
                  <c:v>9.1992208404164375E-4</c:v>
                </c:pt>
                <c:pt idx="256">
                  <c:v>9.2453350252166497E-4</c:v>
                </c:pt>
                <c:pt idx="257">
                  <c:v>9.2726227125307815E-4</c:v>
                </c:pt>
                <c:pt idx="258">
                  <c:v>9.2999999990398257E-4</c:v>
                </c:pt>
                <c:pt idx="259">
                  <c:v>9.3274217388775594E-4</c:v>
                </c:pt>
                <c:pt idx="260">
                  <c:v>9.4291939753878798E-4</c:v>
                </c:pt>
                <c:pt idx="261">
                  <c:v>9.4649265938538544E-4</c:v>
                </c:pt>
                <c:pt idx="262">
                  <c:v>9.492614337162893E-4</c:v>
                </c:pt>
                <c:pt idx="263">
                  <c:v>9.5204010031874292E-4</c:v>
                </c:pt>
                <c:pt idx="264">
                  <c:v>9.5290605738162332E-4</c:v>
                </c:pt>
                <c:pt idx="265">
                  <c:v>9.632860811920798E-4</c:v>
                </c:pt>
                <c:pt idx="266">
                  <c:v>9.6613865639804471E-4</c:v>
                </c:pt>
                <c:pt idx="267">
                  <c:v>9.6901102552328052E-4</c:v>
                </c:pt>
                <c:pt idx="268">
                  <c:v>9.7190490021997679E-4</c:v>
                </c:pt>
                <c:pt idx="269">
                  <c:v>9.7888327010312373E-4</c:v>
                </c:pt>
                <c:pt idx="270">
                  <c:v>9.8373030159021107E-4</c:v>
                </c:pt>
                <c:pt idx="271">
                  <c:v>9.8675799276568194E-4</c:v>
                </c:pt>
                <c:pt idx="272">
                  <c:v>9.8981782774022731E-4</c:v>
                </c:pt>
                <c:pt idx="273">
                  <c:v>9.9291164094563182E-4</c:v>
                </c:pt>
                <c:pt idx="274">
                  <c:v>1.000281426155639E-3</c:v>
                </c:pt>
                <c:pt idx="275">
                  <c:v>1.0056639787308329E-3</c:v>
                </c:pt>
                <c:pt idx="276">
                  <c:v>1.0089558136034656E-3</c:v>
                </c:pt>
                <c:pt idx="277">
                  <c:v>1.012293001734781E-3</c:v>
                </c:pt>
                <c:pt idx="278">
                  <c:v>1.0156775003793022E-3</c:v>
                </c:pt>
                <c:pt idx="279">
                  <c:v>1.0235234204416389E-3</c:v>
                </c:pt>
                <c:pt idx="280">
                  <c:v>1.0297283594812774E-3</c:v>
                </c:pt>
                <c:pt idx="281">
                  <c:v>1.0333905451774528E-3</c:v>
                </c:pt>
                <c:pt idx="282">
                  <c:v>1.0371309831834657E-3</c:v>
                </c:pt>
                <c:pt idx="283">
                  <c:v>1.0409464735715412E-3</c:v>
                </c:pt>
                <c:pt idx="284">
                  <c:v>1.0494065790374581E-3</c:v>
                </c:pt>
                <c:pt idx="285">
                  <c:v>1.0568936844973615E-3</c:v>
                </c:pt>
                <c:pt idx="286">
                  <c:v>1.0610351619461248E-3</c:v>
                </c:pt>
                <c:pt idx="287">
                  <c:v>1.0652317266090208E-3</c:v>
                </c:pt>
                <c:pt idx="288">
                  <c:v>1.0694799233301076E-3</c:v>
                </c:pt>
                <c:pt idx="289">
                  <c:v>1.0784952222040256E-3</c:v>
                </c:pt>
                <c:pt idx="290">
                  <c:v>1.0869186511074335E-3</c:v>
                </c:pt>
                <c:pt idx="291">
                  <c:v>1.0913719041710562E-3</c:v>
                </c:pt>
                <c:pt idx="292">
                  <c:v>1.0958552923558173E-3</c:v>
                </c:pt>
                <c:pt idx="293">
                  <c:v>1.1003651051503661E-3</c:v>
                </c:pt>
                <c:pt idx="294">
                  <c:v>1.1097537999254681E-3</c:v>
                </c:pt>
                <c:pt idx="295">
                  <c:v>1.1185931150781239E-3</c:v>
                </c:pt>
                <c:pt idx="296">
                  <c:v>1.1231781161096792E-3</c:v>
                </c:pt>
                <c:pt idx="297">
                  <c:v>1.1277665123775457E-3</c:v>
                </c:pt>
                <c:pt idx="298">
                  <c:v>1.132354337921889E-3</c:v>
                </c:pt>
                <c:pt idx="299">
                  <c:v>1.1419288877147493E-3</c:v>
                </c:pt>
                <c:pt idx="300">
                  <c:v>1.1506193362578188E-3</c:v>
                </c:pt>
                <c:pt idx="301">
                  <c:v>1.1551435413652434E-3</c:v>
                </c:pt>
                <c:pt idx="302">
                  <c:v>1.1596535103364531E-3</c:v>
                </c:pt>
                <c:pt idx="303">
                  <c:v>1.1641584838143284E-3</c:v>
                </c:pt>
                <c:pt idx="304">
                  <c:v>1.1737889675566741E-3</c:v>
                </c:pt>
                <c:pt idx="305">
                  <c:v>1.1821207081416539E-3</c:v>
                </c:pt>
                <c:pt idx="306">
                  <c:v>1.1865949001619272E-3</c:v>
                </c:pt>
                <c:pt idx="307">
                  <c:v>1.191061760690513E-3</c:v>
                </c:pt>
                <c:pt idx="308">
                  <c:v>1.1955208931928797E-3</c:v>
                </c:pt>
                <c:pt idx="309">
                  <c:v>1.2052472697278473E-3</c:v>
                </c:pt>
                <c:pt idx="310">
                  <c:v>1.2132721402457599E-3</c:v>
                </c:pt>
                <c:pt idx="311">
                  <c:v>1.2176866125924435E-3</c:v>
                </c:pt>
                <c:pt idx="312">
                  <c:v>1.222090934499734E-3</c:v>
                </c:pt>
                <c:pt idx="313">
                  <c:v>1.2264846950312506E-3</c:v>
                </c:pt>
                <c:pt idx="314">
                  <c:v>1.2362921983454316E-3</c:v>
                </c:pt>
                <c:pt idx="315">
                  <c:v>1.2439458326427841E-3</c:v>
                </c:pt>
                <c:pt idx="316">
                  <c:v>1.2482805502253597E-3</c:v>
                </c:pt>
                <c:pt idx="317">
                  <c:v>1.2526021976015387E-3</c:v>
                </c:pt>
                <c:pt idx="318">
                  <c:v>1.2569103494315574E-3</c:v>
                </c:pt>
                <c:pt idx="319">
                  <c:v>1.2667841849467001E-3</c:v>
                </c:pt>
                <c:pt idx="320">
                  <c:v>1.2739994224813557E-3</c:v>
                </c:pt>
                <c:pt idx="321">
                  <c:v>1.2782336444709334E-3</c:v>
                </c:pt>
                <c:pt idx="322">
                  <c:v>1.2824340015439412E-3</c:v>
                </c:pt>
                <c:pt idx="323">
                  <c:v>1.2865848841253772E-3</c:v>
                </c:pt>
                <c:pt idx="324">
                  <c:v>1.2964313327561282E-3</c:v>
                </c:pt>
                <c:pt idx="325">
                  <c:v>1.3027640183567444E-3</c:v>
                </c:pt>
                <c:pt idx="326">
                  <c:v>1.3067205891084304E-3</c:v>
                </c:pt>
                <c:pt idx="327">
                  <c:v>1.3106491488257478E-3</c:v>
                </c:pt>
                <c:pt idx="328">
                  <c:v>1.3116193745492861E-3</c:v>
                </c:pt>
                <c:pt idx="329">
                  <c:v>1.3125507667311736E-3</c:v>
                </c:pt>
                <c:pt idx="330">
                  <c:v>1.3300023673485169E-3</c:v>
                </c:pt>
                <c:pt idx="331">
                  <c:v>1.3338416905123453E-3</c:v>
                </c:pt>
                <c:pt idx="332">
                  <c:v>1.3376795981145878E-3</c:v>
                </c:pt>
                <c:pt idx="333">
                  <c:v>1.3415200261907424E-3</c:v>
                </c:pt>
                <c:pt idx="334">
                  <c:v>1.3514626379811628E-3</c:v>
                </c:pt>
                <c:pt idx="335">
                  <c:v>1.3569868599812324E-3</c:v>
                </c:pt>
                <c:pt idx="336">
                  <c:v>1.3609001270097907E-3</c:v>
                </c:pt>
                <c:pt idx="337">
                  <c:v>1.3648402483712433E-3</c:v>
                </c:pt>
                <c:pt idx="338">
                  <c:v>1.3688113993280276E-3</c:v>
                </c:pt>
                <c:pt idx="339">
                  <c:v>1.3892811250616462E-3</c:v>
                </c:pt>
                <c:pt idx="340">
                  <c:v>1.3935280484269558E-3</c:v>
                </c:pt>
                <c:pt idx="341">
                  <c:v>1.3978361854390198E-3</c:v>
                </c:pt>
                <c:pt idx="342">
                  <c:v>1.4086567069800458E-3</c:v>
                </c:pt>
                <c:pt idx="343">
                  <c:v>1.4157287954809404E-3</c:v>
                </c:pt>
                <c:pt idx="344">
                  <c:v>1.4203642648714123E-3</c:v>
                </c:pt>
                <c:pt idx="345">
                  <c:v>1.4250632773456652E-3</c:v>
                </c:pt>
                <c:pt idx="346">
                  <c:v>1.4298251875080718E-3</c:v>
                </c:pt>
                <c:pt idx="347">
                  <c:v>1.4412527769631731E-3</c:v>
                </c:pt>
                <c:pt idx="348">
                  <c:v>1.4545550785491183E-3</c:v>
                </c:pt>
                <c:pt idx="349">
                  <c:v>1.4596803925224589E-3</c:v>
                </c:pt>
                <c:pt idx="350">
                  <c:v>1.4648638718981568E-3</c:v>
                </c:pt>
                <c:pt idx="351">
                  <c:v>1.4768504783514204E-3</c:v>
                </c:pt>
                <c:pt idx="352">
                  <c:v>1.4861651945846093E-3</c:v>
                </c:pt>
                <c:pt idx="353">
                  <c:v>1.4916287472684145E-3</c:v>
                </c:pt>
                <c:pt idx="354">
                  <c:v>1.4971461102099488E-3</c:v>
                </c:pt>
                <c:pt idx="355">
                  <c:v>1.502716530717495E-3</c:v>
                </c:pt>
                <c:pt idx="356">
                  <c:v>1.5152138784118188E-3</c:v>
                </c:pt>
                <c:pt idx="357">
                  <c:v>1.525513466160657E-3</c:v>
                </c:pt>
                <c:pt idx="358">
                  <c:v>1.5313376156994133E-3</c:v>
                </c:pt>
                <c:pt idx="359">
                  <c:v>1.5372101455914822E-3</c:v>
                </c:pt>
                <c:pt idx="360">
                  <c:v>1.5431302494513302E-3</c:v>
                </c:pt>
                <c:pt idx="361">
                  <c:v>1.5560887391850729E-3</c:v>
                </c:pt>
                <c:pt idx="362">
                  <c:v>1.5672700082998393E-3</c:v>
                </c:pt>
                <c:pt idx="363">
                  <c:v>1.5734300858019597E-3</c:v>
                </c:pt>
                <c:pt idx="364">
                  <c:v>1.5796598108715743E-3</c:v>
                </c:pt>
                <c:pt idx="365">
                  <c:v>1.5859555113907308E-3</c:v>
                </c:pt>
                <c:pt idx="366">
                  <c:v>1.5994104113766544E-3</c:v>
                </c:pt>
                <c:pt idx="367">
                  <c:v>1.6117235569512783E-3</c:v>
                </c:pt>
                <c:pt idx="368">
                  <c:v>1.618292984250855E-3</c:v>
                </c:pt>
                <c:pt idx="369">
                  <c:v>1.62490571302878E-3</c:v>
                </c:pt>
                <c:pt idx="370">
                  <c:v>1.6315578573834798E-3</c:v>
                </c:pt>
                <c:pt idx="371">
                  <c:v>1.6454345533876069E-3</c:v>
                </c:pt>
                <c:pt idx="372">
                  <c:v>1.6584818031712876E-3</c:v>
                </c:pt>
                <c:pt idx="373">
                  <c:v>1.6652716674832888E-3</c:v>
                </c:pt>
                <c:pt idx="374">
                  <c:v>1.6720769902876392E-3</c:v>
                </c:pt>
                <c:pt idx="375">
                  <c:v>1.678893671770809E-3</c:v>
                </c:pt>
                <c:pt idx="376">
                  <c:v>1.6929918897567345E-3</c:v>
                </c:pt>
                <c:pt idx="377">
                  <c:v>1.706190918359956E-3</c:v>
                </c:pt>
                <c:pt idx="378">
                  <c:v>1.7130018261565011E-3</c:v>
                </c:pt>
                <c:pt idx="379">
                  <c:v>1.7197988518080785E-3</c:v>
                </c:pt>
                <c:pt idx="380">
                  <c:v>1.7265776815112365E-3</c:v>
                </c:pt>
                <c:pt idx="381">
                  <c:v>1.7406941637443901E-3</c:v>
                </c:pt>
                <c:pt idx="382">
                  <c:v>1.7534236947130708E-3</c:v>
                </c:pt>
                <c:pt idx="383">
                  <c:v>1.7600457675671934E-3</c:v>
                </c:pt>
                <c:pt idx="384">
                  <c:v>1.7666231196221973E-3</c:v>
                </c:pt>
                <c:pt idx="385">
                  <c:v>1.7731564456549213E-3</c:v>
                </c:pt>
                <c:pt idx="386">
                  <c:v>1.7871057212553499E-3</c:v>
                </c:pt>
                <c:pt idx="387">
                  <c:v>1.7989319687168265E-3</c:v>
                </c:pt>
                <c:pt idx="388">
                  <c:v>1.8053001890354636E-3</c:v>
                </c:pt>
                <c:pt idx="389">
                  <c:v>1.8116437364479718E-3</c:v>
                </c:pt>
                <c:pt idx="390">
                  <c:v>1.8179654452622623E-3</c:v>
                </c:pt>
                <c:pt idx="391">
                  <c:v>1.8204950811842012E-3</c:v>
                </c:pt>
                <c:pt idx="392">
                  <c:v>1.8430913541361913E-3</c:v>
                </c:pt>
                <c:pt idx="393">
                  <c:v>1.8493471580211872E-3</c:v>
                </c:pt>
                <c:pt idx="394">
                  <c:v>1.8555985932243284E-3</c:v>
                </c:pt>
                <c:pt idx="395">
                  <c:v>1.8618486487457855E-3</c:v>
                </c:pt>
                <c:pt idx="396">
                  <c:v>1.8757697123646404E-3</c:v>
                </c:pt>
                <c:pt idx="397">
                  <c:v>1.8868956275642369E-3</c:v>
                </c:pt>
                <c:pt idx="398">
                  <c:v>1.8931843932339864E-3</c:v>
                </c:pt>
                <c:pt idx="399">
                  <c:v>1.8994901773666487E-3</c:v>
                </c:pt>
                <c:pt idx="400">
                  <c:v>1.905816123685095E-3</c:v>
                </c:pt>
                <c:pt idx="401">
                  <c:v>1.9199447461039692E-3</c:v>
                </c:pt>
                <c:pt idx="402">
                  <c:v>1.9313851790759855E-3</c:v>
                </c:pt>
                <c:pt idx="403">
                  <c:v>1.9378598659877534E-3</c:v>
                </c:pt>
                <c:pt idx="404">
                  <c:v>1.9443740417369266E-3</c:v>
                </c:pt>
                <c:pt idx="405">
                  <c:v>1.9509310048330258E-3</c:v>
                </c:pt>
                <c:pt idx="406">
                  <c:v>1.965417300914157E-3</c:v>
                </c:pt>
                <c:pt idx="407">
                  <c:v>1.9776329878020784E-3</c:v>
                </c:pt>
                <c:pt idx="408">
                  <c:v>1.9844259804152045E-3</c:v>
                </c:pt>
                <c:pt idx="409">
                  <c:v>1.9912636451008378E-3</c:v>
                </c:pt>
                <c:pt idx="410">
                  <c:v>1.9981447644923864E-3</c:v>
                </c:pt>
                <c:pt idx="411">
                  <c:v>2.0130443559394189E-3</c:v>
                </c:pt>
                <c:pt idx="412">
                  <c:v>2.0260791146884454E-3</c:v>
                </c:pt>
                <c:pt idx="413">
                  <c:v>2.0331589200027222E-3</c:v>
                </c:pt>
                <c:pt idx="414">
                  <c:v>2.0402746795477153E-3</c:v>
                </c:pt>
                <c:pt idx="415">
                  <c:v>2.0474251105231469E-3</c:v>
                </c:pt>
                <c:pt idx="416">
                  <c:v>2.0626681043401152E-3</c:v>
                </c:pt>
                <c:pt idx="417">
                  <c:v>2.0763475654482031E-3</c:v>
                </c:pt>
                <c:pt idx="418">
                  <c:v>2.0836517842790715E-3</c:v>
                </c:pt>
                <c:pt idx="419">
                  <c:v>2.0909827813491827E-3</c:v>
                </c:pt>
                <c:pt idx="420">
                  <c:v>2.0983392083877804E-3</c:v>
                </c:pt>
                <c:pt idx="421">
                  <c:v>2.1138540399685633E-3</c:v>
                </c:pt>
                <c:pt idx="422">
                  <c:v>2.1279919233224503E-3</c:v>
                </c:pt>
                <c:pt idx="423">
                  <c:v>2.1354549486480674E-3</c:v>
                </c:pt>
                <c:pt idx="424">
                  <c:v>2.142935117814662E-3</c:v>
                </c:pt>
                <c:pt idx="425">
                  <c:v>2.1504310170444257E-3</c:v>
                </c:pt>
                <c:pt idx="426">
                  <c:v>2.1661453231613345E-3</c:v>
                </c:pt>
                <c:pt idx="427">
                  <c:v>2.1805433114236235E-3</c:v>
                </c:pt>
                <c:pt idx="428">
                  <c:v>2.1880964708926773E-3</c:v>
                </c:pt>
                <c:pt idx="429">
                  <c:v>2.1956575483804103E-3</c:v>
                </c:pt>
                <c:pt idx="430">
                  <c:v>2.203225937009206E-3</c:v>
                </c:pt>
                <c:pt idx="431">
                  <c:v>2.2190719940000363E-3</c:v>
                </c:pt>
                <c:pt idx="432">
                  <c:v>2.2335603371639282E-3</c:v>
                </c:pt>
                <c:pt idx="433">
                  <c:v>2.2411560501159112E-3</c:v>
                </c:pt>
                <c:pt idx="434">
                  <c:v>2.2487553560117E-3</c:v>
                </c:pt>
                <c:pt idx="435">
                  <c:v>2.256357622328438E-3</c:v>
                </c:pt>
                <c:pt idx="436">
                  <c:v>2.27229889292941E-3</c:v>
                </c:pt>
                <c:pt idx="437">
                  <c:v>2.2867835130981349E-3</c:v>
                </c:pt>
                <c:pt idx="438">
                  <c:v>2.2943909654245219E-3</c:v>
                </c:pt>
                <c:pt idx="439">
                  <c:v>2.3019975060812655E-3</c:v>
                </c:pt>
                <c:pt idx="440">
                  <c:v>2.3096024768923854E-3</c:v>
                </c:pt>
                <c:pt idx="441">
                  <c:v>2.325607559845171E-3</c:v>
                </c:pt>
                <c:pt idx="442">
                  <c:v>2.3399933698868836E-3</c:v>
                </c:pt>
                <c:pt idx="443">
                  <c:v>2.3475804905505613E-3</c:v>
                </c:pt>
                <c:pt idx="444">
                  <c:v>2.3551620153411043E-3</c:v>
                </c:pt>
                <c:pt idx="445">
                  <c:v>2.3627372604241533E-3</c:v>
                </c:pt>
                <c:pt idx="446">
                  <c:v>2.3787746308229054E-3</c:v>
                </c:pt>
                <c:pt idx="447">
                  <c:v>2.3929616386701414E-3</c:v>
                </c:pt>
                <c:pt idx="448">
                  <c:v>2.4004950993788739E-3</c:v>
                </c:pt>
                <c:pt idx="449">
                  <c:v>2.4080181003812997E-3</c:v>
                </c:pt>
                <c:pt idx="450">
                  <c:v>2.4155299321792054E-3</c:v>
                </c:pt>
                <c:pt idx="451">
                  <c:v>2.4315682841006088E-3</c:v>
                </c:pt>
                <c:pt idx="452">
                  <c:v>2.4454703533744438E-3</c:v>
                </c:pt>
                <c:pt idx="453">
                  <c:v>2.4529338353986305E-3</c:v>
                </c:pt>
                <c:pt idx="454">
                  <c:v>2.4603908541654907E-3</c:v>
                </c:pt>
                <c:pt idx="455">
                  <c:v>2.4678425158474928E-3</c:v>
                </c:pt>
                <c:pt idx="456">
                  <c:v>2.470988136330449E-3</c:v>
                </c:pt>
                <c:pt idx="457">
                  <c:v>2.4976179781311049E-3</c:v>
                </c:pt>
                <c:pt idx="458">
                  <c:v>2.5050597099313138E-3</c:v>
                </c:pt>
                <c:pt idx="459">
                  <c:v>2.5125028794572963E-3</c:v>
                </c:pt>
                <c:pt idx="460">
                  <c:v>2.5199486454750681E-3</c:v>
                </c:pt>
                <c:pt idx="461">
                  <c:v>2.5360805068631266E-3</c:v>
                </c:pt>
                <c:pt idx="462">
                  <c:v>2.549781112808785E-3</c:v>
                </c:pt>
                <c:pt idx="463">
                  <c:v>2.5572575058019232E-3</c:v>
                </c:pt>
                <c:pt idx="464">
                  <c:v>2.5647436057016824E-3</c:v>
                </c:pt>
                <c:pt idx="465">
                  <c:v>2.5722406238833915E-3</c:v>
                </c:pt>
                <c:pt idx="466">
                  <c:v>2.5885033115064129E-3</c:v>
                </c:pt>
                <c:pt idx="467">
                  <c:v>2.6023623700365279E-3</c:v>
                </c:pt>
                <c:pt idx="468">
                  <c:v>2.6099324133660286E-3</c:v>
                </c:pt>
                <c:pt idx="469">
                  <c:v>2.6175208011020709E-3</c:v>
                </c:pt>
                <c:pt idx="470">
                  <c:v>2.6251287972476945E-3</c:v>
                </c:pt>
                <c:pt idx="471">
                  <c:v>2.6415787275696446E-3</c:v>
                </c:pt>
                <c:pt idx="472">
                  <c:v>2.6557824092354925E-3</c:v>
                </c:pt>
                <c:pt idx="473">
                  <c:v>2.6635074342750888E-3</c:v>
                </c:pt>
                <c:pt idx="474">
                  <c:v>2.6712583881761541E-3</c:v>
                </c:pt>
                <c:pt idx="475">
                  <c:v>2.6790351583076875E-3</c:v>
                </c:pt>
                <c:pt idx="476">
                  <c:v>2.6957201890703063E-3</c:v>
                </c:pt>
                <c:pt idx="477">
                  <c:v>2.7103981151463982E-3</c:v>
                </c:pt>
                <c:pt idx="478">
                  <c:v>2.7183022435968915E-3</c:v>
                </c:pt>
                <c:pt idx="479">
                  <c:v>2.7262314924725766E-3</c:v>
                </c:pt>
                <c:pt idx="480">
                  <c:v>2.7341857424689965E-3</c:v>
                </c:pt>
                <c:pt idx="481">
                  <c:v>2.7511018819804194E-3</c:v>
                </c:pt>
                <c:pt idx="482">
                  <c:v>2.7662503342091192E-3</c:v>
                </c:pt>
                <c:pt idx="483">
                  <c:v>2.7743277668746459E-3</c:v>
                </c:pt>
                <c:pt idx="484">
                  <c:v>2.7824294648109513E-3</c:v>
                </c:pt>
                <c:pt idx="485">
                  <c:v>2.7905553020385896E-3</c:v>
                </c:pt>
                <c:pt idx="486">
                  <c:v>2.8076896596358506E-3</c:v>
                </c:pt>
                <c:pt idx="487">
                  <c:v>2.8232974908705727E-3</c:v>
                </c:pt>
                <c:pt idx="488">
                  <c:v>2.8315421014634911E-3</c:v>
                </c:pt>
                <c:pt idx="489">
                  <c:v>2.8398100754323009E-3</c:v>
                </c:pt>
                <c:pt idx="490">
                  <c:v>2.8481012801179679E-3</c:v>
                </c:pt>
                <c:pt idx="491">
                  <c:v>2.8654407865218545E-3</c:v>
                </c:pt>
                <c:pt idx="492">
                  <c:v>2.8814957194387486E-3</c:v>
                </c:pt>
                <c:pt idx="493">
                  <c:v>2.8899010544129779E-3</c:v>
                </c:pt>
                <c:pt idx="494">
                  <c:v>2.8983287370519671E-3</c:v>
                </c:pt>
                <c:pt idx="495">
                  <c:v>2.9067782919889014E-3</c:v>
                </c:pt>
                <c:pt idx="496">
                  <c:v>2.9243084429315179E-3</c:v>
                </c:pt>
                <c:pt idx="497">
                  <c:v>2.9407842760563606E-3</c:v>
                </c:pt>
                <c:pt idx="498">
                  <c:v>2.9493349449482027E-3</c:v>
                </c:pt>
                <c:pt idx="499">
                  <c:v>2.9579041642906448E-3</c:v>
                </c:pt>
                <c:pt idx="500">
                  <c:v>2.9664913690242364E-3</c:v>
                </c:pt>
                <c:pt idx="501">
                  <c:v>2.9841832046440947E-3</c:v>
                </c:pt>
                <c:pt idx="502">
                  <c:v>3.0010086264837567E-3</c:v>
                </c:pt>
                <c:pt idx="503">
                  <c:v>3.0096771680774444E-3</c:v>
                </c:pt>
                <c:pt idx="504">
                  <c:v>3.018360236178253E-3</c:v>
                </c:pt>
                <c:pt idx="505">
                  <c:v>3.0270572428816619E-3</c:v>
                </c:pt>
                <c:pt idx="506">
                  <c:v>3.0448775731391139E-3</c:v>
                </c:pt>
                <c:pt idx="507">
                  <c:v>3.0619727833672492E-3</c:v>
                </c:pt>
                <c:pt idx="508">
                  <c:v>3.070730550248917E-3</c:v>
                </c:pt>
                <c:pt idx="509">
                  <c:v>3.0794986597428306E-3</c:v>
                </c:pt>
                <c:pt idx="510">
                  <c:v>3.0882765010880144E-3</c:v>
                </c:pt>
                <c:pt idx="511">
                  <c:v>3.1061920193098786E-3</c:v>
                </c:pt>
                <c:pt idx="512">
                  <c:v>3.1234728554441695E-3</c:v>
                </c:pt>
                <c:pt idx="513">
                  <c:v>3.1322900803111122E-3</c:v>
                </c:pt>
                <c:pt idx="514">
                  <c:v>3.141113303868914E-3</c:v>
                </c:pt>
                <c:pt idx="515">
                  <c:v>3.1499418924902873E-3</c:v>
                </c:pt>
                <c:pt idx="516">
                  <c:v>3.1679194092265441E-3</c:v>
                </c:pt>
                <c:pt idx="517">
                  <c:v>3.2030124761398232E-3</c:v>
                </c:pt>
                <c:pt idx="518">
                  <c:v>3.2562480179686394E-3</c:v>
                </c:pt>
                <c:pt idx="519">
                  <c:v>3.3096433419117898E-3</c:v>
                </c:pt>
                <c:pt idx="520">
                  <c:v>3.3721330638322093E-3</c:v>
                </c:pt>
                <c:pt idx="521">
                  <c:v>3.4348254630088672E-3</c:v>
                </c:pt>
                <c:pt idx="522">
                  <c:v>3.4977128248180837E-3</c:v>
                </c:pt>
                <c:pt idx="523">
                  <c:v>3.5607876159167041E-3</c:v>
                </c:pt>
                <c:pt idx="524">
                  <c:v>3.6240424842852422E-3</c:v>
                </c:pt>
                <c:pt idx="525">
                  <c:v>3.6874702592723375E-3</c:v>
                </c:pt>
                <c:pt idx="526">
                  <c:v>3.7510639516407465E-3</c:v>
                </c:pt>
                <c:pt idx="527">
                  <c:v>3.8148167536135509E-3</c:v>
                </c:pt>
                <c:pt idx="528">
                  <c:v>3.8787220389225599E-3</c:v>
                </c:pt>
                <c:pt idx="529">
                  <c:v>3.9427733628562686E-3</c:v>
                </c:pt>
                <c:pt idx="530">
                  <c:v>4.0069644623093557E-3</c:v>
                </c:pt>
                <c:pt idx="531">
                  <c:v>4.0896914941604074E-3</c:v>
                </c:pt>
                <c:pt idx="532">
                  <c:v>4.135741843684853E-3</c:v>
                </c:pt>
                <c:pt idx="533">
                  <c:v>4.2003165078828373E-3</c:v>
                </c:pt>
                <c:pt idx="534">
                  <c:v>4.2650077122553731E-3</c:v>
                </c:pt>
                <c:pt idx="535">
                  <c:v>4.3298101024958737E-3</c:v>
                </c:pt>
                <c:pt idx="536">
                  <c:v>4.3947185062157938E-3</c:v>
                </c:pt>
                <c:pt idx="537">
                  <c:v>4.4597279329982873E-3</c:v>
                </c:pt>
                <c:pt idx="538">
                  <c:v>4.5248335744547067E-3</c:v>
                </c:pt>
                <c:pt idx="539">
                  <c:v>4.5900308042780445E-3</c:v>
                </c:pt>
                <c:pt idx="540">
                  <c:v>4.6553151783003078E-3</c:v>
                </c:pt>
                <c:pt idx="541">
                  <c:v>4.7206824345479284E-3</c:v>
                </c:pt>
                <c:pt idx="542">
                  <c:v>4.7861284932982631E-3</c:v>
                </c:pt>
                <c:pt idx="543">
                  <c:v>4.8516494571380717E-3</c:v>
                </c:pt>
                <c:pt idx="544">
                  <c:v>4.9172416110191399E-3</c:v>
                </c:pt>
                <c:pt idx="545">
                  <c:v>4.9829014223178487E-3</c:v>
                </c:pt>
                <c:pt idx="546">
                  <c:v>5.0486255408921168E-3</c:v>
                </c:pt>
                <c:pt idx="547">
                  <c:v>5.1144107991409685E-3</c:v>
                </c:pt>
                <c:pt idx="548">
                  <c:v>5.1802542120621305E-3</c:v>
                </c:pt>
                <c:pt idx="549">
                  <c:v>5.2461529773122594E-3</c:v>
                </c:pt>
                <c:pt idx="550">
                  <c:v>5.3121044752654153E-3</c:v>
                </c:pt>
                <c:pt idx="551">
                  <c:v>5.3781062690730647E-3</c:v>
                </c:pt>
                <c:pt idx="552">
                  <c:v>5.4441561047232192E-3</c:v>
                </c:pt>
                <c:pt idx="553">
                  <c:v>5.51025191110153E-3</c:v>
                </c:pt>
                <c:pt idx="554">
                  <c:v>5.576391800049982E-3</c:v>
                </c:pt>
                <c:pt idx="555">
                  <c:v>5.6425740664277808E-3</c:v>
                </c:pt>
                <c:pt idx="556">
                  <c:v>5.7087971881726682E-3</c:v>
                </c:pt>
                <c:pt idx="557">
                  <c:v>5.7750598263596204E-3</c:v>
                </c:pt>
                <c:pt idx="558">
                  <c:v>5.8413608252632573E-3</c:v>
                </c:pt>
                <c:pt idx="559">
                  <c:v>5.9076992124180751E-3</c:v>
                </c:pt>
                <c:pt idx="560">
                  <c:v>5.9740741986793224E-3</c:v>
                </c:pt>
                <c:pt idx="561">
                  <c:v>6.0404851782838902E-3</c:v>
                </c:pt>
                <c:pt idx="562">
                  <c:v>6.106931728911625E-3</c:v>
                </c:pt>
                <c:pt idx="563">
                  <c:v>6.1734136117470948E-3</c:v>
                </c:pt>
                <c:pt idx="564">
                  <c:v>6.2399307715404681E-3</c:v>
                </c:pt>
                <c:pt idx="565">
                  <c:v>6.3064833366688333E-3</c:v>
                </c:pt>
                <c:pt idx="566">
                  <c:v>6.3730716191986196E-3</c:v>
                </c:pt>
                <c:pt idx="567">
                  <c:v>6.4396961149460344E-3</c:v>
                </c:pt>
                <c:pt idx="568">
                  <c:v>6.5063575035394887E-3</c:v>
                </c:pt>
                <c:pt idx="569">
                  <c:v>6.5730565534564273E-3</c:v>
                </c:pt>
                <c:pt idx="570">
                  <c:v>6.6397908466825683E-3</c:v>
                </c:pt>
                <c:pt idx="571">
                  <c:v>6.706553659675641E-3</c:v>
                </c:pt>
                <c:pt idx="572">
                  <c:v>6.7733379331717872E-3</c:v>
                </c:pt>
                <c:pt idx="573">
                  <c:v>6.8401365888153508E-3</c:v>
                </c:pt>
                <c:pt idx="574">
                  <c:v>6.9069425291514355E-3</c:v>
                </c:pt>
                <c:pt idx="575">
                  <c:v>6.9737486376193298E-3</c:v>
                </c:pt>
                <c:pt idx="576">
                  <c:v>7.0405477785474742E-3</c:v>
                </c:pt>
                <c:pt idx="577">
                  <c:v>7.1073327971471053E-3</c:v>
                </c:pt>
                <c:pt idx="578">
                  <c:v>7.1740965195065684E-3</c:v>
                </c:pt>
                <c:pt idx="579">
                  <c:v>7.2456478533591056E-3</c:v>
                </c:pt>
                <c:pt idx="580">
                  <c:v>7.3123414746931233E-3</c:v>
                </c:pt>
                <c:pt idx="581">
                  <c:v>7.3789916094953879E-3</c:v>
                </c:pt>
                <c:pt idx="582">
                  <c:v>7.4455910075580337E-3</c:v>
                </c:pt>
                <c:pt idx="583">
                  <c:v>7.5121323995754668E-3</c:v>
                </c:pt>
                <c:pt idx="584">
                  <c:v>7.578608497143053E-3</c:v>
                </c:pt>
                <c:pt idx="585">
                  <c:v>7.6450119927549357E-3</c:v>
                </c:pt>
                <c:pt idx="586">
                  <c:v>7.7302694421409858E-3</c:v>
                </c:pt>
                <c:pt idx="587">
                  <c:v>7.7775718525848808E-3</c:v>
                </c:pt>
                <c:pt idx="588">
                  <c:v>7.8437135062862044E-3</c:v>
                </c:pt>
                <c:pt idx="589">
                  <c:v>7.9097531369996567E-3</c:v>
                </c:pt>
                <c:pt idx="590">
                  <c:v>7.9756833417185032E-3</c:v>
                </c:pt>
                <c:pt idx="591">
                  <c:v>8.0414966983400338E-3</c:v>
                </c:pt>
                <c:pt idx="592">
                  <c:v>8.1071857656670777E-3</c:v>
                </c:pt>
                <c:pt idx="593">
                  <c:v>8.1727430834134789E-3</c:v>
                </c:pt>
                <c:pt idx="594">
                  <c:v>8.2381611722062674E-3</c:v>
                </c:pt>
                <c:pt idx="595">
                  <c:v>8.3034325335919999E-3</c:v>
                </c:pt>
                <c:pt idx="596">
                  <c:v>8.3685496500391626E-3</c:v>
                </c:pt>
                <c:pt idx="597">
                  <c:v>8.4335049849471235E-3</c:v>
                </c:pt>
                <c:pt idx="598">
                  <c:v>8.4982909826496235E-3</c:v>
                </c:pt>
                <c:pt idx="599">
                  <c:v>8.5629000684237372E-3</c:v>
                </c:pt>
                <c:pt idx="600">
                  <c:v>8.6273246484964237E-3</c:v>
                </c:pt>
                <c:pt idx="601">
                  <c:v>8.6915571100532607E-3</c:v>
                </c:pt>
                <c:pt idx="602">
                  <c:v>8.7555898212467436E-3</c:v>
                </c:pt>
                <c:pt idx="603">
                  <c:v>8.819415131206116E-3</c:v>
                </c:pt>
                <c:pt idx="604">
                  <c:v>8.8830253700476324E-3</c:v>
                </c:pt>
                <c:pt idx="605">
                  <c:v>8.9464128488850464E-3</c:v>
                </c:pt>
                <c:pt idx="606">
                  <c:v>9.0095698598409591E-3</c:v>
                </c:pt>
                <c:pt idx="607">
                  <c:v>9.0724886760590595E-3</c:v>
                </c:pt>
                <c:pt idx="608">
                  <c:v>9.1351615517165641E-3</c:v>
                </c:pt>
                <c:pt idx="609">
                  <c:v>9.1975807220384224E-3</c:v>
                </c:pt>
                <c:pt idx="610">
                  <c:v>9.259738403310196E-3</c:v>
                </c:pt>
                <c:pt idx="611">
                  <c:v>9.3216267928940034E-3</c:v>
                </c:pt>
                <c:pt idx="612">
                  <c:v>9.3832380692422824E-3</c:v>
                </c:pt>
                <c:pt idx="613">
                  <c:v>9.4445643919161357E-3</c:v>
                </c:pt>
                <c:pt idx="614">
                  <c:v>9.5055979015999589E-3</c:v>
                </c:pt>
                <c:pt idx="615">
                  <c:v>9.5663307201202304E-3</c:v>
                </c:pt>
                <c:pt idx="616">
                  <c:v>9.6267549504631938E-3</c:v>
                </c:pt>
                <c:pt idx="617">
                  <c:v>9.6868626767943056E-3</c:v>
                </c:pt>
                <c:pt idx="618">
                  <c:v>9.746645964476575E-3</c:v>
                </c:pt>
                <c:pt idx="619">
                  <c:v>9.806096860092187E-3</c:v>
                </c:pt>
                <c:pt idx="620">
                  <c:v>9.8652073914628144E-3</c:v>
                </c:pt>
                <c:pt idx="621">
                  <c:v>9.9239696157298451E-3</c:v>
                </c:pt>
                <c:pt idx="622">
                  <c:v>9.9906957662923533E-3</c:v>
                </c:pt>
                <c:pt idx="623">
                  <c:v>1.0048709461742531E-2</c:v>
                </c:pt>
                <c:pt idx="624">
                  <c:v>1.0106382106889517E-2</c:v>
                </c:pt>
                <c:pt idx="625">
                  <c:v>1.0163719490210334E-2</c:v>
                </c:pt>
                <c:pt idx="626">
                  <c:v>1.0220727591194237E-2</c:v>
                </c:pt>
                <c:pt idx="627">
                  <c:v>1.0277412580378089E-2</c:v>
                </c:pt>
                <c:pt idx="628">
                  <c:v>1.0333780819379357E-2</c:v>
                </c:pt>
                <c:pt idx="629">
                  <c:v>1.0389838860929729E-2</c:v>
                </c:pt>
                <c:pt idx="630">
                  <c:v>1.0445593448908759E-2</c:v>
                </c:pt>
                <c:pt idx="631">
                  <c:v>1.0497172291432011E-2</c:v>
                </c:pt>
                <c:pt idx="632">
                  <c:v>1.0552355931241182E-2</c:v>
                </c:pt>
                <c:pt idx="633">
                  <c:v>1.060725634606738E-2</c:v>
                </c:pt>
                <c:pt idx="634">
                  <c:v>1.0661881057292918E-2</c:v>
                </c:pt>
                <c:pt idx="635">
                  <c:v>1.0716237778119048E-2</c:v>
                </c:pt>
                <c:pt idx="636">
                  <c:v>1.0770334413596852E-2</c:v>
                </c:pt>
                <c:pt idx="637">
                  <c:v>1.0839518117105047E-2</c:v>
                </c:pt>
                <c:pt idx="638">
                  <c:v>1.0893050985444672E-2</c:v>
                </c:pt>
                <c:pt idx="639">
                  <c:v>1.0946351093337107E-2</c:v>
                </c:pt>
                <c:pt idx="640">
                  <c:v>1.0999427168395396E-2</c:v>
                </c:pt>
                <c:pt idx="641">
                  <c:v>1.1052288130244904E-2</c:v>
                </c:pt>
                <c:pt idx="642">
                  <c:v>1.1104943090553326E-2</c:v>
                </c:pt>
                <c:pt idx="643">
                  <c:v>1.1157401353063316E-2</c:v>
                </c:pt>
                <c:pt idx="644">
                  <c:v>1.1209672413623363E-2</c:v>
                </c:pt>
                <c:pt idx="645">
                  <c:v>1.1261765960217803E-2</c:v>
                </c:pt>
                <c:pt idx="646">
                  <c:v>1.131369187300141E-2</c:v>
                </c:pt>
                <c:pt idx="647">
                  <c:v>1.1365460224330064E-2</c:v>
                </c:pt>
                <c:pt idx="648">
                  <c:v>1.1417081278794698E-2</c:v>
                </c:pt>
                <c:pt idx="649">
                  <c:v>1.1468565493254798E-2</c:v>
                </c:pt>
                <c:pt idx="650">
                  <c:v>1.1519923516872138E-2</c:v>
                </c:pt>
                <c:pt idx="651">
                  <c:v>1.1571166191146469E-2</c:v>
                </c:pt>
                <c:pt idx="652">
                  <c:v>1.1622304549950564E-2</c:v>
                </c:pt>
                <c:pt idx="653">
                  <c:v>1.1673349819568109E-2</c:v>
                </c:pt>
                <c:pt idx="654">
                  <c:v>1.1724313418729393E-2</c:v>
                </c:pt>
                <c:pt idx="655">
                  <c:v>1.1775206958652048E-2</c:v>
                </c:pt>
                <c:pt idx="656">
                  <c:v>1.182604224307981E-2</c:v>
                </c:pt>
                <c:pt idx="657">
                  <c:v>1.1876831268322376E-2</c:v>
                </c:pt>
                <c:pt idx="658">
                  <c:v>1.192758622329943E-2</c:v>
                </c:pt>
                <c:pt idx="659">
                  <c:v>1.1978319489583339E-2</c:v>
                </c:pt>
                <c:pt idx="660">
                  <c:v>1.2029043641443403E-2</c:v>
                </c:pt>
                <c:pt idx="661">
                  <c:v>1.207977144589337E-2</c:v>
                </c:pt>
                <c:pt idx="662">
                  <c:v>1.2130515862737865E-2</c:v>
                </c:pt>
                <c:pt idx="663">
                  <c:v>1.2181290044624517E-2</c:v>
                </c:pt>
                <c:pt idx="664">
                  <c:v>1.2232107337093012E-2</c:v>
                </c:pt>
                <c:pt idx="665">
                  <c:v>1.2282981278628754E-2</c:v>
                </c:pt>
                <c:pt idx="666">
                  <c:v>1.2333925600719577E-2</c:v>
                </c:pt>
                <c:pt idx="667">
                  <c:v>1.2384954227910945E-2</c:v>
                </c:pt>
                <c:pt idx="668">
                  <c:v>1.243608127786661E-2</c:v>
                </c:pt>
                <c:pt idx="669">
                  <c:v>1.2487321061429489E-2</c:v>
                </c:pt>
                <c:pt idx="670">
                  <c:v>1.2538688082686064E-2</c:v>
                </c:pt>
                <c:pt idx="671">
                  <c:v>1.2590197039031857E-2</c:v>
                </c:pt>
                <c:pt idx="672">
                  <c:v>1.2641862821240848E-2</c:v>
                </c:pt>
                <c:pt idx="673">
                  <c:v>1.2693700255415686E-2</c:v>
                </c:pt>
                <c:pt idx="674">
                  <c:v>1.2745715798814332E-2</c:v>
                </c:pt>
                <c:pt idx="675">
                  <c:v>1.2797905622320036E-2</c:v>
                </c:pt>
                <c:pt idx="676">
                  <c:v>1.2850265194034436E-2</c:v>
                </c:pt>
                <c:pt idx="677">
                  <c:v>1.2902789888858103E-2</c:v>
                </c:pt>
                <c:pt idx="678">
                  <c:v>1.2955474988457916E-2</c:v>
                </c:pt>
                <c:pt idx="679">
                  <c:v>1.3008315681235524E-2</c:v>
                </c:pt>
                <c:pt idx="680">
                  <c:v>1.3061307062295587E-2</c:v>
                </c:pt>
                <c:pt idx="681">
                  <c:v>1.3114444133412709E-2</c:v>
                </c:pt>
                <c:pt idx="682">
                  <c:v>1.3167721803001435E-2</c:v>
                </c:pt>
                <c:pt idx="683">
                  <c:v>1.3221134886082526E-2</c:v>
                </c:pt>
                <c:pt idx="684">
                  <c:v>1.3274678104252733E-2</c:v>
                </c:pt>
                <c:pt idx="685">
                  <c:v>1.3328346085651291E-2</c:v>
                </c:pt>
                <c:pt idx="686">
                  <c:v>1.3382133364930137E-2</c:v>
                </c:pt>
                <c:pt idx="687">
                  <c:v>1.3436034383221492E-2</c:v>
                </c:pt>
                <c:pt idx="688">
                  <c:v>1.3490043488106548E-2</c:v>
                </c:pt>
                <c:pt idx="689">
                  <c:v>1.3560966675310527E-2</c:v>
                </c:pt>
                <c:pt idx="690">
                  <c:v>1.3598362880041242E-2</c:v>
                </c:pt>
                <c:pt idx="691">
                  <c:v>1.3652661394219105E-2</c:v>
                </c:pt>
                <c:pt idx="692">
                  <c:v>1.3707044449186022E-2</c:v>
                </c:pt>
                <c:pt idx="693">
                  <c:v>1.3761505924304187E-2</c:v>
                </c:pt>
                <c:pt idx="694">
                  <c:v>1.3816039605201899E-2</c:v>
                </c:pt>
                <c:pt idx="695">
                  <c:v>1.3870639183741805E-2</c:v>
                </c:pt>
                <c:pt idx="696">
                  <c:v>1.3925298257992862E-2</c:v>
                </c:pt>
                <c:pt idx="697">
                  <c:v>1.3980010332199687E-2</c:v>
                </c:pt>
                <c:pt idx="698">
                  <c:v>1.4034768816754953E-2</c:v>
                </c:pt>
                <c:pt idx="699">
                  <c:v>1.4089567028169828E-2</c:v>
                </c:pt>
                <c:pt idx="700">
                  <c:v>1.4144398189046602E-2</c:v>
                </c:pt>
                <c:pt idx="701">
                  <c:v>1.4199255428049994E-2</c:v>
                </c:pt>
                <c:pt idx="702">
                  <c:v>1.4254131779881088E-2</c:v>
                </c:pt>
                <c:pt idx="703">
                  <c:v>1.4309020185248654E-2</c:v>
                </c:pt>
                <c:pt idx="704">
                  <c:v>1.4363913490844607E-2</c:v>
                </c:pt>
                <c:pt idx="705">
                  <c:v>1.4418804449316421E-2</c:v>
                </c:pt>
                <c:pt idx="706">
                  <c:v>1.4473685719243255E-2</c:v>
                </c:pt>
                <c:pt idx="707">
                  <c:v>1.4528549865109234E-2</c:v>
                </c:pt>
                <c:pt idx="708">
                  <c:v>1.4583389357280457E-2</c:v>
                </c:pt>
                <c:pt idx="709">
                  <c:v>1.4638196571980903E-2</c:v>
                </c:pt>
                <c:pt idx="710">
                  <c:v>1.4692963791268995E-2</c:v>
                </c:pt>
                <c:pt idx="711">
                  <c:v>1.4747683203014833E-2</c:v>
                </c:pt>
                <c:pt idx="712">
                  <c:v>1.4802346900879821E-2</c:v>
                </c:pt>
                <c:pt idx="713">
                  <c:v>1.4856946884293232E-2</c:v>
                </c:pt>
                <c:pt idx="714">
                  <c:v>1.4911475058433375E-2</c:v>
                </c:pt>
                <c:pt idx="715">
                  <c:v>1.4965923234207229E-2</c:v>
                </c:pt>
                <c:pt idx="716">
                  <c:v>1.5020283128231175E-2</c:v>
                </c:pt>
                <c:pt idx="717">
                  <c:v>1.507454636281412E-2</c:v>
                </c:pt>
                <c:pt idx="718">
                  <c:v>1.5128704465938239E-2</c:v>
                </c:pt>
                <c:pt idx="719">
                  <c:v>1.5182748871244075E-2</c:v>
                </c:pt>
                <c:pt idx="720">
                  <c:v>1.5236670918013237E-2</c:v>
                </c:pt>
                <c:pt idx="721">
                  <c:v>1.5290461851155705E-2</c:v>
                </c:pt>
                <c:pt idx="722">
                  <c:v>1.5344112821194054E-2</c:v>
                </c:pt>
                <c:pt idx="723">
                  <c:v>1.5397614884251409E-2</c:v>
                </c:pt>
                <c:pt idx="724">
                  <c:v>1.5450959002039844E-2</c:v>
                </c:pt>
                <c:pt idx="725">
                  <c:v>1.5504136072647152E-2</c:v>
                </c:pt>
                <c:pt idx="726">
                  <c:v>1.5557139592052776E-2</c:v>
                </c:pt>
                <c:pt idx="727">
                  <c:v>1.560996775448387E-2</c:v>
                </c:pt>
                <c:pt idx="728">
                  <c:v>1.5662619240993728E-2</c:v>
                </c:pt>
                <c:pt idx="729">
                  <c:v>1.5715092739779522E-2</c:v>
                </c:pt>
                <c:pt idx="730">
                  <c:v>1.5767386946187109E-2</c:v>
                </c:pt>
                <c:pt idx="731">
                  <c:v>1.5819500562714989E-2</c:v>
                </c:pt>
                <c:pt idx="732">
                  <c:v>1.5871432299018235E-2</c:v>
                </c:pt>
                <c:pt idx="733">
                  <c:v>1.5923180871913314E-2</c:v>
                </c:pt>
                <c:pt idx="734">
                  <c:v>1.5974745005381812E-2</c:v>
                </c:pt>
                <c:pt idx="735">
                  <c:v>1.6026123430575034E-2</c:v>
                </c:pt>
                <c:pt idx="736">
                  <c:v>1.6077314885817717E-2</c:v>
                </c:pt>
                <c:pt idx="737">
                  <c:v>1.6128318116612427E-2</c:v>
                </c:pt>
                <c:pt idx="738">
                  <c:v>1.6179131875644365E-2</c:v>
                </c:pt>
                <c:pt idx="739">
                  <c:v>1.622975492278422E-2</c:v>
                </c:pt>
                <c:pt idx="740">
                  <c:v>1.6295528759853403E-2</c:v>
                </c:pt>
                <c:pt idx="741">
                  <c:v>1.6330423956828929E-2</c:v>
                </c:pt>
                <c:pt idx="742">
                  <c:v>1.6380467499445071E-2</c:v>
                </c:pt>
                <c:pt idx="743">
                  <c:v>1.6430315441599796E-2</c:v>
                </c:pt>
                <c:pt idx="744">
                  <c:v>1.647996657915823E-2</c:v>
                </c:pt>
                <c:pt idx="745">
                  <c:v>1.6529419715196388E-2</c:v>
                </c:pt>
                <c:pt idx="746">
                  <c:v>1.6578673660006434E-2</c:v>
                </c:pt>
                <c:pt idx="747">
                  <c:v>1.6627727231099079E-2</c:v>
                </c:pt>
                <c:pt idx="748">
                  <c:v>1.6676579253209946E-2</c:v>
                </c:pt>
                <c:pt idx="749">
                  <c:v>1.6725228558300876E-2</c:v>
                </c:pt>
                <c:pt idx="750">
                  <c:v>1.6773673985566933E-2</c:v>
                </c:pt>
                <c:pt idx="751">
                  <c:v>1.682191438143861E-2</c:v>
                </c:pt>
                <c:pt idx="752">
                  <c:v>1.6869948599586189E-2</c:v>
                </c:pt>
                <c:pt idx="753">
                  <c:v>1.6917775500925006E-2</c:v>
                </c:pt>
                <c:pt idx="754">
                  <c:v>1.6965393953617864E-2</c:v>
                </c:pt>
                <c:pt idx="755">
                  <c:v>1.701280283307962E-2</c:v>
                </c:pt>
                <c:pt idx="756">
                  <c:v>1.70600010219829E-2</c:v>
                </c:pt>
                <c:pt idx="757">
                  <c:v>1.7106987410258949E-2</c:v>
                </c:pt>
                <c:pt idx="758">
                  <c:v>1.7153760895104665E-2</c:v>
                </c:pt>
                <c:pt idx="759">
                  <c:v>1.7200320380984978E-2</c:v>
                </c:pt>
                <c:pt idx="760">
                  <c:v>1.7246664779637048E-2</c:v>
                </c:pt>
                <c:pt idx="761">
                  <c:v>1.7292793010074827E-2</c:v>
                </c:pt>
                <c:pt idx="762">
                  <c:v>1.7338703998592594E-2</c:v>
                </c:pt>
                <c:pt idx="763">
                  <c:v>1.7384396678768874E-2</c:v>
                </c:pt>
                <c:pt idx="764">
                  <c:v>1.7429869991471048E-2</c:v>
                </c:pt>
                <c:pt idx="765">
                  <c:v>1.7475122884857988E-2</c:v>
                </c:pt>
                <c:pt idx="766">
                  <c:v>1.7520154314385292E-2</c:v>
                </c:pt>
                <c:pt idx="767">
                  <c:v>1.7564963242809026E-2</c:v>
                </c:pt>
                <c:pt idx="768">
                  <c:v>1.7609548640188783E-2</c:v>
                </c:pt>
                <c:pt idx="769">
                  <c:v>1.7653909483892283E-2</c:v>
                </c:pt>
                <c:pt idx="770">
                  <c:v>1.7698044758598881E-2</c:v>
                </c:pt>
                <c:pt idx="771">
                  <c:v>1.7741953456304152E-2</c:v>
                </c:pt>
                <c:pt idx="772">
                  <c:v>1.7785634576322533E-2</c:v>
                </c:pt>
                <c:pt idx="773">
                  <c:v>1.7829087125292801E-2</c:v>
                </c:pt>
                <c:pt idx="774">
                  <c:v>1.7872310117180028E-2</c:v>
                </c:pt>
                <c:pt idx="775">
                  <c:v>1.791530257328041E-2</c:v>
                </c:pt>
                <c:pt idx="776">
                  <c:v>1.7958063522225429E-2</c:v>
                </c:pt>
                <c:pt idx="777">
                  <c:v>1.8000591998853763E-2</c:v>
                </c:pt>
                <c:pt idx="778">
                  <c:v>1.804288646936679E-2</c:v>
                </c:pt>
                <c:pt idx="779">
                  <c:v>1.808494388630261E-2</c:v>
                </c:pt>
                <c:pt idx="780">
                  <c:v>1.8126760942283621E-2</c:v>
                </c:pt>
                <c:pt idx="781">
                  <c:v>1.8168334313682422E-2</c:v>
                </c:pt>
                <c:pt idx="782">
                  <c:v>1.820966066062641E-2</c:v>
                </c:pt>
                <c:pt idx="783">
                  <c:v>1.825073662700305E-2</c:v>
                </c:pt>
                <c:pt idx="784">
                  <c:v>1.8291558840464465E-2</c:v>
                </c:pt>
                <c:pt idx="785">
                  <c:v>1.8332123912432465E-2</c:v>
                </c:pt>
                <c:pt idx="786">
                  <c:v>1.8372428438104695E-2</c:v>
                </c:pt>
                <c:pt idx="787">
                  <c:v>1.84219315774263E-2</c:v>
                </c:pt>
                <c:pt idx="788">
                  <c:v>1.8461646785114697E-2</c:v>
                </c:pt>
                <c:pt idx="789">
                  <c:v>1.850109013457521E-2</c:v>
                </c:pt>
                <c:pt idx="790">
                  <c:v>1.8540258163549532E-2</c:v>
                </c:pt>
                <c:pt idx="791">
                  <c:v>1.856684363532439E-2</c:v>
                </c:pt>
                <c:pt idx="792">
                  <c:v>1.8617754330673239E-2</c:v>
                </c:pt>
                <c:pt idx="793">
                  <c:v>1.8656075463995475E-2</c:v>
                </c:pt>
                <c:pt idx="794">
                  <c:v>1.8694107267190247E-2</c:v>
                </c:pt>
                <c:pt idx="795">
                  <c:v>1.8731846197729541E-2</c:v>
                </c:pt>
                <c:pt idx="796">
                  <c:v>1.8769288697053174E-2</c:v>
                </c:pt>
                <c:pt idx="797">
                  <c:v>1.8806431190575523E-2</c:v>
                </c:pt>
                <c:pt idx="798">
                  <c:v>1.8843270087693546E-2</c:v>
                </c:pt>
                <c:pt idx="799">
                  <c:v>1.8879801781794634E-2</c:v>
                </c:pt>
                <c:pt idx="800">
                  <c:v>1.8916022650264184E-2</c:v>
                </c:pt>
                <c:pt idx="801">
                  <c:v>1.8951929054495172E-2</c:v>
                </c:pt>
                <c:pt idx="802">
                  <c:v>1.8987517339894882E-2</c:v>
                </c:pt>
                <c:pt idx="803">
                  <c:v>1.9022783835895552E-2</c:v>
                </c:pt>
                <c:pt idx="804">
                  <c:v>1.9049378062615474E-2</c:v>
                </c:pt>
                <c:pt idx="805">
                  <c:v>1.9092336697598231E-2</c:v>
                </c:pt>
                <c:pt idx="806">
                  <c:v>1.9126615642364852E-2</c:v>
                </c:pt>
                <c:pt idx="807">
                  <c:v>1.9160557955879471E-2</c:v>
                </c:pt>
                <c:pt idx="808">
                  <c:v>1.9194159887831803E-2</c:v>
                </c:pt>
                <c:pt idx="809">
                  <c:v>1.9227417671990831E-2</c:v>
                </c:pt>
                <c:pt idx="810">
                  <c:v>1.9260327526218035E-2</c:v>
                </c:pt>
                <c:pt idx="811">
                  <c:v>1.9292885652475229E-2</c:v>
                </c:pt>
                <c:pt idx="812">
                  <c:v>1.9325088236835847E-2</c:v>
                </c:pt>
                <c:pt idx="813">
                  <c:v>1.93492794184549E-2</c:v>
                </c:pt>
                <c:pt idx="814">
                  <c:v>1.9388411444789148E-2</c:v>
                </c:pt>
                <c:pt idx="815">
                  <c:v>1.9419524361188035E-2</c:v>
                </c:pt>
                <c:pt idx="816">
                  <c:v>1.9450266321326428E-2</c:v>
                </c:pt>
                <c:pt idx="817">
                  <c:v>1.9480633432005307E-2</c:v>
                </c:pt>
                <c:pt idx="818">
                  <c:v>1.951062178420743E-2</c:v>
                </c:pt>
                <c:pt idx="819">
                  <c:v>1.9540227453107548E-2</c:v>
                </c:pt>
                <c:pt idx="820">
                  <c:v>1.9569446498086094E-2</c:v>
                </c:pt>
                <c:pt idx="821">
                  <c:v>1.9598274962742426E-2</c:v>
                </c:pt>
                <c:pt idx="822">
                  <c:v>1.9626708874906775E-2</c:v>
                </c:pt>
                <c:pt idx="823">
                  <c:v>1.965474424665415E-2</c:v>
                </c:pt>
                <c:pt idx="824">
                  <c:v>1.9682377074317806E-2</c:v>
                </c:pt>
                <c:pt idx="825">
                  <c:v>1.970960333850293E-2</c:v>
                </c:pt>
                <c:pt idx="826">
                  <c:v>1.9729879403077952E-2</c:v>
                </c:pt>
                <c:pt idx="827">
                  <c:v>1.9762820020303527E-2</c:v>
                </c:pt>
                <c:pt idx="828">
                  <c:v>1.9788802320616954E-2</c:v>
                </c:pt>
                <c:pt idx="829">
                  <c:v>1.9814361822877727E-2</c:v>
                </c:pt>
                <c:pt idx="830">
                  <c:v>1.9843052661437016E-2</c:v>
                </c:pt>
                <c:pt idx="831">
                  <c:v>1.9865685838507167E-2</c:v>
                </c:pt>
                <c:pt idx="832">
                  <c:v>1.988995935641805E-2</c:v>
                </c:pt>
                <c:pt idx="833">
                  <c:v>1.991382945639467E-2</c:v>
                </c:pt>
                <c:pt idx="834">
                  <c:v>1.9937304189136969E-2</c:v>
                </c:pt>
                <c:pt idx="835">
                  <c:v>1.9960391693412648E-2</c:v>
                </c:pt>
                <c:pt idx="836">
                  <c:v>1.9983100196034942E-2</c:v>
                </c:pt>
                <c:pt idx="837">
                  <c:v>2.0005438011842149E-2</c:v>
                </c:pt>
                <c:pt idx="838">
                  <c:v>2.0027413543674332E-2</c:v>
                </c:pt>
                <c:pt idx="839">
                  <c:v>2.0049035282354136E-2</c:v>
                </c:pt>
                <c:pt idx="840">
                  <c:v>2.0070311806665242E-2</c:v>
                </c:pt>
                <c:pt idx="841">
                  <c:v>2.0091251783330794E-2</c:v>
                </c:pt>
                <c:pt idx="842">
                  <c:v>2.0111863966995099E-2</c:v>
                </c:pt>
                <c:pt idx="843">
                  <c:v>2.0140087524289835E-2</c:v>
                </c:pt>
                <c:pt idx="844">
                  <c:v>2.0152140413374132E-2</c:v>
                </c:pt>
                <c:pt idx="845">
                  <c:v>2.0171822624797969E-2</c:v>
                </c:pt>
                <c:pt idx="846">
                  <c:v>2.0192943894094612E-2</c:v>
                </c:pt>
                <c:pt idx="847">
                  <c:v>2.0210320554732909E-2</c:v>
                </c:pt>
                <c:pt idx="848">
                  <c:v>2.0233732639418901E-2</c:v>
                </c:pt>
                <c:pt idx="849">
                  <c:v>2.0252210283218591E-2</c:v>
                </c:pt>
                <c:pt idx="850">
                  <c:v>2.0270435591950367E-2</c:v>
                </c:pt>
                <c:pt idx="851">
                  <c:v>2.0288418188088016E-2</c:v>
                </c:pt>
                <c:pt idx="852">
                  <c:v>2.0306167782305217E-2</c:v>
                </c:pt>
                <c:pt idx="853">
                  <c:v>2.0323694173459812E-2</c:v>
                </c:pt>
                <c:pt idx="854">
                  <c:v>2.0341007248579984E-2</c:v>
                </c:pt>
                <c:pt idx="855">
                  <c:v>2.0358116982849367E-2</c:v>
                </c:pt>
                <c:pt idx="856">
                  <c:v>2.0375033439595666E-2</c:v>
                </c:pt>
                <c:pt idx="857">
                  <c:v>2.0391766770276425E-2</c:v>
                </c:pt>
                <c:pt idx="858">
                  <c:v>2.0408327214468492E-2</c:v>
                </c:pt>
                <c:pt idx="859">
                  <c:v>2.0424725099856884E-2</c:v>
                </c:pt>
                <c:pt idx="860">
                  <c:v>2.0440970842224244E-2</c:v>
                </c:pt>
                <c:pt idx="861">
                  <c:v>2.0457074945442976E-2</c:v>
                </c:pt>
                <c:pt idx="862">
                  <c:v>2.0473048001465381E-2</c:v>
                </c:pt>
                <c:pt idx="863">
                  <c:v>2.0488900690317523E-2</c:v>
                </c:pt>
                <c:pt idx="864">
                  <c:v>2.0504643780091803E-2</c:v>
                </c:pt>
                <c:pt idx="865">
                  <c:v>2.0520288126942763E-2</c:v>
                </c:pt>
                <c:pt idx="866">
                  <c:v>2.0535844675081859E-2</c:v>
                </c:pt>
                <c:pt idx="867">
                  <c:v>2.0551324456773948E-2</c:v>
                </c:pt>
                <c:pt idx="868">
                  <c:v>2.0566738592335536E-2</c:v>
                </c:pt>
                <c:pt idx="869">
                  <c:v>2.0582098290133456E-2</c:v>
                </c:pt>
                <c:pt idx="870">
                  <c:v>2.0597414846584661E-2</c:v>
                </c:pt>
                <c:pt idx="871">
                  <c:v>2.0612699646157751E-2</c:v>
                </c:pt>
                <c:pt idx="872">
                  <c:v>2.0627964161375606E-2</c:v>
                </c:pt>
                <c:pt idx="873">
                  <c:v>2.0643219952818006E-2</c:v>
                </c:pt>
                <c:pt idx="874">
                  <c:v>2.0658478669127987E-2</c:v>
                </c:pt>
                <c:pt idx="875">
                  <c:v>2.0673752047016877E-2</c:v>
                </c:pt>
                <c:pt idx="876">
                  <c:v>2.068905191127262E-2</c:v>
                </c:pt>
                <c:pt idx="877">
                  <c:v>2.0704390174769192E-2</c:v>
                </c:pt>
                <c:pt idx="878">
                  <c:v>2.0719778838475578E-2</c:v>
                </c:pt>
                <c:pt idx="879">
                  <c:v>2.073522999146957E-2</c:v>
                </c:pt>
                <c:pt idx="880">
                  <c:v>2.0750755810950476E-2</c:v>
                </c:pt>
                <c:pt idx="881">
                  <c:v>2.0766368559754517E-2</c:v>
                </c:pt>
                <c:pt idx="882">
                  <c:v>2.0784329618973505E-2</c:v>
                </c:pt>
                <c:pt idx="883">
                  <c:v>2.0800147560296741E-2</c:v>
                </c:pt>
                <c:pt idx="884">
                  <c:v>2.081605749002394E-2</c:v>
                </c:pt>
                <c:pt idx="885">
                  <c:v>2.0832056288637962E-2</c:v>
                </c:pt>
                <c:pt idx="886">
                  <c:v>2.0848140797052012E-2</c:v>
                </c:pt>
                <c:pt idx="887">
                  <c:v>2.0864307816601299E-2</c:v>
                </c:pt>
                <c:pt idx="888">
                  <c:v>2.0880554109039332E-2</c:v>
                </c:pt>
                <c:pt idx="889">
                  <c:v>2.0896876396531344E-2</c:v>
                </c:pt>
                <c:pt idx="890">
                  <c:v>2.0913271361648146E-2</c:v>
                </c:pt>
                <c:pt idx="891">
                  <c:v>2.092973564736134E-2</c:v>
                </c:pt>
                <c:pt idx="892">
                  <c:v>2.094626585703693E-2</c:v>
                </c:pt>
                <c:pt idx="893">
                  <c:v>2.0962858554430971E-2</c:v>
                </c:pt>
                <c:pt idx="894">
                  <c:v>2.0979510263682548E-2</c:v>
                </c:pt>
                <c:pt idx="895">
                  <c:v>2.0996217469309842E-2</c:v>
                </c:pt>
                <c:pt idx="896">
                  <c:v>2.1012976616203764E-2</c:v>
                </c:pt>
                <c:pt idx="897">
                  <c:v>2.1029784109624031E-2</c:v>
                </c:pt>
                <c:pt idx="898">
                  <c:v>2.1051458930347804E-2</c:v>
                </c:pt>
                <c:pt idx="899">
                  <c:v>2.1074492881092102E-2</c:v>
                </c:pt>
                <c:pt idx="900">
                  <c:v>2.1085303763500842E-2</c:v>
                </c:pt>
                <c:pt idx="901">
                  <c:v>2.1102276799628981E-2</c:v>
                </c:pt>
                <c:pt idx="902">
                  <c:v>2.1119278522937091E-2</c:v>
                </c:pt>
                <c:pt idx="903">
                  <c:v>2.1136305089458501E-2</c:v>
                </c:pt>
                <c:pt idx="904">
                  <c:v>2.1153352615559621E-2</c:v>
                </c:pt>
                <c:pt idx="905">
                  <c:v>2.1170417177937134E-2</c:v>
                </c:pt>
                <c:pt idx="906">
                  <c:v>2.1187494813612269E-2</c:v>
                </c:pt>
                <c:pt idx="907">
                  <c:v>2.1204581519928406E-2</c:v>
                </c:pt>
                <c:pt idx="908">
                  <c:v>2.1221673254546707E-2</c:v>
                </c:pt>
                <c:pt idx="909">
                  <c:v>2.1238765935441703E-2</c:v>
                </c:pt>
                <c:pt idx="910">
                  <c:v>2.1255855440899585E-2</c:v>
                </c:pt>
                <c:pt idx="911">
                  <c:v>2.1272937609513345E-2</c:v>
                </c:pt>
                <c:pt idx="912">
                  <c:v>2.1290008240179743E-2</c:v>
                </c:pt>
                <c:pt idx="913">
                  <c:v>2.1307063092097969E-2</c:v>
                </c:pt>
                <c:pt idx="914">
                  <c:v>2.1324097884764838E-2</c:v>
                </c:pt>
                <c:pt idx="915">
                  <c:v>2.1341108297973258E-2</c:v>
                </c:pt>
                <c:pt idx="916">
                  <c:v>2.1358089971809806E-2</c:v>
                </c:pt>
                <c:pt idx="917">
                  <c:v>2.1375038506652559E-2</c:v>
                </c:pt>
                <c:pt idx="918">
                  <c:v>2.1391949463169108E-2</c:v>
                </c:pt>
                <c:pt idx="919">
                  <c:v>2.1408818362313935E-2</c:v>
                </c:pt>
                <c:pt idx="920">
                  <c:v>2.1425640685328633E-2</c:v>
                </c:pt>
                <c:pt idx="921">
                  <c:v>2.1442411873739051E-2</c:v>
                </c:pt>
                <c:pt idx="922">
                  <c:v>2.1459127329354656E-2</c:v>
                </c:pt>
                <c:pt idx="923">
                  <c:v>2.1475782414268504E-2</c:v>
                </c:pt>
                <c:pt idx="924">
                  <c:v>2.14923724508553E-2</c:v>
                </c:pt>
                <c:pt idx="925">
                  <c:v>2.1508892721771596E-2</c:v>
                </c:pt>
                <c:pt idx="926">
                  <c:v>2.1525338469956232E-2</c:v>
                </c:pt>
                <c:pt idx="927">
                  <c:v>2.1541704898629912E-2</c:v>
                </c:pt>
                <c:pt idx="928">
                  <c:v>2.1557987171296276E-2</c:v>
                </c:pt>
                <c:pt idx="929">
                  <c:v>2.1574180411740827E-2</c:v>
                </c:pt>
                <c:pt idx="930">
                  <c:v>2.1590279704035077E-2</c:v>
                </c:pt>
                <c:pt idx="931">
                  <c:v>2.1606280092534364E-2</c:v>
                </c:pt>
                <c:pt idx="932">
                  <c:v>2.1622176581882233E-2</c:v>
                </c:pt>
                <c:pt idx="933">
                  <c:v>2.164693559569936E-2</c:v>
                </c:pt>
                <c:pt idx="934">
                  <c:v>2.1659252732958337E-2</c:v>
                </c:pt>
                <c:pt idx="935">
                  <c:v>2.1669204446455093E-2</c:v>
                </c:pt>
                <c:pt idx="936">
                  <c:v>2.1684657041173415E-2</c:v>
                </c:pt>
                <c:pt idx="937">
                  <c:v>2.1699998042045903E-2</c:v>
                </c:pt>
                <c:pt idx="938">
                  <c:v>2.1715227516851759E-2</c:v>
                </c:pt>
                <c:pt idx="939">
                  <c:v>2.1730345533412247E-2</c:v>
                </c:pt>
                <c:pt idx="940">
                  <c:v>2.1745352159589129E-2</c:v>
                </c:pt>
                <c:pt idx="941">
                  <c:v>2.1760247463286451E-2</c:v>
                </c:pt>
                <c:pt idx="942">
                  <c:v>2.1775031512448761E-2</c:v>
                </c:pt>
                <c:pt idx="943">
                  <c:v>2.1789704375062009E-2</c:v>
                </c:pt>
                <c:pt idx="944">
                  <c:v>2.1804266119153089E-2</c:v>
                </c:pt>
                <c:pt idx="945">
                  <c:v>2.181871681279008E-2</c:v>
                </c:pt>
                <c:pt idx="946">
                  <c:v>2.183948587738237E-2</c:v>
                </c:pt>
                <c:pt idx="947">
                  <c:v>2.1847285321177742E-2</c:v>
                </c:pt>
                <c:pt idx="948">
                  <c:v>2.1861403272268449E-2</c:v>
                </c:pt>
                <c:pt idx="949">
                  <c:v>2.1875410445584696E-2</c:v>
                </c:pt>
                <c:pt idx="950">
                  <c:v>2.1889306909398446E-2</c:v>
                </c:pt>
                <c:pt idx="951">
                  <c:v>2.19030927320213E-2</c:v>
                </c:pt>
                <c:pt idx="952">
                  <c:v>2.1916767981806477E-2</c:v>
                </c:pt>
                <c:pt idx="953">
                  <c:v>2.1930332727146604E-2</c:v>
                </c:pt>
                <c:pt idx="954">
                  <c:v>2.1943787036474836E-2</c:v>
                </c:pt>
                <c:pt idx="955">
                  <c:v>2.1957130978264398E-2</c:v>
                </c:pt>
                <c:pt idx="956">
                  <c:v>2.1970364621029033E-2</c:v>
                </c:pt>
                <c:pt idx="957">
                  <c:v>2.1983488033322122E-2</c:v>
                </c:pt>
                <c:pt idx="958">
                  <c:v>2.1996501283737344E-2</c:v>
                </c:pt>
                <c:pt idx="959">
                  <c:v>2.20094044409078E-2</c:v>
                </c:pt>
                <c:pt idx="960">
                  <c:v>2.2022197573507103E-2</c:v>
                </c:pt>
                <c:pt idx="961">
                  <c:v>2.2034880750248072E-2</c:v>
                </c:pt>
                <c:pt idx="962">
                  <c:v>2.2047454039882938E-2</c:v>
                </c:pt>
                <c:pt idx="963">
                  <c:v>2.2059917511204459E-2</c:v>
                </c:pt>
                <c:pt idx="964">
                  <c:v>2.2072271233043492E-2</c:v>
                </c:pt>
                <c:pt idx="965">
                  <c:v>2.2084515274272066E-2</c:v>
                </c:pt>
                <c:pt idx="966">
                  <c:v>2.2096649703799886E-2</c:v>
                </c:pt>
                <c:pt idx="967">
                  <c:v>2.2108674590577162E-2</c:v>
                </c:pt>
                <c:pt idx="968">
                  <c:v>2.2120590003592438E-2</c:v>
                </c:pt>
                <c:pt idx="969">
                  <c:v>2.2132396011874111E-2</c:v>
                </c:pt>
                <c:pt idx="970">
                  <c:v>2.2144092684488911E-2</c:v>
                </c:pt>
                <c:pt idx="971">
                  <c:v>2.2155680090542758E-2</c:v>
                </c:pt>
                <c:pt idx="972">
                  <c:v>2.2167158299181002E-2</c:v>
                </c:pt>
                <c:pt idx="973">
                  <c:v>2.2178527379586879E-2</c:v>
                </c:pt>
                <c:pt idx="974">
                  <c:v>2.2189787400983263E-2</c:v>
                </c:pt>
                <c:pt idx="975">
                  <c:v>2.220093843263091E-2</c:v>
                </c:pt>
                <c:pt idx="976">
                  <c:v>2.2211980543829789E-2</c:v>
                </c:pt>
                <c:pt idx="977">
                  <c:v>2.2222913803917752E-2</c:v>
                </c:pt>
                <c:pt idx="978">
                  <c:v>2.2233738282271626E-2</c:v>
                </c:pt>
                <c:pt idx="979">
                  <c:v>2.2244454048306134E-2</c:v>
                </c:pt>
                <c:pt idx="980">
                  <c:v>2.2255061171474758E-2</c:v>
                </c:pt>
                <c:pt idx="981">
                  <c:v>2.2265559721268657E-2</c:v>
                </c:pt>
                <c:pt idx="982">
                  <c:v>2.2275949767217522E-2</c:v>
                </c:pt>
                <c:pt idx="983">
                  <c:v>2.228623137888916E-2</c:v>
                </c:pt>
                <c:pt idx="984">
                  <c:v>2.2296404625888382E-2</c:v>
                </c:pt>
                <c:pt idx="985">
                  <c:v>2.2306469579155268E-2</c:v>
                </c:pt>
                <c:pt idx="986">
                  <c:v>2.2316426352560152E-2</c:v>
                </c:pt>
                <c:pt idx="987">
                  <c:v>2.2326275112060586E-2</c:v>
                </c:pt>
                <c:pt idx="988">
                  <c:v>2.2336016027352936E-2</c:v>
                </c:pt>
                <c:pt idx="989">
                  <c:v>2.2345649268806785E-2</c:v>
                </c:pt>
                <c:pt idx="990">
                  <c:v>2.2355175007462078E-2</c:v>
                </c:pt>
                <c:pt idx="991">
                  <c:v>2.2364593415031327E-2</c:v>
                </c:pt>
                <c:pt idx="992">
                  <c:v>2.2373904663898062E-2</c:v>
                </c:pt>
                <c:pt idx="993">
                  <c:v>2.2383108927117711E-2</c:v>
                </c:pt>
                <c:pt idx="994">
                  <c:v>2.2392206378416084E-2</c:v>
                </c:pt>
                <c:pt idx="995">
                  <c:v>2.2404985513329471E-2</c:v>
                </c:pt>
                <c:pt idx="996">
                  <c:v>2.2413849038483959E-2</c:v>
                </c:pt>
                <c:pt idx="997">
                  <c:v>2.2422606308544805E-2</c:v>
                </c:pt>
                <c:pt idx="998">
                  <c:v>2.243125749934137E-2</c:v>
                </c:pt>
                <c:pt idx="999">
                  <c:v>2.2439802787369859E-2</c:v>
                </c:pt>
                <c:pt idx="1000">
                  <c:v>2.2448242349790728E-2</c:v>
                </c:pt>
                <c:pt idx="1001">
                  <c:v>2.2457796433231841E-2</c:v>
                </c:pt>
                <c:pt idx="1002">
                  <c:v>2.2464805009780323E-2</c:v>
                </c:pt>
                <c:pt idx="1003">
                  <c:v>2.2469305900528931E-2</c:v>
                </c:pt>
                <c:pt idx="1004">
                  <c:v>2.2480946909901881E-2</c:v>
                </c:pt>
                <c:pt idx="1005">
                  <c:v>2.2488860524980333E-2</c:v>
                </c:pt>
                <c:pt idx="1006">
                  <c:v>2.2496669491383191E-2</c:v>
                </c:pt>
                <c:pt idx="1007">
                  <c:v>2.250437399092502E-2</c:v>
                </c:pt>
                <c:pt idx="1008">
                  <c:v>2.2511974206085066E-2</c:v>
                </c:pt>
                <c:pt idx="1009">
                  <c:v>2.2519470320005744E-2</c:v>
                </c:pt>
                <c:pt idx="1010">
                  <c:v>2.2526862516494155E-2</c:v>
                </c:pt>
                <c:pt idx="1011">
                  <c:v>2.2534150980020561E-2</c:v>
                </c:pt>
                <c:pt idx="1012">
                  <c:v>2.2541335895719047E-2</c:v>
                </c:pt>
                <c:pt idx="1013">
                  <c:v>2.2548417449386425E-2</c:v>
                </c:pt>
                <c:pt idx="1014">
                  <c:v>2.2555395827483324E-2</c:v>
                </c:pt>
                <c:pt idx="1015">
                  <c:v>2.2562271217133324E-2</c:v>
                </c:pt>
                <c:pt idx="1016">
                  <c:v>2.2569043806122079E-2</c:v>
                </c:pt>
                <c:pt idx="1017">
                  <c:v>2.2575713782898625E-2</c:v>
                </c:pt>
                <c:pt idx="1018">
                  <c:v>2.2582281336574306E-2</c:v>
                </c:pt>
                <c:pt idx="1019">
                  <c:v>2.2588746656922527E-2</c:v>
                </c:pt>
                <c:pt idx="1020">
                  <c:v>2.2595109934379007E-2</c:v>
                </c:pt>
                <c:pt idx="1021">
                  <c:v>2.2601371360040878E-2</c:v>
                </c:pt>
                <c:pt idx="1022">
                  <c:v>2.2607531125668226E-2</c:v>
                </c:pt>
                <c:pt idx="1023">
                  <c:v>2.2613589423681482E-2</c:v>
                </c:pt>
                <c:pt idx="1024">
                  <c:v>2.2619546447163151E-2</c:v>
                </c:pt>
                <c:pt idx="1025">
                  <c:v>2.2622227581594944E-2</c:v>
                </c:pt>
                <c:pt idx="1026">
                  <c:v>2.2631157446166721E-2</c:v>
                </c:pt>
                <c:pt idx="1027">
                  <c:v>2.2636811811158598E-2</c:v>
                </c:pt>
                <c:pt idx="1028">
                  <c:v>2.2642365680558843E-2</c:v>
                </c:pt>
                <c:pt idx="1029">
                  <c:v>2.2647819250753844E-2</c:v>
                </c:pt>
                <c:pt idx="1030">
                  <c:v>2.2653172718790977E-2</c:v>
                </c:pt>
                <c:pt idx="1031">
                  <c:v>2.2658426282376878E-2</c:v>
                </c:pt>
                <c:pt idx="1032">
                  <c:v>2.266358013987917E-2</c:v>
                </c:pt>
                <c:pt idx="1033">
                  <c:v>2.2668634490324739E-2</c:v>
                </c:pt>
                <c:pt idx="1034">
                  <c:v>2.2673589533399718E-2</c:v>
                </c:pt>
                <c:pt idx="1035">
                  <c:v>2.2678445469450591E-2</c:v>
                </c:pt>
                <c:pt idx="1036">
                  <c:v>2.2683202499482434E-2</c:v>
                </c:pt>
                <c:pt idx="1037">
                  <c:v>2.2689813609255118E-2</c:v>
                </c:pt>
                <c:pt idx="1038">
                  <c:v>2.268950700380282E-2</c:v>
                </c:pt>
                <c:pt idx="1039">
                  <c:v>2.2696881977703479E-2</c:v>
                </c:pt>
                <c:pt idx="1040">
                  <c:v>2.2701245020350213E-2</c:v>
                </c:pt>
                <c:pt idx="1041">
                  <c:v>2.2705509846554364E-2</c:v>
                </c:pt>
                <c:pt idx="1042">
                  <c:v>2.2709676560929197E-2</c:v>
                </c:pt>
                <c:pt idx="1043">
                  <c:v>2.2713745268119711E-2</c:v>
                </c:pt>
                <c:pt idx="1044">
                  <c:v>2.271771607280151E-2</c:v>
                </c:pt>
                <c:pt idx="1045">
                  <c:v>2.2721589079679545E-2</c:v>
                </c:pt>
                <c:pt idx="1046">
                  <c:v>2.2725364393490249E-2</c:v>
                </c:pt>
                <c:pt idx="1047">
                  <c:v>2.2726308782402491E-2</c:v>
                </c:pt>
                <c:pt idx="1048">
                  <c:v>2.2729909033375892E-2</c:v>
                </c:pt>
                <c:pt idx="1049">
                  <c:v>2.2733411901321623E-2</c:v>
                </c:pt>
                <c:pt idx="1050">
                  <c:v>2.2736817491078126E-2</c:v>
                </c:pt>
                <c:pt idx="1051">
                  <c:v>2.2739240265767548E-2</c:v>
                </c:pt>
                <c:pt idx="1052">
                  <c:v>2.2743337255526335E-2</c:v>
                </c:pt>
                <c:pt idx="1053">
                  <c:v>2.2746451640042752E-2</c:v>
                </c:pt>
                <c:pt idx="1054">
                  <c:v>2.2749469166019127E-2</c:v>
                </c:pt>
                <c:pt idx="1055">
                  <c:v>2.2752389938441295E-2</c:v>
                </c:pt>
                <c:pt idx="1056">
                  <c:v>2.2755214062323333E-2</c:v>
                </c:pt>
                <c:pt idx="1057">
                  <c:v>2.2757941642709546E-2</c:v>
                </c:pt>
                <c:pt idx="1058">
                  <c:v>2.2760572784671824E-2</c:v>
                </c:pt>
                <c:pt idx="1059">
                  <c:v>2.2763107593311193E-2</c:v>
                </c:pt>
                <c:pt idx="1060">
                  <c:v>2.2765546173758245E-2</c:v>
                </c:pt>
                <c:pt idx="1061">
                  <c:v>2.2767888631170723E-2</c:v>
                </c:pt>
                <c:pt idx="1062">
                  <c:v>2.2770135070735942E-2</c:v>
                </c:pt>
                <c:pt idx="1063">
                  <c:v>2.277228559766924E-2</c:v>
                </c:pt>
                <c:pt idx="1064">
                  <c:v>2.2774340317214214E-2</c:v>
                </c:pt>
                <c:pt idx="1065">
                  <c:v>2.2776299334642054E-2</c:v>
                </c:pt>
                <c:pt idx="1066">
                  <c:v>2.277816275525351E-2</c:v>
                </c:pt>
                <c:pt idx="1067">
                  <c:v>2.2779930684375622E-2</c:v>
                </c:pt>
                <c:pt idx="1068">
                  <c:v>2.2781603227364115E-2</c:v>
                </c:pt>
                <c:pt idx="1069">
                  <c:v>2.278318048960274E-2</c:v>
                </c:pt>
                <c:pt idx="1070">
                  <c:v>2.2784662576502631E-2</c:v>
                </c:pt>
                <c:pt idx="1071">
                  <c:v>2.2786049593502077E-2</c:v>
                </c:pt>
                <c:pt idx="1072">
                  <c:v>2.2787341646067619E-2</c:v>
                </c:pt>
                <c:pt idx="1073">
                  <c:v>2.2788538839692511E-2</c:v>
                </c:pt>
                <c:pt idx="1074">
                  <c:v>2.2789641279897608E-2</c:v>
                </c:pt>
                <c:pt idx="1075">
                  <c:v>2.27906490722307E-2</c:v>
                </c:pt>
                <c:pt idx="1076">
                  <c:v>2.2791562322267391E-2</c:v>
                </c:pt>
                <c:pt idx="1077">
                  <c:v>2.279238113560934E-2</c:v>
                </c:pt>
                <c:pt idx="1078">
                  <c:v>2.2793105617885376E-2</c:v>
                </c:pt>
                <c:pt idx="1079">
                  <c:v>2.279373587475125E-2</c:v>
                </c:pt>
                <c:pt idx="1080">
                  <c:v>2.2794272011889442E-2</c:v>
                </c:pt>
                <c:pt idx="1081">
                  <c:v>2.2794714135008488E-2</c:v>
                </c:pt>
                <c:pt idx="1082">
                  <c:v>2.2795062349844304E-2</c:v>
                </c:pt>
                <c:pt idx="1083">
                  <c:v>2.2795316762158645E-2</c:v>
                </c:pt>
                <c:pt idx="1084">
                  <c:v>2.2795477477739103E-2</c:v>
                </c:pt>
                <c:pt idx="1085">
                  <c:v>2.2795544602400658E-2</c:v>
                </c:pt>
                <c:pt idx="1086">
                  <c:v>2.2795518241983028E-2</c:v>
                </c:pt>
                <c:pt idx="1087">
                  <c:v>2.2795398502353091E-2</c:v>
                </c:pt>
                <c:pt idx="1088">
                  <c:v>2.2795185489402691E-2</c:v>
                </c:pt>
                <c:pt idx="1089">
                  <c:v>2.2794879309049946E-2</c:v>
                </c:pt>
                <c:pt idx="1090">
                  <c:v>2.2795665575248845E-2</c:v>
                </c:pt>
                <c:pt idx="1091">
                  <c:v>2.279514690561844E-2</c:v>
                </c:pt>
                <c:pt idx="1092">
                  <c:v>2.2794535405173826E-2</c:v>
                </c:pt>
                <c:pt idx="1093">
                  <c:v>2.2793831179957046E-2</c:v>
                </c:pt>
                <c:pt idx="1094">
                  <c:v>2.2793034336034756E-2</c:v>
                </c:pt>
                <c:pt idx="1095">
                  <c:v>2.279214497949953E-2</c:v>
                </c:pt>
                <c:pt idx="1096">
                  <c:v>2.2791163216468985E-2</c:v>
                </c:pt>
                <c:pt idx="1097">
                  <c:v>2.279008915308579E-2</c:v>
                </c:pt>
                <c:pt idx="1098">
                  <c:v>2.278892289551767E-2</c:v>
                </c:pt>
                <c:pt idx="1099">
                  <c:v>2.2787664549957384E-2</c:v>
                </c:pt>
                <c:pt idx="1100">
                  <c:v>2.2786314222622533E-2</c:v>
                </c:pt>
                <c:pt idx="1101">
                  <c:v>2.278487201975532E-2</c:v>
                </c:pt>
                <c:pt idx="1102">
                  <c:v>2.2783338047622569E-2</c:v>
                </c:pt>
                <c:pt idx="1103">
                  <c:v>2.2779671088371971E-2</c:v>
                </c:pt>
                <c:pt idx="1104">
                  <c:v>2.2779995220750804E-2</c:v>
                </c:pt>
                <c:pt idx="1105">
                  <c:v>2.2778186578668053E-2</c:v>
                </c:pt>
                <c:pt idx="1106">
                  <c:v>2.2776805354735034E-2</c:v>
                </c:pt>
                <c:pt idx="1107">
                  <c:v>2.277429536903082E-2</c:v>
                </c:pt>
                <c:pt idx="1108">
                  <c:v>2.2772213014277665E-2</c:v>
                </c:pt>
                <c:pt idx="1109">
                  <c:v>2.2770039634809336E-2</c:v>
                </c:pt>
                <c:pt idx="1110">
                  <c:v>2.2767775337086064E-2</c:v>
                </c:pt>
                <c:pt idx="1111">
                  <c:v>2.2765420227592485E-2</c:v>
                </c:pt>
                <c:pt idx="1112">
                  <c:v>2.2762974412836093E-2</c:v>
                </c:pt>
                <c:pt idx="1113">
                  <c:v>2.2760437999349004E-2</c:v>
                </c:pt>
                <c:pt idx="1114">
                  <c:v>2.2757811093686197E-2</c:v>
                </c:pt>
                <c:pt idx="1115">
                  <c:v>2.2755093802425533E-2</c:v>
                </c:pt>
                <c:pt idx="1116">
                  <c:v>2.2750923189856796E-2</c:v>
                </c:pt>
                <c:pt idx="1117">
                  <c:v>2.2749388489542475E-2</c:v>
                </c:pt>
                <c:pt idx="1118">
                  <c:v>2.2746400681192755E-2</c:v>
                </c:pt>
                <c:pt idx="1119">
                  <c:v>2.2743322913791379E-2</c:v>
                </c:pt>
                <c:pt idx="1120">
                  <c:v>2.2740155294032081E-2</c:v>
                </c:pt>
                <c:pt idx="1121">
                  <c:v>2.2736897928631889E-2</c:v>
                </c:pt>
                <c:pt idx="1122">
                  <c:v>2.273355092432984E-2</c:v>
                </c:pt>
                <c:pt idx="1123">
                  <c:v>2.2730114387888484E-2</c:v>
                </c:pt>
                <c:pt idx="1124">
                  <c:v>2.2726588426092161E-2</c:v>
                </c:pt>
                <c:pt idx="1125">
                  <c:v>2.272178678015473E-2</c:v>
                </c:pt>
                <c:pt idx="1126">
                  <c:v>2.271926865368587E-2</c:v>
                </c:pt>
                <c:pt idx="1127">
                  <c:v>2.2715475056756963E-2</c:v>
                </c:pt>
                <c:pt idx="1128">
                  <c:v>2.2711592461834774E-2</c:v>
                </c:pt>
                <c:pt idx="1129">
                  <c:v>2.2707620975815596E-2</c:v>
                </c:pt>
                <c:pt idx="1130">
                  <c:v>2.2703560705617062E-2</c:v>
                </c:pt>
                <c:pt idx="1131">
                  <c:v>2.2699411758179248E-2</c:v>
                </c:pt>
                <c:pt idx="1132">
                  <c:v>2.2695174240463124E-2</c:v>
                </c:pt>
                <c:pt idx="1133">
                  <c:v>2.2690848259452112E-2</c:v>
                </c:pt>
                <c:pt idx="1134">
                  <c:v>2.268643392215075E-2</c:v>
                </c:pt>
                <c:pt idx="1135">
                  <c:v>2.2681931335585142E-2</c:v>
                </c:pt>
                <c:pt idx="1136">
                  <c:v>2.2677340606803393E-2</c:v>
                </c:pt>
                <c:pt idx="1137">
                  <c:v>2.2672661842873861E-2</c:v>
                </c:pt>
                <c:pt idx="1138">
                  <c:v>2.2666963075968209E-2</c:v>
                </c:pt>
                <c:pt idx="1139">
                  <c:v>2.266304063795423E-2</c:v>
                </c:pt>
                <c:pt idx="1140">
                  <c:v>2.2658098411207361E-2</c:v>
                </c:pt>
                <c:pt idx="1141">
                  <c:v>2.2653068577800035E-2</c:v>
                </c:pt>
                <c:pt idx="1142">
                  <c:v>2.2645198498378562E-2</c:v>
                </c:pt>
                <c:pt idx="1143">
                  <c:v>2.2640045729983363E-2</c:v>
                </c:pt>
                <c:pt idx="1144">
                  <c:v>2.2634852279582455E-2</c:v>
                </c:pt>
                <c:pt idx="1145">
                  <c:v>2.2629618303394106E-2</c:v>
                </c:pt>
                <c:pt idx="1146">
                  <c:v>2.262434395699316E-2</c:v>
                </c:pt>
                <c:pt idx="1147">
                  <c:v>2.261902939530884E-2</c:v>
                </c:pt>
                <c:pt idx="1148">
                  <c:v>2.2613674772626054E-2</c:v>
                </c:pt>
                <c:pt idx="1149">
                  <c:v>2.2608280242584752E-2</c:v>
                </c:pt>
                <c:pt idx="1150">
                  <c:v>2.2602845958179928E-2</c:v>
                </c:pt>
                <c:pt idx="1151">
                  <c:v>2.2597372071761816E-2</c:v>
                </c:pt>
                <c:pt idx="1152">
                  <c:v>2.2591858735035698E-2</c:v>
                </c:pt>
                <c:pt idx="1153">
                  <c:v>2.2586306099061447E-2</c:v>
                </c:pt>
                <c:pt idx="1154">
                  <c:v>2.2580714314254641E-2</c:v>
                </c:pt>
                <c:pt idx="1155">
                  <c:v>2.2575083530384787E-2</c:v>
                </c:pt>
                <c:pt idx="1156">
                  <c:v>2.2569413896577527E-2</c:v>
                </c:pt>
                <c:pt idx="1157">
                  <c:v>2.2563705561312229E-2</c:v>
                </c:pt>
                <c:pt idx="1158">
                  <c:v>2.2556309643506155E-2</c:v>
                </c:pt>
                <c:pt idx="1159">
                  <c:v>2.2552173377100825E-2</c:v>
                </c:pt>
                <c:pt idx="1160">
                  <c:v>2.2546349821888408E-2</c:v>
                </c:pt>
                <c:pt idx="1161">
                  <c:v>2.2540488152684689E-2</c:v>
                </c:pt>
                <c:pt idx="1162">
                  <c:v>2.2534588514743336E-2</c:v>
                </c:pt>
                <c:pt idx="1163">
                  <c:v>2.2528651052672398E-2</c:v>
                </c:pt>
                <c:pt idx="1164">
                  <c:v>2.2522675910434314E-2</c:v>
                </c:pt>
                <c:pt idx="1165">
                  <c:v>2.2516663231346323E-2</c:v>
                </c:pt>
                <c:pt idx="1166">
                  <c:v>2.2510613158079843E-2</c:v>
                </c:pt>
                <c:pt idx="1167">
                  <c:v>2.2504525832661531E-2</c:v>
                </c:pt>
                <c:pt idx="1168">
                  <c:v>2.2498401396471558E-2</c:v>
                </c:pt>
                <c:pt idx="1169">
                  <c:v>2.2492239990245348E-2</c:v>
                </c:pt>
                <c:pt idx="1170">
                  <c:v>2.2486041754071828E-2</c:v>
                </c:pt>
                <c:pt idx="1171">
                  <c:v>2.2479806827395178E-2</c:v>
                </c:pt>
                <c:pt idx="1172">
                  <c:v>2.2473535349012863E-2</c:v>
                </c:pt>
                <c:pt idx="1173">
                  <c:v>2.246722745707783E-2</c:v>
                </c:pt>
                <c:pt idx="1174">
                  <c:v>2.2460883289096522E-2</c:v>
                </c:pt>
                <c:pt idx="1175">
                  <c:v>2.245450298192932E-2</c:v>
                </c:pt>
                <c:pt idx="1176">
                  <c:v>2.2448086671791871E-2</c:v>
                </c:pt>
                <c:pt idx="1177">
                  <c:v>2.2441634494253099E-2</c:v>
                </c:pt>
                <c:pt idx="1178">
                  <c:v>2.2435146584236308E-2</c:v>
                </c:pt>
                <c:pt idx="1179">
                  <c:v>2.2428623076018967E-2</c:v>
                </c:pt>
                <c:pt idx="1180">
                  <c:v>2.2422064103232702E-2</c:v>
                </c:pt>
                <c:pt idx="1181">
                  <c:v>2.2415469798863295E-2</c:v>
                </c:pt>
                <c:pt idx="1182">
                  <c:v>2.2408840295250042E-2</c:v>
                </c:pt>
                <c:pt idx="1183">
                  <c:v>2.240217572408661E-2</c:v>
                </c:pt>
                <c:pt idx="1184">
                  <c:v>2.239547621642083E-2</c:v>
                </c:pt>
                <c:pt idx="1185">
                  <c:v>2.2388741902654469E-2</c:v>
                </c:pt>
                <c:pt idx="1186">
                  <c:v>2.2381972912542809E-2</c:v>
                </c:pt>
                <c:pt idx="1187">
                  <c:v>2.2375169375195503E-2</c:v>
                </c:pt>
                <c:pt idx="1188">
                  <c:v>2.2368331419075925E-2</c:v>
                </c:pt>
                <c:pt idx="1189">
                  <c:v>2.2361459172001174E-2</c:v>
                </c:pt>
                <c:pt idx="1190">
                  <c:v>2.2354552761142732E-2</c:v>
                </c:pt>
                <c:pt idx="1191">
                  <c:v>2.234761231302514E-2</c:v>
                </c:pt>
                <c:pt idx="1192">
                  <c:v>2.2340637953527327E-2</c:v>
                </c:pt>
                <c:pt idx="1193">
                  <c:v>2.2333629807881495E-2</c:v>
                </c:pt>
                <c:pt idx="1194">
                  <c:v>2.232554894692949E-2</c:v>
                </c:pt>
                <c:pt idx="1195">
                  <c:v>2.2318392457212607E-2</c:v>
                </c:pt>
                <c:pt idx="1196">
                  <c:v>2.231115602420472E-2</c:v>
                </c:pt>
                <c:pt idx="1197">
                  <c:v>2.2303839721742002E-2</c:v>
                </c:pt>
                <c:pt idx="1198">
                  <c:v>2.2296443623678146E-2</c:v>
                </c:pt>
                <c:pt idx="1199">
                  <c:v>2.2288967803883043E-2</c:v>
                </c:pt>
                <c:pt idx="1200">
                  <c:v>2.2281412336244116E-2</c:v>
                </c:pt>
                <c:pt idx="1201">
                  <c:v>2.2273777294664544E-2</c:v>
                </c:pt>
                <c:pt idx="1202">
                  <c:v>2.2266062753065037E-2</c:v>
                </c:pt>
                <c:pt idx="1203">
                  <c:v>2.2258342632418968E-2</c:v>
                </c:pt>
                <c:pt idx="1204">
                  <c:v>2.2250463210992166E-2</c:v>
                </c:pt>
                <c:pt idx="1205">
                  <c:v>2.2242504512017779E-2</c:v>
                </c:pt>
                <c:pt idx="1206">
                  <c:v>2.2234466609493877E-2</c:v>
                </c:pt>
                <c:pt idx="1207">
                  <c:v>2.2226349577433614E-2</c:v>
                </c:pt>
                <c:pt idx="1208">
                  <c:v>2.2218153489866943E-2</c:v>
                </c:pt>
                <c:pt idx="1209">
                  <c:v>2.2207568884150639E-2</c:v>
                </c:pt>
                <c:pt idx="1210">
                  <c:v>2.2199180180651843E-2</c:v>
                </c:pt>
                <c:pt idx="1211">
                  <c:v>2.2189475316497249E-2</c:v>
                </c:pt>
                <c:pt idx="1212">
                  <c:v>2.2182166415423869E-2</c:v>
                </c:pt>
                <c:pt idx="1213">
                  <c:v>2.2173541501953924E-2</c:v>
                </c:pt>
                <c:pt idx="1214">
                  <c:v>2.2164838000112951E-2</c:v>
                </c:pt>
                <c:pt idx="1215">
                  <c:v>2.2156055984070968E-2</c:v>
                </c:pt>
                <c:pt idx="1216">
                  <c:v>2.2147195528014064E-2</c:v>
                </c:pt>
                <c:pt idx="1217">
                  <c:v>2.2138256706143326E-2</c:v>
                </c:pt>
                <c:pt idx="1218">
                  <c:v>2.2129239592676771E-2</c:v>
                </c:pt>
                <c:pt idx="1219">
                  <c:v>2.2120144261847847E-2</c:v>
                </c:pt>
                <c:pt idx="1220">
                  <c:v>2.2110970787905637E-2</c:v>
                </c:pt>
                <c:pt idx="1221">
                  <c:v>2.2101719245114868E-2</c:v>
                </c:pt>
                <c:pt idx="1222">
                  <c:v>2.2092389707755688E-2</c:v>
                </c:pt>
                <c:pt idx="1223">
                  <c:v>2.2082982250124748E-2</c:v>
                </c:pt>
                <c:pt idx="1224">
                  <c:v>2.2073666345983511E-2</c:v>
                </c:pt>
                <c:pt idx="1225">
                  <c:v>2.206393387130743E-2</c:v>
                </c:pt>
                <c:pt idx="1226">
                  <c:v>2.20542930987906E-2</c:v>
                </c:pt>
                <c:pt idx="1227">
                  <c:v>2.204457470334004E-2</c:v>
                </c:pt>
                <c:pt idx="1228">
                  <c:v>2.2034778759328646E-2</c:v>
                </c:pt>
                <c:pt idx="1229">
                  <c:v>2.2024905341144742E-2</c:v>
                </c:pt>
                <c:pt idx="1230">
                  <c:v>2.2014954523191632E-2</c:v>
                </c:pt>
                <c:pt idx="1231">
                  <c:v>2.2004926379887834E-2</c:v>
                </c:pt>
                <c:pt idx="1232">
                  <c:v>2.1994820985666637E-2</c:v>
                </c:pt>
                <c:pt idx="1233">
                  <c:v>2.1984638414976745E-2</c:v>
                </c:pt>
                <c:pt idx="1234">
                  <c:v>2.1974378742280986E-2</c:v>
                </c:pt>
                <c:pt idx="1235">
                  <c:v>2.1964042042058693E-2</c:v>
                </c:pt>
                <c:pt idx="1236">
                  <c:v>2.195362838880224E-2</c:v>
                </c:pt>
                <c:pt idx="1237">
                  <c:v>2.1943544414191586E-2</c:v>
                </c:pt>
                <c:pt idx="1238">
                  <c:v>2.1932570521234304E-2</c:v>
                </c:pt>
                <c:pt idx="1239">
                  <c:v>2.1921926455982281E-2</c:v>
                </c:pt>
                <c:pt idx="1240">
                  <c:v>2.1911205735816539E-2</c:v>
                </c:pt>
                <c:pt idx="1241">
                  <c:v>2.1900408435302644E-2</c:v>
                </c:pt>
                <c:pt idx="1242">
                  <c:v>2.1889534629022031E-2</c:v>
                </c:pt>
                <c:pt idx="1243">
                  <c:v>2.1878584391569589E-2</c:v>
                </c:pt>
                <c:pt idx="1244">
                  <c:v>2.1867557797555854E-2</c:v>
                </c:pt>
                <c:pt idx="1245">
                  <c:v>2.1850451890158717E-2</c:v>
                </c:pt>
                <c:pt idx="1246">
                  <c:v>2.1843864214121808E-2</c:v>
                </c:pt>
                <c:pt idx="1247">
                  <c:v>2.1834020622454708E-2</c:v>
                </c:pt>
                <c:pt idx="1248">
                  <c:v>2.182268934857616E-2</c:v>
                </c:pt>
                <c:pt idx="1249">
                  <c:v>2.1811282091398394E-2</c:v>
                </c:pt>
                <c:pt idx="1250">
                  <c:v>2.1799798925615788E-2</c:v>
                </c:pt>
                <c:pt idx="1251">
                  <c:v>2.1788239925937283E-2</c:v>
                </c:pt>
                <c:pt idx="1252">
                  <c:v>2.1776605167085496E-2</c:v>
                </c:pt>
                <c:pt idx="1253">
                  <c:v>2.1764894723797383E-2</c:v>
                </c:pt>
                <c:pt idx="1254">
                  <c:v>2.1753108670822929E-2</c:v>
                </c:pt>
                <c:pt idx="1255">
                  <c:v>2.1741981161433884E-2</c:v>
                </c:pt>
                <c:pt idx="1256">
                  <c:v>2.173006227630352E-2</c:v>
                </c:pt>
                <c:pt idx="1257">
                  <c:v>2.1718068002124068E-2</c:v>
                </c:pt>
                <c:pt idx="1258">
                  <c:v>2.1705998413662247E-2</c:v>
                </c:pt>
                <c:pt idx="1259">
                  <c:v>2.1693853585698343E-2</c:v>
                </c:pt>
                <c:pt idx="1260">
                  <c:v>2.1681633593025572E-2</c:v>
                </c:pt>
                <c:pt idx="1261">
                  <c:v>2.1668213333009688E-2</c:v>
                </c:pt>
                <c:pt idx="1262">
                  <c:v>2.1656968412795921E-2</c:v>
                </c:pt>
                <c:pt idx="1263">
                  <c:v>2.1644523374892258E-2</c:v>
                </c:pt>
                <c:pt idx="1264">
                  <c:v>2.1632003471586832E-2</c:v>
                </c:pt>
                <c:pt idx="1265">
                  <c:v>2.1619408777739643E-2</c:v>
                </c:pt>
                <c:pt idx="1266">
                  <c:v>2.1606739368223406E-2</c:v>
                </c:pt>
                <c:pt idx="1267">
                  <c:v>2.1593995317923755E-2</c:v>
                </c:pt>
                <c:pt idx="1268">
                  <c:v>2.1581176701739455E-2</c:v>
                </c:pt>
                <c:pt idx="1269">
                  <c:v>2.1568283594581766E-2</c:v>
                </c:pt>
                <c:pt idx="1270">
                  <c:v>2.155531607137574E-2</c:v>
                </c:pt>
                <c:pt idx="1271">
                  <c:v>2.1542274207058038E-2</c:v>
                </c:pt>
                <c:pt idx="1272">
                  <c:v>2.1529158076578892E-2</c:v>
                </c:pt>
                <c:pt idx="1273">
                  <c:v>2.1515967754900594E-2</c:v>
                </c:pt>
                <c:pt idx="1274">
                  <c:v>2.1502703316998779E-2</c:v>
                </c:pt>
                <c:pt idx="1275">
                  <c:v>2.148936483786092E-2</c:v>
                </c:pt>
                <c:pt idx="1276">
                  <c:v>2.14759523924874E-2</c:v>
                </c:pt>
                <c:pt idx="1277">
                  <c:v>2.14624660558911E-2</c:v>
                </c:pt>
                <c:pt idx="1278">
                  <c:v>2.1448905903097368E-2</c:v>
                </c:pt>
                <c:pt idx="1279">
                  <c:v>2.1435272009143393E-2</c:v>
                </c:pt>
                <c:pt idx="1280">
                  <c:v>2.1421564449079271E-2</c:v>
                </c:pt>
                <c:pt idx="1281">
                  <c:v>2.1407783297966936E-2</c:v>
                </c:pt>
                <c:pt idx="1282">
                  <c:v>2.1393928630880361E-2</c:v>
                </c:pt>
                <c:pt idx="1283">
                  <c:v>2.1380000522906444E-2</c:v>
                </c:pt>
                <c:pt idx="1284">
                  <c:v>2.1365999049143904E-2</c:v>
                </c:pt>
                <c:pt idx="1285">
                  <c:v>2.1351924284702631E-2</c:v>
                </c:pt>
                <c:pt idx="1286">
                  <c:v>2.1337776304705441E-2</c:v>
                </c:pt>
                <c:pt idx="1287">
                  <c:v>2.1323555184286528E-2</c:v>
                </c:pt>
                <c:pt idx="1288">
                  <c:v>2.1309260998592584E-2</c:v>
                </c:pt>
                <c:pt idx="1289">
                  <c:v>2.1294893822781671E-2</c:v>
                </c:pt>
                <c:pt idx="1290">
                  <c:v>2.1280453732023037E-2</c:v>
                </c:pt>
                <c:pt idx="1291">
                  <c:v>2.1265940801499281E-2</c:v>
                </c:pt>
                <c:pt idx="1292">
                  <c:v>2.1251355106402633E-2</c:v>
                </c:pt>
                <c:pt idx="1293">
                  <c:v>2.1236696721938477E-2</c:v>
                </c:pt>
                <c:pt idx="1294">
                  <c:v>2.1221965723323355E-2</c:v>
                </c:pt>
                <c:pt idx="1295">
                  <c:v>2.1207162185784761E-2</c:v>
                </c:pt>
                <c:pt idx="1296">
                  <c:v>2.1192286184562457E-2</c:v>
                </c:pt>
                <c:pt idx="1297">
                  <c:v>2.1177337794906711E-2</c:v>
                </c:pt>
                <c:pt idx="1298">
                  <c:v>2.1162317092080066E-2</c:v>
                </c:pt>
                <c:pt idx="1299">
                  <c:v>2.1147224151355563E-2</c:v>
                </c:pt>
                <c:pt idx="1300">
                  <c:v>2.113205904801764E-2</c:v>
                </c:pt>
                <c:pt idx="1301">
                  <c:v>2.1116821857362564E-2</c:v>
                </c:pt>
                <c:pt idx="1302">
                  <c:v>2.1101512654696883E-2</c:v>
                </c:pt>
                <c:pt idx="1303">
                  <c:v>2.1086131515338547E-2</c:v>
                </c:pt>
                <c:pt idx="1304">
                  <c:v>2.1070678514616883E-2</c:v>
                </c:pt>
                <c:pt idx="1305">
                  <c:v>2.1055153727871301E-2</c:v>
                </c:pt>
                <c:pt idx="1306">
                  <c:v>2.1039557230453251E-2</c:v>
                </c:pt>
                <c:pt idx="1307">
                  <c:v>2.1023889097724038E-2</c:v>
                </c:pt>
                <c:pt idx="1308">
                  <c:v>2.1008149405056138E-2</c:v>
                </c:pt>
                <c:pt idx="1309">
                  <c:v>2.0992338227833415E-2</c:v>
                </c:pt>
                <c:pt idx="1310">
                  <c:v>2.0976455641449586E-2</c:v>
                </c:pt>
                <c:pt idx="1311">
                  <c:v>2.0960501721309321E-2</c:v>
                </c:pt>
                <c:pt idx="1312">
                  <c:v>2.0942125619891779E-2</c:v>
                </c:pt>
                <c:pt idx="1313">
                  <c:v>2.0928380181430718E-2</c:v>
                </c:pt>
                <c:pt idx="1314">
                  <c:v>2.0912212712554938E-2</c:v>
                </c:pt>
                <c:pt idx="1315">
                  <c:v>2.0895974211646955E-2</c:v>
                </c:pt>
                <c:pt idx="1316">
                  <c:v>2.0879664754163561E-2</c:v>
                </c:pt>
                <c:pt idx="1317">
                  <c:v>2.0863284415572721E-2</c:v>
                </c:pt>
                <c:pt idx="1318">
                  <c:v>2.0846833271352245E-2</c:v>
                </c:pt>
                <c:pt idx="1319">
                  <c:v>2.0830311396989806E-2</c:v>
                </c:pt>
                <c:pt idx="1320">
                  <c:v>2.0813718867984027E-2</c:v>
                </c:pt>
                <c:pt idx="1321">
                  <c:v>2.0797055759842944E-2</c:v>
                </c:pt>
                <c:pt idx="1322">
                  <c:v>2.0780322148085111E-2</c:v>
                </c:pt>
                <c:pt idx="1323">
                  <c:v>2.0763518108239145E-2</c:v>
                </c:pt>
                <c:pt idx="1324">
                  <c:v>2.0746643715843314E-2</c:v>
                </c:pt>
                <c:pt idx="1325">
                  <c:v>2.0729699046446167E-2</c:v>
                </c:pt>
                <c:pt idx="1326">
                  <c:v>2.0712684175605896E-2</c:v>
                </c:pt>
                <c:pt idx="1327">
                  <c:v>2.069559917889011E-2</c:v>
                </c:pt>
                <c:pt idx="1328">
                  <c:v>2.067844413187736E-2</c:v>
                </c:pt>
                <c:pt idx="1329">
                  <c:v>2.066121911015497E-2</c:v>
                </c:pt>
                <c:pt idx="1330">
                  <c:v>2.0643924189319887E-2</c:v>
                </c:pt>
                <c:pt idx="1331">
                  <c:v>2.0626559444979802E-2</c:v>
                </c:pt>
                <c:pt idx="1332">
                  <c:v>2.0609124952750277E-2</c:v>
                </c:pt>
                <c:pt idx="1333">
                  <c:v>2.0591620788257398E-2</c:v>
                </c:pt>
                <c:pt idx="1334">
                  <c:v>2.05740470271371E-2</c:v>
                </c:pt>
                <c:pt idx="1335">
                  <c:v>2.055640374503364E-2</c:v>
                </c:pt>
                <c:pt idx="1336">
                  <c:v>2.0538691017601567E-2</c:v>
                </c:pt>
                <c:pt idx="1337">
                  <c:v>2.0520908920504195E-2</c:v>
                </c:pt>
                <c:pt idx="1338">
                  <c:v>2.0503057529414472E-2</c:v>
                </c:pt>
                <c:pt idx="1339">
                  <c:v>2.0485136920014541E-2</c:v>
                </c:pt>
                <c:pt idx="1340">
                  <c:v>2.0467147167995088E-2</c:v>
                </c:pt>
                <c:pt idx="1341">
                  <c:v>2.0449088349056659E-2</c:v>
                </c:pt>
                <c:pt idx="1342">
                  <c:v>2.0430960538908333E-2</c:v>
                </c:pt>
                <c:pt idx="1343">
                  <c:v>2.0412763813268831E-2</c:v>
                </c:pt>
                <c:pt idx="1344">
                  <c:v>2.0394498247865413E-2</c:v>
                </c:pt>
                <c:pt idx="1345">
                  <c:v>2.037616391843344E-2</c:v>
                </c:pt>
                <c:pt idx="1346">
                  <c:v>2.0357760900719009E-2</c:v>
                </c:pt>
                <c:pt idx="1347">
                  <c:v>2.0339289270475659E-2</c:v>
                </c:pt>
                <c:pt idx="1348">
                  <c:v>2.0320749103465912E-2</c:v>
                </c:pt>
                <c:pt idx="1349">
                  <c:v>2.0302140475460823E-2</c:v>
                </c:pt>
                <c:pt idx="1350">
                  <c:v>2.0283463462240657E-2</c:v>
                </c:pt>
                <c:pt idx="1351">
                  <c:v>2.026471813959399E-2</c:v>
                </c:pt>
                <c:pt idx="1352">
                  <c:v>2.0245904583317945E-2</c:v>
                </c:pt>
                <c:pt idx="1353">
                  <c:v>2.0227022869218188E-2</c:v>
                </c:pt>
                <c:pt idx="1354">
                  <c:v>2.0208073073108703E-2</c:v>
                </c:pt>
                <c:pt idx="1355">
                  <c:v>2.0189055270812016E-2</c:v>
                </c:pt>
                <c:pt idx="1356">
                  <c:v>2.0169969538159194E-2</c:v>
                </c:pt>
                <c:pt idx="1357">
                  <c:v>2.0150815950988971E-2</c:v>
                </c:pt>
                <c:pt idx="1358">
                  <c:v>2.0131594585149275E-2</c:v>
                </c:pt>
                <c:pt idx="1359">
                  <c:v>2.0112305516495264E-2</c:v>
                </c:pt>
                <c:pt idx="1360">
                  <c:v>2.0092948820890862E-2</c:v>
                </c:pt>
                <c:pt idx="1361">
                  <c:v>2.0073524574208079E-2</c:v>
                </c:pt>
                <c:pt idx="1362">
                  <c:v>2.0050500393776736E-2</c:v>
                </c:pt>
                <c:pt idx="1363">
                  <c:v>2.0034473731135118E-2</c:v>
                </c:pt>
                <c:pt idx="1364">
                  <c:v>2.0014847286528401E-2</c:v>
                </c:pt>
                <c:pt idx="1365">
                  <c:v>1.9995153594411109E-2</c:v>
                </c:pt>
                <c:pt idx="1366">
                  <c:v>1.9975392730694465E-2</c:v>
                </c:pt>
                <c:pt idx="1367">
                  <c:v>1.9955564771298236E-2</c:v>
                </c:pt>
                <c:pt idx="1368">
                  <c:v>1.9935669792149627E-2</c:v>
                </c:pt>
                <c:pt idx="1369">
                  <c:v>1.9915707869183074E-2</c:v>
                </c:pt>
                <c:pt idx="1370">
                  <c:v>1.9895679078341999E-2</c:v>
                </c:pt>
                <c:pt idx="1371">
                  <c:v>1.9875583495576166E-2</c:v>
                </c:pt>
                <c:pt idx="1372">
                  <c:v>1.9855421196843446E-2</c:v>
                </c:pt>
                <c:pt idx="1373">
                  <c:v>1.9835192258109154E-2</c:v>
                </c:pt>
                <c:pt idx="1374">
                  <c:v>1.981489675534583E-2</c:v>
                </c:pt>
                <c:pt idx="1375">
                  <c:v>1.9794534764533907E-2</c:v>
                </c:pt>
                <c:pt idx="1376">
                  <c:v>1.9774106361661038E-2</c:v>
                </c:pt>
                <c:pt idx="1377">
                  <c:v>1.9753611622721885E-2</c:v>
                </c:pt>
                <c:pt idx="1378">
                  <c:v>1.9733050623718558E-2</c:v>
                </c:pt>
                <c:pt idx="1379">
                  <c:v>1.9712423440660608E-2</c:v>
                </c:pt>
                <c:pt idx="1380">
                  <c:v>1.9691730149564164E-2</c:v>
                </c:pt>
                <c:pt idx="1381">
                  <c:v>1.9670970826453454E-2</c:v>
                </c:pt>
                <c:pt idx="1382">
                  <c:v>1.9650145547358618E-2</c:v>
                </c:pt>
                <c:pt idx="1383">
                  <c:v>1.9629254388317897E-2</c:v>
                </c:pt>
                <c:pt idx="1384">
                  <c:v>1.9608297425375891E-2</c:v>
                </c:pt>
                <c:pt idx="1385">
                  <c:v>1.9587274734583982E-2</c:v>
                </c:pt>
                <c:pt idx="1386">
                  <c:v>1.9566186392001E-2</c:v>
                </c:pt>
                <c:pt idx="1387">
                  <c:v>1.9545032473692128E-2</c:v>
                </c:pt>
                <c:pt idx="1388">
                  <c:v>1.9523813055729557E-2</c:v>
                </c:pt>
                <c:pt idx="1389">
                  <c:v>1.9502528214192263E-2</c:v>
                </c:pt>
                <c:pt idx="1390">
                  <c:v>1.9481178025166013E-2</c:v>
                </c:pt>
                <c:pt idx="1391">
                  <c:v>1.9459762564742928E-2</c:v>
                </c:pt>
                <c:pt idx="1392">
                  <c:v>1.9438281909021259E-2</c:v>
                </c:pt>
                <c:pt idx="1393">
                  <c:v>1.9416736134107361E-2</c:v>
                </c:pt>
                <c:pt idx="1394">
                  <c:v>1.9395125316112184E-2</c:v>
                </c:pt>
                <c:pt idx="1395">
                  <c:v>1.9373449531154351E-2</c:v>
                </c:pt>
                <c:pt idx="1396">
                  <c:v>1.9351708855358606E-2</c:v>
                </c:pt>
                <c:pt idx="1397">
                  <c:v>1.9329903364856276E-2</c:v>
                </c:pt>
                <c:pt idx="1398">
                  <c:v>1.9308033135783931E-2</c:v>
                </c:pt>
                <c:pt idx="1399">
                  <c:v>1.9286098244286256E-2</c:v>
                </c:pt>
                <c:pt idx="1400">
                  <c:v>1.9264098766512309E-2</c:v>
                </c:pt>
                <c:pt idx="1401">
                  <c:v>1.9242034778617939E-2</c:v>
                </c:pt>
                <c:pt idx="1402">
                  <c:v>1.9214700466632654E-2</c:v>
                </c:pt>
                <c:pt idx="1403">
                  <c:v>1.9192847969524026E-2</c:v>
                </c:pt>
                <c:pt idx="1404">
                  <c:v>1.9171120567218796E-2</c:v>
                </c:pt>
                <c:pt idx="1405">
                  <c:v>1.9149519879008915E-2</c:v>
                </c:pt>
                <c:pt idx="1406">
                  <c:v>1.9128047527965323E-2</c:v>
                </c:pt>
                <c:pt idx="1407">
                  <c:v>1.9106705140941222E-2</c:v>
                </c:pt>
                <c:pt idx="1408">
                  <c:v>1.9085494348575344E-2</c:v>
                </c:pt>
                <c:pt idx="1409">
                  <c:v>1.9064416785290635E-2</c:v>
                </c:pt>
                <c:pt idx="1410">
                  <c:v>1.9043474089298632E-2</c:v>
                </c:pt>
                <c:pt idx="1411">
                  <c:v>1.9022667902599873E-2</c:v>
                </c:pt>
                <c:pt idx="1412">
                  <c:v>1.9001999870985865E-2</c:v>
                </c:pt>
                <c:pt idx="1413">
                  <c:v>1.8981471644041067E-2</c:v>
                </c:pt>
                <c:pt idx="1414">
                  <c:v>1.8950344935686772E-2</c:v>
                </c:pt>
                <c:pt idx="1415">
                  <c:v>1.8940841221474599E-2</c:v>
                </c:pt>
                <c:pt idx="1416">
                  <c:v>1.8920742344004791E-2</c:v>
                </c:pt>
                <c:pt idx="1417">
                  <c:v>1.8899985507251481E-2</c:v>
                </c:pt>
                <c:pt idx="1418">
                  <c:v>1.8880985580574203E-2</c:v>
                </c:pt>
                <c:pt idx="1419">
                  <c:v>1.8861331035576245E-2</c:v>
                </c:pt>
                <c:pt idx="1420">
                  <c:v>1.8841827948708686E-2</c:v>
                </c:pt>
                <c:pt idx="1421">
                  <c:v>1.8822477999972186E-2</c:v>
                </c:pt>
                <c:pt idx="1422">
                  <c:v>1.8803282873177764E-2</c:v>
                </c:pt>
                <c:pt idx="1423">
                  <c:v>1.8784244255950718E-2</c:v>
                </c:pt>
                <c:pt idx="1424">
                  <c:v>1.8765363839732367E-2</c:v>
                </c:pt>
                <c:pt idx="1425">
                  <c:v>1.8746643319781799E-2</c:v>
                </c:pt>
                <c:pt idx="1426">
                  <c:v>1.8728084395179121E-2</c:v>
                </c:pt>
                <c:pt idx="1427">
                  <c:v>1.8709688768826786E-2</c:v>
                </c:pt>
                <c:pt idx="1428">
                  <c:v>1.8691458147453072E-2</c:v>
                </c:pt>
                <c:pt idx="1429">
                  <c:v>1.8673394241613378E-2</c:v>
                </c:pt>
                <c:pt idx="1430">
                  <c:v>1.8655498765694157E-2</c:v>
                </c:pt>
                <c:pt idx="1431">
                  <c:v>1.8637773437914222E-2</c:v>
                </c:pt>
                <c:pt idx="1432">
                  <c:v>1.8620219980327785E-2</c:v>
                </c:pt>
                <c:pt idx="1433">
                  <c:v>1.8602840118827301E-2</c:v>
                </c:pt>
                <c:pt idx="1434">
                  <c:v>1.858563558314542E-2</c:v>
                </c:pt>
                <c:pt idx="1435">
                  <c:v>1.8568608106858481E-2</c:v>
                </c:pt>
                <c:pt idx="1436">
                  <c:v>1.8551759427388674E-2</c:v>
                </c:pt>
                <c:pt idx="1437">
                  <c:v>1.85367754773159E-2</c:v>
                </c:pt>
                <c:pt idx="1438">
                  <c:v>1.8518605427836409E-2</c:v>
                </c:pt>
                <c:pt idx="1439">
                  <c:v>1.850230360185378E-2</c:v>
                </c:pt>
                <c:pt idx="1440">
                  <c:v>1.8486187560893833E-2</c:v>
                </c:pt>
                <c:pt idx="1441">
                  <c:v>1.8469728617617705E-2</c:v>
                </c:pt>
                <c:pt idx="1442">
                  <c:v>1.8454519864685728E-2</c:v>
                </c:pt>
                <c:pt idx="1443">
                  <c:v>1.8438971734419728E-2</c:v>
                </c:pt>
                <c:pt idx="1444">
                  <c:v>1.842361643914835E-2</c:v>
                </c:pt>
                <c:pt idx="1445">
                  <c:v>1.8408455751037223E-2</c:v>
                </c:pt>
                <c:pt idx="1446">
                  <c:v>1.8393491446129201E-2</c:v>
                </c:pt>
                <c:pt idx="1447">
                  <c:v>1.8378725304344579E-2</c:v>
                </c:pt>
                <c:pt idx="1448">
                  <c:v>1.8364159109486553E-2</c:v>
                </c:pt>
                <c:pt idx="1449">
                  <c:v>1.8349794649243151E-2</c:v>
                </c:pt>
                <c:pt idx="1450">
                  <c:v>1.8337098218481351E-2</c:v>
                </c:pt>
                <c:pt idx="1451">
                  <c:v>1.83216781027997E-2</c:v>
                </c:pt>
                <c:pt idx="1452">
                  <c:v>1.8307929611432638E-2</c:v>
                </c:pt>
                <c:pt idx="1453">
                  <c:v>1.8294390044353803E-2</c:v>
                </c:pt>
                <c:pt idx="1454">
                  <c:v>1.8275703971544429E-2</c:v>
                </c:pt>
                <c:pt idx="1455">
                  <c:v>1.8262317404826575E-2</c:v>
                </c:pt>
                <c:pt idx="1456">
                  <c:v>1.824895676262743E-2</c:v>
                </c:pt>
                <c:pt idx="1457">
                  <c:v>1.8235622318634948E-2</c:v>
                </c:pt>
                <c:pt idx="1458">
                  <c:v>1.8222314346525947E-2</c:v>
                </c:pt>
                <c:pt idx="1459">
                  <c:v>1.8209033119964364E-2</c:v>
                </c:pt>
                <c:pt idx="1460">
                  <c:v>1.8195778912601681E-2</c:v>
                </c:pt>
                <c:pt idx="1461">
                  <c:v>1.8182551998076057E-2</c:v>
                </c:pt>
                <c:pt idx="1462">
                  <c:v>1.8169352650015177E-2</c:v>
                </c:pt>
                <c:pt idx="1463">
                  <c:v>1.8156648589018772E-2</c:v>
                </c:pt>
                <c:pt idx="1464">
                  <c:v>1.8143503663719949E-2</c:v>
                </c:pt>
                <c:pt idx="1465">
                  <c:v>1.8130387104268002E-2</c:v>
                </c:pt>
                <c:pt idx="1466">
                  <c:v>1.8117299184231498E-2</c:v>
                </c:pt>
                <c:pt idx="1467">
                  <c:v>1.8104240177167177E-2</c:v>
                </c:pt>
                <c:pt idx="1468">
                  <c:v>1.809121035661929E-2</c:v>
                </c:pt>
                <c:pt idx="1469">
                  <c:v>1.8074501056714806E-2</c:v>
                </c:pt>
                <c:pt idx="1470">
                  <c:v>1.8065239369195539E-2</c:v>
                </c:pt>
                <c:pt idx="1471">
                  <c:v>1.8052298749350586E-2</c:v>
                </c:pt>
                <c:pt idx="1472">
                  <c:v>1.803754656373591E-2</c:v>
                </c:pt>
                <c:pt idx="1473">
                  <c:v>1.8024671165729408E-2</c:v>
                </c:pt>
                <c:pt idx="1474">
                  <c:v>1.801182663433256E-2</c:v>
                </c:pt>
                <c:pt idx="1475">
                  <c:v>1.7999013243008146E-2</c:v>
                </c:pt>
                <c:pt idx="1476">
                  <c:v>1.798623126520801E-2</c:v>
                </c:pt>
                <c:pt idx="1477">
                  <c:v>1.7973480974372597E-2</c:v>
                </c:pt>
                <c:pt idx="1478">
                  <c:v>1.7960762643932499E-2</c:v>
                </c:pt>
                <c:pt idx="1479">
                  <c:v>1.7948076547305611E-2</c:v>
                </c:pt>
                <c:pt idx="1480">
                  <c:v>1.7935422957900404E-2</c:v>
                </c:pt>
                <c:pt idx="1481">
                  <c:v>1.7922802149114403E-2</c:v>
                </c:pt>
                <c:pt idx="1482">
                  <c:v>1.7910214394334177E-2</c:v>
                </c:pt>
                <c:pt idx="1483">
                  <c:v>1.7897659966935795E-2</c:v>
                </c:pt>
                <c:pt idx="1484">
                  <c:v>1.7885139140285462E-2</c:v>
                </c:pt>
                <c:pt idx="1485">
                  <c:v>1.7872652187738428E-2</c:v>
                </c:pt>
                <c:pt idx="1486">
                  <c:v>1.7860199382639663E-2</c:v>
                </c:pt>
                <c:pt idx="1487">
                  <c:v>1.7847780998324708E-2</c:v>
                </c:pt>
                <c:pt idx="1488">
                  <c:v>1.7835397308117944E-2</c:v>
                </c:pt>
                <c:pt idx="1489">
                  <c:v>1.7823048585334764E-2</c:v>
                </c:pt>
                <c:pt idx="1490">
                  <c:v>1.7810735103280278E-2</c:v>
                </c:pt>
                <c:pt idx="1491">
                  <c:v>1.779845713524995E-2</c:v>
                </c:pt>
                <c:pt idx="1492">
                  <c:v>1.7786214954529398E-2</c:v>
                </c:pt>
                <c:pt idx="1493">
                  <c:v>1.7774008834394815E-2</c:v>
                </c:pt>
                <c:pt idx="1494">
                  <c:v>1.7761839048112321E-2</c:v>
                </c:pt>
                <c:pt idx="1495">
                  <c:v>1.7749705868939501E-2</c:v>
                </c:pt>
                <c:pt idx="1496">
                  <c:v>1.7737609570124515E-2</c:v>
                </c:pt>
                <c:pt idx="1497">
                  <c:v>1.7725550424905895E-2</c:v>
                </c:pt>
                <c:pt idx="1498">
                  <c:v>1.7713528706513187E-2</c:v>
                </c:pt>
                <c:pt idx="1499">
                  <c:v>1.7701544688167398E-2</c:v>
                </c:pt>
                <c:pt idx="1500">
                  <c:v>1.7689598643079903E-2</c:v>
                </c:pt>
                <c:pt idx="1501">
                  <c:v>1.7677690844453746E-2</c:v>
                </c:pt>
                <c:pt idx="1502">
                  <c:v>1.7665821565483655E-2</c:v>
                </c:pt>
                <c:pt idx="1503">
                  <c:v>1.7653991079355384E-2</c:v>
                </c:pt>
                <c:pt idx="1504">
                  <c:v>1.7642199659245912E-2</c:v>
                </c:pt>
                <c:pt idx="1505">
                  <c:v>1.7630447578324132E-2</c:v>
                </c:pt>
                <c:pt idx="1506">
                  <c:v>1.7617065149543223E-2</c:v>
                </c:pt>
                <c:pt idx="1507">
                  <c:v>1.7605398286697761E-2</c:v>
                </c:pt>
                <c:pt idx="1508">
                  <c:v>1.7593771621517772E-2</c:v>
                </c:pt>
                <c:pt idx="1509">
                  <c:v>1.7582185427139067E-2</c:v>
                </c:pt>
                <c:pt idx="1510">
                  <c:v>1.7570639976688923E-2</c:v>
                </c:pt>
                <c:pt idx="1511">
                  <c:v>1.7559135543287606E-2</c:v>
                </c:pt>
                <c:pt idx="1512">
                  <c:v>1.7547672400047055E-2</c:v>
                </c:pt>
                <c:pt idx="1513">
                  <c:v>1.753625082007287E-2</c:v>
                </c:pt>
                <c:pt idx="1514">
                  <c:v>1.7524871076462317E-2</c:v>
                </c:pt>
                <c:pt idx="1515">
                  <c:v>1.7513533442305662E-2</c:v>
                </c:pt>
                <c:pt idx="1516">
                  <c:v>1.7502238190685939E-2</c:v>
                </c:pt>
                <c:pt idx="1517">
                  <c:v>1.7490985594679612E-2</c:v>
                </c:pt>
                <c:pt idx="1518">
                  <c:v>1.7479775927356139E-2</c:v>
                </c:pt>
                <c:pt idx="1519">
                  <c:v>1.7468609461777536E-2</c:v>
                </c:pt>
                <c:pt idx="1520">
                  <c:v>1.7455901037202279E-2</c:v>
                </c:pt>
                <c:pt idx="1521">
                  <c:v>1.7444828066257519E-2</c:v>
                </c:pt>
                <c:pt idx="1522">
                  <c:v>1.7432444948615722E-2</c:v>
                </c:pt>
                <c:pt idx="1523">
                  <c:v>1.7422814577099956E-2</c:v>
                </c:pt>
                <c:pt idx="1524">
                  <c:v>1.7411874604952703E-2</c:v>
                </c:pt>
                <c:pt idx="1525">
                  <c:v>1.740097951179299E-2</c:v>
                </c:pt>
                <c:pt idx="1526">
                  <c:v>1.7390129570638374E-2</c:v>
                </c:pt>
                <c:pt idx="1527">
                  <c:v>1.7379325054500488E-2</c:v>
                </c:pt>
                <c:pt idx="1528">
                  <c:v>1.7368566236385944E-2</c:v>
                </c:pt>
                <c:pt idx="1529">
                  <c:v>1.735785338929477E-2</c:v>
                </c:pt>
                <c:pt idx="1530">
                  <c:v>1.73471867862224E-2</c:v>
                </c:pt>
                <c:pt idx="1531">
                  <c:v>1.733656670015836E-2</c:v>
                </c:pt>
                <c:pt idx="1532">
                  <c:v>1.7325993404087567E-2</c:v>
                </c:pt>
                <c:pt idx="1533">
                  <c:v>1.7315467170989474E-2</c:v>
                </c:pt>
                <c:pt idx="1534">
                  <c:v>1.7304988273838924E-2</c:v>
                </c:pt>
                <c:pt idx="1535">
                  <c:v>1.7294556985605513E-2</c:v>
                </c:pt>
                <c:pt idx="1536">
                  <c:v>1.7284173579254672E-2</c:v>
                </c:pt>
                <c:pt idx="1537">
                  <c:v>1.7273838327747228E-2</c:v>
                </c:pt>
                <c:pt idx="1538">
                  <c:v>1.7263551504038979E-2</c:v>
                </c:pt>
                <c:pt idx="1539">
                  <c:v>1.7253313381082439E-2</c:v>
                </c:pt>
                <c:pt idx="1540">
                  <c:v>1.7243124231825294E-2</c:v>
                </c:pt>
                <c:pt idx="1541">
                  <c:v>1.7232984329211515E-2</c:v>
                </c:pt>
                <c:pt idx="1542">
                  <c:v>1.722289394618113E-2</c:v>
                </c:pt>
                <c:pt idx="1543">
                  <c:v>1.7212853355670004E-2</c:v>
                </c:pt>
                <c:pt idx="1544">
                  <c:v>1.7202862830611589E-2</c:v>
                </c:pt>
                <c:pt idx="1545">
                  <c:v>1.719292264393453E-2</c:v>
                </c:pt>
                <c:pt idx="1546">
                  <c:v>1.7183033068564838E-2</c:v>
                </c:pt>
                <c:pt idx="1547">
                  <c:v>1.7173194377425451E-2</c:v>
                </c:pt>
                <c:pt idx="1548">
                  <c:v>1.7163406843435595E-2</c:v>
                </c:pt>
                <c:pt idx="1549">
                  <c:v>1.715367073951252E-2</c:v>
                </c:pt>
                <c:pt idx="1550">
                  <c:v>1.7143986338569756E-2</c:v>
                </c:pt>
                <c:pt idx="1551">
                  <c:v>1.7134353913519289E-2</c:v>
                </c:pt>
                <c:pt idx="1552">
                  <c:v>1.7124773737269179E-2</c:v>
                </c:pt>
                <c:pt idx="1553">
                  <c:v>1.7115246082726382E-2</c:v>
                </c:pt>
                <c:pt idx="1554">
                  <c:v>1.7105771222795225E-2</c:v>
                </c:pt>
                <c:pt idx="1555">
                  <c:v>1.7096349430377852E-2</c:v>
                </c:pt>
                <c:pt idx="1556">
                  <c:v>1.7086980978374862E-2</c:v>
                </c:pt>
                <c:pt idx="1557">
                  <c:v>1.7077666139684238E-2</c:v>
                </c:pt>
                <c:pt idx="1558">
                  <c:v>1.70684051872033E-2</c:v>
                </c:pt>
                <c:pt idx="1559">
                  <c:v>1.705919839382784E-2</c:v>
                </c:pt>
                <c:pt idx="1560">
                  <c:v>1.7050046032451228E-2</c:v>
                </c:pt>
                <c:pt idx="1561">
                  <c:v>1.7040948375967289E-2</c:v>
                </c:pt>
                <c:pt idx="1562">
                  <c:v>1.7031905697267428E-2</c:v>
                </c:pt>
                <c:pt idx="1563">
                  <c:v>1.7022918269242397E-2</c:v>
                </c:pt>
                <c:pt idx="1564">
                  <c:v>1.7013986364782949E-2</c:v>
                </c:pt>
                <c:pt idx="1565">
                  <c:v>1.7005110256778953E-2</c:v>
                </c:pt>
                <c:pt idx="1566">
                  <c:v>1.6996290218119197E-2</c:v>
                </c:pt>
                <c:pt idx="1567">
                  <c:v>1.6987526521693112E-2</c:v>
                </c:pt>
                <c:pt idx="1568">
                  <c:v>1.6978819440389478E-2</c:v>
                </c:pt>
                <c:pt idx="1569">
                  <c:v>1.6970169247096861E-2</c:v>
                </c:pt>
                <c:pt idx="1570">
                  <c:v>1.6961576214704694E-2</c:v>
                </c:pt>
                <c:pt idx="1571">
                  <c:v>1.6953040616102637E-2</c:v>
                </c:pt>
                <c:pt idx="1572">
                  <c:v>1.6943881596068178E-2</c:v>
                </c:pt>
                <c:pt idx="1573">
                  <c:v>1.6936142811828123E-2</c:v>
                </c:pt>
                <c:pt idx="1574">
                  <c:v>1.6927781151937608E-2</c:v>
                </c:pt>
                <c:pt idx="1575">
                  <c:v>1.6919478017401297E-2</c:v>
                </c:pt>
                <c:pt idx="1576">
                  <c:v>1.6911233681112574E-2</c:v>
                </c:pt>
                <c:pt idx="1577">
                  <c:v>1.6903048415966133E-2</c:v>
                </c:pt>
                <c:pt idx="1578">
                  <c:v>1.6894922494858411E-2</c:v>
                </c:pt>
                <c:pt idx="1579">
                  <c:v>1.6886856190687177E-2</c:v>
                </c:pt>
                <c:pt idx="1580">
                  <c:v>1.6878849776351935E-2</c:v>
                </c:pt>
                <c:pt idx="1581">
                  <c:v>1.6870903524754389E-2</c:v>
                </c:pt>
                <c:pt idx="1582">
                  <c:v>1.6863017708798212E-2</c:v>
                </c:pt>
                <c:pt idx="1583">
                  <c:v>1.6855192601388607E-2</c:v>
                </c:pt>
                <c:pt idx="1584">
                  <c:v>1.6847428475435161E-2</c:v>
                </c:pt>
                <c:pt idx="1585">
                  <c:v>1.6839725603847899E-2</c:v>
                </c:pt>
                <c:pt idx="1586">
                  <c:v>1.6832084259540563E-2</c:v>
                </c:pt>
                <c:pt idx="1587">
                  <c:v>1.6824504715430406E-2</c:v>
                </c:pt>
                <c:pt idx="1588">
                  <c:v>1.6816987244436213E-2</c:v>
                </c:pt>
                <c:pt idx="1589">
                  <c:v>1.6809532119481805E-2</c:v>
                </c:pt>
                <c:pt idx="1590">
                  <c:v>1.6802139613493406E-2</c:v>
                </c:pt>
                <c:pt idx="1591">
                  <c:v>1.6794809999400535E-2</c:v>
                </c:pt>
                <c:pt idx="1592">
                  <c:v>1.6787543550137521E-2</c:v>
                </c:pt>
                <c:pt idx="1593">
                  <c:v>1.6780340538642208E-2</c:v>
                </c:pt>
                <c:pt idx="1594">
                  <c:v>1.6773201237856149E-2</c:v>
                </c:pt>
                <c:pt idx="1595">
                  <c:v>1.6766125920725506E-2</c:v>
                </c:pt>
                <c:pt idx="1596">
                  <c:v>1.6759114860201253E-2</c:v>
                </c:pt>
                <c:pt idx="1597">
                  <c:v>1.6752168329238312E-2</c:v>
                </c:pt>
                <c:pt idx="1598">
                  <c:v>1.6745286600797073E-2</c:v>
                </c:pt>
                <c:pt idx="1599">
                  <c:v>1.6738469947842317E-2</c:v>
                </c:pt>
                <c:pt idx="1600">
                  <c:v>1.6731718643344728E-2</c:v>
                </c:pt>
                <c:pt idx="1601">
                  <c:v>1.6725032960279808E-2</c:v>
                </c:pt>
                <c:pt idx="1602">
                  <c:v>1.6718413171628321E-2</c:v>
                </c:pt>
                <c:pt idx="1603">
                  <c:v>1.6711859550377597E-2</c:v>
                </c:pt>
                <c:pt idx="1604">
                  <c:v>1.6705372369520223E-2</c:v>
                </c:pt>
                <c:pt idx="1605">
                  <c:v>1.6698951902055361E-2</c:v>
                </c:pt>
                <c:pt idx="1606">
                  <c:v>1.669259842098764E-2</c:v>
                </c:pt>
                <c:pt idx="1607">
                  <c:v>1.6686312199328701E-2</c:v>
                </c:pt>
                <c:pt idx="1608">
                  <c:v>1.6680093510096972E-2</c:v>
                </c:pt>
                <c:pt idx="1609">
                  <c:v>1.6673942626316801E-2</c:v>
                </c:pt>
                <c:pt idx="1610">
                  <c:v>1.666785982102063E-2</c:v>
                </c:pt>
                <c:pt idx="1611">
                  <c:v>1.6661845367247255E-2</c:v>
                </c:pt>
                <c:pt idx="1612">
                  <c:v>1.6655899538043362E-2</c:v>
                </c:pt>
                <c:pt idx="1613">
                  <c:v>1.6650022606462853E-2</c:v>
                </c:pt>
                <c:pt idx="1614">
                  <c:v>1.6644214845567745E-2</c:v>
                </c:pt>
                <c:pt idx="1615">
                  <c:v>1.6638476528427055E-2</c:v>
                </c:pt>
                <c:pt idx="1616">
                  <c:v>1.6632807928118998E-2</c:v>
                </c:pt>
                <c:pt idx="1617">
                  <c:v>1.6627209317729461E-2</c:v>
                </c:pt>
                <c:pt idx="1618">
                  <c:v>1.6621680970353308E-2</c:v>
                </c:pt>
                <c:pt idx="1619">
                  <c:v>1.6616339208989857E-2</c:v>
                </c:pt>
                <c:pt idx="1620">
                  <c:v>1.6610967190587349E-2</c:v>
                </c:pt>
                <c:pt idx="1621">
                  <c:v>1.6605666323064379E-2</c:v>
                </c:pt>
                <c:pt idx="1622">
                  <c:v>1.6600436879582653E-2</c:v>
                </c:pt>
                <c:pt idx="1623">
                  <c:v>1.6595044930410023E-2</c:v>
                </c:pt>
                <c:pt idx="1624">
                  <c:v>1.6590193357431709E-2</c:v>
                </c:pt>
                <c:pt idx="1625">
                  <c:v>1.6585179825133047E-2</c:v>
                </c:pt>
                <c:pt idx="1626">
                  <c:v>1.6580238809615875E-2</c:v>
                </c:pt>
                <c:pt idx="1627">
                  <c:v>1.6575370584091E-2</c:v>
                </c:pt>
                <c:pt idx="1628">
                  <c:v>1.6570575421779431E-2</c:v>
                </c:pt>
                <c:pt idx="1629">
                  <c:v>1.6565853595913258E-2</c:v>
                </c:pt>
                <c:pt idx="1630">
                  <c:v>1.6561205379735645E-2</c:v>
                </c:pt>
                <c:pt idx="1631">
                  <c:v>1.6556631046500188E-2</c:v>
                </c:pt>
                <c:pt idx="1632">
                  <c:v>1.655213086947286E-2</c:v>
                </c:pt>
                <c:pt idx="1633">
                  <c:v>1.6547705121930718E-2</c:v>
                </c:pt>
                <c:pt idx="1634">
                  <c:v>1.654335407716254E-2</c:v>
                </c:pt>
                <c:pt idx="1635">
                  <c:v>1.653907800846928E-2</c:v>
                </c:pt>
                <c:pt idx="1636">
                  <c:v>1.65344970765328E-2</c:v>
                </c:pt>
                <c:pt idx="1637">
                  <c:v>1.6530751892571235E-2</c:v>
                </c:pt>
                <c:pt idx="1638">
                  <c:v>1.6526702392030475E-2</c:v>
                </c:pt>
                <c:pt idx="1639">
                  <c:v>1.6522728960891794E-2</c:v>
                </c:pt>
                <c:pt idx="1640">
                  <c:v>1.6518831872519568E-2</c:v>
                </c:pt>
                <c:pt idx="1641">
                  <c:v>1.6515011400290342E-2</c:v>
                </c:pt>
                <c:pt idx="1642">
                  <c:v>1.6511267817595199E-2</c:v>
                </c:pt>
                <c:pt idx="1643">
                  <c:v>1.6507601397838269E-2</c:v>
                </c:pt>
                <c:pt idx="1644">
                  <c:v>1.6504012414437799E-2</c:v>
                </c:pt>
                <c:pt idx="1645">
                  <c:v>1.6500501140825498E-2</c:v>
                </c:pt>
                <c:pt idx="1646">
                  <c:v>1.64970678504485E-2</c:v>
                </c:pt>
                <c:pt idx="1647">
                  <c:v>1.6493712816767408E-2</c:v>
                </c:pt>
                <c:pt idx="1648">
                  <c:v>1.649043631325825E-2</c:v>
                </c:pt>
                <c:pt idx="1649">
                  <c:v>1.6486643117194527E-2</c:v>
                </c:pt>
                <c:pt idx="1650">
                  <c:v>1.6484119990733018E-2</c:v>
                </c:pt>
                <c:pt idx="1651">
                  <c:v>1.6481080718743719E-2</c:v>
                </c:pt>
                <c:pt idx="1652">
                  <c:v>1.6478121070980765E-2</c:v>
                </c:pt>
                <c:pt idx="1653">
                  <c:v>1.6475241320997074E-2</c:v>
                </c:pt>
                <c:pt idx="1654">
                  <c:v>1.6472441742360986E-2</c:v>
                </c:pt>
                <c:pt idx="1655">
                  <c:v>1.6469722608657134E-2</c:v>
                </c:pt>
                <c:pt idx="1656">
                  <c:v>1.6467084193487313E-2</c:v>
                </c:pt>
                <c:pt idx="1657">
                  <c:v>1.6464526770469608E-2</c:v>
                </c:pt>
                <c:pt idx="1658">
                  <c:v>1.6462050613238612E-2</c:v>
                </c:pt>
                <c:pt idx="1659">
                  <c:v>1.6459655995446729E-2</c:v>
                </c:pt>
                <c:pt idx="1660">
                  <c:v>1.6457343190763307E-2</c:v>
                </c:pt>
                <c:pt idx="1661">
                  <c:v>1.645509219725259E-2</c:v>
                </c:pt>
                <c:pt idx="1662">
                  <c:v>1.6452738547097598E-2</c:v>
                </c:pt>
                <c:pt idx="1663">
                  <c:v>1.6450245679340596E-2</c:v>
                </c:pt>
                <c:pt idx="1664">
                  <c:v>1.6447613032271772E-2</c:v>
                </c:pt>
                <c:pt idx="1665">
                  <c:v>1.6444840043240334E-2</c:v>
                </c:pt>
                <c:pt idx="1666">
                  <c:v>1.6441926148657533E-2</c:v>
                </c:pt>
                <c:pt idx="1667">
                  <c:v>1.6438870783995824E-2</c:v>
                </c:pt>
                <c:pt idx="1668">
                  <c:v>1.6435673383790136E-2</c:v>
                </c:pt>
                <c:pt idx="1669">
                  <c:v>1.6432333381638763E-2</c:v>
                </c:pt>
                <c:pt idx="1670">
                  <c:v>1.6428850210204436E-2</c:v>
                </c:pt>
                <c:pt idx="1671">
                  <c:v>1.6425130893225622E-2</c:v>
                </c:pt>
                <c:pt idx="1672">
                  <c:v>1.6421420408277286E-2</c:v>
                </c:pt>
                <c:pt idx="1673">
                  <c:v>1.6417563479932583E-2</c:v>
                </c:pt>
                <c:pt idx="1674">
                  <c:v>1.6413559530649331E-2</c:v>
                </c:pt>
                <c:pt idx="1675">
                  <c:v>1.6409407981944301E-2</c:v>
                </c:pt>
                <c:pt idx="1676">
                  <c:v>1.6405108254397362E-2</c:v>
                </c:pt>
                <c:pt idx="1677">
                  <c:v>1.6400659767650615E-2</c:v>
                </c:pt>
                <c:pt idx="1678">
                  <c:v>1.6395659195273596E-2</c:v>
                </c:pt>
                <c:pt idx="1679">
                  <c:v>1.6391314190447107E-2</c:v>
                </c:pt>
                <c:pt idx="1680">
                  <c:v>1.6385435992480081E-2</c:v>
                </c:pt>
                <c:pt idx="1681">
                  <c:v>1.6380334135879245E-2</c:v>
                </c:pt>
                <c:pt idx="1682">
                  <c:v>1.6375081607419982E-2</c:v>
                </c:pt>
                <c:pt idx="1683">
                  <c:v>1.6369677825377984E-2</c:v>
                </c:pt>
                <c:pt idx="1684">
                  <c:v>1.6364122207102372E-2</c:v>
                </c:pt>
                <c:pt idx="1685">
                  <c:v>1.6358414169018107E-2</c:v>
                </c:pt>
                <c:pt idx="1686">
                  <c:v>1.6352553126625109E-2</c:v>
                </c:pt>
                <c:pt idx="1687">
                  <c:v>1.6346538494501094E-2</c:v>
                </c:pt>
                <c:pt idx="1688">
                  <c:v>1.6341094943494346E-2</c:v>
                </c:pt>
                <c:pt idx="1689">
                  <c:v>1.6334046114757684E-2</c:v>
                </c:pt>
                <c:pt idx="1690">
                  <c:v>1.6327567191685096E-2</c:v>
                </c:pt>
                <c:pt idx="1691">
                  <c:v>1.6320932327977496E-2</c:v>
                </c:pt>
                <c:pt idx="1692">
                  <c:v>1.6314140933610072E-2</c:v>
                </c:pt>
                <c:pt idx="1693">
                  <c:v>1.6307192417641034E-2</c:v>
                </c:pt>
                <c:pt idx="1694">
                  <c:v>1.6300086188211615E-2</c:v>
                </c:pt>
                <c:pt idx="1695">
                  <c:v>1.6292821652547584E-2</c:v>
                </c:pt>
                <c:pt idx="1696">
                  <c:v>1.6285398216961018E-2</c:v>
                </c:pt>
                <c:pt idx="1697">
                  <c:v>1.6278778132415718E-2</c:v>
                </c:pt>
                <c:pt idx="1698">
                  <c:v>1.6270072266697154E-2</c:v>
                </c:pt>
                <c:pt idx="1699">
                  <c:v>1.6262168560078488E-2</c:v>
                </c:pt>
                <c:pt idx="1700">
                  <c:v>1.6254103569657161E-2</c:v>
                </c:pt>
                <c:pt idx="1701">
                  <c:v>1.624587669718518E-2</c:v>
                </c:pt>
                <c:pt idx="1702">
                  <c:v>1.6237487343508467E-2</c:v>
                </c:pt>
                <c:pt idx="1703">
                  <c:v>1.6228934908563159E-2</c:v>
                </c:pt>
                <c:pt idx="1704">
                  <c:v>1.622021879138082E-2</c:v>
                </c:pt>
                <c:pt idx="1705">
                  <c:v>1.6211338390086719E-2</c:v>
                </c:pt>
                <c:pt idx="1706">
                  <c:v>1.6202293101901119E-2</c:v>
                </c:pt>
                <c:pt idx="1707">
                  <c:v>1.6193082323141466E-2</c:v>
                </c:pt>
                <c:pt idx="1708">
                  <c:v>1.6183705449222829E-2</c:v>
                </c:pt>
                <c:pt idx="1709">
                  <c:v>1.6174161874658529E-2</c:v>
                </c:pt>
                <c:pt idx="1710">
                  <c:v>1.6165506831614555E-2</c:v>
                </c:pt>
                <c:pt idx="1711">
                  <c:v>1.6154572197148304E-2</c:v>
                </c:pt>
                <c:pt idx="1712">
                  <c:v>1.6144524878732358E-2</c:v>
                </c:pt>
                <c:pt idx="1713">
                  <c:v>1.6134308428733781E-2</c:v>
                </c:pt>
                <c:pt idx="1714">
                  <c:v>1.6120324373741283E-2</c:v>
                </c:pt>
                <c:pt idx="1715">
                  <c:v>1.6110116000148483E-2</c:v>
                </c:pt>
                <c:pt idx="1716">
                  <c:v>1.6099959562061877E-2</c:v>
                </c:pt>
                <c:pt idx="1717">
                  <c:v>1.6089855279238393E-2</c:v>
                </c:pt>
                <c:pt idx="1718">
                  <c:v>1.6079803371432548E-2</c:v>
                </c:pt>
                <c:pt idx="1719">
                  <c:v>1.6069804058399514E-2</c:v>
                </c:pt>
                <c:pt idx="1720">
                  <c:v>1.6059857559892931E-2</c:v>
                </c:pt>
                <c:pt idx="1721">
                  <c:v>1.6049964095666877E-2</c:v>
                </c:pt>
                <c:pt idx="1722">
                  <c:v>1.6040123885474333E-2</c:v>
                </c:pt>
                <c:pt idx="1723">
                  <c:v>1.6030337149068066E-2</c:v>
                </c:pt>
                <c:pt idx="1724">
                  <c:v>1.6020604106201496E-2</c:v>
                </c:pt>
                <c:pt idx="1725">
                  <c:v>1.6010924976627386E-2</c:v>
                </c:pt>
                <c:pt idx="1726">
                  <c:v>1.6001299980098499E-2</c:v>
                </c:pt>
                <c:pt idx="1727">
                  <c:v>1.5991729336368696E-2</c:v>
                </c:pt>
                <c:pt idx="1728">
                  <c:v>1.5982213265190962E-2</c:v>
                </c:pt>
                <c:pt idx="1729">
                  <c:v>1.5972751986320026E-2</c:v>
                </c:pt>
                <c:pt idx="1730">
                  <c:v>1.5960668349717141E-2</c:v>
                </c:pt>
                <c:pt idx="1731">
                  <c:v>1.595399468451816E-2</c:v>
                </c:pt>
                <c:pt idx="1732">
                  <c:v>1.5944699101098667E-2</c:v>
                </c:pt>
                <c:pt idx="1733">
                  <c:v>1.5935459189009731E-2</c:v>
                </c:pt>
                <c:pt idx="1734">
                  <c:v>1.5926275168009596E-2</c:v>
                </c:pt>
                <c:pt idx="1735">
                  <c:v>1.5917147257858252E-2</c:v>
                </c:pt>
                <c:pt idx="1736">
                  <c:v>1.5908075678316123E-2</c:v>
                </c:pt>
                <c:pt idx="1737">
                  <c:v>1.5899060649146052E-2</c:v>
                </c:pt>
                <c:pt idx="1738">
                  <c:v>1.5890102390111752E-2</c:v>
                </c:pt>
                <c:pt idx="1739">
                  <c:v>1.5881201120978905E-2</c:v>
                </c:pt>
                <c:pt idx="1740">
                  <c:v>1.5872357061515172E-2</c:v>
                </c:pt>
                <c:pt idx="1741">
                  <c:v>1.5863570431490392E-2</c:v>
                </c:pt>
                <c:pt idx="1742">
                  <c:v>1.5854841450675734E-2</c:v>
                </c:pt>
                <c:pt idx="1743">
                  <c:v>1.5846170338844764E-2</c:v>
                </c:pt>
                <c:pt idx="1744">
                  <c:v>1.5837557315774336E-2</c:v>
                </c:pt>
                <c:pt idx="1745">
                  <c:v>1.5829002601242394E-2</c:v>
                </c:pt>
                <c:pt idx="1746">
                  <c:v>1.58205064150304E-2</c:v>
                </c:pt>
                <c:pt idx="1747">
                  <c:v>1.581206897692243E-2</c:v>
                </c:pt>
                <c:pt idx="1748">
                  <c:v>1.5803690506705416E-2</c:v>
                </c:pt>
                <c:pt idx="1749">
                  <c:v>1.5795371224168252E-2</c:v>
                </c:pt>
                <c:pt idx="1750">
                  <c:v>1.578711134910488E-2</c:v>
                </c:pt>
                <c:pt idx="1751">
                  <c:v>1.5778911101311202E-2</c:v>
                </c:pt>
                <c:pt idx="1752">
                  <c:v>1.5770770700585978E-2</c:v>
                </c:pt>
                <c:pt idx="1753">
                  <c:v>1.5762690366732997E-2</c:v>
                </c:pt>
                <c:pt idx="1754">
                  <c:v>1.575467031955868E-2</c:v>
                </c:pt>
                <c:pt idx="1755">
                  <c:v>1.5746710778873605E-2</c:v>
                </c:pt>
                <c:pt idx="1756">
                  <c:v>1.573881196449186E-2</c:v>
                </c:pt>
                <c:pt idx="1757">
                  <c:v>1.5730974096231688E-2</c:v>
                </c:pt>
                <c:pt idx="1758">
                  <c:v>1.5723197393915932E-2</c:v>
                </c:pt>
                <c:pt idx="1759">
                  <c:v>1.5715482077371386E-2</c:v>
                </c:pt>
                <c:pt idx="1760">
                  <c:v>1.5707828366428773E-2</c:v>
                </c:pt>
                <c:pt idx="1761">
                  <c:v>1.5700236480924959E-2</c:v>
                </c:pt>
                <c:pt idx="1762">
                  <c:v>1.5692706640699865E-2</c:v>
                </c:pt>
                <c:pt idx="1763">
                  <c:v>1.5685239065598894E-2</c:v>
                </c:pt>
                <c:pt idx="1764">
                  <c:v>1.5677833975472493E-2</c:v>
                </c:pt>
                <c:pt idx="1765">
                  <c:v>1.5670491590176566E-2</c:v>
                </c:pt>
                <c:pt idx="1766">
                  <c:v>1.566217735615728E-2</c:v>
                </c:pt>
                <c:pt idx="1767">
                  <c:v>1.5654970078708894E-2</c:v>
                </c:pt>
                <c:pt idx="1768">
                  <c:v>1.5647826197100104E-2</c:v>
                </c:pt>
                <c:pt idx="1769">
                  <c:v>1.5640745931208934E-2</c:v>
                </c:pt>
                <c:pt idx="1770">
                  <c:v>1.5633729500919555E-2</c:v>
                </c:pt>
                <c:pt idx="1771">
                  <c:v>1.5626777126122048E-2</c:v>
                </c:pt>
                <c:pt idx="1772">
                  <c:v>1.561988902671262E-2</c:v>
                </c:pt>
                <c:pt idx="1773">
                  <c:v>1.5613065422593397E-2</c:v>
                </c:pt>
                <c:pt idx="1774">
                  <c:v>1.560630653367351E-2</c:v>
                </c:pt>
                <c:pt idx="1775">
                  <c:v>1.5599612579868223E-2</c:v>
                </c:pt>
                <c:pt idx="1776">
                  <c:v>1.5592983781099154E-2</c:v>
                </c:pt>
                <c:pt idx="1777">
                  <c:v>1.5586420357295579E-2</c:v>
                </c:pt>
                <c:pt idx="1778">
                  <c:v>1.5579922528393568E-2</c:v>
                </c:pt>
                <c:pt idx="1779">
                  <c:v>1.5573490514335325E-2</c:v>
                </c:pt>
                <c:pt idx="1780">
                  <c:v>1.5565317843474386E-2</c:v>
                </c:pt>
                <c:pt idx="1781">
                  <c:v>1.5559037089293095E-2</c:v>
                </c:pt>
                <c:pt idx="1782">
                  <c:v>1.5552822872677619E-2</c:v>
                </c:pt>
                <c:pt idx="1783">
                  <c:v>1.5545682464535693E-2</c:v>
                </c:pt>
                <c:pt idx="1784">
                  <c:v>1.5540594932052414E-2</c:v>
                </c:pt>
                <c:pt idx="1785">
                  <c:v>1.5534581648016443E-2</c:v>
                </c:pt>
                <c:pt idx="1786">
                  <c:v>1.5528635781494236E-2</c:v>
                </c:pt>
                <c:pt idx="1787">
                  <c:v>1.5522757552493913E-2</c:v>
                </c:pt>
                <c:pt idx="1788">
                  <c:v>1.5516947181030824E-2</c:v>
                </c:pt>
                <c:pt idx="1789">
                  <c:v>1.5511204887129952E-2</c:v>
                </c:pt>
                <c:pt idx="1790">
                  <c:v>1.5505530890824385E-2</c:v>
                </c:pt>
                <c:pt idx="1791">
                  <c:v>1.5499925412157067E-2</c:v>
                </c:pt>
                <c:pt idx="1792">
                  <c:v>1.5494388671178604E-2</c:v>
                </c:pt>
                <c:pt idx="1793">
                  <c:v>1.5488920887950116E-2</c:v>
                </c:pt>
                <c:pt idx="1794">
                  <c:v>1.5483522282541486E-2</c:v>
                </c:pt>
                <c:pt idx="1795">
                  <c:v>1.5478193075032226E-2</c:v>
                </c:pt>
                <c:pt idx="1796">
                  <c:v>1.5472933485511493E-2</c:v>
                </c:pt>
                <c:pt idx="1797">
                  <c:v>1.5467743734078511E-2</c:v>
                </c:pt>
                <c:pt idx="1798">
                  <c:v>1.546262404084236E-2</c:v>
                </c:pt>
                <c:pt idx="1799">
                  <c:v>1.5457574625921981E-2</c:v>
                </c:pt>
                <c:pt idx="1800">
                  <c:v>1.5452595709447257E-2</c:v>
                </c:pt>
                <c:pt idx="1801">
                  <c:v>1.5447687511557931E-2</c:v>
                </c:pt>
                <c:pt idx="1802">
                  <c:v>1.544285025240426E-2</c:v>
                </c:pt>
                <c:pt idx="1803">
                  <c:v>1.5438084152148103E-2</c:v>
                </c:pt>
                <c:pt idx="1804">
                  <c:v>1.5433389430961612E-2</c:v>
                </c:pt>
                <c:pt idx="1805">
                  <c:v>1.5428766309027897E-2</c:v>
                </c:pt>
                <c:pt idx="1806">
                  <c:v>1.5424215006541665E-2</c:v>
                </c:pt>
                <c:pt idx="1807">
                  <c:v>1.54197357437088E-2</c:v>
                </c:pt>
                <c:pt idx="1808">
                  <c:v>1.5415328740747226E-2</c:v>
                </c:pt>
                <c:pt idx="1809">
                  <c:v>1.5410994217885384E-2</c:v>
                </c:pt>
                <c:pt idx="1810">
                  <c:v>1.5406732395365287E-2</c:v>
                </c:pt>
                <c:pt idx="1811">
                  <c:v>1.5402543493439247E-2</c:v>
                </c:pt>
                <c:pt idx="1812">
                  <c:v>1.539842773237337E-2</c:v>
                </c:pt>
                <c:pt idx="1813">
                  <c:v>1.5394385332445151E-2</c:v>
                </c:pt>
                <c:pt idx="1814">
                  <c:v>1.5390416513944129E-2</c:v>
                </c:pt>
                <c:pt idx="1815">
                  <c:v>1.5386521497174082E-2</c:v>
                </c:pt>
                <c:pt idx="1816">
                  <c:v>1.5382700502450169E-2</c:v>
                </c:pt>
                <c:pt idx="1817">
                  <c:v>1.5376846166866187E-2</c:v>
                </c:pt>
                <c:pt idx="1818">
                  <c:v>1.5374992194882647E-2</c:v>
                </c:pt>
                <c:pt idx="1819">
                  <c:v>1.5371683853909902E-2</c:v>
                </c:pt>
                <c:pt idx="1820">
                  <c:v>1.5368161150791105E-2</c:v>
                </c:pt>
                <c:pt idx="1821">
                  <c:v>1.5364713571495525E-2</c:v>
                </c:pt>
                <c:pt idx="1822">
                  <c:v>1.5361341336419356E-2</c:v>
                </c:pt>
                <c:pt idx="1823">
                  <c:v>1.5358044665973028E-2</c:v>
                </c:pt>
                <c:pt idx="1824">
                  <c:v>1.535482378058055E-2</c:v>
                </c:pt>
                <c:pt idx="1825">
                  <c:v>1.535167890068082E-2</c:v>
                </c:pt>
                <c:pt idx="1826">
                  <c:v>1.5348610246726974E-2</c:v>
                </c:pt>
                <c:pt idx="1827">
                  <c:v>1.5346106380271616E-2</c:v>
                </c:pt>
                <c:pt idx="1828">
                  <c:v>1.5343207342275216E-2</c:v>
                </c:pt>
                <c:pt idx="1829">
                  <c:v>1.5340385248761121E-2</c:v>
                </c:pt>
                <c:pt idx="1830">
                  <c:v>1.533764032026814E-2</c:v>
                </c:pt>
                <c:pt idx="1831">
                  <c:v>1.5334972777351148E-2</c:v>
                </c:pt>
                <c:pt idx="1832">
                  <c:v>1.5332382840579145E-2</c:v>
                </c:pt>
                <c:pt idx="1833">
                  <c:v>1.5330067899589812E-2</c:v>
                </c:pt>
                <c:pt idx="1834">
                  <c:v>1.5327436667831899E-2</c:v>
                </c:pt>
                <c:pt idx="1835">
                  <c:v>1.532445891086646E-2</c:v>
                </c:pt>
                <c:pt idx="1836">
                  <c:v>1.5322803566906162E-2</c:v>
                </c:pt>
                <c:pt idx="1837">
                  <c:v>1.5320604969972954E-2</c:v>
                </c:pt>
                <c:pt idx="1838">
                  <c:v>1.5318485302943882E-2</c:v>
                </c:pt>
                <c:pt idx="1839">
                  <c:v>1.5316444786503935E-2</c:v>
                </c:pt>
                <c:pt idx="1840">
                  <c:v>1.5314483641354616E-2</c:v>
                </c:pt>
                <c:pt idx="1841">
                  <c:v>1.5312602088214583E-2</c:v>
                </c:pt>
                <c:pt idx="1842">
                  <c:v>1.5310800347820093E-2</c:v>
                </c:pt>
                <c:pt idx="1843">
                  <c:v>1.5309078640925216E-2</c:v>
                </c:pt>
                <c:pt idx="1844">
                  <c:v>1.5307437188301609E-2</c:v>
                </c:pt>
                <c:pt idx="1845">
                  <c:v>1.530587621073853E-2</c:v>
                </c:pt>
                <c:pt idx="1846">
                  <c:v>1.5304395929044135E-2</c:v>
                </c:pt>
                <c:pt idx="1847">
                  <c:v>1.5302996564044389E-2</c:v>
                </c:pt>
                <c:pt idx="1848">
                  <c:v>1.5300831415699068E-2</c:v>
                </c:pt>
                <c:pt idx="1849">
                  <c:v>1.530044146752459E-2</c:v>
                </c:pt>
                <c:pt idx="1850">
                  <c:v>1.5299286177750093E-2</c:v>
                </c:pt>
                <c:pt idx="1851">
                  <c:v>1.5298212688161133E-2</c:v>
                </c:pt>
                <c:pt idx="1852">
                  <c:v>1.5297221219677299E-2</c:v>
                </c:pt>
                <c:pt idx="1853">
                  <c:v>1.5296311993238811E-2</c:v>
                </c:pt>
                <c:pt idx="1854">
                  <c:v>1.5295485229805226E-2</c:v>
                </c:pt>
                <c:pt idx="1855">
                  <c:v>1.5294741150354781E-2</c:v>
                </c:pt>
                <c:pt idx="1856">
                  <c:v>1.529407997588678E-2</c:v>
                </c:pt>
                <c:pt idx="1857">
                  <c:v>1.5293501927420078E-2</c:v>
                </c:pt>
                <c:pt idx="1858">
                  <c:v>1.5293007225994602E-2</c:v>
                </c:pt>
                <c:pt idx="1859">
                  <c:v>1.5292596092669825E-2</c:v>
                </c:pt>
                <c:pt idx="1860">
                  <c:v>1.5292268748526513E-2</c:v>
                </c:pt>
                <c:pt idx="1861">
                  <c:v>1.5292025414665626E-2</c:v>
                </c:pt>
                <c:pt idx="1862">
                  <c:v>1.5291866312210502E-2</c:v>
                </c:pt>
                <c:pt idx="1863">
                  <c:v>1.5291791662304028E-2</c:v>
                </c:pt>
                <c:pt idx="1864">
                  <c:v>1.5291801686111899E-2</c:v>
                </c:pt>
                <c:pt idx="1865">
                  <c:v>1.5291896604820662E-2</c:v>
                </c:pt>
                <c:pt idx="1866">
                  <c:v>1.5292076639639019E-2</c:v>
                </c:pt>
                <c:pt idx="1867">
                  <c:v>1.5292342011797615E-2</c:v>
                </c:pt>
                <c:pt idx="1868">
                  <c:v>1.5292692942548812E-2</c:v>
                </c:pt>
                <c:pt idx="1869">
                  <c:v>1.5293541203525048E-2</c:v>
                </c:pt>
                <c:pt idx="1870">
                  <c:v>1.5292402516148138E-2</c:v>
                </c:pt>
                <c:pt idx="1871">
                  <c:v>1.529426129922595E-2</c:v>
                </c:pt>
                <c:pt idx="1872">
                  <c:v>1.5294956677327571E-2</c:v>
                </c:pt>
                <c:pt idx="1873">
                  <c:v>1.5295738720625517E-2</c:v>
                </c:pt>
                <c:pt idx="1874">
                  <c:v>1.529660765050965E-2</c:v>
                </c:pt>
                <c:pt idx="1875">
                  <c:v>1.5297563688393509E-2</c:v>
                </c:pt>
                <c:pt idx="1876">
                  <c:v>1.5298607055714529E-2</c:v>
                </c:pt>
                <c:pt idx="1877">
                  <c:v>1.5299737973933384E-2</c:v>
                </c:pt>
                <c:pt idx="1878">
                  <c:v>1.5300956664535513E-2</c:v>
                </c:pt>
                <c:pt idx="1879">
                  <c:v>1.5300840547149294E-2</c:v>
                </c:pt>
                <c:pt idx="1880">
                  <c:v>1.5302215937245246E-2</c:v>
                </c:pt>
                <c:pt idx="1881">
                  <c:v>1.5303679705631089E-2</c:v>
                </c:pt>
                <c:pt idx="1882">
                  <c:v>1.5305232073853878E-2</c:v>
                </c:pt>
                <c:pt idx="1883">
                  <c:v>1.5306873263485198E-2</c:v>
                </c:pt>
                <c:pt idx="1884">
                  <c:v>1.5310632717755188E-2</c:v>
                </c:pt>
                <c:pt idx="1885">
                  <c:v>1.5310422993386122E-2</c:v>
                </c:pt>
                <c:pt idx="1886">
                  <c:v>1.5312331976925258E-2</c:v>
                </c:pt>
                <c:pt idx="1887">
                  <c:v>1.5314330668412422E-2</c:v>
                </c:pt>
                <c:pt idx="1888">
                  <c:v>1.531641928954622E-2</c:v>
                </c:pt>
                <c:pt idx="1889">
                  <c:v>1.5318598062051974E-2</c:v>
                </c:pt>
                <c:pt idx="1890">
                  <c:v>1.5320867207680632E-2</c:v>
                </c:pt>
                <c:pt idx="1891">
                  <c:v>1.532322694820942E-2</c:v>
                </c:pt>
                <c:pt idx="1892">
                  <c:v>1.5325677505443376E-2</c:v>
                </c:pt>
                <c:pt idx="1893">
                  <c:v>1.5328219101212947E-2</c:v>
                </c:pt>
                <c:pt idx="1894">
                  <c:v>1.5330851957376391E-2</c:v>
                </c:pt>
                <c:pt idx="1895">
                  <c:v>1.53335762958189E-2</c:v>
                </c:pt>
                <c:pt idx="1896">
                  <c:v>1.5336392338453049E-2</c:v>
                </c:pt>
                <c:pt idx="1897">
                  <c:v>1.5339300307219656E-2</c:v>
                </c:pt>
                <c:pt idx="1898">
                  <c:v>1.534230042408714E-2</c:v>
                </c:pt>
                <c:pt idx="1899">
                  <c:v>1.5345392911050634E-2</c:v>
                </c:pt>
                <c:pt idx="1900">
                  <c:v>1.5348577990135495E-2</c:v>
                </c:pt>
                <c:pt idx="1901">
                  <c:v>1.5351855883394456E-2</c:v>
                </c:pt>
                <c:pt idx="1902">
                  <c:v>1.5355226812909156E-2</c:v>
                </c:pt>
                <c:pt idx="1903">
                  <c:v>1.5358691000789928E-2</c:v>
                </c:pt>
                <c:pt idx="1904">
                  <c:v>1.5362248669176447E-2</c:v>
                </c:pt>
                <c:pt idx="1905">
                  <c:v>1.5365900040237518E-2</c:v>
                </c:pt>
                <c:pt idx="1906">
                  <c:v>1.5369645336171071E-2</c:v>
                </c:pt>
                <c:pt idx="1907">
                  <c:v>1.5373484779205041E-2</c:v>
                </c:pt>
                <c:pt idx="1908">
                  <c:v>1.5377418591598023E-2</c:v>
                </c:pt>
                <c:pt idx="1909">
                  <c:v>1.5381446995637519E-2</c:v>
                </c:pt>
                <c:pt idx="1910">
                  <c:v>1.5385570213641477E-2</c:v>
                </c:pt>
                <c:pt idx="1911">
                  <c:v>1.5389788467959378E-2</c:v>
                </c:pt>
                <c:pt idx="1912">
                  <c:v>1.5394101980970265E-2</c:v>
                </c:pt>
                <c:pt idx="1913">
                  <c:v>1.5398510975084724E-2</c:v>
                </c:pt>
                <c:pt idx="1914">
                  <c:v>1.5403015672744219E-2</c:v>
                </c:pt>
                <c:pt idx="1915">
                  <c:v>1.5407616296422401E-2</c:v>
                </c:pt>
                <c:pt idx="1916">
                  <c:v>1.5412313068622934E-2</c:v>
                </c:pt>
                <c:pt idx="1917">
                  <c:v>1.5417106211882765E-2</c:v>
                </c:pt>
                <c:pt idx="1918">
                  <c:v>1.5421995948770376E-2</c:v>
                </c:pt>
                <c:pt idx="1919">
                  <c:v>1.5426982501886009E-2</c:v>
                </c:pt>
                <c:pt idx="1920">
                  <c:v>1.5432066093862752E-2</c:v>
                </c:pt>
                <c:pt idx="1921">
                  <c:v>1.5437246030949795E-2</c:v>
                </c:pt>
                <c:pt idx="1922">
                  <c:v>1.5442466146893903E-2</c:v>
                </c:pt>
                <c:pt idx="1923">
                  <c:v>1.5447691705996702E-2</c:v>
                </c:pt>
                <c:pt idx="1924">
                  <c:v>1.545292068432955E-2</c:v>
                </c:pt>
                <c:pt idx="1925">
                  <c:v>1.5458151052644663E-2</c:v>
                </c:pt>
                <c:pt idx="1926">
                  <c:v>1.5463380776377964E-2</c:v>
                </c:pt>
                <c:pt idx="1927">
                  <c:v>1.5468607815645794E-2</c:v>
                </c:pt>
                <c:pt idx="1928">
                  <c:v>1.5473830125247322E-2</c:v>
                </c:pt>
                <c:pt idx="1929">
                  <c:v>1.5479045654663012E-2</c:v>
                </c:pt>
                <c:pt idx="1930">
                  <c:v>1.5484252348054625E-2</c:v>
                </c:pt>
                <c:pt idx="1931">
                  <c:v>1.5489448144266751E-2</c:v>
                </c:pt>
                <c:pt idx="1932">
                  <c:v>1.5494630976823959E-2</c:v>
                </c:pt>
                <c:pt idx="1933">
                  <c:v>1.5499798773934747E-2</c:v>
                </c:pt>
                <c:pt idx="1934">
                  <c:v>1.5507691888239247E-2</c:v>
                </c:pt>
                <c:pt idx="1935">
                  <c:v>1.5510080948055319E-2</c:v>
                </c:pt>
                <c:pt idx="1936">
                  <c:v>1.5515191154891639E-2</c:v>
                </c:pt>
                <c:pt idx="1937">
                  <c:v>1.5520277985933289E-2</c:v>
                </c:pt>
                <c:pt idx="1938">
                  <c:v>1.5525339342800936E-2</c:v>
                </c:pt>
                <c:pt idx="1939">
                  <c:v>1.5530373121798075E-2</c:v>
                </c:pt>
                <c:pt idx="1940">
                  <c:v>1.5535377213911468E-2</c:v>
                </c:pt>
                <c:pt idx="1941">
                  <c:v>1.5540349504813773E-2</c:v>
                </c:pt>
                <c:pt idx="1942">
                  <c:v>1.554528787486135E-2</c:v>
                </c:pt>
                <c:pt idx="1943">
                  <c:v>1.5550190199096234E-2</c:v>
                </c:pt>
                <c:pt idx="1944">
                  <c:v>1.5555054347246579E-2</c:v>
                </c:pt>
                <c:pt idx="1945">
                  <c:v>1.5559878183727525E-2</c:v>
                </c:pt>
                <c:pt idx="1946">
                  <c:v>1.556465956764142E-2</c:v>
                </c:pt>
                <c:pt idx="1947">
                  <c:v>1.5569396352778698E-2</c:v>
                </c:pt>
                <c:pt idx="1948">
                  <c:v>1.5574086387618752E-2</c:v>
                </c:pt>
                <c:pt idx="1949">
                  <c:v>1.5578727515331256E-2</c:v>
                </c:pt>
                <c:pt idx="1950">
                  <c:v>1.558331757377571E-2</c:v>
                </c:pt>
                <c:pt idx="1951">
                  <c:v>1.5587854395504964E-2</c:v>
                </c:pt>
                <c:pt idx="1952">
                  <c:v>1.5592335807762358E-2</c:v>
                </c:pt>
                <c:pt idx="1953">
                  <c:v>1.5596759632486763E-2</c:v>
                </c:pt>
                <c:pt idx="1954">
                  <c:v>1.5601123686311924E-2</c:v>
                </c:pt>
                <c:pt idx="1955">
                  <c:v>1.5605425780566022E-2</c:v>
                </c:pt>
                <c:pt idx="1956">
                  <c:v>1.5609663721276493E-2</c:v>
                </c:pt>
                <c:pt idx="1957">
                  <c:v>1.5613835309167615E-2</c:v>
                </c:pt>
                <c:pt idx="1958">
                  <c:v>1.5617938339665112E-2</c:v>
                </c:pt>
                <c:pt idx="1959">
                  <c:v>1.5621970602893961E-2</c:v>
                </c:pt>
                <c:pt idx="1960">
                  <c:v>1.5625929883683651E-2</c:v>
                </c:pt>
                <c:pt idx="1961">
                  <c:v>1.5629813961567079E-2</c:v>
                </c:pt>
                <c:pt idx="1962">
                  <c:v>1.563362061078254E-2</c:v>
                </c:pt>
                <c:pt idx="1963">
                  <c:v>1.5637347600275891E-2</c:v>
                </c:pt>
                <c:pt idx="1964">
                  <c:v>1.5640992693702113E-2</c:v>
                </c:pt>
                <c:pt idx="1965">
                  <c:v>1.5644553649426157E-2</c:v>
                </c:pt>
                <c:pt idx="1966">
                  <c:v>1.5648028220525818E-2</c:v>
                </c:pt>
                <c:pt idx="1967">
                  <c:v>1.5651414154793465E-2</c:v>
                </c:pt>
                <c:pt idx="1968">
                  <c:v>1.5654709194736497E-2</c:v>
                </c:pt>
                <c:pt idx="1969">
                  <c:v>1.5657911077581497E-2</c:v>
                </c:pt>
                <c:pt idx="1970">
                  <c:v>1.5661017535273564E-2</c:v>
                </c:pt>
                <c:pt idx="1971">
                  <c:v>1.5664026294481589E-2</c:v>
                </c:pt>
                <c:pt idx="1972">
                  <c:v>1.5666935076597804E-2</c:v>
                </c:pt>
                <c:pt idx="1973">
                  <c:v>1.5669741597739973E-2</c:v>
                </c:pt>
                <c:pt idx="1974">
                  <c:v>1.5673931232332468E-2</c:v>
                </c:pt>
                <c:pt idx="1975">
                  <c:v>1.5676659464556146E-2</c:v>
                </c:pt>
                <c:pt idx="1976">
                  <c:v>1.5679372745495364E-2</c:v>
                </c:pt>
                <c:pt idx="1977">
                  <c:v>1.5682071021120098E-2</c:v>
                </c:pt>
                <c:pt idx="1978">
                  <c:v>1.5684754237400324E-2</c:v>
                </c:pt>
                <c:pt idx="1979">
                  <c:v>1.5687422340306456E-2</c:v>
                </c:pt>
                <c:pt idx="1980">
                  <c:v>1.5690075275808252E-2</c:v>
                </c:pt>
                <c:pt idx="1981">
                  <c:v>1.5692712989876127E-2</c:v>
                </c:pt>
                <c:pt idx="1982">
                  <c:v>1.5695335428480273E-2</c:v>
                </c:pt>
                <c:pt idx="1983">
                  <c:v>1.5697942537591974E-2</c:v>
                </c:pt>
                <c:pt idx="1984">
                  <c:v>1.5700534263181427E-2</c:v>
                </c:pt>
                <c:pt idx="1985">
                  <c:v>1.5703110551219264E-2</c:v>
                </c:pt>
                <c:pt idx="1986">
                  <c:v>1.5706101827880261E-2</c:v>
                </c:pt>
                <c:pt idx="1987">
                  <c:v>1.5706679018351651E-2</c:v>
                </c:pt>
                <c:pt idx="1988">
                  <c:v>1.5710746249736549E-2</c:v>
                </c:pt>
                <c:pt idx="1989">
                  <c:v>1.5713770515913973E-2</c:v>
                </c:pt>
                <c:pt idx="1990">
                  <c:v>1.5715758537131058E-2</c:v>
                </c:pt>
                <c:pt idx="1991">
                  <c:v>1.571824106525832E-2</c:v>
                </c:pt>
                <c:pt idx="1992">
                  <c:v>1.5720707777635352E-2</c:v>
                </c:pt>
                <c:pt idx="1993">
                  <c:v>1.572315862023408E-2</c:v>
                </c:pt>
                <c:pt idx="1994">
                  <c:v>1.5725593539027541E-2</c:v>
                </c:pt>
                <c:pt idx="1995">
                  <c:v>1.5728012479988101E-2</c:v>
                </c:pt>
                <c:pt idx="1996">
                  <c:v>1.5730415389089224E-2</c:v>
                </c:pt>
                <c:pt idx="1997">
                  <c:v>1.5732802212303939E-2</c:v>
                </c:pt>
                <c:pt idx="1998">
                  <c:v>1.5735172895605921E-2</c:v>
                </c:pt>
                <c:pt idx="1999">
                  <c:v>1.5737527384969068E-2</c:v>
                </c:pt>
                <c:pt idx="2000">
                  <c:v>1.5738369652593724E-2</c:v>
                </c:pt>
                <c:pt idx="2001">
                  <c:v>1.5742187565775115E-2</c:v>
                </c:pt>
                <c:pt idx="2002">
                  <c:v>1.5744493149167545E-2</c:v>
                </c:pt>
                <c:pt idx="2003">
                  <c:v>1.574678232251913E-2</c:v>
                </c:pt>
                <c:pt idx="2004">
                  <c:v>1.5749055031805292E-2</c:v>
                </c:pt>
                <c:pt idx="2005">
                  <c:v>1.5751311223002107E-2</c:v>
                </c:pt>
                <c:pt idx="2006">
                  <c:v>1.5753550842084775E-2</c:v>
                </c:pt>
                <c:pt idx="2007">
                  <c:v>1.5755773835030247E-2</c:v>
                </c:pt>
                <c:pt idx="2008">
                  <c:v>1.5757980147815032E-2</c:v>
                </c:pt>
                <c:pt idx="2009">
                  <c:v>1.5758703907553129E-2</c:v>
                </c:pt>
                <c:pt idx="2010">
                  <c:v>1.5762342516810333E-2</c:v>
                </c:pt>
                <c:pt idx="2011">
                  <c:v>1.5764498464976701E-2</c:v>
                </c:pt>
                <c:pt idx="2012">
                  <c:v>1.5766637516892352E-2</c:v>
                </c:pt>
                <c:pt idx="2013">
                  <c:v>1.5768759618536188E-2</c:v>
                </c:pt>
                <c:pt idx="2014">
                  <c:v>1.5770864715887119E-2</c:v>
                </c:pt>
                <c:pt idx="2015">
                  <c:v>1.5772952754924706E-2</c:v>
                </c:pt>
                <c:pt idx="2016">
                  <c:v>1.5775023681628288E-2</c:v>
                </c:pt>
                <c:pt idx="2017">
                  <c:v>1.5777077441978739E-2</c:v>
                </c:pt>
                <c:pt idx="2018">
                  <c:v>1.577911398195583E-2</c:v>
                </c:pt>
                <c:pt idx="2019">
                  <c:v>1.5781133247541306E-2</c:v>
                </c:pt>
                <c:pt idx="2020">
                  <c:v>1.5783135184716468E-2</c:v>
                </c:pt>
                <c:pt idx="2021">
                  <c:v>1.5785119739463491E-2</c:v>
                </c:pt>
                <c:pt idx="2022">
                  <c:v>1.5785666559823115E-2</c:v>
                </c:pt>
                <c:pt idx="2023">
                  <c:v>1.5789036485604206E-2</c:v>
                </c:pt>
                <c:pt idx="2024">
                  <c:v>1.5790968568963774E-2</c:v>
                </c:pt>
                <c:pt idx="2025">
                  <c:v>1.5792883053828477E-2</c:v>
                </c:pt>
                <c:pt idx="2026">
                  <c:v>1.579465132959515E-2</c:v>
                </c:pt>
                <c:pt idx="2027">
                  <c:v>1.5796525290504008E-2</c:v>
                </c:pt>
                <c:pt idx="2028">
                  <c:v>1.5798381476968378E-2</c:v>
                </c:pt>
                <c:pt idx="2029">
                  <c:v>1.5800219834980606E-2</c:v>
                </c:pt>
                <c:pt idx="2030">
                  <c:v>1.5802040310532173E-2</c:v>
                </c:pt>
                <c:pt idx="2031">
                  <c:v>1.5803842849615429E-2</c:v>
                </c:pt>
                <c:pt idx="2032">
                  <c:v>1.5805627398224477E-2</c:v>
                </c:pt>
                <c:pt idx="2033">
                  <c:v>1.5807393902352331E-2</c:v>
                </c:pt>
                <c:pt idx="2034">
                  <c:v>1.5809142307993747E-2</c:v>
                </c:pt>
                <c:pt idx="2035">
                  <c:v>1.581132950217793E-2</c:v>
                </c:pt>
                <c:pt idx="2036">
                  <c:v>1.5813040287314437E-2</c:v>
                </c:pt>
                <c:pt idx="2037">
                  <c:v>1.5814732807306355E-2</c:v>
                </c:pt>
                <c:pt idx="2038">
                  <c:v>1.581640700814705E-2</c:v>
                </c:pt>
                <c:pt idx="2039">
                  <c:v>1.5818062835832723E-2</c:v>
                </c:pt>
                <c:pt idx="2040">
                  <c:v>1.5819700236357839E-2</c:v>
                </c:pt>
                <c:pt idx="2041">
                  <c:v>1.5821778302051566E-2</c:v>
                </c:pt>
                <c:pt idx="2042">
                  <c:v>1.5822919539913813E-2</c:v>
                </c:pt>
                <c:pt idx="2043">
                  <c:v>1.5824501334939046E-2</c:v>
                </c:pt>
                <c:pt idx="2044">
                  <c:v>1.5826064486793124E-2</c:v>
                </c:pt>
                <c:pt idx="2045">
                  <c:v>1.5827608941475522E-2</c:v>
                </c:pt>
                <c:pt idx="2046">
                  <c:v>1.5829134644985282E-2</c:v>
                </c:pt>
                <c:pt idx="2047">
                  <c:v>1.5830641543323414E-2</c:v>
                </c:pt>
                <c:pt idx="2048">
                  <c:v>1.5832129582491146E-2</c:v>
                </c:pt>
                <c:pt idx="2049">
                  <c:v>1.5833598708490142E-2</c:v>
                </c:pt>
                <c:pt idx="2050">
                  <c:v>1.583504886732294E-2</c:v>
                </c:pt>
                <c:pt idx="2051">
                  <c:v>1.5836480004993606E-2</c:v>
                </c:pt>
                <c:pt idx="2052">
                  <c:v>1.583789206750599E-2</c:v>
                </c:pt>
                <c:pt idx="2053">
                  <c:v>1.5839285000865028E-2</c:v>
                </c:pt>
                <c:pt idx="2054">
                  <c:v>1.5840658751076538E-2</c:v>
                </c:pt>
                <c:pt idx="2055">
                  <c:v>1.5842013264147206E-2</c:v>
                </c:pt>
                <c:pt idx="2056">
                  <c:v>1.5843348486084811E-2</c:v>
                </c:pt>
                <c:pt idx="2057">
                  <c:v>1.5844664362896697E-2</c:v>
                </c:pt>
                <c:pt idx="2058">
                  <c:v>1.5845960840593042E-2</c:v>
                </c:pt>
                <c:pt idx="2059">
                  <c:v>1.5847237865183599E-2</c:v>
                </c:pt>
                <c:pt idx="2060">
                  <c:v>1.5848495382678105E-2</c:v>
                </c:pt>
                <c:pt idx="2061">
                  <c:v>1.5849733339089365E-2</c:v>
                </c:pt>
                <c:pt idx="2062">
                  <c:v>1.5850951680429749E-2</c:v>
                </c:pt>
                <c:pt idx="2063">
                  <c:v>1.5852150352712271E-2</c:v>
                </c:pt>
                <c:pt idx="2064">
                  <c:v>1.5853329301951491E-2</c:v>
                </c:pt>
                <c:pt idx="2065">
                  <c:v>1.5854488474163042E-2</c:v>
                </c:pt>
                <c:pt idx="2066">
                  <c:v>1.585562781536257E-2</c:v>
                </c:pt>
                <c:pt idx="2067">
                  <c:v>1.585674727156746E-2</c:v>
                </c:pt>
                <c:pt idx="2068">
                  <c:v>1.5857846788795326E-2</c:v>
                </c:pt>
                <c:pt idx="2069">
                  <c:v>1.5858926313065957E-2</c:v>
                </c:pt>
                <c:pt idx="2070">
                  <c:v>1.5859985790398708E-2</c:v>
                </c:pt>
                <c:pt idx="2071">
                  <c:v>1.5861025166814681E-2</c:v>
                </c:pt>
                <c:pt idx="2072">
                  <c:v>1.5862044388335852E-2</c:v>
                </c:pt>
                <c:pt idx="2073">
                  <c:v>1.5863043400985287E-2</c:v>
                </c:pt>
                <c:pt idx="2074">
                  <c:v>1.5864022150786274E-2</c:v>
                </c:pt>
                <c:pt idx="2075">
                  <c:v>1.5864980583764721E-2</c:v>
                </c:pt>
                <c:pt idx="2076">
                  <c:v>1.586591864594588E-2</c:v>
                </c:pt>
                <c:pt idx="2077">
                  <c:v>1.5866836283357617E-2</c:v>
                </c:pt>
                <c:pt idx="2078">
                  <c:v>1.5867859932670474E-2</c:v>
                </c:pt>
                <c:pt idx="2079">
                  <c:v>1.586873362097644E-2</c:v>
                </c:pt>
                <c:pt idx="2080">
                  <c:v>1.5869586714890638E-2</c:v>
                </c:pt>
                <c:pt idx="2081">
                  <c:v>1.5870419160443346E-2</c:v>
                </c:pt>
                <c:pt idx="2082">
                  <c:v>1.5871230903667898E-2</c:v>
                </c:pt>
                <c:pt idx="2083">
                  <c:v>1.5872021890597842E-2</c:v>
                </c:pt>
                <c:pt idx="2084">
                  <c:v>1.5872792067267386E-2</c:v>
                </c:pt>
                <c:pt idx="2085">
                  <c:v>1.5873541379713356E-2</c:v>
                </c:pt>
                <c:pt idx="2086">
                  <c:v>1.5874269773972362E-2</c:v>
                </c:pt>
                <c:pt idx="2087">
                  <c:v>1.5874592284301211E-2</c:v>
                </c:pt>
                <c:pt idx="2088">
                  <c:v>1.5875280187385623E-2</c:v>
                </c:pt>
                <c:pt idx="2089">
                  <c:v>1.5875947015176417E-2</c:v>
                </c:pt>
                <c:pt idx="2090">
                  <c:v>1.5876592713716969E-2</c:v>
                </c:pt>
                <c:pt idx="2091">
                  <c:v>1.5877217229052634E-2</c:v>
                </c:pt>
                <c:pt idx="2092">
                  <c:v>1.5877988964171405E-2</c:v>
                </c:pt>
                <c:pt idx="2093">
                  <c:v>1.58800654695254E-2</c:v>
                </c:pt>
                <c:pt idx="2094">
                  <c:v>1.5879119391662852E-2</c:v>
                </c:pt>
                <c:pt idx="2095">
                  <c:v>1.5879652510745104E-2</c:v>
                </c:pt>
                <c:pt idx="2096">
                  <c:v>1.5880164161454848E-2</c:v>
                </c:pt>
                <c:pt idx="2097">
                  <c:v>1.5880654289844011E-2</c:v>
                </c:pt>
                <c:pt idx="2098">
                  <c:v>1.5881122841966702E-2</c:v>
                </c:pt>
                <c:pt idx="2099">
                  <c:v>1.5881569763880096E-2</c:v>
                </c:pt>
                <c:pt idx="2100">
                  <c:v>1.5881995001640059E-2</c:v>
                </c:pt>
                <c:pt idx="2101">
                  <c:v>1.5882398501304643E-2</c:v>
                </c:pt>
                <c:pt idx="2102">
                  <c:v>1.5882780208934313E-2</c:v>
                </c:pt>
                <c:pt idx="2103">
                  <c:v>1.5883140070589528E-2</c:v>
                </c:pt>
                <c:pt idx="2104">
                  <c:v>1.5883478032332719E-2</c:v>
                </c:pt>
                <c:pt idx="2105">
                  <c:v>1.5883794040227422E-2</c:v>
                </c:pt>
                <c:pt idx="2106">
                  <c:v>1.5884088040338692E-2</c:v>
                </c:pt>
                <c:pt idx="2107">
                  <c:v>1.5884359978733345E-2</c:v>
                </c:pt>
                <c:pt idx="2108">
                  <c:v>1.5884609801478409E-2</c:v>
                </c:pt>
                <c:pt idx="2109">
                  <c:v>1.5884837454643551E-2</c:v>
                </c:pt>
                <c:pt idx="2110">
                  <c:v>1.588504288429974E-2</c:v>
                </c:pt>
                <c:pt idx="2111">
                  <c:v>1.5885226036518391E-2</c:v>
                </c:pt>
                <c:pt idx="2112">
                  <c:v>1.5885386857373326E-2</c:v>
                </c:pt>
                <c:pt idx="2113">
                  <c:v>1.5885525292939462E-2</c:v>
                </c:pt>
                <c:pt idx="2114">
                  <c:v>1.5885641289293463E-2</c:v>
                </c:pt>
                <c:pt idx="2115">
                  <c:v>1.5885734792512877E-2</c:v>
                </c:pt>
                <c:pt idx="2116">
                  <c:v>1.5885805748677435E-2</c:v>
                </c:pt>
                <c:pt idx="2117">
                  <c:v>1.5885854103867971E-2</c:v>
                </c:pt>
                <c:pt idx="2118">
                  <c:v>1.5885879804167068E-2</c:v>
                </c:pt>
                <c:pt idx="2119">
                  <c:v>1.5885882795658175E-2</c:v>
                </c:pt>
                <c:pt idx="2120">
                  <c:v>1.5885863024427169E-2</c:v>
                </c:pt>
                <c:pt idx="2121">
                  <c:v>1.5885820436561005E-2</c:v>
                </c:pt>
                <c:pt idx="2122">
                  <c:v>1.5885754978148394E-2</c:v>
                </c:pt>
                <c:pt idx="2123">
                  <c:v>1.5885666595279152E-2</c:v>
                </c:pt>
                <c:pt idx="2124">
                  <c:v>1.5885555234045931E-2</c:v>
                </c:pt>
                <c:pt idx="2125">
                  <c:v>1.588542084054095E-2</c:v>
                </c:pt>
                <c:pt idx="2126">
                  <c:v>1.5885263360860147E-2</c:v>
                </c:pt>
                <c:pt idx="2127">
                  <c:v>1.5885082741099683E-2</c:v>
                </c:pt>
                <c:pt idx="2128">
                  <c:v>1.5884878927358129E-2</c:v>
                </c:pt>
                <c:pt idx="2129">
                  <c:v>1.5884651865734924E-2</c:v>
                </c:pt>
                <c:pt idx="2130">
                  <c:v>1.588440150233237E-2</c:v>
                </c:pt>
                <c:pt idx="2131">
                  <c:v>1.5884127783252967E-2</c:v>
                </c:pt>
                <c:pt idx="2132">
                  <c:v>1.5883830654602298E-2</c:v>
                </c:pt>
                <c:pt idx="2133">
                  <c:v>1.5883510062486374E-2</c:v>
                </c:pt>
                <c:pt idx="2134">
                  <c:v>1.5883165953014058E-2</c:v>
                </c:pt>
                <c:pt idx="2135">
                  <c:v>1.5882798272295311E-2</c:v>
                </c:pt>
                <c:pt idx="2136">
                  <c:v>1.5882406966442057E-2</c:v>
                </c:pt>
                <c:pt idx="2137">
                  <c:v>1.5881991981567756E-2</c:v>
                </c:pt>
                <c:pt idx="2138">
                  <c:v>1.5881553263787405E-2</c:v>
                </c:pt>
                <c:pt idx="2139">
                  <c:v>1.5881090759218845E-2</c:v>
                </c:pt>
                <c:pt idx="2140">
                  <c:v>1.5880604413980572E-2</c:v>
                </c:pt>
                <c:pt idx="2141">
                  <c:v>1.5880094174193272E-2</c:v>
                </c:pt>
                <c:pt idx="2142">
                  <c:v>1.5879559985979608E-2</c:v>
                </c:pt>
                <c:pt idx="2143">
                  <c:v>1.5879001795463994E-2</c:v>
                </c:pt>
                <c:pt idx="2144">
                  <c:v>1.5879581808493741E-2</c:v>
                </c:pt>
                <c:pt idx="2145">
                  <c:v>1.5877813192033519E-2</c:v>
                </c:pt>
                <c:pt idx="2146">
                  <c:v>1.5877182671376461E-2</c:v>
                </c:pt>
                <c:pt idx="2147">
                  <c:v>1.5876527932933492E-2</c:v>
                </c:pt>
                <c:pt idx="2148">
                  <c:v>1.587584892283822E-2</c:v>
                </c:pt>
                <c:pt idx="2149">
                  <c:v>1.5875145587226441E-2</c:v>
                </c:pt>
                <c:pt idx="2150">
                  <c:v>1.5874417872235272E-2</c:v>
                </c:pt>
                <c:pt idx="2151">
                  <c:v>1.587366572400423E-2</c:v>
                </c:pt>
                <c:pt idx="2152">
                  <c:v>1.5872889088675252E-2</c:v>
                </c:pt>
                <c:pt idx="2153">
                  <c:v>1.5872087912391579E-2</c:v>
                </c:pt>
                <c:pt idx="2154">
                  <c:v>1.5871262141297991E-2</c:v>
                </c:pt>
                <c:pt idx="2155">
                  <c:v>1.5870411721542115E-2</c:v>
                </c:pt>
                <c:pt idx="2156">
                  <c:v>1.5869536599273766E-2</c:v>
                </c:pt>
                <c:pt idx="2157">
                  <c:v>1.5868636720643634E-2</c:v>
                </c:pt>
                <c:pt idx="2158">
                  <c:v>1.586771203180504E-2</c:v>
                </c:pt>
                <c:pt idx="2159">
                  <c:v>1.5866762478914147E-2</c:v>
                </c:pt>
                <c:pt idx="2160">
                  <c:v>1.5865788008127782E-2</c:v>
                </c:pt>
                <c:pt idx="2161">
                  <c:v>1.5864788565605397E-2</c:v>
                </c:pt>
                <c:pt idx="2162">
                  <c:v>1.5863764097509069E-2</c:v>
                </c:pt>
                <c:pt idx="2163">
                  <c:v>1.5862714550002193E-2</c:v>
                </c:pt>
                <c:pt idx="2164">
                  <c:v>1.5861639869250568E-2</c:v>
                </c:pt>
                <c:pt idx="2165">
                  <c:v>1.5860540001422414E-2</c:v>
                </c:pt>
                <c:pt idx="2166">
                  <c:v>1.5859414892687468E-2</c:v>
                </c:pt>
                <c:pt idx="2167">
                  <c:v>1.5858264489217448E-2</c:v>
                </c:pt>
                <c:pt idx="2168">
                  <c:v>1.5857088737188232E-2</c:v>
                </c:pt>
                <c:pt idx="2169">
                  <c:v>1.5855887582774821E-2</c:v>
                </c:pt>
                <c:pt idx="2170">
                  <c:v>1.5854660972156591E-2</c:v>
                </c:pt>
                <c:pt idx="2171">
                  <c:v>1.5853408851514681E-2</c:v>
                </c:pt>
                <c:pt idx="2172">
                  <c:v>1.5852131167031974E-2</c:v>
                </c:pt>
                <c:pt idx="2173">
                  <c:v>1.5850827864893325E-2</c:v>
                </c:pt>
                <c:pt idx="2174">
                  <c:v>1.5849498891286874E-2</c:v>
                </c:pt>
                <c:pt idx="2175">
                  <c:v>1.5848144192402956E-2</c:v>
                </c:pt>
                <c:pt idx="2176">
                  <c:v>1.5846763714432773E-2</c:v>
                </c:pt>
                <c:pt idx="2177">
                  <c:v>1.5845357403571476E-2</c:v>
                </c:pt>
                <c:pt idx="2178">
                  <c:v>1.5843925206015526E-2</c:v>
                </c:pt>
                <c:pt idx="2179">
                  <c:v>1.5842467067963363E-2</c:v>
                </c:pt>
                <c:pt idx="2180">
                  <c:v>1.5840982935617358E-2</c:v>
                </c:pt>
                <c:pt idx="2181">
                  <c:v>1.5839472755180543E-2</c:v>
                </c:pt>
                <c:pt idx="2182">
                  <c:v>1.5837936472859242E-2</c:v>
                </c:pt>
                <c:pt idx="2183">
                  <c:v>1.5836374034861739E-2</c:v>
                </c:pt>
                <c:pt idx="2184">
                  <c:v>1.5834785387398517E-2</c:v>
                </c:pt>
                <c:pt idx="2185">
                  <c:v>1.5833170476683773E-2</c:v>
                </c:pt>
                <c:pt idx="2186">
                  <c:v>1.5831529248931935E-2</c:v>
                </c:pt>
                <c:pt idx="2187">
                  <c:v>1.5829861650361796E-2</c:v>
                </c:pt>
                <c:pt idx="2188">
                  <c:v>1.5828167627193482E-2</c:v>
                </c:pt>
                <c:pt idx="2189">
                  <c:v>1.5826447125649946E-2</c:v>
                </c:pt>
                <c:pt idx="2190">
                  <c:v>1.5824700091956561E-2</c:v>
                </c:pt>
                <c:pt idx="2191">
                  <c:v>1.5822926472341334E-2</c:v>
                </c:pt>
                <c:pt idx="2192">
                  <c:v>1.5821126213034446E-2</c:v>
                </c:pt>
                <c:pt idx="2193">
                  <c:v>1.5819299260268933E-2</c:v>
                </c:pt>
                <c:pt idx="2194">
                  <c:v>1.5817445560280249E-2</c:v>
                </c:pt>
                <c:pt idx="2195">
                  <c:v>1.5815371352673864E-2</c:v>
                </c:pt>
                <c:pt idx="2196">
                  <c:v>1.5813657703586521E-2</c:v>
                </c:pt>
                <c:pt idx="2197">
                  <c:v>1.5811723439365509E-2</c:v>
                </c:pt>
                <c:pt idx="2198">
                  <c:v>1.5809762212887848E-2</c:v>
                </c:pt>
                <c:pt idx="2199">
                  <c:v>1.5807773970402349E-2</c:v>
                </c:pt>
                <c:pt idx="2200">
                  <c:v>1.5805758658159783E-2</c:v>
                </c:pt>
                <c:pt idx="2201">
                  <c:v>1.5803716222413333E-2</c:v>
                </c:pt>
                <c:pt idx="2202">
                  <c:v>1.5801646609419257E-2</c:v>
                </c:pt>
                <c:pt idx="2203">
                  <c:v>1.5799549765436207E-2</c:v>
                </c:pt>
                <c:pt idx="2204">
                  <c:v>1.5797425636725915E-2</c:v>
                </c:pt>
                <c:pt idx="2205">
                  <c:v>1.5795274169551853E-2</c:v>
                </c:pt>
                <c:pt idx="2206">
                  <c:v>1.5793095310181665E-2</c:v>
                </c:pt>
                <c:pt idx="2207">
                  <c:v>1.5790889004883648E-2</c:v>
                </c:pt>
                <c:pt idx="2208">
                  <c:v>1.5788655199931348E-2</c:v>
                </c:pt>
                <c:pt idx="2209">
                  <c:v>1.5786393841598977E-2</c:v>
                </c:pt>
                <c:pt idx="2210">
                  <c:v>1.5784104876164468E-2</c:v>
                </c:pt>
                <c:pt idx="2211">
                  <c:v>1.578178824990838E-2</c:v>
                </c:pt>
                <c:pt idx="2212">
                  <c:v>1.5779443909114121E-2</c:v>
                </c:pt>
                <c:pt idx="2213">
                  <c:v>1.5777071800067072E-2</c:v>
                </c:pt>
                <c:pt idx="2214">
                  <c:v>1.5774671869056983E-2</c:v>
                </c:pt>
                <c:pt idx="2215">
                  <c:v>1.5772244062374936E-2</c:v>
                </c:pt>
                <c:pt idx="2216">
                  <c:v>1.5769788326316158E-2</c:v>
                </c:pt>
                <c:pt idx="2217">
                  <c:v>1.5767304607177856E-2</c:v>
                </c:pt>
                <c:pt idx="2218">
                  <c:v>1.5764792851259861E-2</c:v>
                </c:pt>
                <c:pt idx="2219">
                  <c:v>1.5762253004866385E-2</c:v>
                </c:pt>
                <c:pt idx="2220">
                  <c:v>1.5759685014302516E-2</c:v>
                </c:pt>
                <c:pt idx="2221">
                  <c:v>1.5757088825877948E-2</c:v>
                </c:pt>
                <c:pt idx="2222">
                  <c:v>1.5754464385904332E-2</c:v>
                </c:pt>
                <c:pt idx="2223">
                  <c:v>1.5751811640696833E-2</c:v>
                </c:pt>
                <c:pt idx="2224">
                  <c:v>1.5749130536573241E-2</c:v>
                </c:pt>
                <c:pt idx="2225">
                  <c:v>1.5746421019854198E-2</c:v>
                </c:pt>
                <c:pt idx="2226">
                  <c:v>1.574368303686384E-2</c:v>
                </c:pt>
                <c:pt idx="2227">
                  <c:v>1.5740916533929155E-2</c:v>
                </c:pt>
                <c:pt idx="2228">
                  <c:v>1.5738121457379767E-2</c:v>
                </c:pt>
                <c:pt idx="2229">
                  <c:v>1.5735297753548792E-2</c:v>
                </c:pt>
                <c:pt idx="2230">
                  <c:v>1.5732445368772198E-2</c:v>
                </c:pt>
                <c:pt idx="2231">
                  <c:v>1.5729564249389018E-2</c:v>
                </c:pt>
                <c:pt idx="2232">
                  <c:v>1.5726654341741576E-2</c:v>
                </c:pt>
                <c:pt idx="2233">
                  <c:v>1.572371559217503E-2</c:v>
                </c:pt>
                <c:pt idx="2234">
                  <c:v>1.5720747947037619E-2</c:v>
                </c:pt>
                <c:pt idx="2235">
                  <c:v>1.5717751352681077E-2</c:v>
                </c:pt>
                <c:pt idx="2236">
                  <c:v>1.5714725755460422E-2</c:v>
                </c:pt>
                <c:pt idx="2237">
                  <c:v>1.5711671101732654E-2</c:v>
                </c:pt>
                <c:pt idx="2238">
                  <c:v>1.5708587337859355E-2</c:v>
                </c:pt>
                <c:pt idx="2239">
                  <c:v>1.5705474410204968E-2</c:v>
                </c:pt>
                <c:pt idx="2240">
                  <c:v>1.5702332265136558E-2</c:v>
                </c:pt>
                <c:pt idx="2241">
                  <c:v>1.5699160849024913E-2</c:v>
                </c:pt>
                <c:pt idx="2242">
                  <c:v>1.5695960108243895E-2</c:v>
                </c:pt>
                <c:pt idx="2243">
                  <c:v>1.5692999556019962E-2</c:v>
                </c:pt>
                <c:pt idx="2244">
                  <c:v>1.5689733166905556E-2</c:v>
                </c:pt>
                <c:pt idx="2245">
                  <c:v>1.568643727703866E-2</c:v>
                </c:pt>
                <c:pt idx="2246">
                  <c:v>1.5683111832802375E-2</c:v>
                </c:pt>
                <c:pt idx="2247">
                  <c:v>1.5679514657615207E-2</c:v>
                </c:pt>
                <c:pt idx="2248">
                  <c:v>1.5676372066772103E-2</c:v>
                </c:pt>
                <c:pt idx="2249">
                  <c:v>1.5672957637761054E-2</c:v>
                </c:pt>
                <c:pt idx="2250">
                  <c:v>1.5669586791646602E-2</c:v>
                </c:pt>
                <c:pt idx="2251">
                  <c:v>1.5666039419731517E-2</c:v>
                </c:pt>
                <c:pt idx="2252">
                  <c:v>1.5662535523516385E-2</c:v>
                </c:pt>
                <c:pt idx="2253">
                  <c:v>1.5659001697709406E-2</c:v>
                </c:pt>
                <c:pt idx="2254">
                  <c:v>1.5655437888721056E-2</c:v>
                </c:pt>
                <c:pt idx="2255">
                  <c:v>1.5651844042964849E-2</c:v>
                </c:pt>
                <c:pt idx="2256">
                  <c:v>1.56482201068593E-2</c:v>
                </c:pt>
                <c:pt idx="2257">
                  <c:v>1.5644566026824441E-2</c:v>
                </c:pt>
                <c:pt idx="2258">
                  <c:v>1.5640881749285088E-2</c:v>
                </c:pt>
                <c:pt idx="2259">
                  <c:v>1.5637167220669958E-2</c:v>
                </c:pt>
                <c:pt idx="2260">
                  <c:v>1.5633271141829039E-2</c:v>
                </c:pt>
                <c:pt idx="2261">
                  <c:v>1.5629647195940077E-2</c:v>
                </c:pt>
                <c:pt idx="2262">
                  <c:v>1.5625841592699932E-2</c:v>
                </c:pt>
                <c:pt idx="2263">
                  <c:v>1.5622005524131483E-2</c:v>
                </c:pt>
                <c:pt idx="2264">
                  <c:v>1.561813893668083E-2</c:v>
                </c:pt>
                <c:pt idx="2265">
                  <c:v>1.5614241776797983E-2</c:v>
                </c:pt>
                <c:pt idx="2266">
                  <c:v>1.5610313990936207E-2</c:v>
                </c:pt>
                <c:pt idx="2267">
                  <c:v>1.5606355525552467E-2</c:v>
                </c:pt>
                <c:pt idx="2268">
                  <c:v>1.5602366327107195E-2</c:v>
                </c:pt>
                <c:pt idx="2269">
                  <c:v>1.5598259524046539E-2</c:v>
                </c:pt>
                <c:pt idx="2270">
                  <c:v>1.5594295516894875E-2</c:v>
                </c:pt>
                <c:pt idx="2271">
                  <c:v>1.559021379806803E-2</c:v>
                </c:pt>
                <c:pt idx="2272">
                  <c:v>1.5586101132060064E-2</c:v>
                </c:pt>
                <c:pt idx="2273">
                  <c:v>1.5581957465351178E-2</c:v>
                </c:pt>
                <c:pt idx="2274">
                  <c:v>1.5577782744423747E-2</c:v>
                </c:pt>
                <c:pt idx="2275">
                  <c:v>1.557357691576536E-2</c:v>
                </c:pt>
                <c:pt idx="2276">
                  <c:v>1.5569339925866647E-2</c:v>
                </c:pt>
                <c:pt idx="2277">
                  <c:v>1.5565071721223013E-2</c:v>
                </c:pt>
                <c:pt idx="2278">
                  <c:v>1.5560772248332475E-2</c:v>
                </c:pt>
                <c:pt idx="2279">
                  <c:v>1.5556441453698042E-2</c:v>
                </c:pt>
                <c:pt idx="2280">
                  <c:v>1.5552079283825767E-2</c:v>
                </c:pt>
                <c:pt idx="2281">
                  <c:v>1.5547685685226263E-2</c:v>
                </c:pt>
                <c:pt idx="2282">
                  <c:v>1.554326903838626E-2</c:v>
                </c:pt>
                <c:pt idx="2283">
                  <c:v>1.553880398790583E-2</c:v>
                </c:pt>
                <c:pt idx="2284">
                  <c:v>1.5534315782225461E-2</c:v>
                </c:pt>
                <c:pt idx="2285">
                  <c:v>1.5529795933898544E-2</c:v>
                </c:pt>
                <c:pt idx="2286">
                  <c:v>1.5524591578264706E-2</c:v>
                </c:pt>
                <c:pt idx="2287">
                  <c:v>1.5520019596283225E-2</c:v>
                </c:pt>
                <c:pt idx="2288">
                  <c:v>1.5515402456584861E-2</c:v>
                </c:pt>
                <c:pt idx="2289">
                  <c:v>1.5510753457869276E-2</c:v>
                </c:pt>
                <c:pt idx="2290">
                  <c:v>1.5506072546684074E-2</c:v>
                </c:pt>
                <c:pt idx="2291">
                  <c:v>1.5501359669581003E-2</c:v>
                </c:pt>
                <c:pt idx="2292">
                  <c:v>1.5496614773115949E-2</c:v>
                </c:pt>
                <c:pt idx="2293">
                  <c:v>1.5491837803848713E-2</c:v>
                </c:pt>
                <c:pt idx="2294">
                  <c:v>1.5487028708343458E-2</c:v>
                </c:pt>
                <c:pt idx="2295">
                  <c:v>1.5482187433168922E-2</c:v>
                </c:pt>
                <c:pt idx="2296">
                  <c:v>1.5477313924896667E-2</c:v>
                </c:pt>
                <c:pt idx="2297">
                  <c:v>1.5472408130103709E-2</c:v>
                </c:pt>
                <c:pt idx="2298">
                  <c:v>1.5467469995370759E-2</c:v>
                </c:pt>
                <c:pt idx="2299">
                  <c:v>1.5462499467283109E-2</c:v>
                </c:pt>
                <c:pt idx="2300">
                  <c:v>1.54574476753662E-2</c:v>
                </c:pt>
                <c:pt idx="2301">
                  <c:v>1.5452461017403806E-2</c:v>
                </c:pt>
                <c:pt idx="2302">
                  <c:v>1.5444592465823928E-2</c:v>
                </c:pt>
                <c:pt idx="2303">
                  <c:v>1.5442292353230443E-2</c:v>
                </c:pt>
                <c:pt idx="2304">
                  <c:v>1.543506879771467E-2</c:v>
                </c:pt>
                <c:pt idx="2305">
                  <c:v>1.5429893938563286E-2</c:v>
                </c:pt>
                <c:pt idx="2306">
                  <c:v>1.5424686299658198E-2</c:v>
                </c:pt>
                <c:pt idx="2307">
                  <c:v>1.5419445827621827E-2</c:v>
                </c:pt>
                <c:pt idx="2308">
                  <c:v>1.541417246908032E-2</c:v>
                </c:pt>
                <c:pt idx="2309">
                  <c:v>1.5408866170664861E-2</c:v>
                </c:pt>
                <c:pt idx="2310">
                  <c:v>1.5403526879011453E-2</c:v>
                </c:pt>
                <c:pt idx="2311">
                  <c:v>1.5398154540758725E-2</c:v>
                </c:pt>
                <c:pt idx="2312">
                  <c:v>1.5392749102552315E-2</c:v>
                </c:pt>
                <c:pt idx="2313">
                  <c:v>1.5387310511039832E-2</c:v>
                </c:pt>
                <c:pt idx="2314">
                  <c:v>1.5381838712874577E-2</c:v>
                </c:pt>
                <c:pt idx="2315">
                  <c:v>1.5376333654714676E-2</c:v>
                </c:pt>
                <c:pt idx="2316">
                  <c:v>1.5370795283221968E-2</c:v>
                </c:pt>
                <c:pt idx="2317">
                  <c:v>1.5365223545063119E-2</c:v>
                </c:pt>
                <c:pt idx="2318">
                  <c:v>1.535961838690895E-2</c:v>
                </c:pt>
                <c:pt idx="2319">
                  <c:v>1.5353979755435542E-2</c:v>
                </c:pt>
                <c:pt idx="2320">
                  <c:v>1.5348307597323134E-2</c:v>
                </c:pt>
                <c:pt idx="2321">
                  <c:v>1.5342601859256349E-2</c:v>
                </c:pt>
                <c:pt idx="2322">
                  <c:v>1.533686248792528E-2</c:v>
                </c:pt>
                <c:pt idx="2323">
                  <c:v>1.5331089430022869E-2</c:v>
                </c:pt>
                <c:pt idx="2324">
                  <c:v>1.532528263224907E-2</c:v>
                </c:pt>
                <c:pt idx="2325">
                  <c:v>1.531944204130602E-2</c:v>
                </c:pt>
                <c:pt idx="2326">
                  <c:v>1.5313567603902871E-2</c:v>
                </c:pt>
                <c:pt idx="2327">
                  <c:v>1.5307659266751617E-2</c:v>
                </c:pt>
                <c:pt idx="2328">
                  <c:v>1.5301716976569948E-2</c:v>
                </c:pt>
                <c:pt idx="2329">
                  <c:v>1.5295740680080154E-2</c:v>
                </c:pt>
                <c:pt idx="2330">
                  <c:v>1.5289730324009121E-2</c:v>
                </c:pt>
                <c:pt idx="2331">
                  <c:v>1.5283685855087902E-2</c:v>
                </c:pt>
                <c:pt idx="2332">
                  <c:v>1.5277607220053674E-2</c:v>
                </c:pt>
                <c:pt idx="2333">
                  <c:v>1.5271494365647563E-2</c:v>
                </c:pt>
                <c:pt idx="2334">
                  <c:v>1.5265347238615945E-2</c:v>
                </c:pt>
                <c:pt idx="2335">
                  <c:v>1.5259165785708927E-2</c:v>
                </c:pt>
                <c:pt idx="2336">
                  <c:v>1.5252949953682959E-2</c:v>
                </c:pt>
                <c:pt idx="2337">
                  <c:v>1.5246699689298438E-2</c:v>
                </c:pt>
                <c:pt idx="2338">
                  <c:v>1.5239514299641139E-2</c:v>
                </c:pt>
                <c:pt idx="2339">
                  <c:v>1.5233190072378494E-2</c:v>
                </c:pt>
                <c:pt idx="2340">
                  <c:v>1.5226831245465802E-2</c:v>
                </c:pt>
                <c:pt idx="2341">
                  <c:v>1.5220437765683603E-2</c:v>
                </c:pt>
                <c:pt idx="2342">
                  <c:v>1.5214009579818135E-2</c:v>
                </c:pt>
                <c:pt idx="2343">
                  <c:v>1.5207546634660677E-2</c:v>
                </c:pt>
                <c:pt idx="2344">
                  <c:v>1.5201048877007099E-2</c:v>
                </c:pt>
                <c:pt idx="2345">
                  <c:v>1.5194516253657876E-2</c:v>
                </c:pt>
                <c:pt idx="2346">
                  <c:v>1.5187948711419831E-2</c:v>
                </c:pt>
                <c:pt idx="2347">
                  <c:v>1.5181346197103729E-2</c:v>
                </c:pt>
                <c:pt idx="2348">
                  <c:v>1.5174708657525595E-2</c:v>
                </c:pt>
                <c:pt idx="2349">
                  <c:v>1.5168036039507145E-2</c:v>
                </c:pt>
                <c:pt idx="2350">
                  <c:v>1.5161328289874475E-2</c:v>
                </c:pt>
                <c:pt idx="2351">
                  <c:v>1.5154585355459374E-2</c:v>
                </c:pt>
                <c:pt idx="2352">
                  <c:v>1.5145864082709039E-2</c:v>
                </c:pt>
                <c:pt idx="2353">
                  <c:v>1.5139040526308795E-2</c:v>
                </c:pt>
                <c:pt idx="2354">
                  <c:v>1.5132181610466273E-2</c:v>
                </c:pt>
                <c:pt idx="2355">
                  <c:v>1.5123898841977155E-2</c:v>
                </c:pt>
                <c:pt idx="2356">
                  <c:v>1.5118357487874193E-2</c:v>
                </c:pt>
                <c:pt idx="2357">
                  <c:v>1.5111392174848005E-2</c:v>
                </c:pt>
                <c:pt idx="2358">
                  <c:v>1.5104391289826057E-2</c:v>
                </c:pt>
                <c:pt idx="2359">
                  <c:v>1.5097354779683284E-2</c:v>
                </c:pt>
                <c:pt idx="2360">
                  <c:v>1.5090282591299655E-2</c:v>
                </c:pt>
                <c:pt idx="2361">
                  <c:v>1.5083174671560617E-2</c:v>
                </c:pt>
                <c:pt idx="2362">
                  <c:v>1.5076030967357748E-2</c:v>
                </c:pt>
                <c:pt idx="2363">
                  <c:v>1.5068851425586571E-2</c:v>
                </c:pt>
                <c:pt idx="2364">
                  <c:v>1.5061635993148734E-2</c:v>
                </c:pt>
                <c:pt idx="2365">
                  <c:v>1.5054384616951586E-2</c:v>
                </c:pt>
                <c:pt idx="2366">
                  <c:v>1.5047097243906854E-2</c:v>
                </c:pt>
                <c:pt idx="2367">
                  <c:v>1.5039773820933491E-2</c:v>
                </c:pt>
                <c:pt idx="2368">
                  <c:v>1.5032414294953953E-2</c:v>
                </c:pt>
                <c:pt idx="2369">
                  <c:v>1.5025018612897269E-2</c:v>
                </c:pt>
                <c:pt idx="2370">
                  <c:v>1.5017586721698161E-2</c:v>
                </c:pt>
                <c:pt idx="2371">
                  <c:v>1.501011856829617E-2</c:v>
                </c:pt>
                <c:pt idx="2372">
                  <c:v>1.5002614099636966E-2</c:v>
                </c:pt>
                <c:pt idx="2373">
                  <c:v>1.499507326267082E-2</c:v>
                </c:pt>
                <c:pt idx="2374">
                  <c:v>1.4987496004355231E-2</c:v>
                </c:pt>
                <c:pt idx="2375">
                  <c:v>1.4979882271652077E-2</c:v>
                </c:pt>
                <c:pt idx="2376">
                  <c:v>1.4972232011528494E-2</c:v>
                </c:pt>
                <c:pt idx="2377">
                  <c:v>1.496454517095862E-2</c:v>
                </c:pt>
                <c:pt idx="2378">
                  <c:v>1.49568216969212E-2</c:v>
                </c:pt>
                <c:pt idx="2379">
                  <c:v>1.4949061536400887E-2</c:v>
                </c:pt>
                <c:pt idx="2380">
                  <c:v>1.4941264636388686E-2</c:v>
                </c:pt>
                <c:pt idx="2381">
                  <c:v>1.4933430943879986E-2</c:v>
                </c:pt>
                <c:pt idx="2382">
                  <c:v>1.4925560405877175E-2</c:v>
                </c:pt>
                <c:pt idx="2383">
                  <c:v>1.4917652969388127E-2</c:v>
                </c:pt>
                <c:pt idx="2384">
                  <c:v>1.4909708581425526E-2</c:v>
                </c:pt>
                <c:pt idx="2385">
                  <c:v>1.4901727189009287E-2</c:v>
                </c:pt>
                <c:pt idx="2386">
                  <c:v>1.4893708739164362E-2</c:v>
                </c:pt>
                <c:pt idx="2387">
                  <c:v>1.4885653178921394E-2</c:v>
                </c:pt>
                <c:pt idx="2388">
                  <c:v>1.487756045531716E-2</c:v>
                </c:pt>
                <c:pt idx="2389">
                  <c:v>1.4864768105693075E-2</c:v>
                </c:pt>
                <c:pt idx="2390">
                  <c:v>1.4859486655242705E-2</c:v>
                </c:pt>
                <c:pt idx="2391">
                  <c:v>1.4853058774793117E-2</c:v>
                </c:pt>
                <c:pt idx="2392">
                  <c:v>1.4844816868229856E-2</c:v>
                </c:pt>
                <c:pt idx="2393">
                  <c:v>1.4836537533577474E-2</c:v>
                </c:pt>
                <c:pt idx="2394">
                  <c:v>1.4828220717908227E-2</c:v>
                </c:pt>
                <c:pt idx="2395">
                  <c:v>1.4819866368300721E-2</c:v>
                </c:pt>
                <c:pt idx="2396">
                  <c:v>1.4811474431839257E-2</c:v>
                </c:pt>
                <c:pt idx="2397">
                  <c:v>1.4803044855614048E-2</c:v>
                </c:pt>
                <c:pt idx="2398">
                  <c:v>1.4794577586721881E-2</c:v>
                </c:pt>
                <c:pt idx="2399">
                  <c:v>1.4786072572264572E-2</c:v>
                </c:pt>
                <c:pt idx="2400">
                  <c:v>1.4777529759351392E-2</c:v>
                </c:pt>
                <c:pt idx="2401">
                  <c:v>1.4768949095096207E-2</c:v>
                </c:pt>
                <c:pt idx="2402">
                  <c:v>1.4760330526620765E-2</c:v>
                </c:pt>
                <c:pt idx="2403">
                  <c:v>1.4751674001051417E-2</c:v>
                </c:pt>
                <c:pt idx="2404">
                  <c:v>1.474297946552152E-2</c:v>
                </c:pt>
                <c:pt idx="2405">
                  <c:v>1.4732849233514795E-2</c:v>
                </c:pt>
                <c:pt idx="2406">
                  <c:v>1.4725476153143513E-2</c:v>
                </c:pt>
                <c:pt idx="2407">
                  <c:v>1.4716667270593215E-2</c:v>
                </c:pt>
                <c:pt idx="2408">
                  <c:v>1.4707820166676683E-2</c:v>
                </c:pt>
                <c:pt idx="2409">
                  <c:v>1.4698934788558587E-2</c:v>
                </c:pt>
                <c:pt idx="2410">
                  <c:v>1.4690011083410176E-2</c:v>
                </c:pt>
                <c:pt idx="2411">
                  <c:v>1.468104899840751E-2</c:v>
                </c:pt>
                <c:pt idx="2412">
                  <c:v>1.4672048480734539E-2</c:v>
                </c:pt>
                <c:pt idx="2413">
                  <c:v>1.4663009477580683E-2</c:v>
                </c:pt>
                <c:pt idx="2414">
                  <c:v>1.4653931936141716E-2</c:v>
                </c:pt>
                <c:pt idx="2415">
                  <c:v>1.4644815803620637E-2</c:v>
                </c:pt>
                <c:pt idx="2416">
                  <c:v>1.4635661027225924E-2</c:v>
                </c:pt>
                <c:pt idx="2417">
                  <c:v>1.4626467554173061E-2</c:v>
                </c:pt>
                <c:pt idx="2418">
                  <c:v>1.461723533168322E-2</c:v>
                </c:pt>
                <c:pt idx="2419">
                  <c:v>1.4607964306985469E-2</c:v>
                </c:pt>
                <c:pt idx="2420">
                  <c:v>1.4598654427314341E-2</c:v>
                </c:pt>
                <c:pt idx="2421">
                  <c:v>1.4589305639910946E-2</c:v>
                </c:pt>
                <c:pt idx="2422">
                  <c:v>1.4579917892023175E-2</c:v>
                </c:pt>
                <c:pt idx="2423">
                  <c:v>1.4570491130905062E-2</c:v>
                </c:pt>
                <c:pt idx="2424">
                  <c:v>1.4561025303818077E-2</c:v>
                </c:pt>
                <c:pt idx="2425">
                  <c:v>1.4551520358029608E-2</c:v>
                </c:pt>
                <c:pt idx="2426">
                  <c:v>1.4541976240813832E-2</c:v>
                </c:pt>
                <c:pt idx="2427">
                  <c:v>1.4532392899451716E-2</c:v>
                </c:pt>
                <c:pt idx="2428">
                  <c:v>1.4522770281230573E-2</c:v>
                </c:pt>
                <c:pt idx="2429">
                  <c:v>1.4513108333444729E-2</c:v>
                </c:pt>
                <c:pt idx="2430">
                  <c:v>1.4503407003395297E-2</c:v>
                </c:pt>
                <c:pt idx="2431">
                  <c:v>1.4493666238389524E-2</c:v>
                </c:pt>
                <c:pt idx="2432">
                  <c:v>1.448388598574254E-2</c:v>
                </c:pt>
                <c:pt idx="2433">
                  <c:v>1.4474066192774729E-2</c:v>
                </c:pt>
                <c:pt idx="2434">
                  <c:v>1.4464206806813927E-2</c:v>
                </c:pt>
                <c:pt idx="2435">
                  <c:v>1.4454307775196063E-2</c:v>
                </c:pt>
                <c:pt idx="2436">
                  <c:v>1.4444369045261895E-2</c:v>
                </c:pt>
                <c:pt idx="2437">
                  <c:v>1.4434390564360059E-2</c:v>
                </c:pt>
                <c:pt idx="2438">
                  <c:v>1.4424372279846201E-2</c:v>
                </c:pt>
                <c:pt idx="2439">
                  <c:v>1.4414314139082316E-2</c:v>
                </c:pt>
                <c:pt idx="2440">
                  <c:v>1.4404216089437408E-2</c:v>
                </c:pt>
                <c:pt idx="2441">
                  <c:v>1.4394078093567981E-2</c:v>
                </c:pt>
                <c:pt idx="2442">
                  <c:v>1.4383900619212978E-2</c:v>
                </c:pt>
                <c:pt idx="2443">
                  <c:v>1.4373684744038792E-2</c:v>
                </c:pt>
                <c:pt idx="2444">
                  <c:v>1.4363431584104998E-2</c:v>
                </c:pt>
                <c:pt idx="2445">
                  <c:v>1.4353142257662292E-2</c:v>
                </c:pt>
                <c:pt idx="2446">
                  <c:v>1.4342817885149869E-2</c:v>
                </c:pt>
                <c:pt idx="2447">
                  <c:v>1.4332459589196295E-2</c:v>
                </c:pt>
                <c:pt idx="2448">
                  <c:v>1.4322068494619287E-2</c:v>
                </c:pt>
                <c:pt idx="2449">
                  <c:v>1.4311645728423965E-2</c:v>
                </c:pt>
                <c:pt idx="2450">
                  <c:v>1.4301192419803505E-2</c:v>
                </c:pt>
                <c:pt idx="2451">
                  <c:v>1.428924274530066E-2</c:v>
                </c:pt>
                <c:pt idx="2452">
                  <c:v>1.4278726713884127E-2</c:v>
                </c:pt>
                <c:pt idx="2453">
                  <c:v>1.4268183923396113E-2</c:v>
                </c:pt>
                <c:pt idx="2454">
                  <c:v>1.4257615503142401E-2</c:v>
                </c:pt>
                <c:pt idx="2455">
                  <c:v>1.4246527496875213E-2</c:v>
                </c:pt>
                <c:pt idx="2456">
                  <c:v>1.423640630139167E-2</c:v>
                </c:pt>
                <c:pt idx="2457">
                  <c:v>1.4225767789339068E-2</c:v>
                </c:pt>
                <c:pt idx="2458">
                  <c:v>1.4215108186408294E-2</c:v>
                </c:pt>
                <c:pt idx="2459">
                  <c:v>1.4205925632213465E-2</c:v>
                </c:pt>
                <c:pt idx="2460">
                  <c:v>1.4193730270628513E-2</c:v>
                </c:pt>
                <c:pt idx="2461">
                  <c:v>1.4183014244550931E-2</c:v>
                </c:pt>
                <c:pt idx="2462">
                  <c:v>1.4172281701136937E-2</c:v>
                </c:pt>
                <c:pt idx="2463">
                  <c:v>1.4161533789184545E-2</c:v>
                </c:pt>
                <c:pt idx="2464">
                  <c:v>1.4150771659655037E-2</c:v>
                </c:pt>
                <c:pt idx="2465">
                  <c:v>1.4139996465673835E-2</c:v>
                </c:pt>
                <c:pt idx="2466">
                  <c:v>1.4129209362530497E-2</c:v>
                </c:pt>
                <c:pt idx="2467">
                  <c:v>1.4118411507677637E-2</c:v>
                </c:pt>
                <c:pt idx="2468">
                  <c:v>1.410760406073092E-2</c:v>
                </c:pt>
                <c:pt idx="2469">
                  <c:v>1.4096788183468408E-2</c:v>
                </c:pt>
                <c:pt idx="2470">
                  <c:v>1.4085965039831656E-2</c:v>
                </c:pt>
                <c:pt idx="2471">
                  <c:v>1.4075135795923963E-2</c:v>
                </c:pt>
                <c:pt idx="2472">
                  <c:v>1.4064301620011247E-2</c:v>
                </c:pt>
                <c:pt idx="2473">
                  <c:v>1.4053463682521613E-2</c:v>
                </c:pt>
                <c:pt idx="2474">
                  <c:v>1.4042623156044477E-2</c:v>
                </c:pt>
                <c:pt idx="2475">
                  <c:v>1.403178121533122E-2</c:v>
                </c:pt>
                <c:pt idx="2476">
                  <c:v>1.4020939037295193E-2</c:v>
                </c:pt>
                <c:pt idx="2477">
                  <c:v>1.4010097801010408E-2</c:v>
                </c:pt>
                <c:pt idx="2478">
                  <c:v>1.3999258687713279E-2</c:v>
                </c:pt>
                <c:pt idx="2479">
                  <c:v>1.3988422880800011E-2</c:v>
                </c:pt>
                <c:pt idx="2480">
                  <c:v>1.3977591565828345E-2</c:v>
                </c:pt>
                <c:pt idx="2481">
                  <c:v>1.3968253007420392E-2</c:v>
                </c:pt>
                <c:pt idx="2482">
                  <c:v>1.3955947164750388E-2</c:v>
                </c:pt>
                <c:pt idx="2483">
                  <c:v>1.3945136460564627E-2</c:v>
                </c:pt>
                <c:pt idx="2484">
                  <c:v>1.3934335012163264E-2</c:v>
                </c:pt>
                <c:pt idx="2485">
                  <c:v>1.3923544015909312E-2</c:v>
                </c:pt>
                <c:pt idx="2486">
                  <c:v>1.3912764670326655E-2</c:v>
                </c:pt>
                <c:pt idx="2487">
                  <c:v>1.3901998176099849E-2</c:v>
                </c:pt>
                <c:pt idx="2488">
                  <c:v>1.3891245736074757E-2</c:v>
                </c:pt>
                <c:pt idx="2489">
                  <c:v>1.3880508555257475E-2</c:v>
                </c:pt>
                <c:pt idx="2490">
                  <c:v>1.3869787840816066E-2</c:v>
                </c:pt>
                <c:pt idx="2491">
                  <c:v>1.3859084802079469E-2</c:v>
                </c:pt>
                <c:pt idx="2492">
                  <c:v>1.3848400650537289E-2</c:v>
                </c:pt>
                <c:pt idx="2493">
                  <c:v>1.3836770374536869E-2</c:v>
                </c:pt>
                <c:pt idx="2494">
                  <c:v>1.382854012122366E-2</c:v>
                </c:pt>
                <c:pt idx="2495">
                  <c:v>1.3816471366265536E-2</c:v>
                </c:pt>
                <c:pt idx="2496">
                  <c:v>1.3805870386115303E-2</c:v>
                </c:pt>
                <c:pt idx="2497">
                  <c:v>1.3795290577995938E-2</c:v>
                </c:pt>
                <c:pt idx="2498">
                  <c:v>1.3784732003732552E-2</c:v>
                </c:pt>
                <c:pt idx="2499">
                  <c:v>1.3774194725148733E-2</c:v>
                </c:pt>
                <c:pt idx="2500">
                  <c:v>1.3763678804066551E-2</c:v>
                </c:pt>
                <c:pt idx="2501">
                  <c:v>1.3753184302307205E-2</c:v>
                </c:pt>
                <c:pt idx="2502">
                  <c:v>1.3742711281690811E-2</c:v>
                </c:pt>
                <c:pt idx="2503">
                  <c:v>1.3733675123292696E-2</c:v>
                </c:pt>
                <c:pt idx="2504">
                  <c:v>1.3723241684639169E-2</c:v>
                </c:pt>
                <c:pt idx="2505">
                  <c:v>1.371282989598404E-2</c:v>
                </c:pt>
                <c:pt idx="2506">
                  <c:v>1.3702439819140873E-2</c:v>
                </c:pt>
                <c:pt idx="2507">
                  <c:v>1.3692071515921488E-2</c:v>
                </c:pt>
                <c:pt idx="2508">
                  <c:v>1.3681725048137481E-2</c:v>
                </c:pt>
                <c:pt idx="2509">
                  <c:v>1.3671400477599571E-2</c:v>
                </c:pt>
                <c:pt idx="2510">
                  <c:v>1.3659244733909249E-2</c:v>
                </c:pt>
                <c:pt idx="2511">
                  <c:v>1.3650817275495077E-2</c:v>
                </c:pt>
                <c:pt idx="2512">
                  <c:v>1.3640558767543583E-2</c:v>
                </c:pt>
                <c:pt idx="2513">
                  <c:v>1.3630322404066836E-2</c:v>
                </c:pt>
                <c:pt idx="2514">
                  <c:v>1.3620108246869425E-2</c:v>
                </c:pt>
                <c:pt idx="2515">
                  <c:v>1.3609916357755063E-2</c:v>
                </c:pt>
                <c:pt idx="2516">
                  <c:v>1.3599746798526366E-2</c:v>
                </c:pt>
                <c:pt idx="2517">
                  <c:v>1.3589599630984422E-2</c:v>
                </c:pt>
                <c:pt idx="2518">
                  <c:v>1.3579474916929438E-2</c:v>
                </c:pt>
                <c:pt idx="2519">
                  <c:v>1.3569372718161185E-2</c:v>
                </c:pt>
                <c:pt idx="2520">
                  <c:v>1.355929309647768E-2</c:v>
                </c:pt>
                <c:pt idx="2521">
                  <c:v>1.354923611367607E-2</c:v>
                </c:pt>
                <c:pt idx="2522">
                  <c:v>1.3539201831553055E-2</c:v>
                </c:pt>
                <c:pt idx="2523">
                  <c:v>1.352919031190381E-2</c:v>
                </c:pt>
                <c:pt idx="2524">
                  <c:v>1.351920161652263E-2</c:v>
                </c:pt>
                <c:pt idx="2525">
                  <c:v>1.3509235807203151E-2</c:v>
                </c:pt>
                <c:pt idx="2526">
                  <c:v>1.349929294573814E-2</c:v>
                </c:pt>
                <c:pt idx="2527">
                  <c:v>1.3489373093918825E-2</c:v>
                </c:pt>
                <c:pt idx="2528">
                  <c:v>1.3479476313536654E-2</c:v>
                </c:pt>
                <c:pt idx="2529">
                  <c:v>1.3469602666380885E-2</c:v>
                </c:pt>
                <c:pt idx="2530">
                  <c:v>1.3459752214240997E-2</c:v>
                </c:pt>
                <c:pt idx="2531">
                  <c:v>1.3449925018904496E-2</c:v>
                </c:pt>
                <c:pt idx="2532">
                  <c:v>1.3440121142159108E-2</c:v>
                </c:pt>
                <c:pt idx="2533">
                  <c:v>1.3430340645791683E-2</c:v>
                </c:pt>
                <c:pt idx="2534">
                  <c:v>1.3420583591587536E-2</c:v>
                </c:pt>
                <c:pt idx="2535">
                  <c:v>1.3410850041331329E-2</c:v>
                </c:pt>
                <c:pt idx="2536">
                  <c:v>1.3401140056807719E-2</c:v>
                </c:pt>
                <c:pt idx="2537">
                  <c:v>1.3391453699800273E-2</c:v>
                </c:pt>
                <c:pt idx="2538">
                  <c:v>1.338179103209102E-2</c:v>
                </c:pt>
                <c:pt idx="2539">
                  <c:v>1.3372152115461774E-2</c:v>
                </c:pt>
                <c:pt idx="2540">
                  <c:v>1.3362537011694348E-2</c:v>
                </c:pt>
                <c:pt idx="2541">
                  <c:v>1.3352945782568801E-2</c:v>
                </c:pt>
                <c:pt idx="2542">
                  <c:v>1.3343378489864539E-2</c:v>
                </c:pt>
                <c:pt idx="2543">
                  <c:v>1.333383519536162E-2</c:v>
                </c:pt>
                <c:pt idx="2544">
                  <c:v>1.3324315960837477E-2</c:v>
                </c:pt>
                <c:pt idx="2545">
                  <c:v>1.3314820848070638E-2</c:v>
                </c:pt>
                <c:pt idx="2546">
                  <c:v>1.330316785908231E-2</c:v>
                </c:pt>
                <c:pt idx="2547">
                  <c:v>1.3293727498467661E-2</c:v>
                </c:pt>
                <c:pt idx="2548">
                  <c:v>1.3284311464861212E-2</c:v>
                </c:pt>
                <c:pt idx="2549">
                  <c:v>1.3274919820038292E-2</c:v>
                </c:pt>
                <c:pt idx="2550">
                  <c:v>1.3265552625774658E-2</c:v>
                </c:pt>
                <c:pt idx="2551">
                  <c:v>1.3256209943845422E-2</c:v>
                </c:pt>
                <c:pt idx="2552">
                  <c:v>1.3246891836024384E-2</c:v>
                </c:pt>
                <c:pt idx="2553">
                  <c:v>1.3237598364085345E-2</c:v>
                </c:pt>
                <c:pt idx="2554">
                  <c:v>1.3228329589802105E-2</c:v>
                </c:pt>
                <c:pt idx="2555">
                  <c:v>1.3219085574946509E-2</c:v>
                </c:pt>
                <c:pt idx="2556">
                  <c:v>1.3209866381292137E-2</c:v>
                </c:pt>
                <c:pt idx="2557">
                  <c:v>1.3200672070609742E-2</c:v>
                </c:pt>
                <c:pt idx="2558">
                  <c:v>1.3191502704671385E-2</c:v>
                </c:pt>
                <c:pt idx="2559">
                  <c:v>1.3183548155533645E-2</c:v>
                </c:pt>
                <c:pt idx="2560">
                  <c:v>1.3173239054109566E-2</c:v>
                </c:pt>
                <c:pt idx="2561">
                  <c:v>1.3163751566646186E-2</c:v>
                </c:pt>
                <c:pt idx="2562">
                  <c:v>1.315068729998714E-2</c:v>
                </c:pt>
                <c:pt idx="2563">
                  <c:v>1.3146032208106869E-2</c:v>
                </c:pt>
                <c:pt idx="2564">
                  <c:v>1.3137013807807846E-2</c:v>
                </c:pt>
                <c:pt idx="2565">
                  <c:v>1.3128020784641588E-2</c:v>
                </c:pt>
                <c:pt idx="2566">
                  <c:v>1.3119053200376235E-2</c:v>
                </c:pt>
                <c:pt idx="2567">
                  <c:v>1.3110111116780142E-2</c:v>
                </c:pt>
                <c:pt idx="2568">
                  <c:v>1.3101194595620359E-2</c:v>
                </c:pt>
                <c:pt idx="2569">
                  <c:v>1.3092303698665021E-2</c:v>
                </c:pt>
                <c:pt idx="2570">
                  <c:v>1.3083438487681837E-2</c:v>
                </c:pt>
                <c:pt idx="2571">
                  <c:v>1.3074599024436979E-2</c:v>
                </c:pt>
                <c:pt idx="2572">
                  <c:v>1.306691541306329E-2</c:v>
                </c:pt>
                <c:pt idx="2573">
                  <c:v>1.3056997588230881E-2</c:v>
                </c:pt>
                <c:pt idx="2574">
                  <c:v>1.3048235738802434E-2</c:v>
                </c:pt>
                <c:pt idx="2575">
                  <c:v>1.3039499884178987E-2</c:v>
                </c:pt>
                <c:pt idx="2576">
                  <c:v>1.3030790086126063E-2</c:v>
                </c:pt>
                <c:pt idx="2577">
                  <c:v>1.3022106406410281E-2</c:v>
                </c:pt>
                <c:pt idx="2578">
                  <c:v>1.3013448906797596E-2</c:v>
                </c:pt>
                <c:pt idx="2579">
                  <c:v>1.3004817649052881E-2</c:v>
                </c:pt>
                <c:pt idx="2580">
                  <c:v>1.299621269494188E-2</c:v>
                </c:pt>
                <c:pt idx="2581">
                  <c:v>1.2988721120641349E-2</c:v>
                </c:pt>
                <c:pt idx="2582">
                  <c:v>1.2979081944684638E-2</c:v>
                </c:pt>
                <c:pt idx="2583">
                  <c:v>1.2970556272069228E-2</c:v>
                </c:pt>
                <c:pt idx="2584">
                  <c:v>1.2962057150149628E-2</c:v>
                </c:pt>
                <c:pt idx="2585">
                  <c:v>1.2953584640691148E-2</c:v>
                </c:pt>
                <c:pt idx="2586">
                  <c:v>1.294513880545909E-2</c:v>
                </c:pt>
                <c:pt idx="2587">
                  <c:v>1.2936719706219636E-2</c:v>
                </c:pt>
                <c:pt idx="2588">
                  <c:v>1.2928327404737655E-2</c:v>
                </c:pt>
                <c:pt idx="2589">
                  <c:v>1.2919961962778455E-2</c:v>
                </c:pt>
                <c:pt idx="2590">
                  <c:v>1.2911623442107776E-2</c:v>
                </c:pt>
                <c:pt idx="2591">
                  <c:v>1.29033119044918E-2</c:v>
                </c:pt>
                <c:pt idx="2592">
                  <c:v>1.2895027411696049E-2</c:v>
                </c:pt>
                <c:pt idx="2593">
                  <c:v>1.2886770025485611E-2</c:v>
                </c:pt>
                <c:pt idx="2594">
                  <c:v>1.2879562285219191E-2</c:v>
                </c:pt>
                <c:pt idx="2595">
                  <c:v>1.2870336819888003E-2</c:v>
                </c:pt>
                <c:pt idx="2596">
                  <c:v>1.2862161124032755E-2</c:v>
                </c:pt>
                <c:pt idx="2597">
                  <c:v>1.2854012781828839E-2</c:v>
                </c:pt>
                <c:pt idx="2598">
                  <c:v>1.2843086273196479E-2</c:v>
                </c:pt>
                <c:pt idx="2599">
                  <c:v>1.2835001181106297E-2</c:v>
                </c:pt>
                <c:pt idx="2600">
                  <c:v>1.2826943643306799E-2</c:v>
                </c:pt>
                <c:pt idx="2601">
                  <c:v>1.2818913721565343E-2</c:v>
                </c:pt>
                <c:pt idx="2602">
                  <c:v>1.2810911477648634E-2</c:v>
                </c:pt>
                <c:pt idx="2603">
                  <c:v>1.2802936973323808E-2</c:v>
                </c:pt>
                <c:pt idx="2604">
                  <c:v>1.279499027035866E-2</c:v>
                </c:pt>
                <c:pt idx="2605">
                  <c:v>1.2787071430522304E-2</c:v>
                </c:pt>
                <c:pt idx="2606">
                  <c:v>1.2779180515582097E-2</c:v>
                </c:pt>
                <c:pt idx="2607">
                  <c:v>1.277131758730715E-2</c:v>
                </c:pt>
                <c:pt idx="2608">
                  <c:v>1.2763482707466352E-2</c:v>
                </c:pt>
                <c:pt idx="2609">
                  <c:v>1.2755675937829473E-2</c:v>
                </c:pt>
                <c:pt idx="2610">
                  <c:v>1.274789734016628E-2</c:v>
                </c:pt>
                <c:pt idx="2611">
                  <c:v>1.2740146976248071E-2</c:v>
                </c:pt>
                <c:pt idx="2612">
                  <c:v>1.2732424907844398E-2</c:v>
                </c:pt>
                <c:pt idx="2613">
                  <c:v>1.2722538210676709E-2</c:v>
                </c:pt>
                <c:pt idx="2614">
                  <c:v>1.2717065904668701E-2</c:v>
                </c:pt>
                <c:pt idx="2615">
                  <c:v>1.2709429093440593E-2</c:v>
                </c:pt>
                <c:pt idx="2616">
                  <c:v>1.2701820824816383E-2</c:v>
                </c:pt>
                <c:pt idx="2617">
                  <c:v>1.2694241160568682E-2</c:v>
                </c:pt>
                <c:pt idx="2618">
                  <c:v>1.2686690162472298E-2</c:v>
                </c:pt>
                <c:pt idx="2619">
                  <c:v>1.267916789230094E-2</c:v>
                </c:pt>
                <c:pt idx="2620">
                  <c:v>1.2671674411830286E-2</c:v>
                </c:pt>
                <c:pt idx="2621">
                  <c:v>1.266420978283558E-2</c:v>
                </c:pt>
                <c:pt idx="2622">
                  <c:v>1.2656774067094038E-2</c:v>
                </c:pt>
                <c:pt idx="2623">
                  <c:v>1.2649367326381774E-2</c:v>
                </c:pt>
                <c:pt idx="2624">
                  <c:v>1.2641989622476878E-2</c:v>
                </c:pt>
                <c:pt idx="2625">
                  <c:v>1.2634641017157881E-2</c:v>
                </c:pt>
                <c:pt idx="2626">
                  <c:v>1.2627321572203309E-2</c:v>
                </c:pt>
                <c:pt idx="2627">
                  <c:v>1.262003134939344E-2</c:v>
                </c:pt>
                <c:pt idx="2628">
                  <c:v>1.2612770410508994E-2</c:v>
                </c:pt>
                <c:pt idx="2629">
                  <c:v>1.2605538817330685E-2</c:v>
                </c:pt>
                <c:pt idx="2630">
                  <c:v>1.2598336631640547E-2</c:v>
                </c:pt>
                <c:pt idx="2631">
                  <c:v>1.2591163915222145E-2</c:v>
                </c:pt>
                <c:pt idx="2632">
                  <c:v>1.2584020729858605E-2</c:v>
                </c:pt>
                <c:pt idx="2633">
                  <c:v>1.2576907137334366E-2</c:v>
                </c:pt>
                <c:pt idx="2634">
                  <c:v>1.2569823199434966E-2</c:v>
                </c:pt>
                <c:pt idx="2635">
                  <c:v>1.2562768977946597E-2</c:v>
                </c:pt>
                <c:pt idx="2636">
                  <c:v>1.2555744534656327E-2</c:v>
                </c:pt>
                <c:pt idx="2637">
                  <c:v>1.2548749931352318E-2</c:v>
                </c:pt>
                <c:pt idx="2638">
                  <c:v>1.2541785229823174E-2</c:v>
                </c:pt>
                <c:pt idx="2639">
                  <c:v>1.253485049185925E-2</c:v>
                </c:pt>
                <c:pt idx="2640">
                  <c:v>1.2527945779250458E-2</c:v>
                </c:pt>
                <c:pt idx="2641">
                  <c:v>1.2521071153789563E-2</c:v>
                </c:pt>
                <c:pt idx="2642">
                  <c:v>1.2514226677269107E-2</c:v>
                </c:pt>
                <c:pt idx="2643">
                  <c:v>1.2507412411482731E-2</c:v>
                </c:pt>
                <c:pt idx="2644">
                  <c:v>1.2500628418225166E-2</c:v>
                </c:pt>
                <c:pt idx="2645">
                  <c:v>1.2493874759292901E-2</c:v>
                </c:pt>
                <c:pt idx="2646">
                  <c:v>1.2487151496481981E-2</c:v>
                </c:pt>
                <c:pt idx="2647">
                  <c:v>1.2480458691591301E-2</c:v>
                </c:pt>
                <c:pt idx="2648">
                  <c:v>1.2473796406419758E-2</c:v>
                </c:pt>
                <c:pt idx="2649">
                  <c:v>1.2467164702767122E-2</c:v>
                </c:pt>
                <c:pt idx="2650">
                  <c:v>1.245962313891656E-2</c:v>
                </c:pt>
                <c:pt idx="2651">
                  <c:v>1.2453057175199938E-2</c:v>
                </c:pt>
                <c:pt idx="2652">
                  <c:v>1.2446521987240054E-2</c:v>
                </c:pt>
                <c:pt idx="2653">
                  <c:v>1.2440017636841496E-2</c:v>
                </c:pt>
                <c:pt idx="2654">
                  <c:v>1.2433544185811043E-2</c:v>
                </c:pt>
                <c:pt idx="2655">
                  <c:v>1.2427101695956788E-2</c:v>
                </c:pt>
                <c:pt idx="2656">
                  <c:v>1.2420690229087044E-2</c:v>
                </c:pt>
                <c:pt idx="2657">
                  <c:v>1.2414309847011872E-2</c:v>
                </c:pt>
                <c:pt idx="2658">
                  <c:v>1.2407960611543093E-2</c:v>
                </c:pt>
                <c:pt idx="2659">
                  <c:v>1.2401424618353111E-2</c:v>
                </c:pt>
                <c:pt idx="2660">
                  <c:v>1.2395139921073143E-2</c:v>
                </c:pt>
                <c:pt idx="2661">
                  <c:v>1.2388886561438224E-2</c:v>
                </c:pt>
                <c:pt idx="2662">
                  <c:v>1.2382664601264913E-2</c:v>
                </c:pt>
                <c:pt idx="2663">
                  <c:v>1.2374293563743166E-2</c:v>
                </c:pt>
                <c:pt idx="2664">
                  <c:v>1.236814777470592E-2</c:v>
                </c:pt>
                <c:pt idx="2665">
                  <c:v>1.2361829263981307E-2</c:v>
                </c:pt>
                <c:pt idx="2666">
                  <c:v>1.2355951099806962E-2</c:v>
                </c:pt>
                <c:pt idx="2667">
                  <c:v>1.2349238572249767E-2</c:v>
                </c:pt>
                <c:pt idx="2668">
                  <c:v>1.234388137464894E-2</c:v>
                </c:pt>
                <c:pt idx="2669">
                  <c:v>1.2337894272794435E-2</c:v>
                </c:pt>
                <c:pt idx="2670">
                  <c:v>1.233193909386293E-2</c:v>
                </c:pt>
                <c:pt idx="2671">
                  <c:v>1.232601589968779E-2</c:v>
                </c:pt>
                <c:pt idx="2672">
                  <c:v>1.2320124752103468E-2</c:v>
                </c:pt>
                <c:pt idx="2673">
                  <c:v>1.2314265712945279E-2</c:v>
                </c:pt>
                <c:pt idx="2674">
                  <c:v>1.2308438844050935E-2</c:v>
                </c:pt>
                <c:pt idx="2675">
                  <c:v>1.2302644207259664E-2</c:v>
                </c:pt>
                <c:pt idx="2676">
                  <c:v>1.2296881864412218E-2</c:v>
                </c:pt>
                <c:pt idx="2677">
                  <c:v>1.2291151877351299E-2</c:v>
                </c:pt>
                <c:pt idx="2678">
                  <c:v>1.2285454307921351E-2</c:v>
                </c:pt>
                <c:pt idx="2679">
                  <c:v>1.227978921796812E-2</c:v>
                </c:pt>
                <c:pt idx="2680">
                  <c:v>1.2274674806515217E-2</c:v>
                </c:pt>
                <c:pt idx="2681">
                  <c:v>1.2268556723884785E-2</c:v>
                </c:pt>
                <c:pt idx="2682">
                  <c:v>1.2262989443455729E-2</c:v>
                </c:pt>
                <c:pt idx="2683">
                  <c:v>1.2257454889905707E-2</c:v>
                </c:pt>
                <c:pt idx="2684">
                  <c:v>1.2251953125089152E-2</c:v>
                </c:pt>
                <c:pt idx="2685">
                  <c:v>1.2246484210863757E-2</c:v>
                </c:pt>
                <c:pt idx="2686">
                  <c:v>1.2241048209087649E-2</c:v>
                </c:pt>
                <c:pt idx="2687">
                  <c:v>1.2235645181621999E-2</c:v>
                </c:pt>
                <c:pt idx="2688">
                  <c:v>1.2230275190328842E-2</c:v>
                </c:pt>
                <c:pt idx="2689">
                  <c:v>1.2224938297073473E-2</c:v>
                </c:pt>
                <c:pt idx="2690">
                  <c:v>1.221963456372184E-2</c:v>
                </c:pt>
                <c:pt idx="2691">
                  <c:v>1.2214364052142931E-2</c:v>
                </c:pt>
                <c:pt idx="2692">
                  <c:v>1.2209126824207253E-2</c:v>
                </c:pt>
                <c:pt idx="2693">
                  <c:v>1.2204354770252883E-2</c:v>
                </c:pt>
                <c:pt idx="2694">
                  <c:v>1.2198752466757411E-2</c:v>
                </c:pt>
                <c:pt idx="2695">
                  <c:v>1.2193615460994687E-2</c:v>
                </c:pt>
                <c:pt idx="2696">
                  <c:v>1.2188511986378082E-2</c:v>
                </c:pt>
                <c:pt idx="2697">
                  <c:v>1.2183442104788318E-2</c:v>
                </c:pt>
                <c:pt idx="2698">
                  <c:v>1.2178405878108063E-2</c:v>
                </c:pt>
                <c:pt idx="2699">
                  <c:v>1.2173403368222818E-2</c:v>
                </c:pt>
                <c:pt idx="2700">
                  <c:v>1.216843463702025E-2</c:v>
                </c:pt>
                <c:pt idx="2701">
                  <c:v>1.2160943716639118E-2</c:v>
                </c:pt>
                <c:pt idx="2702">
                  <c:v>1.215802430964818E-2</c:v>
                </c:pt>
                <c:pt idx="2703">
                  <c:v>1.2153731734414404E-2</c:v>
                </c:pt>
                <c:pt idx="2704">
                  <c:v>1.2148898736860286E-2</c:v>
                </c:pt>
                <c:pt idx="2705">
                  <c:v>1.2144099827458253E-2</c:v>
                </c:pt>
                <c:pt idx="2706">
                  <c:v>1.2139335068110525E-2</c:v>
                </c:pt>
                <c:pt idx="2707">
                  <c:v>1.2134604520719761E-2</c:v>
                </c:pt>
                <c:pt idx="2708">
                  <c:v>1.2129908247191224E-2</c:v>
                </c:pt>
                <c:pt idx="2709">
                  <c:v>1.2125246309433435E-2</c:v>
                </c:pt>
                <c:pt idx="2710">
                  <c:v>1.2120618769356436E-2</c:v>
                </c:pt>
                <c:pt idx="2711">
                  <c:v>1.2116333308539418E-2</c:v>
                </c:pt>
                <c:pt idx="2712">
                  <c:v>1.2111767688629448E-2</c:v>
                </c:pt>
                <c:pt idx="2713">
                  <c:v>1.210723663523789E-2</c:v>
                </c:pt>
                <c:pt idx="2714">
                  <c:v>1.2102740210283E-2</c:v>
                </c:pt>
                <c:pt idx="2715">
                  <c:v>1.2098278475683686E-2</c:v>
                </c:pt>
                <c:pt idx="2716">
                  <c:v>1.2093489086978789E-2</c:v>
                </c:pt>
                <c:pt idx="2717">
                  <c:v>1.2089459325244493E-2</c:v>
                </c:pt>
                <c:pt idx="2718">
                  <c:v>1.2085102033256448E-2</c:v>
                </c:pt>
                <c:pt idx="2719">
                  <c:v>1.2080779679328522E-2</c:v>
                </c:pt>
                <c:pt idx="2720">
                  <c:v>1.2076492325392759E-2</c:v>
                </c:pt>
                <c:pt idx="2721">
                  <c:v>1.2072240033384274E-2</c:v>
                </c:pt>
                <c:pt idx="2722">
                  <c:v>1.2068022865241251E-2</c:v>
                </c:pt>
                <c:pt idx="2723">
                  <c:v>1.2063840882903402E-2</c:v>
                </c:pt>
                <c:pt idx="2724">
                  <c:v>1.2059694148313944E-2</c:v>
                </c:pt>
                <c:pt idx="2725">
                  <c:v>1.2055582723418721E-2</c:v>
                </c:pt>
                <c:pt idx="2726">
                  <c:v>1.2051506670165553E-2</c:v>
                </c:pt>
                <c:pt idx="2727">
                  <c:v>1.204746605050554E-2</c:v>
                </c:pt>
                <c:pt idx="2728">
                  <c:v>1.2043460926393509E-2</c:v>
                </c:pt>
                <c:pt idx="2729">
                  <c:v>1.2039491359785376E-2</c:v>
                </c:pt>
                <c:pt idx="2730">
                  <c:v>1.2035557412640568E-2</c:v>
                </c:pt>
                <c:pt idx="2731">
                  <c:v>1.2031659146921794E-2</c:v>
                </c:pt>
                <c:pt idx="2732">
                  <c:v>1.2027796624593075E-2</c:v>
                </c:pt>
                <c:pt idx="2733">
                  <c:v>1.2023969907624129E-2</c:v>
                </c:pt>
                <c:pt idx="2734">
                  <c:v>1.2020179057984455E-2</c:v>
                </c:pt>
                <c:pt idx="2735">
                  <c:v>1.2016424137648585E-2</c:v>
                </c:pt>
                <c:pt idx="2736">
                  <c:v>1.201270520859281E-2</c:v>
                </c:pt>
                <c:pt idx="2737">
                  <c:v>1.2009022332797138E-2</c:v>
                </c:pt>
                <c:pt idx="2738">
                  <c:v>1.2005375572244207E-2</c:v>
                </c:pt>
                <c:pt idx="2739">
                  <c:v>1.2001764988919285E-2</c:v>
                </c:pt>
                <c:pt idx="2740">
                  <c:v>1.1998190644811797E-2</c:v>
                </c:pt>
                <c:pt idx="2741">
                  <c:v>1.1994652601913142E-2</c:v>
                </c:pt>
                <c:pt idx="2742">
                  <c:v>1.1991150922218004E-2</c:v>
                </c:pt>
                <c:pt idx="2743">
                  <c:v>1.1987685667724134E-2</c:v>
                </c:pt>
                <c:pt idx="2744">
                  <c:v>1.198425690043322E-2</c:v>
                </c:pt>
                <c:pt idx="2745">
                  <c:v>1.1980864682348926E-2</c:v>
                </c:pt>
                <c:pt idx="2746">
                  <c:v>1.1977509075478858E-2</c:v>
                </c:pt>
                <c:pt idx="2747">
                  <c:v>1.1974190141833246E-2</c:v>
                </c:pt>
                <c:pt idx="2748">
                  <c:v>1.1970907943426047E-2</c:v>
                </c:pt>
                <c:pt idx="2749">
                  <c:v>1.1967662542274502E-2</c:v>
                </c:pt>
                <c:pt idx="2750">
                  <c:v>1.1964454000398261E-2</c:v>
                </c:pt>
                <c:pt idx="2751">
                  <c:v>1.1961282379820913E-2</c:v>
                </c:pt>
                <c:pt idx="2752">
                  <c:v>1.1958147742569557E-2</c:v>
                </c:pt>
                <c:pt idx="2753">
                  <c:v>1.1955050150674133E-2</c:v>
                </c:pt>
                <c:pt idx="2754">
                  <c:v>1.1951989666168091E-2</c:v>
                </c:pt>
                <c:pt idx="2755">
                  <c:v>1.1948966351087942E-2</c:v>
                </c:pt>
                <c:pt idx="2756">
                  <c:v>1.1945980267474579E-2</c:v>
                </c:pt>
                <c:pt idx="2757">
                  <c:v>1.1943031477371085E-2</c:v>
                </c:pt>
                <c:pt idx="2758">
                  <c:v>1.1940120042824924E-2</c:v>
                </c:pt>
                <c:pt idx="2759">
                  <c:v>1.1937246025886404E-2</c:v>
                </c:pt>
                <c:pt idx="2760">
                  <c:v>1.1934409488609124E-2</c:v>
                </c:pt>
                <c:pt idx="2761">
                  <c:v>1.1931610493051713E-2</c:v>
                </c:pt>
                <c:pt idx="2762">
                  <c:v>1.1928849101274336E-2</c:v>
                </c:pt>
                <c:pt idx="2763">
                  <c:v>1.192612537534154E-2</c:v>
                </c:pt>
                <c:pt idx="2764">
                  <c:v>1.1923439377322249E-2</c:v>
                </c:pt>
                <c:pt idx="2765">
                  <c:v>1.1920791169287581E-2</c:v>
                </c:pt>
                <c:pt idx="2766">
                  <c:v>1.1918322560673975E-2</c:v>
                </c:pt>
                <c:pt idx="2767">
                  <c:v>1.1915608371477808E-2</c:v>
                </c:pt>
                <c:pt idx="2768">
                  <c:v>1.1913073905865086E-2</c:v>
                </c:pt>
                <c:pt idx="2769">
                  <c:v>1.1910577478560428E-2</c:v>
                </c:pt>
                <c:pt idx="2770">
                  <c:v>1.1908119151654661E-2</c:v>
                </c:pt>
                <c:pt idx="2771">
                  <c:v>1.1905698987241239E-2</c:v>
                </c:pt>
                <c:pt idx="2772">
                  <c:v>1.1903317047418214E-2</c:v>
                </c:pt>
                <c:pt idx="2773">
                  <c:v>1.1900973394286923E-2</c:v>
                </c:pt>
                <c:pt idx="2774">
                  <c:v>1.1898668089952427E-2</c:v>
                </c:pt>
                <c:pt idx="2775">
                  <c:v>1.1896401196523949E-2</c:v>
                </c:pt>
                <c:pt idx="2776">
                  <c:v>1.1894172776114653E-2</c:v>
                </c:pt>
                <c:pt idx="2777">
                  <c:v>1.1891982890840987E-2</c:v>
                </c:pt>
                <c:pt idx="2778">
                  <c:v>1.1889831602824219E-2</c:v>
                </c:pt>
                <c:pt idx="2779">
                  <c:v>1.1887718974188681E-2</c:v>
                </c:pt>
                <c:pt idx="2780">
                  <c:v>1.1885645067063086E-2</c:v>
                </c:pt>
                <c:pt idx="2781">
                  <c:v>1.1883609943580309E-2</c:v>
                </c:pt>
                <c:pt idx="2782">
                  <c:v>1.188161366587673E-2</c:v>
                </c:pt>
                <c:pt idx="2783">
                  <c:v>1.1879656296093322E-2</c:v>
                </c:pt>
                <c:pt idx="2784">
                  <c:v>1.1877737896374351E-2</c:v>
                </c:pt>
                <c:pt idx="2785">
                  <c:v>1.1875858528869115E-2</c:v>
                </c:pt>
                <c:pt idx="2786">
                  <c:v>1.1874018255730418E-2</c:v>
                </c:pt>
                <c:pt idx="2787">
                  <c:v>1.1872217139115003E-2</c:v>
                </c:pt>
                <c:pt idx="2788">
                  <c:v>1.1870455241184437E-2</c:v>
                </c:pt>
                <c:pt idx="2789">
                  <c:v>1.1868732624103788E-2</c:v>
                </c:pt>
                <c:pt idx="2790">
                  <c:v>1.1867049350043376E-2</c:v>
                </c:pt>
                <c:pt idx="2791">
                  <c:v>1.1865405481176155E-2</c:v>
                </c:pt>
                <c:pt idx="2792">
                  <c:v>1.1863801079680332E-2</c:v>
                </c:pt>
                <c:pt idx="2793">
                  <c:v>1.1862236207738495E-2</c:v>
                </c:pt>
                <c:pt idx="2794">
                  <c:v>1.1860710927537394E-2</c:v>
                </c:pt>
                <c:pt idx="2795">
                  <c:v>1.1859225301267718E-2</c:v>
                </c:pt>
                <c:pt idx="2796">
                  <c:v>1.1857779391124978E-2</c:v>
                </c:pt>
                <c:pt idx="2797">
                  <c:v>1.1856373259308625E-2</c:v>
                </c:pt>
                <c:pt idx="2798">
                  <c:v>1.1855006968022708E-2</c:v>
                </c:pt>
                <c:pt idx="2799">
                  <c:v>1.1853680579476096E-2</c:v>
                </c:pt>
                <c:pt idx="2800">
                  <c:v>1.1852394155881596E-2</c:v>
                </c:pt>
                <c:pt idx="2801">
                  <c:v>1.1851147759456403E-2</c:v>
                </c:pt>
                <c:pt idx="2802">
                  <c:v>1.1849941452422744E-2</c:v>
                </c:pt>
                <c:pt idx="2803">
                  <c:v>1.1848775297007223E-2</c:v>
                </c:pt>
                <c:pt idx="2804">
                  <c:v>1.1847649355440392E-2</c:v>
                </c:pt>
                <c:pt idx="2805">
                  <c:v>1.1846563689957837E-2</c:v>
                </c:pt>
                <c:pt idx="2806">
                  <c:v>1.1845518362799961E-2</c:v>
                </c:pt>
                <c:pt idx="2807">
                  <c:v>1.1844513436211771E-2</c:v>
                </c:pt>
                <c:pt idx="2808">
                  <c:v>1.184354897244265E-2</c:v>
                </c:pt>
                <c:pt idx="2809">
                  <c:v>1.1842625033746139E-2</c:v>
                </c:pt>
                <c:pt idx="2810">
                  <c:v>1.1841741682381699E-2</c:v>
                </c:pt>
                <c:pt idx="2811">
                  <c:v>1.1840898980612731E-2</c:v>
                </c:pt>
                <c:pt idx="2812">
                  <c:v>1.184009699070745E-2</c:v>
                </c:pt>
                <c:pt idx="2813">
                  <c:v>1.1839335774938895E-2</c:v>
                </c:pt>
                <c:pt idx="2814">
                  <c:v>1.1838615395585136E-2</c:v>
                </c:pt>
                <c:pt idx="2815">
                  <c:v>1.183793591492841E-2</c:v>
                </c:pt>
                <c:pt idx="2816">
                  <c:v>1.1837297395257082E-2</c:v>
                </c:pt>
                <c:pt idx="2817">
                  <c:v>1.1836699898863021E-2</c:v>
                </c:pt>
                <c:pt idx="2818">
                  <c:v>1.1836143488043356E-2</c:v>
                </c:pt>
                <c:pt idx="2819">
                  <c:v>1.1835628225101126E-2</c:v>
                </c:pt>
                <c:pt idx="2820">
                  <c:v>1.1835154172343092E-2</c:v>
                </c:pt>
                <c:pt idx="2821">
                  <c:v>1.1835483623514555E-2</c:v>
                </c:pt>
                <c:pt idx="2822">
                  <c:v>1.183432994663316E-2</c:v>
                </c:pt>
                <c:pt idx="2823">
                  <c:v>1.1833979898320851E-2</c:v>
                </c:pt>
                <c:pt idx="2824">
                  <c:v>1.1833671309472131E-2</c:v>
                </c:pt>
                <c:pt idx="2825">
                  <c:v>1.1833404242418508E-2</c:v>
                </c:pt>
                <c:pt idx="2826">
                  <c:v>1.1833178759498283E-2</c:v>
                </c:pt>
                <c:pt idx="2827">
                  <c:v>1.1832994923053695E-2</c:v>
                </c:pt>
                <c:pt idx="2828">
                  <c:v>1.1832852795432461E-2</c:v>
                </c:pt>
                <c:pt idx="2829">
                  <c:v>1.1832752438987772E-2</c:v>
                </c:pt>
                <c:pt idx="2830">
                  <c:v>1.1832693916077858E-2</c:v>
                </c:pt>
                <c:pt idx="2831">
                  <c:v>1.18326772890662E-2</c:v>
                </c:pt>
                <c:pt idx="2832">
                  <c:v>1.1832702620320882E-2</c:v>
                </c:pt>
                <c:pt idx="2833">
                  <c:v>1.1832769972216998E-2</c:v>
                </c:pt>
                <c:pt idx="2834">
                  <c:v>1.183287940713292E-2</c:v>
                </c:pt>
                <c:pt idx="2835">
                  <c:v>1.1833030987453818E-2</c:v>
                </c:pt>
                <c:pt idx="2836">
                  <c:v>1.1833224775569237E-2</c:v>
                </c:pt>
                <c:pt idx="2837">
                  <c:v>1.1833460833875289E-2</c:v>
                </c:pt>
                <c:pt idx="2838">
                  <c:v>1.1833739224772254E-2</c:v>
                </c:pt>
                <c:pt idx="2839">
                  <c:v>1.1834060010666541E-2</c:v>
                </c:pt>
                <c:pt idx="2840">
                  <c:v>1.1834423253970031E-2</c:v>
                </c:pt>
                <c:pt idx="2841">
                  <c:v>1.1834829017099866E-2</c:v>
                </c:pt>
                <c:pt idx="2842">
                  <c:v>1.1835277362479758E-2</c:v>
                </c:pt>
                <c:pt idx="2843">
                  <c:v>1.1835768352536698E-2</c:v>
                </c:pt>
                <c:pt idx="2844">
                  <c:v>1.1836302049705349E-2</c:v>
                </c:pt>
                <c:pt idx="2845">
                  <c:v>1.1836878516424969E-2</c:v>
                </c:pt>
                <c:pt idx="2846">
                  <c:v>1.1837497815141387E-2</c:v>
                </c:pt>
                <c:pt idx="2847">
                  <c:v>1.1838160008304595E-2</c:v>
                </c:pt>
                <c:pt idx="2848">
                  <c:v>1.1838865158371809E-2</c:v>
                </c:pt>
                <c:pt idx="2849">
                  <c:v>1.1839613327805283E-2</c:v>
                </c:pt>
                <c:pt idx="2850">
                  <c:v>1.1840404579072749E-2</c:v>
                </c:pt>
                <c:pt idx="2851">
                  <c:v>1.1841238974648068E-2</c:v>
                </c:pt>
                <c:pt idx="2852">
                  <c:v>1.1842116577010574E-2</c:v>
                </c:pt>
                <c:pt idx="2853">
                  <c:v>1.1843037448646178E-2</c:v>
                </c:pt>
                <c:pt idx="2854">
                  <c:v>1.184400165204604E-2</c:v>
                </c:pt>
                <c:pt idx="2855">
                  <c:v>1.1845009249707017E-2</c:v>
                </c:pt>
                <c:pt idx="2856">
                  <c:v>1.184606030413232E-2</c:v>
                </c:pt>
                <c:pt idx="2857">
                  <c:v>1.1847154877830848E-2</c:v>
                </c:pt>
                <c:pt idx="2858">
                  <c:v>1.1849069019216674E-2</c:v>
                </c:pt>
                <c:pt idx="2859">
                  <c:v>1.1850263456168854E-2</c:v>
                </c:pt>
                <c:pt idx="2860">
                  <c:v>1.18515016206954E-2</c:v>
                </c:pt>
                <c:pt idx="2861">
                  <c:v>1.1852783575335936E-2</c:v>
                </c:pt>
                <c:pt idx="2862">
                  <c:v>1.1854109382636174E-2</c:v>
                </c:pt>
                <c:pt idx="2863">
                  <c:v>1.1855479105147936E-2</c:v>
                </c:pt>
                <c:pt idx="2864">
                  <c:v>1.1856892805429788E-2</c:v>
                </c:pt>
                <c:pt idx="2865">
                  <c:v>1.1858350546045527E-2</c:v>
                </c:pt>
                <c:pt idx="2866">
                  <c:v>1.1859852389566352E-2</c:v>
                </c:pt>
                <c:pt idx="2867">
                  <c:v>1.186139839856826E-2</c:v>
                </c:pt>
                <c:pt idx="2868">
                  <c:v>1.1862988635634867E-2</c:v>
                </c:pt>
                <c:pt idx="2869">
                  <c:v>1.1864623163355233E-2</c:v>
                </c:pt>
                <c:pt idx="2870">
                  <c:v>1.1866302044325611E-2</c:v>
                </c:pt>
                <c:pt idx="2871">
                  <c:v>1.1868025341147476E-2</c:v>
                </c:pt>
                <c:pt idx="2872">
                  <c:v>1.1870143834674085E-2</c:v>
                </c:pt>
                <c:pt idx="2873">
                  <c:v>1.187230550926017E-2</c:v>
                </c:pt>
                <c:pt idx="2874">
                  <c:v>1.1873462352840657E-2</c:v>
                </c:pt>
                <c:pt idx="2875">
                  <c:v>1.18753639392185E-2</c:v>
                </c:pt>
                <c:pt idx="2876">
                  <c:v>1.1877310254554756E-2</c:v>
                </c:pt>
                <c:pt idx="2877">
                  <c:v>1.1879301361490542E-2</c:v>
                </c:pt>
                <c:pt idx="2878">
                  <c:v>1.1881337322672858E-2</c:v>
                </c:pt>
                <c:pt idx="2879">
                  <c:v>1.1883418200755672E-2</c:v>
                </c:pt>
                <c:pt idx="2880">
                  <c:v>1.1885544058400142E-2</c:v>
                </c:pt>
                <c:pt idx="2881">
                  <c:v>1.1887714958272651E-2</c:v>
                </c:pt>
                <c:pt idx="2882">
                  <c:v>1.1889930963047862E-2</c:v>
                </c:pt>
                <c:pt idx="2883">
                  <c:v>1.189219213540588E-2</c:v>
                </c:pt>
                <c:pt idx="2884">
                  <c:v>1.1894498538034218E-2</c:v>
                </c:pt>
                <c:pt idx="2885">
                  <c:v>1.189685023362692E-2</c:v>
                </c:pt>
                <c:pt idx="2886">
                  <c:v>1.1899247284885006E-2</c:v>
                </c:pt>
                <c:pt idx="2887">
                  <c:v>1.1901689754515585E-2</c:v>
                </c:pt>
                <c:pt idx="2888">
                  <c:v>1.1904177705233837E-2</c:v>
                </c:pt>
                <c:pt idx="2889">
                  <c:v>1.1906711199760812E-2</c:v>
                </c:pt>
                <c:pt idx="2890">
                  <c:v>1.190929030082497E-2</c:v>
                </c:pt>
                <c:pt idx="2891">
                  <c:v>1.1911915071161308E-2</c:v>
                </c:pt>
                <c:pt idx="2892">
                  <c:v>1.1914585573512007E-2</c:v>
                </c:pt>
                <c:pt idx="2893">
                  <c:v>1.1916041181780693E-2</c:v>
                </c:pt>
                <c:pt idx="2894">
                  <c:v>1.19200640252605E-2</c:v>
                </c:pt>
                <c:pt idx="2895">
                  <c:v>1.1922872100177727E-2</c:v>
                </c:pt>
                <c:pt idx="2896">
                  <c:v>1.1925726158147956E-2</c:v>
                </c:pt>
                <c:pt idx="2897">
                  <c:v>1.1929060832823409E-2</c:v>
                </c:pt>
                <c:pt idx="2898">
                  <c:v>1.1931572474365363E-2</c:v>
                </c:pt>
                <c:pt idx="2899">
                  <c:v>1.1934564858188383E-2</c:v>
                </c:pt>
                <c:pt idx="2900">
                  <c:v>1.1937603476216967E-2</c:v>
                </c:pt>
                <c:pt idx="2901">
                  <c:v>1.1940688391257333E-2</c:v>
                </c:pt>
                <c:pt idx="2902">
                  <c:v>1.1943819666122889E-2</c:v>
                </c:pt>
                <c:pt idx="2903">
                  <c:v>1.1946997363634009E-2</c:v>
                </c:pt>
                <c:pt idx="2904">
                  <c:v>1.1950221546618692E-2</c:v>
                </c:pt>
                <c:pt idx="2905">
                  <c:v>1.1953492277912125E-2</c:v>
                </c:pt>
                <c:pt idx="2906">
                  <c:v>1.1955414658652764E-2</c:v>
                </c:pt>
                <c:pt idx="2907">
                  <c:v>1.1960173636803231E-2</c:v>
                </c:pt>
                <c:pt idx="2908">
                  <c:v>1.1963584390108089E-2</c:v>
                </c:pt>
                <c:pt idx="2909">
                  <c:v>1.1967041943136716E-2</c:v>
                </c:pt>
                <c:pt idx="2910">
                  <c:v>1.1971581796677193E-2</c:v>
                </c:pt>
                <c:pt idx="2911">
                  <c:v>1.1975149755173935E-2</c:v>
                </c:pt>
                <c:pt idx="2912">
                  <c:v>1.197876472290412E-2</c:v>
                </c:pt>
                <c:pt idx="2913">
                  <c:v>1.1982426762761924E-2</c:v>
                </c:pt>
                <c:pt idx="2914">
                  <c:v>1.1986135937649158E-2</c:v>
                </c:pt>
                <c:pt idx="2915">
                  <c:v>1.1989892310475064E-2</c:v>
                </c:pt>
                <c:pt idx="2916">
                  <c:v>1.1993695944156963E-2</c:v>
                </c:pt>
                <c:pt idx="2917">
                  <c:v>1.1997546901619386E-2</c:v>
                </c:pt>
                <c:pt idx="2918">
                  <c:v>1.2001445245794724E-2</c:v>
                </c:pt>
                <c:pt idx="2919">
                  <c:v>1.2004878743460066E-2</c:v>
                </c:pt>
                <c:pt idx="2920">
                  <c:v>1.2008868482882412E-2</c:v>
                </c:pt>
                <c:pt idx="2921">
                  <c:v>1.2012905791741366E-2</c:v>
                </c:pt>
                <c:pt idx="2922">
                  <c:v>1.2016990732996101E-2</c:v>
                </c:pt>
                <c:pt idx="2923">
                  <c:v>1.2021123369613675E-2</c:v>
                </c:pt>
                <c:pt idx="2924">
                  <c:v>1.2026506943881261E-2</c:v>
                </c:pt>
                <c:pt idx="2925">
                  <c:v>1.2029531980845854E-2</c:v>
                </c:pt>
                <c:pt idx="2926">
                  <c:v>1.2033808081434212E-2</c:v>
                </c:pt>
                <c:pt idx="2927">
                  <c:v>1.2038132129332911E-2</c:v>
                </c:pt>
                <c:pt idx="2928">
                  <c:v>1.2043132690177876E-2</c:v>
                </c:pt>
                <c:pt idx="2929">
                  <c:v>1.2047559694489505E-2</c:v>
                </c:pt>
                <c:pt idx="2930">
                  <c:v>1.205203484415952E-2</c:v>
                </c:pt>
                <c:pt idx="2931">
                  <c:v>1.2056558202220674E-2</c:v>
                </c:pt>
                <c:pt idx="2932">
                  <c:v>1.2061129831712739E-2</c:v>
                </c:pt>
                <c:pt idx="2933">
                  <c:v>1.2065749795684234E-2</c:v>
                </c:pt>
                <c:pt idx="2934">
                  <c:v>1.2070418157191133E-2</c:v>
                </c:pt>
                <c:pt idx="2935">
                  <c:v>1.2075134979298607E-2</c:v>
                </c:pt>
                <c:pt idx="2936">
                  <c:v>1.2079900325079489E-2</c:v>
                </c:pt>
                <c:pt idx="2937">
                  <c:v>1.2084714257614714E-2</c:v>
                </c:pt>
                <c:pt idx="2938">
                  <c:v>1.2089576839993985E-2</c:v>
                </c:pt>
                <c:pt idx="2939">
                  <c:v>1.2094488135314883E-2</c:v>
                </c:pt>
                <c:pt idx="2940">
                  <c:v>1.2099448206683527E-2</c:v>
                </c:pt>
                <c:pt idx="2941">
                  <c:v>1.2104457117214586E-2</c:v>
                </c:pt>
                <c:pt idx="2942">
                  <c:v>1.2109514930030605E-2</c:v>
                </c:pt>
                <c:pt idx="2943">
                  <c:v>1.2114621708263332E-2</c:v>
                </c:pt>
                <c:pt idx="2944">
                  <c:v>1.2119777515052615E-2</c:v>
                </c:pt>
                <c:pt idx="2945">
                  <c:v>1.212498241354641E-2</c:v>
                </c:pt>
                <c:pt idx="2946">
                  <c:v>1.2130236466902082E-2</c:v>
                </c:pt>
                <c:pt idx="2947">
                  <c:v>1.213553973828467E-2</c:v>
                </c:pt>
                <c:pt idx="2948">
                  <c:v>1.2140892290868186E-2</c:v>
                </c:pt>
                <c:pt idx="2949">
                  <c:v>1.2146294187835624E-2</c:v>
                </c:pt>
                <c:pt idx="2950">
                  <c:v>1.2151745492378296E-2</c:v>
                </c:pt>
                <c:pt idx="2951">
                  <c:v>1.2157246267696063E-2</c:v>
                </c:pt>
                <c:pt idx="2952">
                  <c:v>1.216279657699732E-2</c:v>
                </c:pt>
                <c:pt idx="2953">
                  <c:v>1.2168396483500319E-2</c:v>
                </c:pt>
                <c:pt idx="2954">
                  <c:v>1.217404605043098E-2</c:v>
                </c:pt>
                <c:pt idx="2955">
                  <c:v>1.2179745341024197E-2</c:v>
                </c:pt>
                <c:pt idx="2956">
                  <c:v>1.2185494418524068E-2</c:v>
                </c:pt>
                <c:pt idx="2957">
                  <c:v>1.2191293346183444E-2</c:v>
                </c:pt>
                <c:pt idx="2958">
                  <c:v>1.2197142187264382E-2</c:v>
                </c:pt>
                <c:pt idx="2959">
                  <c:v>1.2203041005037035E-2</c:v>
                </c:pt>
                <c:pt idx="2960">
                  <c:v>1.2208989862780979E-2</c:v>
                </c:pt>
                <c:pt idx="2961">
                  <c:v>1.221498881937952E-2</c:v>
                </c:pt>
                <c:pt idx="2962">
                  <c:v>1.2221905660362672E-2</c:v>
                </c:pt>
                <c:pt idx="2963">
                  <c:v>1.2228010041592432E-2</c:v>
                </c:pt>
                <c:pt idx="2964">
                  <c:v>1.2234161967400219E-2</c:v>
                </c:pt>
                <c:pt idx="2965">
                  <c:v>1.2240360362642772E-2</c:v>
                </c:pt>
                <c:pt idx="2966">
                  <c:v>1.2246604150420207E-2</c:v>
                </c:pt>
                <c:pt idx="2967">
                  <c:v>1.2252892252073169E-2</c:v>
                </c:pt>
                <c:pt idx="2968">
                  <c:v>1.2259223587184152E-2</c:v>
                </c:pt>
                <c:pt idx="2969">
                  <c:v>1.2265597073575956E-2</c:v>
                </c:pt>
                <c:pt idx="2970">
                  <c:v>1.2272011627312352E-2</c:v>
                </c:pt>
                <c:pt idx="2971">
                  <c:v>1.2278466162695675E-2</c:v>
                </c:pt>
                <c:pt idx="2972">
                  <c:v>1.2284959592268345E-2</c:v>
                </c:pt>
                <c:pt idx="2973">
                  <c:v>1.229149082681069E-2</c:v>
                </c:pt>
                <c:pt idx="2974">
                  <c:v>1.2298058775341599E-2</c:v>
                </c:pt>
                <c:pt idx="2975">
                  <c:v>1.2305608556288204E-2</c:v>
                </c:pt>
                <c:pt idx="2976">
                  <c:v>1.2315089110491485E-2</c:v>
                </c:pt>
                <c:pt idx="2977">
                  <c:v>1.2318927708917453E-2</c:v>
                </c:pt>
                <c:pt idx="2978">
                  <c:v>1.2325636097521081E-2</c:v>
                </c:pt>
                <c:pt idx="2979">
                  <c:v>1.2332375561506978E-2</c:v>
                </c:pt>
                <c:pt idx="2980">
                  <c:v>1.2339144999061708E-2</c:v>
                </c:pt>
                <c:pt idx="2981">
                  <c:v>1.2345943306607109E-2</c:v>
                </c:pt>
                <c:pt idx="2982">
                  <c:v>1.2352769378798983E-2</c:v>
                </c:pt>
                <c:pt idx="2983">
                  <c:v>1.235962210852906E-2</c:v>
                </c:pt>
                <c:pt idx="2984">
                  <c:v>1.2366500386921503E-2</c:v>
                </c:pt>
                <c:pt idx="2985">
                  <c:v>1.2373403103334865E-2</c:v>
                </c:pt>
                <c:pt idx="2986">
                  <c:v>1.2380329145361232E-2</c:v>
                </c:pt>
                <c:pt idx="2987">
                  <c:v>1.2387277398825109E-2</c:v>
                </c:pt>
                <c:pt idx="2988">
                  <c:v>1.2394246747784091E-2</c:v>
                </c:pt>
                <c:pt idx="2989">
                  <c:v>1.240123607452754E-2</c:v>
                </c:pt>
                <c:pt idx="2990">
                  <c:v>1.2408244259578125E-2</c:v>
                </c:pt>
                <c:pt idx="2991">
                  <c:v>1.2415270181688969E-2</c:v>
                </c:pt>
                <c:pt idx="2992">
                  <c:v>1.2422312717845623E-2</c:v>
                </c:pt>
                <c:pt idx="2993">
                  <c:v>1.2429370743264095E-2</c:v>
                </c:pt>
                <c:pt idx="2994">
                  <c:v>1.243644313139282E-2</c:v>
                </c:pt>
                <c:pt idx="2995">
                  <c:v>1.2443528753909599E-2</c:v>
                </c:pt>
                <c:pt idx="2996">
                  <c:v>1.2450626480723556E-2</c:v>
                </c:pt>
                <c:pt idx="2997">
                  <c:v>1.2457735179974063E-2</c:v>
                </c:pt>
                <c:pt idx="2998">
                  <c:v>1.2464853718030505E-2</c:v>
                </c:pt>
                <c:pt idx="2999">
                  <c:v>1.2471980959492722E-2</c:v>
                </c:pt>
                <c:pt idx="3000">
                  <c:v>1.2479115767190359E-2</c:v>
                </c:pt>
                <c:pt idx="3001">
                  <c:v>1.2486257002181762E-2</c:v>
                </c:pt>
                <c:pt idx="3002">
                  <c:v>1.2493403523756609E-2</c:v>
                </c:pt>
                <c:pt idx="3003">
                  <c:v>1.2500554189431972E-2</c:v>
                </c:pt>
                <c:pt idx="3004">
                  <c:v>1.2507707854956251E-2</c:v>
                </c:pt>
                <c:pt idx="3005">
                  <c:v>1.2514863374305461E-2</c:v>
                </c:pt>
                <c:pt idx="3006">
                  <c:v>1.252201959968563E-2</c:v>
                </c:pt>
                <c:pt idx="3007">
                  <c:v>1.2529175381531274E-2</c:v>
                </c:pt>
                <c:pt idx="3008">
                  <c:v>1.2536329568506491E-2</c:v>
                </c:pt>
                <c:pt idx="3009">
                  <c:v>1.2543481007503644E-2</c:v>
                </c:pt>
                <c:pt idx="3010">
                  <c:v>1.2550628543644457E-2</c:v>
                </c:pt>
                <c:pt idx="3011">
                  <c:v>1.2557771020279142E-2</c:v>
                </c:pt>
                <c:pt idx="3012">
                  <c:v>1.2564907278987488E-2</c:v>
                </c:pt>
                <c:pt idx="3013">
                  <c:v>1.2572036174453105E-2</c:v>
                </c:pt>
                <c:pt idx="3014">
                  <c:v>1.2579157051267994E-2</c:v>
                </c:pt>
                <c:pt idx="3015">
                  <c:v>1.2586269845794947E-2</c:v>
                </c:pt>
                <c:pt idx="3016">
                  <c:v>1.2593374529645934E-2</c:v>
                </c:pt>
                <c:pt idx="3017">
                  <c:v>1.260047107443139E-2</c:v>
                </c:pt>
                <c:pt idx="3018">
                  <c:v>1.2607559451760874E-2</c:v>
                </c:pt>
                <c:pt idx="3019">
                  <c:v>1.2614639633243727E-2</c:v>
                </c:pt>
                <c:pt idx="3020">
                  <c:v>1.2621711590489288E-2</c:v>
                </c:pt>
                <c:pt idx="3021">
                  <c:v>1.2628775295105147E-2</c:v>
                </c:pt>
                <c:pt idx="3022">
                  <c:v>1.2635830718698891E-2</c:v>
                </c:pt>
                <c:pt idx="3023">
                  <c:v>1.264287783287767E-2</c:v>
                </c:pt>
                <c:pt idx="3024">
                  <c:v>1.2649916609247759E-2</c:v>
                </c:pt>
                <c:pt idx="3025">
                  <c:v>1.2656947019414775E-2</c:v>
                </c:pt>
                <c:pt idx="3026">
                  <c:v>1.2663969034984337E-2</c:v>
                </c:pt>
                <c:pt idx="3027">
                  <c:v>1.267385220628019E-2</c:v>
                </c:pt>
                <c:pt idx="3028">
                  <c:v>1.2677987768748088E-2</c:v>
                </c:pt>
                <c:pt idx="3029">
                  <c:v>1.2684984430149787E-2</c:v>
                </c:pt>
                <c:pt idx="3030">
                  <c:v>1.2691972583369055E-2</c:v>
                </c:pt>
                <c:pt idx="3031">
                  <c:v>1.2698952200007566E-2</c:v>
                </c:pt>
                <c:pt idx="3032">
                  <c:v>1.270592325166787E-2</c:v>
                </c:pt>
                <c:pt idx="3033">
                  <c:v>1.2712885709950328E-2</c:v>
                </c:pt>
                <c:pt idx="3034">
                  <c:v>1.2719839546456179E-2</c:v>
                </c:pt>
                <c:pt idx="3035">
                  <c:v>1.2726784732785127E-2</c:v>
                </c:pt>
                <c:pt idx="3036">
                  <c:v>1.2733721240536658E-2</c:v>
                </c:pt>
                <c:pt idx="3037">
                  <c:v>1.2740649041309816E-2</c:v>
                </c:pt>
                <c:pt idx="3038">
                  <c:v>1.2747568106703213E-2</c:v>
                </c:pt>
                <c:pt idx="3039">
                  <c:v>1.2754478408314143E-2</c:v>
                </c:pt>
                <c:pt idx="3040">
                  <c:v>1.2761379917740118E-2</c:v>
                </c:pt>
                <c:pt idx="3041">
                  <c:v>1.2768272606578E-2</c:v>
                </c:pt>
                <c:pt idx="3042">
                  <c:v>1.2775156446423767E-2</c:v>
                </c:pt>
                <c:pt idx="3043">
                  <c:v>1.2782031408872963E-2</c:v>
                </c:pt>
                <c:pt idx="3044">
                  <c:v>1.2788897465521129E-2</c:v>
                </c:pt>
                <c:pt idx="3045">
                  <c:v>1.2795754587962279E-2</c:v>
                </c:pt>
                <c:pt idx="3046">
                  <c:v>1.280260274779064E-2</c:v>
                </c:pt>
                <c:pt idx="3047">
                  <c:v>1.2809441916600002E-2</c:v>
                </c:pt>
                <c:pt idx="3048">
                  <c:v>1.2816272065982626E-2</c:v>
                </c:pt>
                <c:pt idx="3049">
                  <c:v>1.2823093167531862E-2</c:v>
                </c:pt>
                <c:pt idx="3050">
                  <c:v>1.2829905192838656E-2</c:v>
                </c:pt>
                <c:pt idx="3051">
                  <c:v>1.2836708113495045E-2</c:v>
                </c:pt>
                <c:pt idx="3052">
                  <c:v>1.2843501901091538E-2</c:v>
                </c:pt>
                <c:pt idx="3053">
                  <c:v>1.285028652721886E-2</c:v>
                </c:pt>
                <c:pt idx="3054">
                  <c:v>1.2857061963466419E-2</c:v>
                </c:pt>
                <c:pt idx="3055">
                  <c:v>1.2863828181423629E-2</c:v>
                </c:pt>
                <c:pt idx="3056">
                  <c:v>1.287058515267946E-2</c:v>
                </c:pt>
                <c:pt idx="3057">
                  <c:v>1.2877332848821792E-2</c:v>
                </c:pt>
                <c:pt idx="3058">
                  <c:v>1.2884071241438942E-2</c:v>
                </c:pt>
                <c:pt idx="3059">
                  <c:v>1.289080030211813E-2</c:v>
                </c:pt>
                <c:pt idx="3060">
                  <c:v>1.2897520002445701E-2</c:v>
                </c:pt>
                <c:pt idx="3061">
                  <c:v>1.2904230314008436E-2</c:v>
                </c:pt>
                <c:pt idx="3062">
                  <c:v>1.2910931208391589E-2</c:v>
                </c:pt>
                <c:pt idx="3063">
                  <c:v>1.2917622657181065E-2</c:v>
                </c:pt>
                <c:pt idx="3064">
                  <c:v>1.2924304631961455E-2</c:v>
                </c:pt>
                <c:pt idx="3065">
                  <c:v>1.2930977104316918E-2</c:v>
                </c:pt>
                <c:pt idx="3066">
                  <c:v>1.2937640045831606E-2</c:v>
                </c:pt>
                <c:pt idx="3067">
                  <c:v>1.2944293428088361E-2</c:v>
                </c:pt>
                <c:pt idx="3068">
                  <c:v>1.295093722267068E-2</c:v>
                </c:pt>
                <c:pt idx="3069">
                  <c:v>1.2957571401160748E-2</c:v>
                </c:pt>
                <c:pt idx="3070">
                  <c:v>1.296419593514031E-2</c:v>
                </c:pt>
                <c:pt idx="3071">
                  <c:v>1.2970810796191333E-2</c:v>
                </c:pt>
                <c:pt idx="3072">
                  <c:v>1.2977415955894248E-2</c:v>
                </c:pt>
                <c:pt idx="3073">
                  <c:v>1.2984011385829924E-2</c:v>
                </c:pt>
                <c:pt idx="3074">
                  <c:v>1.2990597057578355E-2</c:v>
                </c:pt>
                <c:pt idx="3075">
                  <c:v>1.2999263303321575E-2</c:v>
                </c:pt>
                <c:pt idx="3076">
                  <c:v>1.3005827920195364E-2</c:v>
                </c:pt>
                <c:pt idx="3077">
                  <c:v>1.3012382686821797E-2</c:v>
                </c:pt>
                <c:pt idx="3078">
                  <c:v>1.3018927574774264E-2</c:v>
                </c:pt>
                <c:pt idx="3079">
                  <c:v>1.3023378048782503E-2</c:v>
                </c:pt>
                <c:pt idx="3080">
                  <c:v>1.3031987600950432E-2</c:v>
                </c:pt>
                <c:pt idx="3081">
                  <c:v>1.303850268231809E-2</c:v>
                </c:pt>
                <c:pt idx="3082">
                  <c:v>1.3045701055382998E-2</c:v>
                </c:pt>
                <c:pt idx="3083">
                  <c:v>1.3051502839472994E-2</c:v>
                </c:pt>
                <c:pt idx="3084">
                  <c:v>1.305798785840181E-2</c:v>
                </c:pt>
                <c:pt idx="3085">
                  <c:v>1.3064462799659102E-2</c:v>
                </c:pt>
                <c:pt idx="3086">
                  <c:v>1.3070927634814352E-2</c:v>
                </c:pt>
                <c:pt idx="3087">
                  <c:v>1.3077382335437693E-2</c:v>
                </c:pt>
                <c:pt idx="3088">
                  <c:v>1.3083826873097953E-2</c:v>
                </c:pt>
                <c:pt idx="3089">
                  <c:v>1.3090261219364399E-2</c:v>
                </c:pt>
                <c:pt idx="3090">
                  <c:v>1.3096685345804337E-2</c:v>
                </c:pt>
                <c:pt idx="3091">
                  <c:v>1.3103099223986163E-2</c:v>
                </c:pt>
                <c:pt idx="3092">
                  <c:v>1.3107438097631598E-2</c:v>
                </c:pt>
                <c:pt idx="3093">
                  <c:v>1.3115896121845152E-2</c:v>
                </c:pt>
                <c:pt idx="3094">
                  <c:v>1.3122279084655845E-2</c:v>
                </c:pt>
                <c:pt idx="3095">
                  <c:v>1.3128651685475709E-2</c:v>
                </c:pt>
                <c:pt idx="3096">
                  <c:v>1.3135013895870531E-2</c:v>
                </c:pt>
                <c:pt idx="3097">
                  <c:v>1.3141365687406098E-2</c:v>
                </c:pt>
                <c:pt idx="3098">
                  <c:v>1.3147707031647115E-2</c:v>
                </c:pt>
                <c:pt idx="3099">
                  <c:v>1.3154037900158282E-2</c:v>
                </c:pt>
                <c:pt idx="3100">
                  <c:v>1.3160358264504086E-2</c:v>
                </c:pt>
                <c:pt idx="3101">
                  <c:v>1.3166668096248143E-2</c:v>
                </c:pt>
                <c:pt idx="3102">
                  <c:v>1.3172967366953852E-2</c:v>
                </c:pt>
                <c:pt idx="3103">
                  <c:v>1.3179256048184394E-2</c:v>
                </c:pt>
                <c:pt idx="3104">
                  <c:v>1.3185534111502735E-2</c:v>
                </c:pt>
                <c:pt idx="3105">
                  <c:v>1.3189757741320651E-2</c:v>
                </c:pt>
                <c:pt idx="3106">
                  <c:v>1.3198058270651411E-2</c:v>
                </c:pt>
                <c:pt idx="3107">
                  <c:v>1.3204304309605288E-2</c:v>
                </c:pt>
                <c:pt idx="3108">
                  <c:v>1.3210539616893825E-2</c:v>
                </c:pt>
                <c:pt idx="3109">
                  <c:v>1.3216764164078248E-2</c:v>
                </c:pt>
                <c:pt idx="3110">
                  <c:v>1.3222977922718702E-2</c:v>
                </c:pt>
                <c:pt idx="3111">
                  <c:v>1.3229180864375977E-2</c:v>
                </c:pt>
                <c:pt idx="3112">
                  <c:v>1.3235372960609129E-2</c:v>
                </c:pt>
                <c:pt idx="3113">
                  <c:v>1.324155418297808E-2</c:v>
                </c:pt>
                <c:pt idx="3114">
                  <c:v>1.3247724503041666E-2</c:v>
                </c:pt>
                <c:pt idx="3115">
                  <c:v>1.3253883892358946E-2</c:v>
                </c:pt>
                <c:pt idx="3116">
                  <c:v>1.326003232248832E-2</c:v>
                </c:pt>
                <c:pt idx="3117">
                  <c:v>1.326616976498776E-2</c:v>
                </c:pt>
                <c:pt idx="3118">
                  <c:v>1.327229619141523E-2</c:v>
                </c:pt>
                <c:pt idx="3119">
                  <c:v>1.3278411573327615E-2</c:v>
                </c:pt>
                <c:pt idx="3120">
                  <c:v>1.3284515882282667E-2</c:v>
                </c:pt>
                <c:pt idx="3121">
                  <c:v>1.3290609089836834E-2</c:v>
                </c:pt>
                <c:pt idx="3122">
                  <c:v>1.3296691167546563E-2</c:v>
                </c:pt>
                <c:pt idx="3123">
                  <c:v>1.3302762086968085E-2</c:v>
                </c:pt>
                <c:pt idx="3124">
                  <c:v>1.3308821819657198E-2</c:v>
                </c:pt>
                <c:pt idx="3125">
                  <c:v>1.3314870337169696E-2</c:v>
                </c:pt>
                <c:pt idx="3126">
                  <c:v>1.3320907611060293E-2</c:v>
                </c:pt>
                <c:pt idx="3127">
                  <c:v>1.3324927940000494E-2</c:v>
                </c:pt>
                <c:pt idx="3128">
                  <c:v>1.3330944454385494E-2</c:v>
                </c:pt>
                <c:pt idx="3129">
                  <c:v>1.3336949646860729E-2</c:v>
                </c:pt>
                <c:pt idx="3130">
                  <c:v>1.3342943488985166E-2</c:v>
                </c:pt>
                <c:pt idx="3131">
                  <c:v>1.3348925952317559E-2</c:v>
                </c:pt>
                <c:pt idx="3132">
                  <c:v>1.3354897008415781E-2</c:v>
                </c:pt>
                <c:pt idx="3133">
                  <c:v>1.3363516126232326E-2</c:v>
                </c:pt>
                <c:pt idx="3134">
                  <c:v>1.3366804785142305E-2</c:v>
                </c:pt>
                <c:pt idx="3135">
                  <c:v>1.3372741448885698E-2</c:v>
                </c:pt>
                <c:pt idx="3136">
                  <c:v>1.3380838031815397E-2</c:v>
                </c:pt>
                <c:pt idx="3137">
                  <c:v>1.3386748721302024E-2</c:v>
                </c:pt>
                <c:pt idx="3138">
                  <c:v>1.3392647824107392E-2</c:v>
                </c:pt>
                <c:pt idx="3139">
                  <c:v>1.3398535311784065E-2</c:v>
                </c:pt>
                <c:pt idx="3140">
                  <c:v>1.3404411155884826E-2</c:v>
                </c:pt>
                <c:pt idx="3141">
                  <c:v>1.3410275327962238E-2</c:v>
                </c:pt>
                <c:pt idx="3142">
                  <c:v>1.341612779956843E-2</c:v>
                </c:pt>
                <c:pt idx="3143">
                  <c:v>1.342196854225597E-2</c:v>
                </c:pt>
                <c:pt idx="3144">
                  <c:v>1.342582377572236E-2</c:v>
                </c:pt>
                <c:pt idx="3145">
                  <c:v>1.343361472708034E-2</c:v>
                </c:pt>
                <c:pt idx="3146">
                  <c:v>1.3439420112320773E-2</c:v>
                </c:pt>
                <c:pt idx="3147">
                  <c:v>1.3445213654847802E-2</c:v>
                </c:pt>
                <c:pt idx="3148">
                  <c:v>1.3450995326212033E-2</c:v>
                </c:pt>
                <c:pt idx="3149">
                  <c:v>1.3456765097964722E-2</c:v>
                </c:pt>
                <c:pt idx="3150">
                  <c:v>1.3462522941655602E-2</c:v>
                </c:pt>
                <c:pt idx="3151">
                  <c:v>1.346826882883528E-2</c:v>
                </c:pt>
                <c:pt idx="3152">
                  <c:v>1.3474002731053487E-2</c:v>
                </c:pt>
                <c:pt idx="3153">
                  <c:v>1.3477768529968022E-2</c:v>
                </c:pt>
                <c:pt idx="3154">
                  <c:v>1.3485434466804424E-2</c:v>
                </c:pt>
                <c:pt idx="3155">
                  <c:v>1.3491132243435969E-2</c:v>
                </c:pt>
                <c:pt idx="3156">
                  <c:v>1.3496817921303014E-2</c:v>
                </c:pt>
                <c:pt idx="3157">
                  <c:v>1.3502491471955515E-2</c:v>
                </c:pt>
                <c:pt idx="3158">
                  <c:v>1.3508152866941242E-2</c:v>
                </c:pt>
                <c:pt idx="3159">
                  <c:v>1.3513802077809495E-2</c:v>
                </c:pt>
                <c:pt idx="3160">
                  <c:v>1.3519439076107828E-2</c:v>
                </c:pt>
                <c:pt idx="3161">
                  <c:v>1.3525063833384884E-2</c:v>
                </c:pt>
                <c:pt idx="3162">
                  <c:v>1.3530676321187568E-2</c:v>
                </c:pt>
                <c:pt idx="3163">
                  <c:v>1.3536276511064739E-2</c:v>
                </c:pt>
                <c:pt idx="3164">
                  <c:v>1.3541864374563299E-2</c:v>
                </c:pt>
                <c:pt idx="3165">
                  <c:v>1.3547439883230806E-2</c:v>
                </c:pt>
                <c:pt idx="3166">
                  <c:v>1.3551073456792516E-2</c:v>
                </c:pt>
                <c:pt idx="3167">
                  <c:v>1.3558553722260917E-2</c:v>
                </c:pt>
                <c:pt idx="3168">
                  <c:v>1.3564091995717106E-2</c:v>
                </c:pt>
                <c:pt idx="3169">
                  <c:v>1.3569617800530284E-2</c:v>
                </c:pt>
                <c:pt idx="3170">
                  <c:v>1.3576210019166006E-2</c:v>
                </c:pt>
                <c:pt idx="3171">
                  <c:v>1.3581706840765982E-2</c:v>
                </c:pt>
                <c:pt idx="3172">
                  <c:v>1.3587191101008193E-2</c:v>
                </c:pt>
                <c:pt idx="3173">
                  <c:v>1.3592662771441978E-2</c:v>
                </c:pt>
                <c:pt idx="3174">
                  <c:v>1.3598121823616449E-2</c:v>
                </c:pt>
                <c:pt idx="3175">
                  <c:v>1.360356822908072E-2</c:v>
                </c:pt>
                <c:pt idx="3176">
                  <c:v>1.3609001959383466E-2</c:v>
                </c:pt>
                <c:pt idx="3177">
                  <c:v>1.3614422986073587E-2</c:v>
                </c:pt>
                <c:pt idx="3178">
                  <c:v>1.3619831280699317E-2</c:v>
                </c:pt>
                <c:pt idx="3179">
                  <c:v>1.3625226814809554E-2</c:v>
                </c:pt>
                <c:pt idx="3180">
                  <c:v>1.3630609559952754E-2</c:v>
                </c:pt>
                <c:pt idx="3181">
                  <c:v>1.3635979487676501E-2</c:v>
                </c:pt>
                <c:pt idx="3182">
                  <c:v>1.3641336569529251E-2</c:v>
                </c:pt>
                <c:pt idx="3183">
                  <c:v>1.3646680777059241E-2</c:v>
                </c:pt>
                <c:pt idx="3184">
                  <c:v>1.3652012081814055E-2</c:v>
                </c:pt>
                <c:pt idx="3185">
                  <c:v>1.3658847611530446E-2</c:v>
                </c:pt>
                <c:pt idx="3186">
                  <c:v>1.3662635869189792E-2</c:v>
                </c:pt>
                <c:pt idx="3187">
                  <c:v>1.3667928294905879E-2</c:v>
                </c:pt>
                <c:pt idx="3188">
                  <c:v>1.367320770403755E-2</c:v>
                </c:pt>
                <c:pt idx="3189">
                  <c:v>1.3678474068132173E-2</c:v>
                </c:pt>
                <c:pt idx="3190">
                  <c:v>1.3683727358737106E-2</c:v>
                </c:pt>
                <c:pt idx="3191">
                  <c:v>1.3688967547399495E-2</c:v>
                </c:pt>
                <c:pt idx="3192">
                  <c:v>1.3694194605666702E-2</c:v>
                </c:pt>
                <c:pt idx="3193">
                  <c:v>1.3699408505085433E-2</c:v>
                </c:pt>
                <c:pt idx="3194">
                  <c:v>1.3704609217203487E-2</c:v>
                </c:pt>
                <c:pt idx="3195">
                  <c:v>1.3709796713567134E-2</c:v>
                </c:pt>
                <c:pt idx="3196">
                  <c:v>1.3714970965723515E-2</c:v>
                </c:pt>
                <c:pt idx="3197">
                  <c:v>1.3720131945219555E-2</c:v>
                </c:pt>
                <c:pt idx="3198">
                  <c:v>1.3725279623601521E-2</c:v>
                </c:pt>
                <c:pt idx="3199">
                  <c:v>1.3730413972416778E-2</c:v>
                </c:pt>
                <c:pt idx="3200">
                  <c:v>1.3735534963212028E-2</c:v>
                </c:pt>
                <c:pt idx="3201">
                  <c:v>1.3740642567533323E-2</c:v>
                </c:pt>
                <c:pt idx="3202">
                  <c:v>1.3745736756927805E-2</c:v>
                </c:pt>
                <c:pt idx="3203">
                  <c:v>1.3750817502941959E-2</c:v>
                </c:pt>
                <c:pt idx="3204">
                  <c:v>1.3755884777121835E-2</c:v>
                </c:pt>
                <c:pt idx="3205">
                  <c:v>1.3760938551014576E-2</c:v>
                </c:pt>
                <c:pt idx="3206">
                  <c:v>1.376597879616623E-2</c:v>
                </c:pt>
                <c:pt idx="3207">
                  <c:v>1.3771005484123286E-2</c:v>
                </c:pt>
                <c:pt idx="3208">
                  <c:v>1.3776018586432884E-2</c:v>
                </c:pt>
                <c:pt idx="3209">
                  <c:v>1.3781018074640638E-2</c:v>
                </c:pt>
                <c:pt idx="3210">
                  <c:v>1.3786003920292812E-2</c:v>
                </c:pt>
                <c:pt idx="3211">
                  <c:v>1.3790976094936552E-2</c:v>
                </c:pt>
                <c:pt idx="3212">
                  <c:v>1.3795934570117905E-2</c:v>
                </c:pt>
                <c:pt idx="3213">
                  <c:v>1.3800879317383139E-2</c:v>
                </c:pt>
                <c:pt idx="3214">
                  <c:v>1.3805810308278961E-2</c:v>
                </c:pt>
                <c:pt idx="3215">
                  <c:v>1.3810727514351636E-2</c:v>
                </c:pt>
                <c:pt idx="3216">
                  <c:v>1.3815630907147651E-2</c:v>
                </c:pt>
                <c:pt idx="3217">
                  <c:v>1.3820520458213494E-2</c:v>
                </c:pt>
                <c:pt idx="3218">
                  <c:v>1.382539613909543E-2</c:v>
                </c:pt>
                <c:pt idx="3219">
                  <c:v>1.3830257921340168E-2</c:v>
                </c:pt>
                <c:pt idx="3220">
                  <c:v>1.383510577649419E-2</c:v>
                </c:pt>
                <c:pt idx="3221">
                  <c:v>1.3839939676104206E-2</c:v>
                </c:pt>
                <c:pt idx="3222">
                  <c:v>1.3845447007879924E-2</c:v>
                </c:pt>
                <c:pt idx="3223">
                  <c:v>1.385025090693995E-2</c:v>
                </c:pt>
                <c:pt idx="3224">
                  <c:v>1.3855040761031171E-2</c:v>
                </c:pt>
                <c:pt idx="3225">
                  <c:v>1.3859816541700074E-2</c:v>
                </c:pt>
                <c:pt idx="3226">
                  <c:v>1.3864578220493584E-2</c:v>
                </c:pt>
                <c:pt idx="3227">
                  <c:v>1.3869325768958407E-2</c:v>
                </c:pt>
                <c:pt idx="3228">
                  <c:v>1.3874059158641903E-2</c:v>
                </c:pt>
                <c:pt idx="3229">
                  <c:v>1.3878778361090562E-2</c:v>
                </c:pt>
                <c:pt idx="3230">
                  <c:v>1.3883483347851524E-2</c:v>
                </c:pt>
                <c:pt idx="3231">
                  <c:v>1.3888174090472152E-2</c:v>
                </c:pt>
                <c:pt idx="3232">
                  <c:v>1.3892850560499591E-2</c:v>
                </c:pt>
                <c:pt idx="3233">
                  <c:v>1.3897512729480985E-2</c:v>
                </c:pt>
                <c:pt idx="3234">
                  <c:v>1.3902160568963696E-2</c:v>
                </c:pt>
                <c:pt idx="3235">
                  <c:v>1.3908115261205455E-2</c:v>
                </c:pt>
                <c:pt idx="3236">
                  <c:v>1.3912730240706691E-2</c:v>
                </c:pt>
                <c:pt idx="3237">
                  <c:v>1.3919677728616603E-2</c:v>
                </c:pt>
                <c:pt idx="3238">
                  <c:v>1.3921916902301198E-2</c:v>
                </c:pt>
                <c:pt idx="3239">
                  <c:v>1.392831028165434E-2</c:v>
                </c:pt>
                <c:pt idx="3240">
                  <c:v>1.3931045644338119E-2</c:v>
                </c:pt>
                <c:pt idx="3241">
                  <c:v>1.3935588224392696E-2</c:v>
                </c:pt>
                <c:pt idx="3242">
                  <c:v>1.3940116239202044E-2</c:v>
                </c:pt>
                <c:pt idx="3243">
                  <c:v>1.3944629660314841E-2</c:v>
                </c:pt>
                <c:pt idx="3244">
                  <c:v>1.3949128459279104E-2</c:v>
                </c:pt>
                <c:pt idx="3245">
                  <c:v>1.3953612607644167E-2</c:v>
                </c:pt>
                <c:pt idx="3246">
                  <c:v>1.3958082076958049E-2</c:v>
                </c:pt>
                <c:pt idx="3247">
                  <c:v>1.3962536838770306E-2</c:v>
                </c:pt>
                <c:pt idx="3248">
                  <c:v>1.396697686462961E-2</c:v>
                </c:pt>
                <c:pt idx="3249">
                  <c:v>1.3971402126085298E-2</c:v>
                </c:pt>
                <c:pt idx="3250">
                  <c:v>1.3975812594686263E-2</c:v>
                </c:pt>
                <c:pt idx="3251">
                  <c:v>1.3980208241982933E-2</c:v>
                </c:pt>
                <c:pt idx="3252">
                  <c:v>1.3984589039524207E-2</c:v>
                </c:pt>
                <c:pt idx="3253">
                  <c:v>1.3988954958860293E-2</c:v>
                </c:pt>
                <c:pt idx="3254">
                  <c:v>1.3993305971540962E-2</c:v>
                </c:pt>
                <c:pt idx="3255">
                  <c:v>1.3997642049116204E-2</c:v>
                </c:pt>
                <c:pt idx="3256">
                  <c:v>1.4001963163137104E-2</c:v>
                </c:pt>
                <c:pt idx="3257">
                  <c:v>1.4006269285153436E-2</c:v>
                </c:pt>
                <c:pt idx="3258">
                  <c:v>1.4010560386716284E-2</c:v>
                </c:pt>
                <c:pt idx="3259">
                  <c:v>1.4014836439376954E-2</c:v>
                </c:pt>
                <c:pt idx="3260">
                  <c:v>1.4019097414685872E-2</c:v>
                </c:pt>
                <c:pt idx="3261">
                  <c:v>1.4023343284194344E-2</c:v>
                </c:pt>
                <c:pt idx="3262">
                  <c:v>1.402757401945455E-2</c:v>
                </c:pt>
                <c:pt idx="3263">
                  <c:v>1.4031789592017577E-2</c:v>
                </c:pt>
                <c:pt idx="3264">
                  <c:v>1.4035989973435824E-2</c:v>
                </c:pt>
                <c:pt idx="3265">
                  <c:v>1.4040175135261032E-2</c:v>
                </c:pt>
                <c:pt idx="3266">
                  <c:v>1.4044345049045821E-2</c:v>
                </c:pt>
                <c:pt idx="3267">
                  <c:v>1.4048499686342589E-2</c:v>
                </c:pt>
                <c:pt idx="3268">
                  <c:v>1.4052639018704396E-2</c:v>
                </c:pt>
                <c:pt idx="3269">
                  <c:v>1.4056763017684295E-2</c:v>
                </c:pt>
                <c:pt idx="3270">
                  <c:v>1.4060871654835345E-2</c:v>
                </c:pt>
                <c:pt idx="3271">
                  <c:v>1.4064964901711257E-2</c:v>
                </c:pt>
                <c:pt idx="3272">
                  <c:v>1.4069042729865965E-2</c:v>
                </c:pt>
                <c:pt idx="3273">
                  <c:v>1.4075419525007427E-2</c:v>
                </c:pt>
                <c:pt idx="3274">
                  <c:v>1.4078834060759281E-2</c:v>
                </c:pt>
                <c:pt idx="3275">
                  <c:v>1.4081183417543289E-2</c:v>
                </c:pt>
                <c:pt idx="3276">
                  <c:v>1.4085199286355135E-2</c:v>
                </c:pt>
                <c:pt idx="3277">
                  <c:v>1.4089199594218726E-2</c:v>
                </c:pt>
                <c:pt idx="3278">
                  <c:v>1.409318431268909E-2</c:v>
                </c:pt>
                <c:pt idx="3279">
                  <c:v>1.4097153413321689E-2</c:v>
                </c:pt>
                <c:pt idx="3280">
                  <c:v>1.4101106867672868E-2</c:v>
                </c:pt>
                <c:pt idx="3281">
                  <c:v>1.4105044647298748E-2</c:v>
                </c:pt>
                <c:pt idx="3282">
                  <c:v>1.4108966723755452E-2</c:v>
                </c:pt>
                <c:pt idx="3283">
                  <c:v>1.4114504667956121E-2</c:v>
                </c:pt>
                <c:pt idx="3284">
                  <c:v>1.4118392272967075E-2</c:v>
                </c:pt>
                <c:pt idx="3285">
                  <c:v>1.4122264081664206E-2</c:v>
                </c:pt>
                <c:pt idx="3286">
                  <c:v>1.4126120065600271E-2</c:v>
                </c:pt>
                <c:pt idx="3287">
                  <c:v>1.412996019632911E-2</c:v>
                </c:pt>
                <c:pt idx="3288">
                  <c:v>1.4134323153268276E-2</c:v>
                </c:pt>
                <c:pt idx="3289">
                  <c:v>1.4137592784377874E-2</c:v>
                </c:pt>
                <c:pt idx="3290">
                  <c:v>1.4141385184806567E-2</c:v>
                </c:pt>
                <c:pt idx="3291">
                  <c:v>1.4143554076236705E-2</c:v>
                </c:pt>
                <c:pt idx="3292">
                  <c:v>1.4148922056244387E-2</c:v>
                </c:pt>
                <c:pt idx="3293">
                  <c:v>1.4152666470364023E-2</c:v>
                </c:pt>
                <c:pt idx="3294">
                  <c:v>1.4156394832158321E-2</c:v>
                </c:pt>
                <c:pt idx="3295">
                  <c:v>1.4160107113182859E-2</c:v>
                </c:pt>
                <c:pt idx="3296">
                  <c:v>1.416380328499387E-2</c:v>
                </c:pt>
                <c:pt idx="3297">
                  <c:v>1.4167483319148451E-2</c:v>
                </c:pt>
                <c:pt idx="3298">
                  <c:v>1.4171147187203702E-2</c:v>
                </c:pt>
                <c:pt idx="3299">
                  <c:v>1.4174794860716943E-2</c:v>
                </c:pt>
                <c:pt idx="3300">
                  <c:v>1.4178426311245489E-2</c:v>
                </c:pt>
                <c:pt idx="3301">
                  <c:v>1.4182041510348178E-2</c:v>
                </c:pt>
                <c:pt idx="3302">
                  <c:v>1.4185640429583413E-2</c:v>
                </c:pt>
                <c:pt idx="3303">
                  <c:v>1.4189223040509596E-2</c:v>
                </c:pt>
                <c:pt idx="3304">
                  <c:v>1.4191221938396545E-2</c:v>
                </c:pt>
                <c:pt idx="3305">
                  <c:v>1.4196339223674722E-2</c:v>
                </c:pt>
                <c:pt idx="3306">
                  <c:v>1.4199872739033077E-2</c:v>
                </c:pt>
                <c:pt idx="3307">
                  <c:v>1.420338983232251E-2</c:v>
                </c:pt>
                <c:pt idx="3308">
                  <c:v>1.4206890475104247E-2</c:v>
                </c:pt>
                <c:pt idx="3309">
                  <c:v>1.4210374638939517E-2</c:v>
                </c:pt>
                <c:pt idx="3310">
                  <c:v>1.4213842295390198E-2</c:v>
                </c:pt>
                <c:pt idx="3311">
                  <c:v>1.4217293416018384E-2</c:v>
                </c:pt>
                <c:pt idx="3312">
                  <c:v>1.422072797238704E-2</c:v>
                </c:pt>
                <c:pt idx="3313">
                  <c:v>1.4224145936059349E-2</c:v>
                </c:pt>
                <c:pt idx="3314">
                  <c:v>1.4227547278598277E-2</c:v>
                </c:pt>
                <c:pt idx="3315">
                  <c:v>1.4230931971568305E-2</c:v>
                </c:pt>
                <c:pt idx="3316">
                  <c:v>1.4234299986533921E-2</c:v>
                </c:pt>
                <c:pt idx="3317">
                  <c:v>1.4237651295059611E-2</c:v>
                </c:pt>
                <c:pt idx="3318">
                  <c:v>1.424098586871138E-2</c:v>
                </c:pt>
                <c:pt idx="3319">
                  <c:v>1.4244303679054365E-2</c:v>
                </c:pt>
                <c:pt idx="3320">
                  <c:v>1.4247604697655654E-2</c:v>
                </c:pt>
                <c:pt idx="3321">
                  <c:v>1.4250888896081259E-2</c:v>
                </c:pt>
                <c:pt idx="3322">
                  <c:v>1.425415624589892E-2</c:v>
                </c:pt>
                <c:pt idx="3323">
                  <c:v>1.4257406718675945E-2</c:v>
                </c:pt>
                <c:pt idx="3324">
                  <c:v>1.4260640285981166E-2</c:v>
                </c:pt>
                <c:pt idx="3325">
                  <c:v>1.4264356620920963E-2</c:v>
                </c:pt>
                <c:pt idx="3326">
                  <c:v>1.4265560237898395E-2</c:v>
                </c:pt>
                <c:pt idx="3327">
                  <c:v>1.4270239270753642E-2</c:v>
                </c:pt>
                <c:pt idx="3328">
                  <c:v>1.4273404931862761E-2</c:v>
                </c:pt>
                <c:pt idx="3329">
                  <c:v>1.4276553545348568E-2</c:v>
                </c:pt>
                <c:pt idx="3330">
                  <c:v>1.4279685082782281E-2</c:v>
                </c:pt>
                <c:pt idx="3331">
                  <c:v>1.4282799515735552E-2</c:v>
                </c:pt>
                <c:pt idx="3332">
                  <c:v>1.4285896815780689E-2</c:v>
                </c:pt>
                <c:pt idx="3333">
                  <c:v>1.4288976954490863E-2</c:v>
                </c:pt>
                <c:pt idx="3334">
                  <c:v>1.429203990343925E-2</c:v>
                </c:pt>
                <c:pt idx="3335">
                  <c:v>1.4293619451791919E-2</c:v>
                </c:pt>
                <c:pt idx="3336">
                  <c:v>1.429665132838521E-2</c:v>
                </c:pt>
                <c:pt idx="3337">
                  <c:v>1.4299665937998546E-2</c:v>
                </c:pt>
                <c:pt idx="3338">
                  <c:v>1.4304604366033152E-2</c:v>
                </c:pt>
                <c:pt idx="3339">
                  <c:v>1.4305643242606204E-2</c:v>
                </c:pt>
                <c:pt idx="3340">
                  <c:v>1.4308605880762484E-2</c:v>
                </c:pt>
                <c:pt idx="3341">
                  <c:v>1.4311551138262726E-2</c:v>
                </c:pt>
                <c:pt idx="3342">
                  <c:v>1.4314478986688896E-2</c:v>
                </c:pt>
                <c:pt idx="3343">
                  <c:v>1.431738939762449E-2</c:v>
                </c:pt>
                <c:pt idx="3344">
                  <c:v>1.432028234265279E-2</c:v>
                </c:pt>
                <c:pt idx="3345">
                  <c:v>1.432315779335773E-2</c:v>
                </c:pt>
                <c:pt idx="3346">
                  <c:v>1.432601572132434E-2</c:v>
                </c:pt>
                <c:pt idx="3347">
                  <c:v>1.4328856098137872E-2</c:v>
                </c:pt>
                <c:pt idx="3348">
                  <c:v>1.4331678895384451E-2</c:v>
                </c:pt>
                <c:pt idx="3349">
                  <c:v>1.4334484084650203E-2</c:v>
                </c:pt>
                <c:pt idx="3350">
                  <c:v>1.433727163752235E-2</c:v>
                </c:pt>
                <c:pt idx="3351">
                  <c:v>1.4340041525588987E-2</c:v>
                </c:pt>
                <c:pt idx="3352">
                  <c:v>1.4342793720437995E-2</c:v>
                </c:pt>
                <c:pt idx="3353">
                  <c:v>1.4345528193658781E-2</c:v>
                </c:pt>
                <c:pt idx="3354">
                  <c:v>1.4348244916840541E-2</c:v>
                </c:pt>
                <c:pt idx="3355">
                  <c:v>1.4350943861574218E-2</c:v>
                </c:pt>
                <c:pt idx="3356">
                  <c:v>1.4353624999450096E-2</c:v>
                </c:pt>
                <c:pt idx="3357">
                  <c:v>1.435628830206E-2</c:v>
                </c:pt>
                <c:pt idx="3358">
                  <c:v>1.4358933740996184E-2</c:v>
                </c:pt>
                <c:pt idx="3359">
                  <c:v>1.4361561287851347E-2</c:v>
                </c:pt>
                <c:pt idx="3360">
                  <c:v>1.4364170914219059E-2</c:v>
                </c:pt>
                <c:pt idx="3361">
                  <c:v>1.436676259169377E-2</c:v>
                </c:pt>
                <c:pt idx="3362">
                  <c:v>1.4369336291869926E-2</c:v>
                </c:pt>
                <c:pt idx="3363">
                  <c:v>1.437189198634351E-2</c:v>
                </c:pt>
                <c:pt idx="3364">
                  <c:v>1.4374429646710282E-2</c:v>
                </c:pt>
                <c:pt idx="3365">
                  <c:v>1.4376949244567979E-2</c:v>
                </c:pt>
                <c:pt idx="3366">
                  <c:v>1.4379450751513234E-2</c:v>
                </c:pt>
                <c:pt idx="3367">
                  <c:v>1.438193413914466E-2</c:v>
                </c:pt>
                <c:pt idx="3368">
                  <c:v>1.4384399379061523E-2</c:v>
                </c:pt>
                <c:pt idx="3369">
                  <c:v>1.4386846442863525E-2</c:v>
                </c:pt>
                <c:pt idx="3370">
                  <c:v>1.4389275302150591E-2</c:v>
                </c:pt>
                <c:pt idx="3371">
                  <c:v>1.4391685928524614E-2</c:v>
                </c:pt>
                <c:pt idx="3372">
                  <c:v>1.4394078293586831E-2</c:v>
                </c:pt>
                <c:pt idx="3373">
                  <c:v>1.4396452368940015E-2</c:v>
                </c:pt>
                <c:pt idx="3374">
                  <c:v>1.4398808126187809E-2</c:v>
                </c:pt>
                <c:pt idx="3375">
                  <c:v>1.44011455369343E-2</c:v>
                </c:pt>
                <c:pt idx="3376">
                  <c:v>1.4403464572783568E-2</c:v>
                </c:pt>
                <c:pt idx="3377">
                  <c:v>1.4405765205341894E-2</c:v>
                </c:pt>
                <c:pt idx="3378">
                  <c:v>1.4408047406215546E-2</c:v>
                </c:pt>
                <c:pt idx="3379">
                  <c:v>1.4410311147011018E-2</c:v>
                </c:pt>
                <c:pt idx="3380">
                  <c:v>1.4412556399336779E-2</c:v>
                </c:pt>
                <c:pt idx="3381">
                  <c:v>1.4414783134801289E-2</c:v>
                </c:pt>
                <c:pt idx="3382">
                  <c:v>1.4416991325013669E-2</c:v>
                </c:pt>
                <c:pt idx="3383">
                  <c:v>1.4419180941584358E-2</c:v>
                </c:pt>
                <c:pt idx="3384">
                  <c:v>1.4421351956124226E-2</c:v>
                </c:pt>
                <c:pt idx="3385">
                  <c:v>1.4423504340245244E-2</c:v>
                </c:pt>
                <c:pt idx="3386">
                  <c:v>1.4425638065559595E-2</c:v>
                </c:pt>
                <c:pt idx="3387">
                  <c:v>1.4427753103680786E-2</c:v>
                </c:pt>
                <c:pt idx="3388">
                  <c:v>1.4429849426222753E-2</c:v>
                </c:pt>
                <c:pt idx="3389">
                  <c:v>1.4431927004800968E-2</c:v>
                </c:pt>
                <c:pt idx="3390">
                  <c:v>1.4433985811030687E-2</c:v>
                </c:pt>
                <c:pt idx="3391">
                  <c:v>1.4436025816528912E-2</c:v>
                </c:pt>
                <c:pt idx="3392">
                  <c:v>1.4438046992912432E-2</c:v>
                </c:pt>
                <c:pt idx="3393">
                  <c:v>1.4441723703630409E-2</c:v>
                </c:pt>
                <c:pt idx="3394">
                  <c:v>1.4442032744811262E-2</c:v>
                </c:pt>
                <c:pt idx="3395">
                  <c:v>1.4443997263565617E-2</c:v>
                </c:pt>
                <c:pt idx="3396">
                  <c:v>1.4445942839683364E-2</c:v>
                </c:pt>
                <c:pt idx="3397">
                  <c:v>1.4447869444786762E-2</c:v>
                </c:pt>
                <c:pt idx="3398">
                  <c:v>1.4449777050498073E-2</c:v>
                </c:pt>
                <c:pt idx="3399">
                  <c:v>1.4451665628440873E-2</c:v>
                </c:pt>
                <c:pt idx="3400">
                  <c:v>1.4453535150239174E-2</c:v>
                </c:pt>
                <c:pt idx="3401">
                  <c:v>1.4455385587518743E-2</c:v>
                </c:pt>
                <c:pt idx="3402">
                  <c:v>1.4457216911904469E-2</c:v>
                </c:pt>
                <c:pt idx="3403">
                  <c:v>1.4459029095024089E-2</c:v>
                </c:pt>
                <c:pt idx="3404">
                  <c:v>1.4460822108505338E-2</c:v>
                </c:pt>
                <c:pt idx="3405">
                  <c:v>1.4462595923976394E-2</c:v>
                </c:pt>
                <c:pt idx="3406">
                  <c:v>1.4464350513067398E-2</c:v>
                </c:pt>
                <c:pt idx="3407">
                  <c:v>1.4466085847408499E-2</c:v>
                </c:pt>
                <c:pt idx="3408">
                  <c:v>1.4467801898631156E-2</c:v>
                </c:pt>
                <c:pt idx="3409">
                  <c:v>1.4469498638367922E-2</c:v>
                </c:pt>
                <c:pt idx="3410">
                  <c:v>1.4471176038252011E-2</c:v>
                </c:pt>
                <c:pt idx="3411">
                  <c:v>1.4472834069917071E-2</c:v>
                </c:pt>
                <c:pt idx="3412">
                  <c:v>1.447447270499916E-2</c:v>
                </c:pt>
                <c:pt idx="3413">
                  <c:v>1.4476091915133243E-2</c:v>
                </c:pt>
                <c:pt idx="3414">
                  <c:v>1.447769167195735E-2</c:v>
                </c:pt>
                <c:pt idx="3415">
                  <c:v>1.4479271947108635E-2</c:v>
                </c:pt>
                <c:pt idx="3416">
                  <c:v>1.4480832712226659E-2</c:v>
                </c:pt>
                <c:pt idx="3417">
                  <c:v>1.4482373938951205E-2</c:v>
                </c:pt>
                <c:pt idx="3418">
                  <c:v>1.4483895598922492E-2</c:v>
                </c:pt>
                <c:pt idx="3419">
                  <c:v>1.4485397663783147E-2</c:v>
                </c:pt>
                <c:pt idx="3420">
                  <c:v>1.4486880105175366E-2</c:v>
                </c:pt>
                <c:pt idx="3421">
                  <c:v>1.4488342894743305E-2</c:v>
                </c:pt>
                <c:pt idx="3422">
                  <c:v>1.4489786004131786E-2</c:v>
                </c:pt>
                <c:pt idx="3423">
                  <c:v>1.4491209404986504E-2</c:v>
                </c:pt>
                <c:pt idx="3424">
                  <c:v>1.4492613068953809E-2</c:v>
                </c:pt>
                <c:pt idx="3425">
                  <c:v>1.4493996967682244E-2</c:v>
                </c:pt>
                <c:pt idx="3426">
                  <c:v>1.4495361072819913E-2</c:v>
                </c:pt>
                <c:pt idx="3427">
                  <c:v>1.4496705356017547E-2</c:v>
                </c:pt>
                <c:pt idx="3428">
                  <c:v>1.4498029788924782E-2</c:v>
                </c:pt>
                <c:pt idx="3429">
                  <c:v>1.4499334343194543E-2</c:v>
                </c:pt>
                <c:pt idx="3430">
                  <c:v>1.4501538821386965E-2</c:v>
                </c:pt>
                <c:pt idx="3431">
                  <c:v>1.4502797897796092E-2</c:v>
                </c:pt>
                <c:pt idx="3432">
                  <c:v>1.450403700084231E-2</c:v>
                </c:pt>
                <c:pt idx="3433">
                  <c:v>1.4505256102179247E-2</c:v>
                </c:pt>
                <c:pt idx="3434">
                  <c:v>1.4506455173461838E-2</c:v>
                </c:pt>
                <c:pt idx="3435">
                  <c:v>1.4507634186346109E-2</c:v>
                </c:pt>
                <c:pt idx="3436">
                  <c:v>1.4508793112488301E-2</c:v>
                </c:pt>
                <c:pt idx="3437">
                  <c:v>1.4509931923546835E-2</c:v>
                </c:pt>
                <c:pt idx="3438">
                  <c:v>1.4511050591180566E-2</c:v>
                </c:pt>
                <c:pt idx="3439">
                  <c:v>1.4512149087050091E-2</c:v>
                </c:pt>
                <c:pt idx="3440">
                  <c:v>1.4513227382816664E-2</c:v>
                </c:pt>
                <c:pt idx="3441">
                  <c:v>1.4514285450142189E-2</c:v>
                </c:pt>
                <c:pt idx="3442">
                  <c:v>1.4515323260690534E-2</c:v>
                </c:pt>
                <c:pt idx="3443">
                  <c:v>1.4515288663615454E-2</c:v>
                </c:pt>
                <c:pt idx="3444">
                  <c:v>1.4517687019430865E-2</c:v>
                </c:pt>
                <c:pt idx="3445">
                  <c:v>1.4518170011722561E-2</c:v>
                </c:pt>
                <c:pt idx="3446">
                  <c:v>1.4519271368419453E-2</c:v>
                </c:pt>
                <c:pt idx="3447">
                  <c:v>1.452020747007254E-2</c:v>
                </c:pt>
                <c:pt idx="3448">
                  <c:v>1.4521123144953201E-2</c:v>
                </c:pt>
                <c:pt idx="3449">
                  <c:v>1.4522018364732488E-2</c:v>
                </c:pt>
                <c:pt idx="3450">
                  <c:v>1.4522893101082981E-2</c:v>
                </c:pt>
                <c:pt idx="3451">
                  <c:v>1.4523747325678781E-2</c:v>
                </c:pt>
                <c:pt idx="3452">
                  <c:v>1.4524581010194427E-2</c:v>
                </c:pt>
                <c:pt idx="3453">
                  <c:v>1.4525394126306199E-2</c:v>
                </c:pt>
                <c:pt idx="3454">
                  <c:v>1.4526186645691466E-2</c:v>
                </c:pt>
                <c:pt idx="3455">
                  <c:v>1.4526958540028469E-2</c:v>
                </c:pt>
                <c:pt idx="3456">
                  <c:v>1.4526714063667224E-2</c:v>
                </c:pt>
                <c:pt idx="3457">
                  <c:v>1.4528440340277839E-2</c:v>
                </c:pt>
                <c:pt idx="3458">
                  <c:v>1.4529150189553003E-2</c:v>
                </c:pt>
                <c:pt idx="3459">
                  <c:v>1.4529839300506154E-2</c:v>
                </c:pt>
                <c:pt idx="3460">
                  <c:v>1.4530507644821413E-2</c:v>
                </c:pt>
                <c:pt idx="3461">
                  <c:v>1.4531155194184426E-2</c:v>
                </c:pt>
                <c:pt idx="3462">
                  <c:v>1.4531781920282366E-2</c:v>
                </c:pt>
                <c:pt idx="3463">
                  <c:v>1.453238779480371E-2</c:v>
                </c:pt>
                <c:pt idx="3464">
                  <c:v>1.4532972789437153E-2</c:v>
                </c:pt>
                <c:pt idx="3465">
                  <c:v>1.4532581054015715E-2</c:v>
                </c:pt>
                <c:pt idx="3466">
                  <c:v>1.4534080025805576E-2</c:v>
                </c:pt>
                <c:pt idx="3467">
                  <c:v>1.4534602210925569E-2</c:v>
                </c:pt>
                <c:pt idx="3468">
                  <c:v>1.4535103402927912E-2</c:v>
                </c:pt>
                <c:pt idx="3469">
                  <c:v>1.4535583573508919E-2</c:v>
                </c:pt>
                <c:pt idx="3470">
                  <c:v>1.4536042694365347E-2</c:v>
                </c:pt>
                <c:pt idx="3471">
                  <c:v>1.4536480737195259E-2</c:v>
                </c:pt>
                <c:pt idx="3472">
                  <c:v>1.4536897673698238E-2</c:v>
                </c:pt>
                <c:pt idx="3473">
                  <c:v>1.4537293475575397E-2</c:v>
                </c:pt>
                <c:pt idx="3474">
                  <c:v>1.4537668114528935E-2</c:v>
                </c:pt>
                <c:pt idx="3475">
                  <c:v>1.4538021562261923E-2</c:v>
                </c:pt>
                <c:pt idx="3476">
                  <c:v>1.4538353790479394E-2</c:v>
                </c:pt>
                <c:pt idx="3477">
                  <c:v>1.4538664770887031E-2</c:v>
                </c:pt>
                <c:pt idx="3478">
                  <c:v>1.4538057507525076E-2</c:v>
                </c:pt>
                <c:pt idx="3479">
                  <c:v>1.4539222875105349E-2</c:v>
                </c:pt>
                <c:pt idx="3480">
                  <c:v>1.4539469942334585E-2</c:v>
                </c:pt>
                <c:pt idx="3481">
                  <c:v>1.4539695648591757E-2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4048384"/>
        <c:axId val="684050304"/>
      </c:lineChart>
      <c:scatterChart>
        <c:scatterStyle val="lineMarker"/>
        <c:varyColors val="0"/>
        <c:ser>
          <c:idx val="1"/>
          <c:order val="1"/>
          <c:tx>
            <c:v>FRA</c:v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rgbClr val="FF00FF"/>
              </a:solidFill>
              <a:ln>
                <a:noFill/>
              </a:ln>
            </c:spPr>
          </c:marker>
          <c:xVal>
            <c:numRef>
              <c:f>[0]!FRA1YDates</c:f>
              <c:numCache>
                <c:formatCode>ddd\,\ dd\-mmm\-yyyy</c:formatCode>
                <c:ptCount val="13"/>
                <c:pt idx="0">
                  <c:v>42390</c:v>
                </c:pt>
                <c:pt idx="1">
                  <c:v>42422</c:v>
                </c:pt>
                <c:pt idx="2">
                  <c:v>42450</c:v>
                </c:pt>
                <c:pt idx="3">
                  <c:v>42481</c:v>
                </c:pt>
                <c:pt idx="4">
                  <c:v>42513</c:v>
                </c:pt>
                <c:pt idx="5">
                  <c:v>42542</c:v>
                </c:pt>
                <c:pt idx="6">
                  <c:v>42572</c:v>
                </c:pt>
                <c:pt idx="7">
                  <c:v>42604</c:v>
                </c:pt>
                <c:pt idx="8">
                  <c:v>42634</c:v>
                </c:pt>
                <c:pt idx="9">
                  <c:v>42664</c:v>
                </c:pt>
                <c:pt idx="10">
                  <c:v>42695</c:v>
                </c:pt>
                <c:pt idx="11">
                  <c:v>42725</c:v>
                </c:pt>
                <c:pt idx="12">
                  <c:v>43090</c:v>
                </c:pt>
              </c:numCache>
            </c:numRef>
          </c:xVal>
          <c:yVal>
            <c:numRef>
              <c:f>[0]!FRA1YSeries</c:f>
              <c:numCache>
                <c:formatCode>0.0000%</c:formatCode>
                <c:ptCount val="13"/>
                <c:pt idx="0">
                  <c:v>5.5999999999999995E-4</c:v>
                </c:pt>
                <c:pt idx="1">
                  <c:v>5.2000000000000006E-4</c:v>
                </c:pt>
                <c:pt idx="2">
                  <c:v>5.0000000000000001E-4</c:v>
                </c:pt>
                <c:pt idx="3">
                  <c:v>5.1000000000000004E-4</c:v>
                </c:pt>
                <c:pt idx="4">
                  <c:v>5.2999999999999998E-4</c:v>
                </c:pt>
                <c:pt idx="5">
                  <c:v>5.4000000000000001E-4</c:v>
                </c:pt>
                <c:pt idx="6">
                  <c:v>5.8E-4</c:v>
                </c:pt>
                <c:pt idx="7">
                  <c:v>6.2E-4</c:v>
                </c:pt>
                <c:pt idx="8">
                  <c:v>6.7000000000000002E-4</c:v>
                </c:pt>
                <c:pt idx="9">
                  <c:v>7.5000000000000012E-4</c:v>
                </c:pt>
                <c:pt idx="10">
                  <c:v>8.200000000000002E-4</c:v>
                </c:pt>
                <c:pt idx="11">
                  <c:v>8.9999999999999998E-4</c:v>
                </c:pt>
                <c:pt idx="12">
                  <c:v>3.1099999999999995E-3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4048384"/>
        <c:axId val="684050304"/>
      </c:scatterChart>
      <c:dateAx>
        <c:axId val="684048384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405030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4050304"/>
        <c:scaling>
          <c:orientation val="minMax"/>
          <c:max val="4.0000000000000001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4048384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ON Forward Rates</a:t>
            </a:r>
          </a:p>
        </c:rich>
      </c:tx>
      <c:layout/>
      <c:overlay val="1"/>
    </c:title>
    <c:autoTitleDeleted val="0"/>
    <c:plotArea>
      <c:layout>
        <c:manualLayout>
          <c:layoutTarget val="inner"/>
          <c:xMode val="edge"/>
          <c:yMode val="edge"/>
          <c:x val="8.902343646438135E-2"/>
          <c:y val="4.252562179727534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Forward Rates</c:v>
          </c:tx>
          <c:marker>
            <c:symbol val="circle"/>
            <c:size val="2"/>
          </c:marker>
          <c:cat>
            <c:numRef>
              <c:f>[0]!SettlementDates</c:f>
              <c:numCache>
                <c:formatCode>d\-mmm\-yy</c:formatCode>
                <c:ptCount val="3534"/>
                <c:pt idx="0">
                  <c:v>42359</c:v>
                </c:pt>
                <c:pt idx="1">
                  <c:v>42360</c:v>
                </c:pt>
                <c:pt idx="2">
                  <c:v>42361</c:v>
                </c:pt>
                <c:pt idx="3">
                  <c:v>42362</c:v>
                </c:pt>
                <c:pt idx="4">
                  <c:v>42366</c:v>
                </c:pt>
                <c:pt idx="5">
                  <c:v>42367</c:v>
                </c:pt>
                <c:pt idx="6">
                  <c:v>42368</c:v>
                </c:pt>
                <c:pt idx="7">
                  <c:v>42369</c:v>
                </c:pt>
                <c:pt idx="8">
                  <c:v>42373</c:v>
                </c:pt>
                <c:pt idx="9">
                  <c:v>42374</c:v>
                </c:pt>
                <c:pt idx="10">
                  <c:v>42375</c:v>
                </c:pt>
                <c:pt idx="11">
                  <c:v>42376</c:v>
                </c:pt>
                <c:pt idx="12">
                  <c:v>42377</c:v>
                </c:pt>
                <c:pt idx="13">
                  <c:v>42380</c:v>
                </c:pt>
                <c:pt idx="14">
                  <c:v>42381</c:v>
                </c:pt>
                <c:pt idx="15">
                  <c:v>42382</c:v>
                </c:pt>
                <c:pt idx="16">
                  <c:v>42383</c:v>
                </c:pt>
                <c:pt idx="17">
                  <c:v>42384</c:v>
                </c:pt>
                <c:pt idx="18">
                  <c:v>42387</c:v>
                </c:pt>
                <c:pt idx="19">
                  <c:v>42388</c:v>
                </c:pt>
                <c:pt idx="20">
                  <c:v>42389</c:v>
                </c:pt>
                <c:pt idx="21">
                  <c:v>42390</c:v>
                </c:pt>
                <c:pt idx="22">
                  <c:v>42391</c:v>
                </c:pt>
                <c:pt idx="23">
                  <c:v>42394</c:v>
                </c:pt>
                <c:pt idx="24">
                  <c:v>42395</c:v>
                </c:pt>
                <c:pt idx="25">
                  <c:v>42396</c:v>
                </c:pt>
                <c:pt idx="26">
                  <c:v>42397</c:v>
                </c:pt>
                <c:pt idx="27">
                  <c:v>42398</c:v>
                </c:pt>
                <c:pt idx="28">
                  <c:v>42401</c:v>
                </c:pt>
                <c:pt idx="29">
                  <c:v>42402</c:v>
                </c:pt>
                <c:pt idx="30">
                  <c:v>42403</c:v>
                </c:pt>
                <c:pt idx="31">
                  <c:v>42404</c:v>
                </c:pt>
                <c:pt idx="32">
                  <c:v>42405</c:v>
                </c:pt>
                <c:pt idx="33">
                  <c:v>42408</c:v>
                </c:pt>
                <c:pt idx="34">
                  <c:v>42409</c:v>
                </c:pt>
                <c:pt idx="35">
                  <c:v>42410</c:v>
                </c:pt>
                <c:pt idx="36">
                  <c:v>42411</c:v>
                </c:pt>
                <c:pt idx="37">
                  <c:v>42412</c:v>
                </c:pt>
                <c:pt idx="38">
                  <c:v>42415</c:v>
                </c:pt>
                <c:pt idx="39">
                  <c:v>42416</c:v>
                </c:pt>
                <c:pt idx="40">
                  <c:v>42417</c:v>
                </c:pt>
                <c:pt idx="41">
                  <c:v>42418</c:v>
                </c:pt>
                <c:pt idx="42">
                  <c:v>42419</c:v>
                </c:pt>
                <c:pt idx="43">
                  <c:v>42422</c:v>
                </c:pt>
                <c:pt idx="44">
                  <c:v>42423</c:v>
                </c:pt>
                <c:pt idx="45">
                  <c:v>42424</c:v>
                </c:pt>
                <c:pt idx="46">
                  <c:v>42425</c:v>
                </c:pt>
                <c:pt idx="47">
                  <c:v>42426</c:v>
                </c:pt>
                <c:pt idx="48">
                  <c:v>42429</c:v>
                </c:pt>
                <c:pt idx="49">
                  <c:v>42430</c:v>
                </c:pt>
                <c:pt idx="50">
                  <c:v>42431</c:v>
                </c:pt>
                <c:pt idx="51">
                  <c:v>42432</c:v>
                </c:pt>
                <c:pt idx="52">
                  <c:v>42433</c:v>
                </c:pt>
                <c:pt idx="53">
                  <c:v>42436</c:v>
                </c:pt>
                <c:pt idx="54">
                  <c:v>42437</c:v>
                </c:pt>
                <c:pt idx="55">
                  <c:v>42438</c:v>
                </c:pt>
                <c:pt idx="56">
                  <c:v>42439</c:v>
                </c:pt>
                <c:pt idx="57">
                  <c:v>42440</c:v>
                </c:pt>
                <c:pt idx="58">
                  <c:v>42443</c:v>
                </c:pt>
                <c:pt idx="59">
                  <c:v>42444</c:v>
                </c:pt>
                <c:pt idx="60">
                  <c:v>42445</c:v>
                </c:pt>
                <c:pt idx="61">
                  <c:v>42446</c:v>
                </c:pt>
                <c:pt idx="62">
                  <c:v>42447</c:v>
                </c:pt>
                <c:pt idx="63">
                  <c:v>42450</c:v>
                </c:pt>
                <c:pt idx="64">
                  <c:v>42451</c:v>
                </c:pt>
                <c:pt idx="65">
                  <c:v>42452</c:v>
                </c:pt>
                <c:pt idx="66">
                  <c:v>42453</c:v>
                </c:pt>
                <c:pt idx="67">
                  <c:v>42458</c:v>
                </c:pt>
                <c:pt idx="68">
                  <c:v>42459</c:v>
                </c:pt>
                <c:pt idx="69">
                  <c:v>42460</c:v>
                </c:pt>
                <c:pt idx="70">
                  <c:v>42461</c:v>
                </c:pt>
                <c:pt idx="71">
                  <c:v>42464</c:v>
                </c:pt>
                <c:pt idx="72">
                  <c:v>42465</c:v>
                </c:pt>
                <c:pt idx="73">
                  <c:v>42466</c:v>
                </c:pt>
                <c:pt idx="74">
                  <c:v>42467</c:v>
                </c:pt>
                <c:pt idx="75">
                  <c:v>42468</c:v>
                </c:pt>
                <c:pt idx="76">
                  <c:v>42471</c:v>
                </c:pt>
                <c:pt idx="77">
                  <c:v>42472</c:v>
                </c:pt>
                <c:pt idx="78">
                  <c:v>42473</c:v>
                </c:pt>
                <c:pt idx="79">
                  <c:v>42474</c:v>
                </c:pt>
                <c:pt idx="80">
                  <c:v>42475</c:v>
                </c:pt>
                <c:pt idx="81">
                  <c:v>42478</c:v>
                </c:pt>
                <c:pt idx="82">
                  <c:v>42479</c:v>
                </c:pt>
                <c:pt idx="83">
                  <c:v>42480</c:v>
                </c:pt>
                <c:pt idx="84">
                  <c:v>42481</c:v>
                </c:pt>
                <c:pt idx="85">
                  <c:v>42482</c:v>
                </c:pt>
                <c:pt idx="86">
                  <c:v>42485</c:v>
                </c:pt>
                <c:pt idx="87">
                  <c:v>42486</c:v>
                </c:pt>
                <c:pt idx="88">
                  <c:v>42487</c:v>
                </c:pt>
                <c:pt idx="89">
                  <c:v>42488</c:v>
                </c:pt>
                <c:pt idx="90">
                  <c:v>42489</c:v>
                </c:pt>
                <c:pt idx="91">
                  <c:v>42492</c:v>
                </c:pt>
                <c:pt idx="92">
                  <c:v>42493</c:v>
                </c:pt>
                <c:pt idx="93">
                  <c:v>42494</c:v>
                </c:pt>
                <c:pt idx="94">
                  <c:v>42495</c:v>
                </c:pt>
                <c:pt idx="95">
                  <c:v>42496</c:v>
                </c:pt>
                <c:pt idx="96">
                  <c:v>42499</c:v>
                </c:pt>
                <c:pt idx="97">
                  <c:v>42500</c:v>
                </c:pt>
                <c:pt idx="98">
                  <c:v>42501</c:v>
                </c:pt>
                <c:pt idx="99">
                  <c:v>42502</c:v>
                </c:pt>
                <c:pt idx="100">
                  <c:v>42503</c:v>
                </c:pt>
                <c:pt idx="101">
                  <c:v>42506</c:v>
                </c:pt>
                <c:pt idx="102">
                  <c:v>42507</c:v>
                </c:pt>
                <c:pt idx="103">
                  <c:v>42508</c:v>
                </c:pt>
                <c:pt idx="104">
                  <c:v>42509</c:v>
                </c:pt>
                <c:pt idx="105">
                  <c:v>42510</c:v>
                </c:pt>
                <c:pt idx="106">
                  <c:v>42513</c:v>
                </c:pt>
                <c:pt idx="107">
                  <c:v>42514</c:v>
                </c:pt>
                <c:pt idx="108">
                  <c:v>42515</c:v>
                </c:pt>
                <c:pt idx="109">
                  <c:v>42516</c:v>
                </c:pt>
                <c:pt idx="110">
                  <c:v>42517</c:v>
                </c:pt>
                <c:pt idx="111">
                  <c:v>42520</c:v>
                </c:pt>
                <c:pt idx="112">
                  <c:v>42521</c:v>
                </c:pt>
                <c:pt idx="113">
                  <c:v>42522</c:v>
                </c:pt>
                <c:pt idx="114">
                  <c:v>42523</c:v>
                </c:pt>
                <c:pt idx="115">
                  <c:v>42524</c:v>
                </c:pt>
                <c:pt idx="116">
                  <c:v>42527</c:v>
                </c:pt>
                <c:pt idx="117">
                  <c:v>42528</c:v>
                </c:pt>
                <c:pt idx="118">
                  <c:v>42529</c:v>
                </c:pt>
                <c:pt idx="119">
                  <c:v>42530</c:v>
                </c:pt>
                <c:pt idx="120">
                  <c:v>42531</c:v>
                </c:pt>
                <c:pt idx="121">
                  <c:v>42534</c:v>
                </c:pt>
                <c:pt idx="122">
                  <c:v>42535</c:v>
                </c:pt>
                <c:pt idx="123">
                  <c:v>42536</c:v>
                </c:pt>
                <c:pt idx="124">
                  <c:v>42537</c:v>
                </c:pt>
                <c:pt idx="125">
                  <c:v>42538</c:v>
                </c:pt>
                <c:pt idx="126">
                  <c:v>42541</c:v>
                </c:pt>
                <c:pt idx="127">
                  <c:v>42542</c:v>
                </c:pt>
                <c:pt idx="128">
                  <c:v>42543</c:v>
                </c:pt>
                <c:pt idx="129">
                  <c:v>42544</c:v>
                </c:pt>
                <c:pt idx="130">
                  <c:v>42545</c:v>
                </c:pt>
                <c:pt idx="131">
                  <c:v>42548</c:v>
                </c:pt>
                <c:pt idx="132">
                  <c:v>42549</c:v>
                </c:pt>
                <c:pt idx="133">
                  <c:v>42550</c:v>
                </c:pt>
                <c:pt idx="134">
                  <c:v>42551</c:v>
                </c:pt>
                <c:pt idx="135">
                  <c:v>42552</c:v>
                </c:pt>
                <c:pt idx="136">
                  <c:v>42555</c:v>
                </c:pt>
                <c:pt idx="137">
                  <c:v>42556</c:v>
                </c:pt>
                <c:pt idx="138">
                  <c:v>42557</c:v>
                </c:pt>
                <c:pt idx="139">
                  <c:v>42558</c:v>
                </c:pt>
                <c:pt idx="140">
                  <c:v>42559</c:v>
                </c:pt>
                <c:pt idx="141">
                  <c:v>42562</c:v>
                </c:pt>
                <c:pt idx="142">
                  <c:v>42563</c:v>
                </c:pt>
                <c:pt idx="143">
                  <c:v>42564</c:v>
                </c:pt>
                <c:pt idx="144">
                  <c:v>42565</c:v>
                </c:pt>
                <c:pt idx="145">
                  <c:v>42566</c:v>
                </c:pt>
                <c:pt idx="146">
                  <c:v>42569</c:v>
                </c:pt>
                <c:pt idx="147">
                  <c:v>42570</c:v>
                </c:pt>
                <c:pt idx="148">
                  <c:v>42571</c:v>
                </c:pt>
                <c:pt idx="149">
                  <c:v>42572</c:v>
                </c:pt>
                <c:pt idx="150">
                  <c:v>42573</c:v>
                </c:pt>
                <c:pt idx="151">
                  <c:v>42576</c:v>
                </c:pt>
                <c:pt idx="152">
                  <c:v>42577</c:v>
                </c:pt>
                <c:pt idx="153">
                  <c:v>42578</c:v>
                </c:pt>
                <c:pt idx="154">
                  <c:v>42579</c:v>
                </c:pt>
                <c:pt idx="155">
                  <c:v>42580</c:v>
                </c:pt>
                <c:pt idx="156">
                  <c:v>42583</c:v>
                </c:pt>
                <c:pt idx="157">
                  <c:v>42584</c:v>
                </c:pt>
                <c:pt idx="158">
                  <c:v>42585</c:v>
                </c:pt>
                <c:pt idx="159">
                  <c:v>42586</c:v>
                </c:pt>
                <c:pt idx="160">
                  <c:v>42587</c:v>
                </c:pt>
                <c:pt idx="161">
                  <c:v>42590</c:v>
                </c:pt>
                <c:pt idx="162">
                  <c:v>42591</c:v>
                </c:pt>
                <c:pt idx="163">
                  <c:v>42592</c:v>
                </c:pt>
                <c:pt idx="164">
                  <c:v>42593</c:v>
                </c:pt>
                <c:pt idx="165">
                  <c:v>42594</c:v>
                </c:pt>
                <c:pt idx="166">
                  <c:v>42597</c:v>
                </c:pt>
                <c:pt idx="167">
                  <c:v>42598</c:v>
                </c:pt>
                <c:pt idx="168">
                  <c:v>42599</c:v>
                </c:pt>
                <c:pt idx="169">
                  <c:v>42600</c:v>
                </c:pt>
                <c:pt idx="170">
                  <c:v>42601</c:v>
                </c:pt>
                <c:pt idx="171">
                  <c:v>42604</c:v>
                </c:pt>
                <c:pt idx="172">
                  <c:v>42605</c:v>
                </c:pt>
                <c:pt idx="173">
                  <c:v>42606</c:v>
                </c:pt>
                <c:pt idx="174">
                  <c:v>42607</c:v>
                </c:pt>
                <c:pt idx="175">
                  <c:v>42608</c:v>
                </c:pt>
                <c:pt idx="176">
                  <c:v>42611</c:v>
                </c:pt>
                <c:pt idx="177">
                  <c:v>42612</c:v>
                </c:pt>
                <c:pt idx="178">
                  <c:v>42613</c:v>
                </c:pt>
                <c:pt idx="179">
                  <c:v>42614</c:v>
                </c:pt>
                <c:pt idx="180">
                  <c:v>42615</c:v>
                </c:pt>
                <c:pt idx="181">
                  <c:v>42618</c:v>
                </c:pt>
                <c:pt idx="182">
                  <c:v>42619</c:v>
                </c:pt>
                <c:pt idx="183">
                  <c:v>42620</c:v>
                </c:pt>
                <c:pt idx="184">
                  <c:v>42621</c:v>
                </c:pt>
                <c:pt idx="185">
                  <c:v>42622</c:v>
                </c:pt>
                <c:pt idx="186">
                  <c:v>42625</c:v>
                </c:pt>
                <c:pt idx="187">
                  <c:v>42626</c:v>
                </c:pt>
                <c:pt idx="188">
                  <c:v>42627</c:v>
                </c:pt>
                <c:pt idx="189">
                  <c:v>42628</c:v>
                </c:pt>
                <c:pt idx="190">
                  <c:v>42629</c:v>
                </c:pt>
                <c:pt idx="191">
                  <c:v>42632</c:v>
                </c:pt>
                <c:pt idx="192">
                  <c:v>42633</c:v>
                </c:pt>
                <c:pt idx="193">
                  <c:v>42634</c:v>
                </c:pt>
                <c:pt idx="194">
                  <c:v>42635</c:v>
                </c:pt>
                <c:pt idx="195">
                  <c:v>42636</c:v>
                </c:pt>
                <c:pt idx="196">
                  <c:v>42639</c:v>
                </c:pt>
                <c:pt idx="197">
                  <c:v>42640</c:v>
                </c:pt>
                <c:pt idx="198">
                  <c:v>42641</c:v>
                </c:pt>
                <c:pt idx="199">
                  <c:v>42642</c:v>
                </c:pt>
                <c:pt idx="200">
                  <c:v>42643</c:v>
                </c:pt>
                <c:pt idx="201">
                  <c:v>42646</c:v>
                </c:pt>
                <c:pt idx="202">
                  <c:v>42647</c:v>
                </c:pt>
                <c:pt idx="203">
                  <c:v>42648</c:v>
                </c:pt>
                <c:pt idx="204">
                  <c:v>42649</c:v>
                </c:pt>
                <c:pt idx="205">
                  <c:v>42650</c:v>
                </c:pt>
                <c:pt idx="206">
                  <c:v>42653</c:v>
                </c:pt>
                <c:pt idx="207">
                  <c:v>42654</c:v>
                </c:pt>
                <c:pt idx="208">
                  <c:v>42655</c:v>
                </c:pt>
                <c:pt idx="209">
                  <c:v>42656</c:v>
                </c:pt>
                <c:pt idx="210">
                  <c:v>42657</c:v>
                </c:pt>
                <c:pt idx="211">
                  <c:v>42660</c:v>
                </c:pt>
                <c:pt idx="212">
                  <c:v>42661</c:v>
                </c:pt>
                <c:pt idx="213">
                  <c:v>42662</c:v>
                </c:pt>
                <c:pt idx="214">
                  <c:v>42663</c:v>
                </c:pt>
                <c:pt idx="215">
                  <c:v>42664</c:v>
                </c:pt>
                <c:pt idx="216">
                  <c:v>42667</c:v>
                </c:pt>
                <c:pt idx="217">
                  <c:v>42668</c:v>
                </c:pt>
                <c:pt idx="218">
                  <c:v>42669</c:v>
                </c:pt>
                <c:pt idx="219">
                  <c:v>42670</c:v>
                </c:pt>
                <c:pt idx="220">
                  <c:v>42671</c:v>
                </c:pt>
                <c:pt idx="221">
                  <c:v>42674</c:v>
                </c:pt>
                <c:pt idx="222">
                  <c:v>42675</c:v>
                </c:pt>
                <c:pt idx="223">
                  <c:v>42676</c:v>
                </c:pt>
                <c:pt idx="224">
                  <c:v>42677</c:v>
                </c:pt>
                <c:pt idx="225">
                  <c:v>42678</c:v>
                </c:pt>
                <c:pt idx="226">
                  <c:v>42681</c:v>
                </c:pt>
                <c:pt idx="227">
                  <c:v>42682</c:v>
                </c:pt>
                <c:pt idx="228">
                  <c:v>42683</c:v>
                </c:pt>
                <c:pt idx="229">
                  <c:v>42684</c:v>
                </c:pt>
                <c:pt idx="230">
                  <c:v>42685</c:v>
                </c:pt>
                <c:pt idx="231">
                  <c:v>42688</c:v>
                </c:pt>
                <c:pt idx="232">
                  <c:v>42689</c:v>
                </c:pt>
                <c:pt idx="233">
                  <c:v>42690</c:v>
                </c:pt>
                <c:pt idx="234">
                  <c:v>42691</c:v>
                </c:pt>
                <c:pt idx="235">
                  <c:v>42692</c:v>
                </c:pt>
                <c:pt idx="236">
                  <c:v>42695</c:v>
                </c:pt>
                <c:pt idx="237">
                  <c:v>42696</c:v>
                </c:pt>
                <c:pt idx="238">
                  <c:v>42697</c:v>
                </c:pt>
                <c:pt idx="239">
                  <c:v>42698</c:v>
                </c:pt>
                <c:pt idx="240">
                  <c:v>42699</c:v>
                </c:pt>
                <c:pt idx="241">
                  <c:v>42702</c:v>
                </c:pt>
                <c:pt idx="242">
                  <c:v>42703</c:v>
                </c:pt>
                <c:pt idx="243">
                  <c:v>42704</c:v>
                </c:pt>
                <c:pt idx="244">
                  <c:v>42705</c:v>
                </c:pt>
                <c:pt idx="245">
                  <c:v>42706</c:v>
                </c:pt>
                <c:pt idx="246">
                  <c:v>42709</c:v>
                </c:pt>
                <c:pt idx="247">
                  <c:v>42710</c:v>
                </c:pt>
                <c:pt idx="248">
                  <c:v>42711</c:v>
                </c:pt>
                <c:pt idx="249">
                  <c:v>42712</c:v>
                </c:pt>
                <c:pt idx="250">
                  <c:v>42713</c:v>
                </c:pt>
                <c:pt idx="251">
                  <c:v>42716</c:v>
                </c:pt>
                <c:pt idx="252">
                  <c:v>42717</c:v>
                </c:pt>
                <c:pt idx="253">
                  <c:v>42718</c:v>
                </c:pt>
                <c:pt idx="254">
                  <c:v>42719</c:v>
                </c:pt>
                <c:pt idx="255">
                  <c:v>42720</c:v>
                </c:pt>
                <c:pt idx="256">
                  <c:v>42723</c:v>
                </c:pt>
                <c:pt idx="257">
                  <c:v>42724</c:v>
                </c:pt>
                <c:pt idx="258">
                  <c:v>42725</c:v>
                </c:pt>
                <c:pt idx="259">
                  <c:v>42726</c:v>
                </c:pt>
                <c:pt idx="260">
                  <c:v>42727</c:v>
                </c:pt>
                <c:pt idx="261">
                  <c:v>42731</c:v>
                </c:pt>
                <c:pt idx="262">
                  <c:v>42732</c:v>
                </c:pt>
                <c:pt idx="263">
                  <c:v>42733</c:v>
                </c:pt>
                <c:pt idx="264">
                  <c:v>42734</c:v>
                </c:pt>
                <c:pt idx="265">
                  <c:v>42737</c:v>
                </c:pt>
                <c:pt idx="266">
                  <c:v>42738</c:v>
                </c:pt>
                <c:pt idx="267">
                  <c:v>42739</c:v>
                </c:pt>
                <c:pt idx="268">
                  <c:v>42740</c:v>
                </c:pt>
                <c:pt idx="269">
                  <c:v>42741</c:v>
                </c:pt>
                <c:pt idx="270">
                  <c:v>42744</c:v>
                </c:pt>
                <c:pt idx="271">
                  <c:v>42745</c:v>
                </c:pt>
                <c:pt idx="272">
                  <c:v>42746</c:v>
                </c:pt>
                <c:pt idx="273">
                  <c:v>42747</c:v>
                </c:pt>
                <c:pt idx="274">
                  <c:v>42748</c:v>
                </c:pt>
                <c:pt idx="275">
                  <c:v>42751</c:v>
                </c:pt>
                <c:pt idx="276">
                  <c:v>42752</c:v>
                </c:pt>
                <c:pt idx="277">
                  <c:v>42753</c:v>
                </c:pt>
                <c:pt idx="278">
                  <c:v>42754</c:v>
                </c:pt>
                <c:pt idx="279">
                  <c:v>42755</c:v>
                </c:pt>
                <c:pt idx="280">
                  <c:v>42758</c:v>
                </c:pt>
                <c:pt idx="281">
                  <c:v>42759</c:v>
                </c:pt>
                <c:pt idx="282">
                  <c:v>42760</c:v>
                </c:pt>
                <c:pt idx="283">
                  <c:v>42761</c:v>
                </c:pt>
                <c:pt idx="284">
                  <c:v>42762</c:v>
                </c:pt>
                <c:pt idx="285">
                  <c:v>42765</c:v>
                </c:pt>
                <c:pt idx="286">
                  <c:v>42766</c:v>
                </c:pt>
                <c:pt idx="287">
                  <c:v>42767</c:v>
                </c:pt>
                <c:pt idx="288">
                  <c:v>42768</c:v>
                </c:pt>
                <c:pt idx="289">
                  <c:v>42769</c:v>
                </c:pt>
                <c:pt idx="290">
                  <c:v>42772</c:v>
                </c:pt>
                <c:pt idx="291">
                  <c:v>42773</c:v>
                </c:pt>
                <c:pt idx="292">
                  <c:v>42774</c:v>
                </c:pt>
                <c:pt idx="293">
                  <c:v>42775</c:v>
                </c:pt>
                <c:pt idx="294">
                  <c:v>42776</c:v>
                </c:pt>
                <c:pt idx="295">
                  <c:v>42779</c:v>
                </c:pt>
                <c:pt idx="296">
                  <c:v>42780</c:v>
                </c:pt>
                <c:pt idx="297">
                  <c:v>42781</c:v>
                </c:pt>
                <c:pt idx="298">
                  <c:v>42782</c:v>
                </c:pt>
                <c:pt idx="299">
                  <c:v>42783</c:v>
                </c:pt>
                <c:pt idx="300">
                  <c:v>42786</c:v>
                </c:pt>
                <c:pt idx="301">
                  <c:v>42787</c:v>
                </c:pt>
                <c:pt idx="302">
                  <c:v>42788</c:v>
                </c:pt>
                <c:pt idx="303">
                  <c:v>42789</c:v>
                </c:pt>
                <c:pt idx="304">
                  <c:v>42790</c:v>
                </c:pt>
                <c:pt idx="305">
                  <c:v>42793</c:v>
                </c:pt>
                <c:pt idx="306">
                  <c:v>42794</c:v>
                </c:pt>
                <c:pt idx="307">
                  <c:v>42795</c:v>
                </c:pt>
                <c:pt idx="308">
                  <c:v>42796</c:v>
                </c:pt>
                <c:pt idx="309">
                  <c:v>42797</c:v>
                </c:pt>
                <c:pt idx="310">
                  <c:v>42800</c:v>
                </c:pt>
                <c:pt idx="311">
                  <c:v>42801</c:v>
                </c:pt>
                <c:pt idx="312">
                  <c:v>42802</c:v>
                </c:pt>
                <c:pt idx="313">
                  <c:v>42803</c:v>
                </c:pt>
                <c:pt idx="314">
                  <c:v>42804</c:v>
                </c:pt>
                <c:pt idx="315">
                  <c:v>42807</c:v>
                </c:pt>
                <c:pt idx="316">
                  <c:v>42808</c:v>
                </c:pt>
                <c:pt idx="317">
                  <c:v>42809</c:v>
                </c:pt>
                <c:pt idx="318">
                  <c:v>42810</c:v>
                </c:pt>
                <c:pt idx="319">
                  <c:v>42811</c:v>
                </c:pt>
                <c:pt idx="320">
                  <c:v>42814</c:v>
                </c:pt>
                <c:pt idx="321">
                  <c:v>42815</c:v>
                </c:pt>
                <c:pt idx="322">
                  <c:v>42816</c:v>
                </c:pt>
                <c:pt idx="323">
                  <c:v>42817</c:v>
                </c:pt>
                <c:pt idx="324">
                  <c:v>42818</c:v>
                </c:pt>
                <c:pt idx="325">
                  <c:v>42821</c:v>
                </c:pt>
                <c:pt idx="326">
                  <c:v>42822</c:v>
                </c:pt>
                <c:pt idx="327">
                  <c:v>42823</c:v>
                </c:pt>
                <c:pt idx="328">
                  <c:v>42824</c:v>
                </c:pt>
                <c:pt idx="329">
                  <c:v>42825</c:v>
                </c:pt>
                <c:pt idx="330">
                  <c:v>42828</c:v>
                </c:pt>
                <c:pt idx="331">
                  <c:v>42829</c:v>
                </c:pt>
                <c:pt idx="332">
                  <c:v>42830</c:v>
                </c:pt>
                <c:pt idx="333">
                  <c:v>42831</c:v>
                </c:pt>
                <c:pt idx="334">
                  <c:v>42832</c:v>
                </c:pt>
                <c:pt idx="335">
                  <c:v>42835</c:v>
                </c:pt>
                <c:pt idx="336">
                  <c:v>42836</c:v>
                </c:pt>
                <c:pt idx="337">
                  <c:v>42837</c:v>
                </c:pt>
                <c:pt idx="338">
                  <c:v>42838</c:v>
                </c:pt>
                <c:pt idx="339">
                  <c:v>42843</c:v>
                </c:pt>
                <c:pt idx="340">
                  <c:v>42844</c:v>
                </c:pt>
                <c:pt idx="341">
                  <c:v>42845</c:v>
                </c:pt>
                <c:pt idx="342">
                  <c:v>42846</c:v>
                </c:pt>
                <c:pt idx="343">
                  <c:v>42849</c:v>
                </c:pt>
                <c:pt idx="344">
                  <c:v>42850</c:v>
                </c:pt>
                <c:pt idx="345">
                  <c:v>42851</c:v>
                </c:pt>
                <c:pt idx="346">
                  <c:v>42852</c:v>
                </c:pt>
                <c:pt idx="347">
                  <c:v>42853</c:v>
                </c:pt>
                <c:pt idx="348">
                  <c:v>42857</c:v>
                </c:pt>
                <c:pt idx="349">
                  <c:v>42858</c:v>
                </c:pt>
                <c:pt idx="350">
                  <c:v>42859</c:v>
                </c:pt>
                <c:pt idx="351">
                  <c:v>42860</c:v>
                </c:pt>
                <c:pt idx="352">
                  <c:v>42863</c:v>
                </c:pt>
                <c:pt idx="353">
                  <c:v>42864</c:v>
                </c:pt>
                <c:pt idx="354">
                  <c:v>42865</c:v>
                </c:pt>
                <c:pt idx="355">
                  <c:v>42866</c:v>
                </c:pt>
                <c:pt idx="356">
                  <c:v>42867</c:v>
                </c:pt>
                <c:pt idx="357">
                  <c:v>42870</c:v>
                </c:pt>
                <c:pt idx="358">
                  <c:v>42871</c:v>
                </c:pt>
                <c:pt idx="359">
                  <c:v>42872</c:v>
                </c:pt>
                <c:pt idx="360">
                  <c:v>42873</c:v>
                </c:pt>
                <c:pt idx="361">
                  <c:v>42874</c:v>
                </c:pt>
                <c:pt idx="362">
                  <c:v>42877</c:v>
                </c:pt>
                <c:pt idx="363">
                  <c:v>42878</c:v>
                </c:pt>
                <c:pt idx="364">
                  <c:v>42879</c:v>
                </c:pt>
                <c:pt idx="365">
                  <c:v>42880</c:v>
                </c:pt>
                <c:pt idx="366">
                  <c:v>42881</c:v>
                </c:pt>
                <c:pt idx="367">
                  <c:v>42884</c:v>
                </c:pt>
                <c:pt idx="368">
                  <c:v>42885</c:v>
                </c:pt>
                <c:pt idx="369">
                  <c:v>42886</c:v>
                </c:pt>
                <c:pt idx="370">
                  <c:v>42887</c:v>
                </c:pt>
                <c:pt idx="371">
                  <c:v>42888</c:v>
                </c:pt>
                <c:pt idx="372">
                  <c:v>42891</c:v>
                </c:pt>
                <c:pt idx="373">
                  <c:v>42892</c:v>
                </c:pt>
                <c:pt idx="374">
                  <c:v>42893</c:v>
                </c:pt>
                <c:pt idx="375">
                  <c:v>42894</c:v>
                </c:pt>
                <c:pt idx="376">
                  <c:v>42895</c:v>
                </c:pt>
                <c:pt idx="377">
                  <c:v>42898</c:v>
                </c:pt>
                <c:pt idx="378">
                  <c:v>42899</c:v>
                </c:pt>
                <c:pt idx="379">
                  <c:v>42900</c:v>
                </c:pt>
                <c:pt idx="380">
                  <c:v>42901</c:v>
                </c:pt>
                <c:pt idx="381">
                  <c:v>42902</c:v>
                </c:pt>
                <c:pt idx="382">
                  <c:v>42905</c:v>
                </c:pt>
                <c:pt idx="383">
                  <c:v>42906</c:v>
                </c:pt>
                <c:pt idx="384">
                  <c:v>42907</c:v>
                </c:pt>
                <c:pt idx="385">
                  <c:v>42908</c:v>
                </c:pt>
                <c:pt idx="386">
                  <c:v>42909</c:v>
                </c:pt>
                <c:pt idx="387">
                  <c:v>42912</c:v>
                </c:pt>
                <c:pt idx="388">
                  <c:v>42913</c:v>
                </c:pt>
                <c:pt idx="389">
                  <c:v>42914</c:v>
                </c:pt>
                <c:pt idx="390">
                  <c:v>42915</c:v>
                </c:pt>
                <c:pt idx="391">
                  <c:v>42916</c:v>
                </c:pt>
                <c:pt idx="392">
                  <c:v>42919</c:v>
                </c:pt>
                <c:pt idx="393">
                  <c:v>42920</c:v>
                </c:pt>
                <c:pt idx="394">
                  <c:v>42921</c:v>
                </c:pt>
                <c:pt idx="395">
                  <c:v>42922</c:v>
                </c:pt>
                <c:pt idx="396">
                  <c:v>42923</c:v>
                </c:pt>
                <c:pt idx="397">
                  <c:v>42926</c:v>
                </c:pt>
                <c:pt idx="398">
                  <c:v>42927</c:v>
                </c:pt>
                <c:pt idx="399">
                  <c:v>42928</c:v>
                </c:pt>
                <c:pt idx="400">
                  <c:v>42929</c:v>
                </c:pt>
                <c:pt idx="401">
                  <c:v>42930</c:v>
                </c:pt>
                <c:pt idx="402">
                  <c:v>42933</c:v>
                </c:pt>
                <c:pt idx="403">
                  <c:v>42934</c:v>
                </c:pt>
                <c:pt idx="404">
                  <c:v>42935</c:v>
                </c:pt>
                <c:pt idx="405">
                  <c:v>42936</c:v>
                </c:pt>
                <c:pt idx="406">
                  <c:v>42937</c:v>
                </c:pt>
                <c:pt idx="407">
                  <c:v>42940</c:v>
                </c:pt>
                <c:pt idx="408">
                  <c:v>42941</c:v>
                </c:pt>
                <c:pt idx="409">
                  <c:v>42942</c:v>
                </c:pt>
                <c:pt idx="410">
                  <c:v>42943</c:v>
                </c:pt>
                <c:pt idx="411">
                  <c:v>42944</c:v>
                </c:pt>
                <c:pt idx="412">
                  <c:v>42947</c:v>
                </c:pt>
                <c:pt idx="413">
                  <c:v>42948</c:v>
                </c:pt>
                <c:pt idx="414">
                  <c:v>42949</c:v>
                </c:pt>
                <c:pt idx="415">
                  <c:v>42950</c:v>
                </c:pt>
                <c:pt idx="416">
                  <c:v>42951</c:v>
                </c:pt>
                <c:pt idx="417">
                  <c:v>42954</c:v>
                </c:pt>
                <c:pt idx="418">
                  <c:v>42955</c:v>
                </c:pt>
                <c:pt idx="419">
                  <c:v>42956</c:v>
                </c:pt>
                <c:pt idx="420">
                  <c:v>42957</c:v>
                </c:pt>
                <c:pt idx="421">
                  <c:v>42958</c:v>
                </c:pt>
                <c:pt idx="422">
                  <c:v>42961</c:v>
                </c:pt>
                <c:pt idx="423">
                  <c:v>42962</c:v>
                </c:pt>
                <c:pt idx="424">
                  <c:v>42963</c:v>
                </c:pt>
                <c:pt idx="425">
                  <c:v>42964</c:v>
                </c:pt>
                <c:pt idx="426">
                  <c:v>42965</c:v>
                </c:pt>
                <c:pt idx="427">
                  <c:v>42968</c:v>
                </c:pt>
                <c:pt idx="428">
                  <c:v>42969</c:v>
                </c:pt>
                <c:pt idx="429">
                  <c:v>42970</c:v>
                </c:pt>
                <c:pt idx="430">
                  <c:v>42971</c:v>
                </c:pt>
                <c:pt idx="431">
                  <c:v>42972</c:v>
                </c:pt>
                <c:pt idx="432">
                  <c:v>42975</c:v>
                </c:pt>
                <c:pt idx="433">
                  <c:v>42976</c:v>
                </c:pt>
                <c:pt idx="434">
                  <c:v>42977</c:v>
                </c:pt>
                <c:pt idx="435">
                  <c:v>42978</c:v>
                </c:pt>
                <c:pt idx="436">
                  <c:v>42979</c:v>
                </c:pt>
                <c:pt idx="437">
                  <c:v>42982</c:v>
                </c:pt>
                <c:pt idx="438">
                  <c:v>42983</c:v>
                </c:pt>
                <c:pt idx="439">
                  <c:v>42984</c:v>
                </c:pt>
                <c:pt idx="440">
                  <c:v>42985</c:v>
                </c:pt>
                <c:pt idx="441">
                  <c:v>42986</c:v>
                </c:pt>
                <c:pt idx="442">
                  <c:v>42989</c:v>
                </c:pt>
                <c:pt idx="443">
                  <c:v>42990</c:v>
                </c:pt>
                <c:pt idx="444">
                  <c:v>42991</c:v>
                </c:pt>
                <c:pt idx="445">
                  <c:v>42992</c:v>
                </c:pt>
                <c:pt idx="446">
                  <c:v>42993</c:v>
                </c:pt>
                <c:pt idx="447">
                  <c:v>42996</c:v>
                </c:pt>
                <c:pt idx="448">
                  <c:v>42997</c:v>
                </c:pt>
                <c:pt idx="449">
                  <c:v>42998</c:v>
                </c:pt>
                <c:pt idx="450">
                  <c:v>42999</c:v>
                </c:pt>
                <c:pt idx="451">
                  <c:v>43000</c:v>
                </c:pt>
                <c:pt idx="452">
                  <c:v>43003</c:v>
                </c:pt>
                <c:pt idx="453">
                  <c:v>43004</c:v>
                </c:pt>
                <c:pt idx="454">
                  <c:v>43005</c:v>
                </c:pt>
                <c:pt idx="455">
                  <c:v>43006</c:v>
                </c:pt>
                <c:pt idx="456">
                  <c:v>43007</c:v>
                </c:pt>
                <c:pt idx="457">
                  <c:v>43010</c:v>
                </c:pt>
                <c:pt idx="458">
                  <c:v>43011</c:v>
                </c:pt>
                <c:pt idx="459">
                  <c:v>43012</c:v>
                </c:pt>
                <c:pt idx="460">
                  <c:v>43013</c:v>
                </c:pt>
                <c:pt idx="461">
                  <c:v>43014</c:v>
                </c:pt>
                <c:pt idx="462">
                  <c:v>43017</c:v>
                </c:pt>
                <c:pt idx="463">
                  <c:v>43018</c:v>
                </c:pt>
                <c:pt idx="464">
                  <c:v>43019</c:v>
                </c:pt>
                <c:pt idx="465">
                  <c:v>43020</c:v>
                </c:pt>
                <c:pt idx="466">
                  <c:v>43021</c:v>
                </c:pt>
                <c:pt idx="467">
                  <c:v>43024</c:v>
                </c:pt>
                <c:pt idx="468">
                  <c:v>43025</c:v>
                </c:pt>
                <c:pt idx="469">
                  <c:v>43026</c:v>
                </c:pt>
                <c:pt idx="470">
                  <c:v>43027</c:v>
                </c:pt>
                <c:pt idx="471">
                  <c:v>43028</c:v>
                </c:pt>
                <c:pt idx="472">
                  <c:v>43031</c:v>
                </c:pt>
                <c:pt idx="473">
                  <c:v>43032</c:v>
                </c:pt>
                <c:pt idx="474">
                  <c:v>43033</c:v>
                </c:pt>
                <c:pt idx="475">
                  <c:v>43034</c:v>
                </c:pt>
                <c:pt idx="476">
                  <c:v>43035</c:v>
                </c:pt>
                <c:pt idx="477">
                  <c:v>43038</c:v>
                </c:pt>
                <c:pt idx="478">
                  <c:v>43039</c:v>
                </c:pt>
                <c:pt idx="479">
                  <c:v>43040</c:v>
                </c:pt>
                <c:pt idx="480">
                  <c:v>43041</c:v>
                </c:pt>
                <c:pt idx="481">
                  <c:v>43042</c:v>
                </c:pt>
                <c:pt idx="482">
                  <c:v>43045</c:v>
                </c:pt>
                <c:pt idx="483">
                  <c:v>43046</c:v>
                </c:pt>
                <c:pt idx="484">
                  <c:v>43047</c:v>
                </c:pt>
                <c:pt idx="485">
                  <c:v>43048</c:v>
                </c:pt>
                <c:pt idx="486">
                  <c:v>43049</c:v>
                </c:pt>
                <c:pt idx="487">
                  <c:v>43052</c:v>
                </c:pt>
                <c:pt idx="488">
                  <c:v>43053</c:v>
                </c:pt>
                <c:pt idx="489">
                  <c:v>43054</c:v>
                </c:pt>
                <c:pt idx="490">
                  <c:v>43055</c:v>
                </c:pt>
                <c:pt idx="491">
                  <c:v>43056</c:v>
                </c:pt>
                <c:pt idx="492">
                  <c:v>43059</c:v>
                </c:pt>
                <c:pt idx="493">
                  <c:v>43060</c:v>
                </c:pt>
                <c:pt idx="494">
                  <c:v>43061</c:v>
                </c:pt>
                <c:pt idx="495">
                  <c:v>43062</c:v>
                </c:pt>
                <c:pt idx="496">
                  <c:v>43063</c:v>
                </c:pt>
                <c:pt idx="497">
                  <c:v>43066</c:v>
                </c:pt>
                <c:pt idx="498">
                  <c:v>43067</c:v>
                </c:pt>
                <c:pt idx="499">
                  <c:v>43068</c:v>
                </c:pt>
                <c:pt idx="500">
                  <c:v>43069</c:v>
                </c:pt>
                <c:pt idx="501">
                  <c:v>43070</c:v>
                </c:pt>
                <c:pt idx="502">
                  <c:v>43073</c:v>
                </c:pt>
                <c:pt idx="503">
                  <c:v>43074</c:v>
                </c:pt>
                <c:pt idx="504">
                  <c:v>43075</c:v>
                </c:pt>
                <c:pt idx="505">
                  <c:v>43076</c:v>
                </c:pt>
                <c:pt idx="506">
                  <c:v>43077</c:v>
                </c:pt>
                <c:pt idx="507">
                  <c:v>43080</c:v>
                </c:pt>
                <c:pt idx="508">
                  <c:v>43081</c:v>
                </c:pt>
                <c:pt idx="509">
                  <c:v>43082</c:v>
                </c:pt>
                <c:pt idx="510">
                  <c:v>43083</c:v>
                </c:pt>
                <c:pt idx="511">
                  <c:v>43084</c:v>
                </c:pt>
                <c:pt idx="512">
                  <c:v>43087</c:v>
                </c:pt>
                <c:pt idx="513">
                  <c:v>43088</c:v>
                </c:pt>
                <c:pt idx="514">
                  <c:v>43089</c:v>
                </c:pt>
                <c:pt idx="515">
                  <c:v>43090</c:v>
                </c:pt>
                <c:pt idx="516">
                  <c:v>43091</c:v>
                </c:pt>
                <c:pt idx="517">
                  <c:v>43096</c:v>
                </c:pt>
                <c:pt idx="518">
                  <c:v>43102</c:v>
                </c:pt>
                <c:pt idx="519">
                  <c:v>43108</c:v>
                </c:pt>
                <c:pt idx="520">
                  <c:v>43115</c:v>
                </c:pt>
                <c:pt idx="521">
                  <c:v>43122</c:v>
                </c:pt>
                <c:pt idx="522">
                  <c:v>43129</c:v>
                </c:pt>
                <c:pt idx="523">
                  <c:v>43136</c:v>
                </c:pt>
                <c:pt idx="524">
                  <c:v>43143</c:v>
                </c:pt>
                <c:pt idx="525">
                  <c:v>43150</c:v>
                </c:pt>
                <c:pt idx="526">
                  <c:v>43157</c:v>
                </c:pt>
                <c:pt idx="527">
                  <c:v>43164</c:v>
                </c:pt>
                <c:pt idx="528">
                  <c:v>43171</c:v>
                </c:pt>
                <c:pt idx="529">
                  <c:v>43178</c:v>
                </c:pt>
                <c:pt idx="530">
                  <c:v>43185</c:v>
                </c:pt>
                <c:pt idx="531">
                  <c:v>43194</c:v>
                </c:pt>
                <c:pt idx="532">
                  <c:v>43199</c:v>
                </c:pt>
                <c:pt idx="533">
                  <c:v>43206</c:v>
                </c:pt>
                <c:pt idx="534">
                  <c:v>43213</c:v>
                </c:pt>
                <c:pt idx="535">
                  <c:v>43220</c:v>
                </c:pt>
                <c:pt idx="536">
                  <c:v>43227</c:v>
                </c:pt>
                <c:pt idx="537">
                  <c:v>43234</c:v>
                </c:pt>
                <c:pt idx="538">
                  <c:v>43241</c:v>
                </c:pt>
                <c:pt idx="539">
                  <c:v>43248</c:v>
                </c:pt>
                <c:pt idx="540">
                  <c:v>43255</c:v>
                </c:pt>
                <c:pt idx="541">
                  <c:v>43262</c:v>
                </c:pt>
                <c:pt idx="542">
                  <c:v>43269</c:v>
                </c:pt>
                <c:pt idx="543">
                  <c:v>43276</c:v>
                </c:pt>
                <c:pt idx="544">
                  <c:v>43283</c:v>
                </c:pt>
                <c:pt idx="545">
                  <c:v>43290</c:v>
                </c:pt>
                <c:pt idx="546">
                  <c:v>43297</c:v>
                </c:pt>
                <c:pt idx="547">
                  <c:v>43304</c:v>
                </c:pt>
                <c:pt idx="548">
                  <c:v>43311</c:v>
                </c:pt>
                <c:pt idx="549">
                  <c:v>43318</c:v>
                </c:pt>
                <c:pt idx="550">
                  <c:v>43325</c:v>
                </c:pt>
                <c:pt idx="551">
                  <c:v>43332</c:v>
                </c:pt>
                <c:pt idx="552">
                  <c:v>43339</c:v>
                </c:pt>
                <c:pt idx="553">
                  <c:v>43346</c:v>
                </c:pt>
                <c:pt idx="554">
                  <c:v>43353</c:v>
                </c:pt>
                <c:pt idx="555">
                  <c:v>43360</c:v>
                </c:pt>
                <c:pt idx="556">
                  <c:v>43367</c:v>
                </c:pt>
                <c:pt idx="557">
                  <c:v>43374</c:v>
                </c:pt>
                <c:pt idx="558">
                  <c:v>43381</c:v>
                </c:pt>
                <c:pt idx="559">
                  <c:v>43388</c:v>
                </c:pt>
                <c:pt idx="560">
                  <c:v>43395</c:v>
                </c:pt>
                <c:pt idx="561">
                  <c:v>43402</c:v>
                </c:pt>
                <c:pt idx="562">
                  <c:v>43409</c:v>
                </c:pt>
                <c:pt idx="563">
                  <c:v>43416</c:v>
                </c:pt>
                <c:pt idx="564">
                  <c:v>43423</c:v>
                </c:pt>
                <c:pt idx="565">
                  <c:v>43430</c:v>
                </c:pt>
                <c:pt idx="566">
                  <c:v>43437</c:v>
                </c:pt>
                <c:pt idx="567">
                  <c:v>43444</c:v>
                </c:pt>
                <c:pt idx="568">
                  <c:v>43451</c:v>
                </c:pt>
                <c:pt idx="569">
                  <c:v>43458</c:v>
                </c:pt>
                <c:pt idx="570">
                  <c:v>43465</c:v>
                </c:pt>
                <c:pt idx="571">
                  <c:v>43472</c:v>
                </c:pt>
                <c:pt idx="572">
                  <c:v>43479</c:v>
                </c:pt>
                <c:pt idx="573">
                  <c:v>43486</c:v>
                </c:pt>
                <c:pt idx="574">
                  <c:v>43493</c:v>
                </c:pt>
                <c:pt idx="575">
                  <c:v>43500</c:v>
                </c:pt>
                <c:pt idx="576">
                  <c:v>43507</c:v>
                </c:pt>
                <c:pt idx="577">
                  <c:v>43514</c:v>
                </c:pt>
                <c:pt idx="578">
                  <c:v>43521</c:v>
                </c:pt>
                <c:pt idx="579">
                  <c:v>43528</c:v>
                </c:pt>
                <c:pt idx="580">
                  <c:v>43535</c:v>
                </c:pt>
                <c:pt idx="581">
                  <c:v>43542</c:v>
                </c:pt>
                <c:pt idx="582">
                  <c:v>43549</c:v>
                </c:pt>
                <c:pt idx="583">
                  <c:v>43556</c:v>
                </c:pt>
                <c:pt idx="584">
                  <c:v>43563</c:v>
                </c:pt>
                <c:pt idx="585">
                  <c:v>43570</c:v>
                </c:pt>
                <c:pt idx="586">
                  <c:v>43579</c:v>
                </c:pt>
                <c:pt idx="587">
                  <c:v>43584</c:v>
                </c:pt>
                <c:pt idx="588">
                  <c:v>43591</c:v>
                </c:pt>
                <c:pt idx="589">
                  <c:v>43598</c:v>
                </c:pt>
                <c:pt idx="590">
                  <c:v>43605</c:v>
                </c:pt>
                <c:pt idx="591">
                  <c:v>43612</c:v>
                </c:pt>
                <c:pt idx="592">
                  <c:v>43619</c:v>
                </c:pt>
                <c:pt idx="593">
                  <c:v>43626</c:v>
                </c:pt>
                <c:pt idx="594">
                  <c:v>43633</c:v>
                </c:pt>
                <c:pt idx="595">
                  <c:v>43640</c:v>
                </c:pt>
                <c:pt idx="596">
                  <c:v>43647</c:v>
                </c:pt>
                <c:pt idx="597">
                  <c:v>43654</c:v>
                </c:pt>
                <c:pt idx="598">
                  <c:v>43661</c:v>
                </c:pt>
                <c:pt idx="599">
                  <c:v>43668</c:v>
                </c:pt>
                <c:pt idx="600">
                  <c:v>43675</c:v>
                </c:pt>
                <c:pt idx="601">
                  <c:v>43682</c:v>
                </c:pt>
                <c:pt idx="602">
                  <c:v>43689</c:v>
                </c:pt>
                <c:pt idx="603">
                  <c:v>43696</c:v>
                </c:pt>
                <c:pt idx="604">
                  <c:v>43703</c:v>
                </c:pt>
                <c:pt idx="605">
                  <c:v>43710</c:v>
                </c:pt>
                <c:pt idx="606">
                  <c:v>43717</c:v>
                </c:pt>
                <c:pt idx="607">
                  <c:v>43724</c:v>
                </c:pt>
                <c:pt idx="608">
                  <c:v>43731</c:v>
                </c:pt>
                <c:pt idx="609">
                  <c:v>43738</c:v>
                </c:pt>
                <c:pt idx="610">
                  <c:v>43745</c:v>
                </c:pt>
                <c:pt idx="611">
                  <c:v>43752</c:v>
                </c:pt>
                <c:pt idx="612">
                  <c:v>43759</c:v>
                </c:pt>
                <c:pt idx="613">
                  <c:v>43766</c:v>
                </c:pt>
                <c:pt idx="614">
                  <c:v>43773</c:v>
                </c:pt>
                <c:pt idx="615">
                  <c:v>43780</c:v>
                </c:pt>
                <c:pt idx="616">
                  <c:v>43787</c:v>
                </c:pt>
                <c:pt idx="617">
                  <c:v>43794</c:v>
                </c:pt>
                <c:pt idx="618">
                  <c:v>43801</c:v>
                </c:pt>
                <c:pt idx="619">
                  <c:v>43808</c:v>
                </c:pt>
                <c:pt idx="620">
                  <c:v>43815</c:v>
                </c:pt>
                <c:pt idx="621">
                  <c:v>43822</c:v>
                </c:pt>
                <c:pt idx="622">
                  <c:v>43830</c:v>
                </c:pt>
                <c:pt idx="623">
                  <c:v>43837</c:v>
                </c:pt>
                <c:pt idx="624">
                  <c:v>43844</c:v>
                </c:pt>
                <c:pt idx="625">
                  <c:v>43851</c:v>
                </c:pt>
                <c:pt idx="626">
                  <c:v>43858</c:v>
                </c:pt>
                <c:pt idx="627">
                  <c:v>43865</c:v>
                </c:pt>
                <c:pt idx="628">
                  <c:v>43872</c:v>
                </c:pt>
                <c:pt idx="629">
                  <c:v>43879</c:v>
                </c:pt>
                <c:pt idx="630">
                  <c:v>43886</c:v>
                </c:pt>
                <c:pt idx="631">
                  <c:v>43893</c:v>
                </c:pt>
                <c:pt idx="632">
                  <c:v>43900</c:v>
                </c:pt>
                <c:pt idx="633">
                  <c:v>43907</c:v>
                </c:pt>
                <c:pt idx="634">
                  <c:v>43914</c:v>
                </c:pt>
                <c:pt idx="635">
                  <c:v>43921</c:v>
                </c:pt>
                <c:pt idx="636">
                  <c:v>43928</c:v>
                </c:pt>
                <c:pt idx="637">
                  <c:v>43937</c:v>
                </c:pt>
                <c:pt idx="638">
                  <c:v>43944</c:v>
                </c:pt>
                <c:pt idx="639">
                  <c:v>43951</c:v>
                </c:pt>
                <c:pt idx="640">
                  <c:v>43958</c:v>
                </c:pt>
                <c:pt idx="641">
                  <c:v>43965</c:v>
                </c:pt>
                <c:pt idx="642">
                  <c:v>43972</c:v>
                </c:pt>
                <c:pt idx="643">
                  <c:v>43979</c:v>
                </c:pt>
                <c:pt idx="644">
                  <c:v>43986</c:v>
                </c:pt>
                <c:pt idx="645">
                  <c:v>43993</c:v>
                </c:pt>
                <c:pt idx="646">
                  <c:v>44000</c:v>
                </c:pt>
                <c:pt idx="647">
                  <c:v>44007</c:v>
                </c:pt>
                <c:pt idx="648">
                  <c:v>44014</c:v>
                </c:pt>
                <c:pt idx="649">
                  <c:v>44021</c:v>
                </c:pt>
                <c:pt idx="650">
                  <c:v>44028</c:v>
                </c:pt>
                <c:pt idx="651">
                  <c:v>44035</c:v>
                </c:pt>
                <c:pt idx="652">
                  <c:v>44042</c:v>
                </c:pt>
                <c:pt idx="653">
                  <c:v>44049</c:v>
                </c:pt>
                <c:pt idx="654">
                  <c:v>44056</c:v>
                </c:pt>
                <c:pt idx="655">
                  <c:v>44063</c:v>
                </c:pt>
                <c:pt idx="656">
                  <c:v>44070</c:v>
                </c:pt>
                <c:pt idx="657">
                  <c:v>44077</c:v>
                </c:pt>
                <c:pt idx="658">
                  <c:v>44084</c:v>
                </c:pt>
                <c:pt idx="659">
                  <c:v>44091</c:v>
                </c:pt>
                <c:pt idx="660">
                  <c:v>44098</c:v>
                </c:pt>
                <c:pt idx="661">
                  <c:v>44105</c:v>
                </c:pt>
                <c:pt idx="662">
                  <c:v>44112</c:v>
                </c:pt>
                <c:pt idx="663">
                  <c:v>44119</c:v>
                </c:pt>
                <c:pt idx="664">
                  <c:v>44126</c:v>
                </c:pt>
                <c:pt idx="665">
                  <c:v>44133</c:v>
                </c:pt>
                <c:pt idx="666">
                  <c:v>44140</c:v>
                </c:pt>
                <c:pt idx="667">
                  <c:v>44147</c:v>
                </c:pt>
                <c:pt idx="668">
                  <c:v>44154</c:v>
                </c:pt>
                <c:pt idx="669">
                  <c:v>44161</c:v>
                </c:pt>
                <c:pt idx="670">
                  <c:v>44168</c:v>
                </c:pt>
                <c:pt idx="671">
                  <c:v>44175</c:v>
                </c:pt>
                <c:pt idx="672">
                  <c:v>44182</c:v>
                </c:pt>
                <c:pt idx="673">
                  <c:v>44189</c:v>
                </c:pt>
                <c:pt idx="674">
                  <c:v>44196</c:v>
                </c:pt>
                <c:pt idx="675">
                  <c:v>44203</c:v>
                </c:pt>
                <c:pt idx="676">
                  <c:v>44210</c:v>
                </c:pt>
                <c:pt idx="677">
                  <c:v>44217</c:v>
                </c:pt>
                <c:pt idx="678">
                  <c:v>44224</c:v>
                </c:pt>
                <c:pt idx="679">
                  <c:v>44231</c:v>
                </c:pt>
                <c:pt idx="680">
                  <c:v>44238</c:v>
                </c:pt>
                <c:pt idx="681">
                  <c:v>44245</c:v>
                </c:pt>
                <c:pt idx="682">
                  <c:v>44252</c:v>
                </c:pt>
                <c:pt idx="683">
                  <c:v>44259</c:v>
                </c:pt>
                <c:pt idx="684">
                  <c:v>44266</c:v>
                </c:pt>
                <c:pt idx="685">
                  <c:v>44273</c:v>
                </c:pt>
                <c:pt idx="686">
                  <c:v>44280</c:v>
                </c:pt>
                <c:pt idx="687">
                  <c:v>44287</c:v>
                </c:pt>
                <c:pt idx="688">
                  <c:v>44294</c:v>
                </c:pt>
                <c:pt idx="689">
                  <c:v>44301</c:v>
                </c:pt>
                <c:pt idx="690">
                  <c:v>44308</c:v>
                </c:pt>
                <c:pt idx="691">
                  <c:v>44315</c:v>
                </c:pt>
                <c:pt idx="692">
                  <c:v>44322</c:v>
                </c:pt>
                <c:pt idx="693">
                  <c:v>44329</c:v>
                </c:pt>
                <c:pt idx="694">
                  <c:v>44336</c:v>
                </c:pt>
                <c:pt idx="695">
                  <c:v>44343</c:v>
                </c:pt>
                <c:pt idx="696">
                  <c:v>44350</c:v>
                </c:pt>
                <c:pt idx="697">
                  <c:v>44357</c:v>
                </c:pt>
                <c:pt idx="698">
                  <c:v>44364</c:v>
                </c:pt>
                <c:pt idx="699">
                  <c:v>44371</c:v>
                </c:pt>
                <c:pt idx="700">
                  <c:v>44378</c:v>
                </c:pt>
                <c:pt idx="701">
                  <c:v>44385</c:v>
                </c:pt>
                <c:pt idx="702">
                  <c:v>44392</c:v>
                </c:pt>
                <c:pt idx="703">
                  <c:v>44399</c:v>
                </c:pt>
                <c:pt idx="704">
                  <c:v>44406</c:v>
                </c:pt>
                <c:pt idx="705">
                  <c:v>44413</c:v>
                </c:pt>
                <c:pt idx="706">
                  <c:v>44420</c:v>
                </c:pt>
                <c:pt idx="707">
                  <c:v>44427</c:v>
                </c:pt>
                <c:pt idx="708">
                  <c:v>44434</c:v>
                </c:pt>
                <c:pt idx="709">
                  <c:v>44441</c:v>
                </c:pt>
                <c:pt idx="710">
                  <c:v>44448</c:v>
                </c:pt>
                <c:pt idx="711">
                  <c:v>44455</c:v>
                </c:pt>
                <c:pt idx="712">
                  <c:v>44462</c:v>
                </c:pt>
                <c:pt idx="713">
                  <c:v>44469</c:v>
                </c:pt>
                <c:pt idx="714">
                  <c:v>44476</c:v>
                </c:pt>
                <c:pt idx="715">
                  <c:v>44483</c:v>
                </c:pt>
                <c:pt idx="716">
                  <c:v>44490</c:v>
                </c:pt>
                <c:pt idx="717">
                  <c:v>44497</c:v>
                </c:pt>
                <c:pt idx="718">
                  <c:v>44504</c:v>
                </c:pt>
                <c:pt idx="719">
                  <c:v>44511</c:v>
                </c:pt>
                <c:pt idx="720">
                  <c:v>44518</c:v>
                </c:pt>
                <c:pt idx="721">
                  <c:v>44525</c:v>
                </c:pt>
                <c:pt idx="722">
                  <c:v>44532</c:v>
                </c:pt>
                <c:pt idx="723">
                  <c:v>44539</c:v>
                </c:pt>
                <c:pt idx="724">
                  <c:v>44546</c:v>
                </c:pt>
                <c:pt idx="725">
                  <c:v>44553</c:v>
                </c:pt>
                <c:pt idx="726">
                  <c:v>44560</c:v>
                </c:pt>
                <c:pt idx="727">
                  <c:v>44567</c:v>
                </c:pt>
                <c:pt idx="728">
                  <c:v>44574</c:v>
                </c:pt>
                <c:pt idx="729">
                  <c:v>44581</c:v>
                </c:pt>
                <c:pt idx="730">
                  <c:v>44588</c:v>
                </c:pt>
                <c:pt idx="731">
                  <c:v>44595</c:v>
                </c:pt>
                <c:pt idx="732">
                  <c:v>44602</c:v>
                </c:pt>
                <c:pt idx="733">
                  <c:v>44609</c:v>
                </c:pt>
                <c:pt idx="734">
                  <c:v>44616</c:v>
                </c:pt>
                <c:pt idx="735">
                  <c:v>44623</c:v>
                </c:pt>
                <c:pt idx="736">
                  <c:v>44630</c:v>
                </c:pt>
                <c:pt idx="737">
                  <c:v>44637</c:v>
                </c:pt>
                <c:pt idx="738">
                  <c:v>44644</c:v>
                </c:pt>
                <c:pt idx="739">
                  <c:v>44651</c:v>
                </c:pt>
                <c:pt idx="740">
                  <c:v>44658</c:v>
                </c:pt>
                <c:pt idx="741">
                  <c:v>44665</c:v>
                </c:pt>
                <c:pt idx="742">
                  <c:v>44672</c:v>
                </c:pt>
                <c:pt idx="743">
                  <c:v>44679</c:v>
                </c:pt>
                <c:pt idx="744">
                  <c:v>44686</c:v>
                </c:pt>
                <c:pt idx="745">
                  <c:v>44693</c:v>
                </c:pt>
                <c:pt idx="746">
                  <c:v>44700</c:v>
                </c:pt>
                <c:pt idx="747">
                  <c:v>44707</c:v>
                </c:pt>
                <c:pt idx="748">
                  <c:v>44714</c:v>
                </c:pt>
                <c:pt idx="749">
                  <c:v>44721</c:v>
                </c:pt>
                <c:pt idx="750">
                  <c:v>44728</c:v>
                </c:pt>
                <c:pt idx="751">
                  <c:v>44735</c:v>
                </c:pt>
                <c:pt idx="752">
                  <c:v>44742</c:v>
                </c:pt>
                <c:pt idx="753">
                  <c:v>44749</c:v>
                </c:pt>
                <c:pt idx="754">
                  <c:v>44756</c:v>
                </c:pt>
                <c:pt idx="755">
                  <c:v>44763</c:v>
                </c:pt>
                <c:pt idx="756">
                  <c:v>44770</c:v>
                </c:pt>
                <c:pt idx="757">
                  <c:v>44777</c:v>
                </c:pt>
                <c:pt idx="758">
                  <c:v>44784</c:v>
                </c:pt>
                <c:pt idx="759">
                  <c:v>44791</c:v>
                </c:pt>
                <c:pt idx="760">
                  <c:v>44798</c:v>
                </c:pt>
                <c:pt idx="761">
                  <c:v>44805</c:v>
                </c:pt>
                <c:pt idx="762">
                  <c:v>44812</c:v>
                </c:pt>
                <c:pt idx="763">
                  <c:v>44819</c:v>
                </c:pt>
                <c:pt idx="764">
                  <c:v>44826</c:v>
                </c:pt>
                <c:pt idx="765">
                  <c:v>44833</c:v>
                </c:pt>
                <c:pt idx="766">
                  <c:v>44840</c:v>
                </c:pt>
                <c:pt idx="767">
                  <c:v>44847</c:v>
                </c:pt>
                <c:pt idx="768">
                  <c:v>44854</c:v>
                </c:pt>
                <c:pt idx="769">
                  <c:v>44861</c:v>
                </c:pt>
                <c:pt idx="770">
                  <c:v>44868</c:v>
                </c:pt>
                <c:pt idx="771">
                  <c:v>44875</c:v>
                </c:pt>
                <c:pt idx="772">
                  <c:v>44882</c:v>
                </c:pt>
                <c:pt idx="773">
                  <c:v>44889</c:v>
                </c:pt>
                <c:pt idx="774">
                  <c:v>44896</c:v>
                </c:pt>
                <c:pt idx="775">
                  <c:v>44903</c:v>
                </c:pt>
                <c:pt idx="776">
                  <c:v>44910</c:v>
                </c:pt>
                <c:pt idx="777">
                  <c:v>44917</c:v>
                </c:pt>
                <c:pt idx="778">
                  <c:v>44924</c:v>
                </c:pt>
                <c:pt idx="779">
                  <c:v>44931</c:v>
                </c:pt>
                <c:pt idx="780">
                  <c:v>44938</c:v>
                </c:pt>
                <c:pt idx="781">
                  <c:v>44945</c:v>
                </c:pt>
                <c:pt idx="782">
                  <c:v>44952</c:v>
                </c:pt>
                <c:pt idx="783">
                  <c:v>44959</c:v>
                </c:pt>
                <c:pt idx="784">
                  <c:v>44966</c:v>
                </c:pt>
                <c:pt idx="785">
                  <c:v>44973</c:v>
                </c:pt>
                <c:pt idx="786">
                  <c:v>44980</c:v>
                </c:pt>
                <c:pt idx="787">
                  <c:v>44987</c:v>
                </c:pt>
                <c:pt idx="788">
                  <c:v>44994</c:v>
                </c:pt>
                <c:pt idx="789">
                  <c:v>45001</c:v>
                </c:pt>
                <c:pt idx="790">
                  <c:v>45008</c:v>
                </c:pt>
                <c:pt idx="791">
                  <c:v>45015</c:v>
                </c:pt>
                <c:pt idx="792">
                  <c:v>45022</c:v>
                </c:pt>
                <c:pt idx="793">
                  <c:v>45029</c:v>
                </c:pt>
                <c:pt idx="794">
                  <c:v>45036</c:v>
                </c:pt>
                <c:pt idx="795">
                  <c:v>45043</c:v>
                </c:pt>
                <c:pt idx="796">
                  <c:v>45050</c:v>
                </c:pt>
                <c:pt idx="797">
                  <c:v>45057</c:v>
                </c:pt>
                <c:pt idx="798">
                  <c:v>45064</c:v>
                </c:pt>
                <c:pt idx="799">
                  <c:v>45071</c:v>
                </c:pt>
                <c:pt idx="800">
                  <c:v>45078</c:v>
                </c:pt>
                <c:pt idx="801">
                  <c:v>45085</c:v>
                </c:pt>
                <c:pt idx="802">
                  <c:v>45092</c:v>
                </c:pt>
                <c:pt idx="803">
                  <c:v>45099</c:v>
                </c:pt>
                <c:pt idx="804">
                  <c:v>45106</c:v>
                </c:pt>
                <c:pt idx="805">
                  <c:v>45113</c:v>
                </c:pt>
                <c:pt idx="806">
                  <c:v>45120</c:v>
                </c:pt>
                <c:pt idx="807">
                  <c:v>45127</c:v>
                </c:pt>
                <c:pt idx="808">
                  <c:v>45134</c:v>
                </c:pt>
                <c:pt idx="809">
                  <c:v>45141</c:v>
                </c:pt>
                <c:pt idx="810">
                  <c:v>45148</c:v>
                </c:pt>
                <c:pt idx="811">
                  <c:v>45155</c:v>
                </c:pt>
                <c:pt idx="812">
                  <c:v>45162</c:v>
                </c:pt>
                <c:pt idx="813">
                  <c:v>45169</c:v>
                </c:pt>
                <c:pt idx="814">
                  <c:v>45176</c:v>
                </c:pt>
                <c:pt idx="815">
                  <c:v>45183</c:v>
                </c:pt>
                <c:pt idx="816">
                  <c:v>45190</c:v>
                </c:pt>
                <c:pt idx="817">
                  <c:v>45197</c:v>
                </c:pt>
                <c:pt idx="818">
                  <c:v>45204</c:v>
                </c:pt>
                <c:pt idx="819">
                  <c:v>45211</c:v>
                </c:pt>
                <c:pt idx="820">
                  <c:v>45218</c:v>
                </c:pt>
                <c:pt idx="821">
                  <c:v>45225</c:v>
                </c:pt>
                <c:pt idx="822">
                  <c:v>45232</c:v>
                </c:pt>
                <c:pt idx="823">
                  <c:v>45239</c:v>
                </c:pt>
                <c:pt idx="824">
                  <c:v>45246</c:v>
                </c:pt>
                <c:pt idx="825">
                  <c:v>45253</c:v>
                </c:pt>
                <c:pt idx="826">
                  <c:v>45260</c:v>
                </c:pt>
                <c:pt idx="827">
                  <c:v>45267</c:v>
                </c:pt>
                <c:pt idx="828">
                  <c:v>45274</c:v>
                </c:pt>
                <c:pt idx="829">
                  <c:v>45281</c:v>
                </c:pt>
                <c:pt idx="830">
                  <c:v>45289</c:v>
                </c:pt>
                <c:pt idx="831">
                  <c:v>45296</c:v>
                </c:pt>
                <c:pt idx="832">
                  <c:v>45303</c:v>
                </c:pt>
                <c:pt idx="833">
                  <c:v>45310</c:v>
                </c:pt>
                <c:pt idx="834">
                  <c:v>45317</c:v>
                </c:pt>
                <c:pt idx="835">
                  <c:v>45324</c:v>
                </c:pt>
                <c:pt idx="836">
                  <c:v>45331</c:v>
                </c:pt>
                <c:pt idx="837">
                  <c:v>45338</c:v>
                </c:pt>
                <c:pt idx="838">
                  <c:v>45345</c:v>
                </c:pt>
                <c:pt idx="839">
                  <c:v>45352</c:v>
                </c:pt>
                <c:pt idx="840">
                  <c:v>45359</c:v>
                </c:pt>
                <c:pt idx="841">
                  <c:v>45366</c:v>
                </c:pt>
                <c:pt idx="842">
                  <c:v>45373</c:v>
                </c:pt>
                <c:pt idx="843">
                  <c:v>45384</c:v>
                </c:pt>
                <c:pt idx="844">
                  <c:v>45387</c:v>
                </c:pt>
                <c:pt idx="845">
                  <c:v>45394</c:v>
                </c:pt>
                <c:pt idx="846">
                  <c:v>45401</c:v>
                </c:pt>
                <c:pt idx="847">
                  <c:v>45408</c:v>
                </c:pt>
                <c:pt idx="848">
                  <c:v>45418</c:v>
                </c:pt>
                <c:pt idx="849">
                  <c:v>45425</c:v>
                </c:pt>
                <c:pt idx="850">
                  <c:v>45432</c:v>
                </c:pt>
                <c:pt idx="851">
                  <c:v>45439</c:v>
                </c:pt>
                <c:pt idx="852">
                  <c:v>45446</c:v>
                </c:pt>
                <c:pt idx="853">
                  <c:v>45453</c:v>
                </c:pt>
                <c:pt idx="854">
                  <c:v>45460</c:v>
                </c:pt>
                <c:pt idx="855">
                  <c:v>45467</c:v>
                </c:pt>
                <c:pt idx="856">
                  <c:v>45474</c:v>
                </c:pt>
                <c:pt idx="857">
                  <c:v>45481</c:v>
                </c:pt>
                <c:pt idx="858">
                  <c:v>45488</c:v>
                </c:pt>
                <c:pt idx="859">
                  <c:v>45495</c:v>
                </c:pt>
                <c:pt idx="860">
                  <c:v>45502</c:v>
                </c:pt>
                <c:pt idx="861">
                  <c:v>45509</c:v>
                </c:pt>
                <c:pt idx="862">
                  <c:v>45516</c:v>
                </c:pt>
                <c:pt idx="863">
                  <c:v>45523</c:v>
                </c:pt>
                <c:pt idx="864">
                  <c:v>45530</c:v>
                </c:pt>
                <c:pt idx="865">
                  <c:v>45537</c:v>
                </c:pt>
                <c:pt idx="866">
                  <c:v>45544</c:v>
                </c:pt>
                <c:pt idx="867">
                  <c:v>45551</c:v>
                </c:pt>
                <c:pt idx="868">
                  <c:v>45558</c:v>
                </c:pt>
                <c:pt idx="869">
                  <c:v>45565</c:v>
                </c:pt>
                <c:pt idx="870">
                  <c:v>45572</c:v>
                </c:pt>
                <c:pt idx="871">
                  <c:v>45579</c:v>
                </c:pt>
                <c:pt idx="872">
                  <c:v>45586</c:v>
                </c:pt>
                <c:pt idx="873">
                  <c:v>45593</c:v>
                </c:pt>
                <c:pt idx="874">
                  <c:v>45600</c:v>
                </c:pt>
                <c:pt idx="875">
                  <c:v>45607</c:v>
                </c:pt>
                <c:pt idx="876">
                  <c:v>45614</c:v>
                </c:pt>
                <c:pt idx="877">
                  <c:v>45621</c:v>
                </c:pt>
                <c:pt idx="878">
                  <c:v>45628</c:v>
                </c:pt>
                <c:pt idx="879">
                  <c:v>45635</c:v>
                </c:pt>
                <c:pt idx="880">
                  <c:v>45642</c:v>
                </c:pt>
                <c:pt idx="881">
                  <c:v>45649</c:v>
                </c:pt>
                <c:pt idx="882">
                  <c:v>45657</c:v>
                </c:pt>
                <c:pt idx="883">
                  <c:v>45664</c:v>
                </c:pt>
                <c:pt idx="884">
                  <c:v>45671</c:v>
                </c:pt>
                <c:pt idx="885">
                  <c:v>45678</c:v>
                </c:pt>
                <c:pt idx="886">
                  <c:v>45685</c:v>
                </c:pt>
                <c:pt idx="887">
                  <c:v>45692</c:v>
                </c:pt>
                <c:pt idx="888">
                  <c:v>45699</c:v>
                </c:pt>
                <c:pt idx="889">
                  <c:v>45706</c:v>
                </c:pt>
                <c:pt idx="890">
                  <c:v>45713</c:v>
                </c:pt>
                <c:pt idx="891">
                  <c:v>45720</c:v>
                </c:pt>
                <c:pt idx="892">
                  <c:v>45727</c:v>
                </c:pt>
                <c:pt idx="893">
                  <c:v>45734</c:v>
                </c:pt>
                <c:pt idx="894">
                  <c:v>45741</c:v>
                </c:pt>
                <c:pt idx="895">
                  <c:v>45748</c:v>
                </c:pt>
                <c:pt idx="896">
                  <c:v>45755</c:v>
                </c:pt>
                <c:pt idx="897">
                  <c:v>45762</c:v>
                </c:pt>
                <c:pt idx="898">
                  <c:v>45771</c:v>
                </c:pt>
                <c:pt idx="899">
                  <c:v>45779</c:v>
                </c:pt>
                <c:pt idx="900">
                  <c:v>45785</c:v>
                </c:pt>
                <c:pt idx="901">
                  <c:v>45792</c:v>
                </c:pt>
                <c:pt idx="902">
                  <c:v>45799</c:v>
                </c:pt>
                <c:pt idx="903">
                  <c:v>45806</c:v>
                </c:pt>
                <c:pt idx="904">
                  <c:v>45813</c:v>
                </c:pt>
                <c:pt idx="905">
                  <c:v>45820</c:v>
                </c:pt>
                <c:pt idx="906">
                  <c:v>45827</c:v>
                </c:pt>
                <c:pt idx="907">
                  <c:v>45834</c:v>
                </c:pt>
                <c:pt idx="908">
                  <c:v>45841</c:v>
                </c:pt>
                <c:pt idx="909">
                  <c:v>45848</c:v>
                </c:pt>
                <c:pt idx="910">
                  <c:v>45855</c:v>
                </c:pt>
                <c:pt idx="911">
                  <c:v>45862</c:v>
                </c:pt>
                <c:pt idx="912">
                  <c:v>45869</c:v>
                </c:pt>
                <c:pt idx="913">
                  <c:v>45876</c:v>
                </c:pt>
                <c:pt idx="914">
                  <c:v>45883</c:v>
                </c:pt>
                <c:pt idx="915">
                  <c:v>45890</c:v>
                </c:pt>
                <c:pt idx="916">
                  <c:v>45897</c:v>
                </c:pt>
                <c:pt idx="917">
                  <c:v>45904</c:v>
                </c:pt>
                <c:pt idx="918">
                  <c:v>45911</c:v>
                </c:pt>
                <c:pt idx="919">
                  <c:v>45918</c:v>
                </c:pt>
                <c:pt idx="920">
                  <c:v>45925</c:v>
                </c:pt>
                <c:pt idx="921">
                  <c:v>45932</c:v>
                </c:pt>
                <c:pt idx="922">
                  <c:v>45939</c:v>
                </c:pt>
                <c:pt idx="923">
                  <c:v>45946</c:v>
                </c:pt>
                <c:pt idx="924">
                  <c:v>45953</c:v>
                </c:pt>
                <c:pt idx="925">
                  <c:v>45960</c:v>
                </c:pt>
                <c:pt idx="926">
                  <c:v>45967</c:v>
                </c:pt>
                <c:pt idx="927">
                  <c:v>45974</c:v>
                </c:pt>
                <c:pt idx="928">
                  <c:v>45981</c:v>
                </c:pt>
                <c:pt idx="929">
                  <c:v>45988</c:v>
                </c:pt>
                <c:pt idx="930">
                  <c:v>45995</c:v>
                </c:pt>
                <c:pt idx="931">
                  <c:v>46002</c:v>
                </c:pt>
                <c:pt idx="932">
                  <c:v>46009</c:v>
                </c:pt>
                <c:pt idx="933">
                  <c:v>46020</c:v>
                </c:pt>
                <c:pt idx="934">
                  <c:v>46024</c:v>
                </c:pt>
                <c:pt idx="935">
                  <c:v>46030</c:v>
                </c:pt>
                <c:pt idx="936">
                  <c:v>46037</c:v>
                </c:pt>
                <c:pt idx="937">
                  <c:v>46044</c:v>
                </c:pt>
                <c:pt idx="938">
                  <c:v>46051</c:v>
                </c:pt>
                <c:pt idx="939">
                  <c:v>46058</c:v>
                </c:pt>
                <c:pt idx="940">
                  <c:v>46065</c:v>
                </c:pt>
                <c:pt idx="941">
                  <c:v>46072</c:v>
                </c:pt>
                <c:pt idx="942">
                  <c:v>46079</c:v>
                </c:pt>
                <c:pt idx="943">
                  <c:v>46086</c:v>
                </c:pt>
                <c:pt idx="944">
                  <c:v>46093</c:v>
                </c:pt>
                <c:pt idx="945">
                  <c:v>46100</c:v>
                </c:pt>
                <c:pt idx="946">
                  <c:v>46107</c:v>
                </c:pt>
                <c:pt idx="947">
                  <c:v>46114</c:v>
                </c:pt>
                <c:pt idx="948">
                  <c:v>46121</c:v>
                </c:pt>
                <c:pt idx="949">
                  <c:v>46128</c:v>
                </c:pt>
                <c:pt idx="950">
                  <c:v>46135</c:v>
                </c:pt>
                <c:pt idx="951">
                  <c:v>46142</c:v>
                </c:pt>
                <c:pt idx="952">
                  <c:v>46149</c:v>
                </c:pt>
                <c:pt idx="953">
                  <c:v>46156</c:v>
                </c:pt>
                <c:pt idx="954">
                  <c:v>46163</c:v>
                </c:pt>
                <c:pt idx="955">
                  <c:v>46170</c:v>
                </c:pt>
                <c:pt idx="956">
                  <c:v>46177</c:v>
                </c:pt>
                <c:pt idx="957">
                  <c:v>46184</c:v>
                </c:pt>
                <c:pt idx="958">
                  <c:v>46191</c:v>
                </c:pt>
                <c:pt idx="959">
                  <c:v>46198</c:v>
                </c:pt>
                <c:pt idx="960">
                  <c:v>46205</c:v>
                </c:pt>
                <c:pt idx="961">
                  <c:v>46212</c:v>
                </c:pt>
                <c:pt idx="962">
                  <c:v>46219</c:v>
                </c:pt>
                <c:pt idx="963">
                  <c:v>46226</c:v>
                </c:pt>
                <c:pt idx="964">
                  <c:v>46233</c:v>
                </c:pt>
                <c:pt idx="965">
                  <c:v>46240</c:v>
                </c:pt>
                <c:pt idx="966">
                  <c:v>46247</c:v>
                </c:pt>
                <c:pt idx="967">
                  <c:v>46254</c:v>
                </c:pt>
                <c:pt idx="968">
                  <c:v>46261</c:v>
                </c:pt>
                <c:pt idx="969">
                  <c:v>46268</c:v>
                </c:pt>
                <c:pt idx="970">
                  <c:v>46275</c:v>
                </c:pt>
                <c:pt idx="971">
                  <c:v>46282</c:v>
                </c:pt>
                <c:pt idx="972">
                  <c:v>46289</c:v>
                </c:pt>
                <c:pt idx="973">
                  <c:v>46296</c:v>
                </c:pt>
                <c:pt idx="974">
                  <c:v>46303</c:v>
                </c:pt>
                <c:pt idx="975">
                  <c:v>46310</c:v>
                </c:pt>
                <c:pt idx="976">
                  <c:v>46317</c:v>
                </c:pt>
                <c:pt idx="977">
                  <c:v>46324</c:v>
                </c:pt>
                <c:pt idx="978">
                  <c:v>46331</c:v>
                </c:pt>
                <c:pt idx="979">
                  <c:v>46338</c:v>
                </c:pt>
                <c:pt idx="980">
                  <c:v>46345</c:v>
                </c:pt>
                <c:pt idx="981">
                  <c:v>46352</c:v>
                </c:pt>
                <c:pt idx="982">
                  <c:v>46359</c:v>
                </c:pt>
                <c:pt idx="983">
                  <c:v>46366</c:v>
                </c:pt>
                <c:pt idx="984">
                  <c:v>46373</c:v>
                </c:pt>
                <c:pt idx="985">
                  <c:v>46380</c:v>
                </c:pt>
                <c:pt idx="986">
                  <c:v>46387</c:v>
                </c:pt>
                <c:pt idx="987">
                  <c:v>46394</c:v>
                </c:pt>
                <c:pt idx="988">
                  <c:v>46401</c:v>
                </c:pt>
                <c:pt idx="989">
                  <c:v>46408</c:v>
                </c:pt>
                <c:pt idx="990">
                  <c:v>46415</c:v>
                </c:pt>
                <c:pt idx="991">
                  <c:v>46422</c:v>
                </c:pt>
                <c:pt idx="992">
                  <c:v>46429</c:v>
                </c:pt>
                <c:pt idx="993">
                  <c:v>46436</c:v>
                </c:pt>
                <c:pt idx="994">
                  <c:v>46443</c:v>
                </c:pt>
                <c:pt idx="995">
                  <c:v>46450</c:v>
                </c:pt>
                <c:pt idx="996">
                  <c:v>46457</c:v>
                </c:pt>
                <c:pt idx="997">
                  <c:v>46464</c:v>
                </c:pt>
                <c:pt idx="998">
                  <c:v>46471</c:v>
                </c:pt>
                <c:pt idx="999">
                  <c:v>46478</c:v>
                </c:pt>
                <c:pt idx="1000">
                  <c:v>46485</c:v>
                </c:pt>
                <c:pt idx="1001">
                  <c:v>46492</c:v>
                </c:pt>
                <c:pt idx="1002">
                  <c:v>46499</c:v>
                </c:pt>
                <c:pt idx="1003">
                  <c:v>46506</c:v>
                </c:pt>
                <c:pt idx="1004">
                  <c:v>46513</c:v>
                </c:pt>
                <c:pt idx="1005">
                  <c:v>46520</c:v>
                </c:pt>
                <c:pt idx="1006">
                  <c:v>46527</c:v>
                </c:pt>
                <c:pt idx="1007">
                  <c:v>46534</c:v>
                </c:pt>
                <c:pt idx="1008">
                  <c:v>46541</c:v>
                </c:pt>
                <c:pt idx="1009">
                  <c:v>46548</c:v>
                </c:pt>
                <c:pt idx="1010">
                  <c:v>46555</c:v>
                </c:pt>
                <c:pt idx="1011">
                  <c:v>46562</c:v>
                </c:pt>
                <c:pt idx="1012">
                  <c:v>46569</c:v>
                </c:pt>
                <c:pt idx="1013">
                  <c:v>46576</c:v>
                </c:pt>
                <c:pt idx="1014">
                  <c:v>46583</c:v>
                </c:pt>
                <c:pt idx="1015">
                  <c:v>46590</c:v>
                </c:pt>
                <c:pt idx="1016">
                  <c:v>46597</c:v>
                </c:pt>
                <c:pt idx="1017">
                  <c:v>46604</c:v>
                </c:pt>
                <c:pt idx="1018">
                  <c:v>46611</c:v>
                </c:pt>
                <c:pt idx="1019">
                  <c:v>46618</c:v>
                </c:pt>
                <c:pt idx="1020">
                  <c:v>46625</c:v>
                </c:pt>
                <c:pt idx="1021">
                  <c:v>46632</c:v>
                </c:pt>
                <c:pt idx="1022">
                  <c:v>46639</c:v>
                </c:pt>
                <c:pt idx="1023">
                  <c:v>46646</c:v>
                </c:pt>
                <c:pt idx="1024">
                  <c:v>46653</c:v>
                </c:pt>
                <c:pt idx="1025">
                  <c:v>46660</c:v>
                </c:pt>
                <c:pt idx="1026">
                  <c:v>46667</c:v>
                </c:pt>
                <c:pt idx="1027">
                  <c:v>46674</c:v>
                </c:pt>
                <c:pt idx="1028">
                  <c:v>46681</c:v>
                </c:pt>
                <c:pt idx="1029">
                  <c:v>46688</c:v>
                </c:pt>
                <c:pt idx="1030">
                  <c:v>46695</c:v>
                </c:pt>
                <c:pt idx="1031">
                  <c:v>46702</c:v>
                </c:pt>
                <c:pt idx="1032">
                  <c:v>46709</c:v>
                </c:pt>
                <c:pt idx="1033">
                  <c:v>46716</c:v>
                </c:pt>
                <c:pt idx="1034">
                  <c:v>46723</c:v>
                </c:pt>
                <c:pt idx="1035">
                  <c:v>46730</c:v>
                </c:pt>
                <c:pt idx="1036">
                  <c:v>46737</c:v>
                </c:pt>
                <c:pt idx="1037">
                  <c:v>46744</c:v>
                </c:pt>
                <c:pt idx="1038">
                  <c:v>46751</c:v>
                </c:pt>
                <c:pt idx="1039">
                  <c:v>46758</c:v>
                </c:pt>
                <c:pt idx="1040">
                  <c:v>46765</c:v>
                </c:pt>
                <c:pt idx="1041">
                  <c:v>46772</c:v>
                </c:pt>
                <c:pt idx="1042">
                  <c:v>46779</c:v>
                </c:pt>
                <c:pt idx="1043">
                  <c:v>46786</c:v>
                </c:pt>
                <c:pt idx="1044">
                  <c:v>46793</c:v>
                </c:pt>
                <c:pt idx="1045">
                  <c:v>46800</c:v>
                </c:pt>
                <c:pt idx="1046">
                  <c:v>46807</c:v>
                </c:pt>
                <c:pt idx="1047">
                  <c:v>46814</c:v>
                </c:pt>
                <c:pt idx="1048">
                  <c:v>46821</c:v>
                </c:pt>
                <c:pt idx="1049">
                  <c:v>46828</c:v>
                </c:pt>
                <c:pt idx="1050">
                  <c:v>46835</c:v>
                </c:pt>
                <c:pt idx="1051">
                  <c:v>46842</c:v>
                </c:pt>
                <c:pt idx="1052">
                  <c:v>46849</c:v>
                </c:pt>
                <c:pt idx="1053">
                  <c:v>46856</c:v>
                </c:pt>
                <c:pt idx="1054">
                  <c:v>46863</c:v>
                </c:pt>
                <c:pt idx="1055">
                  <c:v>46870</c:v>
                </c:pt>
                <c:pt idx="1056">
                  <c:v>46877</c:v>
                </c:pt>
                <c:pt idx="1057">
                  <c:v>46884</c:v>
                </c:pt>
                <c:pt idx="1058">
                  <c:v>46891</c:v>
                </c:pt>
                <c:pt idx="1059">
                  <c:v>46898</c:v>
                </c:pt>
                <c:pt idx="1060">
                  <c:v>46905</c:v>
                </c:pt>
                <c:pt idx="1061">
                  <c:v>46912</c:v>
                </c:pt>
                <c:pt idx="1062">
                  <c:v>46919</c:v>
                </c:pt>
                <c:pt idx="1063">
                  <c:v>46926</c:v>
                </c:pt>
                <c:pt idx="1064">
                  <c:v>46933</c:v>
                </c:pt>
                <c:pt idx="1065">
                  <c:v>46940</c:v>
                </c:pt>
                <c:pt idx="1066">
                  <c:v>46947</c:v>
                </c:pt>
                <c:pt idx="1067">
                  <c:v>46954</c:v>
                </c:pt>
                <c:pt idx="1068">
                  <c:v>46961</c:v>
                </c:pt>
                <c:pt idx="1069">
                  <c:v>46968</c:v>
                </c:pt>
                <c:pt idx="1070">
                  <c:v>46975</c:v>
                </c:pt>
                <c:pt idx="1071">
                  <c:v>46982</c:v>
                </c:pt>
                <c:pt idx="1072">
                  <c:v>46989</c:v>
                </c:pt>
                <c:pt idx="1073">
                  <c:v>46996</c:v>
                </c:pt>
                <c:pt idx="1074">
                  <c:v>47003</c:v>
                </c:pt>
                <c:pt idx="1075">
                  <c:v>47010</c:v>
                </c:pt>
                <c:pt idx="1076">
                  <c:v>47017</c:v>
                </c:pt>
                <c:pt idx="1077">
                  <c:v>47024</c:v>
                </c:pt>
                <c:pt idx="1078">
                  <c:v>47031</c:v>
                </c:pt>
                <c:pt idx="1079">
                  <c:v>47038</c:v>
                </c:pt>
                <c:pt idx="1080">
                  <c:v>47045</c:v>
                </c:pt>
                <c:pt idx="1081">
                  <c:v>47052</c:v>
                </c:pt>
                <c:pt idx="1082">
                  <c:v>47059</c:v>
                </c:pt>
                <c:pt idx="1083">
                  <c:v>47066</c:v>
                </c:pt>
                <c:pt idx="1084">
                  <c:v>47073</c:v>
                </c:pt>
                <c:pt idx="1085">
                  <c:v>47080</c:v>
                </c:pt>
                <c:pt idx="1086">
                  <c:v>47087</c:v>
                </c:pt>
                <c:pt idx="1087">
                  <c:v>47094</c:v>
                </c:pt>
                <c:pt idx="1088">
                  <c:v>47101</c:v>
                </c:pt>
                <c:pt idx="1089">
                  <c:v>47108</c:v>
                </c:pt>
                <c:pt idx="1090">
                  <c:v>47116</c:v>
                </c:pt>
                <c:pt idx="1091">
                  <c:v>47123</c:v>
                </c:pt>
                <c:pt idx="1092">
                  <c:v>47130</c:v>
                </c:pt>
                <c:pt idx="1093">
                  <c:v>47137</c:v>
                </c:pt>
                <c:pt idx="1094">
                  <c:v>47144</c:v>
                </c:pt>
                <c:pt idx="1095">
                  <c:v>47151</c:v>
                </c:pt>
                <c:pt idx="1096">
                  <c:v>47158</c:v>
                </c:pt>
                <c:pt idx="1097">
                  <c:v>47165</c:v>
                </c:pt>
                <c:pt idx="1098">
                  <c:v>47172</c:v>
                </c:pt>
                <c:pt idx="1099">
                  <c:v>47179</c:v>
                </c:pt>
                <c:pt idx="1100">
                  <c:v>47186</c:v>
                </c:pt>
                <c:pt idx="1101">
                  <c:v>47193</c:v>
                </c:pt>
                <c:pt idx="1102">
                  <c:v>47200</c:v>
                </c:pt>
                <c:pt idx="1103">
                  <c:v>47211</c:v>
                </c:pt>
                <c:pt idx="1104">
                  <c:v>47214</c:v>
                </c:pt>
                <c:pt idx="1105">
                  <c:v>47221</c:v>
                </c:pt>
                <c:pt idx="1106">
                  <c:v>47228</c:v>
                </c:pt>
                <c:pt idx="1107">
                  <c:v>47235</c:v>
                </c:pt>
                <c:pt idx="1108">
                  <c:v>47242</c:v>
                </c:pt>
                <c:pt idx="1109">
                  <c:v>47249</c:v>
                </c:pt>
                <c:pt idx="1110">
                  <c:v>47256</c:v>
                </c:pt>
                <c:pt idx="1111">
                  <c:v>47263</c:v>
                </c:pt>
                <c:pt idx="1112">
                  <c:v>47270</c:v>
                </c:pt>
                <c:pt idx="1113">
                  <c:v>47277</c:v>
                </c:pt>
                <c:pt idx="1114">
                  <c:v>47284</c:v>
                </c:pt>
                <c:pt idx="1115">
                  <c:v>47291</c:v>
                </c:pt>
                <c:pt idx="1116">
                  <c:v>47298</c:v>
                </c:pt>
                <c:pt idx="1117">
                  <c:v>47305</c:v>
                </c:pt>
                <c:pt idx="1118">
                  <c:v>47312</c:v>
                </c:pt>
                <c:pt idx="1119">
                  <c:v>47319</c:v>
                </c:pt>
                <c:pt idx="1120">
                  <c:v>47326</c:v>
                </c:pt>
                <c:pt idx="1121">
                  <c:v>47333</c:v>
                </c:pt>
                <c:pt idx="1122">
                  <c:v>47340</c:v>
                </c:pt>
                <c:pt idx="1123">
                  <c:v>47347</c:v>
                </c:pt>
                <c:pt idx="1124">
                  <c:v>47354</c:v>
                </c:pt>
                <c:pt idx="1125">
                  <c:v>47361</c:v>
                </c:pt>
                <c:pt idx="1126">
                  <c:v>47368</c:v>
                </c:pt>
                <c:pt idx="1127">
                  <c:v>47375</c:v>
                </c:pt>
                <c:pt idx="1128">
                  <c:v>47382</c:v>
                </c:pt>
                <c:pt idx="1129">
                  <c:v>47389</c:v>
                </c:pt>
                <c:pt idx="1130">
                  <c:v>47396</c:v>
                </c:pt>
                <c:pt idx="1131">
                  <c:v>47403</c:v>
                </c:pt>
                <c:pt idx="1132">
                  <c:v>47410</c:v>
                </c:pt>
                <c:pt idx="1133">
                  <c:v>47417</c:v>
                </c:pt>
                <c:pt idx="1134">
                  <c:v>47424</c:v>
                </c:pt>
                <c:pt idx="1135">
                  <c:v>47431</c:v>
                </c:pt>
                <c:pt idx="1136">
                  <c:v>47438</c:v>
                </c:pt>
                <c:pt idx="1137">
                  <c:v>47445</c:v>
                </c:pt>
                <c:pt idx="1138">
                  <c:v>47452</c:v>
                </c:pt>
                <c:pt idx="1139">
                  <c:v>47459</c:v>
                </c:pt>
                <c:pt idx="1140">
                  <c:v>47466</c:v>
                </c:pt>
                <c:pt idx="1141">
                  <c:v>47473</c:v>
                </c:pt>
                <c:pt idx="1142">
                  <c:v>47483</c:v>
                </c:pt>
                <c:pt idx="1143">
                  <c:v>47490</c:v>
                </c:pt>
                <c:pt idx="1144">
                  <c:v>47497</c:v>
                </c:pt>
                <c:pt idx="1145">
                  <c:v>47504</c:v>
                </c:pt>
                <c:pt idx="1146">
                  <c:v>47511</c:v>
                </c:pt>
                <c:pt idx="1147">
                  <c:v>47518</c:v>
                </c:pt>
                <c:pt idx="1148">
                  <c:v>47525</c:v>
                </c:pt>
                <c:pt idx="1149">
                  <c:v>47532</c:v>
                </c:pt>
                <c:pt idx="1150">
                  <c:v>47539</c:v>
                </c:pt>
                <c:pt idx="1151">
                  <c:v>47546</c:v>
                </c:pt>
                <c:pt idx="1152">
                  <c:v>47553</c:v>
                </c:pt>
                <c:pt idx="1153">
                  <c:v>47560</c:v>
                </c:pt>
                <c:pt idx="1154">
                  <c:v>47567</c:v>
                </c:pt>
                <c:pt idx="1155">
                  <c:v>47574</c:v>
                </c:pt>
                <c:pt idx="1156">
                  <c:v>47581</c:v>
                </c:pt>
                <c:pt idx="1157">
                  <c:v>47588</c:v>
                </c:pt>
                <c:pt idx="1158">
                  <c:v>47597</c:v>
                </c:pt>
                <c:pt idx="1159">
                  <c:v>47602</c:v>
                </c:pt>
                <c:pt idx="1160">
                  <c:v>47609</c:v>
                </c:pt>
                <c:pt idx="1161">
                  <c:v>47616</c:v>
                </c:pt>
                <c:pt idx="1162">
                  <c:v>47623</c:v>
                </c:pt>
                <c:pt idx="1163">
                  <c:v>47630</c:v>
                </c:pt>
                <c:pt idx="1164">
                  <c:v>47637</c:v>
                </c:pt>
                <c:pt idx="1165">
                  <c:v>47644</c:v>
                </c:pt>
                <c:pt idx="1166">
                  <c:v>47651</c:v>
                </c:pt>
                <c:pt idx="1167">
                  <c:v>47658</c:v>
                </c:pt>
                <c:pt idx="1168">
                  <c:v>47665</c:v>
                </c:pt>
                <c:pt idx="1169">
                  <c:v>47672</c:v>
                </c:pt>
                <c:pt idx="1170">
                  <c:v>47679</c:v>
                </c:pt>
                <c:pt idx="1171">
                  <c:v>47686</c:v>
                </c:pt>
                <c:pt idx="1172">
                  <c:v>47693</c:v>
                </c:pt>
                <c:pt idx="1173">
                  <c:v>47700</c:v>
                </c:pt>
                <c:pt idx="1174">
                  <c:v>47707</c:v>
                </c:pt>
                <c:pt idx="1175">
                  <c:v>47714</c:v>
                </c:pt>
                <c:pt idx="1176">
                  <c:v>47721</c:v>
                </c:pt>
                <c:pt idx="1177">
                  <c:v>47728</c:v>
                </c:pt>
                <c:pt idx="1178">
                  <c:v>47735</c:v>
                </c:pt>
                <c:pt idx="1179">
                  <c:v>47742</c:v>
                </c:pt>
                <c:pt idx="1180">
                  <c:v>47749</c:v>
                </c:pt>
                <c:pt idx="1181">
                  <c:v>47756</c:v>
                </c:pt>
                <c:pt idx="1182">
                  <c:v>47763</c:v>
                </c:pt>
                <c:pt idx="1183">
                  <c:v>47770</c:v>
                </c:pt>
                <c:pt idx="1184">
                  <c:v>47777</c:v>
                </c:pt>
                <c:pt idx="1185">
                  <c:v>47784</c:v>
                </c:pt>
                <c:pt idx="1186">
                  <c:v>47791</c:v>
                </c:pt>
                <c:pt idx="1187">
                  <c:v>47798</c:v>
                </c:pt>
                <c:pt idx="1188">
                  <c:v>47805</c:v>
                </c:pt>
                <c:pt idx="1189">
                  <c:v>47812</c:v>
                </c:pt>
                <c:pt idx="1190">
                  <c:v>47819</c:v>
                </c:pt>
                <c:pt idx="1191">
                  <c:v>47826</c:v>
                </c:pt>
                <c:pt idx="1192">
                  <c:v>47833</c:v>
                </c:pt>
                <c:pt idx="1193">
                  <c:v>47840</c:v>
                </c:pt>
                <c:pt idx="1194">
                  <c:v>47848</c:v>
                </c:pt>
                <c:pt idx="1195">
                  <c:v>47855</c:v>
                </c:pt>
                <c:pt idx="1196">
                  <c:v>47862</c:v>
                </c:pt>
                <c:pt idx="1197">
                  <c:v>47869</c:v>
                </c:pt>
                <c:pt idx="1198">
                  <c:v>47876</c:v>
                </c:pt>
                <c:pt idx="1199">
                  <c:v>47883</c:v>
                </c:pt>
                <c:pt idx="1200">
                  <c:v>47890</c:v>
                </c:pt>
                <c:pt idx="1201">
                  <c:v>47897</c:v>
                </c:pt>
                <c:pt idx="1202">
                  <c:v>47904</c:v>
                </c:pt>
                <c:pt idx="1203">
                  <c:v>47911</c:v>
                </c:pt>
                <c:pt idx="1204">
                  <c:v>47918</c:v>
                </c:pt>
                <c:pt idx="1205">
                  <c:v>47925</c:v>
                </c:pt>
                <c:pt idx="1206">
                  <c:v>47932</c:v>
                </c:pt>
                <c:pt idx="1207">
                  <c:v>47939</c:v>
                </c:pt>
                <c:pt idx="1208">
                  <c:v>47946</c:v>
                </c:pt>
                <c:pt idx="1209">
                  <c:v>47955</c:v>
                </c:pt>
                <c:pt idx="1210">
                  <c:v>47962</c:v>
                </c:pt>
                <c:pt idx="1211">
                  <c:v>47970</c:v>
                </c:pt>
                <c:pt idx="1212">
                  <c:v>47976</c:v>
                </c:pt>
                <c:pt idx="1213">
                  <c:v>47983</c:v>
                </c:pt>
                <c:pt idx="1214">
                  <c:v>47990</c:v>
                </c:pt>
                <c:pt idx="1215">
                  <c:v>47997</c:v>
                </c:pt>
                <c:pt idx="1216">
                  <c:v>48004</c:v>
                </c:pt>
                <c:pt idx="1217">
                  <c:v>48011</c:v>
                </c:pt>
                <c:pt idx="1218">
                  <c:v>48018</c:v>
                </c:pt>
                <c:pt idx="1219">
                  <c:v>48025</c:v>
                </c:pt>
                <c:pt idx="1220">
                  <c:v>48032</c:v>
                </c:pt>
                <c:pt idx="1221">
                  <c:v>48039</c:v>
                </c:pt>
                <c:pt idx="1222">
                  <c:v>48046</c:v>
                </c:pt>
                <c:pt idx="1223">
                  <c:v>48053</c:v>
                </c:pt>
                <c:pt idx="1224">
                  <c:v>48060</c:v>
                </c:pt>
                <c:pt idx="1225">
                  <c:v>48067</c:v>
                </c:pt>
                <c:pt idx="1226">
                  <c:v>48074</c:v>
                </c:pt>
                <c:pt idx="1227">
                  <c:v>48081</c:v>
                </c:pt>
                <c:pt idx="1228">
                  <c:v>48088</c:v>
                </c:pt>
                <c:pt idx="1229">
                  <c:v>48095</c:v>
                </c:pt>
                <c:pt idx="1230">
                  <c:v>48102</c:v>
                </c:pt>
                <c:pt idx="1231">
                  <c:v>48109</c:v>
                </c:pt>
                <c:pt idx="1232">
                  <c:v>48116</c:v>
                </c:pt>
                <c:pt idx="1233">
                  <c:v>48123</c:v>
                </c:pt>
                <c:pt idx="1234">
                  <c:v>48130</c:v>
                </c:pt>
                <c:pt idx="1235">
                  <c:v>48137</c:v>
                </c:pt>
                <c:pt idx="1236">
                  <c:v>48144</c:v>
                </c:pt>
                <c:pt idx="1237">
                  <c:v>48151</c:v>
                </c:pt>
                <c:pt idx="1238">
                  <c:v>48158</c:v>
                </c:pt>
                <c:pt idx="1239">
                  <c:v>48165</c:v>
                </c:pt>
                <c:pt idx="1240">
                  <c:v>48172</c:v>
                </c:pt>
                <c:pt idx="1241">
                  <c:v>48179</c:v>
                </c:pt>
                <c:pt idx="1242">
                  <c:v>48186</c:v>
                </c:pt>
                <c:pt idx="1243">
                  <c:v>48193</c:v>
                </c:pt>
                <c:pt idx="1244">
                  <c:v>48200</c:v>
                </c:pt>
                <c:pt idx="1245">
                  <c:v>48211</c:v>
                </c:pt>
                <c:pt idx="1246">
                  <c:v>48215</c:v>
                </c:pt>
                <c:pt idx="1247">
                  <c:v>48221</c:v>
                </c:pt>
                <c:pt idx="1248">
                  <c:v>48228</c:v>
                </c:pt>
                <c:pt idx="1249">
                  <c:v>48235</c:v>
                </c:pt>
                <c:pt idx="1250">
                  <c:v>48242</c:v>
                </c:pt>
                <c:pt idx="1251">
                  <c:v>48249</c:v>
                </c:pt>
                <c:pt idx="1252">
                  <c:v>48256</c:v>
                </c:pt>
                <c:pt idx="1253">
                  <c:v>48263</c:v>
                </c:pt>
                <c:pt idx="1254">
                  <c:v>48270</c:v>
                </c:pt>
                <c:pt idx="1255">
                  <c:v>48277</c:v>
                </c:pt>
                <c:pt idx="1256">
                  <c:v>48284</c:v>
                </c:pt>
                <c:pt idx="1257">
                  <c:v>48291</c:v>
                </c:pt>
                <c:pt idx="1258">
                  <c:v>48298</c:v>
                </c:pt>
                <c:pt idx="1259">
                  <c:v>48305</c:v>
                </c:pt>
                <c:pt idx="1260">
                  <c:v>48312</c:v>
                </c:pt>
                <c:pt idx="1261">
                  <c:v>48319</c:v>
                </c:pt>
                <c:pt idx="1262">
                  <c:v>48326</c:v>
                </c:pt>
                <c:pt idx="1263">
                  <c:v>48333</c:v>
                </c:pt>
                <c:pt idx="1264">
                  <c:v>48340</c:v>
                </c:pt>
                <c:pt idx="1265">
                  <c:v>48347</c:v>
                </c:pt>
                <c:pt idx="1266">
                  <c:v>48354</c:v>
                </c:pt>
                <c:pt idx="1267">
                  <c:v>48361</c:v>
                </c:pt>
                <c:pt idx="1268">
                  <c:v>48368</c:v>
                </c:pt>
                <c:pt idx="1269">
                  <c:v>48375</c:v>
                </c:pt>
                <c:pt idx="1270">
                  <c:v>48382</c:v>
                </c:pt>
                <c:pt idx="1271">
                  <c:v>48389</c:v>
                </c:pt>
                <c:pt idx="1272">
                  <c:v>48396</c:v>
                </c:pt>
                <c:pt idx="1273">
                  <c:v>48403</c:v>
                </c:pt>
                <c:pt idx="1274">
                  <c:v>48410</c:v>
                </c:pt>
                <c:pt idx="1275">
                  <c:v>48417</c:v>
                </c:pt>
                <c:pt idx="1276">
                  <c:v>48424</c:v>
                </c:pt>
                <c:pt idx="1277">
                  <c:v>48431</c:v>
                </c:pt>
                <c:pt idx="1278">
                  <c:v>48438</c:v>
                </c:pt>
                <c:pt idx="1279">
                  <c:v>48445</c:v>
                </c:pt>
                <c:pt idx="1280">
                  <c:v>48452</c:v>
                </c:pt>
                <c:pt idx="1281">
                  <c:v>48459</c:v>
                </c:pt>
                <c:pt idx="1282">
                  <c:v>48466</c:v>
                </c:pt>
                <c:pt idx="1283">
                  <c:v>48473</c:v>
                </c:pt>
                <c:pt idx="1284">
                  <c:v>48480</c:v>
                </c:pt>
                <c:pt idx="1285">
                  <c:v>48487</c:v>
                </c:pt>
                <c:pt idx="1286">
                  <c:v>48494</c:v>
                </c:pt>
                <c:pt idx="1287">
                  <c:v>48501</c:v>
                </c:pt>
                <c:pt idx="1288">
                  <c:v>48508</c:v>
                </c:pt>
                <c:pt idx="1289">
                  <c:v>48515</c:v>
                </c:pt>
                <c:pt idx="1290">
                  <c:v>48522</c:v>
                </c:pt>
                <c:pt idx="1291">
                  <c:v>48529</c:v>
                </c:pt>
                <c:pt idx="1292">
                  <c:v>48536</c:v>
                </c:pt>
                <c:pt idx="1293">
                  <c:v>48543</c:v>
                </c:pt>
                <c:pt idx="1294">
                  <c:v>48550</c:v>
                </c:pt>
                <c:pt idx="1295">
                  <c:v>48557</c:v>
                </c:pt>
                <c:pt idx="1296">
                  <c:v>48564</c:v>
                </c:pt>
                <c:pt idx="1297">
                  <c:v>48571</c:v>
                </c:pt>
                <c:pt idx="1298">
                  <c:v>48578</c:v>
                </c:pt>
                <c:pt idx="1299">
                  <c:v>48585</c:v>
                </c:pt>
                <c:pt idx="1300">
                  <c:v>48592</c:v>
                </c:pt>
                <c:pt idx="1301">
                  <c:v>48599</c:v>
                </c:pt>
                <c:pt idx="1302">
                  <c:v>48606</c:v>
                </c:pt>
                <c:pt idx="1303">
                  <c:v>48613</c:v>
                </c:pt>
                <c:pt idx="1304">
                  <c:v>48620</c:v>
                </c:pt>
                <c:pt idx="1305">
                  <c:v>48627</c:v>
                </c:pt>
                <c:pt idx="1306">
                  <c:v>48634</c:v>
                </c:pt>
                <c:pt idx="1307">
                  <c:v>48641</c:v>
                </c:pt>
                <c:pt idx="1308">
                  <c:v>48648</c:v>
                </c:pt>
                <c:pt idx="1309">
                  <c:v>48655</c:v>
                </c:pt>
                <c:pt idx="1310">
                  <c:v>48662</c:v>
                </c:pt>
                <c:pt idx="1311">
                  <c:v>48669</c:v>
                </c:pt>
                <c:pt idx="1312">
                  <c:v>48676</c:v>
                </c:pt>
                <c:pt idx="1313">
                  <c:v>48683</c:v>
                </c:pt>
                <c:pt idx="1314">
                  <c:v>48690</c:v>
                </c:pt>
                <c:pt idx="1315">
                  <c:v>48697</c:v>
                </c:pt>
                <c:pt idx="1316">
                  <c:v>48704</c:v>
                </c:pt>
                <c:pt idx="1317">
                  <c:v>48711</c:v>
                </c:pt>
                <c:pt idx="1318">
                  <c:v>48718</c:v>
                </c:pt>
                <c:pt idx="1319">
                  <c:v>48725</c:v>
                </c:pt>
                <c:pt idx="1320">
                  <c:v>48732</c:v>
                </c:pt>
                <c:pt idx="1321">
                  <c:v>48739</c:v>
                </c:pt>
                <c:pt idx="1322">
                  <c:v>48746</c:v>
                </c:pt>
                <c:pt idx="1323">
                  <c:v>48753</c:v>
                </c:pt>
                <c:pt idx="1324">
                  <c:v>48760</c:v>
                </c:pt>
                <c:pt idx="1325">
                  <c:v>48767</c:v>
                </c:pt>
                <c:pt idx="1326">
                  <c:v>48774</c:v>
                </c:pt>
                <c:pt idx="1327">
                  <c:v>48781</c:v>
                </c:pt>
                <c:pt idx="1328">
                  <c:v>48788</c:v>
                </c:pt>
                <c:pt idx="1329">
                  <c:v>48795</c:v>
                </c:pt>
                <c:pt idx="1330">
                  <c:v>48802</c:v>
                </c:pt>
                <c:pt idx="1331">
                  <c:v>48809</c:v>
                </c:pt>
                <c:pt idx="1332">
                  <c:v>48816</c:v>
                </c:pt>
                <c:pt idx="1333">
                  <c:v>48823</c:v>
                </c:pt>
                <c:pt idx="1334">
                  <c:v>48830</c:v>
                </c:pt>
                <c:pt idx="1335">
                  <c:v>48837</c:v>
                </c:pt>
                <c:pt idx="1336">
                  <c:v>48844</c:v>
                </c:pt>
                <c:pt idx="1337">
                  <c:v>48851</c:v>
                </c:pt>
                <c:pt idx="1338">
                  <c:v>48858</c:v>
                </c:pt>
                <c:pt idx="1339">
                  <c:v>48865</c:v>
                </c:pt>
                <c:pt idx="1340">
                  <c:v>48872</c:v>
                </c:pt>
                <c:pt idx="1341">
                  <c:v>48879</c:v>
                </c:pt>
                <c:pt idx="1342">
                  <c:v>48886</c:v>
                </c:pt>
                <c:pt idx="1343">
                  <c:v>48893</c:v>
                </c:pt>
                <c:pt idx="1344">
                  <c:v>48900</c:v>
                </c:pt>
                <c:pt idx="1345">
                  <c:v>48907</c:v>
                </c:pt>
                <c:pt idx="1346">
                  <c:v>48914</c:v>
                </c:pt>
                <c:pt idx="1347">
                  <c:v>48921</c:v>
                </c:pt>
                <c:pt idx="1348">
                  <c:v>48928</c:v>
                </c:pt>
                <c:pt idx="1349">
                  <c:v>48935</c:v>
                </c:pt>
                <c:pt idx="1350">
                  <c:v>48942</c:v>
                </c:pt>
                <c:pt idx="1351">
                  <c:v>48949</c:v>
                </c:pt>
                <c:pt idx="1352">
                  <c:v>48956</c:v>
                </c:pt>
                <c:pt idx="1353">
                  <c:v>48963</c:v>
                </c:pt>
                <c:pt idx="1354">
                  <c:v>48970</c:v>
                </c:pt>
                <c:pt idx="1355">
                  <c:v>48977</c:v>
                </c:pt>
                <c:pt idx="1356">
                  <c:v>48984</c:v>
                </c:pt>
                <c:pt idx="1357">
                  <c:v>48991</c:v>
                </c:pt>
                <c:pt idx="1358">
                  <c:v>48998</c:v>
                </c:pt>
                <c:pt idx="1359">
                  <c:v>49005</c:v>
                </c:pt>
                <c:pt idx="1360">
                  <c:v>49012</c:v>
                </c:pt>
                <c:pt idx="1361">
                  <c:v>49019</c:v>
                </c:pt>
                <c:pt idx="1362">
                  <c:v>49026</c:v>
                </c:pt>
                <c:pt idx="1363">
                  <c:v>49033</c:v>
                </c:pt>
                <c:pt idx="1364">
                  <c:v>49040</c:v>
                </c:pt>
                <c:pt idx="1365">
                  <c:v>49047</c:v>
                </c:pt>
                <c:pt idx="1366">
                  <c:v>49054</c:v>
                </c:pt>
                <c:pt idx="1367">
                  <c:v>49061</c:v>
                </c:pt>
                <c:pt idx="1368">
                  <c:v>49068</c:v>
                </c:pt>
                <c:pt idx="1369">
                  <c:v>49075</c:v>
                </c:pt>
                <c:pt idx="1370">
                  <c:v>49082</c:v>
                </c:pt>
                <c:pt idx="1371">
                  <c:v>49089</c:v>
                </c:pt>
                <c:pt idx="1372">
                  <c:v>49096</c:v>
                </c:pt>
                <c:pt idx="1373">
                  <c:v>49103</c:v>
                </c:pt>
                <c:pt idx="1374">
                  <c:v>49110</c:v>
                </c:pt>
                <c:pt idx="1375">
                  <c:v>49117</c:v>
                </c:pt>
                <c:pt idx="1376">
                  <c:v>49124</c:v>
                </c:pt>
                <c:pt idx="1377">
                  <c:v>49131</c:v>
                </c:pt>
                <c:pt idx="1378">
                  <c:v>49138</c:v>
                </c:pt>
                <c:pt idx="1379">
                  <c:v>49145</c:v>
                </c:pt>
                <c:pt idx="1380">
                  <c:v>49152</c:v>
                </c:pt>
                <c:pt idx="1381">
                  <c:v>49159</c:v>
                </c:pt>
                <c:pt idx="1382">
                  <c:v>49166</c:v>
                </c:pt>
                <c:pt idx="1383">
                  <c:v>49173</c:v>
                </c:pt>
                <c:pt idx="1384">
                  <c:v>49180</c:v>
                </c:pt>
                <c:pt idx="1385">
                  <c:v>49187</c:v>
                </c:pt>
                <c:pt idx="1386">
                  <c:v>49194</c:v>
                </c:pt>
                <c:pt idx="1387">
                  <c:v>49201</c:v>
                </c:pt>
                <c:pt idx="1388">
                  <c:v>49208</c:v>
                </c:pt>
                <c:pt idx="1389">
                  <c:v>49215</c:v>
                </c:pt>
                <c:pt idx="1390">
                  <c:v>49222</c:v>
                </c:pt>
                <c:pt idx="1391">
                  <c:v>49229</c:v>
                </c:pt>
                <c:pt idx="1392">
                  <c:v>49236</c:v>
                </c:pt>
                <c:pt idx="1393">
                  <c:v>49243</c:v>
                </c:pt>
                <c:pt idx="1394">
                  <c:v>49250</c:v>
                </c:pt>
                <c:pt idx="1395">
                  <c:v>49257</c:v>
                </c:pt>
                <c:pt idx="1396">
                  <c:v>49264</c:v>
                </c:pt>
                <c:pt idx="1397">
                  <c:v>49271</c:v>
                </c:pt>
                <c:pt idx="1398">
                  <c:v>49278</c:v>
                </c:pt>
                <c:pt idx="1399">
                  <c:v>49285</c:v>
                </c:pt>
                <c:pt idx="1400">
                  <c:v>49292</c:v>
                </c:pt>
                <c:pt idx="1401">
                  <c:v>49299</c:v>
                </c:pt>
                <c:pt idx="1402">
                  <c:v>49307</c:v>
                </c:pt>
                <c:pt idx="1403">
                  <c:v>49314</c:v>
                </c:pt>
                <c:pt idx="1404">
                  <c:v>49321</c:v>
                </c:pt>
                <c:pt idx="1405">
                  <c:v>49328</c:v>
                </c:pt>
                <c:pt idx="1406">
                  <c:v>49335</c:v>
                </c:pt>
                <c:pt idx="1407">
                  <c:v>49342</c:v>
                </c:pt>
                <c:pt idx="1408">
                  <c:v>49349</c:v>
                </c:pt>
                <c:pt idx="1409">
                  <c:v>49356</c:v>
                </c:pt>
                <c:pt idx="1410">
                  <c:v>49363</c:v>
                </c:pt>
                <c:pt idx="1411">
                  <c:v>49370</c:v>
                </c:pt>
                <c:pt idx="1412">
                  <c:v>49377</c:v>
                </c:pt>
                <c:pt idx="1413">
                  <c:v>49384</c:v>
                </c:pt>
                <c:pt idx="1414">
                  <c:v>49395</c:v>
                </c:pt>
                <c:pt idx="1415">
                  <c:v>49398</c:v>
                </c:pt>
                <c:pt idx="1416">
                  <c:v>49405</c:v>
                </c:pt>
                <c:pt idx="1417">
                  <c:v>49412</c:v>
                </c:pt>
                <c:pt idx="1418">
                  <c:v>49419</c:v>
                </c:pt>
                <c:pt idx="1419">
                  <c:v>49426</c:v>
                </c:pt>
                <c:pt idx="1420">
                  <c:v>49433</c:v>
                </c:pt>
                <c:pt idx="1421">
                  <c:v>49440</c:v>
                </c:pt>
                <c:pt idx="1422">
                  <c:v>49447</c:v>
                </c:pt>
                <c:pt idx="1423">
                  <c:v>49454</c:v>
                </c:pt>
                <c:pt idx="1424">
                  <c:v>49461</c:v>
                </c:pt>
                <c:pt idx="1425">
                  <c:v>49468</c:v>
                </c:pt>
                <c:pt idx="1426">
                  <c:v>49475</c:v>
                </c:pt>
                <c:pt idx="1427">
                  <c:v>49482</c:v>
                </c:pt>
                <c:pt idx="1428">
                  <c:v>49489</c:v>
                </c:pt>
                <c:pt idx="1429">
                  <c:v>49496</c:v>
                </c:pt>
                <c:pt idx="1430">
                  <c:v>49503</c:v>
                </c:pt>
                <c:pt idx="1431">
                  <c:v>49510</c:v>
                </c:pt>
                <c:pt idx="1432">
                  <c:v>49517</c:v>
                </c:pt>
                <c:pt idx="1433">
                  <c:v>49524</c:v>
                </c:pt>
                <c:pt idx="1434">
                  <c:v>49531</c:v>
                </c:pt>
                <c:pt idx="1435">
                  <c:v>49538</c:v>
                </c:pt>
                <c:pt idx="1436">
                  <c:v>49545</c:v>
                </c:pt>
                <c:pt idx="1437">
                  <c:v>49552</c:v>
                </c:pt>
                <c:pt idx="1438">
                  <c:v>49559</c:v>
                </c:pt>
                <c:pt idx="1439">
                  <c:v>49566</c:v>
                </c:pt>
                <c:pt idx="1440">
                  <c:v>49573</c:v>
                </c:pt>
                <c:pt idx="1441">
                  <c:v>49580</c:v>
                </c:pt>
                <c:pt idx="1442">
                  <c:v>49587</c:v>
                </c:pt>
                <c:pt idx="1443">
                  <c:v>49594</c:v>
                </c:pt>
                <c:pt idx="1444">
                  <c:v>49601</c:v>
                </c:pt>
                <c:pt idx="1445">
                  <c:v>49608</c:v>
                </c:pt>
                <c:pt idx="1446">
                  <c:v>49615</c:v>
                </c:pt>
                <c:pt idx="1447">
                  <c:v>49622</c:v>
                </c:pt>
                <c:pt idx="1448">
                  <c:v>49629</c:v>
                </c:pt>
                <c:pt idx="1449">
                  <c:v>49636</c:v>
                </c:pt>
                <c:pt idx="1450">
                  <c:v>49643</c:v>
                </c:pt>
                <c:pt idx="1451">
                  <c:v>49650</c:v>
                </c:pt>
                <c:pt idx="1452">
                  <c:v>49657</c:v>
                </c:pt>
                <c:pt idx="1453">
                  <c:v>49664</c:v>
                </c:pt>
                <c:pt idx="1454">
                  <c:v>49674</c:v>
                </c:pt>
                <c:pt idx="1455">
                  <c:v>49681</c:v>
                </c:pt>
                <c:pt idx="1456">
                  <c:v>49688</c:v>
                </c:pt>
                <c:pt idx="1457">
                  <c:v>49695</c:v>
                </c:pt>
                <c:pt idx="1458">
                  <c:v>49702</c:v>
                </c:pt>
                <c:pt idx="1459">
                  <c:v>49709</c:v>
                </c:pt>
                <c:pt idx="1460">
                  <c:v>49716</c:v>
                </c:pt>
                <c:pt idx="1461">
                  <c:v>49723</c:v>
                </c:pt>
                <c:pt idx="1462">
                  <c:v>49730</c:v>
                </c:pt>
                <c:pt idx="1463">
                  <c:v>49737</c:v>
                </c:pt>
                <c:pt idx="1464">
                  <c:v>49744</c:v>
                </c:pt>
                <c:pt idx="1465">
                  <c:v>49751</c:v>
                </c:pt>
                <c:pt idx="1466">
                  <c:v>49758</c:v>
                </c:pt>
                <c:pt idx="1467">
                  <c:v>49765</c:v>
                </c:pt>
                <c:pt idx="1468">
                  <c:v>49772</c:v>
                </c:pt>
                <c:pt idx="1469">
                  <c:v>49781</c:v>
                </c:pt>
                <c:pt idx="1470">
                  <c:v>49786</c:v>
                </c:pt>
                <c:pt idx="1471">
                  <c:v>49793</c:v>
                </c:pt>
                <c:pt idx="1472">
                  <c:v>49801</c:v>
                </c:pt>
                <c:pt idx="1473">
                  <c:v>49808</c:v>
                </c:pt>
                <c:pt idx="1474">
                  <c:v>49815</c:v>
                </c:pt>
                <c:pt idx="1475">
                  <c:v>49822</c:v>
                </c:pt>
                <c:pt idx="1476">
                  <c:v>49829</c:v>
                </c:pt>
                <c:pt idx="1477">
                  <c:v>49836</c:v>
                </c:pt>
                <c:pt idx="1478">
                  <c:v>49843</c:v>
                </c:pt>
                <c:pt idx="1479">
                  <c:v>49850</c:v>
                </c:pt>
                <c:pt idx="1480">
                  <c:v>49857</c:v>
                </c:pt>
                <c:pt idx="1481">
                  <c:v>49864</c:v>
                </c:pt>
                <c:pt idx="1482">
                  <c:v>49871</c:v>
                </c:pt>
                <c:pt idx="1483">
                  <c:v>49878</c:v>
                </c:pt>
                <c:pt idx="1484">
                  <c:v>49885</c:v>
                </c:pt>
                <c:pt idx="1485">
                  <c:v>49892</c:v>
                </c:pt>
                <c:pt idx="1486">
                  <c:v>49899</c:v>
                </c:pt>
                <c:pt idx="1487">
                  <c:v>49906</c:v>
                </c:pt>
                <c:pt idx="1488">
                  <c:v>49913</c:v>
                </c:pt>
                <c:pt idx="1489">
                  <c:v>49920</c:v>
                </c:pt>
                <c:pt idx="1490">
                  <c:v>49927</c:v>
                </c:pt>
                <c:pt idx="1491">
                  <c:v>49934</c:v>
                </c:pt>
                <c:pt idx="1492">
                  <c:v>49941</c:v>
                </c:pt>
                <c:pt idx="1493">
                  <c:v>49948</c:v>
                </c:pt>
                <c:pt idx="1494">
                  <c:v>49955</c:v>
                </c:pt>
                <c:pt idx="1495">
                  <c:v>49962</c:v>
                </c:pt>
                <c:pt idx="1496">
                  <c:v>49969</c:v>
                </c:pt>
                <c:pt idx="1497">
                  <c:v>49976</c:v>
                </c:pt>
                <c:pt idx="1498">
                  <c:v>49983</c:v>
                </c:pt>
                <c:pt idx="1499">
                  <c:v>49990</c:v>
                </c:pt>
                <c:pt idx="1500">
                  <c:v>49997</c:v>
                </c:pt>
                <c:pt idx="1501">
                  <c:v>50004</c:v>
                </c:pt>
                <c:pt idx="1502">
                  <c:v>50011</c:v>
                </c:pt>
                <c:pt idx="1503">
                  <c:v>50018</c:v>
                </c:pt>
                <c:pt idx="1504">
                  <c:v>50025</c:v>
                </c:pt>
                <c:pt idx="1505">
                  <c:v>50032</c:v>
                </c:pt>
                <c:pt idx="1506">
                  <c:v>50040</c:v>
                </c:pt>
                <c:pt idx="1507">
                  <c:v>50047</c:v>
                </c:pt>
                <c:pt idx="1508">
                  <c:v>50054</c:v>
                </c:pt>
                <c:pt idx="1509">
                  <c:v>50061</c:v>
                </c:pt>
                <c:pt idx="1510">
                  <c:v>50068</c:v>
                </c:pt>
                <c:pt idx="1511">
                  <c:v>50075</c:v>
                </c:pt>
                <c:pt idx="1512">
                  <c:v>50082</c:v>
                </c:pt>
                <c:pt idx="1513">
                  <c:v>50089</c:v>
                </c:pt>
                <c:pt idx="1514">
                  <c:v>50096</c:v>
                </c:pt>
                <c:pt idx="1515">
                  <c:v>50103</c:v>
                </c:pt>
                <c:pt idx="1516">
                  <c:v>50110</c:v>
                </c:pt>
                <c:pt idx="1517">
                  <c:v>50117</c:v>
                </c:pt>
                <c:pt idx="1518">
                  <c:v>50124</c:v>
                </c:pt>
                <c:pt idx="1519">
                  <c:v>50131</c:v>
                </c:pt>
                <c:pt idx="1520">
                  <c:v>50139</c:v>
                </c:pt>
                <c:pt idx="1521">
                  <c:v>50146</c:v>
                </c:pt>
                <c:pt idx="1522">
                  <c:v>50153</c:v>
                </c:pt>
                <c:pt idx="1523">
                  <c:v>50160</c:v>
                </c:pt>
                <c:pt idx="1524">
                  <c:v>50167</c:v>
                </c:pt>
                <c:pt idx="1525">
                  <c:v>50174</c:v>
                </c:pt>
                <c:pt idx="1526">
                  <c:v>50181</c:v>
                </c:pt>
                <c:pt idx="1527">
                  <c:v>50188</c:v>
                </c:pt>
                <c:pt idx="1528">
                  <c:v>50195</c:v>
                </c:pt>
                <c:pt idx="1529">
                  <c:v>50202</c:v>
                </c:pt>
                <c:pt idx="1530">
                  <c:v>50209</c:v>
                </c:pt>
                <c:pt idx="1531">
                  <c:v>50216</c:v>
                </c:pt>
                <c:pt idx="1532">
                  <c:v>50223</c:v>
                </c:pt>
                <c:pt idx="1533">
                  <c:v>50230</c:v>
                </c:pt>
                <c:pt idx="1534">
                  <c:v>50237</c:v>
                </c:pt>
                <c:pt idx="1535">
                  <c:v>50244</c:v>
                </c:pt>
                <c:pt idx="1536">
                  <c:v>50251</c:v>
                </c:pt>
                <c:pt idx="1537">
                  <c:v>50258</c:v>
                </c:pt>
                <c:pt idx="1538">
                  <c:v>50265</c:v>
                </c:pt>
                <c:pt idx="1539">
                  <c:v>50272</c:v>
                </c:pt>
                <c:pt idx="1540">
                  <c:v>50279</c:v>
                </c:pt>
                <c:pt idx="1541">
                  <c:v>50286</c:v>
                </c:pt>
                <c:pt idx="1542">
                  <c:v>50293</c:v>
                </c:pt>
                <c:pt idx="1543">
                  <c:v>50300</c:v>
                </c:pt>
                <c:pt idx="1544">
                  <c:v>50307</c:v>
                </c:pt>
                <c:pt idx="1545">
                  <c:v>50314</c:v>
                </c:pt>
                <c:pt idx="1546">
                  <c:v>50321</c:v>
                </c:pt>
                <c:pt idx="1547">
                  <c:v>50328</c:v>
                </c:pt>
                <c:pt idx="1548">
                  <c:v>50335</c:v>
                </c:pt>
                <c:pt idx="1549">
                  <c:v>50342</c:v>
                </c:pt>
                <c:pt idx="1550">
                  <c:v>50349</c:v>
                </c:pt>
                <c:pt idx="1551">
                  <c:v>50356</c:v>
                </c:pt>
                <c:pt idx="1552">
                  <c:v>50363</c:v>
                </c:pt>
                <c:pt idx="1553">
                  <c:v>50370</c:v>
                </c:pt>
                <c:pt idx="1554">
                  <c:v>50377</c:v>
                </c:pt>
                <c:pt idx="1555">
                  <c:v>50384</c:v>
                </c:pt>
                <c:pt idx="1556">
                  <c:v>50391</c:v>
                </c:pt>
                <c:pt idx="1557">
                  <c:v>50398</c:v>
                </c:pt>
                <c:pt idx="1558">
                  <c:v>50405</c:v>
                </c:pt>
                <c:pt idx="1559">
                  <c:v>50412</c:v>
                </c:pt>
                <c:pt idx="1560">
                  <c:v>50419</c:v>
                </c:pt>
                <c:pt idx="1561">
                  <c:v>50426</c:v>
                </c:pt>
                <c:pt idx="1562">
                  <c:v>50433</c:v>
                </c:pt>
                <c:pt idx="1563">
                  <c:v>50440</c:v>
                </c:pt>
                <c:pt idx="1564">
                  <c:v>50447</c:v>
                </c:pt>
                <c:pt idx="1565">
                  <c:v>50454</c:v>
                </c:pt>
                <c:pt idx="1566">
                  <c:v>50461</c:v>
                </c:pt>
                <c:pt idx="1567">
                  <c:v>50468</c:v>
                </c:pt>
                <c:pt idx="1568">
                  <c:v>50475</c:v>
                </c:pt>
                <c:pt idx="1569">
                  <c:v>50482</c:v>
                </c:pt>
                <c:pt idx="1570">
                  <c:v>50489</c:v>
                </c:pt>
                <c:pt idx="1571">
                  <c:v>50496</c:v>
                </c:pt>
                <c:pt idx="1572">
                  <c:v>50503</c:v>
                </c:pt>
                <c:pt idx="1573">
                  <c:v>50510</c:v>
                </c:pt>
                <c:pt idx="1574">
                  <c:v>50517</c:v>
                </c:pt>
                <c:pt idx="1575">
                  <c:v>50524</c:v>
                </c:pt>
                <c:pt idx="1576">
                  <c:v>50531</c:v>
                </c:pt>
                <c:pt idx="1577">
                  <c:v>50538</c:v>
                </c:pt>
                <c:pt idx="1578">
                  <c:v>50545</c:v>
                </c:pt>
                <c:pt idx="1579">
                  <c:v>50552</c:v>
                </c:pt>
                <c:pt idx="1580">
                  <c:v>50559</c:v>
                </c:pt>
                <c:pt idx="1581">
                  <c:v>50566</c:v>
                </c:pt>
                <c:pt idx="1582">
                  <c:v>50573</c:v>
                </c:pt>
                <c:pt idx="1583">
                  <c:v>50580</c:v>
                </c:pt>
                <c:pt idx="1584">
                  <c:v>50587</c:v>
                </c:pt>
                <c:pt idx="1585">
                  <c:v>50594</c:v>
                </c:pt>
                <c:pt idx="1586">
                  <c:v>50601</c:v>
                </c:pt>
                <c:pt idx="1587">
                  <c:v>50608</c:v>
                </c:pt>
                <c:pt idx="1588">
                  <c:v>50615</c:v>
                </c:pt>
                <c:pt idx="1589">
                  <c:v>50622</c:v>
                </c:pt>
                <c:pt idx="1590">
                  <c:v>50629</c:v>
                </c:pt>
                <c:pt idx="1591">
                  <c:v>50636</c:v>
                </c:pt>
                <c:pt idx="1592">
                  <c:v>50643</c:v>
                </c:pt>
                <c:pt idx="1593">
                  <c:v>50650</c:v>
                </c:pt>
                <c:pt idx="1594">
                  <c:v>50657</c:v>
                </c:pt>
                <c:pt idx="1595">
                  <c:v>50664</c:v>
                </c:pt>
                <c:pt idx="1596">
                  <c:v>50671</c:v>
                </c:pt>
                <c:pt idx="1597">
                  <c:v>50678</c:v>
                </c:pt>
                <c:pt idx="1598">
                  <c:v>50685</c:v>
                </c:pt>
                <c:pt idx="1599">
                  <c:v>50692</c:v>
                </c:pt>
                <c:pt idx="1600">
                  <c:v>50699</c:v>
                </c:pt>
                <c:pt idx="1601">
                  <c:v>50706</c:v>
                </c:pt>
                <c:pt idx="1602">
                  <c:v>50713</c:v>
                </c:pt>
                <c:pt idx="1603">
                  <c:v>50720</c:v>
                </c:pt>
                <c:pt idx="1604">
                  <c:v>50727</c:v>
                </c:pt>
                <c:pt idx="1605">
                  <c:v>50734</c:v>
                </c:pt>
                <c:pt idx="1606">
                  <c:v>50741</c:v>
                </c:pt>
                <c:pt idx="1607">
                  <c:v>50748</c:v>
                </c:pt>
                <c:pt idx="1608">
                  <c:v>50755</c:v>
                </c:pt>
                <c:pt idx="1609">
                  <c:v>50762</c:v>
                </c:pt>
                <c:pt idx="1610">
                  <c:v>50769</c:v>
                </c:pt>
                <c:pt idx="1611">
                  <c:v>50776</c:v>
                </c:pt>
                <c:pt idx="1612">
                  <c:v>50783</c:v>
                </c:pt>
                <c:pt idx="1613">
                  <c:v>50790</c:v>
                </c:pt>
                <c:pt idx="1614">
                  <c:v>50797</c:v>
                </c:pt>
                <c:pt idx="1615">
                  <c:v>50804</c:v>
                </c:pt>
                <c:pt idx="1616">
                  <c:v>50811</c:v>
                </c:pt>
                <c:pt idx="1617">
                  <c:v>50818</c:v>
                </c:pt>
                <c:pt idx="1618">
                  <c:v>50825</c:v>
                </c:pt>
                <c:pt idx="1619">
                  <c:v>50832</c:v>
                </c:pt>
                <c:pt idx="1620">
                  <c:v>50839</c:v>
                </c:pt>
                <c:pt idx="1621">
                  <c:v>50846</c:v>
                </c:pt>
                <c:pt idx="1622">
                  <c:v>50853</c:v>
                </c:pt>
                <c:pt idx="1623">
                  <c:v>50860</c:v>
                </c:pt>
                <c:pt idx="1624">
                  <c:v>50867</c:v>
                </c:pt>
                <c:pt idx="1625">
                  <c:v>50874</c:v>
                </c:pt>
                <c:pt idx="1626">
                  <c:v>50881</c:v>
                </c:pt>
                <c:pt idx="1627">
                  <c:v>50888</c:v>
                </c:pt>
                <c:pt idx="1628">
                  <c:v>50895</c:v>
                </c:pt>
                <c:pt idx="1629">
                  <c:v>50902</c:v>
                </c:pt>
                <c:pt idx="1630">
                  <c:v>50909</c:v>
                </c:pt>
                <c:pt idx="1631">
                  <c:v>50916</c:v>
                </c:pt>
                <c:pt idx="1632">
                  <c:v>50923</c:v>
                </c:pt>
                <c:pt idx="1633">
                  <c:v>50930</c:v>
                </c:pt>
                <c:pt idx="1634">
                  <c:v>50937</c:v>
                </c:pt>
                <c:pt idx="1635">
                  <c:v>50944</c:v>
                </c:pt>
                <c:pt idx="1636">
                  <c:v>50951</c:v>
                </c:pt>
                <c:pt idx="1637">
                  <c:v>50958</c:v>
                </c:pt>
                <c:pt idx="1638">
                  <c:v>50965</c:v>
                </c:pt>
                <c:pt idx="1639">
                  <c:v>50972</c:v>
                </c:pt>
                <c:pt idx="1640">
                  <c:v>50979</c:v>
                </c:pt>
                <c:pt idx="1641">
                  <c:v>50986</c:v>
                </c:pt>
                <c:pt idx="1642">
                  <c:v>50993</c:v>
                </c:pt>
                <c:pt idx="1643">
                  <c:v>51000</c:v>
                </c:pt>
                <c:pt idx="1644">
                  <c:v>51007</c:v>
                </c:pt>
                <c:pt idx="1645">
                  <c:v>51014</c:v>
                </c:pt>
                <c:pt idx="1646">
                  <c:v>51021</c:v>
                </c:pt>
                <c:pt idx="1647">
                  <c:v>51028</c:v>
                </c:pt>
                <c:pt idx="1648">
                  <c:v>51035</c:v>
                </c:pt>
                <c:pt idx="1649">
                  <c:v>51042</c:v>
                </c:pt>
                <c:pt idx="1650">
                  <c:v>51049</c:v>
                </c:pt>
                <c:pt idx="1651">
                  <c:v>51056</c:v>
                </c:pt>
                <c:pt idx="1652">
                  <c:v>51063</c:v>
                </c:pt>
                <c:pt idx="1653">
                  <c:v>51070</c:v>
                </c:pt>
                <c:pt idx="1654">
                  <c:v>51077</c:v>
                </c:pt>
                <c:pt idx="1655">
                  <c:v>51084</c:v>
                </c:pt>
                <c:pt idx="1656">
                  <c:v>51091</c:v>
                </c:pt>
                <c:pt idx="1657">
                  <c:v>51098</c:v>
                </c:pt>
                <c:pt idx="1658">
                  <c:v>51105</c:v>
                </c:pt>
                <c:pt idx="1659">
                  <c:v>51112</c:v>
                </c:pt>
                <c:pt idx="1660">
                  <c:v>51119</c:v>
                </c:pt>
                <c:pt idx="1661">
                  <c:v>51126</c:v>
                </c:pt>
                <c:pt idx="1662">
                  <c:v>51133</c:v>
                </c:pt>
                <c:pt idx="1663">
                  <c:v>51140</c:v>
                </c:pt>
                <c:pt idx="1664">
                  <c:v>51147</c:v>
                </c:pt>
                <c:pt idx="1665">
                  <c:v>51154</c:v>
                </c:pt>
                <c:pt idx="1666">
                  <c:v>51161</c:v>
                </c:pt>
                <c:pt idx="1667">
                  <c:v>51168</c:v>
                </c:pt>
                <c:pt idx="1668">
                  <c:v>51175</c:v>
                </c:pt>
                <c:pt idx="1669">
                  <c:v>51182</c:v>
                </c:pt>
                <c:pt idx="1670">
                  <c:v>51189</c:v>
                </c:pt>
                <c:pt idx="1671">
                  <c:v>51196</c:v>
                </c:pt>
                <c:pt idx="1672">
                  <c:v>51203</c:v>
                </c:pt>
                <c:pt idx="1673">
                  <c:v>51210</c:v>
                </c:pt>
                <c:pt idx="1674">
                  <c:v>51217</c:v>
                </c:pt>
                <c:pt idx="1675">
                  <c:v>51224</c:v>
                </c:pt>
                <c:pt idx="1676">
                  <c:v>51231</c:v>
                </c:pt>
                <c:pt idx="1677">
                  <c:v>51238</c:v>
                </c:pt>
                <c:pt idx="1678">
                  <c:v>51245</c:v>
                </c:pt>
                <c:pt idx="1679">
                  <c:v>51252</c:v>
                </c:pt>
                <c:pt idx="1680">
                  <c:v>51260</c:v>
                </c:pt>
                <c:pt idx="1681">
                  <c:v>51267</c:v>
                </c:pt>
                <c:pt idx="1682">
                  <c:v>51274</c:v>
                </c:pt>
                <c:pt idx="1683">
                  <c:v>51281</c:v>
                </c:pt>
                <c:pt idx="1684">
                  <c:v>51288</c:v>
                </c:pt>
                <c:pt idx="1685">
                  <c:v>51295</c:v>
                </c:pt>
                <c:pt idx="1686">
                  <c:v>51302</c:v>
                </c:pt>
                <c:pt idx="1687">
                  <c:v>51309</c:v>
                </c:pt>
                <c:pt idx="1688">
                  <c:v>51316</c:v>
                </c:pt>
                <c:pt idx="1689">
                  <c:v>51323</c:v>
                </c:pt>
                <c:pt idx="1690">
                  <c:v>51330</c:v>
                </c:pt>
                <c:pt idx="1691">
                  <c:v>51337</c:v>
                </c:pt>
                <c:pt idx="1692">
                  <c:v>51344</c:v>
                </c:pt>
                <c:pt idx="1693">
                  <c:v>51351</c:v>
                </c:pt>
                <c:pt idx="1694">
                  <c:v>51358</c:v>
                </c:pt>
                <c:pt idx="1695">
                  <c:v>51365</c:v>
                </c:pt>
                <c:pt idx="1696">
                  <c:v>51372</c:v>
                </c:pt>
                <c:pt idx="1697">
                  <c:v>51379</c:v>
                </c:pt>
                <c:pt idx="1698">
                  <c:v>51386</c:v>
                </c:pt>
                <c:pt idx="1699">
                  <c:v>51393</c:v>
                </c:pt>
                <c:pt idx="1700">
                  <c:v>51400</c:v>
                </c:pt>
                <c:pt idx="1701">
                  <c:v>51407</c:v>
                </c:pt>
                <c:pt idx="1702">
                  <c:v>51414</c:v>
                </c:pt>
                <c:pt idx="1703">
                  <c:v>51421</c:v>
                </c:pt>
                <c:pt idx="1704">
                  <c:v>51428</c:v>
                </c:pt>
                <c:pt idx="1705">
                  <c:v>51435</c:v>
                </c:pt>
                <c:pt idx="1706">
                  <c:v>51442</c:v>
                </c:pt>
                <c:pt idx="1707">
                  <c:v>51449</c:v>
                </c:pt>
                <c:pt idx="1708">
                  <c:v>51456</c:v>
                </c:pt>
                <c:pt idx="1709">
                  <c:v>51463</c:v>
                </c:pt>
                <c:pt idx="1710">
                  <c:v>51470</c:v>
                </c:pt>
                <c:pt idx="1711">
                  <c:v>51477</c:v>
                </c:pt>
                <c:pt idx="1712">
                  <c:v>51484</c:v>
                </c:pt>
                <c:pt idx="1713">
                  <c:v>51491</c:v>
                </c:pt>
                <c:pt idx="1714">
                  <c:v>51501</c:v>
                </c:pt>
                <c:pt idx="1715">
                  <c:v>51508</c:v>
                </c:pt>
                <c:pt idx="1716">
                  <c:v>51515</c:v>
                </c:pt>
                <c:pt idx="1717">
                  <c:v>51522</c:v>
                </c:pt>
                <c:pt idx="1718">
                  <c:v>51529</c:v>
                </c:pt>
                <c:pt idx="1719">
                  <c:v>51536</c:v>
                </c:pt>
                <c:pt idx="1720">
                  <c:v>51543</c:v>
                </c:pt>
                <c:pt idx="1721">
                  <c:v>51550</c:v>
                </c:pt>
                <c:pt idx="1722">
                  <c:v>51557</c:v>
                </c:pt>
                <c:pt idx="1723">
                  <c:v>51564</c:v>
                </c:pt>
                <c:pt idx="1724">
                  <c:v>51571</c:v>
                </c:pt>
                <c:pt idx="1725">
                  <c:v>51578</c:v>
                </c:pt>
                <c:pt idx="1726">
                  <c:v>51585</c:v>
                </c:pt>
                <c:pt idx="1727">
                  <c:v>51592</c:v>
                </c:pt>
                <c:pt idx="1728">
                  <c:v>51599</c:v>
                </c:pt>
                <c:pt idx="1729">
                  <c:v>51606</c:v>
                </c:pt>
                <c:pt idx="1730">
                  <c:v>51615</c:v>
                </c:pt>
                <c:pt idx="1731">
                  <c:v>51620</c:v>
                </c:pt>
                <c:pt idx="1732">
                  <c:v>51627</c:v>
                </c:pt>
                <c:pt idx="1733">
                  <c:v>51634</c:v>
                </c:pt>
                <c:pt idx="1734">
                  <c:v>51641</c:v>
                </c:pt>
                <c:pt idx="1735">
                  <c:v>51648</c:v>
                </c:pt>
                <c:pt idx="1736">
                  <c:v>51655</c:v>
                </c:pt>
                <c:pt idx="1737">
                  <c:v>51662</c:v>
                </c:pt>
                <c:pt idx="1738">
                  <c:v>51669</c:v>
                </c:pt>
                <c:pt idx="1739">
                  <c:v>51676</c:v>
                </c:pt>
                <c:pt idx="1740">
                  <c:v>51683</c:v>
                </c:pt>
                <c:pt idx="1741">
                  <c:v>51690</c:v>
                </c:pt>
                <c:pt idx="1742">
                  <c:v>51697</c:v>
                </c:pt>
                <c:pt idx="1743">
                  <c:v>51704</c:v>
                </c:pt>
                <c:pt idx="1744">
                  <c:v>51711</c:v>
                </c:pt>
                <c:pt idx="1745">
                  <c:v>51718</c:v>
                </c:pt>
                <c:pt idx="1746">
                  <c:v>51725</c:v>
                </c:pt>
                <c:pt idx="1747">
                  <c:v>51732</c:v>
                </c:pt>
                <c:pt idx="1748">
                  <c:v>51739</c:v>
                </c:pt>
                <c:pt idx="1749">
                  <c:v>51746</c:v>
                </c:pt>
                <c:pt idx="1750">
                  <c:v>51753</c:v>
                </c:pt>
                <c:pt idx="1751">
                  <c:v>51760</c:v>
                </c:pt>
                <c:pt idx="1752">
                  <c:v>51767</c:v>
                </c:pt>
                <c:pt idx="1753">
                  <c:v>51774</c:v>
                </c:pt>
                <c:pt idx="1754">
                  <c:v>51781</c:v>
                </c:pt>
                <c:pt idx="1755">
                  <c:v>51788</c:v>
                </c:pt>
                <c:pt idx="1756">
                  <c:v>51795</c:v>
                </c:pt>
                <c:pt idx="1757">
                  <c:v>51802</c:v>
                </c:pt>
                <c:pt idx="1758">
                  <c:v>51809</c:v>
                </c:pt>
                <c:pt idx="1759">
                  <c:v>51816</c:v>
                </c:pt>
                <c:pt idx="1760">
                  <c:v>51823</c:v>
                </c:pt>
                <c:pt idx="1761">
                  <c:v>51830</c:v>
                </c:pt>
                <c:pt idx="1762">
                  <c:v>51837</c:v>
                </c:pt>
                <c:pt idx="1763">
                  <c:v>51844</c:v>
                </c:pt>
                <c:pt idx="1764">
                  <c:v>51851</c:v>
                </c:pt>
                <c:pt idx="1765">
                  <c:v>51858</c:v>
                </c:pt>
                <c:pt idx="1766">
                  <c:v>51866</c:v>
                </c:pt>
                <c:pt idx="1767">
                  <c:v>51873</c:v>
                </c:pt>
                <c:pt idx="1768">
                  <c:v>51880</c:v>
                </c:pt>
                <c:pt idx="1769">
                  <c:v>51887</c:v>
                </c:pt>
                <c:pt idx="1770">
                  <c:v>51894</c:v>
                </c:pt>
                <c:pt idx="1771">
                  <c:v>51901</c:v>
                </c:pt>
                <c:pt idx="1772">
                  <c:v>51908</c:v>
                </c:pt>
                <c:pt idx="1773">
                  <c:v>51915</c:v>
                </c:pt>
                <c:pt idx="1774">
                  <c:v>51922</c:v>
                </c:pt>
                <c:pt idx="1775">
                  <c:v>51929</c:v>
                </c:pt>
                <c:pt idx="1776">
                  <c:v>51936</c:v>
                </c:pt>
                <c:pt idx="1777">
                  <c:v>51943</c:v>
                </c:pt>
                <c:pt idx="1778">
                  <c:v>51950</c:v>
                </c:pt>
                <c:pt idx="1779">
                  <c:v>51957</c:v>
                </c:pt>
                <c:pt idx="1780">
                  <c:v>51966</c:v>
                </c:pt>
                <c:pt idx="1781">
                  <c:v>51973</c:v>
                </c:pt>
                <c:pt idx="1782">
                  <c:v>51980</c:v>
                </c:pt>
                <c:pt idx="1783">
                  <c:v>51988</c:v>
                </c:pt>
                <c:pt idx="1784">
                  <c:v>51994</c:v>
                </c:pt>
                <c:pt idx="1785">
                  <c:v>52001</c:v>
                </c:pt>
                <c:pt idx="1786">
                  <c:v>52008</c:v>
                </c:pt>
                <c:pt idx="1787">
                  <c:v>52015</c:v>
                </c:pt>
                <c:pt idx="1788">
                  <c:v>52022</c:v>
                </c:pt>
                <c:pt idx="1789">
                  <c:v>52029</c:v>
                </c:pt>
                <c:pt idx="1790">
                  <c:v>52036</c:v>
                </c:pt>
                <c:pt idx="1791">
                  <c:v>52043</c:v>
                </c:pt>
                <c:pt idx="1792">
                  <c:v>52050</c:v>
                </c:pt>
                <c:pt idx="1793">
                  <c:v>52057</c:v>
                </c:pt>
                <c:pt idx="1794">
                  <c:v>52064</c:v>
                </c:pt>
                <c:pt idx="1795">
                  <c:v>52071</c:v>
                </c:pt>
                <c:pt idx="1796">
                  <c:v>52078</c:v>
                </c:pt>
                <c:pt idx="1797">
                  <c:v>52085</c:v>
                </c:pt>
                <c:pt idx="1798">
                  <c:v>52092</c:v>
                </c:pt>
                <c:pt idx="1799">
                  <c:v>52099</c:v>
                </c:pt>
                <c:pt idx="1800">
                  <c:v>52106</c:v>
                </c:pt>
                <c:pt idx="1801">
                  <c:v>52113</c:v>
                </c:pt>
                <c:pt idx="1802">
                  <c:v>52120</c:v>
                </c:pt>
                <c:pt idx="1803">
                  <c:v>52127</c:v>
                </c:pt>
                <c:pt idx="1804">
                  <c:v>52134</c:v>
                </c:pt>
                <c:pt idx="1805">
                  <c:v>52141</c:v>
                </c:pt>
                <c:pt idx="1806">
                  <c:v>52148</c:v>
                </c:pt>
                <c:pt idx="1807">
                  <c:v>52155</c:v>
                </c:pt>
                <c:pt idx="1808">
                  <c:v>52162</c:v>
                </c:pt>
                <c:pt idx="1809">
                  <c:v>52169</c:v>
                </c:pt>
                <c:pt idx="1810">
                  <c:v>52176</c:v>
                </c:pt>
                <c:pt idx="1811">
                  <c:v>52183</c:v>
                </c:pt>
                <c:pt idx="1812">
                  <c:v>52190</c:v>
                </c:pt>
                <c:pt idx="1813">
                  <c:v>52197</c:v>
                </c:pt>
                <c:pt idx="1814">
                  <c:v>52204</c:v>
                </c:pt>
                <c:pt idx="1815">
                  <c:v>52211</c:v>
                </c:pt>
                <c:pt idx="1816">
                  <c:v>52218</c:v>
                </c:pt>
                <c:pt idx="1817">
                  <c:v>52229</c:v>
                </c:pt>
                <c:pt idx="1818">
                  <c:v>52233</c:v>
                </c:pt>
                <c:pt idx="1819">
                  <c:v>52239</c:v>
                </c:pt>
                <c:pt idx="1820">
                  <c:v>52246</c:v>
                </c:pt>
                <c:pt idx="1821">
                  <c:v>52253</c:v>
                </c:pt>
                <c:pt idx="1822">
                  <c:v>52260</c:v>
                </c:pt>
                <c:pt idx="1823">
                  <c:v>52267</c:v>
                </c:pt>
                <c:pt idx="1824">
                  <c:v>52274</c:v>
                </c:pt>
                <c:pt idx="1825">
                  <c:v>52281</c:v>
                </c:pt>
                <c:pt idx="1826">
                  <c:v>52288</c:v>
                </c:pt>
                <c:pt idx="1827">
                  <c:v>52295</c:v>
                </c:pt>
                <c:pt idx="1828">
                  <c:v>52302</c:v>
                </c:pt>
                <c:pt idx="1829">
                  <c:v>52309</c:v>
                </c:pt>
                <c:pt idx="1830">
                  <c:v>52316</c:v>
                </c:pt>
                <c:pt idx="1831">
                  <c:v>52323</c:v>
                </c:pt>
                <c:pt idx="1832">
                  <c:v>52330</c:v>
                </c:pt>
                <c:pt idx="1833">
                  <c:v>52337</c:v>
                </c:pt>
                <c:pt idx="1834">
                  <c:v>52344</c:v>
                </c:pt>
                <c:pt idx="1835">
                  <c:v>52351</c:v>
                </c:pt>
                <c:pt idx="1836">
                  <c:v>52358</c:v>
                </c:pt>
                <c:pt idx="1837">
                  <c:v>52365</c:v>
                </c:pt>
                <c:pt idx="1838">
                  <c:v>52372</c:v>
                </c:pt>
                <c:pt idx="1839">
                  <c:v>52379</c:v>
                </c:pt>
                <c:pt idx="1840">
                  <c:v>52386</c:v>
                </c:pt>
                <c:pt idx="1841">
                  <c:v>52393</c:v>
                </c:pt>
                <c:pt idx="1842">
                  <c:v>52400</c:v>
                </c:pt>
                <c:pt idx="1843">
                  <c:v>52407</c:v>
                </c:pt>
                <c:pt idx="1844">
                  <c:v>52414</c:v>
                </c:pt>
                <c:pt idx="1845">
                  <c:v>52421</c:v>
                </c:pt>
                <c:pt idx="1846">
                  <c:v>52428</c:v>
                </c:pt>
                <c:pt idx="1847">
                  <c:v>52435</c:v>
                </c:pt>
                <c:pt idx="1848">
                  <c:v>52442</c:v>
                </c:pt>
                <c:pt idx="1849">
                  <c:v>52449</c:v>
                </c:pt>
                <c:pt idx="1850">
                  <c:v>52456</c:v>
                </c:pt>
                <c:pt idx="1851">
                  <c:v>52463</c:v>
                </c:pt>
                <c:pt idx="1852">
                  <c:v>52470</c:v>
                </c:pt>
                <c:pt idx="1853">
                  <c:v>52477</c:v>
                </c:pt>
                <c:pt idx="1854">
                  <c:v>52484</c:v>
                </c:pt>
                <c:pt idx="1855">
                  <c:v>52491</c:v>
                </c:pt>
                <c:pt idx="1856">
                  <c:v>52498</c:v>
                </c:pt>
                <c:pt idx="1857">
                  <c:v>52505</c:v>
                </c:pt>
                <c:pt idx="1858">
                  <c:v>52512</c:v>
                </c:pt>
                <c:pt idx="1859">
                  <c:v>52519</c:v>
                </c:pt>
                <c:pt idx="1860">
                  <c:v>52526</c:v>
                </c:pt>
                <c:pt idx="1861">
                  <c:v>52533</c:v>
                </c:pt>
                <c:pt idx="1862">
                  <c:v>52540</c:v>
                </c:pt>
                <c:pt idx="1863">
                  <c:v>52547</c:v>
                </c:pt>
                <c:pt idx="1864">
                  <c:v>52554</c:v>
                </c:pt>
                <c:pt idx="1865">
                  <c:v>52561</c:v>
                </c:pt>
                <c:pt idx="1866">
                  <c:v>52568</c:v>
                </c:pt>
                <c:pt idx="1867">
                  <c:v>52575</c:v>
                </c:pt>
                <c:pt idx="1868">
                  <c:v>52582</c:v>
                </c:pt>
                <c:pt idx="1869">
                  <c:v>52589</c:v>
                </c:pt>
                <c:pt idx="1870">
                  <c:v>52596</c:v>
                </c:pt>
                <c:pt idx="1871">
                  <c:v>52603</c:v>
                </c:pt>
                <c:pt idx="1872">
                  <c:v>52610</c:v>
                </c:pt>
                <c:pt idx="1873">
                  <c:v>52617</c:v>
                </c:pt>
                <c:pt idx="1874">
                  <c:v>52624</c:v>
                </c:pt>
                <c:pt idx="1875">
                  <c:v>52631</c:v>
                </c:pt>
                <c:pt idx="1876">
                  <c:v>52638</c:v>
                </c:pt>
                <c:pt idx="1877">
                  <c:v>52645</c:v>
                </c:pt>
                <c:pt idx="1878">
                  <c:v>52652</c:v>
                </c:pt>
                <c:pt idx="1879">
                  <c:v>52659</c:v>
                </c:pt>
                <c:pt idx="1880">
                  <c:v>52666</c:v>
                </c:pt>
                <c:pt idx="1881">
                  <c:v>52673</c:v>
                </c:pt>
                <c:pt idx="1882">
                  <c:v>52680</c:v>
                </c:pt>
                <c:pt idx="1883">
                  <c:v>52687</c:v>
                </c:pt>
                <c:pt idx="1884">
                  <c:v>52694</c:v>
                </c:pt>
                <c:pt idx="1885">
                  <c:v>52701</c:v>
                </c:pt>
                <c:pt idx="1886">
                  <c:v>52708</c:v>
                </c:pt>
                <c:pt idx="1887">
                  <c:v>52715</c:v>
                </c:pt>
                <c:pt idx="1888">
                  <c:v>52722</c:v>
                </c:pt>
                <c:pt idx="1889">
                  <c:v>52729</c:v>
                </c:pt>
                <c:pt idx="1890">
                  <c:v>52736</c:v>
                </c:pt>
                <c:pt idx="1891">
                  <c:v>52743</c:v>
                </c:pt>
                <c:pt idx="1892">
                  <c:v>52750</c:v>
                </c:pt>
                <c:pt idx="1893">
                  <c:v>52757</c:v>
                </c:pt>
                <c:pt idx="1894">
                  <c:v>52764</c:v>
                </c:pt>
                <c:pt idx="1895">
                  <c:v>52771</c:v>
                </c:pt>
                <c:pt idx="1896">
                  <c:v>52778</c:v>
                </c:pt>
                <c:pt idx="1897">
                  <c:v>52785</c:v>
                </c:pt>
                <c:pt idx="1898">
                  <c:v>52792</c:v>
                </c:pt>
                <c:pt idx="1899">
                  <c:v>52799</c:v>
                </c:pt>
                <c:pt idx="1900">
                  <c:v>52806</c:v>
                </c:pt>
                <c:pt idx="1901">
                  <c:v>52813</c:v>
                </c:pt>
                <c:pt idx="1902">
                  <c:v>52820</c:v>
                </c:pt>
                <c:pt idx="1903">
                  <c:v>52827</c:v>
                </c:pt>
                <c:pt idx="1904">
                  <c:v>52834</c:v>
                </c:pt>
                <c:pt idx="1905">
                  <c:v>52841</c:v>
                </c:pt>
                <c:pt idx="1906">
                  <c:v>52848</c:v>
                </c:pt>
                <c:pt idx="1907">
                  <c:v>52855</c:v>
                </c:pt>
                <c:pt idx="1908">
                  <c:v>52862</c:v>
                </c:pt>
                <c:pt idx="1909">
                  <c:v>52869</c:v>
                </c:pt>
                <c:pt idx="1910">
                  <c:v>52876</c:v>
                </c:pt>
                <c:pt idx="1911">
                  <c:v>52883</c:v>
                </c:pt>
                <c:pt idx="1912">
                  <c:v>52890</c:v>
                </c:pt>
                <c:pt idx="1913">
                  <c:v>52897</c:v>
                </c:pt>
                <c:pt idx="1914">
                  <c:v>52904</c:v>
                </c:pt>
                <c:pt idx="1915">
                  <c:v>52911</c:v>
                </c:pt>
                <c:pt idx="1916">
                  <c:v>52918</c:v>
                </c:pt>
                <c:pt idx="1917">
                  <c:v>52925</c:v>
                </c:pt>
                <c:pt idx="1918">
                  <c:v>52932</c:v>
                </c:pt>
                <c:pt idx="1919">
                  <c:v>52939</c:v>
                </c:pt>
                <c:pt idx="1920">
                  <c:v>52946</c:v>
                </c:pt>
                <c:pt idx="1921">
                  <c:v>52953</c:v>
                </c:pt>
                <c:pt idx="1922">
                  <c:v>52960</c:v>
                </c:pt>
                <c:pt idx="1923">
                  <c:v>52967</c:v>
                </c:pt>
                <c:pt idx="1924">
                  <c:v>52974</c:v>
                </c:pt>
                <c:pt idx="1925">
                  <c:v>52981</c:v>
                </c:pt>
                <c:pt idx="1926">
                  <c:v>52988</c:v>
                </c:pt>
                <c:pt idx="1927">
                  <c:v>52995</c:v>
                </c:pt>
                <c:pt idx="1928">
                  <c:v>53002</c:v>
                </c:pt>
                <c:pt idx="1929">
                  <c:v>53009</c:v>
                </c:pt>
                <c:pt idx="1930">
                  <c:v>53016</c:v>
                </c:pt>
                <c:pt idx="1931">
                  <c:v>53023</c:v>
                </c:pt>
                <c:pt idx="1932">
                  <c:v>53030</c:v>
                </c:pt>
                <c:pt idx="1933">
                  <c:v>53037</c:v>
                </c:pt>
                <c:pt idx="1934">
                  <c:v>53044</c:v>
                </c:pt>
                <c:pt idx="1935">
                  <c:v>53051</c:v>
                </c:pt>
                <c:pt idx="1936">
                  <c:v>53058</c:v>
                </c:pt>
                <c:pt idx="1937">
                  <c:v>53065</c:v>
                </c:pt>
                <c:pt idx="1938">
                  <c:v>53072</c:v>
                </c:pt>
                <c:pt idx="1939">
                  <c:v>53079</c:v>
                </c:pt>
                <c:pt idx="1940">
                  <c:v>53086</c:v>
                </c:pt>
                <c:pt idx="1941">
                  <c:v>53093</c:v>
                </c:pt>
                <c:pt idx="1942">
                  <c:v>53100</c:v>
                </c:pt>
                <c:pt idx="1943">
                  <c:v>53107</c:v>
                </c:pt>
                <c:pt idx="1944">
                  <c:v>53114</c:v>
                </c:pt>
                <c:pt idx="1945">
                  <c:v>53121</c:v>
                </c:pt>
                <c:pt idx="1946">
                  <c:v>53128</c:v>
                </c:pt>
                <c:pt idx="1947">
                  <c:v>53135</c:v>
                </c:pt>
                <c:pt idx="1948">
                  <c:v>53142</c:v>
                </c:pt>
                <c:pt idx="1949">
                  <c:v>53149</c:v>
                </c:pt>
                <c:pt idx="1950">
                  <c:v>53156</c:v>
                </c:pt>
                <c:pt idx="1951">
                  <c:v>53163</c:v>
                </c:pt>
                <c:pt idx="1952">
                  <c:v>53170</c:v>
                </c:pt>
                <c:pt idx="1953">
                  <c:v>53177</c:v>
                </c:pt>
                <c:pt idx="1954">
                  <c:v>53184</c:v>
                </c:pt>
                <c:pt idx="1955">
                  <c:v>53191</c:v>
                </c:pt>
                <c:pt idx="1956">
                  <c:v>53198</c:v>
                </c:pt>
                <c:pt idx="1957">
                  <c:v>53205</c:v>
                </c:pt>
                <c:pt idx="1958">
                  <c:v>53212</c:v>
                </c:pt>
                <c:pt idx="1959">
                  <c:v>53219</c:v>
                </c:pt>
                <c:pt idx="1960">
                  <c:v>53226</c:v>
                </c:pt>
                <c:pt idx="1961">
                  <c:v>53233</c:v>
                </c:pt>
                <c:pt idx="1962">
                  <c:v>53240</c:v>
                </c:pt>
                <c:pt idx="1963">
                  <c:v>53247</c:v>
                </c:pt>
                <c:pt idx="1964">
                  <c:v>53254</c:v>
                </c:pt>
                <c:pt idx="1965">
                  <c:v>53261</c:v>
                </c:pt>
                <c:pt idx="1966">
                  <c:v>53268</c:v>
                </c:pt>
                <c:pt idx="1967">
                  <c:v>53275</c:v>
                </c:pt>
                <c:pt idx="1968">
                  <c:v>53282</c:v>
                </c:pt>
                <c:pt idx="1969">
                  <c:v>53289</c:v>
                </c:pt>
                <c:pt idx="1970">
                  <c:v>53296</c:v>
                </c:pt>
                <c:pt idx="1971">
                  <c:v>53303</c:v>
                </c:pt>
                <c:pt idx="1972">
                  <c:v>53310</c:v>
                </c:pt>
                <c:pt idx="1973">
                  <c:v>53317</c:v>
                </c:pt>
                <c:pt idx="1974">
                  <c:v>53325</c:v>
                </c:pt>
                <c:pt idx="1975">
                  <c:v>53332</c:v>
                </c:pt>
                <c:pt idx="1976">
                  <c:v>53339</c:v>
                </c:pt>
                <c:pt idx="1977">
                  <c:v>53346</c:v>
                </c:pt>
                <c:pt idx="1978">
                  <c:v>53353</c:v>
                </c:pt>
                <c:pt idx="1979">
                  <c:v>53360</c:v>
                </c:pt>
                <c:pt idx="1980">
                  <c:v>53367</c:v>
                </c:pt>
                <c:pt idx="1981">
                  <c:v>53374</c:v>
                </c:pt>
                <c:pt idx="1982">
                  <c:v>53381</c:v>
                </c:pt>
                <c:pt idx="1983">
                  <c:v>53388</c:v>
                </c:pt>
                <c:pt idx="1984">
                  <c:v>53395</c:v>
                </c:pt>
                <c:pt idx="1985">
                  <c:v>53402</c:v>
                </c:pt>
                <c:pt idx="1986">
                  <c:v>53413</c:v>
                </c:pt>
                <c:pt idx="1987">
                  <c:v>53416</c:v>
                </c:pt>
                <c:pt idx="1988">
                  <c:v>53423</c:v>
                </c:pt>
                <c:pt idx="1989">
                  <c:v>53430</c:v>
                </c:pt>
                <c:pt idx="1990">
                  <c:v>53437</c:v>
                </c:pt>
                <c:pt idx="1991">
                  <c:v>53444</c:v>
                </c:pt>
                <c:pt idx="1992">
                  <c:v>53451</c:v>
                </c:pt>
                <c:pt idx="1993">
                  <c:v>53458</c:v>
                </c:pt>
                <c:pt idx="1994">
                  <c:v>53465</c:v>
                </c:pt>
                <c:pt idx="1995">
                  <c:v>53472</c:v>
                </c:pt>
                <c:pt idx="1996">
                  <c:v>53479</c:v>
                </c:pt>
                <c:pt idx="1997">
                  <c:v>53486</c:v>
                </c:pt>
                <c:pt idx="1998">
                  <c:v>53493</c:v>
                </c:pt>
                <c:pt idx="1999">
                  <c:v>53500</c:v>
                </c:pt>
                <c:pt idx="2000">
                  <c:v>53507</c:v>
                </c:pt>
                <c:pt idx="2001">
                  <c:v>53514</c:v>
                </c:pt>
                <c:pt idx="2002">
                  <c:v>53521</c:v>
                </c:pt>
                <c:pt idx="2003">
                  <c:v>53528</c:v>
                </c:pt>
                <c:pt idx="2004">
                  <c:v>53535</c:v>
                </c:pt>
                <c:pt idx="2005">
                  <c:v>53542</c:v>
                </c:pt>
                <c:pt idx="2006">
                  <c:v>53549</c:v>
                </c:pt>
                <c:pt idx="2007">
                  <c:v>53556</c:v>
                </c:pt>
                <c:pt idx="2008">
                  <c:v>53563</c:v>
                </c:pt>
                <c:pt idx="2009">
                  <c:v>53570</c:v>
                </c:pt>
                <c:pt idx="2010">
                  <c:v>53577</c:v>
                </c:pt>
                <c:pt idx="2011">
                  <c:v>53584</c:v>
                </c:pt>
                <c:pt idx="2012">
                  <c:v>53591</c:v>
                </c:pt>
                <c:pt idx="2013">
                  <c:v>53598</c:v>
                </c:pt>
                <c:pt idx="2014">
                  <c:v>53605</c:v>
                </c:pt>
                <c:pt idx="2015">
                  <c:v>53612</c:v>
                </c:pt>
                <c:pt idx="2016">
                  <c:v>53619</c:v>
                </c:pt>
                <c:pt idx="2017">
                  <c:v>53626</c:v>
                </c:pt>
                <c:pt idx="2018">
                  <c:v>53633</c:v>
                </c:pt>
                <c:pt idx="2019">
                  <c:v>53640</c:v>
                </c:pt>
                <c:pt idx="2020">
                  <c:v>53647</c:v>
                </c:pt>
                <c:pt idx="2021">
                  <c:v>53654</c:v>
                </c:pt>
                <c:pt idx="2022">
                  <c:v>53661</c:v>
                </c:pt>
                <c:pt idx="2023">
                  <c:v>53668</c:v>
                </c:pt>
                <c:pt idx="2024">
                  <c:v>53675</c:v>
                </c:pt>
                <c:pt idx="2025">
                  <c:v>53682</c:v>
                </c:pt>
                <c:pt idx="2026">
                  <c:v>53692</c:v>
                </c:pt>
                <c:pt idx="2027">
                  <c:v>53699</c:v>
                </c:pt>
                <c:pt idx="2028">
                  <c:v>53706</c:v>
                </c:pt>
                <c:pt idx="2029">
                  <c:v>53713</c:v>
                </c:pt>
                <c:pt idx="2030">
                  <c:v>53720</c:v>
                </c:pt>
                <c:pt idx="2031">
                  <c:v>53727</c:v>
                </c:pt>
                <c:pt idx="2032">
                  <c:v>53734</c:v>
                </c:pt>
                <c:pt idx="2033">
                  <c:v>53741</c:v>
                </c:pt>
                <c:pt idx="2034">
                  <c:v>53748</c:v>
                </c:pt>
                <c:pt idx="2035">
                  <c:v>53755</c:v>
                </c:pt>
                <c:pt idx="2036">
                  <c:v>53762</c:v>
                </c:pt>
                <c:pt idx="2037">
                  <c:v>53769</c:v>
                </c:pt>
                <c:pt idx="2038">
                  <c:v>53776</c:v>
                </c:pt>
                <c:pt idx="2039">
                  <c:v>53783</c:v>
                </c:pt>
                <c:pt idx="2040">
                  <c:v>53790</c:v>
                </c:pt>
                <c:pt idx="2041">
                  <c:v>53799</c:v>
                </c:pt>
                <c:pt idx="2042">
                  <c:v>53804</c:v>
                </c:pt>
                <c:pt idx="2043">
                  <c:v>53811</c:v>
                </c:pt>
                <c:pt idx="2044">
                  <c:v>53818</c:v>
                </c:pt>
                <c:pt idx="2045">
                  <c:v>53825</c:v>
                </c:pt>
                <c:pt idx="2046">
                  <c:v>53832</c:v>
                </c:pt>
                <c:pt idx="2047">
                  <c:v>53839</c:v>
                </c:pt>
                <c:pt idx="2048">
                  <c:v>53846</c:v>
                </c:pt>
                <c:pt idx="2049">
                  <c:v>53853</c:v>
                </c:pt>
                <c:pt idx="2050">
                  <c:v>53860</c:v>
                </c:pt>
                <c:pt idx="2051">
                  <c:v>53867</c:v>
                </c:pt>
                <c:pt idx="2052">
                  <c:v>53874</c:v>
                </c:pt>
                <c:pt idx="2053">
                  <c:v>53881</c:v>
                </c:pt>
                <c:pt idx="2054">
                  <c:v>53888</c:v>
                </c:pt>
                <c:pt idx="2055">
                  <c:v>53895</c:v>
                </c:pt>
                <c:pt idx="2056">
                  <c:v>53902</c:v>
                </c:pt>
                <c:pt idx="2057">
                  <c:v>53909</c:v>
                </c:pt>
                <c:pt idx="2058">
                  <c:v>53916</c:v>
                </c:pt>
                <c:pt idx="2059">
                  <c:v>53923</c:v>
                </c:pt>
                <c:pt idx="2060">
                  <c:v>53930</c:v>
                </c:pt>
                <c:pt idx="2061">
                  <c:v>53937</c:v>
                </c:pt>
                <c:pt idx="2062">
                  <c:v>53944</c:v>
                </c:pt>
                <c:pt idx="2063">
                  <c:v>53951</c:v>
                </c:pt>
                <c:pt idx="2064">
                  <c:v>53958</c:v>
                </c:pt>
                <c:pt idx="2065">
                  <c:v>53965</c:v>
                </c:pt>
                <c:pt idx="2066">
                  <c:v>53972</c:v>
                </c:pt>
                <c:pt idx="2067">
                  <c:v>53979</c:v>
                </c:pt>
                <c:pt idx="2068">
                  <c:v>53986</c:v>
                </c:pt>
                <c:pt idx="2069">
                  <c:v>53993</c:v>
                </c:pt>
                <c:pt idx="2070">
                  <c:v>54000</c:v>
                </c:pt>
                <c:pt idx="2071">
                  <c:v>54007</c:v>
                </c:pt>
                <c:pt idx="2072">
                  <c:v>54014</c:v>
                </c:pt>
                <c:pt idx="2073">
                  <c:v>54021</c:v>
                </c:pt>
                <c:pt idx="2074">
                  <c:v>54028</c:v>
                </c:pt>
                <c:pt idx="2075">
                  <c:v>54035</c:v>
                </c:pt>
                <c:pt idx="2076">
                  <c:v>54042</c:v>
                </c:pt>
                <c:pt idx="2077">
                  <c:v>54049</c:v>
                </c:pt>
                <c:pt idx="2078">
                  <c:v>54057</c:v>
                </c:pt>
                <c:pt idx="2079">
                  <c:v>54064</c:v>
                </c:pt>
                <c:pt idx="2080">
                  <c:v>54071</c:v>
                </c:pt>
                <c:pt idx="2081">
                  <c:v>54078</c:v>
                </c:pt>
                <c:pt idx="2082">
                  <c:v>54085</c:v>
                </c:pt>
                <c:pt idx="2083">
                  <c:v>54092</c:v>
                </c:pt>
                <c:pt idx="2084">
                  <c:v>54099</c:v>
                </c:pt>
                <c:pt idx="2085">
                  <c:v>54106</c:v>
                </c:pt>
                <c:pt idx="2086">
                  <c:v>54113</c:v>
                </c:pt>
                <c:pt idx="2087">
                  <c:v>54120</c:v>
                </c:pt>
                <c:pt idx="2088">
                  <c:v>54127</c:v>
                </c:pt>
                <c:pt idx="2089">
                  <c:v>54134</c:v>
                </c:pt>
                <c:pt idx="2090">
                  <c:v>54141</c:v>
                </c:pt>
                <c:pt idx="2091">
                  <c:v>54148</c:v>
                </c:pt>
                <c:pt idx="2092">
                  <c:v>54157</c:v>
                </c:pt>
                <c:pt idx="2093">
                  <c:v>54164</c:v>
                </c:pt>
                <c:pt idx="2094">
                  <c:v>54171</c:v>
                </c:pt>
                <c:pt idx="2095">
                  <c:v>54178</c:v>
                </c:pt>
                <c:pt idx="2096">
                  <c:v>54185</c:v>
                </c:pt>
                <c:pt idx="2097">
                  <c:v>54192</c:v>
                </c:pt>
                <c:pt idx="2098">
                  <c:v>54199</c:v>
                </c:pt>
                <c:pt idx="2099">
                  <c:v>54206</c:v>
                </c:pt>
                <c:pt idx="2100">
                  <c:v>54213</c:v>
                </c:pt>
                <c:pt idx="2101">
                  <c:v>54220</c:v>
                </c:pt>
                <c:pt idx="2102">
                  <c:v>54227</c:v>
                </c:pt>
                <c:pt idx="2103">
                  <c:v>54234</c:v>
                </c:pt>
                <c:pt idx="2104">
                  <c:v>54241</c:v>
                </c:pt>
                <c:pt idx="2105">
                  <c:v>54248</c:v>
                </c:pt>
                <c:pt idx="2106">
                  <c:v>54255</c:v>
                </c:pt>
                <c:pt idx="2107">
                  <c:v>54262</c:v>
                </c:pt>
                <c:pt idx="2108">
                  <c:v>54269</c:v>
                </c:pt>
                <c:pt idx="2109">
                  <c:v>54276</c:v>
                </c:pt>
                <c:pt idx="2110">
                  <c:v>54283</c:v>
                </c:pt>
                <c:pt idx="2111">
                  <c:v>54290</c:v>
                </c:pt>
                <c:pt idx="2112">
                  <c:v>54297</c:v>
                </c:pt>
                <c:pt idx="2113">
                  <c:v>54304</c:v>
                </c:pt>
                <c:pt idx="2114">
                  <c:v>54311</c:v>
                </c:pt>
                <c:pt idx="2115">
                  <c:v>54318</c:v>
                </c:pt>
                <c:pt idx="2116">
                  <c:v>54325</c:v>
                </c:pt>
                <c:pt idx="2117">
                  <c:v>54332</c:v>
                </c:pt>
                <c:pt idx="2118">
                  <c:v>54339</c:v>
                </c:pt>
                <c:pt idx="2119">
                  <c:v>54346</c:v>
                </c:pt>
                <c:pt idx="2120">
                  <c:v>54353</c:v>
                </c:pt>
                <c:pt idx="2121">
                  <c:v>54360</c:v>
                </c:pt>
                <c:pt idx="2122">
                  <c:v>54367</c:v>
                </c:pt>
                <c:pt idx="2123">
                  <c:v>54374</c:v>
                </c:pt>
                <c:pt idx="2124">
                  <c:v>54381</c:v>
                </c:pt>
                <c:pt idx="2125">
                  <c:v>54388</c:v>
                </c:pt>
                <c:pt idx="2126">
                  <c:v>54395</c:v>
                </c:pt>
                <c:pt idx="2127">
                  <c:v>54402</c:v>
                </c:pt>
                <c:pt idx="2128">
                  <c:v>54409</c:v>
                </c:pt>
                <c:pt idx="2129">
                  <c:v>54416</c:v>
                </c:pt>
                <c:pt idx="2130">
                  <c:v>54423</c:v>
                </c:pt>
                <c:pt idx="2131">
                  <c:v>54430</c:v>
                </c:pt>
                <c:pt idx="2132">
                  <c:v>54437</c:v>
                </c:pt>
                <c:pt idx="2133">
                  <c:v>54444</c:v>
                </c:pt>
                <c:pt idx="2134">
                  <c:v>54451</c:v>
                </c:pt>
                <c:pt idx="2135">
                  <c:v>54458</c:v>
                </c:pt>
                <c:pt idx="2136">
                  <c:v>54465</c:v>
                </c:pt>
                <c:pt idx="2137">
                  <c:v>54472</c:v>
                </c:pt>
                <c:pt idx="2138">
                  <c:v>54479</c:v>
                </c:pt>
                <c:pt idx="2139">
                  <c:v>54486</c:v>
                </c:pt>
                <c:pt idx="2140">
                  <c:v>54493</c:v>
                </c:pt>
                <c:pt idx="2141">
                  <c:v>54500</c:v>
                </c:pt>
                <c:pt idx="2142">
                  <c:v>54507</c:v>
                </c:pt>
                <c:pt idx="2143">
                  <c:v>54514</c:v>
                </c:pt>
                <c:pt idx="2144">
                  <c:v>54521</c:v>
                </c:pt>
                <c:pt idx="2145">
                  <c:v>54528</c:v>
                </c:pt>
                <c:pt idx="2146">
                  <c:v>54535</c:v>
                </c:pt>
                <c:pt idx="2147">
                  <c:v>54542</c:v>
                </c:pt>
                <c:pt idx="2148">
                  <c:v>54549</c:v>
                </c:pt>
                <c:pt idx="2149">
                  <c:v>54556</c:v>
                </c:pt>
                <c:pt idx="2150">
                  <c:v>54563</c:v>
                </c:pt>
                <c:pt idx="2151">
                  <c:v>54570</c:v>
                </c:pt>
                <c:pt idx="2152">
                  <c:v>54577</c:v>
                </c:pt>
                <c:pt idx="2153">
                  <c:v>54584</c:v>
                </c:pt>
                <c:pt idx="2154">
                  <c:v>54591</c:v>
                </c:pt>
                <c:pt idx="2155">
                  <c:v>54598</c:v>
                </c:pt>
                <c:pt idx="2156">
                  <c:v>54605</c:v>
                </c:pt>
                <c:pt idx="2157">
                  <c:v>54612</c:v>
                </c:pt>
                <c:pt idx="2158">
                  <c:v>54619</c:v>
                </c:pt>
                <c:pt idx="2159">
                  <c:v>54626</c:v>
                </c:pt>
                <c:pt idx="2160">
                  <c:v>54633</c:v>
                </c:pt>
                <c:pt idx="2161">
                  <c:v>54640</c:v>
                </c:pt>
                <c:pt idx="2162">
                  <c:v>54647</c:v>
                </c:pt>
                <c:pt idx="2163">
                  <c:v>54654</c:v>
                </c:pt>
                <c:pt idx="2164">
                  <c:v>54661</c:v>
                </c:pt>
                <c:pt idx="2165">
                  <c:v>54668</c:v>
                </c:pt>
                <c:pt idx="2166">
                  <c:v>54675</c:v>
                </c:pt>
                <c:pt idx="2167">
                  <c:v>54682</c:v>
                </c:pt>
                <c:pt idx="2168">
                  <c:v>54689</c:v>
                </c:pt>
                <c:pt idx="2169">
                  <c:v>54696</c:v>
                </c:pt>
                <c:pt idx="2170">
                  <c:v>54703</c:v>
                </c:pt>
                <c:pt idx="2171">
                  <c:v>54710</c:v>
                </c:pt>
                <c:pt idx="2172">
                  <c:v>54717</c:v>
                </c:pt>
                <c:pt idx="2173">
                  <c:v>54724</c:v>
                </c:pt>
                <c:pt idx="2174">
                  <c:v>54731</c:v>
                </c:pt>
                <c:pt idx="2175">
                  <c:v>54738</c:v>
                </c:pt>
                <c:pt idx="2176">
                  <c:v>54745</c:v>
                </c:pt>
                <c:pt idx="2177">
                  <c:v>54752</c:v>
                </c:pt>
                <c:pt idx="2178">
                  <c:v>54759</c:v>
                </c:pt>
                <c:pt idx="2179">
                  <c:v>54766</c:v>
                </c:pt>
                <c:pt idx="2180">
                  <c:v>54773</c:v>
                </c:pt>
                <c:pt idx="2181">
                  <c:v>54780</c:v>
                </c:pt>
                <c:pt idx="2182">
                  <c:v>54787</c:v>
                </c:pt>
                <c:pt idx="2183">
                  <c:v>54794</c:v>
                </c:pt>
                <c:pt idx="2184">
                  <c:v>54801</c:v>
                </c:pt>
                <c:pt idx="2185">
                  <c:v>54808</c:v>
                </c:pt>
                <c:pt idx="2186">
                  <c:v>54815</c:v>
                </c:pt>
                <c:pt idx="2187">
                  <c:v>54822</c:v>
                </c:pt>
                <c:pt idx="2188">
                  <c:v>54829</c:v>
                </c:pt>
                <c:pt idx="2189">
                  <c:v>54836</c:v>
                </c:pt>
                <c:pt idx="2190">
                  <c:v>54843</c:v>
                </c:pt>
                <c:pt idx="2191">
                  <c:v>54850</c:v>
                </c:pt>
                <c:pt idx="2192">
                  <c:v>54857</c:v>
                </c:pt>
                <c:pt idx="2193">
                  <c:v>54864</c:v>
                </c:pt>
                <c:pt idx="2194">
                  <c:v>54871</c:v>
                </c:pt>
                <c:pt idx="2195">
                  <c:v>54878</c:v>
                </c:pt>
                <c:pt idx="2196">
                  <c:v>54885</c:v>
                </c:pt>
                <c:pt idx="2197">
                  <c:v>54892</c:v>
                </c:pt>
                <c:pt idx="2198">
                  <c:v>54899</c:v>
                </c:pt>
                <c:pt idx="2199">
                  <c:v>54906</c:v>
                </c:pt>
                <c:pt idx="2200">
                  <c:v>54913</c:v>
                </c:pt>
                <c:pt idx="2201">
                  <c:v>54920</c:v>
                </c:pt>
                <c:pt idx="2202">
                  <c:v>54927</c:v>
                </c:pt>
                <c:pt idx="2203">
                  <c:v>54934</c:v>
                </c:pt>
                <c:pt idx="2204">
                  <c:v>54941</c:v>
                </c:pt>
                <c:pt idx="2205">
                  <c:v>54948</c:v>
                </c:pt>
                <c:pt idx="2206">
                  <c:v>54955</c:v>
                </c:pt>
                <c:pt idx="2207">
                  <c:v>54962</c:v>
                </c:pt>
                <c:pt idx="2208">
                  <c:v>54969</c:v>
                </c:pt>
                <c:pt idx="2209">
                  <c:v>54976</c:v>
                </c:pt>
                <c:pt idx="2210">
                  <c:v>54983</c:v>
                </c:pt>
                <c:pt idx="2211">
                  <c:v>54990</c:v>
                </c:pt>
                <c:pt idx="2212">
                  <c:v>54997</c:v>
                </c:pt>
                <c:pt idx="2213">
                  <c:v>55004</c:v>
                </c:pt>
                <c:pt idx="2214">
                  <c:v>55011</c:v>
                </c:pt>
                <c:pt idx="2215">
                  <c:v>55018</c:v>
                </c:pt>
                <c:pt idx="2216">
                  <c:v>55025</c:v>
                </c:pt>
                <c:pt idx="2217">
                  <c:v>55032</c:v>
                </c:pt>
                <c:pt idx="2218">
                  <c:v>55039</c:v>
                </c:pt>
                <c:pt idx="2219">
                  <c:v>55046</c:v>
                </c:pt>
                <c:pt idx="2220">
                  <c:v>55053</c:v>
                </c:pt>
                <c:pt idx="2221">
                  <c:v>55060</c:v>
                </c:pt>
                <c:pt idx="2222">
                  <c:v>55067</c:v>
                </c:pt>
                <c:pt idx="2223">
                  <c:v>55074</c:v>
                </c:pt>
                <c:pt idx="2224">
                  <c:v>55081</c:v>
                </c:pt>
                <c:pt idx="2225">
                  <c:v>55088</c:v>
                </c:pt>
                <c:pt idx="2226">
                  <c:v>55095</c:v>
                </c:pt>
                <c:pt idx="2227">
                  <c:v>55102</c:v>
                </c:pt>
                <c:pt idx="2228">
                  <c:v>55109</c:v>
                </c:pt>
                <c:pt idx="2229">
                  <c:v>55116</c:v>
                </c:pt>
                <c:pt idx="2230">
                  <c:v>55123</c:v>
                </c:pt>
                <c:pt idx="2231">
                  <c:v>55130</c:v>
                </c:pt>
                <c:pt idx="2232">
                  <c:v>55137</c:v>
                </c:pt>
                <c:pt idx="2233">
                  <c:v>55144</c:v>
                </c:pt>
                <c:pt idx="2234">
                  <c:v>55151</c:v>
                </c:pt>
                <c:pt idx="2235">
                  <c:v>55158</c:v>
                </c:pt>
                <c:pt idx="2236">
                  <c:v>55165</c:v>
                </c:pt>
                <c:pt idx="2237">
                  <c:v>55172</c:v>
                </c:pt>
                <c:pt idx="2238">
                  <c:v>55179</c:v>
                </c:pt>
                <c:pt idx="2239">
                  <c:v>55186</c:v>
                </c:pt>
                <c:pt idx="2240">
                  <c:v>55193</c:v>
                </c:pt>
                <c:pt idx="2241">
                  <c:v>55200</c:v>
                </c:pt>
                <c:pt idx="2242">
                  <c:v>55207</c:v>
                </c:pt>
                <c:pt idx="2243">
                  <c:v>55214</c:v>
                </c:pt>
                <c:pt idx="2244">
                  <c:v>55221</c:v>
                </c:pt>
                <c:pt idx="2245">
                  <c:v>55228</c:v>
                </c:pt>
                <c:pt idx="2246">
                  <c:v>55235</c:v>
                </c:pt>
                <c:pt idx="2247">
                  <c:v>55242</c:v>
                </c:pt>
                <c:pt idx="2248">
                  <c:v>55249</c:v>
                </c:pt>
                <c:pt idx="2249">
                  <c:v>55256</c:v>
                </c:pt>
                <c:pt idx="2250">
                  <c:v>55263</c:v>
                </c:pt>
                <c:pt idx="2251">
                  <c:v>55270</c:v>
                </c:pt>
                <c:pt idx="2252">
                  <c:v>55277</c:v>
                </c:pt>
                <c:pt idx="2253">
                  <c:v>55284</c:v>
                </c:pt>
                <c:pt idx="2254">
                  <c:v>55291</c:v>
                </c:pt>
                <c:pt idx="2255">
                  <c:v>55298</c:v>
                </c:pt>
                <c:pt idx="2256">
                  <c:v>55305</c:v>
                </c:pt>
                <c:pt idx="2257">
                  <c:v>55312</c:v>
                </c:pt>
                <c:pt idx="2258">
                  <c:v>55319</c:v>
                </c:pt>
                <c:pt idx="2259">
                  <c:v>55326</c:v>
                </c:pt>
                <c:pt idx="2260">
                  <c:v>55333</c:v>
                </c:pt>
                <c:pt idx="2261">
                  <c:v>55340</c:v>
                </c:pt>
                <c:pt idx="2262">
                  <c:v>55347</c:v>
                </c:pt>
                <c:pt idx="2263">
                  <c:v>55354</c:v>
                </c:pt>
                <c:pt idx="2264">
                  <c:v>55361</c:v>
                </c:pt>
                <c:pt idx="2265">
                  <c:v>55368</c:v>
                </c:pt>
                <c:pt idx="2266">
                  <c:v>55375</c:v>
                </c:pt>
                <c:pt idx="2267">
                  <c:v>55382</c:v>
                </c:pt>
                <c:pt idx="2268">
                  <c:v>55389</c:v>
                </c:pt>
                <c:pt idx="2269">
                  <c:v>55396</c:v>
                </c:pt>
                <c:pt idx="2270">
                  <c:v>55403</c:v>
                </c:pt>
                <c:pt idx="2271">
                  <c:v>55410</c:v>
                </c:pt>
                <c:pt idx="2272">
                  <c:v>55417</c:v>
                </c:pt>
                <c:pt idx="2273">
                  <c:v>55424</c:v>
                </c:pt>
                <c:pt idx="2274">
                  <c:v>55431</c:v>
                </c:pt>
                <c:pt idx="2275">
                  <c:v>55438</c:v>
                </c:pt>
                <c:pt idx="2276">
                  <c:v>55445</c:v>
                </c:pt>
                <c:pt idx="2277">
                  <c:v>55452</c:v>
                </c:pt>
                <c:pt idx="2278">
                  <c:v>55459</c:v>
                </c:pt>
                <c:pt idx="2279">
                  <c:v>55466</c:v>
                </c:pt>
                <c:pt idx="2280">
                  <c:v>55473</c:v>
                </c:pt>
                <c:pt idx="2281">
                  <c:v>55480</c:v>
                </c:pt>
                <c:pt idx="2282">
                  <c:v>55487</c:v>
                </c:pt>
                <c:pt idx="2283">
                  <c:v>55494</c:v>
                </c:pt>
                <c:pt idx="2284">
                  <c:v>55501</c:v>
                </c:pt>
                <c:pt idx="2285">
                  <c:v>55508</c:v>
                </c:pt>
                <c:pt idx="2286">
                  <c:v>55516</c:v>
                </c:pt>
                <c:pt idx="2287">
                  <c:v>55523</c:v>
                </c:pt>
                <c:pt idx="2288">
                  <c:v>55530</c:v>
                </c:pt>
                <c:pt idx="2289">
                  <c:v>55537</c:v>
                </c:pt>
                <c:pt idx="2290">
                  <c:v>55544</c:v>
                </c:pt>
                <c:pt idx="2291">
                  <c:v>55551</c:v>
                </c:pt>
                <c:pt idx="2292">
                  <c:v>55558</c:v>
                </c:pt>
                <c:pt idx="2293">
                  <c:v>55565</c:v>
                </c:pt>
                <c:pt idx="2294">
                  <c:v>55572</c:v>
                </c:pt>
                <c:pt idx="2295">
                  <c:v>55579</c:v>
                </c:pt>
                <c:pt idx="2296">
                  <c:v>55586</c:v>
                </c:pt>
                <c:pt idx="2297">
                  <c:v>55593</c:v>
                </c:pt>
                <c:pt idx="2298">
                  <c:v>55600</c:v>
                </c:pt>
                <c:pt idx="2299">
                  <c:v>55607</c:v>
                </c:pt>
                <c:pt idx="2300">
                  <c:v>55614</c:v>
                </c:pt>
                <c:pt idx="2301">
                  <c:v>55621</c:v>
                </c:pt>
                <c:pt idx="2302">
                  <c:v>55632</c:v>
                </c:pt>
                <c:pt idx="2303">
                  <c:v>55635</c:v>
                </c:pt>
                <c:pt idx="2304">
                  <c:v>55645</c:v>
                </c:pt>
                <c:pt idx="2305">
                  <c:v>55652</c:v>
                </c:pt>
                <c:pt idx="2306">
                  <c:v>55659</c:v>
                </c:pt>
                <c:pt idx="2307">
                  <c:v>55666</c:v>
                </c:pt>
                <c:pt idx="2308">
                  <c:v>55673</c:v>
                </c:pt>
                <c:pt idx="2309">
                  <c:v>55680</c:v>
                </c:pt>
                <c:pt idx="2310">
                  <c:v>55687</c:v>
                </c:pt>
                <c:pt idx="2311">
                  <c:v>55694</c:v>
                </c:pt>
                <c:pt idx="2312">
                  <c:v>55701</c:v>
                </c:pt>
                <c:pt idx="2313">
                  <c:v>55708</c:v>
                </c:pt>
                <c:pt idx="2314">
                  <c:v>55715</c:v>
                </c:pt>
                <c:pt idx="2315">
                  <c:v>55722</c:v>
                </c:pt>
                <c:pt idx="2316">
                  <c:v>55729</c:v>
                </c:pt>
                <c:pt idx="2317">
                  <c:v>55736</c:v>
                </c:pt>
                <c:pt idx="2318">
                  <c:v>55743</c:v>
                </c:pt>
                <c:pt idx="2319">
                  <c:v>55750</c:v>
                </c:pt>
                <c:pt idx="2320">
                  <c:v>55757</c:v>
                </c:pt>
                <c:pt idx="2321">
                  <c:v>55764</c:v>
                </c:pt>
                <c:pt idx="2322">
                  <c:v>55771</c:v>
                </c:pt>
                <c:pt idx="2323">
                  <c:v>55778</c:v>
                </c:pt>
                <c:pt idx="2324">
                  <c:v>55785</c:v>
                </c:pt>
                <c:pt idx="2325">
                  <c:v>55792</c:v>
                </c:pt>
                <c:pt idx="2326">
                  <c:v>55799</c:v>
                </c:pt>
                <c:pt idx="2327">
                  <c:v>55806</c:v>
                </c:pt>
                <c:pt idx="2328">
                  <c:v>55813</c:v>
                </c:pt>
                <c:pt idx="2329">
                  <c:v>55820</c:v>
                </c:pt>
                <c:pt idx="2330">
                  <c:v>55827</c:v>
                </c:pt>
                <c:pt idx="2331">
                  <c:v>55834</c:v>
                </c:pt>
                <c:pt idx="2332">
                  <c:v>55841</c:v>
                </c:pt>
                <c:pt idx="2333">
                  <c:v>55848</c:v>
                </c:pt>
                <c:pt idx="2334">
                  <c:v>55855</c:v>
                </c:pt>
                <c:pt idx="2335">
                  <c:v>55862</c:v>
                </c:pt>
                <c:pt idx="2336">
                  <c:v>55869</c:v>
                </c:pt>
                <c:pt idx="2337">
                  <c:v>55876</c:v>
                </c:pt>
                <c:pt idx="2338">
                  <c:v>55884</c:v>
                </c:pt>
                <c:pt idx="2339">
                  <c:v>55891</c:v>
                </c:pt>
                <c:pt idx="2340">
                  <c:v>55898</c:v>
                </c:pt>
                <c:pt idx="2341">
                  <c:v>55905</c:v>
                </c:pt>
                <c:pt idx="2342">
                  <c:v>55912</c:v>
                </c:pt>
                <c:pt idx="2343">
                  <c:v>55919</c:v>
                </c:pt>
                <c:pt idx="2344">
                  <c:v>55926</c:v>
                </c:pt>
                <c:pt idx="2345">
                  <c:v>55933</c:v>
                </c:pt>
                <c:pt idx="2346">
                  <c:v>55940</c:v>
                </c:pt>
                <c:pt idx="2347">
                  <c:v>55947</c:v>
                </c:pt>
                <c:pt idx="2348">
                  <c:v>55954</c:v>
                </c:pt>
                <c:pt idx="2349">
                  <c:v>55961</c:v>
                </c:pt>
                <c:pt idx="2350">
                  <c:v>55968</c:v>
                </c:pt>
                <c:pt idx="2351">
                  <c:v>55975</c:v>
                </c:pt>
                <c:pt idx="2352">
                  <c:v>55984</c:v>
                </c:pt>
                <c:pt idx="2353">
                  <c:v>55991</c:v>
                </c:pt>
                <c:pt idx="2354">
                  <c:v>55998</c:v>
                </c:pt>
                <c:pt idx="2355">
                  <c:v>56006</c:v>
                </c:pt>
                <c:pt idx="2356">
                  <c:v>56012</c:v>
                </c:pt>
                <c:pt idx="2357">
                  <c:v>56019</c:v>
                </c:pt>
                <c:pt idx="2358">
                  <c:v>56026</c:v>
                </c:pt>
                <c:pt idx="2359">
                  <c:v>56033</c:v>
                </c:pt>
                <c:pt idx="2360">
                  <c:v>56040</c:v>
                </c:pt>
                <c:pt idx="2361">
                  <c:v>56047</c:v>
                </c:pt>
                <c:pt idx="2362">
                  <c:v>56054</c:v>
                </c:pt>
                <c:pt idx="2363">
                  <c:v>56061</c:v>
                </c:pt>
                <c:pt idx="2364">
                  <c:v>56068</c:v>
                </c:pt>
                <c:pt idx="2365">
                  <c:v>56075</c:v>
                </c:pt>
                <c:pt idx="2366">
                  <c:v>56082</c:v>
                </c:pt>
                <c:pt idx="2367">
                  <c:v>56089</c:v>
                </c:pt>
                <c:pt idx="2368">
                  <c:v>56096</c:v>
                </c:pt>
                <c:pt idx="2369">
                  <c:v>56103</c:v>
                </c:pt>
                <c:pt idx="2370">
                  <c:v>56110</c:v>
                </c:pt>
                <c:pt idx="2371">
                  <c:v>56117</c:v>
                </c:pt>
                <c:pt idx="2372">
                  <c:v>56124</c:v>
                </c:pt>
                <c:pt idx="2373">
                  <c:v>56131</c:v>
                </c:pt>
                <c:pt idx="2374">
                  <c:v>56138</c:v>
                </c:pt>
                <c:pt idx="2375">
                  <c:v>56145</c:v>
                </c:pt>
                <c:pt idx="2376">
                  <c:v>56152</c:v>
                </c:pt>
                <c:pt idx="2377">
                  <c:v>56159</c:v>
                </c:pt>
                <c:pt idx="2378">
                  <c:v>56166</c:v>
                </c:pt>
                <c:pt idx="2379">
                  <c:v>56173</c:v>
                </c:pt>
                <c:pt idx="2380">
                  <c:v>56180</c:v>
                </c:pt>
                <c:pt idx="2381">
                  <c:v>56187</c:v>
                </c:pt>
                <c:pt idx="2382">
                  <c:v>56194</c:v>
                </c:pt>
                <c:pt idx="2383">
                  <c:v>56201</c:v>
                </c:pt>
                <c:pt idx="2384">
                  <c:v>56208</c:v>
                </c:pt>
                <c:pt idx="2385">
                  <c:v>56215</c:v>
                </c:pt>
                <c:pt idx="2386">
                  <c:v>56222</c:v>
                </c:pt>
                <c:pt idx="2387">
                  <c:v>56229</c:v>
                </c:pt>
                <c:pt idx="2388">
                  <c:v>56236</c:v>
                </c:pt>
                <c:pt idx="2389">
                  <c:v>56247</c:v>
                </c:pt>
                <c:pt idx="2390">
                  <c:v>56251</c:v>
                </c:pt>
                <c:pt idx="2391">
                  <c:v>56257</c:v>
                </c:pt>
                <c:pt idx="2392">
                  <c:v>56264</c:v>
                </c:pt>
                <c:pt idx="2393">
                  <c:v>56271</c:v>
                </c:pt>
                <c:pt idx="2394">
                  <c:v>56278</c:v>
                </c:pt>
                <c:pt idx="2395">
                  <c:v>56285</c:v>
                </c:pt>
                <c:pt idx="2396">
                  <c:v>56292</c:v>
                </c:pt>
                <c:pt idx="2397">
                  <c:v>56299</c:v>
                </c:pt>
                <c:pt idx="2398">
                  <c:v>56306</c:v>
                </c:pt>
                <c:pt idx="2399">
                  <c:v>56313</c:v>
                </c:pt>
                <c:pt idx="2400">
                  <c:v>56320</c:v>
                </c:pt>
                <c:pt idx="2401">
                  <c:v>56327</c:v>
                </c:pt>
                <c:pt idx="2402">
                  <c:v>56334</c:v>
                </c:pt>
                <c:pt idx="2403">
                  <c:v>56341</c:v>
                </c:pt>
                <c:pt idx="2404">
                  <c:v>56348</c:v>
                </c:pt>
                <c:pt idx="2405">
                  <c:v>56355</c:v>
                </c:pt>
                <c:pt idx="2406">
                  <c:v>56362</c:v>
                </c:pt>
                <c:pt idx="2407">
                  <c:v>56369</c:v>
                </c:pt>
                <c:pt idx="2408">
                  <c:v>56376</c:v>
                </c:pt>
                <c:pt idx="2409">
                  <c:v>56383</c:v>
                </c:pt>
                <c:pt idx="2410">
                  <c:v>56390</c:v>
                </c:pt>
                <c:pt idx="2411">
                  <c:v>56397</c:v>
                </c:pt>
                <c:pt idx="2412">
                  <c:v>56404</c:v>
                </c:pt>
                <c:pt idx="2413">
                  <c:v>56411</c:v>
                </c:pt>
                <c:pt idx="2414">
                  <c:v>56418</c:v>
                </c:pt>
                <c:pt idx="2415">
                  <c:v>56425</c:v>
                </c:pt>
                <c:pt idx="2416">
                  <c:v>56432</c:v>
                </c:pt>
                <c:pt idx="2417">
                  <c:v>56439</c:v>
                </c:pt>
                <c:pt idx="2418">
                  <c:v>56446</c:v>
                </c:pt>
                <c:pt idx="2419">
                  <c:v>56453</c:v>
                </c:pt>
                <c:pt idx="2420">
                  <c:v>56460</c:v>
                </c:pt>
                <c:pt idx="2421">
                  <c:v>56467</c:v>
                </c:pt>
                <c:pt idx="2422">
                  <c:v>56474</c:v>
                </c:pt>
                <c:pt idx="2423">
                  <c:v>56481</c:v>
                </c:pt>
                <c:pt idx="2424">
                  <c:v>56488</c:v>
                </c:pt>
                <c:pt idx="2425">
                  <c:v>56495</c:v>
                </c:pt>
                <c:pt idx="2426">
                  <c:v>56502</c:v>
                </c:pt>
                <c:pt idx="2427">
                  <c:v>56509</c:v>
                </c:pt>
                <c:pt idx="2428">
                  <c:v>56516</c:v>
                </c:pt>
                <c:pt idx="2429">
                  <c:v>56523</c:v>
                </c:pt>
                <c:pt idx="2430">
                  <c:v>56530</c:v>
                </c:pt>
                <c:pt idx="2431">
                  <c:v>56537</c:v>
                </c:pt>
                <c:pt idx="2432">
                  <c:v>56544</c:v>
                </c:pt>
                <c:pt idx="2433">
                  <c:v>56551</c:v>
                </c:pt>
                <c:pt idx="2434">
                  <c:v>56558</c:v>
                </c:pt>
                <c:pt idx="2435">
                  <c:v>56565</c:v>
                </c:pt>
                <c:pt idx="2436">
                  <c:v>56572</c:v>
                </c:pt>
                <c:pt idx="2437">
                  <c:v>56579</c:v>
                </c:pt>
                <c:pt idx="2438">
                  <c:v>56586</c:v>
                </c:pt>
                <c:pt idx="2439">
                  <c:v>56593</c:v>
                </c:pt>
                <c:pt idx="2440">
                  <c:v>56600</c:v>
                </c:pt>
                <c:pt idx="2441">
                  <c:v>56607</c:v>
                </c:pt>
                <c:pt idx="2442">
                  <c:v>56614</c:v>
                </c:pt>
                <c:pt idx="2443">
                  <c:v>56621</c:v>
                </c:pt>
                <c:pt idx="2444">
                  <c:v>56628</c:v>
                </c:pt>
                <c:pt idx="2445">
                  <c:v>56635</c:v>
                </c:pt>
                <c:pt idx="2446">
                  <c:v>56642</c:v>
                </c:pt>
                <c:pt idx="2447">
                  <c:v>56649</c:v>
                </c:pt>
                <c:pt idx="2448">
                  <c:v>56656</c:v>
                </c:pt>
                <c:pt idx="2449">
                  <c:v>56663</c:v>
                </c:pt>
                <c:pt idx="2450">
                  <c:v>56670</c:v>
                </c:pt>
                <c:pt idx="2451">
                  <c:v>56677</c:v>
                </c:pt>
                <c:pt idx="2452">
                  <c:v>56684</c:v>
                </c:pt>
                <c:pt idx="2453">
                  <c:v>56691</c:v>
                </c:pt>
                <c:pt idx="2454">
                  <c:v>56698</c:v>
                </c:pt>
                <c:pt idx="2455">
                  <c:v>56705</c:v>
                </c:pt>
                <c:pt idx="2456">
                  <c:v>56712</c:v>
                </c:pt>
                <c:pt idx="2457">
                  <c:v>56719</c:v>
                </c:pt>
                <c:pt idx="2458">
                  <c:v>56726</c:v>
                </c:pt>
                <c:pt idx="2459">
                  <c:v>56733</c:v>
                </c:pt>
                <c:pt idx="2460">
                  <c:v>56740</c:v>
                </c:pt>
                <c:pt idx="2461">
                  <c:v>56747</c:v>
                </c:pt>
                <c:pt idx="2462">
                  <c:v>56754</c:v>
                </c:pt>
                <c:pt idx="2463">
                  <c:v>56761</c:v>
                </c:pt>
                <c:pt idx="2464">
                  <c:v>56768</c:v>
                </c:pt>
                <c:pt idx="2465">
                  <c:v>56775</c:v>
                </c:pt>
                <c:pt idx="2466">
                  <c:v>56782</c:v>
                </c:pt>
                <c:pt idx="2467">
                  <c:v>56789</c:v>
                </c:pt>
                <c:pt idx="2468">
                  <c:v>56796</c:v>
                </c:pt>
                <c:pt idx="2469">
                  <c:v>56803</c:v>
                </c:pt>
                <c:pt idx="2470">
                  <c:v>56810</c:v>
                </c:pt>
                <c:pt idx="2471">
                  <c:v>56817</c:v>
                </c:pt>
                <c:pt idx="2472">
                  <c:v>56824</c:v>
                </c:pt>
                <c:pt idx="2473">
                  <c:v>56831</c:v>
                </c:pt>
                <c:pt idx="2474">
                  <c:v>56838</c:v>
                </c:pt>
                <c:pt idx="2475">
                  <c:v>56845</c:v>
                </c:pt>
                <c:pt idx="2476">
                  <c:v>56852</c:v>
                </c:pt>
                <c:pt idx="2477">
                  <c:v>56859</c:v>
                </c:pt>
                <c:pt idx="2478">
                  <c:v>56866</c:v>
                </c:pt>
                <c:pt idx="2479">
                  <c:v>56873</c:v>
                </c:pt>
                <c:pt idx="2480">
                  <c:v>56880</c:v>
                </c:pt>
                <c:pt idx="2481">
                  <c:v>56887</c:v>
                </c:pt>
                <c:pt idx="2482">
                  <c:v>56894</c:v>
                </c:pt>
                <c:pt idx="2483">
                  <c:v>56901</c:v>
                </c:pt>
                <c:pt idx="2484">
                  <c:v>56908</c:v>
                </c:pt>
                <c:pt idx="2485">
                  <c:v>56915</c:v>
                </c:pt>
                <c:pt idx="2486">
                  <c:v>56922</c:v>
                </c:pt>
                <c:pt idx="2487">
                  <c:v>56929</c:v>
                </c:pt>
                <c:pt idx="2488">
                  <c:v>56936</c:v>
                </c:pt>
                <c:pt idx="2489">
                  <c:v>56943</c:v>
                </c:pt>
                <c:pt idx="2490">
                  <c:v>56950</c:v>
                </c:pt>
                <c:pt idx="2491">
                  <c:v>56957</c:v>
                </c:pt>
                <c:pt idx="2492">
                  <c:v>56964</c:v>
                </c:pt>
                <c:pt idx="2493">
                  <c:v>56971</c:v>
                </c:pt>
                <c:pt idx="2494">
                  <c:v>56978</c:v>
                </c:pt>
                <c:pt idx="2495">
                  <c:v>56985</c:v>
                </c:pt>
                <c:pt idx="2496">
                  <c:v>56992</c:v>
                </c:pt>
                <c:pt idx="2497">
                  <c:v>56999</c:v>
                </c:pt>
                <c:pt idx="2498">
                  <c:v>57006</c:v>
                </c:pt>
                <c:pt idx="2499">
                  <c:v>57013</c:v>
                </c:pt>
                <c:pt idx="2500">
                  <c:v>57020</c:v>
                </c:pt>
                <c:pt idx="2501">
                  <c:v>57027</c:v>
                </c:pt>
                <c:pt idx="2502">
                  <c:v>57034</c:v>
                </c:pt>
                <c:pt idx="2503">
                  <c:v>57041</c:v>
                </c:pt>
                <c:pt idx="2504">
                  <c:v>57048</c:v>
                </c:pt>
                <c:pt idx="2505">
                  <c:v>57055</c:v>
                </c:pt>
                <c:pt idx="2506">
                  <c:v>57062</c:v>
                </c:pt>
                <c:pt idx="2507">
                  <c:v>57069</c:v>
                </c:pt>
                <c:pt idx="2508">
                  <c:v>57076</c:v>
                </c:pt>
                <c:pt idx="2509">
                  <c:v>57083</c:v>
                </c:pt>
                <c:pt idx="2510">
                  <c:v>57090</c:v>
                </c:pt>
                <c:pt idx="2511">
                  <c:v>57097</c:v>
                </c:pt>
                <c:pt idx="2512">
                  <c:v>57104</c:v>
                </c:pt>
                <c:pt idx="2513">
                  <c:v>57111</c:v>
                </c:pt>
                <c:pt idx="2514">
                  <c:v>57118</c:v>
                </c:pt>
                <c:pt idx="2515">
                  <c:v>57125</c:v>
                </c:pt>
                <c:pt idx="2516">
                  <c:v>57132</c:v>
                </c:pt>
                <c:pt idx="2517">
                  <c:v>57139</c:v>
                </c:pt>
                <c:pt idx="2518">
                  <c:v>57146</c:v>
                </c:pt>
                <c:pt idx="2519">
                  <c:v>57153</c:v>
                </c:pt>
                <c:pt idx="2520">
                  <c:v>57160</c:v>
                </c:pt>
                <c:pt idx="2521">
                  <c:v>57167</c:v>
                </c:pt>
                <c:pt idx="2522">
                  <c:v>57174</c:v>
                </c:pt>
                <c:pt idx="2523">
                  <c:v>57181</c:v>
                </c:pt>
                <c:pt idx="2524">
                  <c:v>57188</c:v>
                </c:pt>
                <c:pt idx="2525">
                  <c:v>57195</c:v>
                </c:pt>
                <c:pt idx="2526">
                  <c:v>57202</c:v>
                </c:pt>
                <c:pt idx="2527">
                  <c:v>57209</c:v>
                </c:pt>
                <c:pt idx="2528">
                  <c:v>57216</c:v>
                </c:pt>
                <c:pt idx="2529">
                  <c:v>57223</c:v>
                </c:pt>
                <c:pt idx="2530">
                  <c:v>57230</c:v>
                </c:pt>
                <c:pt idx="2531">
                  <c:v>57237</c:v>
                </c:pt>
                <c:pt idx="2532">
                  <c:v>57244</c:v>
                </c:pt>
                <c:pt idx="2533">
                  <c:v>57251</c:v>
                </c:pt>
                <c:pt idx="2534">
                  <c:v>57258</c:v>
                </c:pt>
                <c:pt idx="2535">
                  <c:v>57265</c:v>
                </c:pt>
                <c:pt idx="2536">
                  <c:v>57272</c:v>
                </c:pt>
                <c:pt idx="2537">
                  <c:v>57279</c:v>
                </c:pt>
                <c:pt idx="2538">
                  <c:v>57286</c:v>
                </c:pt>
                <c:pt idx="2539">
                  <c:v>57293</c:v>
                </c:pt>
                <c:pt idx="2540">
                  <c:v>57300</c:v>
                </c:pt>
                <c:pt idx="2541">
                  <c:v>57307</c:v>
                </c:pt>
                <c:pt idx="2542">
                  <c:v>57314</c:v>
                </c:pt>
                <c:pt idx="2543">
                  <c:v>57321</c:v>
                </c:pt>
                <c:pt idx="2544">
                  <c:v>57328</c:v>
                </c:pt>
                <c:pt idx="2545">
                  <c:v>57335</c:v>
                </c:pt>
                <c:pt idx="2546">
                  <c:v>57343</c:v>
                </c:pt>
                <c:pt idx="2547">
                  <c:v>57350</c:v>
                </c:pt>
                <c:pt idx="2548">
                  <c:v>57357</c:v>
                </c:pt>
                <c:pt idx="2549">
                  <c:v>57364</c:v>
                </c:pt>
                <c:pt idx="2550">
                  <c:v>57371</c:v>
                </c:pt>
                <c:pt idx="2551">
                  <c:v>57378</c:v>
                </c:pt>
                <c:pt idx="2552">
                  <c:v>57385</c:v>
                </c:pt>
                <c:pt idx="2553">
                  <c:v>57392</c:v>
                </c:pt>
                <c:pt idx="2554">
                  <c:v>57399</c:v>
                </c:pt>
                <c:pt idx="2555">
                  <c:v>57406</c:v>
                </c:pt>
                <c:pt idx="2556">
                  <c:v>57413</c:v>
                </c:pt>
                <c:pt idx="2557">
                  <c:v>57420</c:v>
                </c:pt>
                <c:pt idx="2558">
                  <c:v>57427</c:v>
                </c:pt>
                <c:pt idx="2559">
                  <c:v>57434</c:v>
                </c:pt>
                <c:pt idx="2560">
                  <c:v>57441</c:v>
                </c:pt>
                <c:pt idx="2561">
                  <c:v>57448</c:v>
                </c:pt>
                <c:pt idx="2562">
                  <c:v>57459</c:v>
                </c:pt>
                <c:pt idx="2563">
                  <c:v>57462</c:v>
                </c:pt>
                <c:pt idx="2564">
                  <c:v>57469</c:v>
                </c:pt>
                <c:pt idx="2565">
                  <c:v>57476</c:v>
                </c:pt>
                <c:pt idx="2566">
                  <c:v>57483</c:v>
                </c:pt>
                <c:pt idx="2567">
                  <c:v>57490</c:v>
                </c:pt>
                <c:pt idx="2568">
                  <c:v>57497</c:v>
                </c:pt>
                <c:pt idx="2569">
                  <c:v>57504</c:v>
                </c:pt>
                <c:pt idx="2570">
                  <c:v>57511</c:v>
                </c:pt>
                <c:pt idx="2571">
                  <c:v>57518</c:v>
                </c:pt>
                <c:pt idx="2572">
                  <c:v>57525</c:v>
                </c:pt>
                <c:pt idx="2573">
                  <c:v>57532</c:v>
                </c:pt>
                <c:pt idx="2574">
                  <c:v>57539</c:v>
                </c:pt>
                <c:pt idx="2575">
                  <c:v>57546</c:v>
                </c:pt>
                <c:pt idx="2576">
                  <c:v>57553</c:v>
                </c:pt>
                <c:pt idx="2577">
                  <c:v>57560</c:v>
                </c:pt>
                <c:pt idx="2578">
                  <c:v>57567</c:v>
                </c:pt>
                <c:pt idx="2579">
                  <c:v>57574</c:v>
                </c:pt>
                <c:pt idx="2580">
                  <c:v>57581</c:v>
                </c:pt>
                <c:pt idx="2581">
                  <c:v>57588</c:v>
                </c:pt>
                <c:pt idx="2582">
                  <c:v>57595</c:v>
                </c:pt>
                <c:pt idx="2583">
                  <c:v>57602</c:v>
                </c:pt>
                <c:pt idx="2584">
                  <c:v>57609</c:v>
                </c:pt>
                <c:pt idx="2585">
                  <c:v>57616</c:v>
                </c:pt>
                <c:pt idx="2586">
                  <c:v>57623</c:v>
                </c:pt>
                <c:pt idx="2587">
                  <c:v>57630</c:v>
                </c:pt>
                <c:pt idx="2588">
                  <c:v>57637</c:v>
                </c:pt>
                <c:pt idx="2589">
                  <c:v>57644</c:v>
                </c:pt>
                <c:pt idx="2590">
                  <c:v>57651</c:v>
                </c:pt>
                <c:pt idx="2591">
                  <c:v>57658</c:v>
                </c:pt>
                <c:pt idx="2592">
                  <c:v>57665</c:v>
                </c:pt>
                <c:pt idx="2593">
                  <c:v>57672</c:v>
                </c:pt>
                <c:pt idx="2594">
                  <c:v>57679</c:v>
                </c:pt>
                <c:pt idx="2595">
                  <c:v>57686</c:v>
                </c:pt>
                <c:pt idx="2596">
                  <c:v>57693</c:v>
                </c:pt>
                <c:pt idx="2597">
                  <c:v>57700</c:v>
                </c:pt>
                <c:pt idx="2598">
                  <c:v>57710</c:v>
                </c:pt>
                <c:pt idx="2599">
                  <c:v>57717</c:v>
                </c:pt>
                <c:pt idx="2600">
                  <c:v>57724</c:v>
                </c:pt>
                <c:pt idx="2601">
                  <c:v>57731</c:v>
                </c:pt>
                <c:pt idx="2602">
                  <c:v>57738</c:v>
                </c:pt>
                <c:pt idx="2603">
                  <c:v>57745</c:v>
                </c:pt>
                <c:pt idx="2604">
                  <c:v>57752</c:v>
                </c:pt>
                <c:pt idx="2605">
                  <c:v>57759</c:v>
                </c:pt>
                <c:pt idx="2606">
                  <c:v>57766</c:v>
                </c:pt>
                <c:pt idx="2607">
                  <c:v>57773</c:v>
                </c:pt>
                <c:pt idx="2608">
                  <c:v>57780</c:v>
                </c:pt>
                <c:pt idx="2609">
                  <c:v>57787</c:v>
                </c:pt>
                <c:pt idx="2610">
                  <c:v>57794</c:v>
                </c:pt>
                <c:pt idx="2611">
                  <c:v>57801</c:v>
                </c:pt>
                <c:pt idx="2612">
                  <c:v>57808</c:v>
                </c:pt>
                <c:pt idx="2613">
                  <c:v>57817</c:v>
                </c:pt>
                <c:pt idx="2614">
                  <c:v>57822</c:v>
                </c:pt>
                <c:pt idx="2615">
                  <c:v>57829</c:v>
                </c:pt>
                <c:pt idx="2616">
                  <c:v>57836</c:v>
                </c:pt>
                <c:pt idx="2617">
                  <c:v>57843</c:v>
                </c:pt>
                <c:pt idx="2618">
                  <c:v>57850</c:v>
                </c:pt>
                <c:pt idx="2619">
                  <c:v>57857</c:v>
                </c:pt>
                <c:pt idx="2620">
                  <c:v>57864</c:v>
                </c:pt>
                <c:pt idx="2621">
                  <c:v>57871</c:v>
                </c:pt>
                <c:pt idx="2622">
                  <c:v>57878</c:v>
                </c:pt>
                <c:pt idx="2623">
                  <c:v>57885</c:v>
                </c:pt>
                <c:pt idx="2624">
                  <c:v>57892</c:v>
                </c:pt>
                <c:pt idx="2625">
                  <c:v>57899</c:v>
                </c:pt>
                <c:pt idx="2626">
                  <c:v>57906</c:v>
                </c:pt>
                <c:pt idx="2627">
                  <c:v>57913</c:v>
                </c:pt>
                <c:pt idx="2628">
                  <c:v>57920</c:v>
                </c:pt>
                <c:pt idx="2629">
                  <c:v>57927</c:v>
                </c:pt>
                <c:pt idx="2630">
                  <c:v>57934</c:v>
                </c:pt>
                <c:pt idx="2631">
                  <c:v>57941</c:v>
                </c:pt>
                <c:pt idx="2632">
                  <c:v>57948</c:v>
                </c:pt>
                <c:pt idx="2633">
                  <c:v>57955</c:v>
                </c:pt>
                <c:pt idx="2634">
                  <c:v>57962</c:v>
                </c:pt>
                <c:pt idx="2635">
                  <c:v>57969</c:v>
                </c:pt>
                <c:pt idx="2636">
                  <c:v>57976</c:v>
                </c:pt>
                <c:pt idx="2637">
                  <c:v>57983</c:v>
                </c:pt>
                <c:pt idx="2638">
                  <c:v>57990</c:v>
                </c:pt>
                <c:pt idx="2639">
                  <c:v>57997</c:v>
                </c:pt>
                <c:pt idx="2640">
                  <c:v>58004</c:v>
                </c:pt>
                <c:pt idx="2641">
                  <c:v>58011</c:v>
                </c:pt>
                <c:pt idx="2642">
                  <c:v>58018</c:v>
                </c:pt>
                <c:pt idx="2643">
                  <c:v>58025</c:v>
                </c:pt>
                <c:pt idx="2644">
                  <c:v>58032</c:v>
                </c:pt>
                <c:pt idx="2645">
                  <c:v>58039</c:v>
                </c:pt>
                <c:pt idx="2646">
                  <c:v>58046</c:v>
                </c:pt>
                <c:pt idx="2647">
                  <c:v>58053</c:v>
                </c:pt>
                <c:pt idx="2648">
                  <c:v>58060</c:v>
                </c:pt>
                <c:pt idx="2649">
                  <c:v>58067</c:v>
                </c:pt>
                <c:pt idx="2650">
                  <c:v>58075</c:v>
                </c:pt>
                <c:pt idx="2651">
                  <c:v>58082</c:v>
                </c:pt>
                <c:pt idx="2652">
                  <c:v>58089</c:v>
                </c:pt>
                <c:pt idx="2653">
                  <c:v>58096</c:v>
                </c:pt>
                <c:pt idx="2654">
                  <c:v>58103</c:v>
                </c:pt>
                <c:pt idx="2655">
                  <c:v>58110</c:v>
                </c:pt>
                <c:pt idx="2656">
                  <c:v>58117</c:v>
                </c:pt>
                <c:pt idx="2657">
                  <c:v>58124</c:v>
                </c:pt>
                <c:pt idx="2658">
                  <c:v>58131</c:v>
                </c:pt>
                <c:pt idx="2659">
                  <c:v>58138</c:v>
                </c:pt>
                <c:pt idx="2660">
                  <c:v>58145</c:v>
                </c:pt>
                <c:pt idx="2661">
                  <c:v>58152</c:v>
                </c:pt>
                <c:pt idx="2662">
                  <c:v>58159</c:v>
                </c:pt>
                <c:pt idx="2663">
                  <c:v>58168</c:v>
                </c:pt>
                <c:pt idx="2664">
                  <c:v>58175</c:v>
                </c:pt>
                <c:pt idx="2665">
                  <c:v>58182</c:v>
                </c:pt>
                <c:pt idx="2666">
                  <c:v>58189</c:v>
                </c:pt>
                <c:pt idx="2667">
                  <c:v>58197</c:v>
                </c:pt>
                <c:pt idx="2668">
                  <c:v>58203</c:v>
                </c:pt>
                <c:pt idx="2669">
                  <c:v>58210</c:v>
                </c:pt>
                <c:pt idx="2670">
                  <c:v>58217</c:v>
                </c:pt>
                <c:pt idx="2671">
                  <c:v>58224</c:v>
                </c:pt>
                <c:pt idx="2672">
                  <c:v>58231</c:v>
                </c:pt>
                <c:pt idx="2673">
                  <c:v>58238</c:v>
                </c:pt>
                <c:pt idx="2674">
                  <c:v>58245</c:v>
                </c:pt>
                <c:pt idx="2675">
                  <c:v>58252</c:v>
                </c:pt>
                <c:pt idx="2676">
                  <c:v>58259</c:v>
                </c:pt>
                <c:pt idx="2677">
                  <c:v>58266</c:v>
                </c:pt>
                <c:pt idx="2678">
                  <c:v>58273</c:v>
                </c:pt>
                <c:pt idx="2679">
                  <c:v>58280</c:v>
                </c:pt>
                <c:pt idx="2680">
                  <c:v>58287</c:v>
                </c:pt>
                <c:pt idx="2681">
                  <c:v>58294</c:v>
                </c:pt>
                <c:pt idx="2682">
                  <c:v>58301</c:v>
                </c:pt>
                <c:pt idx="2683">
                  <c:v>58308</c:v>
                </c:pt>
                <c:pt idx="2684">
                  <c:v>58315</c:v>
                </c:pt>
                <c:pt idx="2685">
                  <c:v>58322</c:v>
                </c:pt>
                <c:pt idx="2686">
                  <c:v>58329</c:v>
                </c:pt>
                <c:pt idx="2687">
                  <c:v>58336</c:v>
                </c:pt>
                <c:pt idx="2688">
                  <c:v>58343</c:v>
                </c:pt>
                <c:pt idx="2689">
                  <c:v>58350</c:v>
                </c:pt>
                <c:pt idx="2690">
                  <c:v>58357</c:v>
                </c:pt>
                <c:pt idx="2691">
                  <c:v>58364</c:v>
                </c:pt>
                <c:pt idx="2692">
                  <c:v>58371</c:v>
                </c:pt>
                <c:pt idx="2693">
                  <c:v>58378</c:v>
                </c:pt>
                <c:pt idx="2694">
                  <c:v>58385</c:v>
                </c:pt>
                <c:pt idx="2695">
                  <c:v>58392</c:v>
                </c:pt>
                <c:pt idx="2696">
                  <c:v>58399</c:v>
                </c:pt>
                <c:pt idx="2697">
                  <c:v>58406</c:v>
                </c:pt>
                <c:pt idx="2698">
                  <c:v>58413</c:v>
                </c:pt>
                <c:pt idx="2699">
                  <c:v>58420</c:v>
                </c:pt>
                <c:pt idx="2700">
                  <c:v>58427</c:v>
                </c:pt>
                <c:pt idx="2701">
                  <c:v>58438</c:v>
                </c:pt>
                <c:pt idx="2702">
                  <c:v>58442</c:v>
                </c:pt>
                <c:pt idx="2703">
                  <c:v>58448</c:v>
                </c:pt>
                <c:pt idx="2704">
                  <c:v>58455</c:v>
                </c:pt>
                <c:pt idx="2705">
                  <c:v>58462</c:v>
                </c:pt>
                <c:pt idx="2706">
                  <c:v>58469</c:v>
                </c:pt>
                <c:pt idx="2707">
                  <c:v>58476</c:v>
                </c:pt>
                <c:pt idx="2708">
                  <c:v>58483</c:v>
                </c:pt>
                <c:pt idx="2709">
                  <c:v>58490</c:v>
                </c:pt>
                <c:pt idx="2710">
                  <c:v>58497</c:v>
                </c:pt>
                <c:pt idx="2711">
                  <c:v>58504</c:v>
                </c:pt>
                <c:pt idx="2712">
                  <c:v>58511</c:v>
                </c:pt>
                <c:pt idx="2713">
                  <c:v>58518</c:v>
                </c:pt>
                <c:pt idx="2714">
                  <c:v>58525</c:v>
                </c:pt>
                <c:pt idx="2715">
                  <c:v>58532</c:v>
                </c:pt>
                <c:pt idx="2716">
                  <c:v>58539</c:v>
                </c:pt>
                <c:pt idx="2717">
                  <c:v>58546</c:v>
                </c:pt>
                <c:pt idx="2718">
                  <c:v>58553</c:v>
                </c:pt>
                <c:pt idx="2719">
                  <c:v>58560</c:v>
                </c:pt>
                <c:pt idx="2720">
                  <c:v>58567</c:v>
                </c:pt>
                <c:pt idx="2721">
                  <c:v>58574</c:v>
                </c:pt>
                <c:pt idx="2722">
                  <c:v>58581</c:v>
                </c:pt>
                <c:pt idx="2723">
                  <c:v>58588</c:v>
                </c:pt>
                <c:pt idx="2724">
                  <c:v>58595</c:v>
                </c:pt>
                <c:pt idx="2725">
                  <c:v>58602</c:v>
                </c:pt>
                <c:pt idx="2726">
                  <c:v>58609</c:v>
                </c:pt>
                <c:pt idx="2727">
                  <c:v>58616</c:v>
                </c:pt>
                <c:pt idx="2728">
                  <c:v>58623</c:v>
                </c:pt>
                <c:pt idx="2729">
                  <c:v>58630</c:v>
                </c:pt>
                <c:pt idx="2730">
                  <c:v>58637</c:v>
                </c:pt>
                <c:pt idx="2731">
                  <c:v>58644</c:v>
                </c:pt>
                <c:pt idx="2732">
                  <c:v>58651</c:v>
                </c:pt>
                <c:pt idx="2733">
                  <c:v>58658</c:v>
                </c:pt>
                <c:pt idx="2734">
                  <c:v>58665</c:v>
                </c:pt>
                <c:pt idx="2735">
                  <c:v>58672</c:v>
                </c:pt>
                <c:pt idx="2736">
                  <c:v>58679</c:v>
                </c:pt>
                <c:pt idx="2737">
                  <c:v>58686</c:v>
                </c:pt>
                <c:pt idx="2738">
                  <c:v>58693</c:v>
                </c:pt>
                <c:pt idx="2739">
                  <c:v>58700</c:v>
                </c:pt>
                <c:pt idx="2740">
                  <c:v>58707</c:v>
                </c:pt>
                <c:pt idx="2741">
                  <c:v>58714</c:v>
                </c:pt>
                <c:pt idx="2742">
                  <c:v>58721</c:v>
                </c:pt>
                <c:pt idx="2743">
                  <c:v>58728</c:v>
                </c:pt>
                <c:pt idx="2744">
                  <c:v>58735</c:v>
                </c:pt>
                <c:pt idx="2745">
                  <c:v>58742</c:v>
                </c:pt>
                <c:pt idx="2746">
                  <c:v>58749</c:v>
                </c:pt>
                <c:pt idx="2747">
                  <c:v>58756</c:v>
                </c:pt>
                <c:pt idx="2748">
                  <c:v>58763</c:v>
                </c:pt>
                <c:pt idx="2749">
                  <c:v>58770</c:v>
                </c:pt>
                <c:pt idx="2750">
                  <c:v>58777</c:v>
                </c:pt>
                <c:pt idx="2751">
                  <c:v>58784</c:v>
                </c:pt>
                <c:pt idx="2752">
                  <c:v>58791</c:v>
                </c:pt>
                <c:pt idx="2753">
                  <c:v>58798</c:v>
                </c:pt>
                <c:pt idx="2754">
                  <c:v>58805</c:v>
                </c:pt>
                <c:pt idx="2755">
                  <c:v>58812</c:v>
                </c:pt>
                <c:pt idx="2756">
                  <c:v>58819</c:v>
                </c:pt>
                <c:pt idx="2757">
                  <c:v>58826</c:v>
                </c:pt>
                <c:pt idx="2758">
                  <c:v>58833</c:v>
                </c:pt>
                <c:pt idx="2759">
                  <c:v>58840</c:v>
                </c:pt>
                <c:pt idx="2760">
                  <c:v>58847</c:v>
                </c:pt>
                <c:pt idx="2761">
                  <c:v>58854</c:v>
                </c:pt>
                <c:pt idx="2762">
                  <c:v>58861</c:v>
                </c:pt>
                <c:pt idx="2763">
                  <c:v>58868</c:v>
                </c:pt>
                <c:pt idx="2764">
                  <c:v>58875</c:v>
                </c:pt>
                <c:pt idx="2765">
                  <c:v>58882</c:v>
                </c:pt>
                <c:pt idx="2766">
                  <c:v>58889</c:v>
                </c:pt>
                <c:pt idx="2767">
                  <c:v>58896</c:v>
                </c:pt>
                <c:pt idx="2768">
                  <c:v>58903</c:v>
                </c:pt>
                <c:pt idx="2769">
                  <c:v>58910</c:v>
                </c:pt>
                <c:pt idx="2770">
                  <c:v>58917</c:v>
                </c:pt>
                <c:pt idx="2771">
                  <c:v>58924</c:v>
                </c:pt>
                <c:pt idx="2772">
                  <c:v>58931</c:v>
                </c:pt>
                <c:pt idx="2773">
                  <c:v>58938</c:v>
                </c:pt>
                <c:pt idx="2774">
                  <c:v>58945</c:v>
                </c:pt>
                <c:pt idx="2775">
                  <c:v>58952</c:v>
                </c:pt>
                <c:pt idx="2776">
                  <c:v>58959</c:v>
                </c:pt>
                <c:pt idx="2777">
                  <c:v>58966</c:v>
                </c:pt>
                <c:pt idx="2778">
                  <c:v>58973</c:v>
                </c:pt>
                <c:pt idx="2779">
                  <c:v>58980</c:v>
                </c:pt>
                <c:pt idx="2780">
                  <c:v>58987</c:v>
                </c:pt>
                <c:pt idx="2781">
                  <c:v>58994</c:v>
                </c:pt>
                <c:pt idx="2782">
                  <c:v>59001</c:v>
                </c:pt>
                <c:pt idx="2783">
                  <c:v>59008</c:v>
                </c:pt>
                <c:pt idx="2784">
                  <c:v>59015</c:v>
                </c:pt>
                <c:pt idx="2785">
                  <c:v>59022</c:v>
                </c:pt>
                <c:pt idx="2786">
                  <c:v>59029</c:v>
                </c:pt>
                <c:pt idx="2787">
                  <c:v>59036</c:v>
                </c:pt>
                <c:pt idx="2788">
                  <c:v>59043</c:v>
                </c:pt>
                <c:pt idx="2789">
                  <c:v>59050</c:v>
                </c:pt>
                <c:pt idx="2790">
                  <c:v>59057</c:v>
                </c:pt>
                <c:pt idx="2791">
                  <c:v>59064</c:v>
                </c:pt>
                <c:pt idx="2792">
                  <c:v>59071</c:v>
                </c:pt>
                <c:pt idx="2793">
                  <c:v>59078</c:v>
                </c:pt>
                <c:pt idx="2794">
                  <c:v>59085</c:v>
                </c:pt>
                <c:pt idx="2795">
                  <c:v>59092</c:v>
                </c:pt>
                <c:pt idx="2796">
                  <c:v>59099</c:v>
                </c:pt>
                <c:pt idx="2797">
                  <c:v>59106</c:v>
                </c:pt>
                <c:pt idx="2798">
                  <c:v>59113</c:v>
                </c:pt>
                <c:pt idx="2799">
                  <c:v>59120</c:v>
                </c:pt>
                <c:pt idx="2800">
                  <c:v>59127</c:v>
                </c:pt>
                <c:pt idx="2801">
                  <c:v>59134</c:v>
                </c:pt>
                <c:pt idx="2802">
                  <c:v>59141</c:v>
                </c:pt>
                <c:pt idx="2803">
                  <c:v>59148</c:v>
                </c:pt>
                <c:pt idx="2804">
                  <c:v>59155</c:v>
                </c:pt>
                <c:pt idx="2805">
                  <c:v>59162</c:v>
                </c:pt>
                <c:pt idx="2806">
                  <c:v>59169</c:v>
                </c:pt>
                <c:pt idx="2807">
                  <c:v>59176</c:v>
                </c:pt>
                <c:pt idx="2808">
                  <c:v>59183</c:v>
                </c:pt>
                <c:pt idx="2809">
                  <c:v>59190</c:v>
                </c:pt>
                <c:pt idx="2810">
                  <c:v>59197</c:v>
                </c:pt>
                <c:pt idx="2811">
                  <c:v>59204</c:v>
                </c:pt>
                <c:pt idx="2812">
                  <c:v>59211</c:v>
                </c:pt>
                <c:pt idx="2813">
                  <c:v>59218</c:v>
                </c:pt>
                <c:pt idx="2814">
                  <c:v>59225</c:v>
                </c:pt>
                <c:pt idx="2815">
                  <c:v>59232</c:v>
                </c:pt>
                <c:pt idx="2816">
                  <c:v>59239</c:v>
                </c:pt>
                <c:pt idx="2817">
                  <c:v>59246</c:v>
                </c:pt>
                <c:pt idx="2818">
                  <c:v>59253</c:v>
                </c:pt>
                <c:pt idx="2819">
                  <c:v>59260</c:v>
                </c:pt>
                <c:pt idx="2820">
                  <c:v>59267</c:v>
                </c:pt>
                <c:pt idx="2821">
                  <c:v>59274</c:v>
                </c:pt>
                <c:pt idx="2822">
                  <c:v>59281</c:v>
                </c:pt>
                <c:pt idx="2823">
                  <c:v>59288</c:v>
                </c:pt>
                <c:pt idx="2824">
                  <c:v>59295</c:v>
                </c:pt>
                <c:pt idx="2825">
                  <c:v>59302</c:v>
                </c:pt>
                <c:pt idx="2826">
                  <c:v>59309</c:v>
                </c:pt>
                <c:pt idx="2827">
                  <c:v>59316</c:v>
                </c:pt>
                <c:pt idx="2828">
                  <c:v>59323</c:v>
                </c:pt>
                <c:pt idx="2829">
                  <c:v>59330</c:v>
                </c:pt>
                <c:pt idx="2830">
                  <c:v>59337</c:v>
                </c:pt>
                <c:pt idx="2831">
                  <c:v>59344</c:v>
                </c:pt>
                <c:pt idx="2832">
                  <c:v>59351</c:v>
                </c:pt>
                <c:pt idx="2833">
                  <c:v>59358</c:v>
                </c:pt>
                <c:pt idx="2834">
                  <c:v>59365</c:v>
                </c:pt>
                <c:pt idx="2835">
                  <c:v>59372</c:v>
                </c:pt>
                <c:pt idx="2836">
                  <c:v>59379</c:v>
                </c:pt>
                <c:pt idx="2837">
                  <c:v>59386</c:v>
                </c:pt>
                <c:pt idx="2838">
                  <c:v>59393</c:v>
                </c:pt>
                <c:pt idx="2839">
                  <c:v>59400</c:v>
                </c:pt>
                <c:pt idx="2840">
                  <c:v>59407</c:v>
                </c:pt>
                <c:pt idx="2841">
                  <c:v>59414</c:v>
                </c:pt>
                <c:pt idx="2842">
                  <c:v>59421</c:v>
                </c:pt>
                <c:pt idx="2843">
                  <c:v>59428</c:v>
                </c:pt>
                <c:pt idx="2844">
                  <c:v>59435</c:v>
                </c:pt>
                <c:pt idx="2845">
                  <c:v>59442</c:v>
                </c:pt>
                <c:pt idx="2846">
                  <c:v>59449</c:v>
                </c:pt>
                <c:pt idx="2847">
                  <c:v>59456</c:v>
                </c:pt>
                <c:pt idx="2848">
                  <c:v>59463</c:v>
                </c:pt>
                <c:pt idx="2849">
                  <c:v>59470</c:v>
                </c:pt>
                <c:pt idx="2850">
                  <c:v>59477</c:v>
                </c:pt>
                <c:pt idx="2851">
                  <c:v>59484</c:v>
                </c:pt>
                <c:pt idx="2852">
                  <c:v>59491</c:v>
                </c:pt>
                <c:pt idx="2853">
                  <c:v>59498</c:v>
                </c:pt>
                <c:pt idx="2854">
                  <c:v>59505</c:v>
                </c:pt>
                <c:pt idx="2855">
                  <c:v>59512</c:v>
                </c:pt>
                <c:pt idx="2856">
                  <c:v>59519</c:v>
                </c:pt>
                <c:pt idx="2857">
                  <c:v>59526</c:v>
                </c:pt>
                <c:pt idx="2858">
                  <c:v>59534</c:v>
                </c:pt>
                <c:pt idx="2859">
                  <c:v>59541</c:v>
                </c:pt>
                <c:pt idx="2860">
                  <c:v>59548</c:v>
                </c:pt>
                <c:pt idx="2861">
                  <c:v>59555</c:v>
                </c:pt>
                <c:pt idx="2862">
                  <c:v>59562</c:v>
                </c:pt>
                <c:pt idx="2863">
                  <c:v>59569</c:v>
                </c:pt>
                <c:pt idx="2864">
                  <c:v>59576</c:v>
                </c:pt>
                <c:pt idx="2865">
                  <c:v>59583</c:v>
                </c:pt>
                <c:pt idx="2866">
                  <c:v>59590</c:v>
                </c:pt>
                <c:pt idx="2867">
                  <c:v>59597</c:v>
                </c:pt>
                <c:pt idx="2868">
                  <c:v>59604</c:v>
                </c:pt>
                <c:pt idx="2869">
                  <c:v>59611</c:v>
                </c:pt>
                <c:pt idx="2870">
                  <c:v>59618</c:v>
                </c:pt>
                <c:pt idx="2871">
                  <c:v>59625</c:v>
                </c:pt>
                <c:pt idx="2872">
                  <c:v>59632</c:v>
                </c:pt>
                <c:pt idx="2873">
                  <c:v>59643</c:v>
                </c:pt>
                <c:pt idx="2874">
                  <c:v>59646</c:v>
                </c:pt>
                <c:pt idx="2875">
                  <c:v>59653</c:v>
                </c:pt>
                <c:pt idx="2876">
                  <c:v>59660</c:v>
                </c:pt>
                <c:pt idx="2877">
                  <c:v>59667</c:v>
                </c:pt>
                <c:pt idx="2878">
                  <c:v>59674</c:v>
                </c:pt>
                <c:pt idx="2879">
                  <c:v>59681</c:v>
                </c:pt>
                <c:pt idx="2880">
                  <c:v>59688</c:v>
                </c:pt>
                <c:pt idx="2881">
                  <c:v>59695</c:v>
                </c:pt>
                <c:pt idx="2882">
                  <c:v>59702</c:v>
                </c:pt>
                <c:pt idx="2883">
                  <c:v>59709</c:v>
                </c:pt>
                <c:pt idx="2884">
                  <c:v>59716</c:v>
                </c:pt>
                <c:pt idx="2885">
                  <c:v>59723</c:v>
                </c:pt>
                <c:pt idx="2886">
                  <c:v>59730</c:v>
                </c:pt>
                <c:pt idx="2887">
                  <c:v>59737</c:v>
                </c:pt>
                <c:pt idx="2888">
                  <c:v>59744</c:v>
                </c:pt>
                <c:pt idx="2889">
                  <c:v>59751</c:v>
                </c:pt>
                <c:pt idx="2890">
                  <c:v>59758</c:v>
                </c:pt>
                <c:pt idx="2891">
                  <c:v>59765</c:v>
                </c:pt>
                <c:pt idx="2892">
                  <c:v>59772</c:v>
                </c:pt>
                <c:pt idx="2893">
                  <c:v>59779</c:v>
                </c:pt>
                <c:pt idx="2894">
                  <c:v>59786</c:v>
                </c:pt>
                <c:pt idx="2895">
                  <c:v>59793</c:v>
                </c:pt>
                <c:pt idx="2896">
                  <c:v>59800</c:v>
                </c:pt>
                <c:pt idx="2897">
                  <c:v>59807</c:v>
                </c:pt>
                <c:pt idx="2898">
                  <c:v>59814</c:v>
                </c:pt>
                <c:pt idx="2899">
                  <c:v>59821</c:v>
                </c:pt>
                <c:pt idx="2900">
                  <c:v>59828</c:v>
                </c:pt>
                <c:pt idx="2901">
                  <c:v>59835</c:v>
                </c:pt>
                <c:pt idx="2902">
                  <c:v>59842</c:v>
                </c:pt>
                <c:pt idx="2903">
                  <c:v>59849</c:v>
                </c:pt>
                <c:pt idx="2904">
                  <c:v>59856</c:v>
                </c:pt>
                <c:pt idx="2905">
                  <c:v>59863</c:v>
                </c:pt>
                <c:pt idx="2906">
                  <c:v>59870</c:v>
                </c:pt>
                <c:pt idx="2907">
                  <c:v>59877</c:v>
                </c:pt>
                <c:pt idx="2908">
                  <c:v>59884</c:v>
                </c:pt>
                <c:pt idx="2909">
                  <c:v>59891</c:v>
                </c:pt>
                <c:pt idx="2910">
                  <c:v>59901</c:v>
                </c:pt>
                <c:pt idx="2911">
                  <c:v>59908</c:v>
                </c:pt>
                <c:pt idx="2912">
                  <c:v>59915</c:v>
                </c:pt>
                <c:pt idx="2913">
                  <c:v>59922</c:v>
                </c:pt>
                <c:pt idx="2914">
                  <c:v>59929</c:v>
                </c:pt>
                <c:pt idx="2915">
                  <c:v>59936</c:v>
                </c:pt>
                <c:pt idx="2916">
                  <c:v>59943</c:v>
                </c:pt>
                <c:pt idx="2917">
                  <c:v>59950</c:v>
                </c:pt>
                <c:pt idx="2918">
                  <c:v>59957</c:v>
                </c:pt>
                <c:pt idx="2919">
                  <c:v>59964</c:v>
                </c:pt>
                <c:pt idx="2920">
                  <c:v>59971</c:v>
                </c:pt>
                <c:pt idx="2921">
                  <c:v>59978</c:v>
                </c:pt>
                <c:pt idx="2922">
                  <c:v>59985</c:v>
                </c:pt>
                <c:pt idx="2923">
                  <c:v>59992</c:v>
                </c:pt>
                <c:pt idx="2924">
                  <c:v>60001</c:v>
                </c:pt>
                <c:pt idx="2925">
                  <c:v>60006</c:v>
                </c:pt>
                <c:pt idx="2926">
                  <c:v>60013</c:v>
                </c:pt>
                <c:pt idx="2927">
                  <c:v>60020</c:v>
                </c:pt>
                <c:pt idx="2928">
                  <c:v>60028</c:v>
                </c:pt>
                <c:pt idx="2929">
                  <c:v>60035</c:v>
                </c:pt>
                <c:pt idx="2930">
                  <c:v>60042</c:v>
                </c:pt>
                <c:pt idx="2931">
                  <c:v>60049</c:v>
                </c:pt>
                <c:pt idx="2932">
                  <c:v>60056</c:v>
                </c:pt>
                <c:pt idx="2933">
                  <c:v>60063</c:v>
                </c:pt>
                <c:pt idx="2934">
                  <c:v>60070</c:v>
                </c:pt>
                <c:pt idx="2935">
                  <c:v>60077</c:v>
                </c:pt>
                <c:pt idx="2936">
                  <c:v>60084</c:v>
                </c:pt>
                <c:pt idx="2937">
                  <c:v>60091</c:v>
                </c:pt>
                <c:pt idx="2938">
                  <c:v>60098</c:v>
                </c:pt>
                <c:pt idx="2939">
                  <c:v>60105</c:v>
                </c:pt>
                <c:pt idx="2940">
                  <c:v>60112</c:v>
                </c:pt>
                <c:pt idx="2941">
                  <c:v>60119</c:v>
                </c:pt>
                <c:pt idx="2942">
                  <c:v>60126</c:v>
                </c:pt>
                <c:pt idx="2943">
                  <c:v>60133</c:v>
                </c:pt>
                <c:pt idx="2944">
                  <c:v>60140</c:v>
                </c:pt>
                <c:pt idx="2945">
                  <c:v>60147</c:v>
                </c:pt>
                <c:pt idx="2946">
                  <c:v>60154</c:v>
                </c:pt>
                <c:pt idx="2947">
                  <c:v>60161</c:v>
                </c:pt>
                <c:pt idx="2948">
                  <c:v>60168</c:v>
                </c:pt>
                <c:pt idx="2949">
                  <c:v>60175</c:v>
                </c:pt>
                <c:pt idx="2950">
                  <c:v>60182</c:v>
                </c:pt>
                <c:pt idx="2951">
                  <c:v>60189</c:v>
                </c:pt>
                <c:pt idx="2952">
                  <c:v>60196</c:v>
                </c:pt>
                <c:pt idx="2953">
                  <c:v>60203</c:v>
                </c:pt>
                <c:pt idx="2954">
                  <c:v>60210</c:v>
                </c:pt>
                <c:pt idx="2955">
                  <c:v>60217</c:v>
                </c:pt>
                <c:pt idx="2956">
                  <c:v>60224</c:v>
                </c:pt>
                <c:pt idx="2957">
                  <c:v>60231</c:v>
                </c:pt>
                <c:pt idx="2958">
                  <c:v>60238</c:v>
                </c:pt>
                <c:pt idx="2959">
                  <c:v>60245</c:v>
                </c:pt>
                <c:pt idx="2960">
                  <c:v>60252</c:v>
                </c:pt>
                <c:pt idx="2961">
                  <c:v>60259</c:v>
                </c:pt>
                <c:pt idx="2962">
                  <c:v>60267</c:v>
                </c:pt>
                <c:pt idx="2963">
                  <c:v>60274</c:v>
                </c:pt>
                <c:pt idx="2964">
                  <c:v>60281</c:v>
                </c:pt>
                <c:pt idx="2965">
                  <c:v>60288</c:v>
                </c:pt>
                <c:pt idx="2966">
                  <c:v>60295</c:v>
                </c:pt>
                <c:pt idx="2967">
                  <c:v>60302</c:v>
                </c:pt>
                <c:pt idx="2968">
                  <c:v>60309</c:v>
                </c:pt>
                <c:pt idx="2969">
                  <c:v>60316</c:v>
                </c:pt>
                <c:pt idx="2970">
                  <c:v>60323</c:v>
                </c:pt>
                <c:pt idx="2971">
                  <c:v>60330</c:v>
                </c:pt>
                <c:pt idx="2972">
                  <c:v>60337</c:v>
                </c:pt>
                <c:pt idx="2973">
                  <c:v>60344</c:v>
                </c:pt>
                <c:pt idx="2974">
                  <c:v>60351</c:v>
                </c:pt>
                <c:pt idx="2975">
                  <c:v>60359</c:v>
                </c:pt>
                <c:pt idx="2976">
                  <c:v>60366</c:v>
                </c:pt>
                <c:pt idx="2977">
                  <c:v>60373</c:v>
                </c:pt>
                <c:pt idx="2978">
                  <c:v>60380</c:v>
                </c:pt>
                <c:pt idx="2979">
                  <c:v>60387</c:v>
                </c:pt>
                <c:pt idx="2980">
                  <c:v>60394</c:v>
                </c:pt>
                <c:pt idx="2981">
                  <c:v>60401</c:v>
                </c:pt>
                <c:pt idx="2982">
                  <c:v>60408</c:v>
                </c:pt>
                <c:pt idx="2983">
                  <c:v>60415</c:v>
                </c:pt>
                <c:pt idx="2984">
                  <c:v>60422</c:v>
                </c:pt>
                <c:pt idx="2985">
                  <c:v>60429</c:v>
                </c:pt>
                <c:pt idx="2986">
                  <c:v>60436</c:v>
                </c:pt>
                <c:pt idx="2987">
                  <c:v>60443</c:v>
                </c:pt>
                <c:pt idx="2988">
                  <c:v>60450</c:v>
                </c:pt>
                <c:pt idx="2989">
                  <c:v>60457</c:v>
                </c:pt>
                <c:pt idx="2990">
                  <c:v>60464</c:v>
                </c:pt>
                <c:pt idx="2991">
                  <c:v>60471</c:v>
                </c:pt>
                <c:pt idx="2992">
                  <c:v>60478</c:v>
                </c:pt>
                <c:pt idx="2993">
                  <c:v>60485</c:v>
                </c:pt>
                <c:pt idx="2994">
                  <c:v>60492</c:v>
                </c:pt>
                <c:pt idx="2995">
                  <c:v>60499</c:v>
                </c:pt>
                <c:pt idx="2996">
                  <c:v>60506</c:v>
                </c:pt>
                <c:pt idx="2997">
                  <c:v>60513</c:v>
                </c:pt>
                <c:pt idx="2998">
                  <c:v>60520</c:v>
                </c:pt>
                <c:pt idx="2999">
                  <c:v>60527</c:v>
                </c:pt>
                <c:pt idx="3000">
                  <c:v>60534</c:v>
                </c:pt>
                <c:pt idx="3001">
                  <c:v>60541</c:v>
                </c:pt>
                <c:pt idx="3002">
                  <c:v>60548</c:v>
                </c:pt>
                <c:pt idx="3003">
                  <c:v>60555</c:v>
                </c:pt>
                <c:pt idx="3004">
                  <c:v>60562</c:v>
                </c:pt>
                <c:pt idx="3005">
                  <c:v>60569</c:v>
                </c:pt>
                <c:pt idx="3006">
                  <c:v>60576</c:v>
                </c:pt>
                <c:pt idx="3007">
                  <c:v>60583</c:v>
                </c:pt>
                <c:pt idx="3008">
                  <c:v>60590</c:v>
                </c:pt>
                <c:pt idx="3009">
                  <c:v>60597</c:v>
                </c:pt>
                <c:pt idx="3010">
                  <c:v>60604</c:v>
                </c:pt>
                <c:pt idx="3011">
                  <c:v>60611</c:v>
                </c:pt>
                <c:pt idx="3012">
                  <c:v>60618</c:v>
                </c:pt>
                <c:pt idx="3013">
                  <c:v>60625</c:v>
                </c:pt>
                <c:pt idx="3014">
                  <c:v>60632</c:v>
                </c:pt>
                <c:pt idx="3015">
                  <c:v>60639</c:v>
                </c:pt>
                <c:pt idx="3016">
                  <c:v>60646</c:v>
                </c:pt>
                <c:pt idx="3017">
                  <c:v>60653</c:v>
                </c:pt>
                <c:pt idx="3018">
                  <c:v>60660</c:v>
                </c:pt>
                <c:pt idx="3019">
                  <c:v>60667</c:v>
                </c:pt>
                <c:pt idx="3020">
                  <c:v>60674</c:v>
                </c:pt>
                <c:pt idx="3021">
                  <c:v>60681</c:v>
                </c:pt>
                <c:pt idx="3022">
                  <c:v>60688</c:v>
                </c:pt>
                <c:pt idx="3023">
                  <c:v>60695</c:v>
                </c:pt>
                <c:pt idx="3024">
                  <c:v>60702</c:v>
                </c:pt>
                <c:pt idx="3025">
                  <c:v>60709</c:v>
                </c:pt>
                <c:pt idx="3026">
                  <c:v>60716</c:v>
                </c:pt>
                <c:pt idx="3027">
                  <c:v>60723</c:v>
                </c:pt>
                <c:pt idx="3028">
                  <c:v>60730</c:v>
                </c:pt>
                <c:pt idx="3029">
                  <c:v>60737</c:v>
                </c:pt>
                <c:pt idx="3030">
                  <c:v>60744</c:v>
                </c:pt>
                <c:pt idx="3031">
                  <c:v>60751</c:v>
                </c:pt>
                <c:pt idx="3032">
                  <c:v>60758</c:v>
                </c:pt>
                <c:pt idx="3033">
                  <c:v>60765</c:v>
                </c:pt>
                <c:pt idx="3034">
                  <c:v>60772</c:v>
                </c:pt>
                <c:pt idx="3035">
                  <c:v>60779</c:v>
                </c:pt>
                <c:pt idx="3036">
                  <c:v>60786</c:v>
                </c:pt>
                <c:pt idx="3037">
                  <c:v>60793</c:v>
                </c:pt>
                <c:pt idx="3038">
                  <c:v>60800</c:v>
                </c:pt>
                <c:pt idx="3039">
                  <c:v>60807</c:v>
                </c:pt>
                <c:pt idx="3040">
                  <c:v>60814</c:v>
                </c:pt>
                <c:pt idx="3041">
                  <c:v>60821</c:v>
                </c:pt>
                <c:pt idx="3042">
                  <c:v>60828</c:v>
                </c:pt>
                <c:pt idx="3043">
                  <c:v>60835</c:v>
                </c:pt>
                <c:pt idx="3044">
                  <c:v>60842</c:v>
                </c:pt>
                <c:pt idx="3045">
                  <c:v>60849</c:v>
                </c:pt>
                <c:pt idx="3046">
                  <c:v>60856</c:v>
                </c:pt>
                <c:pt idx="3047">
                  <c:v>60863</c:v>
                </c:pt>
                <c:pt idx="3048">
                  <c:v>60870</c:v>
                </c:pt>
                <c:pt idx="3049">
                  <c:v>60877</c:v>
                </c:pt>
                <c:pt idx="3050">
                  <c:v>60884</c:v>
                </c:pt>
                <c:pt idx="3051">
                  <c:v>60891</c:v>
                </c:pt>
                <c:pt idx="3052">
                  <c:v>60898</c:v>
                </c:pt>
                <c:pt idx="3053">
                  <c:v>60905</c:v>
                </c:pt>
                <c:pt idx="3054">
                  <c:v>60912</c:v>
                </c:pt>
                <c:pt idx="3055">
                  <c:v>60919</c:v>
                </c:pt>
                <c:pt idx="3056">
                  <c:v>60926</c:v>
                </c:pt>
                <c:pt idx="3057">
                  <c:v>60933</c:v>
                </c:pt>
                <c:pt idx="3058">
                  <c:v>60940</c:v>
                </c:pt>
                <c:pt idx="3059">
                  <c:v>60947</c:v>
                </c:pt>
                <c:pt idx="3060">
                  <c:v>60954</c:v>
                </c:pt>
                <c:pt idx="3061">
                  <c:v>60961</c:v>
                </c:pt>
                <c:pt idx="3062">
                  <c:v>60968</c:v>
                </c:pt>
                <c:pt idx="3063">
                  <c:v>60975</c:v>
                </c:pt>
                <c:pt idx="3064">
                  <c:v>60982</c:v>
                </c:pt>
                <c:pt idx="3065">
                  <c:v>60989</c:v>
                </c:pt>
                <c:pt idx="3066">
                  <c:v>60996</c:v>
                </c:pt>
                <c:pt idx="3067">
                  <c:v>61003</c:v>
                </c:pt>
                <c:pt idx="3068">
                  <c:v>61010</c:v>
                </c:pt>
                <c:pt idx="3069">
                  <c:v>61017</c:v>
                </c:pt>
                <c:pt idx="3070">
                  <c:v>61024</c:v>
                </c:pt>
                <c:pt idx="3071">
                  <c:v>61031</c:v>
                </c:pt>
                <c:pt idx="3072">
                  <c:v>61038</c:v>
                </c:pt>
                <c:pt idx="3073">
                  <c:v>61045</c:v>
                </c:pt>
                <c:pt idx="3074">
                  <c:v>61052</c:v>
                </c:pt>
                <c:pt idx="3075">
                  <c:v>61059</c:v>
                </c:pt>
                <c:pt idx="3076">
                  <c:v>61066</c:v>
                </c:pt>
                <c:pt idx="3077">
                  <c:v>61073</c:v>
                </c:pt>
                <c:pt idx="3078">
                  <c:v>61080</c:v>
                </c:pt>
                <c:pt idx="3079">
                  <c:v>61087</c:v>
                </c:pt>
                <c:pt idx="3080">
                  <c:v>61094</c:v>
                </c:pt>
                <c:pt idx="3081">
                  <c:v>61101</c:v>
                </c:pt>
                <c:pt idx="3082">
                  <c:v>61108</c:v>
                </c:pt>
                <c:pt idx="3083">
                  <c:v>61115</c:v>
                </c:pt>
                <c:pt idx="3084">
                  <c:v>61122</c:v>
                </c:pt>
                <c:pt idx="3085">
                  <c:v>61129</c:v>
                </c:pt>
                <c:pt idx="3086">
                  <c:v>61136</c:v>
                </c:pt>
                <c:pt idx="3087">
                  <c:v>61143</c:v>
                </c:pt>
                <c:pt idx="3088">
                  <c:v>61150</c:v>
                </c:pt>
                <c:pt idx="3089">
                  <c:v>61157</c:v>
                </c:pt>
                <c:pt idx="3090">
                  <c:v>61164</c:v>
                </c:pt>
                <c:pt idx="3091">
                  <c:v>61171</c:v>
                </c:pt>
                <c:pt idx="3092">
                  <c:v>61178</c:v>
                </c:pt>
                <c:pt idx="3093">
                  <c:v>61185</c:v>
                </c:pt>
                <c:pt idx="3094">
                  <c:v>61192</c:v>
                </c:pt>
                <c:pt idx="3095">
                  <c:v>61199</c:v>
                </c:pt>
                <c:pt idx="3096">
                  <c:v>61206</c:v>
                </c:pt>
                <c:pt idx="3097">
                  <c:v>61213</c:v>
                </c:pt>
                <c:pt idx="3098">
                  <c:v>61220</c:v>
                </c:pt>
                <c:pt idx="3099">
                  <c:v>61227</c:v>
                </c:pt>
                <c:pt idx="3100">
                  <c:v>61234</c:v>
                </c:pt>
                <c:pt idx="3101">
                  <c:v>61241</c:v>
                </c:pt>
                <c:pt idx="3102">
                  <c:v>61248</c:v>
                </c:pt>
                <c:pt idx="3103">
                  <c:v>61255</c:v>
                </c:pt>
                <c:pt idx="3104">
                  <c:v>61262</c:v>
                </c:pt>
                <c:pt idx="3105">
                  <c:v>61269</c:v>
                </c:pt>
                <c:pt idx="3106">
                  <c:v>61276</c:v>
                </c:pt>
                <c:pt idx="3107">
                  <c:v>61283</c:v>
                </c:pt>
                <c:pt idx="3108">
                  <c:v>61290</c:v>
                </c:pt>
                <c:pt idx="3109">
                  <c:v>61297</c:v>
                </c:pt>
                <c:pt idx="3110">
                  <c:v>61304</c:v>
                </c:pt>
                <c:pt idx="3111">
                  <c:v>61311</c:v>
                </c:pt>
                <c:pt idx="3112">
                  <c:v>61318</c:v>
                </c:pt>
                <c:pt idx="3113">
                  <c:v>61325</c:v>
                </c:pt>
                <c:pt idx="3114">
                  <c:v>61332</c:v>
                </c:pt>
                <c:pt idx="3115">
                  <c:v>61339</c:v>
                </c:pt>
                <c:pt idx="3116">
                  <c:v>61346</c:v>
                </c:pt>
                <c:pt idx="3117">
                  <c:v>61353</c:v>
                </c:pt>
                <c:pt idx="3118">
                  <c:v>61360</c:v>
                </c:pt>
                <c:pt idx="3119">
                  <c:v>61367</c:v>
                </c:pt>
                <c:pt idx="3120">
                  <c:v>61374</c:v>
                </c:pt>
                <c:pt idx="3121">
                  <c:v>61381</c:v>
                </c:pt>
                <c:pt idx="3122">
                  <c:v>61388</c:v>
                </c:pt>
                <c:pt idx="3123">
                  <c:v>61395</c:v>
                </c:pt>
                <c:pt idx="3124">
                  <c:v>61402</c:v>
                </c:pt>
                <c:pt idx="3125">
                  <c:v>61409</c:v>
                </c:pt>
                <c:pt idx="3126">
                  <c:v>61416</c:v>
                </c:pt>
                <c:pt idx="3127">
                  <c:v>61423</c:v>
                </c:pt>
                <c:pt idx="3128">
                  <c:v>61430</c:v>
                </c:pt>
                <c:pt idx="3129">
                  <c:v>61437</c:v>
                </c:pt>
                <c:pt idx="3130">
                  <c:v>61444</c:v>
                </c:pt>
                <c:pt idx="3131">
                  <c:v>61451</c:v>
                </c:pt>
                <c:pt idx="3132">
                  <c:v>61458</c:v>
                </c:pt>
                <c:pt idx="3133">
                  <c:v>61465</c:v>
                </c:pt>
                <c:pt idx="3134">
                  <c:v>61472</c:v>
                </c:pt>
                <c:pt idx="3135">
                  <c:v>61479</c:v>
                </c:pt>
                <c:pt idx="3136">
                  <c:v>61487</c:v>
                </c:pt>
                <c:pt idx="3137">
                  <c:v>61494</c:v>
                </c:pt>
                <c:pt idx="3138">
                  <c:v>61501</c:v>
                </c:pt>
                <c:pt idx="3139">
                  <c:v>61508</c:v>
                </c:pt>
                <c:pt idx="3140">
                  <c:v>61515</c:v>
                </c:pt>
                <c:pt idx="3141">
                  <c:v>61522</c:v>
                </c:pt>
                <c:pt idx="3142">
                  <c:v>61529</c:v>
                </c:pt>
                <c:pt idx="3143">
                  <c:v>61536</c:v>
                </c:pt>
                <c:pt idx="3144">
                  <c:v>61543</c:v>
                </c:pt>
                <c:pt idx="3145">
                  <c:v>61550</c:v>
                </c:pt>
                <c:pt idx="3146">
                  <c:v>61557</c:v>
                </c:pt>
                <c:pt idx="3147">
                  <c:v>61564</c:v>
                </c:pt>
                <c:pt idx="3148">
                  <c:v>61571</c:v>
                </c:pt>
                <c:pt idx="3149">
                  <c:v>61578</c:v>
                </c:pt>
                <c:pt idx="3150">
                  <c:v>61585</c:v>
                </c:pt>
                <c:pt idx="3151">
                  <c:v>61592</c:v>
                </c:pt>
                <c:pt idx="3152">
                  <c:v>61599</c:v>
                </c:pt>
                <c:pt idx="3153">
                  <c:v>61606</c:v>
                </c:pt>
                <c:pt idx="3154">
                  <c:v>61613</c:v>
                </c:pt>
                <c:pt idx="3155">
                  <c:v>61620</c:v>
                </c:pt>
                <c:pt idx="3156">
                  <c:v>61627</c:v>
                </c:pt>
                <c:pt idx="3157">
                  <c:v>61634</c:v>
                </c:pt>
                <c:pt idx="3158">
                  <c:v>61641</c:v>
                </c:pt>
                <c:pt idx="3159">
                  <c:v>61648</c:v>
                </c:pt>
                <c:pt idx="3160">
                  <c:v>61655</c:v>
                </c:pt>
                <c:pt idx="3161">
                  <c:v>61662</c:v>
                </c:pt>
                <c:pt idx="3162">
                  <c:v>61669</c:v>
                </c:pt>
                <c:pt idx="3163">
                  <c:v>61676</c:v>
                </c:pt>
                <c:pt idx="3164">
                  <c:v>61683</c:v>
                </c:pt>
                <c:pt idx="3165">
                  <c:v>61690</c:v>
                </c:pt>
                <c:pt idx="3166">
                  <c:v>61697</c:v>
                </c:pt>
                <c:pt idx="3167">
                  <c:v>61704</c:v>
                </c:pt>
                <c:pt idx="3168">
                  <c:v>61711</c:v>
                </c:pt>
                <c:pt idx="3169">
                  <c:v>61718</c:v>
                </c:pt>
                <c:pt idx="3170">
                  <c:v>61728</c:v>
                </c:pt>
                <c:pt idx="3171">
                  <c:v>61735</c:v>
                </c:pt>
                <c:pt idx="3172">
                  <c:v>61742</c:v>
                </c:pt>
                <c:pt idx="3173">
                  <c:v>61749</c:v>
                </c:pt>
                <c:pt idx="3174">
                  <c:v>61756</c:v>
                </c:pt>
                <c:pt idx="3175">
                  <c:v>61763</c:v>
                </c:pt>
                <c:pt idx="3176">
                  <c:v>61770</c:v>
                </c:pt>
                <c:pt idx="3177">
                  <c:v>61777</c:v>
                </c:pt>
                <c:pt idx="3178">
                  <c:v>61784</c:v>
                </c:pt>
                <c:pt idx="3179">
                  <c:v>61791</c:v>
                </c:pt>
                <c:pt idx="3180">
                  <c:v>61798</c:v>
                </c:pt>
                <c:pt idx="3181">
                  <c:v>61805</c:v>
                </c:pt>
                <c:pt idx="3182">
                  <c:v>61812</c:v>
                </c:pt>
                <c:pt idx="3183">
                  <c:v>61819</c:v>
                </c:pt>
                <c:pt idx="3184">
                  <c:v>61826</c:v>
                </c:pt>
                <c:pt idx="3185">
                  <c:v>61835</c:v>
                </c:pt>
                <c:pt idx="3186">
                  <c:v>61840</c:v>
                </c:pt>
                <c:pt idx="3187">
                  <c:v>61847</c:v>
                </c:pt>
                <c:pt idx="3188">
                  <c:v>61854</c:v>
                </c:pt>
                <c:pt idx="3189">
                  <c:v>61861</c:v>
                </c:pt>
                <c:pt idx="3190">
                  <c:v>61868</c:v>
                </c:pt>
                <c:pt idx="3191">
                  <c:v>61875</c:v>
                </c:pt>
                <c:pt idx="3192">
                  <c:v>61882</c:v>
                </c:pt>
                <c:pt idx="3193">
                  <c:v>61889</c:v>
                </c:pt>
                <c:pt idx="3194">
                  <c:v>61896</c:v>
                </c:pt>
                <c:pt idx="3195">
                  <c:v>61903</c:v>
                </c:pt>
                <c:pt idx="3196">
                  <c:v>61910</c:v>
                </c:pt>
                <c:pt idx="3197">
                  <c:v>61917</c:v>
                </c:pt>
                <c:pt idx="3198">
                  <c:v>61924</c:v>
                </c:pt>
                <c:pt idx="3199">
                  <c:v>61931</c:v>
                </c:pt>
                <c:pt idx="3200">
                  <c:v>61938</c:v>
                </c:pt>
                <c:pt idx="3201">
                  <c:v>61945</c:v>
                </c:pt>
                <c:pt idx="3202">
                  <c:v>61952</c:v>
                </c:pt>
                <c:pt idx="3203">
                  <c:v>61959</c:v>
                </c:pt>
                <c:pt idx="3204">
                  <c:v>61966</c:v>
                </c:pt>
                <c:pt idx="3205">
                  <c:v>61973</c:v>
                </c:pt>
                <c:pt idx="3206">
                  <c:v>61980</c:v>
                </c:pt>
                <c:pt idx="3207">
                  <c:v>61987</c:v>
                </c:pt>
                <c:pt idx="3208">
                  <c:v>61994</c:v>
                </c:pt>
                <c:pt idx="3209">
                  <c:v>62001</c:v>
                </c:pt>
                <c:pt idx="3210">
                  <c:v>62008</c:v>
                </c:pt>
                <c:pt idx="3211">
                  <c:v>62015</c:v>
                </c:pt>
                <c:pt idx="3212">
                  <c:v>62022</c:v>
                </c:pt>
                <c:pt idx="3213">
                  <c:v>62029</c:v>
                </c:pt>
                <c:pt idx="3214">
                  <c:v>62036</c:v>
                </c:pt>
                <c:pt idx="3215">
                  <c:v>62043</c:v>
                </c:pt>
                <c:pt idx="3216">
                  <c:v>62050</c:v>
                </c:pt>
                <c:pt idx="3217">
                  <c:v>62057</c:v>
                </c:pt>
                <c:pt idx="3218">
                  <c:v>62064</c:v>
                </c:pt>
                <c:pt idx="3219">
                  <c:v>62071</c:v>
                </c:pt>
                <c:pt idx="3220">
                  <c:v>62078</c:v>
                </c:pt>
                <c:pt idx="3221">
                  <c:v>62085</c:v>
                </c:pt>
                <c:pt idx="3222">
                  <c:v>62093</c:v>
                </c:pt>
                <c:pt idx="3223">
                  <c:v>62100</c:v>
                </c:pt>
                <c:pt idx="3224">
                  <c:v>62107</c:v>
                </c:pt>
                <c:pt idx="3225">
                  <c:v>62114</c:v>
                </c:pt>
                <c:pt idx="3226">
                  <c:v>62121</c:v>
                </c:pt>
                <c:pt idx="3227">
                  <c:v>62128</c:v>
                </c:pt>
                <c:pt idx="3228">
                  <c:v>62135</c:v>
                </c:pt>
                <c:pt idx="3229">
                  <c:v>62142</c:v>
                </c:pt>
                <c:pt idx="3230">
                  <c:v>62149</c:v>
                </c:pt>
                <c:pt idx="3231">
                  <c:v>62156</c:v>
                </c:pt>
                <c:pt idx="3232">
                  <c:v>62163</c:v>
                </c:pt>
                <c:pt idx="3233">
                  <c:v>62170</c:v>
                </c:pt>
                <c:pt idx="3234">
                  <c:v>62177</c:v>
                </c:pt>
                <c:pt idx="3235">
                  <c:v>62186</c:v>
                </c:pt>
                <c:pt idx="3236">
                  <c:v>62193</c:v>
                </c:pt>
                <c:pt idx="3237">
                  <c:v>62200</c:v>
                </c:pt>
                <c:pt idx="3238">
                  <c:v>62207</c:v>
                </c:pt>
                <c:pt idx="3239">
                  <c:v>62215</c:v>
                </c:pt>
                <c:pt idx="3240">
                  <c:v>62221</c:v>
                </c:pt>
                <c:pt idx="3241">
                  <c:v>62228</c:v>
                </c:pt>
                <c:pt idx="3242">
                  <c:v>62235</c:v>
                </c:pt>
                <c:pt idx="3243">
                  <c:v>62242</c:v>
                </c:pt>
                <c:pt idx="3244">
                  <c:v>62249</c:v>
                </c:pt>
                <c:pt idx="3245">
                  <c:v>62256</c:v>
                </c:pt>
                <c:pt idx="3246">
                  <c:v>62263</c:v>
                </c:pt>
                <c:pt idx="3247">
                  <c:v>62270</c:v>
                </c:pt>
                <c:pt idx="3248">
                  <c:v>62277</c:v>
                </c:pt>
                <c:pt idx="3249">
                  <c:v>62284</c:v>
                </c:pt>
                <c:pt idx="3250">
                  <c:v>62291</c:v>
                </c:pt>
                <c:pt idx="3251">
                  <c:v>62298</c:v>
                </c:pt>
                <c:pt idx="3252">
                  <c:v>62305</c:v>
                </c:pt>
                <c:pt idx="3253">
                  <c:v>62312</c:v>
                </c:pt>
                <c:pt idx="3254">
                  <c:v>62319</c:v>
                </c:pt>
                <c:pt idx="3255">
                  <c:v>62326</c:v>
                </c:pt>
                <c:pt idx="3256">
                  <c:v>62333</c:v>
                </c:pt>
                <c:pt idx="3257">
                  <c:v>62340</c:v>
                </c:pt>
                <c:pt idx="3258">
                  <c:v>62347</c:v>
                </c:pt>
                <c:pt idx="3259">
                  <c:v>62354</c:v>
                </c:pt>
                <c:pt idx="3260">
                  <c:v>62361</c:v>
                </c:pt>
                <c:pt idx="3261">
                  <c:v>62368</c:v>
                </c:pt>
                <c:pt idx="3262">
                  <c:v>62375</c:v>
                </c:pt>
                <c:pt idx="3263">
                  <c:v>62382</c:v>
                </c:pt>
                <c:pt idx="3264">
                  <c:v>62389</c:v>
                </c:pt>
                <c:pt idx="3265">
                  <c:v>62396</c:v>
                </c:pt>
                <c:pt idx="3266">
                  <c:v>62403</c:v>
                </c:pt>
                <c:pt idx="3267">
                  <c:v>62410</c:v>
                </c:pt>
                <c:pt idx="3268">
                  <c:v>62417</c:v>
                </c:pt>
                <c:pt idx="3269">
                  <c:v>62424</c:v>
                </c:pt>
                <c:pt idx="3270">
                  <c:v>62431</c:v>
                </c:pt>
                <c:pt idx="3271">
                  <c:v>62438</c:v>
                </c:pt>
                <c:pt idx="3272">
                  <c:v>62445</c:v>
                </c:pt>
                <c:pt idx="3273">
                  <c:v>62456</c:v>
                </c:pt>
                <c:pt idx="3274">
                  <c:v>62460</c:v>
                </c:pt>
                <c:pt idx="3275">
                  <c:v>62466</c:v>
                </c:pt>
                <c:pt idx="3276">
                  <c:v>62473</c:v>
                </c:pt>
                <c:pt idx="3277">
                  <c:v>62480</c:v>
                </c:pt>
                <c:pt idx="3278">
                  <c:v>62487</c:v>
                </c:pt>
                <c:pt idx="3279">
                  <c:v>62494</c:v>
                </c:pt>
                <c:pt idx="3280">
                  <c:v>62501</c:v>
                </c:pt>
                <c:pt idx="3281">
                  <c:v>62508</c:v>
                </c:pt>
                <c:pt idx="3282">
                  <c:v>62515</c:v>
                </c:pt>
                <c:pt idx="3283">
                  <c:v>62522</c:v>
                </c:pt>
                <c:pt idx="3284">
                  <c:v>62529</c:v>
                </c:pt>
                <c:pt idx="3285">
                  <c:v>62536</c:v>
                </c:pt>
                <c:pt idx="3286">
                  <c:v>62543</c:v>
                </c:pt>
                <c:pt idx="3287">
                  <c:v>62550</c:v>
                </c:pt>
                <c:pt idx="3288">
                  <c:v>62557</c:v>
                </c:pt>
                <c:pt idx="3289">
                  <c:v>62564</c:v>
                </c:pt>
                <c:pt idx="3290">
                  <c:v>62571</c:v>
                </c:pt>
                <c:pt idx="3291">
                  <c:v>62578</c:v>
                </c:pt>
                <c:pt idx="3292">
                  <c:v>62585</c:v>
                </c:pt>
                <c:pt idx="3293">
                  <c:v>62592</c:v>
                </c:pt>
                <c:pt idx="3294">
                  <c:v>62599</c:v>
                </c:pt>
                <c:pt idx="3295">
                  <c:v>62606</c:v>
                </c:pt>
                <c:pt idx="3296">
                  <c:v>62613</c:v>
                </c:pt>
                <c:pt idx="3297">
                  <c:v>62620</c:v>
                </c:pt>
                <c:pt idx="3298">
                  <c:v>62627</c:v>
                </c:pt>
                <c:pt idx="3299">
                  <c:v>62634</c:v>
                </c:pt>
                <c:pt idx="3300">
                  <c:v>62641</c:v>
                </c:pt>
                <c:pt idx="3301">
                  <c:v>62648</c:v>
                </c:pt>
                <c:pt idx="3302">
                  <c:v>62655</c:v>
                </c:pt>
                <c:pt idx="3303">
                  <c:v>62662</c:v>
                </c:pt>
                <c:pt idx="3304">
                  <c:v>62669</c:v>
                </c:pt>
                <c:pt idx="3305">
                  <c:v>62676</c:v>
                </c:pt>
                <c:pt idx="3306">
                  <c:v>62683</c:v>
                </c:pt>
                <c:pt idx="3307">
                  <c:v>62690</c:v>
                </c:pt>
                <c:pt idx="3308">
                  <c:v>62697</c:v>
                </c:pt>
                <c:pt idx="3309">
                  <c:v>62704</c:v>
                </c:pt>
                <c:pt idx="3310">
                  <c:v>62711</c:v>
                </c:pt>
                <c:pt idx="3311">
                  <c:v>62718</c:v>
                </c:pt>
                <c:pt idx="3312">
                  <c:v>62725</c:v>
                </c:pt>
                <c:pt idx="3313">
                  <c:v>62732</c:v>
                </c:pt>
                <c:pt idx="3314">
                  <c:v>62739</c:v>
                </c:pt>
                <c:pt idx="3315">
                  <c:v>62746</c:v>
                </c:pt>
                <c:pt idx="3316">
                  <c:v>62753</c:v>
                </c:pt>
                <c:pt idx="3317">
                  <c:v>62760</c:v>
                </c:pt>
                <c:pt idx="3318">
                  <c:v>62767</c:v>
                </c:pt>
                <c:pt idx="3319">
                  <c:v>62774</c:v>
                </c:pt>
                <c:pt idx="3320">
                  <c:v>62781</c:v>
                </c:pt>
                <c:pt idx="3321">
                  <c:v>62788</c:v>
                </c:pt>
                <c:pt idx="3322">
                  <c:v>62795</c:v>
                </c:pt>
                <c:pt idx="3323">
                  <c:v>62802</c:v>
                </c:pt>
                <c:pt idx="3324">
                  <c:v>62809</c:v>
                </c:pt>
                <c:pt idx="3325">
                  <c:v>62816</c:v>
                </c:pt>
                <c:pt idx="3326">
                  <c:v>62823</c:v>
                </c:pt>
                <c:pt idx="3327">
                  <c:v>62830</c:v>
                </c:pt>
                <c:pt idx="3328">
                  <c:v>62837</c:v>
                </c:pt>
                <c:pt idx="3329">
                  <c:v>62844</c:v>
                </c:pt>
                <c:pt idx="3330">
                  <c:v>62851</c:v>
                </c:pt>
                <c:pt idx="3331">
                  <c:v>62858</c:v>
                </c:pt>
                <c:pt idx="3332">
                  <c:v>62865</c:v>
                </c:pt>
                <c:pt idx="3333">
                  <c:v>62872</c:v>
                </c:pt>
                <c:pt idx="3334">
                  <c:v>62879</c:v>
                </c:pt>
                <c:pt idx="3335">
                  <c:v>62886</c:v>
                </c:pt>
                <c:pt idx="3336">
                  <c:v>62893</c:v>
                </c:pt>
                <c:pt idx="3337">
                  <c:v>62900</c:v>
                </c:pt>
                <c:pt idx="3338">
                  <c:v>62907</c:v>
                </c:pt>
                <c:pt idx="3339">
                  <c:v>62914</c:v>
                </c:pt>
                <c:pt idx="3340">
                  <c:v>62921</c:v>
                </c:pt>
                <c:pt idx="3341">
                  <c:v>62928</c:v>
                </c:pt>
                <c:pt idx="3342">
                  <c:v>62935</c:v>
                </c:pt>
                <c:pt idx="3343">
                  <c:v>62942</c:v>
                </c:pt>
                <c:pt idx="3344">
                  <c:v>62949</c:v>
                </c:pt>
                <c:pt idx="3345">
                  <c:v>62956</c:v>
                </c:pt>
                <c:pt idx="3346">
                  <c:v>62963</c:v>
                </c:pt>
                <c:pt idx="3347">
                  <c:v>62970</c:v>
                </c:pt>
                <c:pt idx="3348">
                  <c:v>62977</c:v>
                </c:pt>
                <c:pt idx="3349">
                  <c:v>62984</c:v>
                </c:pt>
                <c:pt idx="3350">
                  <c:v>62991</c:v>
                </c:pt>
                <c:pt idx="3351">
                  <c:v>62998</c:v>
                </c:pt>
                <c:pt idx="3352">
                  <c:v>63005</c:v>
                </c:pt>
                <c:pt idx="3353">
                  <c:v>63012</c:v>
                </c:pt>
                <c:pt idx="3354">
                  <c:v>63019</c:v>
                </c:pt>
                <c:pt idx="3355">
                  <c:v>63026</c:v>
                </c:pt>
                <c:pt idx="3356">
                  <c:v>63033</c:v>
                </c:pt>
                <c:pt idx="3357">
                  <c:v>63040</c:v>
                </c:pt>
                <c:pt idx="3358">
                  <c:v>63047</c:v>
                </c:pt>
                <c:pt idx="3359">
                  <c:v>63054</c:v>
                </c:pt>
                <c:pt idx="3360">
                  <c:v>63061</c:v>
                </c:pt>
                <c:pt idx="3361">
                  <c:v>63068</c:v>
                </c:pt>
                <c:pt idx="3362">
                  <c:v>63075</c:v>
                </c:pt>
                <c:pt idx="3363">
                  <c:v>63082</c:v>
                </c:pt>
                <c:pt idx="3364">
                  <c:v>63089</c:v>
                </c:pt>
                <c:pt idx="3365">
                  <c:v>63096</c:v>
                </c:pt>
                <c:pt idx="3366">
                  <c:v>63103</c:v>
                </c:pt>
                <c:pt idx="3367">
                  <c:v>63110</c:v>
                </c:pt>
                <c:pt idx="3368">
                  <c:v>63117</c:v>
                </c:pt>
                <c:pt idx="3369">
                  <c:v>63124</c:v>
                </c:pt>
                <c:pt idx="3370">
                  <c:v>63131</c:v>
                </c:pt>
                <c:pt idx="3371">
                  <c:v>63138</c:v>
                </c:pt>
                <c:pt idx="3372">
                  <c:v>63145</c:v>
                </c:pt>
                <c:pt idx="3373">
                  <c:v>63152</c:v>
                </c:pt>
                <c:pt idx="3374">
                  <c:v>63159</c:v>
                </c:pt>
                <c:pt idx="3375">
                  <c:v>63166</c:v>
                </c:pt>
                <c:pt idx="3376">
                  <c:v>63173</c:v>
                </c:pt>
                <c:pt idx="3377">
                  <c:v>63180</c:v>
                </c:pt>
                <c:pt idx="3378">
                  <c:v>63187</c:v>
                </c:pt>
                <c:pt idx="3379">
                  <c:v>63194</c:v>
                </c:pt>
                <c:pt idx="3380">
                  <c:v>63201</c:v>
                </c:pt>
                <c:pt idx="3381">
                  <c:v>63208</c:v>
                </c:pt>
                <c:pt idx="3382">
                  <c:v>63215</c:v>
                </c:pt>
                <c:pt idx="3383">
                  <c:v>63222</c:v>
                </c:pt>
                <c:pt idx="3384">
                  <c:v>63229</c:v>
                </c:pt>
                <c:pt idx="3385">
                  <c:v>63236</c:v>
                </c:pt>
                <c:pt idx="3386">
                  <c:v>63243</c:v>
                </c:pt>
                <c:pt idx="3387">
                  <c:v>63250</c:v>
                </c:pt>
                <c:pt idx="3388">
                  <c:v>63257</c:v>
                </c:pt>
                <c:pt idx="3389">
                  <c:v>63264</c:v>
                </c:pt>
                <c:pt idx="3390">
                  <c:v>63271</c:v>
                </c:pt>
                <c:pt idx="3391">
                  <c:v>63278</c:v>
                </c:pt>
                <c:pt idx="3392">
                  <c:v>63285</c:v>
                </c:pt>
                <c:pt idx="3393">
                  <c:v>63292</c:v>
                </c:pt>
                <c:pt idx="3394">
                  <c:v>63299</c:v>
                </c:pt>
                <c:pt idx="3395">
                  <c:v>63306</c:v>
                </c:pt>
                <c:pt idx="3396">
                  <c:v>63313</c:v>
                </c:pt>
                <c:pt idx="3397">
                  <c:v>63320</c:v>
                </c:pt>
                <c:pt idx="3398">
                  <c:v>63327</c:v>
                </c:pt>
                <c:pt idx="3399">
                  <c:v>63334</c:v>
                </c:pt>
                <c:pt idx="3400">
                  <c:v>63341</c:v>
                </c:pt>
                <c:pt idx="3401">
                  <c:v>63348</c:v>
                </c:pt>
                <c:pt idx="3402">
                  <c:v>63355</c:v>
                </c:pt>
                <c:pt idx="3403">
                  <c:v>63362</c:v>
                </c:pt>
                <c:pt idx="3404">
                  <c:v>63369</c:v>
                </c:pt>
                <c:pt idx="3405">
                  <c:v>63376</c:v>
                </c:pt>
                <c:pt idx="3406">
                  <c:v>63383</c:v>
                </c:pt>
                <c:pt idx="3407">
                  <c:v>63390</c:v>
                </c:pt>
                <c:pt idx="3408">
                  <c:v>63397</c:v>
                </c:pt>
                <c:pt idx="3409">
                  <c:v>63404</c:v>
                </c:pt>
                <c:pt idx="3410">
                  <c:v>63411</c:v>
                </c:pt>
                <c:pt idx="3411">
                  <c:v>63418</c:v>
                </c:pt>
                <c:pt idx="3412">
                  <c:v>63425</c:v>
                </c:pt>
                <c:pt idx="3413">
                  <c:v>63432</c:v>
                </c:pt>
                <c:pt idx="3414">
                  <c:v>63439</c:v>
                </c:pt>
                <c:pt idx="3415">
                  <c:v>63446</c:v>
                </c:pt>
                <c:pt idx="3416">
                  <c:v>63453</c:v>
                </c:pt>
                <c:pt idx="3417">
                  <c:v>63460</c:v>
                </c:pt>
                <c:pt idx="3418">
                  <c:v>63467</c:v>
                </c:pt>
                <c:pt idx="3419">
                  <c:v>63474</c:v>
                </c:pt>
                <c:pt idx="3420">
                  <c:v>63481</c:v>
                </c:pt>
                <c:pt idx="3421">
                  <c:v>63488</c:v>
                </c:pt>
                <c:pt idx="3422">
                  <c:v>63495</c:v>
                </c:pt>
                <c:pt idx="3423">
                  <c:v>63502</c:v>
                </c:pt>
                <c:pt idx="3424">
                  <c:v>63509</c:v>
                </c:pt>
                <c:pt idx="3425">
                  <c:v>63516</c:v>
                </c:pt>
                <c:pt idx="3426">
                  <c:v>63523</c:v>
                </c:pt>
                <c:pt idx="3427">
                  <c:v>63530</c:v>
                </c:pt>
                <c:pt idx="3428">
                  <c:v>63537</c:v>
                </c:pt>
                <c:pt idx="3429">
                  <c:v>63544</c:v>
                </c:pt>
                <c:pt idx="3430">
                  <c:v>63552</c:v>
                </c:pt>
                <c:pt idx="3431">
                  <c:v>63559</c:v>
                </c:pt>
                <c:pt idx="3432">
                  <c:v>63566</c:v>
                </c:pt>
                <c:pt idx="3433">
                  <c:v>63573</c:v>
                </c:pt>
                <c:pt idx="3434">
                  <c:v>63580</c:v>
                </c:pt>
                <c:pt idx="3435">
                  <c:v>63587</c:v>
                </c:pt>
                <c:pt idx="3436">
                  <c:v>63594</c:v>
                </c:pt>
                <c:pt idx="3437">
                  <c:v>63601</c:v>
                </c:pt>
                <c:pt idx="3438">
                  <c:v>63608</c:v>
                </c:pt>
                <c:pt idx="3439">
                  <c:v>63615</c:v>
                </c:pt>
                <c:pt idx="3440">
                  <c:v>63622</c:v>
                </c:pt>
                <c:pt idx="3441">
                  <c:v>63629</c:v>
                </c:pt>
                <c:pt idx="3442">
                  <c:v>63636</c:v>
                </c:pt>
                <c:pt idx="3443">
                  <c:v>63643</c:v>
                </c:pt>
                <c:pt idx="3444">
                  <c:v>63650</c:v>
                </c:pt>
                <c:pt idx="3445">
                  <c:v>63661</c:v>
                </c:pt>
                <c:pt idx="3446">
                  <c:v>63664</c:v>
                </c:pt>
                <c:pt idx="3447">
                  <c:v>63671</c:v>
                </c:pt>
                <c:pt idx="3448">
                  <c:v>63678</c:v>
                </c:pt>
                <c:pt idx="3449">
                  <c:v>63685</c:v>
                </c:pt>
                <c:pt idx="3450">
                  <c:v>63692</c:v>
                </c:pt>
                <c:pt idx="3451">
                  <c:v>63699</c:v>
                </c:pt>
                <c:pt idx="3452">
                  <c:v>63706</c:v>
                </c:pt>
                <c:pt idx="3453">
                  <c:v>63713</c:v>
                </c:pt>
                <c:pt idx="3454">
                  <c:v>63720</c:v>
                </c:pt>
                <c:pt idx="3455">
                  <c:v>63727</c:v>
                </c:pt>
                <c:pt idx="3456">
                  <c:v>63734</c:v>
                </c:pt>
                <c:pt idx="3457">
                  <c:v>63741</c:v>
                </c:pt>
                <c:pt idx="3458">
                  <c:v>63748</c:v>
                </c:pt>
                <c:pt idx="3459">
                  <c:v>63755</c:v>
                </c:pt>
                <c:pt idx="3460">
                  <c:v>63762</c:v>
                </c:pt>
                <c:pt idx="3461">
                  <c:v>63769</c:v>
                </c:pt>
                <c:pt idx="3462">
                  <c:v>63776</c:v>
                </c:pt>
                <c:pt idx="3463">
                  <c:v>63783</c:v>
                </c:pt>
                <c:pt idx="3464">
                  <c:v>63790</c:v>
                </c:pt>
                <c:pt idx="3465">
                  <c:v>63797</c:v>
                </c:pt>
                <c:pt idx="3466">
                  <c:v>63804</c:v>
                </c:pt>
                <c:pt idx="3467">
                  <c:v>63811</c:v>
                </c:pt>
                <c:pt idx="3468">
                  <c:v>63818</c:v>
                </c:pt>
                <c:pt idx="3469">
                  <c:v>63825</c:v>
                </c:pt>
                <c:pt idx="3470">
                  <c:v>63832</c:v>
                </c:pt>
                <c:pt idx="3471">
                  <c:v>63839</c:v>
                </c:pt>
                <c:pt idx="3472">
                  <c:v>63846</c:v>
                </c:pt>
                <c:pt idx="3473">
                  <c:v>63853</c:v>
                </c:pt>
                <c:pt idx="3474">
                  <c:v>63860</c:v>
                </c:pt>
                <c:pt idx="3475">
                  <c:v>63867</c:v>
                </c:pt>
                <c:pt idx="3476">
                  <c:v>63874</c:v>
                </c:pt>
                <c:pt idx="3477">
                  <c:v>63881</c:v>
                </c:pt>
                <c:pt idx="3478">
                  <c:v>63888</c:v>
                </c:pt>
                <c:pt idx="3479">
                  <c:v>63895</c:v>
                </c:pt>
                <c:pt idx="3480">
                  <c:v>63902</c:v>
                </c:pt>
                <c:pt idx="3481">
                  <c:v>63909</c:v>
                </c:pt>
                <c:pt idx="3482">
                  <c:v>63919</c:v>
                </c:pt>
                <c:pt idx="3483">
                  <c:v>63926</c:v>
                </c:pt>
                <c:pt idx="3484">
                  <c:v>63933</c:v>
                </c:pt>
                <c:pt idx="3485">
                  <c:v>63940</c:v>
                </c:pt>
                <c:pt idx="3486">
                  <c:v>63947</c:v>
                </c:pt>
                <c:pt idx="3487">
                  <c:v>63954</c:v>
                </c:pt>
                <c:pt idx="3488">
                  <c:v>63961</c:v>
                </c:pt>
                <c:pt idx="3489">
                  <c:v>63968</c:v>
                </c:pt>
                <c:pt idx="3490">
                  <c:v>63975</c:v>
                </c:pt>
                <c:pt idx="3491">
                  <c:v>63982</c:v>
                </c:pt>
                <c:pt idx="3492">
                  <c:v>63989</c:v>
                </c:pt>
                <c:pt idx="3493">
                  <c:v>63996</c:v>
                </c:pt>
                <c:pt idx="3494">
                  <c:v>64003</c:v>
                </c:pt>
                <c:pt idx="3495">
                  <c:v>64010</c:v>
                </c:pt>
                <c:pt idx="3496">
                  <c:v>64019</c:v>
                </c:pt>
                <c:pt idx="3497">
                  <c:v>64024</c:v>
                </c:pt>
                <c:pt idx="3498">
                  <c:v>64031</c:v>
                </c:pt>
                <c:pt idx="3499">
                  <c:v>64038</c:v>
                </c:pt>
                <c:pt idx="3500">
                  <c:v>64045</c:v>
                </c:pt>
                <c:pt idx="3501">
                  <c:v>64052</c:v>
                </c:pt>
                <c:pt idx="3502">
                  <c:v>64059</c:v>
                </c:pt>
                <c:pt idx="3503">
                  <c:v>64066</c:v>
                </c:pt>
                <c:pt idx="3504">
                  <c:v>64073</c:v>
                </c:pt>
                <c:pt idx="3505">
                  <c:v>64080</c:v>
                </c:pt>
                <c:pt idx="3506">
                  <c:v>64087</c:v>
                </c:pt>
                <c:pt idx="3507">
                  <c:v>64094</c:v>
                </c:pt>
                <c:pt idx="3508">
                  <c:v>64101</c:v>
                </c:pt>
                <c:pt idx="3509">
                  <c:v>64108</c:v>
                </c:pt>
                <c:pt idx="3510">
                  <c:v>64115</c:v>
                </c:pt>
                <c:pt idx="3511">
                  <c:v>64122</c:v>
                </c:pt>
                <c:pt idx="3512">
                  <c:v>64129</c:v>
                </c:pt>
                <c:pt idx="3513">
                  <c:v>64136</c:v>
                </c:pt>
                <c:pt idx="3514">
                  <c:v>64143</c:v>
                </c:pt>
                <c:pt idx="3515">
                  <c:v>64150</c:v>
                </c:pt>
                <c:pt idx="3516">
                  <c:v>64157</c:v>
                </c:pt>
                <c:pt idx="3517">
                  <c:v>64164</c:v>
                </c:pt>
                <c:pt idx="3518">
                  <c:v>64171</c:v>
                </c:pt>
                <c:pt idx="3519">
                  <c:v>64178</c:v>
                </c:pt>
                <c:pt idx="3520">
                  <c:v>64185</c:v>
                </c:pt>
                <c:pt idx="3521">
                  <c:v>64192</c:v>
                </c:pt>
                <c:pt idx="3522">
                  <c:v>64199</c:v>
                </c:pt>
                <c:pt idx="3523">
                  <c:v>64206</c:v>
                </c:pt>
                <c:pt idx="3524">
                  <c:v>64213</c:v>
                </c:pt>
                <c:pt idx="3525">
                  <c:v>64220</c:v>
                </c:pt>
                <c:pt idx="3526">
                  <c:v>64227</c:v>
                </c:pt>
                <c:pt idx="3527">
                  <c:v>64234</c:v>
                </c:pt>
                <c:pt idx="3528">
                  <c:v>64241</c:v>
                </c:pt>
                <c:pt idx="3529">
                  <c:v>64248</c:v>
                </c:pt>
                <c:pt idx="3530">
                  <c:v>64255</c:v>
                </c:pt>
                <c:pt idx="3531">
                  <c:v>64262</c:v>
                </c:pt>
                <c:pt idx="3532">
                  <c:v>64269</c:v>
                </c:pt>
                <c:pt idx="3533">
                  <c:v>64276</c:v>
                </c:pt>
              </c:numCache>
            </c:numRef>
          </c:cat>
          <c:val>
            <c:numRef>
              <c:f>[0]!ONFwd1Y</c:f>
              <c:numCache>
                <c:formatCode>0.0000%</c:formatCode>
                <c:ptCount val="3534"/>
                <c:pt idx="0">
                  <c:v>8.519092749637025E-4</c:v>
                </c:pt>
                <c:pt idx="1">
                  <c:v>8.5191229890480002E-4</c:v>
                </c:pt>
                <c:pt idx="2">
                  <c:v>8.519092749637025E-4</c:v>
                </c:pt>
                <c:pt idx="3">
                  <c:v>8.519092749637025E-4</c:v>
                </c:pt>
                <c:pt idx="4">
                  <c:v>8.519092749637025E-4</c:v>
                </c:pt>
                <c:pt idx="5">
                  <c:v>8.5191229890480002E-4</c:v>
                </c:pt>
                <c:pt idx="6">
                  <c:v>8.519092749637025E-4</c:v>
                </c:pt>
                <c:pt idx="7">
                  <c:v>8.519092749637025E-4</c:v>
                </c:pt>
                <c:pt idx="8">
                  <c:v>8.519092749637025E-4</c:v>
                </c:pt>
                <c:pt idx="9">
                  <c:v>8.519092749637025E-4</c:v>
                </c:pt>
                <c:pt idx="10">
                  <c:v>8.5191129092443418E-4</c:v>
                </c:pt>
                <c:pt idx="11">
                  <c:v>8.519092749637025E-4</c:v>
                </c:pt>
                <c:pt idx="12">
                  <c:v>8.519092749637025E-4</c:v>
                </c:pt>
                <c:pt idx="13">
                  <c:v>8.519092749637025E-4</c:v>
                </c:pt>
                <c:pt idx="14">
                  <c:v>8.519092749637025E-4</c:v>
                </c:pt>
                <c:pt idx="15">
                  <c:v>8.5191129092443418E-4</c:v>
                </c:pt>
                <c:pt idx="16">
                  <c:v>8.519092749637025E-4</c:v>
                </c:pt>
                <c:pt idx="17">
                  <c:v>8.519092749637025E-4</c:v>
                </c:pt>
                <c:pt idx="18">
                  <c:v>8.519092749637025E-4</c:v>
                </c:pt>
                <c:pt idx="19">
                  <c:v>8.519092749637025E-4</c:v>
                </c:pt>
                <c:pt idx="20">
                  <c:v>8.5191129092443418E-4</c:v>
                </c:pt>
                <c:pt idx="21">
                  <c:v>8.519092749637025E-4</c:v>
                </c:pt>
                <c:pt idx="22">
                  <c:v>8.519092749637025E-4</c:v>
                </c:pt>
                <c:pt idx="23">
                  <c:v>8.519092749637025E-4</c:v>
                </c:pt>
                <c:pt idx="24">
                  <c:v>8.519092749637025E-4</c:v>
                </c:pt>
                <c:pt idx="25">
                  <c:v>8.5191129092443418E-4</c:v>
                </c:pt>
                <c:pt idx="26">
                  <c:v>8.519092749637025E-4</c:v>
                </c:pt>
                <c:pt idx="27">
                  <c:v>8.519092749637025E-4</c:v>
                </c:pt>
                <c:pt idx="28">
                  <c:v>8.519092749637025E-4</c:v>
                </c:pt>
                <c:pt idx="29">
                  <c:v>8.519092749637025E-4</c:v>
                </c:pt>
                <c:pt idx="30">
                  <c:v>8.5191129092443418E-4</c:v>
                </c:pt>
                <c:pt idx="31">
                  <c:v>8.519092749637025E-4</c:v>
                </c:pt>
                <c:pt idx="32">
                  <c:v>8.519092749637025E-4</c:v>
                </c:pt>
                <c:pt idx="33">
                  <c:v>8.519092749637025E-4</c:v>
                </c:pt>
                <c:pt idx="34">
                  <c:v>8.519092749637025E-4</c:v>
                </c:pt>
                <c:pt idx="35">
                  <c:v>8.5191129092443418E-4</c:v>
                </c:pt>
                <c:pt idx="36">
                  <c:v>8.519092749637025E-4</c:v>
                </c:pt>
                <c:pt idx="37">
                  <c:v>8.519092749637025E-4</c:v>
                </c:pt>
                <c:pt idx="38">
                  <c:v>8.5190927488376644E-4</c:v>
                </c:pt>
                <c:pt idx="39">
                  <c:v>8.519092749637025E-4</c:v>
                </c:pt>
                <c:pt idx="40">
                  <c:v>8.5191129092443418E-4</c:v>
                </c:pt>
                <c:pt idx="41">
                  <c:v>8.519092749637025E-4</c:v>
                </c:pt>
                <c:pt idx="42">
                  <c:v>8.519092749637025E-4</c:v>
                </c:pt>
                <c:pt idx="43">
                  <c:v>8.519092749637025E-4</c:v>
                </c:pt>
                <c:pt idx="44">
                  <c:v>8.519092749637025E-4</c:v>
                </c:pt>
                <c:pt idx="45">
                  <c:v>8.5191129092443418E-4</c:v>
                </c:pt>
                <c:pt idx="46">
                  <c:v>8.519092749637025E-4</c:v>
                </c:pt>
                <c:pt idx="47">
                  <c:v>8.519092749637025E-4</c:v>
                </c:pt>
                <c:pt idx="48">
                  <c:v>8.519092749637025E-4</c:v>
                </c:pt>
                <c:pt idx="49">
                  <c:v>8.519092749637025E-4</c:v>
                </c:pt>
                <c:pt idx="50">
                  <c:v>8.5191129092443418E-4</c:v>
                </c:pt>
                <c:pt idx="51">
                  <c:v>8.519092749637025E-4</c:v>
                </c:pt>
                <c:pt idx="52">
                  <c:v>8.519092749637025E-4</c:v>
                </c:pt>
                <c:pt idx="53">
                  <c:v>8.519092749637025E-4</c:v>
                </c:pt>
                <c:pt idx="54">
                  <c:v>8.519092749637025E-4</c:v>
                </c:pt>
                <c:pt idx="55">
                  <c:v>8.5191129092443418E-4</c:v>
                </c:pt>
                <c:pt idx="56">
                  <c:v>8.519092749637025E-4</c:v>
                </c:pt>
                <c:pt idx="57">
                  <c:v>8.519092749637025E-4</c:v>
                </c:pt>
                <c:pt idx="58">
                  <c:v>8.519092749637025E-4</c:v>
                </c:pt>
                <c:pt idx="59">
                  <c:v>8.519092749637025E-4</c:v>
                </c:pt>
                <c:pt idx="60">
                  <c:v>8.5191129095107954E-4</c:v>
                </c:pt>
                <c:pt idx="61">
                  <c:v>8.4882697414911945E-4</c:v>
                </c:pt>
                <c:pt idx="62">
                  <c:v>8.4259768306615968E-4</c:v>
                </c:pt>
                <c:pt idx="63">
                  <c:v>8.3627471243907792E-4</c:v>
                </c:pt>
                <c:pt idx="64">
                  <c:v>8.1671636348268351E-4</c:v>
                </c:pt>
                <c:pt idx="65">
                  <c:v>7.9662007574476945E-4</c:v>
                </c:pt>
                <c:pt idx="66">
                  <c:v>7.8976657757579005E-4</c:v>
                </c:pt>
                <c:pt idx="67">
                  <c:v>7.828551795618921E-4</c:v>
                </c:pt>
                <c:pt idx="68">
                  <c:v>7.6886338938209065E-4</c:v>
                </c:pt>
                <c:pt idx="69">
                  <c:v>7.5472004118282143E-4</c:v>
                </c:pt>
                <c:pt idx="70">
                  <c:v>7.4758623235915422E-4</c:v>
                </c:pt>
                <c:pt idx="71">
                  <c:v>7.4042135878471527E-4</c:v>
                </c:pt>
                <c:pt idx="72">
                  <c:v>7.3322989312174514E-4</c:v>
                </c:pt>
                <c:pt idx="73">
                  <c:v>7.1878211854503604E-4</c:v>
                </c:pt>
                <c:pt idx="74">
                  <c:v>7.0428755811313692E-4</c:v>
                </c:pt>
                <c:pt idx="75">
                  <c:v>6.9703021882361327E-4</c:v>
                </c:pt>
                <c:pt idx="76">
                  <c:v>6.8977312229989707E-4</c:v>
                </c:pt>
                <c:pt idx="77">
                  <c:v>6.8252074096442072E-4</c:v>
                </c:pt>
                <c:pt idx="78">
                  <c:v>6.68055298040926E-4</c:v>
                </c:pt>
                <c:pt idx="79">
                  <c:v>6.5364781819177153E-4</c:v>
                </c:pt>
                <c:pt idx="80">
                  <c:v>6.4648610049289346E-4</c:v>
                </c:pt>
                <c:pt idx="81">
                  <c:v>6.3935593299646598E-4</c:v>
                </c:pt>
                <c:pt idx="82">
                  <c:v>6.3226178828479362E-4</c:v>
                </c:pt>
                <c:pt idx="83">
                  <c:v>6.182169983404151E-4</c:v>
                </c:pt>
                <c:pt idx="84">
                  <c:v>6.0433488573430338E-4</c:v>
                </c:pt>
                <c:pt idx="85">
                  <c:v>5.9748794176250897E-4</c:v>
                </c:pt>
                <c:pt idx="86">
                  <c:v>5.9070385534987224E-4</c:v>
                </c:pt>
                <c:pt idx="87">
                  <c:v>5.8398709907869772E-4</c:v>
                </c:pt>
                <c:pt idx="88">
                  <c:v>5.7080128754272152E-4</c:v>
                </c:pt>
                <c:pt idx="89">
                  <c:v>5.5788282457669425E-4</c:v>
                </c:pt>
                <c:pt idx="90">
                  <c:v>5.5156980614867734E-4</c:v>
                </c:pt>
                <c:pt idx="91">
                  <c:v>5.4535095263652522E-4</c:v>
                </c:pt>
                <c:pt idx="92">
                  <c:v>5.3923073670247845E-4</c:v>
                </c:pt>
                <c:pt idx="93">
                  <c:v>5.2734223129569102E-4</c:v>
                </c:pt>
                <c:pt idx="94">
                  <c:v>5.158256975956732E-4</c:v>
                </c:pt>
                <c:pt idx="95">
                  <c:v>5.1026575644819161E-4</c:v>
                </c:pt>
                <c:pt idx="96">
                  <c:v>5.0483128765321794E-4</c:v>
                </c:pt>
                <c:pt idx="97">
                  <c:v>4.9952676387299277E-4</c:v>
                </c:pt>
                <c:pt idx="98">
                  <c:v>4.8937389343528537E-4</c:v>
                </c:pt>
                <c:pt idx="99">
                  <c:v>4.7969756710841693E-4</c:v>
                </c:pt>
                <c:pt idx="100">
                  <c:v>4.7510985497822844E-4</c:v>
                </c:pt>
                <c:pt idx="101">
                  <c:v>4.7067892263719102E-4</c:v>
                </c:pt>
                <c:pt idx="102">
                  <c:v>4.6640924266760919E-4</c:v>
                </c:pt>
                <c:pt idx="103">
                  <c:v>4.58430336411908E-4</c:v>
                </c:pt>
                <c:pt idx="104">
                  <c:v>4.5103249511235788E-4</c:v>
                </c:pt>
                <c:pt idx="105">
                  <c:v>4.4763616373622028E-4</c:v>
                </c:pt>
                <c:pt idx="106">
                  <c:v>4.4442791958587691E-4</c:v>
                </c:pt>
                <c:pt idx="107">
                  <c:v>4.4141223508376015E-4</c:v>
                </c:pt>
                <c:pt idx="108">
                  <c:v>4.3604562224963672E-4</c:v>
                </c:pt>
                <c:pt idx="109">
                  <c:v>4.3136454352499243E-4</c:v>
                </c:pt>
                <c:pt idx="110">
                  <c:v>4.2937874463966352E-4</c:v>
                </c:pt>
                <c:pt idx="111">
                  <c:v>4.2761234033683593E-4</c:v>
                </c:pt>
                <c:pt idx="112">
                  <c:v>4.2606980303894204E-4</c:v>
                </c:pt>
                <c:pt idx="113">
                  <c:v>4.2375381334558426E-4</c:v>
                </c:pt>
                <c:pt idx="114">
                  <c:v>4.2222777442368908E-4</c:v>
                </c:pt>
                <c:pt idx="115">
                  <c:v>4.2187165984586272E-4</c:v>
                </c:pt>
                <c:pt idx="116">
                  <c:v>4.2176624720724476E-4</c:v>
                </c:pt>
                <c:pt idx="117">
                  <c:v>4.2191600901020365E-4</c:v>
                </c:pt>
                <c:pt idx="118">
                  <c:v>4.2308897388210198E-4</c:v>
                </c:pt>
                <c:pt idx="119">
                  <c:v>4.2515625084504904E-4</c:v>
                </c:pt>
                <c:pt idx="120">
                  <c:v>4.2664897231148302E-4</c:v>
                </c:pt>
                <c:pt idx="121">
                  <c:v>4.2842370331364066E-4</c:v>
                </c:pt>
                <c:pt idx="122">
                  <c:v>4.304849161940183E-4</c:v>
                </c:pt>
                <c:pt idx="123">
                  <c:v>4.3558517107911143E-4</c:v>
                </c:pt>
                <c:pt idx="124">
                  <c:v>4.4168403662503408E-4</c:v>
                </c:pt>
                <c:pt idx="125">
                  <c:v>4.4344265123896776E-4</c:v>
                </c:pt>
                <c:pt idx="126">
                  <c:v>4.4351530720021515E-4</c:v>
                </c:pt>
                <c:pt idx="127">
                  <c:v>4.4360613830285445E-4</c:v>
                </c:pt>
                <c:pt idx="128">
                  <c:v>4.4384567242872208E-4</c:v>
                </c:pt>
                <c:pt idx="129">
                  <c:v>4.44138176636244E-4</c:v>
                </c:pt>
                <c:pt idx="130">
                  <c:v>4.4431010470802335E-4</c:v>
                </c:pt>
                <c:pt idx="131">
                  <c:v>4.4449629617027142E-4</c:v>
                </c:pt>
                <c:pt idx="132">
                  <c:v>4.4469609914443708E-4</c:v>
                </c:pt>
                <c:pt idx="133">
                  <c:v>4.4513836699344722E-4</c:v>
                </c:pt>
                <c:pt idx="134">
                  <c:v>4.4561838579149082E-4</c:v>
                </c:pt>
                <c:pt idx="135">
                  <c:v>4.4587646622851196E-4</c:v>
                </c:pt>
                <c:pt idx="136">
                  <c:v>4.4614424626665539E-4</c:v>
                </c:pt>
                <c:pt idx="137">
                  <c:v>4.4642107394743391E-4</c:v>
                </c:pt>
                <c:pt idx="138">
                  <c:v>4.4700218300164352E-4</c:v>
                </c:pt>
                <c:pt idx="139">
                  <c:v>4.4760582080805023E-4</c:v>
                </c:pt>
                <c:pt idx="140">
                  <c:v>4.4791810668520782E-4</c:v>
                </c:pt>
                <c:pt idx="141">
                  <c:v>4.4823552829420521E-4</c:v>
                </c:pt>
                <c:pt idx="142">
                  <c:v>4.4855743359661915E-4</c:v>
                </c:pt>
                <c:pt idx="143">
                  <c:v>4.4921349067195138E-4</c:v>
                </c:pt>
                <c:pt idx="144">
                  <c:v>4.4987685257069643E-4</c:v>
                </c:pt>
                <c:pt idx="145">
                  <c:v>4.5021139688294909E-4</c:v>
                </c:pt>
                <c:pt idx="146">
                  <c:v>4.50546512977823E-4</c:v>
                </c:pt>
                <c:pt idx="147">
                  <c:v>4.5088154897676702E-4</c:v>
                </c:pt>
                <c:pt idx="148">
                  <c:v>4.5154866030294727E-4</c:v>
                </c:pt>
                <c:pt idx="149">
                  <c:v>4.5220785196420366E-4</c:v>
                </c:pt>
                <c:pt idx="150">
                  <c:v>4.5253270762657394E-4</c:v>
                </c:pt>
                <c:pt idx="151">
                  <c:v>4.5285357120228298E-4</c:v>
                </c:pt>
                <c:pt idx="152">
                  <c:v>4.5316979081277964E-4</c:v>
                </c:pt>
                <c:pt idx="153">
                  <c:v>4.5378406213991695E-4</c:v>
                </c:pt>
                <c:pt idx="154">
                  <c:v>4.5437518971347401E-4</c:v>
                </c:pt>
                <c:pt idx="155">
                  <c:v>4.5465840964098447E-4</c:v>
                </c:pt>
                <c:pt idx="156">
                  <c:v>4.5493307369248726E-4</c:v>
                </c:pt>
                <c:pt idx="157">
                  <c:v>4.5519852990949516E-4</c:v>
                </c:pt>
                <c:pt idx="158">
                  <c:v>4.5569606645479155E-4</c:v>
                </c:pt>
                <c:pt idx="159">
                  <c:v>4.5615523662334567E-4</c:v>
                </c:pt>
                <c:pt idx="160">
                  <c:v>4.5636487389089098E-4</c:v>
                </c:pt>
                <c:pt idx="161">
                  <c:v>4.5656139141314611E-4</c:v>
                </c:pt>
                <c:pt idx="162">
                  <c:v>4.5674413715168782E-4</c:v>
                </c:pt>
                <c:pt idx="163">
                  <c:v>4.5706104341292075E-4</c:v>
                </c:pt>
                <c:pt idx="164">
                  <c:v>4.5732436349865679E-4</c:v>
                </c:pt>
                <c:pt idx="165">
                  <c:v>4.574284710212595E-4</c:v>
                </c:pt>
                <c:pt idx="166">
                  <c:v>4.575148950092256E-4</c:v>
                </c:pt>
                <c:pt idx="167">
                  <c:v>4.5758298326425972E-4</c:v>
                </c:pt>
                <c:pt idx="168">
                  <c:v>4.5765536325959033E-4</c:v>
                </c:pt>
                <c:pt idx="169">
                  <c:v>4.576589412241816E-4</c:v>
                </c:pt>
                <c:pt idx="170">
                  <c:v>4.5762557191686426E-4</c:v>
                </c:pt>
                <c:pt idx="171">
                  <c:v>4.5756995520562782E-4</c:v>
                </c:pt>
                <c:pt idx="172">
                  <c:v>4.5749143913198509E-4</c:v>
                </c:pt>
                <c:pt idx="173">
                  <c:v>4.5725539618679534E-4</c:v>
                </c:pt>
                <c:pt idx="174">
                  <c:v>4.5693534044488615E-4</c:v>
                </c:pt>
                <c:pt idx="175">
                  <c:v>4.5673254746247949E-4</c:v>
                </c:pt>
                <c:pt idx="176">
                  <c:v>4.5650294304699912E-4</c:v>
                </c:pt>
                <c:pt idx="177">
                  <c:v>4.5624587539982997E-4</c:v>
                </c:pt>
                <c:pt idx="178">
                  <c:v>4.5563751251975759E-4</c:v>
                </c:pt>
                <c:pt idx="179">
                  <c:v>4.5492993212548072E-4</c:v>
                </c:pt>
                <c:pt idx="180">
                  <c:v>4.5452576822313517E-4</c:v>
                </c:pt>
                <c:pt idx="181">
                  <c:v>4.5409022917830555E-4</c:v>
                </c:pt>
                <c:pt idx="182">
                  <c:v>4.5362266303250465E-4</c:v>
                </c:pt>
                <c:pt idx="183">
                  <c:v>4.525780824771175E-4</c:v>
                </c:pt>
                <c:pt idx="184">
                  <c:v>4.5141908699086741E-4</c:v>
                </c:pt>
                <c:pt idx="185">
                  <c:v>4.5078160532341371E-4</c:v>
                </c:pt>
                <c:pt idx="186">
                  <c:v>4.5010818456425739E-4</c:v>
                </c:pt>
                <c:pt idx="187">
                  <c:v>4.4939817283484729E-4</c:v>
                </c:pt>
                <c:pt idx="188">
                  <c:v>4.4785347646403295E-4</c:v>
                </c:pt>
                <c:pt idx="189">
                  <c:v>4.4617917592582046E-4</c:v>
                </c:pt>
                <c:pt idx="190">
                  <c:v>4.4527642940828116E-4</c:v>
                </c:pt>
                <c:pt idx="191">
                  <c:v>4.4462970913095035E-4</c:v>
                </c:pt>
                <c:pt idx="192">
                  <c:v>4.4428816777575264E-4</c:v>
                </c:pt>
                <c:pt idx="193">
                  <c:v>4.4371831899425729E-4</c:v>
                </c:pt>
                <c:pt idx="194">
                  <c:v>4.432617319594101E-4</c:v>
                </c:pt>
                <c:pt idx="195">
                  <c:v>4.4309172411161057E-4</c:v>
                </c:pt>
                <c:pt idx="196">
                  <c:v>4.4295702410046545E-4</c:v>
                </c:pt>
                <c:pt idx="197">
                  <c:v>4.4285796573895198E-4</c:v>
                </c:pt>
                <c:pt idx="198">
                  <c:v>4.4278086757110202E-4</c:v>
                </c:pt>
                <c:pt idx="199">
                  <c:v>4.4282482297042236E-4</c:v>
                </c:pt>
                <c:pt idx="200">
                  <c:v>4.4290897861287704E-4</c:v>
                </c:pt>
                <c:pt idx="201">
                  <c:v>4.4303077838314664E-4</c:v>
                </c:pt>
                <c:pt idx="202">
                  <c:v>4.431905557744642E-4</c:v>
                </c:pt>
                <c:pt idx="203">
                  <c:v>4.4363891845478065E-4</c:v>
                </c:pt>
                <c:pt idx="204">
                  <c:v>4.4421611749001499E-4</c:v>
                </c:pt>
                <c:pt idx="205">
                  <c:v>4.4457078954174278E-4</c:v>
                </c:pt>
                <c:pt idx="206">
                  <c:v>4.4496544177263786E-4</c:v>
                </c:pt>
                <c:pt idx="207">
                  <c:v>4.4540040783580537E-4</c:v>
                </c:pt>
                <c:pt idx="208">
                  <c:v>4.4640694175868134E-4</c:v>
                </c:pt>
                <c:pt idx="209">
                  <c:v>4.4755008539176799E-4</c:v>
                </c:pt>
                <c:pt idx="210">
                  <c:v>4.4819162669185175E-4</c:v>
                </c:pt>
                <c:pt idx="211">
                  <c:v>4.4887548430239121E-4</c:v>
                </c:pt>
                <c:pt idx="212">
                  <c:v>4.4960199187649152E-4</c:v>
                </c:pt>
                <c:pt idx="213">
                  <c:v>4.5119940775606437E-4</c:v>
                </c:pt>
                <c:pt idx="214">
                  <c:v>4.5294119654926135E-4</c:v>
                </c:pt>
                <c:pt idx="215">
                  <c:v>4.5388596001671999E-4</c:v>
                </c:pt>
                <c:pt idx="216">
                  <c:v>4.5487537576605064E-4</c:v>
                </c:pt>
                <c:pt idx="217">
                  <c:v>4.5590977769016661E-4</c:v>
                </c:pt>
                <c:pt idx="218">
                  <c:v>4.5813078688006215E-4</c:v>
                </c:pt>
                <c:pt idx="219">
                  <c:v>4.6050392099594717E-4</c:v>
                </c:pt>
                <c:pt idx="220">
                  <c:v>4.6176825938992749E-4</c:v>
                </c:pt>
                <c:pt idx="221">
                  <c:v>4.630795862770043E-4</c:v>
                </c:pt>
                <c:pt idx="222">
                  <c:v>4.6443823539021878E-4</c:v>
                </c:pt>
                <c:pt idx="223">
                  <c:v>4.6731554964374311E-4</c:v>
                </c:pt>
                <c:pt idx="224">
                  <c:v>4.7035272876527756E-4</c:v>
                </c:pt>
                <c:pt idx="225">
                  <c:v>4.7195299492486242E-4</c:v>
                </c:pt>
                <c:pt idx="226">
                  <c:v>4.7360258578876824E-4</c:v>
                </c:pt>
                <c:pt idx="227">
                  <c:v>4.7530183493016409E-4</c:v>
                </c:pt>
                <c:pt idx="228">
                  <c:v>4.7886816674669319E-4</c:v>
                </c:pt>
                <c:pt idx="229">
                  <c:v>4.8260208973083252E-4</c:v>
                </c:pt>
                <c:pt idx="230">
                  <c:v>4.8455463665497689E-4</c:v>
                </c:pt>
                <c:pt idx="231">
                  <c:v>4.8655884425485851E-4</c:v>
                </c:pt>
                <c:pt idx="232">
                  <c:v>4.8861504642339071E-4</c:v>
                </c:pt>
                <c:pt idx="233">
                  <c:v>4.9290310904837042E-4</c:v>
                </c:pt>
                <c:pt idx="234">
                  <c:v>4.9736647424580838E-4</c:v>
                </c:pt>
                <c:pt idx="235">
                  <c:v>4.9968765469365906E-4</c:v>
                </c:pt>
                <c:pt idx="236">
                  <c:v>5.0206283202847146E-4</c:v>
                </c:pt>
                <c:pt idx="237">
                  <c:v>5.044923399832868E-4</c:v>
                </c:pt>
                <c:pt idx="238">
                  <c:v>5.0953484762139567E-4</c:v>
                </c:pt>
                <c:pt idx="239">
                  <c:v>5.1476035234365725E-4</c:v>
                </c:pt>
                <c:pt idx="240">
                  <c:v>5.1746651923423315E-4</c:v>
                </c:pt>
                <c:pt idx="241">
                  <c:v>5.2022901914305919E-4</c:v>
                </c:pt>
                <c:pt idx="242">
                  <c:v>5.2304818580317658E-4</c:v>
                </c:pt>
                <c:pt idx="243">
                  <c:v>5.2887785380484331E-4</c:v>
                </c:pt>
                <c:pt idx="244">
                  <c:v>5.3489819429763941E-4</c:v>
                </c:pt>
                <c:pt idx="245">
                  <c:v>5.3800570054995944E-4</c:v>
                </c:pt>
                <c:pt idx="246">
                  <c:v>5.4117187595181804E-4</c:v>
                </c:pt>
                <c:pt idx="247">
                  <c:v>5.4439705423625639E-4</c:v>
                </c:pt>
                <c:pt idx="248">
                  <c:v>5.5104659909765985E-4</c:v>
                </c:pt>
                <c:pt idx="249">
                  <c:v>5.5789447054088726E-4</c:v>
                </c:pt>
                <c:pt idx="250">
                  <c:v>5.614196691539064E-4</c:v>
                </c:pt>
                <c:pt idx="251">
                  <c:v>5.650058728878804E-4</c:v>
                </c:pt>
                <c:pt idx="252">
                  <c:v>5.6865341571565864E-4</c:v>
                </c:pt>
                <c:pt idx="253">
                  <c:v>5.7615555534518137E-4</c:v>
                </c:pt>
                <c:pt idx="254">
                  <c:v>5.8386365142659713E-4</c:v>
                </c:pt>
                <c:pt idx="255">
                  <c:v>5.8782289523939824E-4</c:v>
                </c:pt>
                <c:pt idx="256">
                  <c:v>5.9362055615075349E-4</c:v>
                </c:pt>
                <c:pt idx="257">
                  <c:v>6.008613072694402E-4</c:v>
                </c:pt>
                <c:pt idx="258">
                  <c:v>6.1626785976320875E-4</c:v>
                </c:pt>
                <c:pt idx="259">
                  <c:v>6.2891805339582163E-4</c:v>
                </c:pt>
                <c:pt idx="260">
                  <c:v>6.3285497162723914E-4</c:v>
                </c:pt>
                <c:pt idx="261">
                  <c:v>6.3621873657382366E-4</c:v>
                </c:pt>
                <c:pt idx="262">
                  <c:v>6.4100473302630689E-4</c:v>
                </c:pt>
                <c:pt idx="263">
                  <c:v>6.4381360858511982E-4</c:v>
                </c:pt>
                <c:pt idx="264">
                  <c:v>6.4421511613232951E-4</c:v>
                </c:pt>
                <c:pt idx="265">
                  <c:v>6.4400487414850716E-4</c:v>
                </c:pt>
                <c:pt idx="266">
                  <c:v>6.4317644985933953E-4</c:v>
                </c:pt>
                <c:pt idx="267">
                  <c:v>6.3942796593607909E-4</c:v>
                </c:pt>
                <c:pt idx="268">
                  <c:v>6.3355227608141718E-4</c:v>
                </c:pt>
                <c:pt idx="269">
                  <c:v>6.2953645008967385E-4</c:v>
                </c:pt>
                <c:pt idx="270">
                  <c:v>6.2486384562632225E-4</c:v>
                </c:pt>
                <c:pt idx="271">
                  <c:v>6.1952803023679337E-4</c:v>
                </c:pt>
                <c:pt idx="272">
                  <c:v>6.0661455456134661E-4</c:v>
                </c:pt>
                <c:pt idx="273">
                  <c:v>5.9142400449019306E-4</c:v>
                </c:pt>
                <c:pt idx="274">
                  <c:v>5.8267564381431214E-4</c:v>
                </c:pt>
                <c:pt idx="275">
                  <c:v>5.73225476125927E-4</c:v>
                </c:pt>
                <c:pt idx="276">
                  <c:v>5.6306706873066048E-4</c:v>
                </c:pt>
                <c:pt idx="277">
                  <c:v>5.4035810306274357E-4</c:v>
                </c:pt>
                <c:pt idx="278">
                  <c:v>5.1115275588209386E-4</c:v>
                </c:pt>
                <c:pt idx="279">
                  <c:v>4.9049107583520879E-4</c:v>
                </c:pt>
                <c:pt idx="280">
                  <c:v>4.7100783553410963E-4</c:v>
                </c:pt>
                <c:pt idx="281">
                  <c:v>4.5271626879284099E-4</c:v>
                </c:pt>
                <c:pt idx="282">
                  <c:v>4.201720387886354E-4</c:v>
                </c:pt>
                <c:pt idx="283">
                  <c:v>3.9173140994996913E-4</c:v>
                </c:pt>
                <c:pt idx="284">
                  <c:v>3.7959671566056841E-4</c:v>
                </c:pt>
                <c:pt idx="285">
                  <c:v>3.6873309685603317E-4</c:v>
                </c:pt>
                <c:pt idx="286">
                  <c:v>3.5915378735040804E-4</c:v>
                </c:pt>
                <c:pt idx="287">
                  <c:v>3.443426971028174E-4</c:v>
                </c:pt>
                <c:pt idx="288">
                  <c:v>3.3394431643962719E-4</c:v>
                </c:pt>
                <c:pt idx="289">
                  <c:v>3.3098505928030875E-4</c:v>
                </c:pt>
                <c:pt idx="290">
                  <c:v>3.2938951390448779E-4</c:v>
                </c:pt>
                <c:pt idx="291">
                  <c:v>3.2917091412620891E-4</c:v>
                </c:pt>
                <c:pt idx="292">
                  <c:v>3.3339001114462974E-4</c:v>
                </c:pt>
                <c:pt idx="293">
                  <c:v>3.4233064774902289E-4</c:v>
                </c:pt>
                <c:pt idx="294">
                  <c:v>3.4919528364873997E-4</c:v>
                </c:pt>
                <c:pt idx="295">
                  <c:v>3.575162684299471E-4</c:v>
                </c:pt>
                <c:pt idx="296">
                  <c:v>3.6730683582675283E-4</c:v>
                </c:pt>
                <c:pt idx="297">
                  <c:v>3.9185317585399559E-4</c:v>
                </c:pt>
                <c:pt idx="298">
                  <c:v>4.2142961184765682E-4</c:v>
                </c:pt>
                <c:pt idx="299">
                  <c:v>4.3479393373679898E-4</c:v>
                </c:pt>
                <c:pt idx="300">
                  <c:v>4.4479941865738226E-4</c:v>
                </c:pt>
                <c:pt idx="301">
                  <c:v>4.5495499295888919E-4</c:v>
                </c:pt>
                <c:pt idx="302">
                  <c:v>4.7577057885384022E-4</c:v>
                </c:pt>
                <c:pt idx="303">
                  <c:v>4.9709222594174207E-4</c:v>
                </c:pt>
                <c:pt idx="304">
                  <c:v>5.0800877816392642E-4</c:v>
                </c:pt>
                <c:pt idx="305">
                  <c:v>5.1907963215747088E-4</c:v>
                </c:pt>
                <c:pt idx="306">
                  <c:v>5.303054897609627E-4</c:v>
                </c:pt>
                <c:pt idx="307">
                  <c:v>5.5327824441953055E-4</c:v>
                </c:pt>
                <c:pt idx="308">
                  <c:v>5.7677299800218407E-4</c:v>
                </c:pt>
                <c:pt idx="309">
                  <c:v>5.8878440467147186E-4</c:v>
                </c:pt>
                <c:pt idx="310">
                  <c:v>6.0095502718127136E-4</c:v>
                </c:pt>
                <c:pt idx="311">
                  <c:v>6.1328556768991405E-4</c:v>
                </c:pt>
                <c:pt idx="312">
                  <c:v>6.3848435085667177E-4</c:v>
                </c:pt>
                <c:pt idx="313">
                  <c:v>6.6422094968210388E-4</c:v>
                </c:pt>
                <c:pt idx="314">
                  <c:v>6.773616104016611E-4</c:v>
                </c:pt>
                <c:pt idx="315">
                  <c:v>6.9066640119075373E-4</c:v>
                </c:pt>
                <c:pt idx="316">
                  <c:v>7.0413602420771326E-4</c:v>
                </c:pt>
                <c:pt idx="317">
                  <c:v>7.3162970775086933E-4</c:v>
                </c:pt>
                <c:pt idx="318">
                  <c:v>7.5967687884315183E-4</c:v>
                </c:pt>
                <c:pt idx="319">
                  <c:v>7.8046033811673965E-4</c:v>
                </c:pt>
                <c:pt idx="320">
                  <c:v>8.0694254822155642E-4</c:v>
                </c:pt>
                <c:pt idx="321">
                  <c:v>8.3216046093959051E-4</c:v>
                </c:pt>
                <c:pt idx="322">
                  <c:v>8.7832170795110187E-4</c:v>
                </c:pt>
                <c:pt idx="323">
                  <c:v>9.201395530311629E-4</c:v>
                </c:pt>
                <c:pt idx="324">
                  <c:v>9.3884879031058688E-4</c:v>
                </c:pt>
                <c:pt idx="325">
                  <c:v>9.5621885481733671E-4</c:v>
                </c:pt>
                <c:pt idx="326">
                  <c:v>9.7223726749362527E-4</c:v>
                </c:pt>
                <c:pt idx="327">
                  <c:v>9.9970896656920161E-4</c:v>
                </c:pt>
                <c:pt idx="328">
                  <c:v>1.0225448157807904E-3</c:v>
                </c:pt>
                <c:pt idx="329">
                  <c:v>1.0316177815994365E-3</c:v>
                </c:pt>
                <c:pt idx="330">
                  <c:v>1.0392642206813463E-3</c:v>
                </c:pt>
                <c:pt idx="331">
                  <c:v>1.0454716539687325E-3</c:v>
                </c:pt>
                <c:pt idx="332">
                  <c:v>1.0530305195022294E-3</c:v>
                </c:pt>
                <c:pt idx="333">
                  <c:v>1.0556617481771724E-3</c:v>
                </c:pt>
                <c:pt idx="334">
                  <c:v>1.0544869668649426E-3</c:v>
                </c:pt>
                <c:pt idx="335">
                  <c:v>1.0517983055713387E-3</c:v>
                </c:pt>
                <c:pt idx="336">
                  <c:v>1.0329663847006287E-3</c:v>
                </c:pt>
                <c:pt idx="337">
                  <c:v>1.0031760391182587E-3</c:v>
                </c:pt>
                <c:pt idx="338">
                  <c:v>9.8954080865354399E-4</c:v>
                </c:pt>
                <c:pt idx="339">
                  <c:v>9.7429186710407123E-4</c:v>
                </c:pt>
                <c:pt idx="340">
                  <c:v>9.4340465279785235E-4</c:v>
                </c:pt>
                <c:pt idx="341">
                  <c:v>9.1373055673749093E-4</c:v>
                </c:pt>
                <c:pt idx="342">
                  <c:v>8.9929252780507341E-4</c:v>
                </c:pt>
                <c:pt idx="343">
                  <c:v>8.8509728794150533E-4</c:v>
                </c:pt>
                <c:pt idx="344">
                  <c:v>8.7114758350992361E-4</c:v>
                </c:pt>
                <c:pt idx="345">
                  <c:v>8.375279503924915E-4</c:v>
                </c:pt>
                <c:pt idx="346">
                  <c:v>8.0517820730818812E-4</c:v>
                </c:pt>
                <c:pt idx="347">
                  <c:v>7.927593846979164E-4</c:v>
                </c:pt>
                <c:pt idx="348">
                  <c:v>7.8060532070267641E-4</c:v>
                </c:pt>
                <c:pt idx="349">
                  <c:v>7.5719504485149969E-4</c:v>
                </c:pt>
                <c:pt idx="350">
                  <c:v>7.3469157461758527E-4</c:v>
                </c:pt>
                <c:pt idx="351">
                  <c:v>7.2390249666653972E-4</c:v>
                </c:pt>
                <c:pt idx="352">
                  <c:v>7.1339465439024252E-4</c:v>
                </c:pt>
                <c:pt idx="353">
                  <c:v>7.0317079399195848E-4</c:v>
                </c:pt>
                <c:pt idx="354">
                  <c:v>6.8368470913959811E-4</c:v>
                </c:pt>
                <c:pt idx="355">
                  <c:v>6.6517009604361022E-4</c:v>
                </c:pt>
                <c:pt idx="356">
                  <c:v>6.5640733832417197E-4</c:v>
                </c:pt>
                <c:pt idx="357">
                  <c:v>6.4794503978227169E-4</c:v>
                </c:pt>
                <c:pt idx="358">
                  <c:v>6.3978594638136599E-4</c:v>
                </c:pt>
                <c:pt idx="359">
                  <c:v>6.244932583321372E-4</c:v>
                </c:pt>
                <c:pt idx="360">
                  <c:v>6.0496407539467612E-4</c:v>
                </c:pt>
                <c:pt idx="361">
                  <c:v>5.8849638410407579E-4</c:v>
                </c:pt>
                <c:pt idx="362">
                  <c:v>5.733733015578224E-4</c:v>
                </c:pt>
                <c:pt idx="363">
                  <c:v>5.5960587891590308E-4</c:v>
                </c:pt>
                <c:pt idx="364">
                  <c:v>5.3664595503377654E-4</c:v>
                </c:pt>
                <c:pt idx="365">
                  <c:v>5.1831380835309915E-4</c:v>
                </c:pt>
                <c:pt idx="366">
                  <c:v>5.1149045119380787E-4</c:v>
                </c:pt>
                <c:pt idx="367">
                  <c:v>5.0608906049909308E-4</c:v>
                </c:pt>
                <c:pt idx="368">
                  <c:v>5.0212068734900583E-4</c:v>
                </c:pt>
                <c:pt idx="369">
                  <c:v>4.9901661397733221E-4</c:v>
                </c:pt>
                <c:pt idx="370">
                  <c:v>5.0079839435390738E-4</c:v>
                </c:pt>
                <c:pt idx="371">
                  <c:v>5.0416087696625311E-4</c:v>
                </c:pt>
                <c:pt idx="372">
                  <c:v>5.0902268456276545E-4</c:v>
                </c:pt>
                <c:pt idx="373">
                  <c:v>5.1539486814355939E-4</c:v>
                </c:pt>
                <c:pt idx="374">
                  <c:v>5.3322986887316404E-4</c:v>
                </c:pt>
                <c:pt idx="375">
                  <c:v>5.5620839038539316E-4</c:v>
                </c:pt>
                <c:pt idx="376">
                  <c:v>5.702982245647803E-4</c:v>
                </c:pt>
                <c:pt idx="377">
                  <c:v>5.8596474296734868E-4</c:v>
                </c:pt>
                <c:pt idx="378">
                  <c:v>6.0321899699289361E-4</c:v>
                </c:pt>
                <c:pt idx="379">
                  <c:v>6.4307636282734393E-4</c:v>
                </c:pt>
                <c:pt idx="380">
                  <c:v>6.8833439883952963E-4</c:v>
                </c:pt>
                <c:pt idx="381">
                  <c:v>7.1369310325586355E-4</c:v>
                </c:pt>
                <c:pt idx="382">
                  <c:v>7.3880302531748043E-4</c:v>
                </c:pt>
                <c:pt idx="383">
                  <c:v>7.6190862243308288E-4</c:v>
                </c:pt>
                <c:pt idx="384">
                  <c:v>8.0481455246861344E-4</c:v>
                </c:pt>
                <c:pt idx="385">
                  <c:v>8.4436947362043213E-4</c:v>
                </c:pt>
                <c:pt idx="386">
                  <c:v>8.62453953853759E-4</c:v>
                </c:pt>
                <c:pt idx="387">
                  <c:v>8.7951000186770045E-4</c:v>
                </c:pt>
                <c:pt idx="388">
                  <c:v>8.9552954795735218E-4</c:v>
                </c:pt>
                <c:pt idx="389">
                  <c:v>9.2407565780661116E-4</c:v>
                </c:pt>
                <c:pt idx="390">
                  <c:v>9.4908132169280179E-4</c:v>
                </c:pt>
                <c:pt idx="391">
                  <c:v>9.5979731450590577E-4</c:v>
                </c:pt>
                <c:pt idx="392">
                  <c:v>9.694283879646548E-4</c:v>
                </c:pt>
                <c:pt idx="393">
                  <c:v>9.7796647244408064E-4</c:v>
                </c:pt>
                <c:pt idx="394">
                  <c:v>9.9136172710956316E-4</c:v>
                </c:pt>
                <c:pt idx="395">
                  <c:v>1.0010275300675886E-3</c:v>
                </c:pt>
                <c:pt idx="396">
                  <c:v>1.0039796267147238E-3</c:v>
                </c:pt>
                <c:pt idx="397">
                  <c:v>1.005790317352151E-3</c:v>
                </c:pt>
                <c:pt idx="398">
                  <c:v>1.0064515323549017E-3</c:v>
                </c:pt>
                <c:pt idx="399">
                  <c:v>1.0039048292931341E-3</c:v>
                </c:pt>
                <c:pt idx="400">
                  <c:v>9.9744024735670678E-4</c:v>
                </c:pt>
                <c:pt idx="401">
                  <c:v>9.9223304252937794E-4</c:v>
                </c:pt>
                <c:pt idx="402">
                  <c:v>9.8582794551660413E-4</c:v>
                </c:pt>
                <c:pt idx="403">
                  <c:v>9.7821688685328922E-4</c:v>
                </c:pt>
                <c:pt idx="404">
                  <c:v>9.6142476060379067E-4</c:v>
                </c:pt>
                <c:pt idx="405">
                  <c:v>9.4580907050278995E-4</c:v>
                </c:pt>
                <c:pt idx="406">
                  <c:v>9.3873891636064855E-4</c:v>
                </c:pt>
                <c:pt idx="407">
                  <c:v>9.3211562892214772E-4</c:v>
                </c:pt>
                <c:pt idx="408">
                  <c:v>9.2594255638900336E-4</c:v>
                </c:pt>
                <c:pt idx="409">
                  <c:v>9.1511619532802513E-4</c:v>
                </c:pt>
                <c:pt idx="410">
                  <c:v>9.0581938094302927E-4</c:v>
                </c:pt>
                <c:pt idx="411">
                  <c:v>9.0194760700157417E-4</c:v>
                </c:pt>
                <c:pt idx="412">
                  <c:v>8.9854613765538716E-4</c:v>
                </c:pt>
                <c:pt idx="413">
                  <c:v>8.9561832110618411E-4</c:v>
                </c:pt>
                <c:pt idx="414">
                  <c:v>8.9136047884075253E-4</c:v>
                </c:pt>
                <c:pt idx="415">
                  <c:v>8.8871054803263405E-4</c:v>
                </c:pt>
                <c:pt idx="416">
                  <c:v>8.8820121945332176E-4</c:v>
                </c:pt>
                <c:pt idx="417">
                  <c:v>8.88185633280969E-4</c:v>
                </c:pt>
                <c:pt idx="418">
                  <c:v>8.8866713795709984E-4</c:v>
                </c:pt>
                <c:pt idx="419">
                  <c:v>8.9130606444776106E-4</c:v>
                </c:pt>
                <c:pt idx="420">
                  <c:v>8.9563102942058492E-4</c:v>
                </c:pt>
                <c:pt idx="421">
                  <c:v>8.986482120043604E-4</c:v>
                </c:pt>
                <c:pt idx="422">
                  <c:v>9.0218257496665899E-4</c:v>
                </c:pt>
                <c:pt idx="423">
                  <c:v>9.0623746674900474E-4</c:v>
                </c:pt>
                <c:pt idx="424">
                  <c:v>9.1610141891074193E-4</c:v>
                </c:pt>
                <c:pt idx="425">
                  <c:v>9.2767676444616143E-4</c:v>
                </c:pt>
                <c:pt idx="426">
                  <c:v>9.3406869654977243E-4</c:v>
                </c:pt>
                <c:pt idx="427">
                  <c:v>9.4068352507470365E-4</c:v>
                </c:pt>
                <c:pt idx="428">
                  <c:v>9.4752253171570544E-4</c:v>
                </c:pt>
                <c:pt idx="429">
                  <c:v>9.61956784788498E-4</c:v>
                </c:pt>
                <c:pt idx="430">
                  <c:v>9.7714597565357053E-4</c:v>
                </c:pt>
                <c:pt idx="431">
                  <c:v>9.8512510005477338E-4</c:v>
                </c:pt>
                <c:pt idx="432">
                  <c:v>9.9333609345997331E-4</c:v>
                </c:pt>
                <c:pt idx="433">
                  <c:v>1.0017802376438567E-3</c:v>
                </c:pt>
                <c:pt idx="434">
                  <c:v>1.019454991331159E-3</c:v>
                </c:pt>
                <c:pt idx="435">
                  <c:v>1.0379139588589936E-3</c:v>
                </c:pt>
                <c:pt idx="436">
                  <c:v>1.0475430842760147E-3</c:v>
                </c:pt>
                <c:pt idx="437">
                  <c:v>1.0574130514395819E-3</c:v>
                </c:pt>
                <c:pt idx="438">
                  <c:v>1.0675251421243814E-3</c:v>
                </c:pt>
                <c:pt idx="439">
                  <c:v>1.0885661024051529E-3</c:v>
                </c:pt>
                <c:pt idx="440">
                  <c:v>1.1104203762890563E-3</c:v>
                </c:pt>
                <c:pt idx="441">
                  <c:v>1.1217623117598663E-3</c:v>
                </c:pt>
                <c:pt idx="442">
                  <c:v>1.1333540617197713E-3</c:v>
                </c:pt>
                <c:pt idx="443">
                  <c:v>1.1451969079434576E-3</c:v>
                </c:pt>
                <c:pt idx="444">
                  <c:v>1.1697297974766485E-3</c:v>
                </c:pt>
                <c:pt idx="445">
                  <c:v>1.1951048916092333E-3</c:v>
                </c:pt>
                <c:pt idx="446">
                  <c:v>1.2082224464116109E-3</c:v>
                </c:pt>
                <c:pt idx="447">
                  <c:v>1.2215987883656965E-3</c:v>
                </c:pt>
                <c:pt idx="448">
                  <c:v>1.235127020260407E-3</c:v>
                </c:pt>
                <c:pt idx="449">
                  <c:v>1.2611031814291351E-3</c:v>
                </c:pt>
                <c:pt idx="450">
                  <c:v>1.2857562610602002E-3</c:v>
                </c:pt>
                <c:pt idx="451">
                  <c:v>1.2974209648231039E-3</c:v>
                </c:pt>
                <c:pt idx="452">
                  <c:v>1.3086830887765188E-3</c:v>
                </c:pt>
                <c:pt idx="453">
                  <c:v>1.3195398641752121E-3</c:v>
                </c:pt>
                <c:pt idx="454">
                  <c:v>1.3398933973274296E-3</c:v>
                </c:pt>
                <c:pt idx="455">
                  <c:v>1.3588581088352925E-3</c:v>
                </c:pt>
                <c:pt idx="456">
                  <c:v>1.3676466125200903E-3</c:v>
                </c:pt>
                <c:pt idx="457">
                  <c:v>1.3760131560580646E-3</c:v>
                </c:pt>
                <c:pt idx="458">
                  <c:v>1.3839549707039822E-3</c:v>
                </c:pt>
                <c:pt idx="459">
                  <c:v>1.3984144261236509E-3</c:v>
                </c:pt>
                <c:pt idx="460">
                  <c:v>1.4114195684999942E-3</c:v>
                </c:pt>
                <c:pt idx="461">
                  <c:v>1.4171962095854695E-3</c:v>
                </c:pt>
                <c:pt idx="462">
                  <c:v>1.4225315101867864E-3</c:v>
                </c:pt>
                <c:pt idx="463">
                  <c:v>1.4274227015587115E-3</c:v>
                </c:pt>
                <c:pt idx="464">
                  <c:v>1.4357166032308299E-3</c:v>
                </c:pt>
                <c:pt idx="465">
                  <c:v>1.4424910034449567E-3</c:v>
                </c:pt>
                <c:pt idx="466">
                  <c:v>1.4451201198895092E-3</c:v>
                </c:pt>
                <c:pt idx="467">
                  <c:v>1.4472885155925042E-3</c:v>
                </c:pt>
                <c:pt idx="468">
                  <c:v>1.4489934218087086E-3</c:v>
                </c:pt>
                <c:pt idx="469">
                  <c:v>1.4508502736809703E-3</c:v>
                </c:pt>
                <c:pt idx="470">
                  <c:v>1.4512088525275857E-3</c:v>
                </c:pt>
                <c:pt idx="471">
                  <c:v>1.451072236848816E-3</c:v>
                </c:pt>
                <c:pt idx="472">
                  <c:v>1.4509757878400364E-3</c:v>
                </c:pt>
                <c:pt idx="473">
                  <c:v>1.4509198063006323E-3</c:v>
                </c:pt>
                <c:pt idx="474">
                  <c:v>1.450950087305003E-3</c:v>
                </c:pt>
                <c:pt idx="475">
                  <c:v>1.4511065725031358E-3</c:v>
                </c:pt>
                <c:pt idx="476">
                  <c:v>1.4512574412606227E-3</c:v>
                </c:pt>
                <c:pt idx="477">
                  <c:v>1.4514505825236057E-3</c:v>
                </c:pt>
                <c:pt idx="478">
                  <c:v>1.4516862970914701E-3</c:v>
                </c:pt>
                <c:pt idx="479">
                  <c:v>1.4523070005534322E-3</c:v>
                </c:pt>
                <c:pt idx="480">
                  <c:v>1.4530609059182353E-3</c:v>
                </c:pt>
                <c:pt idx="481">
                  <c:v>1.4535139998006485E-3</c:v>
                </c:pt>
                <c:pt idx="482">
                  <c:v>1.4540114721039998E-3</c:v>
                </c:pt>
                <c:pt idx="483">
                  <c:v>1.4545536236276746E-3</c:v>
                </c:pt>
                <c:pt idx="484">
                  <c:v>1.4557942484572095E-3</c:v>
                </c:pt>
                <c:pt idx="485">
                  <c:v>1.4571750382330606E-3</c:v>
                </c:pt>
                <c:pt idx="486">
                  <c:v>1.457945098248814E-3</c:v>
                </c:pt>
                <c:pt idx="487">
                  <c:v>1.4587616423611394E-3</c:v>
                </c:pt>
                <c:pt idx="488">
                  <c:v>1.4596249715292942E-3</c:v>
                </c:pt>
                <c:pt idx="489">
                  <c:v>1.461515017595616E-3</c:v>
                </c:pt>
                <c:pt idx="490">
                  <c:v>1.4635521552275321E-3</c:v>
                </c:pt>
                <c:pt idx="491">
                  <c:v>1.4646783242255879E-3</c:v>
                </c:pt>
                <c:pt idx="492">
                  <c:v>1.4659753716550483E-3</c:v>
                </c:pt>
                <c:pt idx="493">
                  <c:v>1.4674687653837282E-3</c:v>
                </c:pt>
                <c:pt idx="494">
                  <c:v>1.4711217272100896E-3</c:v>
                </c:pt>
                <c:pt idx="495">
                  <c:v>1.4754285041718163E-3</c:v>
                </c:pt>
                <c:pt idx="496">
                  <c:v>1.4779206553772184E-3</c:v>
                </c:pt>
                <c:pt idx="497">
                  <c:v>1.4806159634339622E-3</c:v>
                </c:pt>
                <c:pt idx="498">
                  <c:v>1.4835155632741959E-3</c:v>
                </c:pt>
                <c:pt idx="499">
                  <c:v>1.4900075784396449E-3</c:v>
                </c:pt>
                <c:pt idx="500">
                  <c:v>1.4971795835894142E-3</c:v>
                </c:pt>
                <c:pt idx="501">
                  <c:v>1.5011176693668915E-3</c:v>
                </c:pt>
                <c:pt idx="502">
                  <c:v>1.5052668576398531E-3</c:v>
                </c:pt>
                <c:pt idx="503">
                  <c:v>1.5096282835003194E-3</c:v>
                </c:pt>
                <c:pt idx="504">
                  <c:v>1.5190706791123887E-3</c:v>
                </c:pt>
                <c:pt idx="505">
                  <c:v>1.5292190645777026E-3</c:v>
                </c:pt>
                <c:pt idx="506">
                  <c:v>1.5346587048359339E-3</c:v>
                </c:pt>
                <c:pt idx="507">
                  <c:v>1.5403173931538561E-3</c:v>
                </c:pt>
                <c:pt idx="508">
                  <c:v>1.5461962649432337E-3</c:v>
                </c:pt>
                <c:pt idx="509">
                  <c:v>1.5587003767159047E-3</c:v>
                </c:pt>
                <c:pt idx="510">
                  <c:v>1.5719362865773689E-3</c:v>
                </c:pt>
                <c:pt idx="511">
                  <c:v>1.5789331012250329E-3</c:v>
                </c:pt>
                <c:pt idx="512">
                  <c:v>1.5861569098163386E-3</c:v>
                </c:pt>
                <c:pt idx="513">
                  <c:v>1.5935728389671056E-3</c:v>
                </c:pt>
                <c:pt idx="514">
                  <c:v>1.6160329741747859E-3</c:v>
                </c:pt>
                <c:pt idx="515">
                  <c:v>1.6385535647511773E-3</c:v>
                </c:pt>
                <c:pt idx="516">
                  <c:v>1.646094876086579E-3</c:v>
                </c:pt>
                <c:pt idx="517">
                  <c:v>1.6650225329484236E-3</c:v>
                </c:pt>
                <c:pt idx="518">
                  <c:v>1.6992342972699248E-3</c:v>
                </c:pt>
                <c:pt idx="519">
                  <c:v>1.7452619268176761E-3</c:v>
                </c:pt>
                <c:pt idx="520">
                  <c:v>1.7995065029285939E-3</c:v>
                </c:pt>
                <c:pt idx="521">
                  <c:v>1.8543238616608448E-3</c:v>
                </c:pt>
                <c:pt idx="522">
                  <c:v>1.9096983925415145E-3</c:v>
                </c:pt>
                <c:pt idx="523">
                  <c:v>1.9656144850177526E-3</c:v>
                </c:pt>
                <c:pt idx="524">
                  <c:v>2.0220565286166448E-3</c:v>
                </c:pt>
                <c:pt idx="525">
                  <c:v>2.0790089128652767E-3</c:v>
                </c:pt>
                <c:pt idx="526">
                  <c:v>2.1364560269709898E-3</c:v>
                </c:pt>
                <c:pt idx="527">
                  <c:v>2.194382260700678E-3</c:v>
                </c:pt>
                <c:pt idx="528">
                  <c:v>2.2527720032616827E-3</c:v>
                </c:pt>
                <c:pt idx="529">
                  <c:v>2.3116096441011535E-3</c:v>
                </c:pt>
                <c:pt idx="530">
                  <c:v>2.3708795728261123E-3</c:v>
                </c:pt>
                <c:pt idx="531">
                  <c:v>2.4562892801860414E-3</c:v>
                </c:pt>
                <c:pt idx="532">
                  <c:v>2.4906538510016674E-3</c:v>
                </c:pt>
                <c:pt idx="533">
                  <c:v>2.551126979346563E-3</c:v>
                </c:pt>
                <c:pt idx="534">
                  <c:v>2.6119699530458007E-3</c:v>
                </c:pt>
                <c:pt idx="535">
                  <c:v>2.681937626780595E-3</c:v>
                </c:pt>
                <c:pt idx="536">
                  <c:v>2.734702994056093E-3</c:v>
                </c:pt>
                <c:pt idx="537">
                  <c:v>2.7965618401015746E-3</c:v>
                </c:pt>
                <c:pt idx="538">
                  <c:v>2.8587280888903166E-3</c:v>
                </c:pt>
                <c:pt idx="539">
                  <c:v>2.9211861298694686E-3</c:v>
                </c:pt>
                <c:pt idx="540">
                  <c:v>2.9839203521664359E-3</c:v>
                </c:pt>
                <c:pt idx="541">
                  <c:v>3.0469151453882404E-3</c:v>
                </c:pt>
                <c:pt idx="542">
                  <c:v>3.1101548986622873E-3</c:v>
                </c:pt>
                <c:pt idx="543">
                  <c:v>3.1736240012758543E-3</c:v>
                </c:pt>
                <c:pt idx="544">
                  <c:v>3.2373068426760909E-3</c:v>
                </c:pt>
                <c:pt idx="545">
                  <c:v>3.3011878119104665E-3</c:v>
                </c:pt>
                <c:pt idx="546">
                  <c:v>3.3652512984261307E-3</c:v>
                </c:pt>
                <c:pt idx="547">
                  <c:v>3.4294816913504889E-3</c:v>
                </c:pt>
                <c:pt idx="548">
                  <c:v>3.4938633800507546E-3</c:v>
                </c:pt>
                <c:pt idx="549">
                  <c:v>3.5583807536543333E-3</c:v>
                </c:pt>
                <c:pt idx="550">
                  <c:v>3.6230182013685663E-3</c:v>
                </c:pt>
                <c:pt idx="551">
                  <c:v>3.6877601124807313E-3</c:v>
                </c:pt>
                <c:pt idx="552">
                  <c:v>3.7525908761981697E-3</c:v>
                </c:pt>
                <c:pt idx="553">
                  <c:v>3.8174948817282228E-3</c:v>
                </c:pt>
                <c:pt idx="554">
                  <c:v>3.8824565180384241E-3</c:v>
                </c:pt>
                <c:pt idx="555">
                  <c:v>3.947460174575923E-3</c:v>
                </c:pt>
                <c:pt idx="556">
                  <c:v>4.012490240308253E-3</c:v>
                </c:pt>
                <c:pt idx="557">
                  <c:v>4.0775311044427553E-3</c:v>
                </c:pt>
                <c:pt idx="558">
                  <c:v>4.1425671560268995E-3</c:v>
                </c:pt>
                <c:pt idx="559">
                  <c:v>4.207582784347963E-3</c:v>
                </c:pt>
                <c:pt idx="560">
                  <c:v>4.272562378373479E-3</c:v>
                </c:pt>
                <c:pt idx="561">
                  <c:v>4.337490327310789E-3</c:v>
                </c:pt>
                <c:pt idx="562">
                  <c:v>4.4023510201274263E-3</c:v>
                </c:pt>
                <c:pt idx="563">
                  <c:v>4.4671288459507963E-3</c:v>
                </c:pt>
                <c:pt idx="564">
                  <c:v>4.5318081939083044E-3</c:v>
                </c:pt>
                <c:pt idx="565">
                  <c:v>4.5963734529674838E-3</c:v>
                </c:pt>
                <c:pt idx="566">
                  <c:v>4.6608090120958678E-3</c:v>
                </c:pt>
                <c:pt idx="567">
                  <c:v>4.725099260500798E-3</c:v>
                </c:pt>
                <c:pt idx="568">
                  <c:v>4.7892285871498075E-3</c:v>
                </c:pt>
                <c:pt idx="569">
                  <c:v>4.8808769877517477E-3</c:v>
                </c:pt>
                <c:pt idx="570">
                  <c:v>4.926738425705679E-3</c:v>
                </c:pt>
                <c:pt idx="571">
                  <c:v>4.9819746398682696E-3</c:v>
                </c:pt>
                <c:pt idx="572">
                  <c:v>5.046579655845207E-3</c:v>
                </c:pt>
                <c:pt idx="573">
                  <c:v>5.111354152731451E-3</c:v>
                </c:pt>
                <c:pt idx="574">
                  <c:v>5.1762920346032359E-3</c:v>
                </c:pt>
                <c:pt idx="575">
                  <c:v>5.2413872052969879E-3</c:v>
                </c:pt>
                <c:pt idx="576">
                  <c:v>5.3066335688090049E-3</c:v>
                </c:pt>
                <c:pt idx="577">
                  <c:v>5.3720250292155214E-3</c:v>
                </c:pt>
                <c:pt idx="578">
                  <c:v>5.4375554903529633E-3</c:v>
                </c:pt>
                <c:pt idx="579">
                  <c:v>5.5032188562176287E-3</c:v>
                </c:pt>
                <c:pt idx="580">
                  <c:v>5.5690090309656881E-3</c:v>
                </c:pt>
                <c:pt idx="581">
                  <c:v>5.6349199182736953E-3</c:v>
                </c:pt>
                <c:pt idx="582">
                  <c:v>5.7009454222178846E-3</c:v>
                </c:pt>
                <c:pt idx="583">
                  <c:v>5.7670794467945541E-3</c:v>
                </c:pt>
                <c:pt idx="584">
                  <c:v>5.8333158959200659E-3</c:v>
                </c:pt>
                <c:pt idx="585">
                  <c:v>5.8996486734308462E-3</c:v>
                </c:pt>
                <c:pt idx="586">
                  <c:v>5.9946651730591327E-3</c:v>
                </c:pt>
                <c:pt idx="587">
                  <c:v>6.0420863633137145E-3</c:v>
                </c:pt>
                <c:pt idx="588">
                  <c:v>6.0991640161578431E-3</c:v>
                </c:pt>
                <c:pt idx="589">
                  <c:v>6.1658211468529345E-3</c:v>
                </c:pt>
                <c:pt idx="590">
                  <c:v>6.2325441255950409E-3</c:v>
                </c:pt>
                <c:pt idx="591">
                  <c:v>6.2993268563804605E-3</c:v>
                </c:pt>
                <c:pt idx="592">
                  <c:v>6.3661632430456194E-3</c:v>
                </c:pt>
                <c:pt idx="593">
                  <c:v>6.4330471895868158E-3</c:v>
                </c:pt>
                <c:pt idx="594">
                  <c:v>6.4999725997605395E-3</c:v>
                </c:pt>
                <c:pt idx="595">
                  <c:v>6.5669333775630889E-3</c:v>
                </c:pt>
                <c:pt idx="596">
                  <c:v>6.6339234269907621E-3</c:v>
                </c:pt>
                <c:pt idx="597">
                  <c:v>6.7009366516401769E-3</c:v>
                </c:pt>
                <c:pt idx="598">
                  <c:v>6.7679669555875677E-3</c:v>
                </c:pt>
                <c:pt idx="599">
                  <c:v>6.8350082427492964E-3</c:v>
                </c:pt>
                <c:pt idx="600">
                  <c:v>6.9020544168019171E-3</c:v>
                </c:pt>
                <c:pt idx="601">
                  <c:v>6.969099381821664E-3</c:v>
                </c:pt>
                <c:pt idx="602">
                  <c:v>7.0361370415650271E-3</c:v>
                </c:pt>
                <c:pt idx="603">
                  <c:v>7.1031612998684324E-3</c:v>
                </c:pt>
                <c:pt idx="604">
                  <c:v>7.170166060648242E-3</c:v>
                </c:pt>
                <c:pt idx="605">
                  <c:v>7.2371452277408821E-3</c:v>
                </c:pt>
                <c:pt idx="606">
                  <c:v>7.3040927049028426E-3</c:v>
                </c:pt>
                <c:pt idx="607">
                  <c:v>7.3710023961304216E-3</c:v>
                </c:pt>
                <c:pt idx="608">
                  <c:v>7.4378682051001732E-3</c:v>
                </c:pt>
                <c:pt idx="609">
                  <c:v>7.5046840358083955E-3</c:v>
                </c:pt>
                <c:pt idx="610">
                  <c:v>7.5714437919316424E-3</c:v>
                </c:pt>
                <c:pt idx="611">
                  <c:v>7.6381413773862761E-3</c:v>
                </c:pt>
                <c:pt idx="612">
                  <c:v>7.7047706959287865E-3</c:v>
                </c:pt>
                <c:pt idx="613">
                  <c:v>7.7713256513955997E-3</c:v>
                </c:pt>
                <c:pt idx="614">
                  <c:v>7.8378001476231418E-3</c:v>
                </c:pt>
                <c:pt idx="615">
                  <c:v>7.9041880883679028E-3</c:v>
                </c:pt>
                <c:pt idx="616">
                  <c:v>7.9704833774663086E-3</c:v>
                </c:pt>
                <c:pt idx="617">
                  <c:v>8.0366799186748494E-3</c:v>
                </c:pt>
                <c:pt idx="618">
                  <c:v>8.1027716158299512E-3</c:v>
                </c:pt>
                <c:pt idx="619">
                  <c:v>8.1687523726881039E-3</c:v>
                </c:pt>
                <c:pt idx="620">
                  <c:v>8.2346160930857337E-3</c:v>
                </c:pt>
                <c:pt idx="621">
                  <c:v>8.3286690016670661E-3</c:v>
                </c:pt>
                <c:pt idx="622">
                  <c:v>8.3941655187036446E-3</c:v>
                </c:pt>
                <c:pt idx="623">
                  <c:v>8.4406386515389897E-3</c:v>
                </c:pt>
                <c:pt idx="624">
                  <c:v>8.5058089557321637E-3</c:v>
                </c:pt>
                <c:pt idx="625">
                  <c:v>8.5707812340896083E-3</c:v>
                </c:pt>
                <c:pt idx="626">
                  <c:v>8.6355485000400023E-3</c:v>
                </c:pt>
                <c:pt idx="627">
                  <c:v>8.700103767012024E-3</c:v>
                </c:pt>
                <c:pt idx="628">
                  <c:v>8.76444004827448E-3</c:v>
                </c:pt>
                <c:pt idx="629">
                  <c:v>8.8285503573359847E-3</c:v>
                </c:pt>
                <c:pt idx="630">
                  <c:v>8.8924277073854086E-3</c:v>
                </c:pt>
                <c:pt idx="631">
                  <c:v>8.9560651118514301E-3</c:v>
                </c:pt>
                <c:pt idx="632">
                  <c:v>9.0194555841627277E-3</c:v>
                </c:pt>
                <c:pt idx="633">
                  <c:v>9.082592137508172E-3</c:v>
                </c:pt>
                <c:pt idx="634">
                  <c:v>9.1454677853164412E-3</c:v>
                </c:pt>
                <c:pt idx="635">
                  <c:v>9.208075540936278E-3</c:v>
                </c:pt>
                <c:pt idx="636">
                  <c:v>9.2886398418148275E-3</c:v>
                </c:pt>
                <c:pt idx="637">
                  <c:v>9.3677879089071325E-3</c:v>
                </c:pt>
                <c:pt idx="638">
                  <c:v>9.429381872596565E-3</c:v>
                </c:pt>
                <c:pt idx="639">
                  <c:v>9.4994074261922634E-3</c:v>
                </c:pt>
                <c:pt idx="640">
                  <c:v>9.5516633194048239E-3</c:v>
                </c:pt>
                <c:pt idx="641">
                  <c:v>9.6123368290612632E-3</c:v>
                </c:pt>
                <c:pt idx="642">
                  <c:v>9.6726895474041896E-3</c:v>
                </c:pt>
                <c:pt idx="643">
                  <c:v>9.7327144876224736E-3</c:v>
                </c:pt>
                <c:pt idx="644">
                  <c:v>9.7924046630648576E-3</c:v>
                </c:pt>
                <c:pt idx="645">
                  <c:v>9.851753087080084E-3</c:v>
                </c:pt>
                <c:pt idx="646">
                  <c:v>9.9107527728570233E-3</c:v>
                </c:pt>
                <c:pt idx="647">
                  <c:v>9.9693967337444178E-3</c:v>
                </c:pt>
                <c:pt idx="648">
                  <c:v>1.0027677982931138E-2</c:v>
                </c:pt>
                <c:pt idx="649">
                  <c:v>1.0085589533765926E-2</c:v>
                </c:pt>
                <c:pt idx="650">
                  <c:v>1.0143124399597525E-2</c:v>
                </c:pt>
                <c:pt idx="651">
                  <c:v>1.0200275593614805E-2</c:v>
                </c:pt>
                <c:pt idx="652">
                  <c:v>1.0257036129086572E-2</c:v>
                </c:pt>
                <c:pt idx="653">
                  <c:v>1.0313399019281633E-2</c:v>
                </c:pt>
                <c:pt idx="654">
                  <c:v>1.036935727754873E-2</c:v>
                </c:pt>
                <c:pt idx="655">
                  <c:v>1.0424903916996797E-2</c:v>
                </c:pt>
                <c:pt idx="656">
                  <c:v>1.0480031950974578E-2</c:v>
                </c:pt>
                <c:pt idx="657">
                  <c:v>1.0534734392670941E-2</c:v>
                </c:pt>
                <c:pt idx="658">
                  <c:v>1.0589004255434631E-2</c:v>
                </c:pt>
                <c:pt idx="659">
                  <c:v>1.0642834552454516E-2</c:v>
                </c:pt>
                <c:pt idx="660">
                  <c:v>1.0696218296999405E-2</c:v>
                </c:pt>
                <c:pt idx="661">
                  <c:v>1.0749148502258166E-2</c:v>
                </c:pt>
                <c:pt idx="662">
                  <c:v>1.0801618181579542E-2</c:v>
                </c:pt>
                <c:pt idx="663">
                  <c:v>1.0853620348072468E-2</c:v>
                </c:pt>
                <c:pt idx="664">
                  <c:v>1.0905148015085686E-2</c:v>
                </c:pt>
                <c:pt idx="665">
                  <c:v>1.0956194195808067E-2</c:v>
                </c:pt>
                <c:pt idx="666">
                  <c:v>1.100675190342848E-2</c:v>
                </c:pt>
                <c:pt idx="667">
                  <c:v>1.1056814151295669E-2</c:v>
                </c:pt>
                <c:pt idx="668">
                  <c:v>1.1106373952438631E-2</c:v>
                </c:pt>
                <c:pt idx="669">
                  <c:v>1.1155424320286045E-2</c:v>
                </c:pt>
                <c:pt idx="670">
                  <c:v>1.1203958267946845E-2</c:v>
                </c:pt>
                <c:pt idx="671">
                  <c:v>1.1251968808769774E-2</c:v>
                </c:pt>
                <c:pt idx="672">
                  <c:v>1.1299451131403515E-2</c:v>
                </c:pt>
                <c:pt idx="673">
                  <c:v>1.1353528331241591E-2</c:v>
                </c:pt>
                <c:pt idx="674">
                  <c:v>1.1400959094558516E-2</c:v>
                </c:pt>
                <c:pt idx="675">
                  <c:v>1.1441700372989416E-2</c:v>
                </c:pt>
                <c:pt idx="676">
                  <c:v>1.1489335078369578E-2</c:v>
                </c:pt>
                <c:pt idx="677">
                  <c:v>1.1537083614054922E-2</c:v>
                </c:pt>
                <c:pt idx="678">
                  <c:v>1.1584948790597238E-2</c:v>
                </c:pt>
                <c:pt idx="679">
                  <c:v>1.1632933418788127E-2</c:v>
                </c:pt>
                <c:pt idx="680">
                  <c:v>1.1681040309259316E-2</c:v>
                </c:pt>
                <c:pt idx="681">
                  <c:v>1.1729272272722469E-2</c:v>
                </c:pt>
                <c:pt idx="682">
                  <c:v>1.1777632119969184E-2</c:v>
                </c:pt>
                <c:pt idx="683">
                  <c:v>1.1826122661631189E-2</c:v>
                </c:pt>
                <c:pt idx="684">
                  <c:v>1.1874746708420147E-2</c:v>
                </c:pt>
                <c:pt idx="685">
                  <c:v>1.1923507070967787E-2</c:v>
                </c:pt>
                <c:pt idx="686">
                  <c:v>1.1972406560065707E-2</c:v>
                </c:pt>
                <c:pt idx="687">
                  <c:v>1.2035486285908448E-2</c:v>
                </c:pt>
                <c:pt idx="688">
                  <c:v>1.2070634160679106E-2</c:v>
                </c:pt>
                <c:pt idx="689">
                  <c:v>1.2119967893617911E-2</c:v>
                </c:pt>
                <c:pt idx="690">
                  <c:v>1.2169451995953651E-2</c:v>
                </c:pt>
                <c:pt idx="691">
                  <c:v>1.2219089278318052E-2</c:v>
                </c:pt>
                <c:pt idx="692">
                  <c:v>1.2268882551502713E-2</c:v>
                </c:pt>
                <c:pt idx="693">
                  <c:v>1.2318834626139363E-2</c:v>
                </c:pt>
                <c:pt idx="694">
                  <c:v>1.2368948313099537E-2</c:v>
                </c:pt>
                <c:pt idx="695">
                  <c:v>1.2419226422935026E-2</c:v>
                </c:pt>
                <c:pt idx="696">
                  <c:v>1.2469671766517365E-2</c:v>
                </c:pt>
                <c:pt idx="697">
                  <c:v>1.2520287154398346E-2</c:v>
                </c:pt>
                <c:pt idx="698">
                  <c:v>1.2571075397529441E-2</c:v>
                </c:pt>
                <c:pt idx="699">
                  <c:v>1.2622039306382504E-2</c:v>
                </c:pt>
                <c:pt idx="700">
                  <c:v>1.2673181691909008E-2</c:v>
                </c:pt>
                <c:pt idx="701">
                  <c:v>1.2724505364740679E-2</c:v>
                </c:pt>
                <c:pt idx="702">
                  <c:v>1.2776013135589182E-2</c:v>
                </c:pt>
                <c:pt idx="703">
                  <c:v>1.2827707815166178E-2</c:v>
                </c:pt>
                <c:pt idx="704">
                  <c:v>1.2879592214343205E-2</c:v>
                </c:pt>
                <c:pt idx="705">
                  <c:v>1.2931669143831925E-2</c:v>
                </c:pt>
                <c:pt idx="706">
                  <c:v>1.298394141418413E-2</c:v>
                </c:pt>
                <c:pt idx="707">
                  <c:v>1.3036411836351292E-2</c:v>
                </c:pt>
                <c:pt idx="708">
                  <c:v>1.3089083221045072E-2</c:v>
                </c:pt>
                <c:pt idx="709">
                  <c:v>1.3141958378977137E-2</c:v>
                </c:pt>
                <c:pt idx="710">
                  <c:v>1.3195040120779211E-2</c:v>
                </c:pt>
                <c:pt idx="711">
                  <c:v>1.3248331257402768E-2</c:v>
                </c:pt>
                <c:pt idx="712">
                  <c:v>1.330183459955947E-2</c:v>
                </c:pt>
                <c:pt idx="713">
                  <c:v>1.3355552957881045E-2</c:v>
                </c:pt>
                <c:pt idx="714">
                  <c:v>1.3409489143318964E-2</c:v>
                </c:pt>
                <c:pt idx="715">
                  <c:v>1.346364596642502E-2</c:v>
                </c:pt>
                <c:pt idx="716">
                  <c:v>1.3518026238070746E-2</c:v>
                </c:pt>
                <c:pt idx="717">
                  <c:v>1.3572632769047743E-2</c:v>
                </c:pt>
                <c:pt idx="718">
                  <c:v>1.3627468370067675E-2</c:v>
                </c:pt>
                <c:pt idx="719">
                  <c:v>1.3682535851842204E-2</c:v>
                </c:pt>
                <c:pt idx="720">
                  <c:v>1.3737838025322802E-2</c:v>
                </c:pt>
                <c:pt idx="721">
                  <c:v>1.379337770106126E-2</c:v>
                </c:pt>
                <c:pt idx="722">
                  <c:v>1.3849157690009051E-2</c:v>
                </c:pt>
                <c:pt idx="723">
                  <c:v>1.3905180802877837E-2</c:v>
                </c:pt>
                <c:pt idx="724">
                  <c:v>1.3961449850379282E-2</c:v>
                </c:pt>
                <c:pt idx="725">
                  <c:v>1.4017806286537038E-2</c:v>
                </c:pt>
                <c:pt idx="726">
                  <c:v>1.4074039072884403E-2</c:v>
                </c:pt>
                <c:pt idx="727">
                  <c:v>1.4130145002466676E-2</c:v>
                </c:pt>
                <c:pt idx="728">
                  <c:v>1.4186122133397205E-2</c:v>
                </c:pt>
                <c:pt idx="729">
                  <c:v>1.4241968523549531E-2</c:v>
                </c:pt>
                <c:pt idx="730">
                  <c:v>1.4297682231116937E-2</c:v>
                </c:pt>
                <c:pt idx="731">
                  <c:v>1.4353261314132837E-2</c:v>
                </c:pt>
                <c:pt idx="732">
                  <c:v>1.4408703830550706E-2</c:v>
                </c:pt>
                <c:pt idx="733">
                  <c:v>1.4464007838483894E-2</c:v>
                </c:pt>
                <c:pt idx="734">
                  <c:v>1.4519171395805941E-2</c:v>
                </c:pt>
                <c:pt idx="735">
                  <c:v>1.4574192560790067E-2</c:v>
                </c:pt>
                <c:pt idx="736">
                  <c:v>1.4629069391389748E-2</c:v>
                </c:pt>
                <c:pt idx="737">
                  <c:v>1.4683799945638398E-2</c:v>
                </c:pt>
                <c:pt idx="738">
                  <c:v>1.4738382281489493E-2</c:v>
                </c:pt>
                <c:pt idx="739">
                  <c:v>1.4792814456976444E-2</c:v>
                </c:pt>
                <c:pt idx="740">
                  <c:v>1.4847094530212601E-2</c:v>
                </c:pt>
                <c:pt idx="741">
                  <c:v>1.4916656573298326E-2</c:v>
                </c:pt>
                <c:pt idx="742">
                  <c:v>1.495519060190631E-2</c:v>
                </c:pt>
                <c:pt idx="743">
                  <c:v>1.5009002716510622E-2</c:v>
                </c:pt>
                <c:pt idx="744">
                  <c:v>1.5062654960837918E-2</c:v>
                </c:pt>
                <c:pt idx="745">
                  <c:v>1.5116145393081482E-2</c:v>
                </c:pt>
                <c:pt idx="746">
                  <c:v>1.5169472071114853E-2</c:v>
                </c:pt>
                <c:pt idx="747">
                  <c:v>1.5222633053131318E-2</c:v>
                </c:pt>
                <c:pt idx="748">
                  <c:v>1.5275626397004416E-2</c:v>
                </c:pt>
                <c:pt idx="749">
                  <c:v>1.5328450160767559E-2</c:v>
                </c:pt>
                <c:pt idx="750">
                  <c:v>1.5381102402614033E-2</c:v>
                </c:pt>
                <c:pt idx="751">
                  <c:v>1.5433581180337441E-2</c:v>
                </c:pt>
                <c:pt idx="752">
                  <c:v>1.5485884552051132E-2</c:v>
                </c:pt>
                <c:pt idx="753">
                  <c:v>1.5538010575788519E-2</c:v>
                </c:pt>
                <c:pt idx="754">
                  <c:v>1.5589957309583014E-2</c:v>
                </c:pt>
                <c:pt idx="755">
                  <c:v>1.5641722811388092E-2</c:v>
                </c:pt>
                <c:pt idx="756">
                  <c:v>1.5693305139237168E-2</c:v>
                </c:pt>
                <c:pt idx="757">
                  <c:v>1.5744702351243589E-2</c:v>
                </c:pt>
                <c:pt idx="758">
                  <c:v>1.579591250520096E-2</c:v>
                </c:pt>
                <c:pt idx="759">
                  <c:v>1.5846933659382501E-2</c:v>
                </c:pt>
                <c:pt idx="760">
                  <c:v>1.5897763871581816E-2</c:v>
                </c:pt>
                <c:pt idx="761">
                  <c:v>1.5948401199912254E-2</c:v>
                </c:pt>
                <c:pt idx="762">
                  <c:v>1.5998843702407228E-2</c:v>
                </c:pt>
                <c:pt idx="763">
                  <c:v>1.6049089437020214E-2</c:v>
                </c:pt>
                <c:pt idx="764">
                  <c:v>1.6099136461784624E-2</c:v>
                </c:pt>
                <c:pt idx="765">
                  <c:v>1.6148982834653935E-2</c:v>
                </c:pt>
                <c:pt idx="766">
                  <c:v>1.6198626613821432E-2</c:v>
                </c:pt>
                <c:pt idx="767">
                  <c:v>1.6248065857000782E-2</c:v>
                </c:pt>
                <c:pt idx="768">
                  <c:v>1.6297298622465206E-2</c:v>
                </c:pt>
                <c:pt idx="769">
                  <c:v>1.6346322968008309E-2</c:v>
                </c:pt>
                <c:pt idx="770">
                  <c:v>1.6395136951823375E-2</c:v>
                </c:pt>
                <c:pt idx="771">
                  <c:v>1.6443738631783944E-2</c:v>
                </c:pt>
                <c:pt idx="772">
                  <c:v>1.6492126066003365E-2</c:v>
                </c:pt>
                <c:pt idx="773">
                  <c:v>1.6540297312275243E-2</c:v>
                </c:pt>
                <c:pt idx="774">
                  <c:v>1.6588250428792861E-2</c:v>
                </c:pt>
                <c:pt idx="775">
                  <c:v>1.6635983473589633E-2</c:v>
                </c:pt>
                <c:pt idx="776">
                  <c:v>1.6683494504459162E-2</c:v>
                </c:pt>
                <c:pt idx="777">
                  <c:v>1.6737533357691348E-2</c:v>
                </c:pt>
                <c:pt idx="778">
                  <c:v>1.6777897867505942E-2</c:v>
                </c:pt>
                <c:pt idx="779">
                  <c:v>1.6824810655400313E-2</c:v>
                </c:pt>
                <c:pt idx="780">
                  <c:v>1.6871529031607935E-2</c:v>
                </c:pt>
                <c:pt idx="781">
                  <c:v>1.6918051429861691E-2</c:v>
                </c:pt>
                <c:pt idx="782">
                  <c:v>1.6964376284054339E-2</c:v>
                </c:pt>
                <c:pt idx="783">
                  <c:v>1.7010502028158569E-2</c:v>
                </c:pt>
                <c:pt idx="784">
                  <c:v>1.7056427095827331E-2</c:v>
                </c:pt>
                <c:pt idx="785">
                  <c:v>1.7102149921033316E-2</c:v>
                </c:pt>
                <c:pt idx="786">
                  <c:v>1.714766893766928E-2</c:v>
                </c:pt>
                <c:pt idx="787">
                  <c:v>1.7192982579548044E-2</c:v>
                </c:pt>
                <c:pt idx="788">
                  <c:v>1.7238089280482427E-2</c:v>
                </c:pt>
                <c:pt idx="789">
                  <c:v>1.7282987474365186E-2</c:v>
                </c:pt>
                <c:pt idx="790">
                  <c:v>1.7327675595089076E-2</c:v>
                </c:pt>
                <c:pt idx="791">
                  <c:v>1.7372152076546854E-2</c:v>
                </c:pt>
                <c:pt idx="792">
                  <c:v>1.7429022623378643E-2</c:v>
                </c:pt>
                <c:pt idx="793">
                  <c:v>1.7460463856755482E-2</c:v>
                </c:pt>
                <c:pt idx="794">
                  <c:v>1.7504296023291843E-2</c:v>
                </c:pt>
                <c:pt idx="795">
                  <c:v>1.7554123015424139E-2</c:v>
                </c:pt>
                <c:pt idx="796">
                  <c:v>1.7591305078452635E-2</c:v>
                </c:pt>
                <c:pt idx="797">
                  <c:v>1.7634478834782641E-2</c:v>
                </c:pt>
                <c:pt idx="798">
                  <c:v>1.7677429988776083E-2</c:v>
                </c:pt>
                <c:pt idx="799">
                  <c:v>1.7720156974245782E-2</c:v>
                </c:pt>
                <c:pt idx="800">
                  <c:v>1.7762658225084493E-2</c:v>
                </c:pt>
                <c:pt idx="801">
                  <c:v>1.7804932175105037E-2</c:v>
                </c:pt>
                <c:pt idx="802">
                  <c:v>1.784697725820017E-2</c:v>
                </c:pt>
                <c:pt idx="803">
                  <c:v>1.7888791908102775E-2</c:v>
                </c:pt>
                <c:pt idx="804">
                  <c:v>1.7930374558785545E-2</c:v>
                </c:pt>
                <c:pt idx="805">
                  <c:v>1.7971723644061299E-2</c:v>
                </c:pt>
                <c:pt idx="806">
                  <c:v>1.8012837597822795E-2</c:v>
                </c:pt>
                <c:pt idx="807">
                  <c:v>1.8053714853882852E-2</c:v>
                </c:pt>
                <c:pt idx="808">
                  <c:v>1.809435384605429E-2</c:v>
                </c:pt>
                <c:pt idx="809">
                  <c:v>1.8134753008229865E-2</c:v>
                </c:pt>
                <c:pt idx="810">
                  <c:v>1.8174910774302333E-2</c:v>
                </c:pt>
                <c:pt idx="811">
                  <c:v>1.8214825578004579E-2</c:v>
                </c:pt>
                <c:pt idx="812">
                  <c:v>1.8254495853229358E-2</c:v>
                </c:pt>
                <c:pt idx="813">
                  <c:v>1.8293920033869426E-2</c:v>
                </c:pt>
                <c:pt idx="814">
                  <c:v>1.8333096553817541E-2</c:v>
                </c:pt>
                <c:pt idx="815">
                  <c:v>1.8372023846726648E-2</c:v>
                </c:pt>
                <c:pt idx="816">
                  <c:v>1.8410700346649378E-2</c:v>
                </c:pt>
                <c:pt idx="817">
                  <c:v>1.8449124487318613E-2</c:v>
                </c:pt>
                <c:pt idx="818">
                  <c:v>1.8487294702627111E-2</c:v>
                </c:pt>
                <c:pt idx="819">
                  <c:v>1.8525209426467626E-2</c:v>
                </c:pt>
                <c:pt idx="820">
                  <c:v>1.8562867092573043E-2</c:v>
                </c:pt>
                <c:pt idx="821">
                  <c:v>1.8600266134756183E-2</c:v>
                </c:pt>
                <c:pt idx="822">
                  <c:v>1.8637404987069672E-2</c:v>
                </c:pt>
                <c:pt idx="823">
                  <c:v>1.8674282083246396E-2</c:v>
                </c:pt>
                <c:pt idx="824">
                  <c:v>1.8710895857179111E-2</c:v>
                </c:pt>
                <c:pt idx="825">
                  <c:v>1.8747244742600699E-2</c:v>
                </c:pt>
                <c:pt idx="826">
                  <c:v>1.8783327173403919E-2</c:v>
                </c:pt>
                <c:pt idx="827">
                  <c:v>1.8819141583481525E-2</c:v>
                </c:pt>
                <c:pt idx="828">
                  <c:v>1.8854686406646337E-2</c:v>
                </c:pt>
                <c:pt idx="829">
                  <c:v>1.8899951494084632E-2</c:v>
                </c:pt>
                <c:pt idx="830">
                  <c:v>1.8934752194565974E-2</c:v>
                </c:pt>
                <c:pt idx="831">
                  <c:v>1.8964294029943929E-2</c:v>
                </c:pt>
                <c:pt idx="832">
                  <c:v>1.8998422174734131E-2</c:v>
                </c:pt>
                <c:pt idx="833">
                  <c:v>1.9032184775529259E-2</c:v>
                </c:pt>
                <c:pt idx="834">
                  <c:v>1.9065579453432235E-2</c:v>
                </c:pt>
                <c:pt idx="835">
                  <c:v>1.9098603829386107E-2</c:v>
                </c:pt>
                <c:pt idx="836">
                  <c:v>1.9131255524333923E-2</c:v>
                </c:pt>
                <c:pt idx="837">
                  <c:v>1.9163532159218732E-2</c:v>
                </c:pt>
                <c:pt idx="838">
                  <c:v>1.9195431355063519E-2</c:v>
                </c:pt>
                <c:pt idx="839">
                  <c:v>1.9226950732971204E-2</c:v>
                </c:pt>
                <c:pt idx="840">
                  <c:v>1.92580879138049E-2</c:v>
                </c:pt>
                <c:pt idx="841">
                  <c:v>1.9288840518587591E-2</c:v>
                </c:pt>
                <c:pt idx="842">
                  <c:v>1.931920616818239E-2</c:v>
                </c:pt>
                <c:pt idx="843">
                  <c:v>1.935767530214072E-2</c:v>
                </c:pt>
                <c:pt idx="844">
                  <c:v>1.9378767086299931E-2</c:v>
                </c:pt>
                <c:pt idx="845">
                  <c:v>1.9407957596708769E-2</c:v>
                </c:pt>
                <c:pt idx="846">
                  <c:v>1.9436751636021654E-2</c:v>
                </c:pt>
                <c:pt idx="847">
                  <c:v>1.9467685051690609E-2</c:v>
                </c:pt>
                <c:pt idx="848">
                  <c:v>1.9497107030383987E-2</c:v>
                </c:pt>
                <c:pt idx="849">
                  <c:v>1.9524639529704402E-2</c:v>
                </c:pt>
                <c:pt idx="850">
                  <c:v>1.9551765702132684E-2</c:v>
                </c:pt>
                <c:pt idx="851">
                  <c:v>1.9578483168611882E-2</c:v>
                </c:pt>
                <c:pt idx="852">
                  <c:v>1.9604789550005108E-2</c:v>
                </c:pt>
                <c:pt idx="853">
                  <c:v>1.9630682467415284E-2</c:v>
                </c:pt>
                <c:pt idx="854">
                  <c:v>1.9656159541785456E-2</c:v>
                </c:pt>
                <c:pt idx="855">
                  <c:v>1.9681218394138611E-2</c:v>
                </c:pt>
                <c:pt idx="856">
                  <c:v>1.9705856645497732E-2</c:v>
                </c:pt>
                <c:pt idx="857">
                  <c:v>1.9730071916725933E-2</c:v>
                </c:pt>
                <c:pt idx="858">
                  <c:v>1.9753861828926134E-2</c:v>
                </c:pt>
                <c:pt idx="859">
                  <c:v>1.9777224003201255E-2</c:v>
                </c:pt>
                <c:pt idx="860">
                  <c:v>1.9800156060414409E-2</c:v>
                </c:pt>
                <c:pt idx="861">
                  <c:v>1.9822655621588581E-2</c:v>
                </c:pt>
                <c:pt idx="862">
                  <c:v>1.9844720307746755E-2</c:v>
                </c:pt>
                <c:pt idx="863">
                  <c:v>1.986634773983198E-2</c:v>
                </c:pt>
                <c:pt idx="864">
                  <c:v>1.9887535538947176E-2</c:v>
                </c:pt>
                <c:pt idx="865">
                  <c:v>1.9908281326035393E-2</c:v>
                </c:pt>
                <c:pt idx="866">
                  <c:v>1.992858272219955E-2</c:v>
                </c:pt>
                <c:pt idx="867">
                  <c:v>1.9948437348222825E-2</c:v>
                </c:pt>
                <c:pt idx="868">
                  <c:v>1.996784282536801E-2</c:v>
                </c:pt>
                <c:pt idx="869">
                  <c:v>1.9986796774498217E-2</c:v>
                </c:pt>
                <c:pt idx="870">
                  <c:v>2.0005296816636431E-2</c:v>
                </c:pt>
                <c:pt idx="871">
                  <c:v>2.0023340572885573E-2</c:v>
                </c:pt>
                <c:pt idx="872">
                  <c:v>2.0040925664108755E-2</c:v>
                </c:pt>
                <c:pt idx="873">
                  <c:v>2.0058049711488835E-2</c:v>
                </c:pt>
                <c:pt idx="874">
                  <c:v>2.0074710335888923E-2</c:v>
                </c:pt>
                <c:pt idx="875">
                  <c:v>2.0090905158491879E-2</c:v>
                </c:pt>
                <c:pt idx="876">
                  <c:v>2.0106631800080876E-2</c:v>
                </c:pt>
                <c:pt idx="877">
                  <c:v>2.012188788191871E-2</c:v>
                </c:pt>
                <c:pt idx="878">
                  <c:v>2.0136671024948427E-2</c:v>
                </c:pt>
                <c:pt idx="879">
                  <c:v>2.0150978850113077E-2</c:v>
                </c:pt>
                <c:pt idx="880">
                  <c:v>2.0164808978595516E-2</c:v>
                </c:pt>
                <c:pt idx="881">
                  <c:v>2.0185027536223643E-2</c:v>
                </c:pt>
                <c:pt idx="882">
                  <c:v>2.0198367118302585E-2</c:v>
                </c:pt>
                <c:pt idx="883">
                  <c:v>2.0206789132748426E-2</c:v>
                </c:pt>
                <c:pt idx="884">
                  <c:v>2.0220208035617304E-2</c:v>
                </c:pt>
                <c:pt idx="885">
                  <c:v>2.0233676917147392E-2</c:v>
                </c:pt>
                <c:pt idx="886">
                  <c:v>2.0247197860472355E-2</c:v>
                </c:pt>
                <c:pt idx="887">
                  <c:v>2.0260772948725858E-2</c:v>
                </c:pt>
                <c:pt idx="888">
                  <c:v>2.0274404264961632E-2</c:v>
                </c:pt>
                <c:pt idx="889">
                  <c:v>2.028809389255315E-2</c:v>
                </c:pt>
                <c:pt idx="890">
                  <c:v>2.0301843914474205E-2</c:v>
                </c:pt>
                <c:pt idx="891">
                  <c:v>2.0315656414018335E-2</c:v>
                </c:pt>
                <c:pt idx="892">
                  <c:v>2.0329533474159334E-2</c:v>
                </c:pt>
                <c:pt idx="893">
                  <c:v>2.0343477178270675E-2</c:v>
                </c:pt>
                <c:pt idx="894">
                  <c:v>2.0357489609326151E-2</c:v>
                </c:pt>
                <c:pt idx="895">
                  <c:v>2.0371572850619302E-2</c:v>
                </c:pt>
                <c:pt idx="896">
                  <c:v>2.0385728985203855E-2</c:v>
                </c:pt>
                <c:pt idx="897">
                  <c:v>2.0406354822785744E-2</c:v>
                </c:pt>
                <c:pt idx="898">
                  <c:v>2.0422479764423684E-2</c:v>
                </c:pt>
                <c:pt idx="899">
                  <c:v>2.0438981841648385E-2</c:v>
                </c:pt>
                <c:pt idx="900">
                  <c:v>2.045142912725062E-2</c:v>
                </c:pt>
                <c:pt idx="901">
                  <c:v>2.0466029516388318E-2</c:v>
                </c:pt>
                <c:pt idx="902">
                  <c:v>2.048071648810712E-2</c:v>
                </c:pt>
                <c:pt idx="903">
                  <c:v>2.0495492125620629E-2</c:v>
                </c:pt>
                <c:pt idx="904">
                  <c:v>2.0510358512142446E-2</c:v>
                </c:pt>
                <c:pt idx="905">
                  <c:v>2.0525317730806236E-2</c:v>
                </c:pt>
                <c:pt idx="906">
                  <c:v>2.0540371864745666E-2</c:v>
                </c:pt>
                <c:pt idx="907">
                  <c:v>2.0555522997174336E-2</c:v>
                </c:pt>
                <c:pt idx="908">
                  <c:v>2.0570773211145976E-2</c:v>
                </c:pt>
                <c:pt idx="909">
                  <c:v>2.0586124590034061E-2</c:v>
                </c:pt>
                <c:pt idx="910">
                  <c:v>2.0601579216732446E-2</c:v>
                </c:pt>
                <c:pt idx="911">
                  <c:v>2.0617139174534671E-2</c:v>
                </c:pt>
                <c:pt idx="912">
                  <c:v>2.0632806546654336E-2</c:v>
                </c:pt>
                <c:pt idx="913">
                  <c:v>2.0648583416145172E-2</c:v>
                </c:pt>
                <c:pt idx="914">
                  <c:v>2.0664471866300715E-2</c:v>
                </c:pt>
                <c:pt idx="915">
                  <c:v>2.0680473980174696E-2</c:v>
                </c:pt>
                <c:pt idx="916">
                  <c:v>2.0696591840980716E-2</c:v>
                </c:pt>
                <c:pt idx="917">
                  <c:v>2.0712827531932376E-2</c:v>
                </c:pt>
                <c:pt idx="918">
                  <c:v>2.0729183136003471E-2</c:v>
                </c:pt>
                <c:pt idx="919">
                  <c:v>2.0745660736647409E-2</c:v>
                </c:pt>
                <c:pt idx="920">
                  <c:v>2.0762262416837984E-2</c:v>
                </c:pt>
                <c:pt idx="921">
                  <c:v>2.0778990259708863E-2</c:v>
                </c:pt>
                <c:pt idx="922">
                  <c:v>2.0795846348553582E-2</c:v>
                </c:pt>
                <c:pt idx="923">
                  <c:v>2.0812832766505807E-2</c:v>
                </c:pt>
                <c:pt idx="924">
                  <c:v>2.0829951596619267E-2</c:v>
                </c:pt>
                <c:pt idx="925">
                  <c:v>2.0847204922267437E-2</c:v>
                </c:pt>
                <c:pt idx="926">
                  <c:v>2.0864594826504046E-2</c:v>
                </c:pt>
                <c:pt idx="927">
                  <c:v>2.0882123392542695E-2</c:v>
                </c:pt>
                <c:pt idx="928">
                  <c:v>2.0899792703517051E-2</c:v>
                </c:pt>
                <c:pt idx="929">
                  <c:v>2.0917604842480841E-2</c:v>
                </c:pt>
                <c:pt idx="930">
                  <c:v>2.0935561892807542E-2</c:v>
                </c:pt>
                <c:pt idx="931">
                  <c:v>2.0953665937630817E-2</c:v>
                </c:pt>
                <c:pt idx="932">
                  <c:v>2.0971918166878822E-2</c:v>
                </c:pt>
                <c:pt idx="933">
                  <c:v>2.0997276246994545E-2</c:v>
                </c:pt>
                <c:pt idx="934">
                  <c:v>2.1010897073701074E-2</c:v>
                </c:pt>
                <c:pt idx="935">
                  <c:v>2.1026345401118363E-2</c:v>
                </c:pt>
                <c:pt idx="936">
                  <c:v>2.1044265090370828E-2</c:v>
                </c:pt>
                <c:pt idx="937">
                  <c:v>2.1062073537487791E-2</c:v>
                </c:pt>
                <c:pt idx="938">
                  <c:v>2.1079770813532406E-2</c:v>
                </c:pt>
                <c:pt idx="939">
                  <c:v>2.1097356989967508E-2</c:v>
                </c:pt>
                <c:pt idx="940">
                  <c:v>2.1114832138016126E-2</c:v>
                </c:pt>
                <c:pt idx="941">
                  <c:v>2.1132196329061159E-2</c:v>
                </c:pt>
                <c:pt idx="942">
                  <c:v>2.114944963440557E-2</c:v>
                </c:pt>
                <c:pt idx="943">
                  <c:v>2.1166592125272388E-2</c:v>
                </c:pt>
                <c:pt idx="944">
                  <c:v>2.1183623872964574E-2</c:v>
                </c:pt>
                <c:pt idx="945">
                  <c:v>2.120054494886503E-2</c:v>
                </c:pt>
                <c:pt idx="946">
                  <c:v>2.1217355424116846E-2</c:v>
                </c:pt>
                <c:pt idx="947">
                  <c:v>2.1238806492078766E-2</c:v>
                </c:pt>
                <c:pt idx="948">
                  <c:v>2.1250644858286094E-2</c:v>
                </c:pt>
                <c:pt idx="949">
                  <c:v>2.1267123959809453E-2</c:v>
                </c:pt>
                <c:pt idx="950">
                  <c:v>2.1283492745975963E-2</c:v>
                </c:pt>
                <c:pt idx="951">
                  <c:v>2.1302064941597365E-2</c:v>
                </c:pt>
                <c:pt idx="952">
                  <c:v>2.1315899657450288E-2</c:v>
                </c:pt>
                <c:pt idx="953">
                  <c:v>2.1331937925364031E-2</c:v>
                </c:pt>
                <c:pt idx="954">
                  <c:v>2.1347866163132778E-2</c:v>
                </c:pt>
                <c:pt idx="955">
                  <c:v>2.136368444213943E-2</c:v>
                </c:pt>
                <c:pt idx="956">
                  <c:v>2.1379392833527078E-2</c:v>
                </c:pt>
                <c:pt idx="957">
                  <c:v>2.1394991408678621E-2</c:v>
                </c:pt>
                <c:pt idx="958">
                  <c:v>2.1410480238976959E-2</c:v>
                </c:pt>
                <c:pt idx="959">
                  <c:v>2.1425859395565183E-2</c:v>
                </c:pt>
                <c:pt idx="960">
                  <c:v>2.144112894990613E-2</c:v>
                </c:pt>
                <c:pt idx="961">
                  <c:v>2.145628897314289E-2</c:v>
                </c:pt>
                <c:pt idx="962">
                  <c:v>2.1471339536738299E-2</c:v>
                </c:pt>
                <c:pt idx="963">
                  <c:v>2.1486280711835448E-2</c:v>
                </c:pt>
                <c:pt idx="964">
                  <c:v>2.1501112569897174E-2</c:v>
                </c:pt>
                <c:pt idx="965">
                  <c:v>2.1515835182066567E-2</c:v>
                </c:pt>
                <c:pt idx="966">
                  <c:v>2.1530448619726528E-2</c:v>
                </c:pt>
                <c:pt idx="967">
                  <c:v>2.1544952954259955E-2</c:v>
                </c:pt>
                <c:pt idx="968">
                  <c:v>2.155934825680994E-2</c:v>
                </c:pt>
                <c:pt idx="969">
                  <c:v>2.1573634598759384E-2</c:v>
                </c:pt>
                <c:pt idx="970">
                  <c:v>2.1587812051491184E-2</c:v>
                </c:pt>
                <c:pt idx="971">
                  <c:v>2.1601880686068498E-2</c:v>
                </c:pt>
                <c:pt idx="972">
                  <c:v>2.1615840574114031E-2</c:v>
                </c:pt>
                <c:pt idx="973">
                  <c:v>2.1629691786690941E-2</c:v>
                </c:pt>
                <c:pt idx="974">
                  <c:v>2.1643434395182126E-2</c:v>
                </c:pt>
                <c:pt idx="975">
                  <c:v>2.165706847089055E-2</c:v>
                </c:pt>
                <c:pt idx="976">
                  <c:v>2.1670594085119177E-2</c:v>
                </c:pt>
                <c:pt idx="977">
                  <c:v>2.168401130917097E-2</c:v>
                </c:pt>
                <c:pt idx="978">
                  <c:v>2.1697320214348892E-2</c:v>
                </c:pt>
                <c:pt idx="979">
                  <c:v>2.1710520871955907E-2</c:v>
                </c:pt>
                <c:pt idx="980">
                  <c:v>2.1723613353294979E-2</c:v>
                </c:pt>
                <c:pt idx="981">
                  <c:v>2.1736597729669072E-2</c:v>
                </c:pt>
                <c:pt idx="982">
                  <c:v>2.1749474072461084E-2</c:v>
                </c:pt>
                <c:pt idx="983">
                  <c:v>2.1762242452894043E-2</c:v>
                </c:pt>
                <c:pt idx="984">
                  <c:v>2.1774902942190977E-2</c:v>
                </c:pt>
                <c:pt idx="985">
                  <c:v>2.1789240052809689E-2</c:v>
                </c:pt>
                <c:pt idx="986">
                  <c:v>2.1801669587171446E-2</c:v>
                </c:pt>
                <c:pt idx="987">
                  <c:v>2.1812237777014687E-2</c:v>
                </c:pt>
                <c:pt idx="988">
                  <c:v>2.1824467415196835E-2</c:v>
                </c:pt>
                <c:pt idx="989">
                  <c:v>2.1836589518917648E-2</c:v>
                </c:pt>
                <c:pt idx="990">
                  <c:v>2.1848604159400153E-2</c:v>
                </c:pt>
                <c:pt idx="991">
                  <c:v>2.1860511407947314E-2</c:v>
                </c:pt>
                <c:pt idx="992">
                  <c:v>2.1872311335862094E-2</c:v>
                </c:pt>
                <c:pt idx="993">
                  <c:v>2.1884004014527392E-2</c:v>
                </c:pt>
                <c:pt idx="994">
                  <c:v>2.1895589515166236E-2</c:v>
                </c:pt>
                <c:pt idx="995">
                  <c:v>2.1907067909161526E-2</c:v>
                </c:pt>
                <c:pt idx="996">
                  <c:v>2.1918439267736289E-2</c:v>
                </c:pt>
                <c:pt idx="997">
                  <c:v>2.1929703662273425E-2</c:v>
                </c:pt>
                <c:pt idx="998">
                  <c:v>2.194402939831086E-2</c:v>
                </c:pt>
                <c:pt idx="999">
                  <c:v>2.1951911844286798E-2</c:v>
                </c:pt>
                <c:pt idx="1000">
                  <c:v>2.1962855774368961E-2</c:v>
                </c:pt>
                <c:pt idx="1001">
                  <c:v>2.1973693025785224E-2</c:v>
                </c:pt>
                <c:pt idx="1002">
                  <c:v>2.1984423669438868E-2</c:v>
                </c:pt>
                <c:pt idx="1003">
                  <c:v>2.1995047776952603E-2</c:v>
                </c:pt>
                <c:pt idx="1004">
                  <c:v>2.2005565419549455E-2</c:v>
                </c:pt>
                <c:pt idx="1005">
                  <c:v>2.2015976668452453E-2</c:v>
                </c:pt>
                <c:pt idx="1006">
                  <c:v>2.2026281595124431E-2</c:v>
                </c:pt>
                <c:pt idx="1007">
                  <c:v>2.2036480270708481E-2</c:v>
                </c:pt>
                <c:pt idx="1008">
                  <c:v>2.2046572766587502E-2</c:v>
                </c:pt>
                <c:pt idx="1009">
                  <c:v>2.2056559154144395E-2</c:v>
                </c:pt>
                <c:pt idx="1010">
                  <c:v>2.2066439504522251E-2</c:v>
                </c:pt>
                <c:pt idx="1011">
                  <c:v>2.2076213889183904E-2</c:v>
                </c:pt>
                <c:pt idx="1012">
                  <c:v>2.208588237943232E-2</c:v>
                </c:pt>
                <c:pt idx="1013">
                  <c:v>2.2095445046410589E-2</c:v>
                </c:pt>
                <c:pt idx="1014">
                  <c:v>2.2104901961501611E-2</c:v>
                </c:pt>
                <c:pt idx="1015">
                  <c:v>2.2114253196168221E-2</c:v>
                </c:pt>
                <c:pt idx="1016">
                  <c:v>2.2123498821473575E-2</c:v>
                </c:pt>
                <c:pt idx="1017">
                  <c:v>2.2132638908880509E-2</c:v>
                </c:pt>
                <c:pt idx="1018">
                  <c:v>2.2141673529691985E-2</c:v>
                </c:pt>
                <c:pt idx="1019">
                  <c:v>2.2150602755210969E-2</c:v>
                </c:pt>
                <c:pt idx="1020">
                  <c:v>2.2159426656740422E-2</c:v>
                </c:pt>
                <c:pt idx="1021">
                  <c:v>2.2168145305503373E-2</c:v>
                </c:pt>
                <c:pt idx="1022">
                  <c:v>2.2176758772802785E-2</c:v>
                </c:pt>
                <c:pt idx="1023">
                  <c:v>2.2185267130101494E-2</c:v>
                </c:pt>
                <c:pt idx="1024">
                  <c:v>2.2193670448622527E-2</c:v>
                </c:pt>
                <c:pt idx="1025">
                  <c:v>2.2201968799668848E-2</c:v>
                </c:pt>
                <c:pt idx="1026">
                  <c:v>2.2210162254623356E-2</c:v>
                </c:pt>
                <c:pt idx="1027">
                  <c:v>2.2218250884629143E-2</c:v>
                </c:pt>
                <c:pt idx="1028">
                  <c:v>2.222623476122898E-2</c:v>
                </c:pt>
                <c:pt idx="1029">
                  <c:v>2.2234113955486023E-2</c:v>
                </c:pt>
                <c:pt idx="1030">
                  <c:v>2.2241888538783172E-2</c:v>
                </c:pt>
                <c:pt idx="1031">
                  <c:v>2.2249558582583262E-2</c:v>
                </c:pt>
                <c:pt idx="1032">
                  <c:v>2.2257124158029384E-2</c:v>
                </c:pt>
                <c:pt idx="1033">
                  <c:v>2.2264585336504439E-2</c:v>
                </c:pt>
                <c:pt idx="1034">
                  <c:v>2.2271942189311389E-2</c:v>
                </c:pt>
                <c:pt idx="1035">
                  <c:v>2.2279194787593326E-2</c:v>
                </c:pt>
                <c:pt idx="1036">
                  <c:v>2.2286343202972958E-2</c:v>
                </c:pt>
                <c:pt idx="1037">
                  <c:v>2.2293389685410503E-2</c:v>
                </c:pt>
                <c:pt idx="1038">
                  <c:v>2.2300337173914997E-2</c:v>
                </c:pt>
                <c:pt idx="1039">
                  <c:v>2.2307185789189887E-2</c:v>
                </c:pt>
                <c:pt idx="1040">
                  <c:v>2.2313935634752369E-2</c:v>
                </c:pt>
                <c:pt idx="1041">
                  <c:v>2.2320586813959764E-2</c:v>
                </c:pt>
                <c:pt idx="1042">
                  <c:v>2.2327139430249332E-2</c:v>
                </c:pt>
                <c:pt idx="1043">
                  <c:v>2.2333593587218203E-2</c:v>
                </c:pt>
                <c:pt idx="1044">
                  <c:v>2.2339949388223701E-2</c:v>
                </c:pt>
                <c:pt idx="1045">
                  <c:v>2.2346206936862956E-2</c:v>
                </c:pt>
                <c:pt idx="1046">
                  <c:v>2.2352366336413354E-2</c:v>
                </c:pt>
                <c:pt idx="1047">
                  <c:v>2.2358427690551963E-2</c:v>
                </c:pt>
                <c:pt idx="1048">
                  <c:v>2.2364391102636105E-2</c:v>
                </c:pt>
                <c:pt idx="1049">
                  <c:v>2.237025667610304E-2</c:v>
                </c:pt>
                <c:pt idx="1050">
                  <c:v>2.2376024514469961E-2</c:v>
                </c:pt>
                <c:pt idx="1051">
                  <c:v>2.2381694721254064E-2</c:v>
                </c:pt>
                <c:pt idx="1052">
                  <c:v>2.2387267399812671E-2</c:v>
                </c:pt>
                <c:pt idx="1053">
                  <c:v>2.23942891322082E-2</c:v>
                </c:pt>
                <c:pt idx="1054">
                  <c:v>2.2398120586482051E-2</c:v>
                </c:pt>
                <c:pt idx="1055">
                  <c:v>2.2404147759162996E-2</c:v>
                </c:pt>
                <c:pt idx="1056">
                  <c:v>2.240858490197617E-2</c:v>
                </c:pt>
                <c:pt idx="1057">
                  <c:v>2.2413671491845477E-2</c:v>
                </c:pt>
                <c:pt idx="1058">
                  <c:v>2.241866117435265E-2</c:v>
                </c:pt>
                <c:pt idx="1059">
                  <c:v>2.2423554053014882E-2</c:v>
                </c:pt>
                <c:pt idx="1060">
                  <c:v>2.2428350231189498E-2</c:v>
                </c:pt>
                <c:pt idx="1061">
                  <c:v>2.2433049812473627E-2</c:v>
                </c:pt>
                <c:pt idx="1062">
                  <c:v>2.2437652900304528E-2</c:v>
                </c:pt>
                <c:pt idx="1063">
                  <c:v>2.2442159598199396E-2</c:v>
                </c:pt>
                <c:pt idx="1064">
                  <c:v>2.2446570009515554E-2</c:v>
                </c:pt>
                <c:pt idx="1065">
                  <c:v>2.2450884237770197E-2</c:v>
                </c:pt>
                <c:pt idx="1066">
                  <c:v>2.2455102386480519E-2</c:v>
                </c:pt>
                <c:pt idx="1067">
                  <c:v>2.2459224559003843E-2</c:v>
                </c:pt>
                <c:pt idx="1068">
                  <c:v>2.2463250859017236E-2</c:v>
                </c:pt>
                <c:pt idx="1069">
                  <c:v>2.2467181389798085E-2</c:v>
                </c:pt>
                <c:pt idx="1070">
                  <c:v>2.2471016254863585E-2</c:v>
                </c:pt>
                <c:pt idx="1071">
                  <c:v>2.2474755557650994E-2</c:v>
                </c:pt>
                <c:pt idx="1072">
                  <c:v>2.2478399401757443E-2</c:v>
                </c:pt>
                <c:pt idx="1073">
                  <c:v>2.2481947890620191E-2</c:v>
                </c:pt>
                <c:pt idx="1074">
                  <c:v>2.248540112759656E-2</c:v>
                </c:pt>
                <c:pt idx="1075">
                  <c:v>2.2488759216283682E-2</c:v>
                </c:pt>
                <c:pt idx="1076">
                  <c:v>2.2492022260118816E-2</c:v>
                </c:pt>
                <c:pt idx="1077">
                  <c:v>2.2495190362539219E-2</c:v>
                </c:pt>
                <c:pt idx="1078">
                  <c:v>2.2498263626982151E-2</c:v>
                </c:pt>
                <c:pt idx="1079">
                  <c:v>2.2501242157044743E-2</c:v>
                </c:pt>
                <c:pt idx="1080">
                  <c:v>2.2504126056084317E-2</c:v>
                </c:pt>
                <c:pt idx="1081">
                  <c:v>2.2506915427618068E-2</c:v>
                </c:pt>
                <c:pt idx="1082">
                  <c:v>2.2509610375083255E-2</c:v>
                </c:pt>
                <c:pt idx="1083">
                  <c:v>2.2512211001997073E-2</c:v>
                </c:pt>
                <c:pt idx="1084">
                  <c:v>2.2514717411876717E-2</c:v>
                </c:pt>
                <c:pt idx="1085">
                  <c:v>2.2517129708079509E-2</c:v>
                </c:pt>
                <c:pt idx="1086">
                  <c:v>2.2519447994122643E-2</c:v>
                </c:pt>
                <c:pt idx="1087">
                  <c:v>2.2521672373523316E-2</c:v>
                </c:pt>
                <c:pt idx="1088">
                  <c:v>2.2523802949718785E-2</c:v>
                </c:pt>
                <c:pt idx="1089">
                  <c:v>2.2526404595177851E-2</c:v>
                </c:pt>
                <c:pt idx="1090">
                  <c:v>2.2528321152650577E-2</c:v>
                </c:pt>
                <c:pt idx="1091">
                  <c:v>2.2529889523124069E-2</c:v>
                </c:pt>
                <c:pt idx="1092">
                  <c:v>2.2531632588336237E-2</c:v>
                </c:pt>
                <c:pt idx="1093">
                  <c:v>2.2533282382477537E-2</c:v>
                </c:pt>
                <c:pt idx="1094">
                  <c:v>2.2534839009065166E-2</c:v>
                </c:pt>
                <c:pt idx="1095">
                  <c:v>2.2536302571536382E-2</c:v>
                </c:pt>
                <c:pt idx="1096">
                  <c:v>2.2537673173328443E-2</c:v>
                </c:pt>
                <c:pt idx="1097">
                  <c:v>2.2538950917958545E-2</c:v>
                </c:pt>
                <c:pt idx="1098">
                  <c:v>2.2540135908863945E-2</c:v>
                </c:pt>
                <c:pt idx="1099">
                  <c:v>2.2541228249641776E-2</c:v>
                </c:pt>
                <c:pt idx="1100">
                  <c:v>2.2542228043729295E-2</c:v>
                </c:pt>
                <c:pt idx="1101">
                  <c:v>2.254313539440389E-2</c:v>
                </c:pt>
                <c:pt idx="1102">
                  <c:v>2.2543950405262692E-2</c:v>
                </c:pt>
                <c:pt idx="1103">
                  <c:v>2.2544862760014439E-2</c:v>
                </c:pt>
                <c:pt idx="1104">
                  <c:v>2.2545303821601692E-2</c:v>
                </c:pt>
                <c:pt idx="1105">
                  <c:v>2.2545842433956409E-2</c:v>
                </c:pt>
                <c:pt idx="1106">
                  <c:v>2.2546289120404239E-2</c:v>
                </c:pt>
                <c:pt idx="1107">
                  <c:v>2.254668718958186E-2</c:v>
                </c:pt>
                <c:pt idx="1108">
                  <c:v>2.2546907129488147E-2</c:v>
                </c:pt>
                <c:pt idx="1109">
                  <c:v>2.2547078659078679E-2</c:v>
                </c:pt>
                <c:pt idx="1110">
                  <c:v>2.2547158676591295E-2</c:v>
                </c:pt>
                <c:pt idx="1111">
                  <c:v>2.2547147285623126E-2</c:v>
                </c:pt>
                <c:pt idx="1112">
                  <c:v>2.2547044589611431E-2</c:v>
                </c:pt>
                <c:pt idx="1113">
                  <c:v>2.254685069199347E-2</c:v>
                </c:pt>
                <c:pt idx="1114">
                  <c:v>2.2546565696286436E-2</c:v>
                </c:pt>
                <c:pt idx="1115">
                  <c:v>2.2546189705847652E-2</c:v>
                </c:pt>
                <c:pt idx="1116">
                  <c:v>2.2545722824354186E-2</c:v>
                </c:pt>
                <c:pt idx="1117">
                  <c:v>2.2545165155083424E-2</c:v>
                </c:pt>
                <c:pt idx="1118">
                  <c:v>2.2544516801712433E-2</c:v>
                </c:pt>
                <c:pt idx="1119">
                  <c:v>2.2543777867438664E-2</c:v>
                </c:pt>
                <c:pt idx="1120">
                  <c:v>2.2542948456019118E-2</c:v>
                </c:pt>
                <c:pt idx="1121">
                  <c:v>2.2542028670731185E-2</c:v>
                </c:pt>
                <c:pt idx="1122">
                  <c:v>2.2541018615171993E-2</c:v>
                </c:pt>
                <c:pt idx="1123">
                  <c:v>2.2539918392778802E-2</c:v>
                </c:pt>
                <c:pt idx="1124">
                  <c:v>2.2538728107068806E-2</c:v>
                </c:pt>
                <c:pt idx="1125">
                  <c:v>2.2537447861319393E-2</c:v>
                </c:pt>
                <c:pt idx="1126">
                  <c:v>2.2536077759287565E-2</c:v>
                </c:pt>
                <c:pt idx="1127">
                  <c:v>2.2534617904330645E-2</c:v>
                </c:pt>
                <c:pt idx="1128">
                  <c:v>2.2533068399805956E-2</c:v>
                </c:pt>
                <c:pt idx="1129">
                  <c:v>2.2531429349390564E-2</c:v>
                </c:pt>
                <c:pt idx="1130">
                  <c:v>2.2529700856361856E-2</c:v>
                </c:pt>
                <c:pt idx="1131">
                  <c:v>2.2527883024316964E-2</c:v>
                </c:pt>
                <c:pt idx="1132">
                  <c:v>2.2525975956773081E-2</c:v>
                </c:pt>
                <c:pt idx="1133">
                  <c:v>2.2523979757007595E-2</c:v>
                </c:pt>
                <c:pt idx="1134">
                  <c:v>2.2521894528697572E-2</c:v>
                </c:pt>
                <c:pt idx="1135">
                  <c:v>2.2519720375280272E-2</c:v>
                </c:pt>
                <c:pt idx="1136">
                  <c:v>2.2517457400192953E-2</c:v>
                </c:pt>
                <c:pt idx="1137">
                  <c:v>2.2515105706872873E-2</c:v>
                </c:pt>
                <c:pt idx="1138">
                  <c:v>2.2512665398917164E-2</c:v>
                </c:pt>
                <c:pt idx="1139">
                  <c:v>2.2510136579683149E-2</c:v>
                </c:pt>
                <c:pt idx="1140">
                  <c:v>2.2507519352767957E-2</c:v>
                </c:pt>
                <c:pt idx="1141">
                  <c:v>2.2504024607874484E-2</c:v>
                </c:pt>
                <c:pt idx="1142">
                  <c:v>2.2501205694531734E-2</c:v>
                </c:pt>
                <c:pt idx="1143">
                  <c:v>2.2498719384493882E-2</c:v>
                </c:pt>
                <c:pt idx="1144">
                  <c:v>2.2495736999115223E-2</c:v>
                </c:pt>
                <c:pt idx="1145">
                  <c:v>2.2492666738189726E-2</c:v>
                </c:pt>
                <c:pt idx="1146">
                  <c:v>2.2489508705154648E-2</c:v>
                </c:pt>
                <c:pt idx="1147">
                  <c:v>2.2486263003447249E-2</c:v>
                </c:pt>
                <c:pt idx="1148">
                  <c:v>2.2482929736504786E-2</c:v>
                </c:pt>
                <c:pt idx="1149">
                  <c:v>2.2479509007924392E-2</c:v>
                </c:pt>
                <c:pt idx="1150">
                  <c:v>2.2476000921143324E-2</c:v>
                </c:pt>
                <c:pt idx="1151">
                  <c:v>2.2472405579678778E-2</c:v>
                </c:pt>
                <c:pt idx="1152">
                  <c:v>2.2468723086888076E-2</c:v>
                </c:pt>
                <c:pt idx="1153">
                  <c:v>2.2464953546368349E-2</c:v>
                </c:pt>
                <c:pt idx="1154">
                  <c:v>2.246109706147692E-2</c:v>
                </c:pt>
                <c:pt idx="1155">
                  <c:v>2.245715373581092E-2</c:v>
                </c:pt>
                <c:pt idx="1156">
                  <c:v>2.2453123672807607E-2</c:v>
                </c:pt>
                <c:pt idx="1157">
                  <c:v>2.2449006975824304E-2</c:v>
                </c:pt>
                <c:pt idx="1158">
                  <c:v>2.2444374474561712E-2</c:v>
                </c:pt>
                <c:pt idx="1159">
                  <c:v>2.2439894237420432E-2</c:v>
                </c:pt>
                <c:pt idx="1160">
                  <c:v>2.2436138116646021E-2</c:v>
                </c:pt>
                <c:pt idx="1161">
                  <c:v>2.2431675919074578E-2</c:v>
                </c:pt>
                <c:pt idx="1162">
                  <c:v>2.2427127604949249E-2</c:v>
                </c:pt>
                <c:pt idx="1163">
                  <c:v>2.2422493277787225E-2</c:v>
                </c:pt>
                <c:pt idx="1164">
                  <c:v>2.2417773041105704E-2</c:v>
                </c:pt>
                <c:pt idx="1165">
                  <c:v>2.2412966998421879E-2</c:v>
                </c:pt>
                <c:pt idx="1166">
                  <c:v>2.2408075253093074E-2</c:v>
                </c:pt>
                <c:pt idx="1167">
                  <c:v>2.2403097908716418E-2</c:v>
                </c:pt>
                <c:pt idx="1168">
                  <c:v>2.2398035068729172E-2</c:v>
                </c:pt>
                <c:pt idx="1169">
                  <c:v>2.2392886836488657E-2</c:v>
                </c:pt>
                <c:pt idx="1170">
                  <c:v>2.2387653315751876E-2</c:v>
                </c:pt>
                <c:pt idx="1171">
                  <c:v>2.2382334609716281E-2</c:v>
                </c:pt>
                <c:pt idx="1172">
                  <c:v>2.2376930821979002E-2</c:v>
                </c:pt>
                <c:pt idx="1173">
                  <c:v>2.2371442055977298E-2</c:v>
                </c:pt>
                <c:pt idx="1174">
                  <c:v>2.2365868415228363E-2</c:v>
                </c:pt>
                <c:pt idx="1175">
                  <c:v>2.2360210003249392E-2</c:v>
                </c:pt>
                <c:pt idx="1176">
                  <c:v>2.2354466923477645E-2</c:v>
                </c:pt>
                <c:pt idx="1177">
                  <c:v>2.234863927935038E-2</c:v>
                </c:pt>
                <c:pt idx="1178">
                  <c:v>2.2342727174384791E-2</c:v>
                </c:pt>
                <c:pt idx="1179">
                  <c:v>2.2336730712098074E-2</c:v>
                </c:pt>
                <c:pt idx="1180">
                  <c:v>2.2330649995927487E-2</c:v>
                </c:pt>
                <c:pt idx="1181">
                  <c:v>2.2324485129230354E-2</c:v>
                </c:pt>
                <c:pt idx="1182">
                  <c:v>2.231823621568374E-2</c:v>
                </c:pt>
                <c:pt idx="1183">
                  <c:v>2.2311903358724905E-2</c:v>
                </c:pt>
                <c:pt idx="1184">
                  <c:v>2.2305486661711171E-2</c:v>
                </c:pt>
                <c:pt idx="1185">
                  <c:v>2.229898622823967E-2</c:v>
                </c:pt>
                <c:pt idx="1186">
                  <c:v>2.229240216174766E-2</c:v>
                </c:pt>
                <c:pt idx="1187">
                  <c:v>2.2285734565752335E-2</c:v>
                </c:pt>
                <c:pt idx="1188">
                  <c:v>2.2278983543690956E-2</c:v>
                </c:pt>
                <c:pt idx="1189">
                  <c:v>2.2272149199000779E-2</c:v>
                </c:pt>
                <c:pt idx="1190">
                  <c:v>2.2265231635278937E-2</c:v>
                </c:pt>
                <c:pt idx="1191">
                  <c:v>2.2258230955882752E-2</c:v>
                </c:pt>
                <c:pt idx="1192">
                  <c:v>2.2251147264409354E-2</c:v>
                </c:pt>
                <c:pt idx="1193">
                  <c:v>2.2244119081333835E-2</c:v>
                </c:pt>
                <c:pt idx="1194">
                  <c:v>2.2239204996701289E-2</c:v>
                </c:pt>
                <c:pt idx="1195">
                  <c:v>2.2234273175563146E-2</c:v>
                </c:pt>
                <c:pt idx="1196">
                  <c:v>2.2229222438134855E-2</c:v>
                </c:pt>
                <c:pt idx="1197">
                  <c:v>2.2224091728437756E-2</c:v>
                </c:pt>
                <c:pt idx="1198">
                  <c:v>2.2218881116975453E-2</c:v>
                </c:pt>
                <c:pt idx="1199">
                  <c:v>2.2213590674251549E-2</c:v>
                </c:pt>
                <c:pt idx="1200">
                  <c:v>2.2208220470929518E-2</c:v>
                </c:pt>
                <c:pt idx="1201">
                  <c:v>2.2202770577512965E-2</c:v>
                </c:pt>
                <c:pt idx="1202">
                  <c:v>2.2197241064345619E-2</c:v>
                </c:pt>
                <c:pt idx="1203">
                  <c:v>2.2191632002090955E-2</c:v>
                </c:pt>
                <c:pt idx="1204">
                  <c:v>2.2185943461332513E-2</c:v>
                </c:pt>
                <c:pt idx="1205">
                  <c:v>2.218017551249396E-2</c:v>
                </c:pt>
                <c:pt idx="1206">
                  <c:v>2.2174328226158835E-2</c:v>
                </c:pt>
                <c:pt idx="1207">
                  <c:v>2.216840167283074E-2</c:v>
                </c:pt>
                <c:pt idx="1208">
                  <c:v>2.2163392317292363E-2</c:v>
                </c:pt>
                <c:pt idx="1209">
                  <c:v>2.2152798476655633E-2</c:v>
                </c:pt>
                <c:pt idx="1210">
                  <c:v>2.2146589402600725E-2</c:v>
                </c:pt>
                <c:pt idx="1211">
                  <c:v>2.2139396655402876E-2</c:v>
                </c:pt>
                <c:pt idx="1212">
                  <c:v>2.213393449148171E-2</c:v>
                </c:pt>
                <c:pt idx="1213">
                  <c:v>2.212748879542481E-2</c:v>
                </c:pt>
                <c:pt idx="1214">
                  <c:v>2.212096436626787E-2</c:v>
                </c:pt>
                <c:pt idx="1215">
                  <c:v>2.2114361274754302E-2</c:v>
                </c:pt>
                <c:pt idx="1216">
                  <c:v>2.2107679591307772E-2</c:v>
                </c:pt>
                <c:pt idx="1217">
                  <c:v>2.2100919386431883E-2</c:v>
                </c:pt>
                <c:pt idx="1218">
                  <c:v>2.2094080730710175E-2</c:v>
                </c:pt>
                <c:pt idx="1219">
                  <c:v>2.208716369464625E-2</c:v>
                </c:pt>
                <c:pt idx="1220">
                  <c:v>2.2080168348743712E-2</c:v>
                </c:pt>
                <c:pt idx="1221">
                  <c:v>2.2073094763586099E-2</c:v>
                </c:pt>
                <c:pt idx="1222">
                  <c:v>2.2065943009677014E-2</c:v>
                </c:pt>
                <c:pt idx="1223">
                  <c:v>2.205871315752006E-2</c:v>
                </c:pt>
                <c:pt idx="1224">
                  <c:v>2.2051405277698777E-2</c:v>
                </c:pt>
                <c:pt idx="1225">
                  <c:v>2.2044019440796703E-2</c:v>
                </c:pt>
                <c:pt idx="1226">
                  <c:v>2.2036555717077633E-2</c:v>
                </c:pt>
                <c:pt idx="1227">
                  <c:v>2.2029014177364914E-2</c:v>
                </c:pt>
                <c:pt idx="1228">
                  <c:v>2.2021394892002277E-2</c:v>
                </c:pt>
                <c:pt idx="1229">
                  <c:v>2.2013697931653198E-2</c:v>
                </c:pt>
                <c:pt idx="1230">
                  <c:v>2.2005923366821278E-2</c:v>
                </c:pt>
                <c:pt idx="1231">
                  <c:v>2.1998071268010122E-2</c:v>
                </c:pt>
                <c:pt idx="1232">
                  <c:v>2.1990141705723332E-2</c:v>
                </c:pt>
                <c:pt idx="1233">
                  <c:v>2.198213475046451E-2</c:v>
                </c:pt>
                <c:pt idx="1234">
                  <c:v>2.1974050472817197E-2</c:v>
                </c:pt>
                <c:pt idx="1235">
                  <c:v>2.1965888943364931E-2</c:v>
                </c:pt>
                <c:pt idx="1236">
                  <c:v>2.1957650232531378E-2</c:v>
                </c:pt>
                <c:pt idx="1237">
                  <c:v>2.1949334410820143E-2</c:v>
                </c:pt>
                <c:pt idx="1238">
                  <c:v>2.1940941548894699E-2</c:v>
                </c:pt>
                <c:pt idx="1239">
                  <c:v>2.193247171725865E-2</c:v>
                </c:pt>
                <c:pt idx="1240">
                  <c:v>2.1923924986335663E-2</c:v>
                </c:pt>
                <c:pt idx="1241">
                  <c:v>2.1915301426789213E-2</c:v>
                </c:pt>
                <c:pt idx="1242">
                  <c:v>2.1906601109042967E-2</c:v>
                </c:pt>
                <c:pt idx="1243">
                  <c:v>2.1897824103760399E-2</c:v>
                </c:pt>
                <c:pt idx="1244">
                  <c:v>2.1888970481205305E-2</c:v>
                </c:pt>
                <c:pt idx="1245">
                  <c:v>2.1877496950160058E-2</c:v>
                </c:pt>
                <c:pt idx="1246">
                  <c:v>2.1869740764826062E-2</c:v>
                </c:pt>
                <c:pt idx="1247">
                  <c:v>2.1861950616619552E-2</c:v>
                </c:pt>
                <c:pt idx="1248">
                  <c:v>2.1852791231129487E-2</c:v>
                </c:pt>
                <c:pt idx="1249">
                  <c:v>2.1843555581124718E-2</c:v>
                </c:pt>
                <c:pt idx="1250">
                  <c:v>2.1834243737268721E-2</c:v>
                </c:pt>
                <c:pt idx="1251">
                  <c:v>2.1824855769905227E-2</c:v>
                </c:pt>
                <c:pt idx="1252">
                  <c:v>2.1815391749857582E-2</c:v>
                </c:pt>
                <c:pt idx="1253">
                  <c:v>2.1805851747309646E-2</c:v>
                </c:pt>
                <c:pt idx="1254">
                  <c:v>2.1796235833164701E-2</c:v>
                </c:pt>
                <c:pt idx="1255">
                  <c:v>2.1786544077606607E-2</c:v>
                </c:pt>
                <c:pt idx="1256">
                  <c:v>2.1776776551378774E-2</c:v>
                </c:pt>
                <c:pt idx="1257">
                  <c:v>2.1766933324984805E-2</c:v>
                </c:pt>
                <c:pt idx="1258">
                  <c:v>2.1754166628644711E-2</c:v>
                </c:pt>
                <c:pt idx="1259">
                  <c:v>2.1747020053632937E-2</c:v>
                </c:pt>
                <c:pt idx="1260">
                  <c:v>2.1736950149682244E-2</c:v>
                </c:pt>
                <c:pt idx="1261">
                  <c:v>2.1726804827819635E-2</c:v>
                </c:pt>
                <c:pt idx="1262">
                  <c:v>2.1716584158308905E-2</c:v>
                </c:pt>
                <c:pt idx="1263">
                  <c:v>2.1706288211813529E-2</c:v>
                </c:pt>
                <c:pt idx="1264">
                  <c:v>2.1695917058837111E-2</c:v>
                </c:pt>
                <c:pt idx="1265">
                  <c:v>2.1685470769883253E-2</c:v>
                </c:pt>
                <c:pt idx="1266">
                  <c:v>2.167494941561543E-2</c:v>
                </c:pt>
                <c:pt idx="1267">
                  <c:v>2.1664353066297437E-2</c:v>
                </c:pt>
                <c:pt idx="1268">
                  <c:v>2.1653681792752622E-2</c:v>
                </c:pt>
                <c:pt idx="1269">
                  <c:v>2.1642935665244778E-2</c:v>
                </c:pt>
                <c:pt idx="1270">
                  <c:v>2.1632114754597254E-2</c:v>
                </c:pt>
                <c:pt idx="1271">
                  <c:v>2.1621219130993907E-2</c:v>
                </c:pt>
                <c:pt idx="1272">
                  <c:v>2.1610248865338022E-2</c:v>
                </c:pt>
                <c:pt idx="1273">
                  <c:v>2.1599204027893393E-2</c:v>
                </c:pt>
                <c:pt idx="1274">
                  <c:v>2.1588084689323495E-2</c:v>
                </c:pt>
                <c:pt idx="1275">
                  <c:v>2.1576890920051994E-2</c:v>
                </c:pt>
                <c:pt idx="1276">
                  <c:v>2.1565622790742367E-2</c:v>
                </c:pt>
                <c:pt idx="1277">
                  <c:v>2.1554280371738344E-2</c:v>
                </c:pt>
                <c:pt idx="1278">
                  <c:v>2.1542863733863271E-2</c:v>
                </c:pt>
                <c:pt idx="1279">
                  <c:v>2.1531372947301008E-2</c:v>
                </c:pt>
                <c:pt idx="1280">
                  <c:v>2.1519808082874903E-2</c:v>
                </c:pt>
                <c:pt idx="1281">
                  <c:v>2.1508169210928685E-2</c:v>
                </c:pt>
                <c:pt idx="1282">
                  <c:v>2.149645640212583E-2</c:v>
                </c:pt>
                <c:pt idx="1283">
                  <c:v>2.1484669726810068E-2</c:v>
                </c:pt>
                <c:pt idx="1284">
                  <c:v>2.1472809255804748E-2</c:v>
                </c:pt>
                <c:pt idx="1285">
                  <c:v>2.1460875059293727E-2</c:v>
                </c:pt>
                <c:pt idx="1286">
                  <c:v>2.1448867208260225E-2</c:v>
                </c:pt>
                <c:pt idx="1287">
                  <c:v>2.1436785772728228E-2</c:v>
                </c:pt>
                <c:pt idx="1288">
                  <c:v>2.1424630823521085E-2</c:v>
                </c:pt>
                <c:pt idx="1289">
                  <c:v>2.1412402431142397E-2</c:v>
                </c:pt>
                <c:pt idx="1290">
                  <c:v>2.1400100666095767E-2</c:v>
                </c:pt>
                <c:pt idx="1291">
                  <c:v>2.1387725598964735E-2</c:v>
                </c:pt>
                <c:pt idx="1292">
                  <c:v>2.1375277300172968E-2</c:v>
                </c:pt>
                <c:pt idx="1293">
                  <c:v>2.1362755840304004E-2</c:v>
                </c:pt>
                <c:pt idx="1294">
                  <c:v>2.1350161289861447E-2</c:v>
                </c:pt>
                <c:pt idx="1295">
                  <c:v>2.1337493719588707E-2</c:v>
                </c:pt>
                <c:pt idx="1296">
                  <c:v>2.1324753199589708E-2</c:v>
                </c:pt>
                <c:pt idx="1297">
                  <c:v>2.1311939800927604E-2</c:v>
                </c:pt>
                <c:pt idx="1298">
                  <c:v>2.1299053593706319E-2</c:v>
                </c:pt>
                <c:pt idx="1299">
                  <c:v>2.1286094648589327E-2</c:v>
                </c:pt>
                <c:pt idx="1300">
                  <c:v>2.1273063036240103E-2</c:v>
                </c:pt>
                <c:pt idx="1301">
                  <c:v>2.1259958826922443E-2</c:v>
                </c:pt>
                <c:pt idx="1302">
                  <c:v>2.1246782091379757E-2</c:v>
                </c:pt>
                <c:pt idx="1303">
                  <c:v>2.1233532900115648E-2</c:v>
                </c:pt>
                <c:pt idx="1304">
                  <c:v>2.1220211323713656E-2</c:v>
                </c:pt>
                <c:pt idx="1305">
                  <c:v>2.1206817432597447E-2</c:v>
                </c:pt>
                <c:pt idx="1306">
                  <c:v>2.1193351297270624E-2</c:v>
                </c:pt>
                <c:pt idx="1307">
                  <c:v>2.1179812988396662E-2</c:v>
                </c:pt>
                <c:pt idx="1308">
                  <c:v>2.1166202576399229E-2</c:v>
                </c:pt>
                <c:pt idx="1309">
                  <c:v>2.1152520131781927E-2</c:v>
                </c:pt>
                <c:pt idx="1310">
                  <c:v>2.1138765725288167E-2</c:v>
                </c:pt>
                <c:pt idx="1311">
                  <c:v>2.1124939427181744E-2</c:v>
                </c:pt>
                <c:pt idx="1312">
                  <c:v>2.1111041308286005E-2</c:v>
                </c:pt>
                <c:pt idx="1313">
                  <c:v>2.109306687874124E-2</c:v>
                </c:pt>
                <c:pt idx="1314">
                  <c:v>2.1083029889501503E-2</c:v>
                </c:pt>
                <c:pt idx="1315">
                  <c:v>2.1068916730859755E-2</c:v>
                </c:pt>
                <c:pt idx="1316">
                  <c:v>2.1054732033363166E-2</c:v>
                </c:pt>
                <c:pt idx="1317">
                  <c:v>2.1040475867595276E-2</c:v>
                </c:pt>
                <c:pt idx="1318">
                  <c:v>2.1026148304059689E-2</c:v>
                </c:pt>
                <c:pt idx="1319">
                  <c:v>2.1011749413339942E-2</c:v>
                </c:pt>
                <c:pt idx="1320">
                  <c:v>2.0997279265939639E-2</c:v>
                </c:pt>
                <c:pt idx="1321">
                  <c:v>2.0982737932362383E-2</c:v>
                </c:pt>
                <c:pt idx="1322">
                  <c:v>2.0968125483191713E-2</c:v>
                </c:pt>
                <c:pt idx="1323">
                  <c:v>2.0953441988851296E-2</c:v>
                </c:pt>
                <c:pt idx="1324">
                  <c:v>2.0938687520004606E-2</c:v>
                </c:pt>
                <c:pt idx="1325">
                  <c:v>2.0923862147075312E-2</c:v>
                </c:pt>
                <c:pt idx="1326">
                  <c:v>2.0908965940806823E-2</c:v>
                </c:pt>
                <c:pt idx="1327">
                  <c:v>2.0893998971382999E-2</c:v>
                </c:pt>
                <c:pt idx="1328">
                  <c:v>2.0878961309627186E-2</c:v>
                </c:pt>
                <c:pt idx="1329">
                  <c:v>2.0863853025963053E-2</c:v>
                </c:pt>
                <c:pt idx="1330">
                  <c:v>2.0848674191054073E-2</c:v>
                </c:pt>
                <c:pt idx="1331">
                  <c:v>2.0833424875164042E-2</c:v>
                </c:pt>
                <c:pt idx="1332">
                  <c:v>2.0818105149116306E-2</c:v>
                </c:pt>
                <c:pt idx="1333">
                  <c:v>2.0802715083254597E-2</c:v>
                </c:pt>
                <c:pt idx="1334">
                  <c:v>2.0787254748082518E-2</c:v>
                </c:pt>
                <c:pt idx="1335">
                  <c:v>2.0771724214343479E-2</c:v>
                </c:pt>
                <c:pt idx="1336">
                  <c:v>2.0756123552381212E-2</c:v>
                </c:pt>
                <c:pt idx="1337">
                  <c:v>2.0740452832859191E-2</c:v>
                </c:pt>
                <c:pt idx="1338">
                  <c:v>2.0724712126201084E-2</c:v>
                </c:pt>
                <c:pt idx="1339">
                  <c:v>2.0708901502910493E-2</c:v>
                </c:pt>
                <c:pt idx="1340">
                  <c:v>2.069302103373083E-2</c:v>
                </c:pt>
                <c:pt idx="1341">
                  <c:v>2.0677070789005825E-2</c:v>
                </c:pt>
                <c:pt idx="1342">
                  <c:v>2.0661050839398953E-2</c:v>
                </c:pt>
                <c:pt idx="1343">
                  <c:v>2.0644961255253946E-2</c:v>
                </c:pt>
                <c:pt idx="1344">
                  <c:v>2.0628802107234279E-2</c:v>
                </c:pt>
                <c:pt idx="1345">
                  <c:v>2.0612573465923489E-2</c:v>
                </c:pt>
                <c:pt idx="1346">
                  <c:v>2.0596275401745245E-2</c:v>
                </c:pt>
                <c:pt idx="1347">
                  <c:v>2.0579907985283086E-2</c:v>
                </c:pt>
                <c:pt idx="1348">
                  <c:v>2.0563471287040613E-2</c:v>
                </c:pt>
                <c:pt idx="1349">
                  <c:v>2.0544601744871827E-2</c:v>
                </c:pt>
                <c:pt idx="1350">
                  <c:v>2.0530390327548886E-2</c:v>
                </c:pt>
                <c:pt idx="1351">
                  <c:v>2.0513746207226902E-2</c:v>
                </c:pt>
                <c:pt idx="1352">
                  <c:v>2.0497033087378824E-2</c:v>
                </c:pt>
                <c:pt idx="1353">
                  <c:v>2.0480251038428321E-2</c:v>
                </c:pt>
                <c:pt idx="1354">
                  <c:v>2.0463400130958931E-2</c:v>
                </c:pt>
                <c:pt idx="1355">
                  <c:v>2.0446480435394321E-2</c:v>
                </c:pt>
                <c:pt idx="1356">
                  <c:v>2.0429492022397966E-2</c:v>
                </c:pt>
                <c:pt idx="1357">
                  <c:v>2.0412434962393533E-2</c:v>
                </c:pt>
                <c:pt idx="1358">
                  <c:v>2.0395309326044497E-2</c:v>
                </c:pt>
                <c:pt idx="1359">
                  <c:v>2.0378115183774526E-2</c:v>
                </c:pt>
                <c:pt idx="1360">
                  <c:v>2.0360852606247093E-2</c:v>
                </c:pt>
                <c:pt idx="1361">
                  <c:v>2.034352166380593E-2</c:v>
                </c:pt>
                <c:pt idx="1362">
                  <c:v>2.0326122427114512E-2</c:v>
                </c:pt>
                <c:pt idx="1363">
                  <c:v>2.0308654966596507E-2</c:v>
                </c:pt>
                <c:pt idx="1364">
                  <c:v>2.0286096669606124E-2</c:v>
                </c:pt>
                <c:pt idx="1365">
                  <c:v>2.0273515656654695E-2</c:v>
                </c:pt>
                <c:pt idx="1366">
                  <c:v>2.0255843948238095E-2</c:v>
                </c:pt>
                <c:pt idx="1367">
                  <c:v>2.0235564520261207E-2</c:v>
                </c:pt>
                <c:pt idx="1368">
                  <c:v>2.0220296777031521E-2</c:v>
                </c:pt>
                <c:pt idx="1369">
                  <c:v>2.020242145532869E-2</c:v>
                </c:pt>
                <c:pt idx="1370">
                  <c:v>2.0184478403644235E-2</c:v>
                </c:pt>
                <c:pt idx="1371">
                  <c:v>2.0166467692561696E-2</c:v>
                </c:pt>
                <c:pt idx="1372">
                  <c:v>2.0148389392424804E-2</c:v>
                </c:pt>
                <c:pt idx="1373">
                  <c:v>2.0130243573976969E-2</c:v>
                </c:pt>
                <c:pt idx="1374">
                  <c:v>2.0112030307641859E-2</c:v>
                </c:pt>
                <c:pt idx="1375">
                  <c:v>2.0093749663923077E-2</c:v>
                </c:pt>
                <c:pt idx="1376">
                  <c:v>2.0075401713484098E-2</c:v>
                </c:pt>
                <c:pt idx="1377">
                  <c:v>2.0056986526748588E-2</c:v>
                </c:pt>
                <c:pt idx="1378">
                  <c:v>2.0038504174300087E-2</c:v>
                </c:pt>
                <c:pt idx="1379">
                  <c:v>2.0019954726642197E-2</c:v>
                </c:pt>
                <c:pt idx="1380">
                  <c:v>2.0001338254358458E-2</c:v>
                </c:pt>
                <c:pt idx="1381">
                  <c:v>1.9982654827872537E-2</c:v>
                </c:pt>
                <c:pt idx="1382">
                  <c:v>1.9963904517927844E-2</c:v>
                </c:pt>
                <c:pt idx="1383">
                  <c:v>1.9945087394788175E-2</c:v>
                </c:pt>
                <c:pt idx="1384">
                  <c:v>1.992620352919694E-2</c:v>
                </c:pt>
                <c:pt idx="1385">
                  <c:v>1.9907252991577806E-2</c:v>
                </c:pt>
                <c:pt idx="1386">
                  <c:v>1.9888235852514313E-2</c:v>
                </c:pt>
                <c:pt idx="1387">
                  <c:v>1.986915218259E-2</c:v>
                </c:pt>
                <c:pt idx="1388">
                  <c:v>1.9850002052228533E-2</c:v>
                </c:pt>
                <c:pt idx="1389">
                  <c:v>1.9830785532093387E-2</c:v>
                </c:pt>
                <c:pt idx="1390">
                  <c:v>1.9811502692608229E-2</c:v>
                </c:pt>
                <c:pt idx="1391">
                  <c:v>1.9792153604356599E-2</c:v>
                </c:pt>
                <c:pt idx="1392">
                  <c:v>1.97727383378421E-2</c:v>
                </c:pt>
                <c:pt idx="1393">
                  <c:v>1.9753256963568333E-2</c:v>
                </c:pt>
                <c:pt idx="1394">
                  <c:v>1.9733709552278711E-2</c:v>
                </c:pt>
                <c:pt idx="1395">
                  <c:v>1.9714096174237028E-2</c:v>
                </c:pt>
                <c:pt idx="1396">
                  <c:v>1.9694416900106759E-2</c:v>
                </c:pt>
                <c:pt idx="1397">
                  <c:v>1.9674671800471444E-2</c:v>
                </c:pt>
                <c:pt idx="1398">
                  <c:v>1.9654860945674812E-2</c:v>
                </c:pt>
                <c:pt idx="1399">
                  <c:v>1.9634984406460276E-2</c:v>
                </c:pt>
                <c:pt idx="1400">
                  <c:v>1.9615042253331438E-2</c:v>
                </c:pt>
                <c:pt idx="1401">
                  <c:v>1.958930604320841E-2</c:v>
                </c:pt>
                <c:pt idx="1402">
                  <c:v>1.9569214180155114E-2</c:v>
                </c:pt>
                <c:pt idx="1403">
                  <c:v>1.9551940541715496E-2</c:v>
                </c:pt>
                <c:pt idx="1404">
                  <c:v>1.9531727310626579E-2</c:v>
                </c:pt>
                <c:pt idx="1405">
                  <c:v>1.951144882837319E-2</c:v>
                </c:pt>
                <c:pt idx="1406">
                  <c:v>1.9491105165458933E-2</c:v>
                </c:pt>
                <c:pt idx="1407">
                  <c:v>1.947069639238741E-2</c:v>
                </c:pt>
                <c:pt idx="1408">
                  <c:v>1.945022257974216E-2</c:v>
                </c:pt>
                <c:pt idx="1409">
                  <c:v>1.9429683798026787E-2</c:v>
                </c:pt>
                <c:pt idx="1410">
                  <c:v>1.9409080117744892E-2</c:v>
                </c:pt>
                <c:pt idx="1411">
                  <c:v>1.938841160940008E-2</c:v>
                </c:pt>
                <c:pt idx="1412">
                  <c:v>1.9367678343735761E-2</c:v>
                </c:pt>
                <c:pt idx="1413">
                  <c:v>1.9346880391095667E-2</c:v>
                </c:pt>
                <c:pt idx="1414">
                  <c:v>1.9320045229562766E-2</c:v>
                </c:pt>
                <c:pt idx="1415">
                  <c:v>1.9305090707142369E-2</c:v>
                </c:pt>
                <c:pt idx="1416">
                  <c:v>1.9284099116916309E-2</c:v>
                </c:pt>
                <c:pt idx="1417">
                  <c:v>1.9263043121888757E-2</c:v>
                </c:pt>
                <c:pt idx="1418">
                  <c:v>1.9241922792643251E-2</c:v>
                </c:pt>
                <c:pt idx="1419">
                  <c:v>1.9217706587282279E-2</c:v>
                </c:pt>
                <c:pt idx="1420">
                  <c:v>1.9199489413432858E-2</c:v>
                </c:pt>
                <c:pt idx="1421">
                  <c:v>1.9178176504794919E-2</c:v>
                </c:pt>
                <c:pt idx="1422">
                  <c:v>1.9156799543793568E-2</c:v>
                </c:pt>
                <c:pt idx="1423">
                  <c:v>1.9135358601332086E-2</c:v>
                </c:pt>
                <c:pt idx="1424">
                  <c:v>1.9113853747754206E-2</c:v>
                </c:pt>
                <c:pt idx="1425">
                  <c:v>1.9092285053723401E-2</c:v>
                </c:pt>
                <c:pt idx="1426">
                  <c:v>1.9070652589663339E-2</c:v>
                </c:pt>
                <c:pt idx="1427">
                  <c:v>1.9048956426317432E-2</c:v>
                </c:pt>
                <c:pt idx="1428">
                  <c:v>1.9027196633949472E-2</c:v>
                </c:pt>
                <c:pt idx="1429">
                  <c:v>1.9005373283222937E-2</c:v>
                </c:pt>
                <c:pt idx="1430">
                  <c:v>1.8983486444721365E-2</c:v>
                </c:pt>
                <c:pt idx="1431">
                  <c:v>1.8961536188948358E-2</c:v>
                </c:pt>
                <c:pt idx="1432">
                  <c:v>1.893952258640752E-2</c:v>
                </c:pt>
                <c:pt idx="1433">
                  <c:v>1.8917445707602454E-2</c:v>
                </c:pt>
                <c:pt idx="1434">
                  <c:v>1.8895305623196634E-2</c:v>
                </c:pt>
                <c:pt idx="1435">
                  <c:v>1.8873102403533792E-2</c:v>
                </c:pt>
                <c:pt idx="1436">
                  <c:v>1.8850836119277403E-2</c:v>
                </c:pt>
                <c:pt idx="1437">
                  <c:v>1.8828506841011006E-2</c:v>
                </c:pt>
                <c:pt idx="1438">
                  <c:v>1.8806114639158267E-2</c:v>
                </c:pt>
                <c:pt idx="1439">
                  <c:v>1.8783659584382661E-2</c:v>
                </c:pt>
                <c:pt idx="1440">
                  <c:v>1.8761141747027921E-2</c:v>
                </c:pt>
                <c:pt idx="1441">
                  <c:v>1.8738561197837456E-2</c:v>
                </c:pt>
                <c:pt idx="1442">
                  <c:v>1.8715918007154997E-2</c:v>
                </c:pt>
                <c:pt idx="1443">
                  <c:v>1.869321224564402E-2</c:v>
                </c:pt>
                <c:pt idx="1444">
                  <c:v>1.8670443983808127E-2</c:v>
                </c:pt>
                <c:pt idx="1445">
                  <c:v>1.8647613292150922E-2</c:v>
                </c:pt>
                <c:pt idx="1446">
                  <c:v>1.8624720241335879E-2</c:v>
                </c:pt>
                <c:pt idx="1447">
                  <c:v>1.860176490170673E-2</c:v>
                </c:pt>
                <c:pt idx="1448">
                  <c:v>1.8578747344006885E-2</c:v>
                </c:pt>
                <c:pt idx="1449">
                  <c:v>1.8555667638580076E-2</c:v>
                </c:pt>
                <c:pt idx="1450">
                  <c:v>1.8532525856089777E-2</c:v>
                </c:pt>
                <c:pt idx="1451">
                  <c:v>1.8509322066959655E-2</c:v>
                </c:pt>
                <c:pt idx="1452">
                  <c:v>1.8486056341773249E-2</c:v>
                </c:pt>
                <c:pt idx="1453">
                  <c:v>1.8464950248260337E-2</c:v>
                </c:pt>
                <c:pt idx="1454">
                  <c:v>1.8451202234333053E-2</c:v>
                </c:pt>
                <c:pt idx="1455">
                  <c:v>1.8439432611936368E-2</c:v>
                </c:pt>
                <c:pt idx="1456">
                  <c:v>1.8425718412080627E-2</c:v>
                </c:pt>
                <c:pt idx="1457">
                  <c:v>1.8412022805192052E-2</c:v>
                </c:pt>
                <c:pt idx="1458">
                  <c:v>1.8398346060974902E-2</c:v>
                </c:pt>
                <c:pt idx="1459">
                  <c:v>1.8384688449213371E-2</c:v>
                </c:pt>
                <c:pt idx="1460">
                  <c:v>1.8371050239531783E-2</c:v>
                </c:pt>
                <c:pt idx="1461">
                  <c:v>1.8357431701714333E-2</c:v>
                </c:pt>
                <c:pt idx="1462">
                  <c:v>1.8343833105545215E-2</c:v>
                </c:pt>
                <c:pt idx="1463">
                  <c:v>1.8330254720728689E-2</c:v>
                </c:pt>
                <c:pt idx="1464">
                  <c:v>1.8316696816969014E-2</c:v>
                </c:pt>
                <c:pt idx="1465">
                  <c:v>1.8303159663970447E-2</c:v>
                </c:pt>
                <c:pt idx="1466">
                  <c:v>1.8289643531597122E-2</c:v>
                </c:pt>
                <c:pt idx="1467">
                  <c:v>1.8276148689393423E-2</c:v>
                </c:pt>
                <c:pt idx="1468">
                  <c:v>1.8262675407143547E-2</c:v>
                </c:pt>
                <c:pt idx="1469">
                  <c:v>1.8244390473975969E-2</c:v>
                </c:pt>
                <c:pt idx="1470">
                  <c:v>1.8235794601801913E-2</c:v>
                </c:pt>
                <c:pt idx="1471">
                  <c:v>1.8221892036902609E-2</c:v>
                </c:pt>
                <c:pt idx="1472">
                  <c:v>1.8207093087756476E-2</c:v>
                </c:pt>
                <c:pt idx="1473">
                  <c:v>1.8193734946203577E-2</c:v>
                </c:pt>
                <c:pt idx="1474">
                  <c:v>1.8180400021678977E-2</c:v>
                </c:pt>
                <c:pt idx="1475">
                  <c:v>1.8167088583727065E-2</c:v>
                </c:pt>
                <c:pt idx="1476">
                  <c:v>1.815380090221197E-2</c:v>
                </c:pt>
                <c:pt idx="1477">
                  <c:v>1.8140537246837951E-2</c:v>
                </c:pt>
                <c:pt idx="1478">
                  <c:v>1.8127297887229332E-2</c:v>
                </c:pt>
                <c:pt idx="1479">
                  <c:v>1.8114083093250244E-2</c:v>
                </c:pt>
                <c:pt idx="1480">
                  <c:v>1.8100893134604945E-2</c:v>
                </c:pt>
                <c:pt idx="1481">
                  <c:v>1.8087728280917759E-2</c:v>
                </c:pt>
                <c:pt idx="1482">
                  <c:v>1.8074588802132752E-2</c:v>
                </c:pt>
                <c:pt idx="1483">
                  <c:v>1.8061474967714375E-2</c:v>
                </c:pt>
                <c:pt idx="1484">
                  <c:v>1.8048387047606695E-2</c:v>
                </c:pt>
                <c:pt idx="1485">
                  <c:v>1.8035325311513972E-2</c:v>
                </c:pt>
                <c:pt idx="1486">
                  <c:v>1.8022290029060528E-2</c:v>
                </c:pt>
                <c:pt idx="1487">
                  <c:v>1.8009281470110494E-2</c:v>
                </c:pt>
                <c:pt idx="1488">
                  <c:v>1.7996299904368129E-2</c:v>
                </c:pt>
                <c:pt idx="1489">
                  <c:v>1.7983345601457756E-2</c:v>
                </c:pt>
                <c:pt idx="1490">
                  <c:v>1.797041883116357E-2</c:v>
                </c:pt>
                <c:pt idx="1491">
                  <c:v>1.7957519863269766E-2</c:v>
                </c:pt>
                <c:pt idx="1492">
                  <c:v>1.7944648967400667E-2</c:v>
                </c:pt>
                <c:pt idx="1493">
                  <c:v>1.7931806413340468E-2</c:v>
                </c:pt>
                <c:pt idx="1494">
                  <c:v>1.7918992470873363E-2</c:v>
                </c:pt>
                <c:pt idx="1495">
                  <c:v>1.7906207409783548E-2</c:v>
                </c:pt>
                <c:pt idx="1496">
                  <c:v>1.7893451499615409E-2</c:v>
                </c:pt>
                <c:pt idx="1497">
                  <c:v>1.7880725010153142E-2</c:v>
                </c:pt>
                <c:pt idx="1498">
                  <c:v>1.7868028211260878E-2</c:v>
                </c:pt>
                <c:pt idx="1499">
                  <c:v>1.7855361372562939E-2</c:v>
                </c:pt>
                <c:pt idx="1500">
                  <c:v>1.784272476384352E-2</c:v>
                </c:pt>
                <c:pt idx="1501">
                  <c:v>1.7830118654647009E-2</c:v>
                </c:pt>
                <c:pt idx="1502">
                  <c:v>1.7817543314997408E-2</c:v>
                </c:pt>
                <c:pt idx="1503">
                  <c:v>1.7804999014359169E-2</c:v>
                </c:pt>
                <c:pt idx="1504">
                  <c:v>1.7792486022756293E-2</c:v>
                </c:pt>
                <c:pt idx="1505">
                  <c:v>1.7772886655507136E-2</c:v>
                </c:pt>
                <c:pt idx="1506">
                  <c:v>1.7760455410833487E-2</c:v>
                </c:pt>
                <c:pt idx="1507">
                  <c:v>1.7752471259440128E-2</c:v>
                </c:pt>
                <c:pt idx="1508">
                  <c:v>1.7740094285434438E-2</c:v>
                </c:pt>
                <c:pt idx="1509">
                  <c:v>1.772775005009386E-2</c:v>
                </c:pt>
                <c:pt idx="1510">
                  <c:v>1.7715438823175944E-2</c:v>
                </c:pt>
                <c:pt idx="1511">
                  <c:v>1.7703160874411594E-2</c:v>
                </c:pt>
                <c:pt idx="1512">
                  <c:v>1.769091647355836E-2</c:v>
                </c:pt>
                <c:pt idx="1513">
                  <c:v>1.7678705890347146E-2</c:v>
                </c:pt>
                <c:pt idx="1514">
                  <c:v>1.7666529394562147E-2</c:v>
                </c:pt>
                <c:pt idx="1515">
                  <c:v>1.7654387255960913E-2</c:v>
                </c:pt>
                <c:pt idx="1516">
                  <c:v>1.7642279744247702E-2</c:v>
                </c:pt>
                <c:pt idx="1517">
                  <c:v>1.763020712920671E-2</c:v>
                </c:pt>
                <c:pt idx="1518">
                  <c:v>1.7618169680542195E-2</c:v>
                </c:pt>
                <c:pt idx="1519">
                  <c:v>1.7600174143934666E-2</c:v>
                </c:pt>
                <c:pt idx="1520">
                  <c:v>1.7589929293526652E-2</c:v>
                </c:pt>
                <c:pt idx="1521">
                  <c:v>1.7578010453451753E-2</c:v>
                </c:pt>
                <c:pt idx="1522">
                  <c:v>1.7566127931525344E-2</c:v>
                </c:pt>
                <c:pt idx="1523">
                  <c:v>1.7552592723690807E-2</c:v>
                </c:pt>
                <c:pt idx="1524">
                  <c:v>1.7542472921014962E-2</c:v>
                </c:pt>
                <c:pt idx="1525">
                  <c:v>1.7530700971919444E-2</c:v>
                </c:pt>
                <c:pt idx="1526">
                  <c:v>1.7518966419949322E-2</c:v>
                </c:pt>
                <c:pt idx="1527">
                  <c:v>1.750726953472892E-2</c:v>
                </c:pt>
                <c:pt idx="1528">
                  <c:v>1.7495610586042432E-2</c:v>
                </c:pt>
                <c:pt idx="1529">
                  <c:v>1.7483989843674053E-2</c:v>
                </c:pt>
                <c:pt idx="1530">
                  <c:v>1.747240757716817E-2</c:v>
                </c:pt>
                <c:pt idx="1531">
                  <c:v>1.7460864056388914E-2</c:v>
                </c:pt>
                <c:pt idx="1532">
                  <c:v>1.744935955112048E-2</c:v>
                </c:pt>
                <c:pt idx="1533">
                  <c:v>1.7437894331067127E-2</c:v>
                </c:pt>
                <c:pt idx="1534">
                  <c:v>1.7426468665933115E-2</c:v>
                </c:pt>
                <c:pt idx="1535">
                  <c:v>1.7415082825342765E-2</c:v>
                </c:pt>
                <c:pt idx="1536">
                  <c:v>1.7403737079240145E-2</c:v>
                </c:pt>
                <c:pt idx="1537">
                  <c:v>1.7392431697169641E-2</c:v>
                </c:pt>
                <c:pt idx="1538">
                  <c:v>1.738116694891545E-2</c:v>
                </c:pt>
                <c:pt idx="1539">
                  <c:v>1.7369943104181829E-2</c:v>
                </c:pt>
                <c:pt idx="1540">
                  <c:v>1.7358760432832909E-2</c:v>
                </c:pt>
                <c:pt idx="1541">
                  <c:v>1.7347619204493014E-2</c:v>
                </c:pt>
                <c:pt idx="1542">
                  <c:v>1.7336519688866403E-2</c:v>
                </c:pt>
                <c:pt idx="1543">
                  <c:v>1.7325462155817206E-2</c:v>
                </c:pt>
                <c:pt idx="1544">
                  <c:v>1.7314446874809875E-2</c:v>
                </c:pt>
                <c:pt idx="1545">
                  <c:v>1.7303474115948347E-2</c:v>
                </c:pt>
                <c:pt idx="1546">
                  <c:v>1.7292544148617139E-2</c:v>
                </c:pt>
                <c:pt idx="1547">
                  <c:v>1.7281657242680382E-2</c:v>
                </c:pt>
                <c:pt idx="1548">
                  <c:v>1.7270813667922269E-2</c:v>
                </c:pt>
                <c:pt idx="1549">
                  <c:v>1.7260013693967124E-2</c:v>
                </c:pt>
                <c:pt idx="1550">
                  <c:v>1.7249257590679079E-2</c:v>
                </c:pt>
                <c:pt idx="1551">
                  <c:v>1.7238545627682456E-2</c:v>
                </c:pt>
                <c:pt idx="1552">
                  <c:v>1.7227878074761449E-2</c:v>
                </c:pt>
                <c:pt idx="1553">
                  <c:v>1.7217255201620318E-2</c:v>
                </c:pt>
                <c:pt idx="1554">
                  <c:v>1.7206677277963323E-2</c:v>
                </c:pt>
                <c:pt idx="1555">
                  <c:v>1.719614457349472E-2</c:v>
                </c:pt>
                <c:pt idx="1556">
                  <c:v>1.7185657358078643E-2</c:v>
                </c:pt>
                <c:pt idx="1557">
                  <c:v>1.7173728015764667E-2</c:v>
                </c:pt>
                <c:pt idx="1558">
                  <c:v>1.7163339184929072E-2</c:v>
                </c:pt>
                <c:pt idx="1559">
                  <c:v>1.7154471342788469E-2</c:v>
                </c:pt>
                <c:pt idx="1560">
                  <c:v>1.7144168780545144E-2</c:v>
                </c:pt>
                <c:pt idx="1561">
                  <c:v>1.7133913055875638E-2</c:v>
                </c:pt>
                <c:pt idx="1562">
                  <c:v>1.7123704438564147E-2</c:v>
                </c:pt>
                <c:pt idx="1563">
                  <c:v>1.7113543198314929E-2</c:v>
                </c:pt>
                <c:pt idx="1564">
                  <c:v>1.7103429604912179E-2</c:v>
                </c:pt>
                <c:pt idx="1565">
                  <c:v>1.7093363927980221E-2</c:v>
                </c:pt>
                <c:pt idx="1566">
                  <c:v>1.7083346437383184E-2</c:v>
                </c:pt>
                <c:pt idx="1567">
                  <c:v>1.7073377402745393E-2</c:v>
                </c:pt>
                <c:pt idx="1568">
                  <c:v>1.7063457093851042E-2</c:v>
                </c:pt>
                <c:pt idx="1569">
                  <c:v>1.705358578040439E-2</c:v>
                </c:pt>
                <c:pt idx="1570">
                  <c:v>1.7043763732189632E-2</c:v>
                </c:pt>
                <c:pt idx="1571">
                  <c:v>1.7033991218751154E-2</c:v>
                </c:pt>
                <c:pt idx="1572">
                  <c:v>1.7024268510033025E-2</c:v>
                </c:pt>
                <c:pt idx="1573">
                  <c:v>1.7014595875739502E-2</c:v>
                </c:pt>
                <c:pt idx="1574">
                  <c:v>1.7002233644261011E-2</c:v>
                </c:pt>
                <c:pt idx="1575">
                  <c:v>1.6995401909083441E-2</c:v>
                </c:pt>
                <c:pt idx="1576">
                  <c:v>1.6985881116289292E-2</c:v>
                </c:pt>
                <c:pt idx="1577">
                  <c:v>1.697641147665685E-2</c:v>
                </c:pt>
                <c:pt idx="1578">
                  <c:v>1.6966993260130181E-2</c:v>
                </c:pt>
                <c:pt idx="1579">
                  <c:v>1.6957626736333609E-2</c:v>
                </c:pt>
                <c:pt idx="1580">
                  <c:v>1.6948312175051328E-2</c:v>
                </c:pt>
                <c:pt idx="1581">
                  <c:v>1.6939049845987597E-2</c:v>
                </c:pt>
                <c:pt idx="1582">
                  <c:v>1.692984001876674E-2</c:v>
                </c:pt>
                <c:pt idx="1583">
                  <c:v>1.6920682963252887E-2</c:v>
                </c:pt>
                <c:pt idx="1584">
                  <c:v>1.6911578949150297E-2</c:v>
                </c:pt>
                <c:pt idx="1585">
                  <c:v>1.6902528246243165E-2</c:v>
                </c:pt>
                <c:pt idx="1586">
                  <c:v>1.6893531124075878E-2</c:v>
                </c:pt>
                <c:pt idx="1587">
                  <c:v>1.6884587852592503E-2</c:v>
                </c:pt>
                <c:pt idx="1588">
                  <c:v>1.6875698701337427E-2</c:v>
                </c:pt>
                <c:pt idx="1589">
                  <c:v>1.6866863940174781E-2</c:v>
                </c:pt>
                <c:pt idx="1590">
                  <c:v>1.6858083838808824E-2</c:v>
                </c:pt>
                <c:pt idx="1591">
                  <c:v>1.6849358666863878E-2</c:v>
                </c:pt>
                <c:pt idx="1592">
                  <c:v>1.6840688694204076E-2</c:v>
                </c:pt>
                <c:pt idx="1593">
                  <c:v>1.6832074190533675E-2</c:v>
                </c:pt>
                <c:pt idx="1594">
                  <c:v>1.6823515425556934E-2</c:v>
                </c:pt>
                <c:pt idx="1595">
                  <c:v>1.6815012668898177E-2</c:v>
                </c:pt>
                <c:pt idx="1596">
                  <c:v>1.6806566190501471E-2</c:v>
                </c:pt>
                <c:pt idx="1597">
                  <c:v>1.6798176259911202E-2</c:v>
                </c:pt>
                <c:pt idx="1598">
                  <c:v>1.6789843146991501E-2</c:v>
                </c:pt>
                <c:pt idx="1599">
                  <c:v>1.6781567121446628E-2</c:v>
                </c:pt>
                <c:pt idx="1600">
                  <c:v>1.6773348452820969E-2</c:v>
                </c:pt>
                <c:pt idx="1601">
                  <c:v>1.6765187411138527E-2</c:v>
                </c:pt>
                <c:pt idx="1602">
                  <c:v>1.6757084265863753E-2</c:v>
                </c:pt>
                <c:pt idx="1603">
                  <c:v>1.6749039286940715E-2</c:v>
                </c:pt>
                <c:pt idx="1604">
                  <c:v>1.6741052743913798E-2</c:v>
                </c:pt>
                <c:pt idx="1605">
                  <c:v>1.673312490672707E-2</c:v>
                </c:pt>
                <c:pt idx="1606">
                  <c:v>1.6725256044924919E-2</c:v>
                </c:pt>
                <c:pt idx="1607">
                  <c:v>1.6717446428291538E-2</c:v>
                </c:pt>
                <c:pt idx="1608">
                  <c:v>1.6709696326451251E-2</c:v>
                </c:pt>
                <c:pt idx="1609">
                  <c:v>1.6702006009348125E-2</c:v>
                </c:pt>
                <c:pt idx="1610">
                  <c:v>1.6694375746606482E-2</c:v>
                </c:pt>
                <c:pt idx="1611">
                  <c:v>1.6686805808010519E-2</c:v>
                </c:pt>
                <c:pt idx="1612">
                  <c:v>1.6679296463184556E-2</c:v>
                </c:pt>
                <c:pt idx="1613">
                  <c:v>1.6671847981912791E-2</c:v>
                </c:pt>
                <c:pt idx="1614">
                  <c:v>1.6664460633899481E-2</c:v>
                </c:pt>
                <c:pt idx="1615">
                  <c:v>1.6657134688928821E-2</c:v>
                </c:pt>
                <c:pt idx="1616">
                  <c:v>1.6649870416625134E-2</c:v>
                </c:pt>
                <c:pt idx="1617">
                  <c:v>1.6642668086852552E-2</c:v>
                </c:pt>
                <c:pt idx="1618">
                  <c:v>1.6635527969235397E-2</c:v>
                </c:pt>
                <c:pt idx="1619">
                  <c:v>1.6628450333637801E-2</c:v>
                </c:pt>
                <c:pt idx="1620">
                  <c:v>1.6621435449604149E-2</c:v>
                </c:pt>
                <c:pt idx="1621">
                  <c:v>1.661448358707851E-2</c:v>
                </c:pt>
                <c:pt idx="1622">
                  <c:v>1.6607595015525334E-2</c:v>
                </c:pt>
                <c:pt idx="1623">
                  <c:v>1.6600770004968624E-2</c:v>
                </c:pt>
                <c:pt idx="1624">
                  <c:v>1.6592088820877038E-2</c:v>
                </c:pt>
                <c:pt idx="1625">
                  <c:v>1.6587311745102085E-2</c:v>
                </c:pt>
                <c:pt idx="1626">
                  <c:v>1.6580679035440582E-2</c:v>
                </c:pt>
                <c:pt idx="1627">
                  <c:v>1.6574110965352773E-2</c:v>
                </c:pt>
                <c:pt idx="1628">
                  <c:v>1.6567607804942597E-2</c:v>
                </c:pt>
                <c:pt idx="1629">
                  <c:v>1.6561169823674504E-2</c:v>
                </c:pt>
                <c:pt idx="1630">
                  <c:v>1.6554797291492562E-2</c:v>
                </c:pt>
                <c:pt idx="1631">
                  <c:v>1.6548490477861222E-2</c:v>
                </c:pt>
                <c:pt idx="1632">
                  <c:v>1.6542249652644614E-2</c:v>
                </c:pt>
                <c:pt idx="1633">
                  <c:v>1.6536075085626933E-2</c:v>
                </c:pt>
                <c:pt idx="1634">
                  <c:v>1.6529967046512439E-2</c:v>
                </c:pt>
                <c:pt idx="1635">
                  <c:v>1.6523925804925454E-2</c:v>
                </c:pt>
                <c:pt idx="1636">
                  <c:v>1.6517951630650174E-2</c:v>
                </c:pt>
                <c:pt idx="1637">
                  <c:v>1.6512044793470793E-2</c:v>
                </c:pt>
                <c:pt idx="1638">
                  <c:v>1.6506205563091569E-2</c:v>
                </c:pt>
                <c:pt idx="1639">
                  <c:v>1.6500434209296699E-2</c:v>
                </c:pt>
                <c:pt idx="1640">
                  <c:v>1.6494731001710505E-2</c:v>
                </c:pt>
                <c:pt idx="1641">
                  <c:v>1.6489096210037246E-2</c:v>
                </c:pt>
                <c:pt idx="1642">
                  <c:v>1.6483530104141053E-2</c:v>
                </c:pt>
                <c:pt idx="1643">
                  <c:v>1.6478032953726185E-2</c:v>
                </c:pt>
                <c:pt idx="1644">
                  <c:v>1.6472605028416965E-2</c:v>
                </c:pt>
                <c:pt idx="1645">
                  <c:v>1.6467246597997587E-2</c:v>
                </c:pt>
                <c:pt idx="1646">
                  <c:v>1.6461957932332183E-2</c:v>
                </c:pt>
                <c:pt idx="1647">
                  <c:v>1.6456739300885204E-2</c:v>
                </c:pt>
                <c:pt idx="1648">
                  <c:v>1.6451590973600716E-2</c:v>
                </c:pt>
                <c:pt idx="1649">
                  <c:v>1.6446513220103043E-2</c:v>
                </c:pt>
                <c:pt idx="1650">
                  <c:v>1.6441506310176379E-2</c:v>
                </c:pt>
                <c:pt idx="1651">
                  <c:v>1.643657051360492E-2</c:v>
                </c:pt>
                <c:pt idx="1652">
                  <c:v>1.6431706100012988E-2</c:v>
                </c:pt>
                <c:pt idx="1653">
                  <c:v>1.6426913339104843E-2</c:v>
                </c:pt>
                <c:pt idx="1654">
                  <c:v>1.6422192500664679E-2</c:v>
                </c:pt>
                <c:pt idx="1655">
                  <c:v>1.6417543854556627E-2</c:v>
                </c:pt>
                <c:pt idx="1656">
                  <c:v>1.6412967670245138E-2</c:v>
                </c:pt>
                <c:pt idx="1657">
                  <c:v>1.6408464217674279E-2</c:v>
                </c:pt>
                <c:pt idx="1658">
                  <c:v>1.6404033766388437E-2</c:v>
                </c:pt>
                <c:pt idx="1659">
                  <c:v>1.6399676586411616E-2</c:v>
                </c:pt>
                <c:pt idx="1660">
                  <c:v>1.6395392947128329E-2</c:v>
                </c:pt>
                <c:pt idx="1661">
                  <c:v>1.6390587755523711E-2</c:v>
                </c:pt>
                <c:pt idx="1662">
                  <c:v>1.6387047370258756E-2</c:v>
                </c:pt>
                <c:pt idx="1663">
                  <c:v>1.6382985972001052E-2</c:v>
                </c:pt>
                <c:pt idx="1664">
                  <c:v>1.637899919341379E-2</c:v>
                </c:pt>
                <c:pt idx="1665">
                  <c:v>1.6375087304441038E-2</c:v>
                </c:pt>
                <c:pt idx="1666">
                  <c:v>1.6371250574707119E-2</c:v>
                </c:pt>
                <c:pt idx="1667">
                  <c:v>1.6367489273996227E-2</c:v>
                </c:pt>
                <c:pt idx="1668">
                  <c:v>1.6363803671932686E-2</c:v>
                </c:pt>
                <c:pt idx="1669">
                  <c:v>1.6360194038300691E-2</c:v>
                </c:pt>
                <c:pt idx="1670">
                  <c:v>1.6356660642804499E-2</c:v>
                </c:pt>
                <c:pt idx="1671">
                  <c:v>1.6353203755228307E-2</c:v>
                </c:pt>
                <c:pt idx="1672">
                  <c:v>1.6349823645196437E-2</c:v>
                </c:pt>
                <c:pt idx="1673">
                  <c:v>1.6346520582652957E-2</c:v>
                </c:pt>
                <c:pt idx="1674">
                  <c:v>1.6343294837062317E-2</c:v>
                </c:pt>
                <c:pt idx="1675">
                  <c:v>1.633926149292364E-2</c:v>
                </c:pt>
                <c:pt idx="1676">
                  <c:v>1.6337076376276016E-2</c:v>
                </c:pt>
                <c:pt idx="1677">
                  <c:v>1.6334084200488874E-2</c:v>
                </c:pt>
                <c:pt idx="1678">
                  <c:v>1.6331170420471608E-2</c:v>
                </c:pt>
                <c:pt idx="1679">
                  <c:v>1.6328506305942625E-2</c:v>
                </c:pt>
                <c:pt idx="1680">
                  <c:v>1.632519184747494E-2</c:v>
                </c:pt>
                <c:pt idx="1681">
                  <c:v>1.6322526211043353E-2</c:v>
                </c:pt>
                <c:pt idx="1682">
                  <c:v>1.6319940088047602E-2</c:v>
                </c:pt>
                <c:pt idx="1683">
                  <c:v>1.6317433748431753E-2</c:v>
                </c:pt>
                <c:pt idx="1684">
                  <c:v>1.6315007461580322E-2</c:v>
                </c:pt>
                <c:pt idx="1685">
                  <c:v>1.6312661497437375E-2</c:v>
                </c:pt>
                <c:pt idx="1686">
                  <c:v>1.6310396125707172E-2</c:v>
                </c:pt>
                <c:pt idx="1687">
                  <c:v>1.6308211616014034E-2</c:v>
                </c:pt>
                <c:pt idx="1688">
                  <c:v>1.6306108238302031E-2</c:v>
                </c:pt>
                <c:pt idx="1689">
                  <c:v>1.6304086262195483E-2</c:v>
                </c:pt>
                <c:pt idx="1690">
                  <c:v>1.630214595739865E-2</c:v>
                </c:pt>
                <c:pt idx="1691">
                  <c:v>1.6300287593535856E-2</c:v>
                </c:pt>
                <c:pt idx="1692">
                  <c:v>1.6298511440471231E-2</c:v>
                </c:pt>
                <c:pt idx="1693">
                  <c:v>1.6296817767988969E-2</c:v>
                </c:pt>
                <c:pt idx="1694">
                  <c:v>1.6295206845793331E-2</c:v>
                </c:pt>
                <c:pt idx="1695">
                  <c:v>1.6293678943508638E-2</c:v>
                </c:pt>
                <c:pt idx="1696">
                  <c:v>1.6292234330919086E-2</c:v>
                </c:pt>
                <c:pt idx="1697">
                  <c:v>1.6290873277808871E-2</c:v>
                </c:pt>
                <c:pt idx="1698">
                  <c:v>1.6289596053882249E-2</c:v>
                </c:pt>
                <c:pt idx="1699">
                  <c:v>1.6288402928843482E-2</c:v>
                </c:pt>
                <c:pt idx="1700">
                  <c:v>1.6287294172476763E-2</c:v>
                </c:pt>
                <c:pt idx="1701">
                  <c:v>1.6286270054486351E-2</c:v>
                </c:pt>
                <c:pt idx="1702">
                  <c:v>1.6285330844576507E-2</c:v>
                </c:pt>
                <c:pt idx="1703">
                  <c:v>1.6284476812451487E-2</c:v>
                </c:pt>
                <c:pt idx="1704">
                  <c:v>1.6283708227975424E-2</c:v>
                </c:pt>
                <c:pt idx="1705">
                  <c:v>1.6283025360692704E-2</c:v>
                </c:pt>
                <c:pt idx="1706">
                  <c:v>1.6282428480547395E-2</c:v>
                </c:pt>
                <c:pt idx="1707">
                  <c:v>1.6281917857163819E-2</c:v>
                </c:pt>
                <c:pt idx="1708">
                  <c:v>1.6281493760246235E-2</c:v>
                </c:pt>
                <c:pt idx="1709">
                  <c:v>1.6281156459498902E-2</c:v>
                </c:pt>
                <c:pt idx="1710">
                  <c:v>1.6280906224865888E-2</c:v>
                </c:pt>
                <c:pt idx="1711">
                  <c:v>1.6280743325811642E-2</c:v>
                </c:pt>
                <c:pt idx="1712">
                  <c:v>1.6280668032280232E-2</c:v>
                </c:pt>
                <c:pt idx="1713">
                  <c:v>1.6270087646192977E-2</c:v>
                </c:pt>
                <c:pt idx="1714">
                  <c:v>1.6258742858523689E-2</c:v>
                </c:pt>
                <c:pt idx="1715">
                  <c:v>1.6249054733821211E-2</c:v>
                </c:pt>
                <c:pt idx="1716">
                  <c:v>1.623779408980397E-2</c:v>
                </c:pt>
                <c:pt idx="1717">
                  <c:v>1.6226579064735347E-2</c:v>
                </c:pt>
                <c:pt idx="1718">
                  <c:v>1.6215409876840781E-2</c:v>
                </c:pt>
                <c:pt idx="1719">
                  <c:v>1.6204286743626284E-2</c:v>
                </c:pt>
                <c:pt idx="1720">
                  <c:v>1.619320988299755E-2</c:v>
                </c:pt>
                <c:pt idx="1721">
                  <c:v>1.6182179512700401E-2</c:v>
                </c:pt>
                <c:pt idx="1722">
                  <c:v>1.6171195850560593E-2</c:v>
                </c:pt>
                <c:pt idx="1723">
                  <c:v>1.6160259114323949E-2</c:v>
                </c:pt>
                <c:pt idx="1724">
                  <c:v>1.6149369521656354E-2</c:v>
                </c:pt>
                <c:pt idx="1725">
                  <c:v>1.6138527290703308E-2</c:v>
                </c:pt>
                <c:pt idx="1726">
                  <c:v>1.6127732638810954E-2</c:v>
                </c:pt>
                <c:pt idx="1727">
                  <c:v>1.6116985784044857E-2</c:v>
                </c:pt>
                <c:pt idx="1728">
                  <c:v>1.6106286944070902E-2</c:v>
                </c:pt>
                <c:pt idx="1729">
                  <c:v>1.6095636336714847E-2</c:v>
                </c:pt>
                <c:pt idx="1730">
                  <c:v>1.6081223911568188E-2</c:v>
                </c:pt>
                <c:pt idx="1731">
                  <c:v>1.6072977035479497E-2</c:v>
                </c:pt>
                <c:pt idx="1732">
                  <c:v>1.6063976088371845E-2</c:v>
                </c:pt>
                <c:pt idx="1733">
                  <c:v>1.6053520589345283E-2</c:v>
                </c:pt>
                <c:pt idx="1734">
                  <c:v>1.6043114411905535E-2</c:v>
                </c:pt>
                <c:pt idx="1735">
                  <c:v>1.6032757773718487E-2</c:v>
                </c:pt>
                <c:pt idx="1736">
                  <c:v>1.6022450892769768E-2</c:v>
                </c:pt>
                <c:pt idx="1737">
                  <c:v>1.6012193986725265E-2</c:v>
                </c:pt>
                <c:pt idx="1738">
                  <c:v>1.6001987273330798E-2</c:v>
                </c:pt>
                <c:pt idx="1739">
                  <c:v>1.5991830970332188E-2</c:v>
                </c:pt>
                <c:pt idx="1740">
                  <c:v>1.598172529563513E-2</c:v>
                </c:pt>
                <c:pt idx="1741">
                  <c:v>1.597167046706538E-2</c:v>
                </c:pt>
                <c:pt idx="1742">
                  <c:v>1.5961666702288824E-2</c:v>
                </c:pt>
                <c:pt idx="1743">
                  <c:v>1.5951714219051283E-2</c:v>
                </c:pt>
                <c:pt idx="1744">
                  <c:v>1.5941813235258451E-2</c:v>
                </c:pt>
                <c:pt idx="1745">
                  <c:v>1.5931963968736085E-2</c:v>
                </c:pt>
                <c:pt idx="1746">
                  <c:v>1.5922166637070134E-2</c:v>
                </c:pt>
                <c:pt idx="1747">
                  <c:v>1.5912421458166293E-2</c:v>
                </c:pt>
                <c:pt idx="1748">
                  <c:v>1.5902728649850317E-2</c:v>
                </c:pt>
                <c:pt idx="1749">
                  <c:v>1.589308842986803E-2</c:v>
                </c:pt>
                <c:pt idx="1750">
                  <c:v>1.5883501015965251E-2</c:v>
                </c:pt>
                <c:pt idx="1751">
                  <c:v>1.5873966625967739E-2</c:v>
                </c:pt>
                <c:pt idx="1752">
                  <c:v>1.5864485477701251E-2</c:v>
                </c:pt>
                <c:pt idx="1753">
                  <c:v>1.5855057788831672E-2</c:v>
                </c:pt>
                <c:pt idx="1754">
                  <c:v>1.584568377718476E-2</c:v>
                </c:pt>
                <c:pt idx="1755">
                  <c:v>1.5836363660746144E-2</c:v>
                </c:pt>
                <c:pt idx="1756">
                  <c:v>1.5827097656941902E-2</c:v>
                </c:pt>
                <c:pt idx="1757">
                  <c:v>1.5817885983837598E-2</c:v>
                </c:pt>
                <c:pt idx="1758">
                  <c:v>1.5808728859099119E-2</c:v>
                </c:pt>
                <c:pt idx="1759">
                  <c:v>1.5799626500632158E-2</c:v>
                </c:pt>
                <c:pt idx="1760">
                  <c:v>1.5790579125942728E-2</c:v>
                </c:pt>
                <c:pt idx="1761">
                  <c:v>1.578158695317633E-2</c:v>
                </c:pt>
                <c:pt idx="1762">
                  <c:v>1.5772650199838978E-2</c:v>
                </c:pt>
                <c:pt idx="1763">
                  <c:v>1.5763769083916301E-2</c:v>
                </c:pt>
                <c:pt idx="1764">
                  <c:v>1.5754943823074186E-2</c:v>
                </c:pt>
                <c:pt idx="1765">
                  <c:v>1.5743122425027067E-2</c:v>
                </c:pt>
                <c:pt idx="1766">
                  <c:v>1.5734432960785583E-2</c:v>
                </c:pt>
                <c:pt idx="1767">
                  <c:v>1.572757334758812E-2</c:v>
                </c:pt>
                <c:pt idx="1768">
                  <c:v>1.5718981806589483E-2</c:v>
                </c:pt>
                <c:pt idx="1769">
                  <c:v>1.5710447240655512E-2</c:v>
                </c:pt>
                <c:pt idx="1770">
                  <c:v>1.5701969867691901E-2</c:v>
                </c:pt>
                <c:pt idx="1771">
                  <c:v>1.569354990544447E-2</c:v>
                </c:pt>
                <c:pt idx="1772">
                  <c:v>1.5685187571738979E-2</c:v>
                </c:pt>
                <c:pt idx="1773">
                  <c:v>1.5676883084161375E-2</c:v>
                </c:pt>
                <c:pt idx="1774">
                  <c:v>1.5668636660777224E-2</c:v>
                </c:pt>
                <c:pt idx="1775">
                  <c:v>1.5660448519252412E-2</c:v>
                </c:pt>
                <c:pt idx="1776">
                  <c:v>1.5652318877412696E-2</c:v>
                </c:pt>
                <c:pt idx="1777">
                  <c:v>1.5644247952923962E-2</c:v>
                </c:pt>
                <c:pt idx="1778">
                  <c:v>1.5636235963771838E-2</c:v>
                </c:pt>
                <c:pt idx="1779">
                  <c:v>1.5627379570089417E-2</c:v>
                </c:pt>
                <c:pt idx="1780">
                  <c:v>1.5615905850419054E-2</c:v>
                </c:pt>
                <c:pt idx="1781">
                  <c:v>1.5608106121955956E-2</c:v>
                </c:pt>
                <c:pt idx="1782">
                  <c:v>1.560036632419326E-2</c:v>
                </c:pt>
                <c:pt idx="1783">
                  <c:v>1.5591594505242057E-2</c:v>
                </c:pt>
                <c:pt idx="1784">
                  <c:v>1.5585067392471785E-2</c:v>
                </c:pt>
                <c:pt idx="1785">
                  <c:v>1.5577508693924713E-2</c:v>
                </c:pt>
                <c:pt idx="1786">
                  <c:v>1.5570010797221201E-2</c:v>
                </c:pt>
                <c:pt idx="1787">
                  <c:v>1.5562573920426814E-2</c:v>
                </c:pt>
                <c:pt idx="1788">
                  <c:v>1.5555198281047566E-2</c:v>
                </c:pt>
                <c:pt idx="1789">
                  <c:v>1.5547884097069087E-2</c:v>
                </c:pt>
                <c:pt idx="1790">
                  <c:v>1.5540631585997389E-2</c:v>
                </c:pt>
                <c:pt idx="1791">
                  <c:v>1.5533440965977974E-2</c:v>
                </c:pt>
                <c:pt idx="1792">
                  <c:v>1.5526312454516855E-2</c:v>
                </c:pt>
                <c:pt idx="1793">
                  <c:v>1.5519246269599662E-2</c:v>
                </c:pt>
                <c:pt idx="1794">
                  <c:v>1.5512242628892281E-2</c:v>
                </c:pt>
                <c:pt idx="1795">
                  <c:v>1.5505301750140532E-2</c:v>
                </c:pt>
                <c:pt idx="1796">
                  <c:v>1.5498423851250109E-2</c:v>
                </c:pt>
                <c:pt idx="1797">
                  <c:v>1.5491609149966834E-2</c:v>
                </c:pt>
                <c:pt idx="1798">
                  <c:v>1.5484857863956591E-2</c:v>
                </c:pt>
                <c:pt idx="1799">
                  <c:v>1.5478170211205011E-2</c:v>
                </c:pt>
                <c:pt idx="1800">
                  <c:v>1.5471546409298043E-2</c:v>
                </c:pt>
                <c:pt idx="1801">
                  <c:v>1.5464986676221315E-2</c:v>
                </c:pt>
                <c:pt idx="1802">
                  <c:v>1.5458491229560778E-2</c:v>
                </c:pt>
                <c:pt idx="1803">
                  <c:v>1.5452060287302061E-2</c:v>
                </c:pt>
                <c:pt idx="1804">
                  <c:v>1.5445694067031113E-2</c:v>
                </c:pt>
                <c:pt idx="1805">
                  <c:v>1.5439392786813499E-2</c:v>
                </c:pt>
                <c:pt idx="1806">
                  <c:v>1.5433156664075298E-2</c:v>
                </c:pt>
                <c:pt idx="1807">
                  <c:v>1.542698591696201E-2</c:v>
                </c:pt>
                <c:pt idx="1808">
                  <c:v>1.542088076297965E-2</c:v>
                </c:pt>
                <c:pt idx="1809">
                  <c:v>1.5414841420033909E-2</c:v>
                </c:pt>
                <c:pt idx="1810">
                  <c:v>1.540886810587061E-2</c:v>
                </c:pt>
                <c:pt idx="1811">
                  <c:v>1.5402961038235574E-2</c:v>
                </c:pt>
                <c:pt idx="1812">
                  <c:v>1.5397120435114431E-2</c:v>
                </c:pt>
                <c:pt idx="1813">
                  <c:v>1.5391346514173065E-2</c:v>
                </c:pt>
                <c:pt idx="1814">
                  <c:v>1.5385639493077363E-2</c:v>
                </c:pt>
                <c:pt idx="1815">
                  <c:v>1.5379999589733018E-2</c:v>
                </c:pt>
                <c:pt idx="1816">
                  <c:v>1.537442702188585E-2</c:v>
                </c:pt>
                <c:pt idx="1817">
                  <c:v>1.5367300494277814E-2</c:v>
                </c:pt>
                <c:pt idx="1818">
                  <c:v>1.5362713560005403E-2</c:v>
                </c:pt>
                <c:pt idx="1819">
                  <c:v>1.5358115509505055E-2</c:v>
                </c:pt>
                <c:pt idx="1820">
                  <c:v>1.535281446158443E-2</c:v>
                </c:pt>
                <c:pt idx="1821">
                  <c:v>1.534758183828977E-2</c:v>
                </c:pt>
                <c:pt idx="1822">
                  <c:v>1.5342417857047153E-2</c:v>
                </c:pt>
                <c:pt idx="1823">
                  <c:v>1.5337322735922143E-2</c:v>
                </c:pt>
                <c:pt idx="1824">
                  <c:v>1.5332296692580627E-2</c:v>
                </c:pt>
                <c:pt idx="1825">
                  <c:v>1.5327339944928298E-2</c:v>
                </c:pt>
                <c:pt idx="1826">
                  <c:v>1.5322452710551104E-2</c:v>
                </c:pt>
                <c:pt idx="1827">
                  <c:v>1.5317635207354741E-2</c:v>
                </c:pt>
                <c:pt idx="1828">
                  <c:v>1.53128876532449E-2</c:v>
                </c:pt>
                <c:pt idx="1829">
                  <c:v>1.5308210265727595E-2</c:v>
                </c:pt>
                <c:pt idx="1830">
                  <c:v>1.5302299934463193E-2</c:v>
                </c:pt>
                <c:pt idx="1831">
                  <c:v>1.5299066862093369E-2</c:v>
                </c:pt>
                <c:pt idx="1832">
                  <c:v>1.5294601281627962E-2</c:v>
                </c:pt>
                <c:pt idx="1833">
                  <c:v>1.5290206738978185E-2</c:v>
                </c:pt>
                <c:pt idx="1834">
                  <c:v>1.5285883452049731E-2</c:v>
                </c:pt>
                <c:pt idx="1835">
                  <c:v>1.528103008386239E-2</c:v>
                </c:pt>
                <c:pt idx="1836">
                  <c:v>1.5277451516260143E-2</c:v>
                </c:pt>
                <c:pt idx="1837">
                  <c:v>1.5273343303050524E-2</c:v>
                </c:pt>
                <c:pt idx="1838">
                  <c:v>1.5269307216705386E-2</c:v>
                </c:pt>
                <c:pt idx="1839">
                  <c:v>1.5265343475050486E-2</c:v>
                </c:pt>
                <c:pt idx="1840">
                  <c:v>1.5261452295671774E-2</c:v>
                </c:pt>
                <c:pt idx="1841">
                  <c:v>1.5257633896395006E-2</c:v>
                </c:pt>
                <c:pt idx="1842">
                  <c:v>1.5253888495205814E-2</c:v>
                </c:pt>
                <c:pt idx="1843">
                  <c:v>1.5250216309770082E-2</c:v>
                </c:pt>
                <c:pt idx="1844">
                  <c:v>1.524661755783363E-2</c:v>
                </c:pt>
                <c:pt idx="1845">
                  <c:v>1.5243092457222218E-2</c:v>
                </c:pt>
                <c:pt idx="1846">
                  <c:v>1.5239641225761602E-2</c:v>
                </c:pt>
                <c:pt idx="1847">
                  <c:v>1.5236264081197604E-2</c:v>
                </c:pt>
                <c:pt idx="1848">
                  <c:v>1.523296124135598E-2</c:v>
                </c:pt>
                <c:pt idx="1849">
                  <c:v>1.5229732923902617E-2</c:v>
                </c:pt>
                <c:pt idx="1850">
                  <c:v>1.5226579346823144E-2</c:v>
                </c:pt>
                <c:pt idx="1851">
                  <c:v>1.5223500727783446E-2</c:v>
                </c:pt>
                <c:pt idx="1852">
                  <c:v>1.522049728460928E-2</c:v>
                </c:pt>
                <c:pt idx="1853">
                  <c:v>1.5217569234966533E-2</c:v>
                </c:pt>
                <c:pt idx="1854">
                  <c:v>1.5214716796840833E-2</c:v>
                </c:pt>
                <c:pt idx="1855">
                  <c:v>1.5211940187818129E-2</c:v>
                </c:pt>
                <c:pt idx="1856">
                  <c:v>1.5209239625804116E-2</c:v>
                </c:pt>
                <c:pt idx="1857">
                  <c:v>1.5206615328624551E-2</c:v>
                </c:pt>
                <c:pt idx="1858">
                  <c:v>1.5204067513945319E-2</c:v>
                </c:pt>
                <c:pt idx="1859">
                  <c:v>1.5201596399672113E-2</c:v>
                </c:pt>
                <c:pt idx="1860">
                  <c:v>1.5199202203470819E-2</c:v>
                </c:pt>
                <c:pt idx="1861">
                  <c:v>1.5196885143327066E-2</c:v>
                </c:pt>
                <c:pt idx="1862">
                  <c:v>1.5194645436746868E-2</c:v>
                </c:pt>
                <c:pt idx="1863">
                  <c:v>1.5192483301795789E-2</c:v>
                </c:pt>
                <c:pt idx="1864">
                  <c:v>1.5190398956059781E-2</c:v>
                </c:pt>
                <c:pt idx="1865">
                  <c:v>1.5188392617444535E-2</c:v>
                </c:pt>
                <c:pt idx="1866">
                  <c:v>1.5186464503615937E-2</c:v>
                </c:pt>
                <c:pt idx="1867">
                  <c:v>1.5184614832559618E-2</c:v>
                </c:pt>
                <c:pt idx="1868">
                  <c:v>1.5182843821861525E-2</c:v>
                </c:pt>
                <c:pt idx="1869">
                  <c:v>1.5180916408032985E-2</c:v>
                </c:pt>
                <c:pt idx="1870">
                  <c:v>1.5179314688795742E-2</c:v>
                </c:pt>
                <c:pt idx="1871">
                  <c:v>1.5178004930413991E-2</c:v>
                </c:pt>
                <c:pt idx="1872">
                  <c:v>1.517655073940638E-2</c:v>
                </c:pt>
                <c:pt idx="1873">
                  <c:v>1.5175176297885784E-2</c:v>
                </c:pt>
                <c:pt idx="1874">
                  <c:v>1.5173881823278279E-2</c:v>
                </c:pt>
                <c:pt idx="1875">
                  <c:v>1.5172667533809303E-2</c:v>
                </c:pt>
                <c:pt idx="1876">
                  <c:v>1.5171533647064805E-2</c:v>
                </c:pt>
                <c:pt idx="1877">
                  <c:v>1.5170480380790607E-2</c:v>
                </c:pt>
                <c:pt idx="1878">
                  <c:v>1.5169507952972339E-2</c:v>
                </c:pt>
                <c:pt idx="1879">
                  <c:v>1.5168616581116012E-2</c:v>
                </c:pt>
                <c:pt idx="1880">
                  <c:v>1.5167806483287194E-2</c:v>
                </c:pt>
                <c:pt idx="1881">
                  <c:v>1.5167077877151769E-2</c:v>
                </c:pt>
                <c:pt idx="1882">
                  <c:v>1.5166430980375623E-2</c:v>
                </c:pt>
                <c:pt idx="1883">
                  <c:v>1.5165866010944384E-2</c:v>
                </c:pt>
                <c:pt idx="1884">
                  <c:v>1.5165383186603876E-2</c:v>
                </c:pt>
                <c:pt idx="1885">
                  <c:v>1.5164883465779155E-2</c:v>
                </c:pt>
                <c:pt idx="1886">
                  <c:v>1.5164664844098397E-2</c:v>
                </c:pt>
                <c:pt idx="1887">
                  <c:v>1.5164429761584941E-2</c:v>
                </c:pt>
                <c:pt idx="1888">
                  <c:v>1.5164277695385309E-2</c:v>
                </c:pt>
                <c:pt idx="1889">
                  <c:v>1.5164208863005513E-2</c:v>
                </c:pt>
                <c:pt idx="1890">
                  <c:v>1.5164223482670991E-2</c:v>
                </c:pt>
                <c:pt idx="1891">
                  <c:v>1.5164321771727884E-2</c:v>
                </c:pt>
                <c:pt idx="1892">
                  <c:v>1.5164503948161823E-2</c:v>
                </c:pt>
                <c:pt idx="1893">
                  <c:v>1.5164770229798563E-2</c:v>
                </c:pt>
                <c:pt idx="1894">
                  <c:v>1.5165120834383927E-2</c:v>
                </c:pt>
                <c:pt idx="1895">
                  <c:v>1.5165555979663736E-2</c:v>
                </c:pt>
                <c:pt idx="1896">
                  <c:v>1.5166075883543684E-2</c:v>
                </c:pt>
                <c:pt idx="1897">
                  <c:v>1.5166680763689655E-2</c:v>
                </c:pt>
                <c:pt idx="1898">
                  <c:v>1.5167370837927407E-2</c:v>
                </c:pt>
                <c:pt idx="1899">
                  <c:v>1.5168146324002763E-2</c:v>
                </c:pt>
                <c:pt idx="1900">
                  <c:v>1.516900743990135E-2</c:v>
                </c:pt>
                <c:pt idx="1901">
                  <c:v>1.5169954403129182E-2</c:v>
                </c:pt>
                <c:pt idx="1902">
                  <c:v>1.5170987431751826E-2</c:v>
                </c:pt>
                <c:pt idx="1903">
                  <c:v>1.5172106743355229E-2</c:v>
                </c:pt>
                <c:pt idx="1904">
                  <c:v>1.5173312555845087E-2</c:v>
                </c:pt>
                <c:pt idx="1905">
                  <c:v>1.5174605086887283E-2</c:v>
                </c:pt>
                <c:pt idx="1906">
                  <c:v>1.5175984554467448E-2</c:v>
                </c:pt>
                <c:pt idx="1907">
                  <c:v>1.517745117617153E-2</c:v>
                </c:pt>
                <c:pt idx="1908">
                  <c:v>1.5179005169905224E-2</c:v>
                </c:pt>
                <c:pt idx="1909">
                  <c:v>1.5180646753494287E-2</c:v>
                </c:pt>
                <c:pt idx="1910">
                  <c:v>1.5182376144604603E-2</c:v>
                </c:pt>
                <c:pt idx="1911">
                  <c:v>1.5184193561061932E-2</c:v>
                </c:pt>
                <c:pt idx="1912">
                  <c:v>1.5186099220692029E-2</c:v>
                </c:pt>
                <c:pt idx="1913">
                  <c:v>1.5188093341320652E-2</c:v>
                </c:pt>
                <c:pt idx="1914">
                  <c:v>1.5190176140693623E-2</c:v>
                </c:pt>
                <c:pt idx="1915">
                  <c:v>1.5192347836636699E-2</c:v>
                </c:pt>
                <c:pt idx="1916">
                  <c:v>1.5194608646815766E-2</c:v>
                </c:pt>
                <c:pt idx="1917">
                  <c:v>1.5196958789136517E-2</c:v>
                </c:pt>
                <c:pt idx="1918">
                  <c:v>1.5199398481424709E-2</c:v>
                </c:pt>
                <c:pt idx="1919">
                  <c:v>1.5201927941346227E-2</c:v>
                </c:pt>
                <c:pt idx="1920">
                  <c:v>1.5204547386886702E-2</c:v>
                </c:pt>
                <c:pt idx="1921">
                  <c:v>1.5207651504409725E-2</c:v>
                </c:pt>
                <c:pt idx="1922">
                  <c:v>1.521005710532819E-2</c:v>
                </c:pt>
                <c:pt idx="1923">
                  <c:v>1.5212947814040589E-2</c:v>
                </c:pt>
                <c:pt idx="1924">
                  <c:v>1.5215929379355231E-2</c:v>
                </c:pt>
                <c:pt idx="1925">
                  <c:v>1.5219002019097871E-2</c:v>
                </c:pt>
                <c:pt idx="1926">
                  <c:v>1.5222165951174205E-2</c:v>
                </c:pt>
                <c:pt idx="1927">
                  <c:v>1.522542139317018E-2</c:v>
                </c:pt>
                <c:pt idx="1928">
                  <c:v>1.522876856299149E-2</c:v>
                </c:pt>
                <c:pt idx="1929">
                  <c:v>1.5232207678463894E-2</c:v>
                </c:pt>
                <c:pt idx="1930">
                  <c:v>1.5235738957413147E-2</c:v>
                </c:pt>
                <c:pt idx="1931">
                  <c:v>1.5239362617505137E-2</c:v>
                </c:pt>
                <c:pt idx="1932">
                  <c:v>1.5243078876485683E-2</c:v>
                </c:pt>
                <c:pt idx="1933">
                  <c:v>1.5246887952340415E-2</c:v>
                </c:pt>
                <c:pt idx="1934">
                  <c:v>1.5250790062815156E-2</c:v>
                </c:pt>
                <c:pt idx="1935">
                  <c:v>1.5254785425655726E-2</c:v>
                </c:pt>
                <c:pt idx="1936">
                  <c:v>1.5260059694996997E-2</c:v>
                </c:pt>
                <c:pt idx="1937">
                  <c:v>1.5263056779497575E-2</c:v>
                </c:pt>
                <c:pt idx="1938">
                  <c:v>1.5267333206150369E-2</c:v>
                </c:pt>
                <c:pt idx="1939">
                  <c:v>1.5272335816876037E-2</c:v>
                </c:pt>
                <c:pt idx="1940">
                  <c:v>1.5276168647808674E-2</c:v>
                </c:pt>
                <c:pt idx="1941">
                  <c:v>1.5280728098385765E-2</c:v>
                </c:pt>
                <c:pt idx="1942">
                  <c:v>1.5285382326029051E-2</c:v>
                </c:pt>
                <c:pt idx="1943">
                  <c:v>1.5290131548244545E-2</c:v>
                </c:pt>
                <c:pt idx="1944">
                  <c:v>1.5294975983017878E-2</c:v>
                </c:pt>
                <c:pt idx="1945">
                  <c:v>1.5299915848014933E-2</c:v>
                </c:pt>
                <c:pt idx="1946">
                  <c:v>1.5304951361221342E-2</c:v>
                </c:pt>
                <c:pt idx="1947">
                  <c:v>1.5310082740223052E-2</c:v>
                </c:pt>
                <c:pt idx="1948">
                  <c:v>1.5315310202845822E-2</c:v>
                </c:pt>
                <c:pt idx="1949">
                  <c:v>1.5320633966995345E-2</c:v>
                </c:pt>
                <c:pt idx="1950">
                  <c:v>1.5326054250417442E-2</c:v>
                </c:pt>
                <c:pt idx="1951">
                  <c:v>1.5331571270937872E-2</c:v>
                </c:pt>
                <c:pt idx="1952">
                  <c:v>1.5337185246222518E-2</c:v>
                </c:pt>
                <c:pt idx="1953">
                  <c:v>1.5342896394097139E-2</c:v>
                </c:pt>
                <c:pt idx="1954">
                  <c:v>1.5348704932547363E-2</c:v>
                </c:pt>
                <c:pt idx="1955">
                  <c:v>1.5354611079159142E-2</c:v>
                </c:pt>
                <c:pt idx="1956">
                  <c:v>1.5360615051838167E-2</c:v>
                </c:pt>
                <c:pt idx="1957">
                  <c:v>1.5366717068250324E-2</c:v>
                </c:pt>
                <c:pt idx="1958">
                  <c:v>1.5372917346381243E-2</c:v>
                </c:pt>
                <c:pt idx="1959">
                  <c:v>1.5379216103816873E-2</c:v>
                </c:pt>
                <c:pt idx="1960">
                  <c:v>1.5385613558542843E-2</c:v>
                </c:pt>
                <c:pt idx="1961">
                  <c:v>1.5392109928065167E-2</c:v>
                </c:pt>
                <c:pt idx="1962">
                  <c:v>1.5398705430609283E-2</c:v>
                </c:pt>
                <c:pt idx="1963">
                  <c:v>1.5405400283521331E-2</c:v>
                </c:pt>
                <c:pt idx="1964">
                  <c:v>1.5412194705026749E-2</c:v>
                </c:pt>
                <c:pt idx="1965">
                  <c:v>1.5419088912631551E-2</c:v>
                </c:pt>
                <c:pt idx="1966">
                  <c:v>1.542608312424143E-2</c:v>
                </c:pt>
                <c:pt idx="1967">
                  <c:v>1.5433177557602207E-2</c:v>
                </c:pt>
                <c:pt idx="1968">
                  <c:v>1.5440372430459703E-2</c:v>
                </c:pt>
                <c:pt idx="1969">
                  <c:v>1.5447667960639677E-2</c:v>
                </c:pt>
                <c:pt idx="1970">
                  <c:v>1.5455064366047822E-2</c:v>
                </c:pt>
                <c:pt idx="1971">
                  <c:v>1.5462561864270086E-2</c:v>
                </c:pt>
                <c:pt idx="1972">
                  <c:v>1.5470160673451971E-2</c:v>
                </c:pt>
                <c:pt idx="1973">
                  <c:v>1.5475753655689317E-2</c:v>
                </c:pt>
                <c:pt idx="1974">
                  <c:v>1.5478815072009766E-2</c:v>
                </c:pt>
                <c:pt idx="1975">
                  <c:v>1.5481428542329922E-2</c:v>
                </c:pt>
                <c:pt idx="1976">
                  <c:v>1.5484465176154316E-2</c:v>
                </c:pt>
                <c:pt idx="1977">
                  <c:v>1.5487488389993587E-2</c:v>
                </c:pt>
                <c:pt idx="1978">
                  <c:v>1.5490498130450447E-2</c:v>
                </c:pt>
                <c:pt idx="1979">
                  <c:v>1.5493494344527292E-2</c:v>
                </c:pt>
                <c:pt idx="1980">
                  <c:v>1.5496476979306451E-2</c:v>
                </c:pt>
                <c:pt idx="1981">
                  <c:v>1.5499445981470572E-2</c:v>
                </c:pt>
                <c:pt idx="1982">
                  <c:v>1.5502401298181923E-2</c:v>
                </c:pt>
                <c:pt idx="1983">
                  <c:v>1.5505342876283024E-2</c:v>
                </c:pt>
                <c:pt idx="1984">
                  <c:v>1.5508270662776269E-2</c:v>
                </c:pt>
                <c:pt idx="1985">
                  <c:v>1.5511184604584116E-2</c:v>
                </c:pt>
                <c:pt idx="1986">
                  <c:v>1.5514910672598248E-2</c:v>
                </c:pt>
                <c:pt idx="1987">
                  <c:v>1.5516970741833447E-2</c:v>
                </c:pt>
                <c:pt idx="1988">
                  <c:v>1.5519842831119846E-2</c:v>
                </c:pt>
                <c:pt idx="1989">
                  <c:v>1.5522700863490613E-2</c:v>
                </c:pt>
                <c:pt idx="1990">
                  <c:v>1.5525544785868206E-2</c:v>
                </c:pt>
                <c:pt idx="1991">
                  <c:v>1.5528777637054958E-2</c:v>
                </c:pt>
                <c:pt idx="1992">
                  <c:v>1.5531190088093894E-2</c:v>
                </c:pt>
                <c:pt idx="1993">
                  <c:v>1.5533991362026711E-2</c:v>
                </c:pt>
                <c:pt idx="1994">
                  <c:v>1.5536778313656185E-2</c:v>
                </c:pt>
                <c:pt idx="1995">
                  <c:v>1.5539550889904774E-2</c:v>
                </c:pt>
                <c:pt idx="1996">
                  <c:v>1.5542309037774871E-2</c:v>
                </c:pt>
                <c:pt idx="1997">
                  <c:v>1.5545052704268869E-2</c:v>
                </c:pt>
                <c:pt idx="1998">
                  <c:v>1.5547781836149355E-2</c:v>
                </c:pt>
                <c:pt idx="1999">
                  <c:v>1.5550496380498657E-2</c:v>
                </c:pt>
                <c:pt idx="2000">
                  <c:v>1.5553196284239235E-2</c:v>
                </c:pt>
                <c:pt idx="2001">
                  <c:v>1.5555881494213608E-2</c:v>
                </c:pt>
                <c:pt idx="2002">
                  <c:v>1.5558551957424172E-2</c:v>
                </c:pt>
                <c:pt idx="2003">
                  <c:v>1.5561207620793382E-2</c:v>
                </c:pt>
                <c:pt idx="2004">
                  <c:v>1.5563848431243699E-2</c:v>
                </c:pt>
                <c:pt idx="2005">
                  <c:v>1.5566474335777514E-2</c:v>
                </c:pt>
                <c:pt idx="2006">
                  <c:v>1.5569085281397221E-2</c:v>
                </c:pt>
                <c:pt idx="2007">
                  <c:v>1.5571681214785471E-2</c:v>
                </c:pt>
                <c:pt idx="2008">
                  <c:v>1.5574262083104529E-2</c:v>
                </c:pt>
                <c:pt idx="2009">
                  <c:v>1.5576827833196916E-2</c:v>
                </c:pt>
                <c:pt idx="2010">
                  <c:v>1.5579378412144962E-2</c:v>
                </c:pt>
                <c:pt idx="2011">
                  <c:v>1.5581913766631317E-2</c:v>
                </c:pt>
                <c:pt idx="2012">
                  <c:v>1.5584433843818246E-2</c:v>
                </c:pt>
                <c:pt idx="2013">
                  <c:v>1.5586938590468336E-2</c:v>
                </c:pt>
                <c:pt idx="2014">
                  <c:v>1.5589427953504043E-2</c:v>
                </c:pt>
                <c:pt idx="2015">
                  <c:v>1.5591901880167569E-2</c:v>
                </c:pt>
                <c:pt idx="2016">
                  <c:v>1.5594360317061629E-2</c:v>
                </c:pt>
                <c:pt idx="2017">
                  <c:v>1.5596803211348487E-2</c:v>
                </c:pt>
                <c:pt idx="2018">
                  <c:v>1.5599230509710793E-2</c:v>
                </c:pt>
                <c:pt idx="2019">
                  <c:v>1.5601642159390749E-2</c:v>
                </c:pt>
                <c:pt idx="2020">
                  <c:v>1.5604038107150942E-2</c:v>
                </c:pt>
                <c:pt idx="2021">
                  <c:v>1.5606418299993763E-2</c:v>
                </c:pt>
                <c:pt idx="2022">
                  <c:v>1.5608782684761735E-2</c:v>
                </c:pt>
                <c:pt idx="2023">
                  <c:v>1.5611131208457252E-2</c:v>
                </c:pt>
                <c:pt idx="2024">
                  <c:v>1.5613463818082707E-2</c:v>
                </c:pt>
                <c:pt idx="2025">
                  <c:v>1.5616439418009165E-2</c:v>
                </c:pt>
                <c:pt idx="2026">
                  <c:v>1.5618735453291066E-2</c:v>
                </c:pt>
                <c:pt idx="2027">
                  <c:v>1.5620690680231419E-2</c:v>
                </c:pt>
                <c:pt idx="2028">
                  <c:v>1.56229567945676E-2</c:v>
                </c:pt>
                <c:pt idx="2029">
                  <c:v>1.5625206721772145E-2</c:v>
                </c:pt>
                <c:pt idx="2030">
                  <c:v>1.562744040900732E-2</c:v>
                </c:pt>
                <c:pt idx="2031">
                  <c:v>1.5629657802955776E-2</c:v>
                </c:pt>
                <c:pt idx="2032">
                  <c:v>1.5631858850859714E-2</c:v>
                </c:pt>
                <c:pt idx="2033">
                  <c:v>1.5634043499401784E-2</c:v>
                </c:pt>
                <c:pt idx="2034">
                  <c:v>1.5636211695504443E-2</c:v>
                </c:pt>
                <c:pt idx="2035">
                  <c:v>1.5638363386329956E-2</c:v>
                </c:pt>
                <c:pt idx="2036">
                  <c:v>1.5640498518560975E-2</c:v>
                </c:pt>
                <c:pt idx="2037">
                  <c:v>1.5642617039359763E-2</c:v>
                </c:pt>
                <c:pt idx="2038">
                  <c:v>1.5644718895568843E-2</c:v>
                </c:pt>
                <c:pt idx="2039">
                  <c:v>1.5646804034110673E-2</c:v>
                </c:pt>
                <c:pt idx="2040">
                  <c:v>1.5648872402067582E-2</c:v>
                </c:pt>
                <c:pt idx="2041">
                  <c:v>1.5652478407428561E-2</c:v>
                </c:pt>
                <c:pt idx="2042">
                  <c:v>1.5652958613276979E-2</c:v>
                </c:pt>
                <c:pt idx="2043">
                  <c:v>1.5655263213627535E-2</c:v>
                </c:pt>
                <c:pt idx="2044">
                  <c:v>1.5656977104976377E-2</c:v>
                </c:pt>
                <c:pt idx="2045">
                  <c:v>1.5658960823206058E-2</c:v>
                </c:pt>
                <c:pt idx="2046">
                  <c:v>1.5660927452465501E-2</c:v>
                </c:pt>
                <c:pt idx="2047">
                  <c:v>1.566287693951729E-2</c:v>
                </c:pt>
                <c:pt idx="2048">
                  <c:v>1.5664809231443755E-2</c:v>
                </c:pt>
                <c:pt idx="2049">
                  <c:v>1.5666724275007482E-2</c:v>
                </c:pt>
                <c:pt idx="2050">
                  <c:v>1.5668622017210865E-2</c:v>
                </c:pt>
                <c:pt idx="2051">
                  <c:v>1.5670502405056297E-2</c:v>
                </c:pt>
                <c:pt idx="2052">
                  <c:v>1.5672365385466236E-2</c:v>
                </c:pt>
                <c:pt idx="2053">
                  <c:v>1.5674210905283203E-2</c:v>
                </c:pt>
                <c:pt idx="2054">
                  <c:v>1.5676038911589529E-2</c:v>
                </c:pt>
                <c:pt idx="2055">
                  <c:v>1.5677849351227735E-2</c:v>
                </c:pt>
                <c:pt idx="2056">
                  <c:v>1.5679642171120278E-2</c:v>
                </c:pt>
                <c:pt idx="2057">
                  <c:v>1.5681417318269553E-2</c:v>
                </c:pt>
                <c:pt idx="2058">
                  <c:v>1.5683174739598016E-2</c:v>
                </c:pt>
                <c:pt idx="2059">
                  <c:v>1.5684914382028126E-2</c:v>
                </c:pt>
                <c:pt idx="2060">
                  <c:v>1.5686636192482339E-2</c:v>
                </c:pt>
                <c:pt idx="2061">
                  <c:v>1.5688340117883115E-2</c:v>
                </c:pt>
                <c:pt idx="2062">
                  <c:v>1.5690026105312782E-2</c:v>
                </c:pt>
                <c:pt idx="2063">
                  <c:v>1.569169410145399E-2</c:v>
                </c:pt>
                <c:pt idx="2064">
                  <c:v>1.5693344053389069E-2</c:v>
                </c:pt>
                <c:pt idx="2065">
                  <c:v>1.5694975908040476E-2</c:v>
                </c:pt>
                <c:pt idx="2066">
                  <c:v>1.5696589612410605E-2</c:v>
                </c:pt>
                <c:pt idx="2067">
                  <c:v>1.5698185113421914E-2</c:v>
                </c:pt>
                <c:pt idx="2068">
                  <c:v>1.5699762357916924E-2</c:v>
                </c:pt>
                <c:pt idx="2069">
                  <c:v>1.5701321292977966E-2</c:v>
                </c:pt>
                <c:pt idx="2070">
                  <c:v>1.5702861865367623E-2</c:v>
                </c:pt>
                <c:pt idx="2071">
                  <c:v>1.5704384022168227E-2</c:v>
                </c:pt>
                <c:pt idx="2072">
                  <c:v>1.5705887710222299E-2</c:v>
                </c:pt>
                <c:pt idx="2073">
                  <c:v>1.5707372876532233E-2</c:v>
                </c:pt>
                <c:pt idx="2074">
                  <c:v>1.5708839468020486E-2</c:v>
                </c:pt>
                <c:pt idx="2075">
                  <c:v>1.5710287431449643E-2</c:v>
                </c:pt>
                <c:pt idx="2076">
                  <c:v>1.5711716714141843E-2</c:v>
                </c:pt>
                <c:pt idx="2077">
                  <c:v>1.571441180964861E-2</c:v>
                </c:pt>
                <c:pt idx="2078">
                  <c:v>1.5715795623778561E-2</c:v>
                </c:pt>
                <c:pt idx="2079">
                  <c:v>1.5716086536086138E-2</c:v>
                </c:pt>
                <c:pt idx="2080">
                  <c:v>1.5717437860978123E-2</c:v>
                </c:pt>
                <c:pt idx="2081">
                  <c:v>1.5718770231991641E-2</c:v>
                </c:pt>
                <c:pt idx="2082">
                  <c:v>1.5720083595969214E-2</c:v>
                </c:pt>
                <c:pt idx="2083">
                  <c:v>1.5721377899913236E-2</c:v>
                </c:pt>
                <c:pt idx="2084">
                  <c:v>1.5722653090906036E-2</c:v>
                </c:pt>
                <c:pt idx="2085">
                  <c:v>1.5723909115950008E-2</c:v>
                </c:pt>
                <c:pt idx="2086">
                  <c:v>1.5725145921727801E-2</c:v>
                </c:pt>
                <c:pt idx="2087">
                  <c:v>1.5726363455321746E-2</c:v>
                </c:pt>
                <c:pt idx="2088">
                  <c:v>1.5727561663574363E-2</c:v>
                </c:pt>
                <c:pt idx="2089">
                  <c:v>1.5728740493488047E-2</c:v>
                </c:pt>
                <c:pt idx="2090">
                  <c:v>1.5729899891985255E-2</c:v>
                </c:pt>
                <c:pt idx="2091">
                  <c:v>1.5732736435817074E-2</c:v>
                </c:pt>
                <c:pt idx="2092">
                  <c:v>1.5732791605413965E-2</c:v>
                </c:pt>
                <c:pt idx="2093">
                  <c:v>1.5733881172810271E-2</c:v>
                </c:pt>
                <c:pt idx="2094">
                  <c:v>1.5734951066264102E-2</c:v>
                </c:pt>
                <c:pt idx="2095">
                  <c:v>1.5736149643021946E-2</c:v>
                </c:pt>
                <c:pt idx="2096">
                  <c:v>1.5737031619114106E-2</c:v>
                </c:pt>
                <c:pt idx="2097">
                  <c:v>1.5738042172355193E-2</c:v>
                </c:pt>
                <c:pt idx="2098">
                  <c:v>1.57390328392637E-2</c:v>
                </c:pt>
                <c:pt idx="2099">
                  <c:v>1.5740003566921956E-2</c:v>
                </c:pt>
                <c:pt idx="2100">
                  <c:v>1.5740954302172483E-2</c:v>
                </c:pt>
                <c:pt idx="2101">
                  <c:v>1.5741884992177546E-2</c:v>
                </c:pt>
                <c:pt idx="2102">
                  <c:v>1.5742795583539859E-2</c:v>
                </c:pt>
                <c:pt idx="2103">
                  <c:v>1.5743686023421688E-2</c:v>
                </c:pt>
                <c:pt idx="2104">
                  <c:v>1.574455625874549E-2</c:v>
                </c:pt>
                <c:pt idx="2105">
                  <c:v>1.5745406236433723E-2</c:v>
                </c:pt>
                <c:pt idx="2106">
                  <c:v>1.5746235903248973E-2</c:v>
                </c:pt>
                <c:pt idx="2107">
                  <c:v>1.5747045206353505E-2</c:v>
                </c:pt>
                <c:pt idx="2108">
                  <c:v>1.5747834092669777E-2</c:v>
                </c:pt>
                <c:pt idx="2109">
                  <c:v>1.574860250904031E-2</c:v>
                </c:pt>
                <c:pt idx="2110">
                  <c:v>1.5749350402387563E-2</c:v>
                </c:pt>
                <c:pt idx="2111">
                  <c:v>1.5750077719713929E-2</c:v>
                </c:pt>
                <c:pt idx="2112">
                  <c:v>1.5750784408101737E-2</c:v>
                </c:pt>
                <c:pt idx="2113">
                  <c:v>1.5751470414153701E-2</c:v>
                </c:pt>
                <c:pt idx="2114">
                  <c:v>1.5752135684952151E-2</c:v>
                </c:pt>
                <c:pt idx="2115">
                  <c:v>1.5752780167579417E-2</c:v>
                </c:pt>
                <c:pt idx="2116">
                  <c:v>1.5753403808798083E-2</c:v>
                </c:pt>
                <c:pt idx="2117">
                  <c:v>1.5754006555690481E-2</c:v>
                </c:pt>
                <c:pt idx="2118">
                  <c:v>1.5754588355099131E-2</c:v>
                </c:pt>
                <c:pt idx="2119">
                  <c:v>1.5755149153866554E-2</c:v>
                </c:pt>
                <c:pt idx="2120">
                  <c:v>1.5755688899234954E-2</c:v>
                </c:pt>
                <c:pt idx="2121">
                  <c:v>1.5756207537727107E-2</c:v>
                </c:pt>
                <c:pt idx="2122">
                  <c:v>1.5756705016585215E-2</c:v>
                </c:pt>
                <c:pt idx="2123">
                  <c:v>1.57571812826518E-2</c:v>
                </c:pt>
                <c:pt idx="2124">
                  <c:v>1.5757636282929255E-2</c:v>
                </c:pt>
                <c:pt idx="2125">
                  <c:v>1.5758069964260102E-2</c:v>
                </c:pt>
                <c:pt idx="2126">
                  <c:v>1.5758482273566798E-2</c:v>
                </c:pt>
                <c:pt idx="2127">
                  <c:v>1.575887315801161E-2</c:v>
                </c:pt>
                <c:pt idx="2128">
                  <c:v>1.5759242564277187E-2</c:v>
                </c:pt>
                <c:pt idx="2129">
                  <c:v>1.5759638375021368E-2</c:v>
                </c:pt>
                <c:pt idx="2130">
                  <c:v>1.5759961578165615E-2</c:v>
                </c:pt>
                <c:pt idx="2131">
                  <c:v>1.5760221383862572E-2</c:v>
                </c:pt>
                <c:pt idx="2132">
                  <c:v>1.5760504347035464E-2</c:v>
                </c:pt>
                <c:pt idx="2133">
                  <c:v>1.5760765566961155E-2</c:v>
                </c:pt>
                <c:pt idx="2134">
                  <c:v>1.5761004990482164E-2</c:v>
                </c:pt>
                <c:pt idx="2135">
                  <c:v>1.5761222564281141E-2</c:v>
                </c:pt>
                <c:pt idx="2136">
                  <c:v>1.5761418235600289E-2</c:v>
                </c:pt>
                <c:pt idx="2137">
                  <c:v>1.5761591951202192E-2</c:v>
                </c:pt>
                <c:pt idx="2138">
                  <c:v>1.5761743658249117E-2</c:v>
                </c:pt>
                <c:pt idx="2139">
                  <c:v>1.5761873303343776E-2</c:v>
                </c:pt>
                <c:pt idx="2140">
                  <c:v>1.5761980833568501E-2</c:v>
                </c:pt>
                <c:pt idx="2141">
                  <c:v>1.5762066196085556E-2</c:v>
                </c:pt>
                <c:pt idx="2142">
                  <c:v>1.5762129337497655E-2</c:v>
                </c:pt>
                <c:pt idx="2143">
                  <c:v>1.5762170204967063E-2</c:v>
                </c:pt>
                <c:pt idx="2144">
                  <c:v>1.5762188745416239E-2</c:v>
                </c:pt>
                <c:pt idx="2145">
                  <c:v>1.5762179690419487E-2</c:v>
                </c:pt>
                <c:pt idx="2146">
                  <c:v>1.5762158632544043E-2</c:v>
                </c:pt>
                <c:pt idx="2147">
                  <c:v>1.5762109873307395E-2</c:v>
                </c:pt>
                <c:pt idx="2148">
                  <c:v>1.5762038574660409E-2</c:v>
                </c:pt>
                <c:pt idx="2149">
                  <c:v>1.576194468376535E-2</c:v>
                </c:pt>
                <c:pt idx="2150">
                  <c:v>1.5761828147304868E-2</c:v>
                </c:pt>
                <c:pt idx="2151">
                  <c:v>1.5761688912361294E-2</c:v>
                </c:pt>
                <c:pt idx="2152">
                  <c:v>1.5761526925857083E-2</c:v>
                </c:pt>
                <c:pt idx="2153">
                  <c:v>1.5761342134634759E-2</c:v>
                </c:pt>
                <c:pt idx="2154">
                  <c:v>1.5761134485696715E-2</c:v>
                </c:pt>
                <c:pt idx="2155">
                  <c:v>1.5760903926045344E-2</c:v>
                </c:pt>
                <c:pt idx="2156">
                  <c:v>1.5760650402683041E-2</c:v>
                </c:pt>
                <c:pt idx="2157">
                  <c:v>1.5760373862212518E-2</c:v>
                </c:pt>
                <c:pt idx="2158">
                  <c:v>1.5760074251875977E-2</c:v>
                </c:pt>
                <c:pt idx="2159">
                  <c:v>1.5759751518675813E-2</c:v>
                </c:pt>
                <c:pt idx="2160">
                  <c:v>1.5759405609134802E-2</c:v>
                </c:pt>
                <c:pt idx="2161">
                  <c:v>1.5759036470655019E-2</c:v>
                </c:pt>
                <c:pt idx="2162">
                  <c:v>1.5758644049919113E-2</c:v>
                </c:pt>
                <c:pt idx="2163">
                  <c:v>1.5758228293929477E-2</c:v>
                </c:pt>
                <c:pt idx="2164">
                  <c:v>1.575778914960857E-2</c:v>
                </c:pt>
                <c:pt idx="2165">
                  <c:v>1.5757326563878848E-2</c:v>
                </c:pt>
                <c:pt idx="2166">
                  <c:v>1.5756840483742707E-2</c:v>
                </c:pt>
                <c:pt idx="2167">
                  <c:v>1.5756330856042666E-2</c:v>
                </c:pt>
                <c:pt idx="2168">
                  <c:v>1.5755797627861057E-2</c:v>
                </c:pt>
                <c:pt idx="2169">
                  <c:v>1.5755240745960464E-2</c:v>
                </c:pt>
                <c:pt idx="2170">
                  <c:v>1.5754660157343281E-2</c:v>
                </c:pt>
                <c:pt idx="2171">
                  <c:v>1.5754055809011902E-2</c:v>
                </c:pt>
                <c:pt idx="2172">
                  <c:v>1.5753427647888785E-2</c:v>
                </c:pt>
                <c:pt idx="2173">
                  <c:v>1.5752775620976323E-2</c:v>
                </c:pt>
                <c:pt idx="2174">
                  <c:v>1.5752099674877229E-2</c:v>
                </c:pt>
                <c:pt idx="2175">
                  <c:v>1.5751399756913642E-2</c:v>
                </c:pt>
                <c:pt idx="2176">
                  <c:v>1.5750675813848147E-2</c:v>
                </c:pt>
                <c:pt idx="2177">
                  <c:v>1.5749927792763074E-2</c:v>
                </c:pt>
                <c:pt idx="2178">
                  <c:v>1.5749155640421009E-2</c:v>
                </c:pt>
                <c:pt idx="2179">
                  <c:v>1.5748359303824344E-2</c:v>
                </c:pt>
                <c:pt idx="2180">
                  <c:v>1.5747538729895538E-2</c:v>
                </c:pt>
                <c:pt idx="2181">
                  <c:v>1.5746693865636985E-2</c:v>
                </c:pt>
                <c:pt idx="2182">
                  <c:v>1.5745824657891205E-2</c:v>
                </c:pt>
                <c:pt idx="2183">
                  <c:v>1.5744931053660594E-2</c:v>
                </c:pt>
                <c:pt idx="2184">
                  <c:v>1.5744012999867607E-2</c:v>
                </c:pt>
                <c:pt idx="2185">
                  <c:v>1.5743070443354767E-2</c:v>
                </c:pt>
                <c:pt idx="2186">
                  <c:v>1.5742103331284341E-2</c:v>
                </c:pt>
                <c:pt idx="2187">
                  <c:v>1.5741111610498848E-2</c:v>
                </c:pt>
                <c:pt idx="2188">
                  <c:v>1.5740095227840811E-2</c:v>
                </c:pt>
                <c:pt idx="2189">
                  <c:v>1.5739054130312624E-2</c:v>
                </c:pt>
                <c:pt idx="2190">
                  <c:v>1.573798826491668E-2</c:v>
                </c:pt>
                <c:pt idx="2191">
                  <c:v>1.5736897578495501E-2</c:v>
                </c:pt>
                <c:pt idx="2192">
                  <c:v>1.5735782017971545E-2</c:v>
                </c:pt>
                <c:pt idx="2193">
                  <c:v>1.5734641530347204E-2</c:v>
                </c:pt>
                <c:pt idx="2194">
                  <c:v>1.5733476062465002E-2</c:v>
                </c:pt>
                <c:pt idx="2195">
                  <c:v>1.5732285561487203E-2</c:v>
                </c:pt>
                <c:pt idx="2196">
                  <c:v>1.573071804832793E-2</c:v>
                </c:pt>
                <c:pt idx="2197">
                  <c:v>1.5729829247455029E-2</c:v>
                </c:pt>
                <c:pt idx="2198">
                  <c:v>1.5728563328325507E-2</c:v>
                </c:pt>
                <c:pt idx="2199">
                  <c:v>1.5727272163710282E-2</c:v>
                </c:pt>
                <c:pt idx="2200">
                  <c:v>1.5725955700611749E-2</c:v>
                </c:pt>
                <c:pt idx="2201">
                  <c:v>1.5724613885712557E-2</c:v>
                </c:pt>
                <c:pt idx="2202">
                  <c:v>1.5723246666254909E-2</c:v>
                </c:pt>
                <c:pt idx="2203">
                  <c:v>1.5721853989161261E-2</c:v>
                </c:pt>
                <c:pt idx="2204">
                  <c:v>1.5720435801114263E-2</c:v>
                </c:pt>
                <c:pt idx="2205">
                  <c:v>1.5718992049276181E-2</c:v>
                </c:pt>
                <c:pt idx="2206">
                  <c:v>1.5717522680569473E-2</c:v>
                </c:pt>
                <c:pt idx="2207">
                  <c:v>1.5716027641836661E-2</c:v>
                </c:pt>
                <c:pt idx="2208">
                  <c:v>1.5714506880000201E-2</c:v>
                </c:pt>
                <c:pt idx="2209">
                  <c:v>1.571296034222236E-2</c:v>
                </c:pt>
                <c:pt idx="2210">
                  <c:v>1.5711387975025914E-2</c:v>
                </c:pt>
                <c:pt idx="2211">
                  <c:v>1.5709789725812939E-2</c:v>
                </c:pt>
                <c:pt idx="2212">
                  <c:v>1.5708165541266084E-2</c:v>
                </c:pt>
                <c:pt idx="2213">
                  <c:v>1.5706515368307805E-2</c:v>
                </c:pt>
                <c:pt idx="2214">
                  <c:v>1.5704839154020434E-2</c:v>
                </c:pt>
                <c:pt idx="2215">
                  <c:v>1.5703136845166554E-2</c:v>
                </c:pt>
                <c:pt idx="2216">
                  <c:v>1.5701408388828497E-2</c:v>
                </c:pt>
                <c:pt idx="2217">
                  <c:v>1.569965373192872E-2</c:v>
                </c:pt>
                <c:pt idx="2218">
                  <c:v>1.5697872821229808E-2</c:v>
                </c:pt>
                <c:pt idx="2219">
                  <c:v>1.5696065603973963E-2</c:v>
                </c:pt>
                <c:pt idx="2220">
                  <c:v>1.5694232026843835E-2</c:v>
                </c:pt>
                <c:pt idx="2221">
                  <c:v>1.5692372036921753E-2</c:v>
                </c:pt>
                <c:pt idx="2222">
                  <c:v>1.5690485580970304E-2</c:v>
                </c:pt>
                <c:pt idx="2223">
                  <c:v>1.5688572606231688E-2</c:v>
                </c:pt>
                <c:pt idx="2224">
                  <c:v>1.5686633059308619E-2</c:v>
                </c:pt>
                <c:pt idx="2225">
                  <c:v>1.5684666887523235E-2</c:v>
                </c:pt>
                <c:pt idx="2226">
                  <c:v>1.5682674037318378E-2</c:v>
                </c:pt>
                <c:pt idx="2227">
                  <c:v>1.5680654456016185E-2</c:v>
                </c:pt>
                <c:pt idx="2228">
                  <c:v>1.5678608090379242E-2</c:v>
                </c:pt>
                <c:pt idx="2229">
                  <c:v>1.5676534887489879E-2</c:v>
                </c:pt>
                <c:pt idx="2230">
                  <c:v>1.5674434794190617E-2</c:v>
                </c:pt>
                <c:pt idx="2231">
                  <c:v>1.5672307757403914E-2</c:v>
                </c:pt>
                <c:pt idx="2232">
                  <c:v>1.5670153724132163E-2</c:v>
                </c:pt>
                <c:pt idx="2233">
                  <c:v>1.5667658846787447E-2</c:v>
                </c:pt>
                <c:pt idx="2234">
                  <c:v>1.5665764455663478E-2</c:v>
                </c:pt>
                <c:pt idx="2235">
                  <c:v>1.5663529114471331E-2</c:v>
                </c:pt>
                <c:pt idx="2236">
                  <c:v>1.5661266564483967E-2</c:v>
                </c:pt>
                <c:pt idx="2237">
                  <c:v>1.5658976752623843E-2</c:v>
                </c:pt>
                <c:pt idx="2238">
                  <c:v>1.5656659625893354E-2</c:v>
                </c:pt>
                <c:pt idx="2239">
                  <c:v>1.5654315131214958E-2</c:v>
                </c:pt>
                <c:pt idx="2240">
                  <c:v>1.565194321551111E-2</c:v>
                </c:pt>
                <c:pt idx="2241">
                  <c:v>1.5649543825784207E-2</c:v>
                </c:pt>
                <c:pt idx="2242">
                  <c:v>1.5647116908876768E-2</c:v>
                </c:pt>
                <c:pt idx="2243">
                  <c:v>1.5644662411791188E-2</c:v>
                </c:pt>
                <c:pt idx="2244">
                  <c:v>1.5642180281369988E-2</c:v>
                </c:pt>
                <c:pt idx="2245">
                  <c:v>1.5639670464615563E-2</c:v>
                </c:pt>
                <c:pt idx="2246">
                  <c:v>1.5637132908770113E-2</c:v>
                </c:pt>
                <c:pt idx="2247">
                  <c:v>1.5633829491390472E-2</c:v>
                </c:pt>
                <c:pt idx="2248">
                  <c:v>1.5631974366216994E-2</c:v>
                </c:pt>
                <c:pt idx="2249">
                  <c:v>1.5629353273594049E-2</c:v>
                </c:pt>
                <c:pt idx="2250">
                  <c:v>1.5626704229489974E-2</c:v>
                </c:pt>
                <c:pt idx="2251">
                  <c:v>1.5623642455695474E-2</c:v>
                </c:pt>
                <c:pt idx="2252">
                  <c:v>1.5621322073888777E-2</c:v>
                </c:pt>
                <c:pt idx="2253">
                  <c:v>1.5618588856476379E-2</c:v>
                </c:pt>
                <c:pt idx="2254">
                  <c:v>1.5615827475112809E-2</c:v>
                </c:pt>
                <c:pt idx="2255">
                  <c:v>1.5613037876800462E-2</c:v>
                </c:pt>
                <c:pt idx="2256">
                  <c:v>1.5610220008541731E-2</c:v>
                </c:pt>
                <c:pt idx="2257">
                  <c:v>1.5607373817259074E-2</c:v>
                </c:pt>
                <c:pt idx="2258">
                  <c:v>1.5604499249874948E-2</c:v>
                </c:pt>
                <c:pt idx="2259">
                  <c:v>1.5601596253151939E-2</c:v>
                </c:pt>
                <c:pt idx="2260">
                  <c:v>1.5598664774412185E-2</c:v>
                </c:pt>
                <c:pt idx="2261">
                  <c:v>1.5595704760178464E-2</c:v>
                </c:pt>
                <c:pt idx="2262">
                  <c:v>1.5592716157692976E-2</c:v>
                </c:pt>
                <c:pt idx="2263">
                  <c:v>1.5589698913718308E-2</c:v>
                </c:pt>
                <c:pt idx="2264">
                  <c:v>1.558665297533679E-2</c:v>
                </c:pt>
                <c:pt idx="2265">
                  <c:v>1.5583578289311006E-2</c:v>
                </c:pt>
                <c:pt idx="2266">
                  <c:v>1.5580474802723288E-2</c:v>
                </c:pt>
                <c:pt idx="2267">
                  <c:v>1.5577342462576027E-2</c:v>
                </c:pt>
                <c:pt idx="2268">
                  <c:v>1.557418121563181E-2</c:v>
                </c:pt>
                <c:pt idx="2269">
                  <c:v>1.5570991008733159E-2</c:v>
                </c:pt>
                <c:pt idx="2270">
                  <c:v>1.5567771789122276E-2</c:v>
                </c:pt>
                <c:pt idx="2271">
                  <c:v>1.5564523503641681E-2</c:v>
                </c:pt>
                <c:pt idx="2272">
                  <c:v>1.556124609905396E-2</c:v>
                </c:pt>
                <c:pt idx="2273">
                  <c:v>1.5557939522441444E-2</c:v>
                </c:pt>
                <c:pt idx="2274">
                  <c:v>1.5554603720886462E-2</c:v>
                </c:pt>
                <c:pt idx="2275">
                  <c:v>1.5551238640991727E-2</c:v>
                </c:pt>
                <c:pt idx="2276">
                  <c:v>1.5547844229999441E-2</c:v>
                </c:pt>
                <c:pt idx="2277">
                  <c:v>1.5544420434592254E-2</c:v>
                </c:pt>
                <c:pt idx="2278">
                  <c:v>1.5540967202012368E-2</c:v>
                </c:pt>
                <c:pt idx="2279">
                  <c:v>1.5537484478942432E-2</c:v>
                </c:pt>
                <c:pt idx="2280">
                  <c:v>1.5533972212384839E-2</c:v>
                </c:pt>
                <c:pt idx="2281">
                  <c:v>1.5530430349262048E-2</c:v>
                </c:pt>
                <c:pt idx="2282">
                  <c:v>1.5526858836736324E-2</c:v>
                </c:pt>
                <c:pt idx="2283">
                  <c:v>1.5523257621330444E-2</c:v>
                </c:pt>
                <c:pt idx="2284">
                  <c:v>1.5519626650446483E-2</c:v>
                </c:pt>
                <c:pt idx="2285">
                  <c:v>1.5514914451015827E-2</c:v>
                </c:pt>
                <c:pt idx="2286">
                  <c:v>1.5511215267736134E-2</c:v>
                </c:pt>
                <c:pt idx="2287">
                  <c:v>1.5508020719270377E-2</c:v>
                </c:pt>
                <c:pt idx="2288">
                  <c:v>1.550426590928744E-2</c:v>
                </c:pt>
                <c:pt idx="2289">
                  <c:v>1.5500481070764849E-2</c:v>
                </c:pt>
                <c:pt idx="2290">
                  <c:v>1.5496666150704996E-2</c:v>
                </c:pt>
                <c:pt idx="2291">
                  <c:v>1.5492821095790532E-2</c:v>
                </c:pt>
                <c:pt idx="2292">
                  <c:v>1.5488945853103786E-2</c:v>
                </c:pt>
                <c:pt idx="2293">
                  <c:v>1.5485040369647152E-2</c:v>
                </c:pt>
                <c:pt idx="2294">
                  <c:v>1.5481104592263151E-2</c:v>
                </c:pt>
                <c:pt idx="2295">
                  <c:v>1.5477138467794305E-2</c:v>
                </c:pt>
                <c:pt idx="2296">
                  <c:v>1.5473141943482815E-2</c:v>
                </c:pt>
                <c:pt idx="2297">
                  <c:v>1.5469114965931396E-2</c:v>
                </c:pt>
                <c:pt idx="2298">
                  <c:v>1.546505748238225E-2</c:v>
                </c:pt>
                <c:pt idx="2299">
                  <c:v>1.5460969439518024E-2</c:v>
                </c:pt>
                <c:pt idx="2300">
                  <c:v>1.545685078442105E-2</c:v>
                </c:pt>
                <c:pt idx="2301">
                  <c:v>1.5452701464013785E-2</c:v>
                </c:pt>
                <c:pt idx="2302">
                  <c:v>1.5447321478836429E-2</c:v>
                </c:pt>
                <c:pt idx="2303">
                  <c:v>1.5444339859445044E-2</c:v>
                </c:pt>
                <c:pt idx="2304">
                  <c:v>1.5439460512958192E-2</c:v>
                </c:pt>
                <c:pt idx="2305">
                  <c:v>1.5435183585186252E-2</c:v>
                </c:pt>
                <c:pt idx="2306">
                  <c:v>1.5430875719282255E-2</c:v>
                </c:pt>
                <c:pt idx="2307">
                  <c:v>1.5426536862088724E-2</c:v>
                </c:pt>
                <c:pt idx="2308">
                  <c:v>1.542216696044818E-2</c:v>
                </c:pt>
                <c:pt idx="2309">
                  <c:v>1.5417765961522889E-2</c:v>
                </c:pt>
                <c:pt idx="2310">
                  <c:v>1.5413333812155372E-2</c:v>
                </c:pt>
                <c:pt idx="2311">
                  <c:v>1.5408870459188151E-2</c:v>
                </c:pt>
                <c:pt idx="2312">
                  <c:v>1.5404375849703555E-2</c:v>
                </c:pt>
                <c:pt idx="2313">
                  <c:v>1.5399849930544107E-2</c:v>
                </c:pt>
                <c:pt idx="2314">
                  <c:v>1.53952926487122E-2</c:v>
                </c:pt>
                <c:pt idx="2315">
                  <c:v>1.5390703951210227E-2</c:v>
                </c:pt>
                <c:pt idx="2316">
                  <c:v>1.5386083784720839E-2</c:v>
                </c:pt>
                <c:pt idx="2317">
                  <c:v>1.53814320964063E-2</c:v>
                </c:pt>
                <c:pt idx="2318">
                  <c:v>1.5376748833189069E-2</c:v>
                </c:pt>
                <c:pt idx="2319">
                  <c:v>1.5372033941831731E-2</c:v>
                </c:pt>
                <c:pt idx="2320">
                  <c:v>1.5367287369656424E-2</c:v>
                </c:pt>
                <c:pt idx="2321">
                  <c:v>1.5362509063265861E-2</c:v>
                </c:pt>
                <c:pt idx="2322">
                  <c:v>1.5357698969502565E-2</c:v>
                </c:pt>
                <c:pt idx="2323">
                  <c:v>1.5352857035608736E-2</c:v>
                </c:pt>
                <c:pt idx="2324">
                  <c:v>1.5347983208666705E-2</c:v>
                </c:pt>
                <c:pt idx="2325">
                  <c:v>1.5343077435039376E-2</c:v>
                </c:pt>
                <c:pt idx="2326">
                  <c:v>1.5338139662048889E-2</c:v>
                </c:pt>
                <c:pt idx="2327">
                  <c:v>1.5333169836617699E-2</c:v>
                </c:pt>
                <c:pt idx="2328">
                  <c:v>1.5328167905668266E-2</c:v>
                </c:pt>
                <c:pt idx="2329">
                  <c:v>1.5323133816202983E-2</c:v>
                </c:pt>
                <c:pt idx="2330">
                  <c:v>1.5318067514824563E-2</c:v>
                </c:pt>
                <c:pt idx="2331">
                  <c:v>1.531296894893508E-2</c:v>
                </c:pt>
                <c:pt idx="2332">
                  <c:v>1.5307838065137247E-2</c:v>
                </c:pt>
                <c:pt idx="2333">
                  <c:v>1.5302674810433459E-2</c:v>
                </c:pt>
                <c:pt idx="2334">
                  <c:v>1.5297479131826108E-2</c:v>
                </c:pt>
                <c:pt idx="2335">
                  <c:v>1.5292250976397526E-2</c:v>
                </c:pt>
                <c:pt idx="2336">
                  <c:v>1.528699029083036E-2</c:v>
                </c:pt>
                <c:pt idx="2337">
                  <c:v>1.5280066779626011E-2</c:v>
                </c:pt>
                <c:pt idx="2338">
                  <c:v>1.5274726418113005E-2</c:v>
                </c:pt>
                <c:pt idx="2339">
                  <c:v>1.5270244338365657E-2</c:v>
                </c:pt>
                <c:pt idx="2340">
                  <c:v>1.5264848320253321E-2</c:v>
                </c:pt>
                <c:pt idx="2341">
                  <c:v>1.5259419499260574E-2</c:v>
                </c:pt>
                <c:pt idx="2342">
                  <c:v>1.5253957822229935E-2</c:v>
                </c:pt>
                <c:pt idx="2343">
                  <c:v>1.5248463236323673E-2</c:v>
                </c:pt>
                <c:pt idx="2344">
                  <c:v>1.5242935688144499E-2</c:v>
                </c:pt>
                <c:pt idx="2345">
                  <c:v>1.5237375124934616E-2</c:v>
                </c:pt>
                <c:pt idx="2346">
                  <c:v>1.5231781493376673E-2</c:v>
                </c:pt>
                <c:pt idx="2347">
                  <c:v>1.5226154740712872E-2</c:v>
                </c:pt>
                <c:pt idx="2348">
                  <c:v>1.5220494813545926E-2</c:v>
                </c:pt>
                <c:pt idx="2349">
                  <c:v>1.5214801659038102E-2</c:v>
                </c:pt>
                <c:pt idx="2350">
                  <c:v>1.5209075224111857E-2</c:v>
                </c:pt>
                <c:pt idx="2351">
                  <c:v>1.5202946886626378E-2</c:v>
                </c:pt>
                <c:pt idx="2352">
                  <c:v>1.5194196915926383E-2</c:v>
                </c:pt>
                <c:pt idx="2353">
                  <c:v>1.5188351189143745E-2</c:v>
                </c:pt>
                <c:pt idx="2354">
                  <c:v>1.5182471939256814E-2</c:v>
                </c:pt>
                <c:pt idx="2355">
                  <c:v>1.5175711679784598E-2</c:v>
                </c:pt>
                <c:pt idx="2356">
                  <c:v>1.5170612658099714E-2</c:v>
                </c:pt>
                <c:pt idx="2357">
                  <c:v>1.5164632520834331E-2</c:v>
                </c:pt>
                <c:pt idx="2358">
                  <c:v>1.5158618648314359E-2</c:v>
                </c:pt>
                <c:pt idx="2359">
                  <c:v>1.5152570987382319E-2</c:v>
                </c:pt>
                <c:pt idx="2360">
                  <c:v>1.5146489485040604E-2</c:v>
                </c:pt>
                <c:pt idx="2361">
                  <c:v>1.5140374088371544E-2</c:v>
                </c:pt>
                <c:pt idx="2362">
                  <c:v>1.5134224744137725E-2</c:v>
                </c:pt>
                <c:pt idx="2363">
                  <c:v>1.5128041399341541E-2</c:v>
                </c:pt>
                <c:pt idx="2364">
                  <c:v>1.5121824000985384E-2</c:v>
                </c:pt>
                <c:pt idx="2365">
                  <c:v>1.5115572495831842E-2</c:v>
                </c:pt>
                <c:pt idx="2366">
                  <c:v>1.5109286830963242E-2</c:v>
                </c:pt>
                <c:pt idx="2367">
                  <c:v>1.5102966953461916E-2</c:v>
                </c:pt>
                <c:pt idx="2368">
                  <c:v>1.509661280985064E-2</c:v>
                </c:pt>
                <c:pt idx="2369">
                  <c:v>1.5090224347451553E-2</c:v>
                </c:pt>
                <c:pt idx="2370">
                  <c:v>1.508380151302724E-2</c:v>
                </c:pt>
                <c:pt idx="2371">
                  <c:v>1.5077344253580094E-2</c:v>
                </c:pt>
                <c:pt idx="2372">
                  <c:v>1.5070852516032573E-2</c:v>
                </c:pt>
                <c:pt idx="2373">
                  <c:v>1.5064326247307136E-2</c:v>
                </c:pt>
                <c:pt idx="2374">
                  <c:v>1.5057765394326239E-2</c:v>
                </c:pt>
                <c:pt idx="2375">
                  <c:v>1.5051169904252149E-2</c:v>
                </c:pt>
                <c:pt idx="2376">
                  <c:v>1.5044539723607642E-2</c:v>
                </c:pt>
                <c:pt idx="2377">
                  <c:v>1.5037874799714857E-2</c:v>
                </c:pt>
                <c:pt idx="2378">
                  <c:v>1.5031175079176506E-2</c:v>
                </c:pt>
                <c:pt idx="2379">
                  <c:v>1.5024440509234793E-2</c:v>
                </c:pt>
                <c:pt idx="2380">
                  <c:v>1.5017671036732239E-2</c:v>
                </c:pt>
                <c:pt idx="2381">
                  <c:v>1.50108666085913E-2</c:v>
                </c:pt>
                <c:pt idx="2382">
                  <c:v>1.5004027171734435E-2</c:v>
                </c:pt>
                <c:pt idx="2383">
                  <c:v>1.4997152673004166E-2</c:v>
                </c:pt>
                <c:pt idx="2384">
                  <c:v>1.4990243059482822E-2</c:v>
                </c:pt>
                <c:pt idx="2385">
                  <c:v>1.4983298278332668E-2</c:v>
                </c:pt>
                <c:pt idx="2386">
                  <c:v>1.4976318275916611E-2</c:v>
                </c:pt>
                <c:pt idx="2387">
                  <c:v>1.4969302999636724E-2</c:v>
                </c:pt>
                <c:pt idx="2388">
                  <c:v>1.4962252396335529E-2</c:v>
                </c:pt>
                <c:pt idx="2389">
                  <c:v>1.4952937558834201E-2</c:v>
                </c:pt>
                <c:pt idx="2390">
                  <c:v>1.4947024755267435E-2</c:v>
                </c:pt>
                <c:pt idx="2391">
                  <c:v>1.494088809312899E-2</c:v>
                </c:pt>
                <c:pt idx="2392">
                  <c:v>1.4933695650967138E-2</c:v>
                </c:pt>
                <c:pt idx="2393">
                  <c:v>1.4926467616476202E-2</c:v>
                </c:pt>
                <c:pt idx="2394">
                  <c:v>1.4919203936498704E-2</c:v>
                </c:pt>
                <c:pt idx="2395">
                  <c:v>1.4911904557957101E-2</c:v>
                </c:pt>
                <c:pt idx="2396">
                  <c:v>1.4904569428013659E-2</c:v>
                </c:pt>
                <c:pt idx="2397">
                  <c:v>1.4897198493351027E-2</c:v>
                </c:pt>
                <c:pt idx="2398">
                  <c:v>1.4889791701131472E-2</c:v>
                </c:pt>
                <c:pt idx="2399">
                  <c:v>1.4882348998117578E-2</c:v>
                </c:pt>
                <c:pt idx="2400">
                  <c:v>1.4874870331391676E-2</c:v>
                </c:pt>
                <c:pt idx="2401">
                  <c:v>1.4867355647796288E-2</c:v>
                </c:pt>
                <c:pt idx="2402">
                  <c:v>1.4857640903667146E-2</c:v>
                </c:pt>
                <c:pt idx="2403">
                  <c:v>1.4852218017926688E-2</c:v>
                </c:pt>
                <c:pt idx="2404">
                  <c:v>1.4844594965417457E-2</c:v>
                </c:pt>
                <c:pt idx="2405">
                  <c:v>1.4836935683808505E-2</c:v>
                </c:pt>
                <c:pt idx="2406">
                  <c:v>1.4829240120182163E-2</c:v>
                </c:pt>
                <c:pt idx="2407">
                  <c:v>1.4820400694990354E-2</c:v>
                </c:pt>
                <c:pt idx="2408">
                  <c:v>1.4813739934087522E-2</c:v>
                </c:pt>
                <c:pt idx="2409">
                  <c:v>1.4805935205544074E-2</c:v>
                </c:pt>
                <c:pt idx="2410">
                  <c:v>1.4798093982753002E-2</c:v>
                </c:pt>
                <c:pt idx="2411">
                  <c:v>1.4790216212476892E-2</c:v>
                </c:pt>
                <c:pt idx="2412">
                  <c:v>1.4782301841798073E-2</c:v>
                </c:pt>
                <c:pt idx="2413">
                  <c:v>1.4774350817399196E-2</c:v>
                </c:pt>
                <c:pt idx="2414">
                  <c:v>1.4766363086442524E-2</c:v>
                </c:pt>
                <c:pt idx="2415">
                  <c:v>1.4758338595930454E-2</c:v>
                </c:pt>
                <c:pt idx="2416">
                  <c:v>1.4750277292625569E-2</c:v>
                </c:pt>
                <c:pt idx="2417">
                  <c:v>1.4742179123450327E-2</c:v>
                </c:pt>
                <c:pt idx="2418">
                  <c:v>1.4734044035487059E-2</c:v>
                </c:pt>
                <c:pt idx="2419">
                  <c:v>1.4725871975658222E-2</c:v>
                </c:pt>
                <c:pt idx="2420">
                  <c:v>1.4717662890646466E-2</c:v>
                </c:pt>
                <c:pt idx="2421">
                  <c:v>1.4709416727853863E-2</c:v>
                </c:pt>
                <c:pt idx="2422">
                  <c:v>1.4701133433883129E-2</c:v>
                </c:pt>
                <c:pt idx="2423">
                  <c:v>1.4692812955816592E-2</c:v>
                </c:pt>
                <c:pt idx="2424">
                  <c:v>1.4684455240496774E-2</c:v>
                </c:pt>
                <c:pt idx="2425">
                  <c:v>1.4676060234926069E-2</c:v>
                </c:pt>
                <c:pt idx="2426">
                  <c:v>1.4667627885946999E-2</c:v>
                </c:pt>
                <c:pt idx="2427">
                  <c:v>1.4659158140641892E-2</c:v>
                </c:pt>
                <c:pt idx="2428">
                  <c:v>1.4650650945933208E-2</c:v>
                </c:pt>
                <c:pt idx="2429">
                  <c:v>1.4642106248743403E-2</c:v>
                </c:pt>
                <c:pt idx="2430">
                  <c:v>1.4633523995914999E-2</c:v>
                </c:pt>
                <c:pt idx="2431">
                  <c:v>1.4624904134530325E-2</c:v>
                </c:pt>
                <c:pt idx="2432">
                  <c:v>1.4616246611431905E-2</c:v>
                </c:pt>
                <c:pt idx="2433">
                  <c:v>1.460755137362213E-2</c:v>
                </c:pt>
                <c:pt idx="2434">
                  <c:v>1.4598818367863586E-2</c:v>
                </c:pt>
                <c:pt idx="2435">
                  <c:v>1.4590047541398476E-2</c:v>
                </c:pt>
                <c:pt idx="2436">
                  <c:v>1.4581238841069322E-2</c:v>
                </c:pt>
                <c:pt idx="2437">
                  <c:v>1.4572392213638707E-2</c:v>
                </c:pt>
                <c:pt idx="2438">
                  <c:v>1.45635076062689E-2</c:v>
                </c:pt>
                <c:pt idx="2439">
                  <c:v>1.4554584965722484E-2</c:v>
                </c:pt>
                <c:pt idx="2440">
                  <c:v>1.4545624239081789E-2</c:v>
                </c:pt>
                <c:pt idx="2441">
                  <c:v>1.4535336704417645E-2</c:v>
                </c:pt>
                <c:pt idx="2442">
                  <c:v>1.4526294185843724E-2</c:v>
                </c:pt>
                <c:pt idx="2443">
                  <c:v>1.4518513011578804E-2</c:v>
                </c:pt>
                <c:pt idx="2444">
                  <c:v>1.4509399409705637E-2</c:v>
                </c:pt>
                <c:pt idx="2445">
                  <c:v>1.4500247456350479E-2</c:v>
                </c:pt>
                <c:pt idx="2446">
                  <c:v>1.4491057098435789E-2</c:v>
                </c:pt>
                <c:pt idx="2447">
                  <c:v>1.4481828283123832E-2</c:v>
                </c:pt>
                <c:pt idx="2448">
                  <c:v>1.4472560957177194E-2</c:v>
                </c:pt>
                <c:pt idx="2449">
                  <c:v>1.4463255067438396E-2</c:v>
                </c:pt>
                <c:pt idx="2450">
                  <c:v>1.4453910561069705E-2</c:v>
                </c:pt>
                <c:pt idx="2451">
                  <c:v>1.4444527384833705E-2</c:v>
                </c:pt>
                <c:pt idx="2452">
                  <c:v>1.4435105485732791E-2</c:v>
                </c:pt>
                <c:pt idx="2453">
                  <c:v>1.4425644810609484E-2</c:v>
                </c:pt>
                <c:pt idx="2454">
                  <c:v>1.4416145306705985E-2</c:v>
                </c:pt>
                <c:pt idx="2455">
                  <c:v>1.4406606920704945E-2</c:v>
                </c:pt>
                <c:pt idx="2456">
                  <c:v>1.4397029599528821E-2</c:v>
                </c:pt>
                <c:pt idx="2457">
                  <c:v>1.4384658604820189E-2</c:v>
                </c:pt>
                <c:pt idx="2458">
                  <c:v>1.4377757939820768E-2</c:v>
                </c:pt>
                <c:pt idx="2459">
                  <c:v>1.4368063495133754E-2</c:v>
                </c:pt>
                <c:pt idx="2460">
                  <c:v>1.4358329903041422E-2</c:v>
                </c:pt>
                <c:pt idx="2461">
                  <c:v>1.4348557110626103E-2</c:v>
                </c:pt>
                <c:pt idx="2462">
                  <c:v>1.4338745064730318E-2</c:v>
                </c:pt>
                <c:pt idx="2463">
                  <c:v>1.4328893712276525E-2</c:v>
                </c:pt>
                <c:pt idx="2464">
                  <c:v>1.431900300018718E-2</c:v>
                </c:pt>
                <c:pt idx="2465">
                  <c:v>1.4309072875704487E-2</c:v>
                </c:pt>
                <c:pt idx="2466">
                  <c:v>1.4299103285431158E-2</c:v>
                </c:pt>
                <c:pt idx="2467">
                  <c:v>1.4289094176369588E-2</c:v>
                </c:pt>
                <c:pt idx="2468">
                  <c:v>1.4279045495522169E-2</c:v>
                </c:pt>
                <c:pt idx="2469">
                  <c:v>1.4268957189891296E-2</c:v>
                </c:pt>
                <c:pt idx="2470">
                  <c:v>1.425882920631949E-2</c:v>
                </c:pt>
                <c:pt idx="2471">
                  <c:v>1.4248661491729209E-2</c:v>
                </c:pt>
                <c:pt idx="2472">
                  <c:v>1.4238453993122846E-2</c:v>
                </c:pt>
                <c:pt idx="2473">
                  <c:v>1.4228206657422859E-2</c:v>
                </c:pt>
                <c:pt idx="2474">
                  <c:v>1.4217919431551707E-2</c:v>
                </c:pt>
                <c:pt idx="2475">
                  <c:v>1.4207592262591717E-2</c:v>
                </c:pt>
                <c:pt idx="2476">
                  <c:v>1.4197225097225541E-2</c:v>
                </c:pt>
                <c:pt idx="2477">
                  <c:v>1.4186817882695379E-2</c:v>
                </c:pt>
                <c:pt idx="2478">
                  <c:v>1.4176370565683882E-2</c:v>
                </c:pt>
                <c:pt idx="2479">
                  <c:v>1.4165883093193443E-2</c:v>
                </c:pt>
                <c:pt idx="2480">
                  <c:v>1.4155355412306392E-2</c:v>
                </c:pt>
                <c:pt idx="2481">
                  <c:v>1.4144787469705378E-2</c:v>
                </c:pt>
                <c:pt idx="2482">
                  <c:v>1.4134179212712539E-2</c:v>
                </c:pt>
                <c:pt idx="2483">
                  <c:v>1.4123530587930588E-2</c:v>
                </c:pt>
                <c:pt idx="2484">
                  <c:v>1.4112841542441856E-2</c:v>
                </c:pt>
                <c:pt idx="2485">
                  <c:v>1.4102112023008928E-2</c:v>
                </c:pt>
                <c:pt idx="2486">
                  <c:v>1.4091341976874006E-2</c:v>
                </c:pt>
                <c:pt idx="2487">
                  <c:v>1.408053135087961E-2</c:v>
                </c:pt>
                <c:pt idx="2488">
                  <c:v>1.40696800919482E-2</c:v>
                </c:pt>
                <c:pt idx="2489">
                  <c:v>1.405878814684236E-2</c:v>
                </c:pt>
                <c:pt idx="2490">
                  <c:v>1.4047855462644421E-2</c:v>
                </c:pt>
                <c:pt idx="2491">
                  <c:v>1.4036881986516647E-2</c:v>
                </c:pt>
                <c:pt idx="2492">
                  <c:v>1.4025867664981817E-2</c:v>
                </c:pt>
                <c:pt idx="2493">
                  <c:v>1.40148383127503E-2</c:v>
                </c:pt>
                <c:pt idx="2494">
                  <c:v>1.4003827758601872E-2</c:v>
                </c:pt>
                <c:pt idx="2495">
                  <c:v>1.3992836267924247E-2</c:v>
                </c:pt>
                <c:pt idx="2496">
                  <c:v>1.398186390202838E-2</c:v>
                </c:pt>
                <c:pt idx="2497">
                  <c:v>1.397091072278478E-2</c:v>
                </c:pt>
                <c:pt idx="2498">
                  <c:v>1.3959976791824147E-2</c:v>
                </c:pt>
                <c:pt idx="2499">
                  <c:v>1.394906217061731E-2</c:v>
                </c:pt>
                <c:pt idx="2500">
                  <c:v>1.3938166921034778E-2</c:v>
                </c:pt>
                <c:pt idx="2501">
                  <c:v>1.3927291104467443E-2</c:v>
                </c:pt>
                <c:pt idx="2502">
                  <c:v>1.3916434782625942E-2</c:v>
                </c:pt>
                <c:pt idx="2503">
                  <c:v>1.390559801722091E-2</c:v>
                </c:pt>
                <c:pt idx="2504">
                  <c:v>1.3894780869723178E-2</c:v>
                </c:pt>
                <c:pt idx="2505">
                  <c:v>1.3883983402003253E-2</c:v>
                </c:pt>
                <c:pt idx="2506">
                  <c:v>1.3873205675611899E-2</c:v>
                </c:pt>
                <c:pt idx="2507">
                  <c:v>1.3859377705482956E-2</c:v>
                </c:pt>
                <c:pt idx="2508">
                  <c:v>1.385170969293803E-2</c:v>
                </c:pt>
                <c:pt idx="2509">
                  <c:v>1.3840991559996851E-2</c:v>
                </c:pt>
                <c:pt idx="2510">
                  <c:v>1.3830293414986983E-2</c:v>
                </c:pt>
                <c:pt idx="2511">
                  <c:v>1.3818091517334707E-2</c:v>
                </c:pt>
                <c:pt idx="2512">
                  <c:v>1.3808957334804361E-2</c:v>
                </c:pt>
                <c:pt idx="2513">
                  <c:v>1.3798319522972946E-2</c:v>
                </c:pt>
                <c:pt idx="2514">
                  <c:v>1.3787701945435771E-2</c:v>
                </c:pt>
                <c:pt idx="2515">
                  <c:v>1.3777104663823536E-2</c:v>
                </c:pt>
                <c:pt idx="2516">
                  <c:v>1.3766527739926815E-2</c:v>
                </c:pt>
                <c:pt idx="2517">
                  <c:v>1.3755971235216435E-2</c:v>
                </c:pt>
                <c:pt idx="2518">
                  <c:v>1.3745435211323098E-2</c:v>
                </c:pt>
                <c:pt idx="2519">
                  <c:v>1.373491972995744E-2</c:v>
                </c:pt>
                <c:pt idx="2520">
                  <c:v>1.3724424852670225E-2</c:v>
                </c:pt>
                <c:pt idx="2521">
                  <c:v>1.371395064117209E-2</c:v>
                </c:pt>
                <c:pt idx="2522">
                  <c:v>1.3703497157093736E-2</c:v>
                </c:pt>
                <c:pt idx="2523">
                  <c:v>1.369306446190599E-2</c:v>
                </c:pt>
                <c:pt idx="2524">
                  <c:v>1.3682652617479363E-2</c:v>
                </c:pt>
                <c:pt idx="2525">
                  <c:v>1.3672261685364617E-2</c:v>
                </c:pt>
                <c:pt idx="2526">
                  <c:v>1.3661891727272391E-2</c:v>
                </c:pt>
                <c:pt idx="2527">
                  <c:v>1.3651542804513639E-2</c:v>
                </c:pt>
                <c:pt idx="2528">
                  <c:v>1.3641214979038807E-2</c:v>
                </c:pt>
                <c:pt idx="2529">
                  <c:v>1.3630908312238788E-2</c:v>
                </c:pt>
                <c:pt idx="2530">
                  <c:v>1.3620622866064025E-2</c:v>
                </c:pt>
                <c:pt idx="2531">
                  <c:v>1.3610358701825476E-2</c:v>
                </c:pt>
                <c:pt idx="2532">
                  <c:v>1.3600115881313712E-2</c:v>
                </c:pt>
                <c:pt idx="2533">
                  <c:v>1.3589894466319308E-2</c:v>
                </c:pt>
                <c:pt idx="2534">
                  <c:v>1.3579694518153218E-2</c:v>
                </c:pt>
                <c:pt idx="2535">
                  <c:v>1.356951609852608E-2</c:v>
                </c:pt>
                <c:pt idx="2536">
                  <c:v>1.355935926914853E-2</c:v>
                </c:pt>
                <c:pt idx="2537">
                  <c:v>1.3549224091891077E-2</c:v>
                </c:pt>
                <c:pt idx="2538">
                  <c:v>1.3539110627824869E-2</c:v>
                </c:pt>
                <c:pt idx="2539">
                  <c:v>1.3529018939060222E-2</c:v>
                </c:pt>
                <c:pt idx="2540">
                  <c:v>1.3518949086908094E-2</c:v>
                </c:pt>
                <c:pt idx="2541">
                  <c:v>1.3508901133318929E-2</c:v>
                </c:pt>
                <c:pt idx="2542">
                  <c:v>1.3498875139683619E-2</c:v>
                </c:pt>
                <c:pt idx="2543">
                  <c:v>1.3488871167712801E-2</c:v>
                </c:pt>
                <c:pt idx="2544">
                  <c:v>1.3478889279037176E-2</c:v>
                </c:pt>
                <c:pt idx="2545">
                  <c:v>1.346608797030413E-2</c:v>
                </c:pt>
                <c:pt idx="2546">
                  <c:v>1.3456156789066753E-2</c:v>
                </c:pt>
                <c:pt idx="2547">
                  <c:v>1.3447662083407863E-2</c:v>
                </c:pt>
                <c:pt idx="2548">
                  <c:v>1.3437772339264242E-2</c:v>
                </c:pt>
                <c:pt idx="2549">
                  <c:v>1.3427904995202411E-2</c:v>
                </c:pt>
                <c:pt idx="2550">
                  <c:v>1.3418060113172814E-2</c:v>
                </c:pt>
                <c:pt idx="2551">
                  <c:v>1.3408237754806152E-2</c:v>
                </c:pt>
                <c:pt idx="2552">
                  <c:v>1.3398437981253508E-2</c:v>
                </c:pt>
                <c:pt idx="2553">
                  <c:v>1.3388660854705137E-2</c:v>
                </c:pt>
                <c:pt idx="2554">
                  <c:v>1.3378906436471993E-2</c:v>
                </c:pt>
                <c:pt idx="2555">
                  <c:v>1.3369174788424587E-2</c:v>
                </c:pt>
                <c:pt idx="2556">
                  <c:v>1.335946597195381E-2</c:v>
                </c:pt>
                <c:pt idx="2557">
                  <c:v>1.3349780048690363E-2</c:v>
                </c:pt>
                <c:pt idx="2558">
                  <c:v>1.3340117080504754E-2</c:v>
                </c:pt>
                <c:pt idx="2559">
                  <c:v>1.3330477128787876E-2</c:v>
                </c:pt>
                <c:pt idx="2560">
                  <c:v>1.3320860255490174E-2</c:v>
                </c:pt>
                <c:pt idx="2561">
                  <c:v>1.3311266521762732E-2</c:v>
                </c:pt>
                <c:pt idx="2562">
                  <c:v>1.3298965821944009E-2</c:v>
                </c:pt>
                <c:pt idx="2563">
                  <c:v>1.3290786727662152E-2</c:v>
                </c:pt>
                <c:pt idx="2564">
                  <c:v>1.3282624776227436E-2</c:v>
                </c:pt>
                <c:pt idx="2565">
                  <c:v>1.3273124218367016E-2</c:v>
                </c:pt>
                <c:pt idx="2566">
                  <c:v>1.3263647108390231E-2</c:v>
                </c:pt>
                <c:pt idx="2567">
                  <c:v>1.3254193508167589E-2</c:v>
                </c:pt>
                <c:pt idx="2568">
                  <c:v>1.3244763479089983E-2</c:v>
                </c:pt>
                <c:pt idx="2569">
                  <c:v>1.3235357082868049E-2</c:v>
                </c:pt>
                <c:pt idx="2570">
                  <c:v>1.3225974381212424E-2</c:v>
                </c:pt>
                <c:pt idx="2571">
                  <c:v>1.3216615435753809E-2</c:v>
                </c:pt>
                <c:pt idx="2572">
                  <c:v>1.3207280308042968E-2</c:v>
                </c:pt>
                <c:pt idx="2573">
                  <c:v>1.3197969059710601E-2</c:v>
                </c:pt>
                <c:pt idx="2574">
                  <c:v>1.3188681752547282E-2</c:v>
                </c:pt>
                <c:pt idx="2575">
                  <c:v>1.3179418447943902E-2</c:v>
                </c:pt>
                <c:pt idx="2576">
                  <c:v>1.3170179207770971E-2</c:v>
                </c:pt>
                <c:pt idx="2577">
                  <c:v>1.3160964093419381E-2</c:v>
                </c:pt>
                <c:pt idx="2578">
                  <c:v>1.3151773166759639E-2</c:v>
                </c:pt>
                <c:pt idx="2579">
                  <c:v>1.314260648918264E-2</c:v>
                </c:pt>
                <c:pt idx="2580">
                  <c:v>1.3133464122558891E-2</c:v>
                </c:pt>
                <c:pt idx="2581">
                  <c:v>1.3124346128359221E-2</c:v>
                </c:pt>
                <c:pt idx="2582">
                  <c:v>1.3115252568214331E-2</c:v>
                </c:pt>
                <c:pt idx="2583">
                  <c:v>1.3106183503914792E-2</c:v>
                </c:pt>
                <c:pt idx="2584">
                  <c:v>1.3097138996851498E-2</c:v>
                </c:pt>
                <c:pt idx="2585">
                  <c:v>1.3088119108815022E-2</c:v>
                </c:pt>
                <c:pt idx="2586">
                  <c:v>1.3079123901595935E-2</c:v>
                </c:pt>
                <c:pt idx="2587">
                  <c:v>1.307015343658513E-2</c:v>
                </c:pt>
                <c:pt idx="2588">
                  <c:v>1.30612077751735E-2</c:v>
                </c:pt>
                <c:pt idx="2589">
                  <c:v>1.305228697971117E-2</c:v>
                </c:pt>
                <c:pt idx="2590">
                  <c:v>1.3043391111029479E-2</c:v>
                </c:pt>
                <c:pt idx="2591">
                  <c:v>1.3034520231398616E-2</c:v>
                </c:pt>
                <c:pt idx="2592">
                  <c:v>1.3025674402129539E-2</c:v>
                </c:pt>
                <c:pt idx="2593">
                  <c:v>1.3016853684852947E-2</c:v>
                </c:pt>
                <c:pt idx="2594">
                  <c:v>1.3008058141359413E-2</c:v>
                </c:pt>
                <c:pt idx="2595">
                  <c:v>1.2999287832959894E-2</c:v>
                </c:pt>
                <c:pt idx="2596">
                  <c:v>1.299054282168477E-2</c:v>
                </c:pt>
                <c:pt idx="2597">
                  <c:v>1.2979336506129258E-2</c:v>
                </c:pt>
                <c:pt idx="2598">
                  <c:v>1.2970649547776603E-2</c:v>
                </c:pt>
                <c:pt idx="2599">
                  <c:v>1.2963223876738539E-2</c:v>
                </c:pt>
                <c:pt idx="2600">
                  <c:v>1.2954584323665586E-2</c:v>
                </c:pt>
                <c:pt idx="2601">
                  <c:v>1.2945970384423688E-2</c:v>
                </c:pt>
                <c:pt idx="2602">
                  <c:v>1.2937382120963292E-2</c:v>
                </c:pt>
                <c:pt idx="2603">
                  <c:v>1.2928819594515417E-2</c:v>
                </c:pt>
                <c:pt idx="2604">
                  <c:v>1.29202828667907E-2</c:v>
                </c:pt>
                <c:pt idx="2605">
                  <c:v>1.2911771999659649E-2</c:v>
                </c:pt>
                <c:pt idx="2606">
                  <c:v>1.2903287054513157E-2</c:v>
                </c:pt>
                <c:pt idx="2607">
                  <c:v>1.2894828093061861E-2</c:v>
                </c:pt>
                <c:pt idx="2608">
                  <c:v>1.2886395177016396E-2</c:v>
                </c:pt>
                <c:pt idx="2609">
                  <c:v>1.2877988367927529E-2</c:v>
                </c:pt>
                <c:pt idx="2610">
                  <c:v>1.2869607727425958E-2</c:v>
                </c:pt>
                <c:pt idx="2611">
                  <c:v>1.2861253317062449E-2</c:v>
                </c:pt>
                <c:pt idx="2612">
                  <c:v>1.285292519870751E-2</c:v>
                </c:pt>
                <c:pt idx="2613">
                  <c:v>1.2841531839118403E-2</c:v>
                </c:pt>
                <c:pt idx="2614">
                  <c:v>1.2836348084066529E-2</c:v>
                </c:pt>
                <c:pt idx="2615">
                  <c:v>1.2826922965460952E-2</c:v>
                </c:pt>
                <c:pt idx="2616">
                  <c:v>1.2819876876228875E-2</c:v>
                </c:pt>
                <c:pt idx="2617">
                  <c:v>1.2811681141657871E-2</c:v>
                </c:pt>
                <c:pt idx="2618">
                  <c:v>1.2803512068719769E-2</c:v>
                </c:pt>
                <c:pt idx="2619">
                  <c:v>1.2795369718965333E-2</c:v>
                </c:pt>
                <c:pt idx="2620">
                  <c:v>1.2787254154185135E-2</c:v>
                </c:pt>
                <c:pt idx="2621">
                  <c:v>1.2779165436009876E-2</c:v>
                </c:pt>
                <c:pt idx="2622">
                  <c:v>1.2771103625910385E-2</c:v>
                </c:pt>
                <c:pt idx="2623">
                  <c:v>1.276306878575717E-2</c:v>
                </c:pt>
                <c:pt idx="2624">
                  <c:v>1.2755060976941124E-2</c:v>
                </c:pt>
                <c:pt idx="2625">
                  <c:v>1.2747080261252819E-2</c:v>
                </c:pt>
                <c:pt idx="2626">
                  <c:v>1.2739126700163084E-2</c:v>
                </c:pt>
                <c:pt idx="2627">
                  <c:v>1.2731200355542427E-2</c:v>
                </c:pt>
                <c:pt idx="2628">
                  <c:v>1.2723301288861677E-2</c:v>
                </c:pt>
                <c:pt idx="2629">
                  <c:v>1.2715429561751534E-2</c:v>
                </c:pt>
                <c:pt idx="2630">
                  <c:v>1.2707585235922636E-2</c:v>
                </c:pt>
                <c:pt idx="2631">
                  <c:v>1.2699768372925746E-2</c:v>
                </c:pt>
                <c:pt idx="2632">
                  <c:v>1.2691979034391565E-2</c:v>
                </c:pt>
                <c:pt idx="2633">
                  <c:v>1.2684217282110666E-2</c:v>
                </c:pt>
                <c:pt idx="2634">
                  <c:v>1.2676483177553877E-2</c:v>
                </c:pt>
                <c:pt idx="2635">
                  <c:v>1.2668776782192026E-2</c:v>
                </c:pt>
                <c:pt idx="2636">
                  <c:v>1.2661098157975559E-2</c:v>
                </c:pt>
                <c:pt idx="2637">
                  <c:v>1.2653447366455239E-2</c:v>
                </c:pt>
                <c:pt idx="2638">
                  <c:v>1.2645824469341704E-2</c:v>
                </c:pt>
                <c:pt idx="2639">
                  <c:v>1.2638229528105782E-2</c:v>
                </c:pt>
                <c:pt idx="2640">
                  <c:v>1.2630662604218301E-2</c:v>
                </c:pt>
                <c:pt idx="2641">
                  <c:v>1.2623123759789578E-2</c:v>
                </c:pt>
                <c:pt idx="2642">
                  <c:v>1.2615613055890762E-2</c:v>
                </c:pt>
                <c:pt idx="2643">
                  <c:v>1.2608130554552233E-2</c:v>
                </c:pt>
                <c:pt idx="2644">
                  <c:v>1.2600676317324755E-2</c:v>
                </c:pt>
                <c:pt idx="2645">
                  <c:v>1.2593250405839029E-2</c:v>
                </c:pt>
                <c:pt idx="2646">
                  <c:v>1.258585288164582E-2</c:v>
                </c:pt>
                <c:pt idx="2647">
                  <c:v>1.2578483806375829E-2</c:v>
                </c:pt>
                <c:pt idx="2648">
                  <c:v>1.2571143241899563E-2</c:v>
                </c:pt>
                <c:pt idx="2649">
                  <c:v>1.2561144754181797E-2</c:v>
                </c:pt>
                <c:pt idx="2650">
                  <c:v>1.2553873179372843E-2</c:v>
                </c:pt>
                <c:pt idx="2651">
                  <c:v>1.2548259193723155E-2</c:v>
                </c:pt>
                <c:pt idx="2652">
                  <c:v>1.254103740103929E-2</c:v>
                </c:pt>
                <c:pt idx="2653">
                  <c:v>1.2533844435935748E-2</c:v>
                </c:pt>
                <c:pt idx="2654">
                  <c:v>1.252668036004323E-2</c:v>
                </c:pt>
                <c:pt idx="2655">
                  <c:v>1.2519545235072371E-2</c:v>
                </c:pt>
                <c:pt idx="2656">
                  <c:v>1.2512439122334129E-2</c:v>
                </c:pt>
                <c:pt idx="2657">
                  <c:v>1.250536208393882E-2</c:v>
                </c:pt>
                <c:pt idx="2658">
                  <c:v>1.2498314181197401E-2</c:v>
                </c:pt>
                <c:pt idx="2659">
                  <c:v>1.2491295475740571E-2</c:v>
                </c:pt>
                <c:pt idx="2660">
                  <c:v>1.2484306029358905E-2</c:v>
                </c:pt>
                <c:pt idx="2661">
                  <c:v>1.2477345903603165E-2</c:v>
                </c:pt>
                <c:pt idx="2662">
                  <c:v>1.2469304662090508E-2</c:v>
                </c:pt>
                <c:pt idx="2663">
                  <c:v>1.2459583504131899E-2</c:v>
                </c:pt>
                <c:pt idx="2664">
                  <c:v>1.2452728597969198E-2</c:v>
                </c:pt>
                <c:pt idx="2665">
                  <c:v>1.2445903294207028E-2</c:v>
                </c:pt>
                <c:pt idx="2666">
                  <c:v>1.2439107654396153E-2</c:v>
                </c:pt>
                <c:pt idx="2667">
                  <c:v>1.2431377611310523E-2</c:v>
                </c:pt>
                <c:pt idx="2668">
                  <c:v>1.24256056133909E-2</c:v>
                </c:pt>
                <c:pt idx="2669">
                  <c:v>1.2418899335377986E-2</c:v>
                </c:pt>
                <c:pt idx="2670">
                  <c:v>1.2412222967999043E-2</c:v>
                </c:pt>
                <c:pt idx="2671">
                  <c:v>1.2405576572724897E-2</c:v>
                </c:pt>
                <c:pt idx="2672">
                  <c:v>1.239896021118625E-2</c:v>
                </c:pt>
                <c:pt idx="2673">
                  <c:v>1.239237394525361E-2</c:v>
                </c:pt>
                <c:pt idx="2674">
                  <c:v>1.2385817836157997E-2</c:v>
                </c:pt>
                <c:pt idx="2675">
                  <c:v>1.2379291945849857E-2</c:v>
                </c:pt>
                <c:pt idx="2676">
                  <c:v>1.2372796335879954E-2</c:v>
                </c:pt>
                <c:pt idx="2677">
                  <c:v>1.2366331067878988E-2</c:v>
                </c:pt>
                <c:pt idx="2678">
                  <c:v>1.2359896203397724E-2</c:v>
                </c:pt>
                <c:pt idx="2679">
                  <c:v>1.2353491804146799E-2</c:v>
                </c:pt>
                <c:pt idx="2680">
                  <c:v>1.2347117931756912E-2</c:v>
                </c:pt>
                <c:pt idx="2681">
                  <c:v>1.2340774647858765E-2</c:v>
                </c:pt>
                <c:pt idx="2682">
                  <c:v>1.2334462014083059E-2</c:v>
                </c:pt>
                <c:pt idx="2683">
                  <c:v>1.2328180092060492E-2</c:v>
                </c:pt>
                <c:pt idx="2684">
                  <c:v>1.2321928943341831E-2</c:v>
                </c:pt>
                <c:pt idx="2685">
                  <c:v>1.2315708629637712E-2</c:v>
                </c:pt>
                <c:pt idx="2686">
                  <c:v>1.230951921265877E-2</c:v>
                </c:pt>
                <c:pt idx="2687">
                  <c:v>1.2303360753875836E-2</c:v>
                </c:pt>
                <c:pt idx="2688">
                  <c:v>1.2297233315079481E-2</c:v>
                </c:pt>
                <c:pt idx="2689">
                  <c:v>1.2291136957740534E-2</c:v>
                </c:pt>
                <c:pt idx="2690">
                  <c:v>1.2285071743569631E-2</c:v>
                </c:pt>
                <c:pt idx="2691">
                  <c:v>1.2279037734277409E-2</c:v>
                </c:pt>
                <c:pt idx="2692">
                  <c:v>1.2273034991334697E-2</c:v>
                </c:pt>
                <c:pt idx="2693">
                  <c:v>1.2267063576532067E-2</c:v>
                </c:pt>
                <c:pt idx="2694">
                  <c:v>1.2261123551340347E-2</c:v>
                </c:pt>
                <c:pt idx="2695">
                  <c:v>1.2255214977550111E-2</c:v>
                </c:pt>
                <c:pt idx="2696">
                  <c:v>1.2249337916712122E-2</c:v>
                </c:pt>
                <c:pt idx="2697">
                  <c:v>1.2243492430377145E-2</c:v>
                </c:pt>
                <c:pt idx="2698">
                  <c:v>1.2237678580335754E-2</c:v>
                </c:pt>
                <c:pt idx="2699">
                  <c:v>1.2231896428138711E-2</c:v>
                </c:pt>
                <c:pt idx="2700">
                  <c:v>1.2226146035416718E-2</c:v>
                </c:pt>
                <c:pt idx="2701">
                  <c:v>1.2218600267726032E-2</c:v>
                </c:pt>
                <c:pt idx="2702">
                  <c:v>1.2213930997155842E-2</c:v>
                </c:pt>
                <c:pt idx="2703">
                  <c:v>1.2209086030567917E-2</c:v>
                </c:pt>
                <c:pt idx="2704">
                  <c:v>1.2203463292133065E-2</c:v>
                </c:pt>
                <c:pt idx="2705">
                  <c:v>1.2197872621326766E-2</c:v>
                </c:pt>
                <c:pt idx="2706">
                  <c:v>1.2192314079939592E-2</c:v>
                </c:pt>
                <c:pt idx="2707">
                  <c:v>1.21867877292825E-2</c:v>
                </c:pt>
                <c:pt idx="2708">
                  <c:v>1.2181293631146062E-2</c:v>
                </c:pt>
                <c:pt idx="2709">
                  <c:v>1.2175831847240914E-2</c:v>
                </c:pt>
                <c:pt idx="2710">
                  <c:v>1.2170402439197758E-2</c:v>
                </c:pt>
                <c:pt idx="2711">
                  <c:v>1.2165005468567358E-2</c:v>
                </c:pt>
                <c:pt idx="2712">
                  <c:v>1.2159640996980414E-2</c:v>
                </c:pt>
                <c:pt idx="2713">
                  <c:v>1.2154309086227499E-2</c:v>
                </c:pt>
                <c:pt idx="2714">
                  <c:v>1.2149009797699506E-2</c:v>
                </c:pt>
                <c:pt idx="2715">
                  <c:v>1.2143743193107071E-2</c:v>
                </c:pt>
                <c:pt idx="2716">
                  <c:v>1.2138509334080894E-2</c:v>
                </c:pt>
                <c:pt idx="2717">
                  <c:v>1.2131828302113234E-2</c:v>
                </c:pt>
                <c:pt idx="2718">
                  <c:v>1.2128140099489926E-2</c:v>
                </c:pt>
                <c:pt idx="2719">
                  <c:v>1.21230048471066E-2</c:v>
                </c:pt>
                <c:pt idx="2720">
                  <c:v>1.2117902586972207E-2</c:v>
                </c:pt>
                <c:pt idx="2721">
                  <c:v>1.2112833380397703E-2</c:v>
                </c:pt>
                <c:pt idx="2722">
                  <c:v>1.2107797289333533E-2</c:v>
                </c:pt>
                <c:pt idx="2723">
                  <c:v>1.2102794375330461E-2</c:v>
                </c:pt>
                <c:pt idx="2724">
                  <c:v>1.2097824699939252E-2</c:v>
                </c:pt>
                <c:pt idx="2725">
                  <c:v>1.2092888324790607E-2</c:v>
                </c:pt>
                <c:pt idx="2726">
                  <c:v>1.2087985311595162E-2</c:v>
                </c:pt>
                <c:pt idx="2727">
                  <c:v>1.2083115721903681E-2</c:v>
                </c:pt>
                <c:pt idx="2728">
                  <c:v>1.2078279617426801E-2</c:v>
                </c:pt>
                <c:pt idx="2729">
                  <c:v>1.2073477059795223E-2</c:v>
                </c:pt>
                <c:pt idx="2730">
                  <c:v>1.2068708110639648E-2</c:v>
                </c:pt>
                <c:pt idx="2731">
                  <c:v>1.2063972831590775E-2</c:v>
                </c:pt>
                <c:pt idx="2732">
                  <c:v>1.2059271284119433E-2</c:v>
                </c:pt>
                <c:pt idx="2733">
                  <c:v>1.2054603530096131E-2</c:v>
                </c:pt>
                <c:pt idx="2734">
                  <c:v>1.2049969630991697E-2</c:v>
                </c:pt>
                <c:pt idx="2735">
                  <c:v>1.2045369648516768E-2</c:v>
                </c:pt>
                <c:pt idx="2736">
                  <c:v>1.2040803644302045E-2</c:v>
                </c:pt>
                <c:pt idx="2737">
                  <c:v>1.2036271679898292E-2</c:v>
                </c:pt>
                <c:pt idx="2738">
                  <c:v>1.2031773817016145E-2</c:v>
                </c:pt>
                <c:pt idx="2739">
                  <c:v>1.2027310117366241E-2</c:v>
                </c:pt>
                <c:pt idx="2740">
                  <c:v>1.2022880642419409E-2</c:v>
                </c:pt>
                <c:pt idx="2741">
                  <c:v>1.2018485453806349E-2</c:v>
                </c:pt>
                <c:pt idx="2742">
                  <c:v>1.201412461339757E-2</c:v>
                </c:pt>
                <c:pt idx="2743">
                  <c:v>1.2009798182583964E-2</c:v>
                </c:pt>
                <c:pt idx="2744">
                  <c:v>1.2005506222916296E-2</c:v>
                </c:pt>
                <c:pt idx="2745">
                  <c:v>1.200124879634501E-2</c:v>
                </c:pt>
                <c:pt idx="2746">
                  <c:v>1.1997025964420871E-2</c:v>
                </c:pt>
                <c:pt idx="2747">
                  <c:v>1.1992837788454835E-2</c:v>
                </c:pt>
                <c:pt idx="2748">
                  <c:v>1.1988684330477284E-2</c:v>
                </c:pt>
                <c:pt idx="2749">
                  <c:v>1.1984565651959045E-2</c:v>
                </c:pt>
                <c:pt idx="2750">
                  <c:v>1.1980481814450883E-2</c:v>
                </c:pt>
                <c:pt idx="2751">
                  <c:v>1.1976432879743371E-2</c:v>
                </c:pt>
                <c:pt idx="2752">
                  <c:v>1.1972418909307336E-2</c:v>
                </c:pt>
                <c:pt idx="2753">
                  <c:v>1.1968439964933353E-2</c:v>
                </c:pt>
                <c:pt idx="2754">
                  <c:v>1.1964496108252121E-2</c:v>
                </c:pt>
                <c:pt idx="2755">
                  <c:v>1.1960587400654532E-2</c:v>
                </c:pt>
                <c:pt idx="2756">
                  <c:v>1.1956713904011096E-2</c:v>
                </c:pt>
                <c:pt idx="2757">
                  <c:v>1.1952875679952513E-2</c:v>
                </c:pt>
                <c:pt idx="2758">
                  <c:v>1.1949072789949611E-2</c:v>
                </c:pt>
                <c:pt idx="2759">
                  <c:v>1.1945305295713027E-2</c:v>
                </c:pt>
                <c:pt idx="2760">
                  <c:v>1.1941573259033333E-2</c:v>
                </c:pt>
                <c:pt idx="2761">
                  <c:v>1.1937876741301423E-2</c:v>
                </c:pt>
                <c:pt idx="2762">
                  <c:v>1.1934215804227932E-2</c:v>
                </c:pt>
                <c:pt idx="2763">
                  <c:v>1.1930590509523498E-2</c:v>
                </c:pt>
                <c:pt idx="2764">
                  <c:v>1.1927000918738884E-2</c:v>
                </c:pt>
                <c:pt idx="2765">
                  <c:v>1.1923447093584727E-2</c:v>
                </c:pt>
                <c:pt idx="2766">
                  <c:v>1.1919929095531856E-2</c:v>
                </c:pt>
                <c:pt idx="2767">
                  <c:v>1.1916446986290907E-2</c:v>
                </c:pt>
                <c:pt idx="2768">
                  <c:v>1.1912022822855306E-2</c:v>
                </c:pt>
                <c:pt idx="2769">
                  <c:v>1.1909590681167259E-2</c:v>
                </c:pt>
                <c:pt idx="2770">
                  <c:v>1.1906216608306153E-2</c:v>
                </c:pt>
                <c:pt idx="2771">
                  <c:v>1.1902878670939643E-2</c:v>
                </c:pt>
                <c:pt idx="2772">
                  <c:v>1.1899576930458622E-2</c:v>
                </c:pt>
                <c:pt idx="2773">
                  <c:v>1.1896311448573726E-2</c:v>
                </c:pt>
                <c:pt idx="2774">
                  <c:v>1.1893082286995593E-2</c:v>
                </c:pt>
                <c:pt idx="2775">
                  <c:v>1.1889889507514795E-2</c:v>
                </c:pt>
                <c:pt idx="2776">
                  <c:v>1.1886733171362351E-2</c:v>
                </c:pt>
                <c:pt idx="2777">
                  <c:v>1.1883613340408772E-2</c:v>
                </c:pt>
                <c:pt idx="2778">
                  <c:v>1.1880530076284757E-2</c:v>
                </c:pt>
                <c:pt idx="2779">
                  <c:v>1.187748344054107E-2</c:v>
                </c:pt>
                <c:pt idx="2780">
                  <c:v>1.1874473494888349E-2</c:v>
                </c:pt>
                <c:pt idx="2781">
                  <c:v>1.1871500300877358E-2</c:v>
                </c:pt>
                <c:pt idx="2782">
                  <c:v>1.1868563920378605E-2</c:v>
                </c:pt>
                <c:pt idx="2783">
                  <c:v>1.1865664414703048E-2</c:v>
                </c:pt>
                <c:pt idx="2784">
                  <c:v>1.1862801845561322E-2</c:v>
                </c:pt>
                <c:pt idx="2785">
                  <c:v>1.1859976274744E-2</c:v>
                </c:pt>
                <c:pt idx="2786">
                  <c:v>1.1857187763801846E-2</c:v>
                </c:pt>
                <c:pt idx="2787">
                  <c:v>1.1854436374285626E-2</c:v>
                </c:pt>
                <c:pt idx="2788">
                  <c:v>1.185172216782604E-2</c:v>
                </c:pt>
                <c:pt idx="2789">
                  <c:v>1.1849045206373532E-2</c:v>
                </c:pt>
                <c:pt idx="2790">
                  <c:v>1.1846405551079187E-2</c:v>
                </c:pt>
                <c:pt idx="2791">
                  <c:v>1.1843803263893449E-2</c:v>
                </c:pt>
                <c:pt idx="2792">
                  <c:v>1.1841238406367083E-2</c:v>
                </c:pt>
                <c:pt idx="2793">
                  <c:v>1.1838711040130789E-2</c:v>
                </c:pt>
                <c:pt idx="2794">
                  <c:v>1.1836221226815269E-2</c:v>
                </c:pt>
                <c:pt idx="2795">
                  <c:v>1.1833769027971286E-2</c:v>
                </c:pt>
                <c:pt idx="2796">
                  <c:v>1.1831354505469349E-2</c:v>
                </c:pt>
                <c:pt idx="2797">
                  <c:v>1.1828977720700351E-2</c:v>
                </c:pt>
                <c:pt idx="2798">
                  <c:v>1.1826638735374928E-2</c:v>
                </c:pt>
                <c:pt idx="2799">
                  <c:v>1.1824337611043845E-2</c:v>
                </c:pt>
                <c:pt idx="2800">
                  <c:v>1.182207440957761E-2</c:v>
                </c:pt>
                <c:pt idx="2801">
                  <c:v>1.1819849192367116E-2</c:v>
                </c:pt>
                <c:pt idx="2802">
                  <c:v>1.1817662021202935E-2</c:v>
                </c:pt>
                <c:pt idx="2803">
                  <c:v>1.1815512957555896E-2</c:v>
                </c:pt>
                <c:pt idx="2804">
                  <c:v>1.1813402063296508E-2</c:v>
                </c:pt>
                <c:pt idx="2805">
                  <c:v>1.1811036429527633E-2</c:v>
                </c:pt>
                <c:pt idx="2806">
                  <c:v>1.1809295028903932E-2</c:v>
                </c:pt>
                <c:pt idx="2807">
                  <c:v>1.1807299012192018E-2</c:v>
                </c:pt>
                <c:pt idx="2808">
                  <c:v>1.1805341411070813E-2</c:v>
                </c:pt>
                <c:pt idx="2809">
                  <c:v>1.1803422287490761E-2</c:v>
                </c:pt>
                <c:pt idx="2810">
                  <c:v>1.1801541702922691E-2</c:v>
                </c:pt>
                <c:pt idx="2811">
                  <c:v>1.1799699719077239E-2</c:v>
                </c:pt>
                <c:pt idx="2812">
                  <c:v>1.179789639750517E-2</c:v>
                </c:pt>
                <c:pt idx="2813">
                  <c:v>1.1796131799837184E-2</c:v>
                </c:pt>
                <c:pt idx="2814">
                  <c:v>1.1794405987703982E-2</c:v>
                </c:pt>
                <c:pt idx="2815">
                  <c:v>1.1792719022976073E-2</c:v>
                </c:pt>
                <c:pt idx="2816">
                  <c:v>1.179107096680454E-2</c:v>
                </c:pt>
                <c:pt idx="2817">
                  <c:v>1.1789461881379637E-2</c:v>
                </c:pt>
                <c:pt idx="2818">
                  <c:v>1.178745041902296E-2</c:v>
                </c:pt>
                <c:pt idx="2819">
                  <c:v>1.1786360868253354E-2</c:v>
                </c:pt>
                <c:pt idx="2820">
                  <c:v>1.1784869063893311E-2</c:v>
                </c:pt>
                <c:pt idx="2821">
                  <c:v>1.1783416476562891E-2</c:v>
                </c:pt>
                <c:pt idx="2822">
                  <c:v>1.1782003167972732E-2</c:v>
                </c:pt>
                <c:pt idx="2823">
                  <c:v>1.1780436133390637E-2</c:v>
                </c:pt>
                <c:pt idx="2824">
                  <c:v>1.1779294632976445E-2</c:v>
                </c:pt>
                <c:pt idx="2825">
                  <c:v>1.1777999530151462E-2</c:v>
                </c:pt>
                <c:pt idx="2826">
                  <c:v>1.1776743952269797E-2</c:v>
                </c:pt>
                <c:pt idx="2827">
                  <c:v>1.1775527961361831E-2</c:v>
                </c:pt>
                <c:pt idx="2828">
                  <c:v>1.1774351618738521E-2</c:v>
                </c:pt>
                <c:pt idx="2829">
                  <c:v>1.1773214986270375E-2</c:v>
                </c:pt>
                <c:pt idx="2830">
                  <c:v>1.1772118125508158E-2</c:v>
                </c:pt>
                <c:pt idx="2831">
                  <c:v>1.1771061098002633E-2</c:v>
                </c:pt>
                <c:pt idx="2832">
                  <c:v>1.1770043965624311E-2</c:v>
                </c:pt>
                <c:pt idx="2833">
                  <c:v>1.1769066789764082E-2</c:v>
                </c:pt>
                <c:pt idx="2834">
                  <c:v>1.1768129632052649E-2</c:v>
                </c:pt>
                <c:pt idx="2835">
                  <c:v>1.1767232554200646E-2</c:v>
                </c:pt>
                <c:pt idx="2836">
                  <c:v>1.1766375617998648E-2</c:v>
                </c:pt>
                <c:pt idx="2837">
                  <c:v>1.1765558884917482E-2</c:v>
                </c:pt>
                <c:pt idx="2838">
                  <c:v>1.1764782416587849E-2</c:v>
                </c:pt>
                <c:pt idx="2839">
                  <c:v>1.1764046274480577E-2</c:v>
                </c:pt>
                <c:pt idx="2840">
                  <c:v>1.1763350520626048E-2</c:v>
                </c:pt>
                <c:pt idx="2841">
                  <c:v>1.1762695216335217E-2</c:v>
                </c:pt>
                <c:pt idx="2842">
                  <c:v>1.1762080423398658E-2</c:v>
                </c:pt>
                <c:pt idx="2843">
                  <c:v>1.1761506203367134E-2</c:v>
                </c:pt>
                <c:pt idx="2844">
                  <c:v>1.1760972617951282E-2</c:v>
                </c:pt>
                <c:pt idx="2845">
                  <c:v>1.1760479728621931E-2</c:v>
                </c:pt>
                <c:pt idx="2846">
                  <c:v>1.1760027597169653E-2</c:v>
                </c:pt>
                <c:pt idx="2847">
                  <c:v>1.1759616285305086E-2</c:v>
                </c:pt>
                <c:pt idx="2848">
                  <c:v>1.175924585441912E-2</c:v>
                </c:pt>
                <c:pt idx="2849">
                  <c:v>1.1758916366222394E-2</c:v>
                </c:pt>
                <c:pt idx="2850">
                  <c:v>1.1758627882505479E-2</c:v>
                </c:pt>
                <c:pt idx="2851">
                  <c:v>1.1758380464739204E-2</c:v>
                </c:pt>
                <c:pt idx="2852">
                  <c:v>1.1758174174474334E-2</c:v>
                </c:pt>
                <c:pt idx="2853">
                  <c:v>1.1758009073581377E-2</c:v>
                </c:pt>
                <c:pt idx="2854">
                  <c:v>1.1757885223611098E-2</c:v>
                </c:pt>
                <c:pt idx="2855">
                  <c:v>1.1757802686274132E-2</c:v>
                </c:pt>
                <c:pt idx="2856">
                  <c:v>1.1757761522961374E-2</c:v>
                </c:pt>
                <c:pt idx="2857">
                  <c:v>1.1757769492586334E-2</c:v>
                </c:pt>
                <c:pt idx="2858">
                  <c:v>1.1757823130240652E-2</c:v>
                </c:pt>
                <c:pt idx="2859">
                  <c:v>1.1757902194755587E-2</c:v>
                </c:pt>
                <c:pt idx="2860">
                  <c:v>1.175803309532597E-2</c:v>
                </c:pt>
                <c:pt idx="2861">
                  <c:v>1.1758205687026901E-2</c:v>
                </c:pt>
                <c:pt idx="2862">
                  <c:v>1.1758420031489081E-2</c:v>
                </c:pt>
                <c:pt idx="2863">
                  <c:v>1.1758676190423145E-2</c:v>
                </c:pt>
                <c:pt idx="2864">
                  <c:v>1.1758974225379859E-2</c:v>
                </c:pt>
                <c:pt idx="2865">
                  <c:v>1.1759314197989923E-2</c:v>
                </c:pt>
                <c:pt idx="2866">
                  <c:v>1.1759696169804101E-2</c:v>
                </c:pt>
                <c:pt idx="2867">
                  <c:v>1.1760120202692903E-2</c:v>
                </c:pt>
                <c:pt idx="2868">
                  <c:v>1.176058635804722E-2</c:v>
                </c:pt>
                <c:pt idx="2869">
                  <c:v>1.1761094697657626E-2</c:v>
                </c:pt>
                <c:pt idx="2870">
                  <c:v>1.176164528315482E-2</c:v>
                </c:pt>
                <c:pt idx="2871">
                  <c:v>1.1762238176089568E-2</c:v>
                </c:pt>
                <c:pt idx="2872">
                  <c:v>1.1762873438092569E-2</c:v>
                </c:pt>
                <c:pt idx="2873">
                  <c:v>1.1763752559428298E-2</c:v>
                </c:pt>
                <c:pt idx="2874">
                  <c:v>1.1764271316065944E-2</c:v>
                </c:pt>
                <c:pt idx="2875">
                  <c:v>1.1765146495275047E-2</c:v>
                </c:pt>
                <c:pt idx="2876">
                  <c:v>1.1765839409960677E-2</c:v>
                </c:pt>
                <c:pt idx="2877">
                  <c:v>1.17666874420852E-2</c:v>
                </c:pt>
                <c:pt idx="2878">
                  <c:v>1.176757821306218E-2</c:v>
                </c:pt>
                <c:pt idx="2879">
                  <c:v>1.1768511784602254E-2</c:v>
                </c:pt>
                <c:pt idx="2880">
                  <c:v>1.1769488218256186E-2</c:v>
                </c:pt>
                <c:pt idx="2881">
                  <c:v>1.1770507575814548E-2</c:v>
                </c:pt>
                <c:pt idx="2882">
                  <c:v>1.177156991874817E-2</c:v>
                </c:pt>
                <c:pt idx="2883">
                  <c:v>1.1772675308687752E-2</c:v>
                </c:pt>
                <c:pt idx="2884">
                  <c:v>1.1773823807583739E-2</c:v>
                </c:pt>
                <c:pt idx="2885">
                  <c:v>1.1775015476587214E-2</c:v>
                </c:pt>
                <c:pt idx="2886">
                  <c:v>1.1776250377728559E-2</c:v>
                </c:pt>
                <c:pt idx="2887">
                  <c:v>1.1777528572398666E-2</c:v>
                </c:pt>
                <c:pt idx="2888">
                  <c:v>1.1778850122308171E-2</c:v>
                </c:pt>
                <c:pt idx="2889">
                  <c:v>1.1780215089167712E-2</c:v>
                </c:pt>
                <c:pt idx="2890">
                  <c:v>1.1781623534448116E-2</c:v>
                </c:pt>
                <c:pt idx="2891">
                  <c:v>1.178307551986002E-2</c:v>
                </c:pt>
                <c:pt idx="2892">
                  <c:v>1.1784571107193997E-2</c:v>
                </c:pt>
                <c:pt idx="2893">
                  <c:v>1.1786110357920876E-2</c:v>
                </c:pt>
                <c:pt idx="2894">
                  <c:v>1.1787693333511484E-2</c:v>
                </c:pt>
                <c:pt idx="2895">
                  <c:v>1.1789320095996203E-2</c:v>
                </c:pt>
                <c:pt idx="2896">
                  <c:v>1.1790990706765925E-2</c:v>
                </c:pt>
                <c:pt idx="2897">
                  <c:v>1.179270522745135E-2</c:v>
                </c:pt>
                <c:pt idx="2898">
                  <c:v>1.1794463719603243E-2</c:v>
                </c:pt>
                <c:pt idx="2899">
                  <c:v>1.1796266245172049E-2</c:v>
                </c:pt>
                <c:pt idx="2900">
                  <c:v>1.179811286554866E-2</c:v>
                </c:pt>
                <c:pt idx="2901">
                  <c:v>1.1800003642363777E-2</c:v>
                </c:pt>
                <c:pt idx="2902">
                  <c:v>1.1801938637328035E-2</c:v>
                </c:pt>
                <c:pt idx="2903">
                  <c:v>1.1803917911992201E-2</c:v>
                </c:pt>
                <c:pt idx="2904">
                  <c:v>1.1805941528146846E-2</c:v>
                </c:pt>
                <c:pt idx="2905">
                  <c:v>1.1808009547262799E-2</c:v>
                </c:pt>
                <c:pt idx="2906">
                  <c:v>1.1810122031050696E-2</c:v>
                </c:pt>
                <c:pt idx="2907">
                  <c:v>1.1812279041221174E-2</c:v>
                </c:pt>
                <c:pt idx="2908">
                  <c:v>1.1814480639165126E-2</c:v>
                </c:pt>
                <c:pt idx="2909">
                  <c:v>1.1817376881371189E-2</c:v>
                </c:pt>
                <c:pt idx="2910">
                  <c:v>1.1819680626006246E-2</c:v>
                </c:pt>
                <c:pt idx="2911">
                  <c:v>1.1821690911624216E-2</c:v>
                </c:pt>
                <c:pt idx="2912">
                  <c:v>1.1824077887601092E-2</c:v>
                </c:pt>
                <c:pt idx="2913">
                  <c:v>1.1826509768617655E-2</c:v>
                </c:pt>
                <c:pt idx="2914">
                  <c:v>1.182898661598486E-2</c:v>
                </c:pt>
                <c:pt idx="2915">
                  <c:v>1.1831508491653153E-2</c:v>
                </c:pt>
                <c:pt idx="2916">
                  <c:v>1.1834075457173299E-2</c:v>
                </c:pt>
                <c:pt idx="2917">
                  <c:v>1.1836687574016125E-2</c:v>
                </c:pt>
                <c:pt idx="2918">
                  <c:v>1.1839344903972204E-2</c:v>
                </c:pt>
                <c:pt idx="2919">
                  <c:v>1.1842047508672238E-2</c:v>
                </c:pt>
                <c:pt idx="2920">
                  <c:v>1.1844795449746925E-2</c:v>
                </c:pt>
                <c:pt idx="2921">
                  <c:v>1.1847588788667096E-2</c:v>
                </c:pt>
                <c:pt idx="2922">
                  <c:v>1.1850427587383194E-2</c:v>
                </c:pt>
                <c:pt idx="2923">
                  <c:v>1.1853311907206177E-2</c:v>
                </c:pt>
                <c:pt idx="2924">
                  <c:v>1.1857902323919589E-2</c:v>
                </c:pt>
                <c:pt idx="2925">
                  <c:v>1.1859217357175211E-2</c:v>
                </c:pt>
                <c:pt idx="2926">
                  <c:v>1.1862238610662601E-2</c:v>
                </c:pt>
                <c:pt idx="2927">
                  <c:v>1.186572211738568E-2</c:v>
                </c:pt>
                <c:pt idx="2928">
                  <c:v>1.1868866920163867E-2</c:v>
                </c:pt>
                <c:pt idx="2929">
                  <c:v>1.1872032222743911E-2</c:v>
                </c:pt>
                <c:pt idx="2930">
                  <c:v>1.1875243486798581E-2</c:v>
                </c:pt>
                <c:pt idx="2931">
                  <c:v>1.1878500774038514E-2</c:v>
                </c:pt>
                <c:pt idx="2932">
                  <c:v>1.188180414609441E-2</c:v>
                </c:pt>
                <c:pt idx="2933">
                  <c:v>1.1885153664357162E-2</c:v>
                </c:pt>
                <c:pt idx="2934">
                  <c:v>1.188854939085715E-2</c:v>
                </c:pt>
                <c:pt idx="2935">
                  <c:v>1.1891991386985268E-2</c:v>
                </c:pt>
                <c:pt idx="2936">
                  <c:v>1.1895479714292279E-2</c:v>
                </c:pt>
                <c:pt idx="2937">
                  <c:v>1.1899014434648691E-2</c:v>
                </c:pt>
                <c:pt idx="2938">
                  <c:v>1.1902595609605271E-2</c:v>
                </c:pt>
                <c:pt idx="2939">
                  <c:v>1.1906223300632846E-2</c:v>
                </c:pt>
                <c:pt idx="2940">
                  <c:v>1.1909897569601924E-2</c:v>
                </c:pt>
                <c:pt idx="2941">
                  <c:v>1.1913618477983334E-2</c:v>
                </c:pt>
                <c:pt idx="2942">
                  <c:v>1.1917386087647586E-2</c:v>
                </c:pt>
                <c:pt idx="2943">
                  <c:v>1.1921200459825698E-2</c:v>
                </c:pt>
                <c:pt idx="2944">
                  <c:v>1.1925061656468117E-2</c:v>
                </c:pt>
                <c:pt idx="2945">
                  <c:v>1.1928969739285478E-2</c:v>
                </c:pt>
                <c:pt idx="2946">
                  <c:v>1.1932924769588737E-2</c:v>
                </c:pt>
                <c:pt idx="2947">
                  <c:v>1.1936926809168469E-2</c:v>
                </c:pt>
                <c:pt idx="2948">
                  <c:v>1.1940975919735308E-2</c:v>
                </c:pt>
                <c:pt idx="2949">
                  <c:v>1.194507216284002E-2</c:v>
                </c:pt>
                <c:pt idx="2950">
                  <c:v>1.1949215600193241E-2</c:v>
                </c:pt>
                <c:pt idx="2951">
                  <c:v>1.1953406293345736E-2</c:v>
                </c:pt>
                <c:pt idx="2952">
                  <c:v>1.1957644303928205E-2</c:v>
                </c:pt>
                <c:pt idx="2953">
                  <c:v>1.1961929693651285E-2</c:v>
                </c:pt>
                <c:pt idx="2954">
                  <c:v>1.1966262524065741E-2</c:v>
                </c:pt>
                <c:pt idx="2955">
                  <c:v>1.1970642856882208E-2</c:v>
                </c:pt>
                <c:pt idx="2956">
                  <c:v>1.1975070753651451E-2</c:v>
                </c:pt>
                <c:pt idx="2957">
                  <c:v>1.1979546276084108E-2</c:v>
                </c:pt>
                <c:pt idx="2958">
                  <c:v>1.1984069485810878E-2</c:v>
                </c:pt>
                <c:pt idx="2959">
                  <c:v>1.1988640444382526E-2</c:v>
                </c:pt>
                <c:pt idx="2960">
                  <c:v>1.1993259213589624E-2</c:v>
                </c:pt>
                <c:pt idx="2961">
                  <c:v>1.2000614024429979E-2</c:v>
                </c:pt>
                <c:pt idx="2962">
                  <c:v>1.2005356018107705E-2</c:v>
                </c:pt>
                <c:pt idx="2963">
                  <c:v>1.2009173475844293E-2</c:v>
                </c:pt>
                <c:pt idx="2964">
                  <c:v>1.2013998167823559E-2</c:v>
                </c:pt>
                <c:pt idx="2965">
                  <c:v>1.2018870999481734E-2</c:v>
                </c:pt>
                <c:pt idx="2966">
                  <c:v>1.2023792032449521E-2</c:v>
                </c:pt>
                <c:pt idx="2967">
                  <c:v>1.2028761328357618E-2</c:v>
                </c:pt>
                <c:pt idx="2968">
                  <c:v>1.2033778948863372E-2</c:v>
                </c:pt>
                <c:pt idx="2969">
                  <c:v>1.2038844955650774E-2</c:v>
                </c:pt>
                <c:pt idx="2970">
                  <c:v>1.2043959410323879E-2</c:v>
                </c:pt>
                <c:pt idx="2971">
                  <c:v>1.2049122374513388E-2</c:v>
                </c:pt>
                <c:pt idx="2972">
                  <c:v>1.2054333909929937E-2</c:v>
                </c:pt>
                <c:pt idx="2973">
                  <c:v>1.2059594078150937E-2</c:v>
                </c:pt>
                <c:pt idx="2974">
                  <c:v>1.2066788288178643E-2</c:v>
                </c:pt>
                <c:pt idx="2975">
                  <c:v>1.2071395161141751E-2</c:v>
                </c:pt>
                <c:pt idx="2976">
                  <c:v>1.2076815192925139E-2</c:v>
                </c:pt>
                <c:pt idx="2977">
                  <c:v>1.2082284118317688E-2</c:v>
                </c:pt>
                <c:pt idx="2978">
                  <c:v>1.2087801998870162E-2</c:v>
                </c:pt>
                <c:pt idx="2979">
                  <c:v>1.2094168172298581E-2</c:v>
                </c:pt>
                <c:pt idx="2980">
                  <c:v>1.20989848722175E-2</c:v>
                </c:pt>
                <c:pt idx="2981">
                  <c:v>1.2104649988273763E-2</c:v>
                </c:pt>
                <c:pt idx="2982">
                  <c:v>1.2110364305932819E-2</c:v>
                </c:pt>
                <c:pt idx="2983">
                  <c:v>1.2116127887145112E-2</c:v>
                </c:pt>
                <c:pt idx="2984">
                  <c:v>1.2121940793301533E-2</c:v>
                </c:pt>
                <c:pt idx="2985">
                  <c:v>1.2127803086032785E-2</c:v>
                </c:pt>
                <c:pt idx="2986">
                  <c:v>1.2133714827129438E-2</c:v>
                </c:pt>
                <c:pt idx="2987">
                  <c:v>1.2139676078302131E-2</c:v>
                </c:pt>
                <c:pt idx="2988">
                  <c:v>1.2145686900861818E-2</c:v>
                </c:pt>
                <c:pt idx="2989">
                  <c:v>1.2151747356599074E-2</c:v>
                </c:pt>
                <c:pt idx="2990">
                  <c:v>1.2157857507224534E-2</c:v>
                </c:pt>
                <c:pt idx="2991">
                  <c:v>1.2164017414368899E-2</c:v>
                </c:pt>
                <c:pt idx="2992">
                  <c:v>1.2170227139582934E-2</c:v>
                </c:pt>
                <c:pt idx="2993">
                  <c:v>1.2176486744417403E-2</c:v>
                </c:pt>
                <c:pt idx="2994">
                  <c:v>1.2182796290742814E-2</c:v>
                </c:pt>
                <c:pt idx="2995">
                  <c:v>1.2189155840109933E-2</c:v>
                </c:pt>
                <c:pt idx="2996">
                  <c:v>1.2195565454069524E-2</c:v>
                </c:pt>
                <c:pt idx="2997">
                  <c:v>1.2202025194412158E-2</c:v>
                </c:pt>
                <c:pt idx="2998">
                  <c:v>1.220853512252873E-2</c:v>
                </c:pt>
                <c:pt idx="2999">
                  <c:v>1.2215095300369683E-2</c:v>
                </c:pt>
                <c:pt idx="3000">
                  <c:v>1.2221705789245974E-2</c:v>
                </c:pt>
                <c:pt idx="3001">
                  <c:v>1.2228366651108047E-2</c:v>
                </c:pt>
                <c:pt idx="3002">
                  <c:v>1.2235077947346795E-2</c:v>
                </c:pt>
                <c:pt idx="3003">
                  <c:v>1.2241839739752791E-2</c:v>
                </c:pt>
                <c:pt idx="3004">
                  <c:v>1.2248652089796863E-2</c:v>
                </c:pt>
                <c:pt idx="3005">
                  <c:v>1.2255515059269584E-2</c:v>
                </c:pt>
                <c:pt idx="3006">
                  <c:v>1.2262428709801654E-2</c:v>
                </c:pt>
                <c:pt idx="3007">
                  <c:v>1.2269393102943837E-2</c:v>
                </c:pt>
                <c:pt idx="3008">
                  <c:v>1.2276408300326835E-2</c:v>
                </c:pt>
                <c:pt idx="3009">
                  <c:v>1.228347436374122E-2</c:v>
                </c:pt>
                <c:pt idx="3010">
                  <c:v>1.229059135465782E-2</c:v>
                </c:pt>
                <c:pt idx="3011">
                  <c:v>1.2297759334707337E-2</c:v>
                </c:pt>
                <c:pt idx="3012">
                  <c:v>1.2304978167119174E-2</c:v>
                </c:pt>
                <c:pt idx="3013">
                  <c:v>1.2313248165645163E-2</c:v>
                </c:pt>
                <c:pt idx="3014">
                  <c:v>1.2320476596219265E-2</c:v>
                </c:pt>
                <c:pt idx="3015">
                  <c:v>1.2326666563717836E-2</c:v>
                </c:pt>
                <c:pt idx="3016">
                  <c:v>1.2333881366233257E-2</c:v>
                </c:pt>
                <c:pt idx="3017">
                  <c:v>1.2341088790730481E-2</c:v>
                </c:pt>
                <c:pt idx="3018">
                  <c:v>1.2348288809391761E-2</c:v>
                </c:pt>
                <c:pt idx="3019">
                  <c:v>1.2355481394399348E-2</c:v>
                </c:pt>
                <c:pt idx="3020">
                  <c:v>1.2362666517855558E-2</c:v>
                </c:pt>
                <c:pt idx="3021">
                  <c:v>1.2369844151942644E-2</c:v>
                </c:pt>
                <c:pt idx="3022">
                  <c:v>1.237701426876292E-2</c:v>
                </c:pt>
                <c:pt idx="3023">
                  <c:v>1.2384176840338768E-2</c:v>
                </c:pt>
                <c:pt idx="3024">
                  <c:v>1.239133183901231E-2</c:v>
                </c:pt>
                <c:pt idx="3025">
                  <c:v>1.239847923672599E-2</c:v>
                </c:pt>
                <c:pt idx="3026">
                  <c:v>1.2405619005741997E-2</c:v>
                </c:pt>
                <c:pt idx="3027">
                  <c:v>1.2412751118322518E-2</c:v>
                </c:pt>
                <c:pt idx="3028">
                  <c:v>1.2421909681910037E-2</c:v>
                </c:pt>
                <c:pt idx="3029">
                  <c:v>1.2426992262106751E-2</c:v>
                </c:pt>
                <c:pt idx="3030">
                  <c:v>1.2434101237674966E-2</c:v>
                </c:pt>
                <c:pt idx="3031">
                  <c:v>1.2441202445216959E-2</c:v>
                </c:pt>
                <c:pt idx="3032">
                  <c:v>1.2448295856914982E-2</c:v>
                </c:pt>
                <c:pt idx="3033">
                  <c:v>1.245538144487135E-2</c:v>
                </c:pt>
                <c:pt idx="3034">
                  <c:v>1.2462459181188379E-2</c:v>
                </c:pt>
                <c:pt idx="3035">
                  <c:v>1.2469529037968385E-2</c:v>
                </c:pt>
                <c:pt idx="3036">
                  <c:v>1.2476590987393621E-2</c:v>
                </c:pt>
                <c:pt idx="3037">
                  <c:v>1.2483645001886146E-2</c:v>
                </c:pt>
                <c:pt idx="3038">
                  <c:v>1.2490691053228531E-2</c:v>
                </c:pt>
                <c:pt idx="3039">
                  <c:v>1.2497729113523093E-2</c:v>
                </c:pt>
                <c:pt idx="3040">
                  <c:v>1.2504759155111955E-2</c:v>
                </c:pt>
                <c:pt idx="3041">
                  <c:v>1.2511781150017498E-2</c:v>
                </c:pt>
                <c:pt idx="3042">
                  <c:v>1.2518795070581845E-2</c:v>
                </c:pt>
                <c:pt idx="3043">
                  <c:v>1.2525800888667504E-2</c:v>
                </c:pt>
                <c:pt idx="3044">
                  <c:v>1.2532798576536663E-2</c:v>
                </c:pt>
                <c:pt idx="3045">
                  <c:v>1.2539788106371574E-2</c:v>
                </c:pt>
                <c:pt idx="3046">
                  <c:v>1.2546769450274553E-2</c:v>
                </c:pt>
                <c:pt idx="3047">
                  <c:v>1.2553742580267979E-2</c:v>
                </c:pt>
                <c:pt idx="3048">
                  <c:v>1.2560707468693977E-2</c:v>
                </c:pt>
                <c:pt idx="3049">
                  <c:v>1.2567664087654862E-2</c:v>
                </c:pt>
                <c:pt idx="3050">
                  <c:v>1.2574612409093078E-2</c:v>
                </c:pt>
                <c:pt idx="3051">
                  <c:v>1.2581552405270813E-2</c:v>
                </c:pt>
                <c:pt idx="3052">
                  <c:v>1.2588484048530191E-2</c:v>
                </c:pt>
                <c:pt idx="3053">
                  <c:v>1.2595407310653783E-2</c:v>
                </c:pt>
                <c:pt idx="3054">
                  <c:v>1.2602322163983715E-2</c:v>
                </c:pt>
                <c:pt idx="3055">
                  <c:v>1.26092285806223E-2</c:v>
                </c:pt>
                <c:pt idx="3056">
                  <c:v>1.2616126532751792E-2</c:v>
                </c:pt>
                <c:pt idx="3057">
                  <c:v>1.2623015992474507E-2</c:v>
                </c:pt>
                <c:pt idx="3058">
                  <c:v>1.2629896931892759E-2</c:v>
                </c:pt>
                <c:pt idx="3059">
                  <c:v>1.2636769323108865E-2</c:v>
                </c:pt>
                <c:pt idx="3060">
                  <c:v>1.2643633138385013E-2</c:v>
                </c:pt>
                <c:pt idx="3061">
                  <c:v>1.2650488349823519E-2</c:v>
                </c:pt>
                <c:pt idx="3062">
                  <c:v>1.2657334929446762E-2</c:v>
                </c:pt>
                <c:pt idx="3063">
                  <c:v>1.2664172849596866E-2</c:v>
                </c:pt>
                <c:pt idx="3064">
                  <c:v>1.2671002082296212E-2</c:v>
                </c:pt>
                <c:pt idx="3065">
                  <c:v>1.2677822599647115E-2</c:v>
                </c:pt>
                <c:pt idx="3066">
                  <c:v>1.2684634373831827E-2</c:v>
                </c:pt>
                <c:pt idx="3067">
                  <c:v>1.2691437377032599E-2</c:v>
                </c:pt>
                <c:pt idx="3068">
                  <c:v>1.2698231581351749E-2</c:v>
                </c:pt>
                <c:pt idx="3069">
                  <c:v>1.2705016958811655E-2</c:v>
                </c:pt>
                <c:pt idx="3070">
                  <c:v>1.2711793481754441E-2</c:v>
                </c:pt>
                <c:pt idx="3071">
                  <c:v>1.2718561122282424E-2</c:v>
                </c:pt>
                <c:pt idx="3072">
                  <c:v>1.2725319852338046E-2</c:v>
                </c:pt>
                <c:pt idx="3073">
                  <c:v>1.2732069644263433E-2</c:v>
                </c:pt>
                <c:pt idx="3074">
                  <c:v>1.27388104701609E-2</c:v>
                </c:pt>
                <c:pt idx="3075">
                  <c:v>1.2745542302052826E-2</c:v>
                </c:pt>
                <c:pt idx="3076">
                  <c:v>1.27522651122014E-2</c:v>
                </c:pt>
                <c:pt idx="3077">
                  <c:v>1.2758978872868809E-2</c:v>
                </c:pt>
                <c:pt idx="3078">
                  <c:v>1.2765683555837626E-2</c:v>
                </c:pt>
                <c:pt idx="3079">
                  <c:v>1.2774290479411476E-2</c:v>
                </c:pt>
                <c:pt idx="3080">
                  <c:v>1.2779065577968041E-2</c:v>
                </c:pt>
                <c:pt idx="3081">
                  <c:v>1.2785742861414207E-2</c:v>
                </c:pt>
                <c:pt idx="3082">
                  <c:v>1.2792410955810851E-2</c:v>
                </c:pt>
                <c:pt idx="3083">
                  <c:v>1.2799069833420162E-2</c:v>
                </c:pt>
                <c:pt idx="3084">
                  <c:v>1.2805719466424392E-2</c:v>
                </c:pt>
                <c:pt idx="3085">
                  <c:v>1.281235982684592E-2</c:v>
                </c:pt>
                <c:pt idx="3086">
                  <c:v>1.2818990886866999E-2</c:v>
                </c:pt>
                <c:pt idx="3087">
                  <c:v>1.2825612618589943E-2</c:v>
                </c:pt>
                <c:pt idx="3088">
                  <c:v>1.2832224994356878E-2</c:v>
                </c:pt>
                <c:pt idx="3089">
                  <c:v>1.283882798603031E-2</c:v>
                </c:pt>
                <c:pt idx="3090">
                  <c:v>1.2845421565872428E-2</c:v>
                </c:pt>
                <c:pt idx="3091">
                  <c:v>1.285200570614542E-2</c:v>
                </c:pt>
                <c:pt idx="3092">
                  <c:v>1.2858580378711792E-2</c:v>
                </c:pt>
                <c:pt idx="3093">
                  <c:v>1.2865145555913671E-2</c:v>
                </c:pt>
                <c:pt idx="3094">
                  <c:v>1.2871701209773434E-2</c:v>
                </c:pt>
                <c:pt idx="3095">
                  <c:v>1.287824731255327E-2</c:v>
                </c:pt>
                <c:pt idx="3096">
                  <c:v>1.2884783836435432E-2</c:v>
                </c:pt>
                <c:pt idx="3097">
                  <c:v>1.2891310753282426E-2</c:v>
                </c:pt>
                <c:pt idx="3098">
                  <c:v>1.2897828035436376E-2</c:v>
                </c:pt>
                <c:pt idx="3099">
                  <c:v>1.2904335655079535E-2</c:v>
                </c:pt>
                <c:pt idx="3100">
                  <c:v>1.2910833584154346E-2</c:v>
                </c:pt>
                <c:pt idx="3101">
                  <c:v>1.2917321795002934E-2</c:v>
                </c:pt>
                <c:pt idx="3102">
                  <c:v>1.2923800259647678E-2</c:v>
                </c:pt>
                <c:pt idx="3103">
                  <c:v>1.2930268950270829E-2</c:v>
                </c:pt>
                <c:pt idx="3104">
                  <c:v>1.293672783905464E-2</c:v>
                </c:pt>
                <c:pt idx="3105">
                  <c:v>1.2943176898021491E-2</c:v>
                </c:pt>
                <c:pt idx="3106">
                  <c:v>1.294961609943357E-2</c:v>
                </c:pt>
                <c:pt idx="3107">
                  <c:v>1.2956045415313255E-2</c:v>
                </c:pt>
                <c:pt idx="3108">
                  <c:v>1.29624648178428E-2</c:v>
                </c:pt>
                <c:pt idx="3109">
                  <c:v>1.2968874279284393E-2</c:v>
                </c:pt>
                <c:pt idx="3110">
                  <c:v>1.2975273771580476E-2</c:v>
                </c:pt>
                <c:pt idx="3111">
                  <c:v>1.2981663266913301E-2</c:v>
                </c:pt>
                <c:pt idx="3112">
                  <c:v>1.2988042737545058E-2</c:v>
                </c:pt>
                <c:pt idx="3113">
                  <c:v>1.2994412155418189E-2</c:v>
                </c:pt>
                <c:pt idx="3114">
                  <c:v>1.3000771492874819E-2</c:v>
                </c:pt>
                <c:pt idx="3115">
                  <c:v>1.3007120722017262E-2</c:v>
                </c:pt>
                <c:pt idx="3116">
                  <c:v>1.3013459814787964E-2</c:v>
                </c:pt>
                <c:pt idx="3117">
                  <c:v>1.3020692044882765E-2</c:v>
                </c:pt>
                <c:pt idx="3118">
                  <c:v>1.3026107480422766E-2</c:v>
                </c:pt>
                <c:pt idx="3119">
                  <c:v>1.3032415997411562E-2</c:v>
                </c:pt>
                <c:pt idx="3120">
                  <c:v>1.3038714266677687E-2</c:v>
                </c:pt>
                <c:pt idx="3121">
                  <c:v>1.3045002260563265E-2</c:v>
                </c:pt>
                <c:pt idx="3122">
                  <c:v>1.3051279950930805E-2</c:v>
                </c:pt>
                <c:pt idx="3123">
                  <c:v>1.3057547310042494E-2</c:v>
                </c:pt>
                <c:pt idx="3124">
                  <c:v>1.3063804310080585E-2</c:v>
                </c:pt>
                <c:pt idx="3125">
                  <c:v>1.3070050923067456E-2</c:v>
                </c:pt>
                <c:pt idx="3126">
                  <c:v>1.3076287121345231E-2</c:v>
                </c:pt>
                <c:pt idx="3127">
                  <c:v>1.308251287677642E-2</c:v>
                </c:pt>
                <c:pt idx="3128">
                  <c:v>1.3088728161703145E-2</c:v>
                </c:pt>
                <c:pt idx="3129">
                  <c:v>1.3094932948227722E-2</c:v>
                </c:pt>
                <c:pt idx="3130">
                  <c:v>1.3101127208532404E-2</c:v>
                </c:pt>
                <c:pt idx="3131">
                  <c:v>1.3107310914479697E-2</c:v>
                </c:pt>
                <c:pt idx="3132">
                  <c:v>1.3113484038651535E-2</c:v>
                </c:pt>
                <c:pt idx="3133">
                  <c:v>1.3119646552830488E-2</c:v>
                </c:pt>
                <c:pt idx="3134">
                  <c:v>1.3127554150527132E-2</c:v>
                </c:pt>
                <c:pt idx="3135">
                  <c:v>1.3132617388755818E-2</c:v>
                </c:pt>
                <c:pt idx="3136">
                  <c:v>1.313894507113389E-2</c:v>
                </c:pt>
                <c:pt idx="3137">
                  <c:v>1.3145063333430684E-2</c:v>
                </c:pt>
                <c:pt idx="3138">
                  <c:v>1.3151170842409243E-2</c:v>
                </c:pt>
                <c:pt idx="3139">
                  <c:v>1.315726757041169E-2</c:v>
                </c:pt>
                <c:pt idx="3140">
                  <c:v>1.3163353489620278E-2</c:v>
                </c:pt>
                <c:pt idx="3141">
                  <c:v>1.3169428572057384E-2</c:v>
                </c:pt>
                <c:pt idx="3142">
                  <c:v>1.3175492789825327E-2</c:v>
                </c:pt>
                <c:pt idx="3143">
                  <c:v>1.3181546115106357E-2</c:v>
                </c:pt>
                <c:pt idx="3144">
                  <c:v>1.3187588520162663E-2</c:v>
                </c:pt>
                <c:pt idx="3145">
                  <c:v>1.3193619977016624E-2</c:v>
                </c:pt>
                <c:pt idx="3146">
                  <c:v>1.3199640457770556E-2</c:v>
                </c:pt>
                <c:pt idx="3147">
                  <c:v>1.3205649934686647E-2</c:v>
                </c:pt>
                <c:pt idx="3148">
                  <c:v>1.3211648379867214E-2</c:v>
                </c:pt>
                <c:pt idx="3149">
                  <c:v>1.3217635765334634E-2</c:v>
                </c:pt>
                <c:pt idx="3150">
                  <c:v>1.3223612063191226E-2</c:v>
                </c:pt>
                <c:pt idx="3151">
                  <c:v>1.3229577245938984E-2</c:v>
                </c:pt>
                <c:pt idx="3152">
                  <c:v>1.323553128536048E-2</c:v>
                </c:pt>
                <c:pt idx="3153">
                  <c:v>1.3241474153637967E-2</c:v>
                </c:pt>
                <c:pt idx="3154">
                  <c:v>1.3247405823033631E-2</c:v>
                </c:pt>
                <c:pt idx="3155">
                  <c:v>1.3253326265729726E-2</c:v>
                </c:pt>
                <c:pt idx="3156">
                  <c:v>1.3259235453588758E-2</c:v>
                </c:pt>
                <c:pt idx="3157">
                  <c:v>1.3265133358952852E-2</c:v>
                </c:pt>
                <c:pt idx="3158">
                  <c:v>1.3271019954084196E-2</c:v>
                </c:pt>
                <c:pt idx="3159">
                  <c:v>1.3276895210845296E-2</c:v>
                </c:pt>
                <c:pt idx="3160">
                  <c:v>1.3282759101498343E-2</c:v>
                </c:pt>
                <c:pt idx="3161">
                  <c:v>1.3288611598305522E-2</c:v>
                </c:pt>
                <c:pt idx="3162">
                  <c:v>1.3294452673129342E-2</c:v>
                </c:pt>
                <c:pt idx="3163">
                  <c:v>1.3300282298391863E-2</c:v>
                </c:pt>
                <c:pt idx="3164">
                  <c:v>1.3306100445955593E-2</c:v>
                </c:pt>
                <c:pt idx="3165">
                  <c:v>1.3311907088162656E-2</c:v>
                </c:pt>
                <c:pt idx="3166">
                  <c:v>1.3317702197195302E-2</c:v>
                </c:pt>
                <c:pt idx="3167">
                  <c:v>1.3323485744916042E-2</c:v>
                </c:pt>
                <c:pt idx="3168">
                  <c:v>1.3329257703826869E-2</c:v>
                </c:pt>
                <c:pt idx="3169">
                  <c:v>1.3336661720106946E-2</c:v>
                </c:pt>
                <c:pt idx="3170">
                  <c:v>1.3342407085170649E-2</c:v>
                </c:pt>
                <c:pt idx="3171">
                  <c:v>1.3347322388135296E-2</c:v>
                </c:pt>
                <c:pt idx="3172">
                  <c:v>1.3353046038568905E-2</c:v>
                </c:pt>
                <c:pt idx="3173">
                  <c:v>1.3358757956787315E-2</c:v>
                </c:pt>
                <c:pt idx="3174">
                  <c:v>1.3364458114812905E-2</c:v>
                </c:pt>
                <c:pt idx="3175">
                  <c:v>1.3370146484827927E-2</c:v>
                </c:pt>
                <c:pt idx="3176">
                  <c:v>1.3375823038934698E-2</c:v>
                </c:pt>
                <c:pt idx="3177">
                  <c:v>1.3381487749395404E-2</c:v>
                </c:pt>
                <c:pt idx="3178">
                  <c:v>1.3387140588312363E-2</c:v>
                </c:pt>
                <c:pt idx="3179">
                  <c:v>1.3392781527707953E-2</c:v>
                </c:pt>
                <c:pt idx="3180">
                  <c:v>1.3398410539684491E-2</c:v>
                </c:pt>
                <c:pt idx="3181">
                  <c:v>1.3404027596664037E-2</c:v>
                </c:pt>
                <c:pt idx="3182">
                  <c:v>1.3409632670429161E-2</c:v>
                </c:pt>
                <c:pt idx="3183">
                  <c:v>1.3415225733401925E-2</c:v>
                </c:pt>
                <c:pt idx="3184">
                  <c:v>1.3420806757604709E-2</c:v>
                </c:pt>
                <c:pt idx="3185">
                  <c:v>1.3429259555426398E-2</c:v>
                </c:pt>
                <c:pt idx="3186">
                  <c:v>1.3431932578349404E-2</c:v>
                </c:pt>
                <c:pt idx="3187">
                  <c:v>1.3438268433709766E-2</c:v>
                </c:pt>
                <c:pt idx="3188">
                  <c:v>1.3443009909561709E-2</c:v>
                </c:pt>
                <c:pt idx="3189">
                  <c:v>1.344853032216875E-2</c:v>
                </c:pt>
                <c:pt idx="3190">
                  <c:v>1.3454038528699641E-2</c:v>
                </c:pt>
                <c:pt idx="3191">
                  <c:v>1.345953450141657E-2</c:v>
                </c:pt>
                <c:pt idx="3192">
                  <c:v>1.3465018212581725E-2</c:v>
                </c:pt>
                <c:pt idx="3193">
                  <c:v>1.3470489634217486E-2</c:v>
                </c:pt>
                <c:pt idx="3194">
                  <c:v>1.3475948738426169E-2</c:v>
                </c:pt>
                <c:pt idx="3195">
                  <c:v>1.3481395497390025E-2</c:v>
                </c:pt>
                <c:pt idx="3196">
                  <c:v>1.3486829883371243E-2</c:v>
                </c:pt>
                <c:pt idx="3197">
                  <c:v>1.3492251868392202E-2</c:v>
                </c:pt>
                <c:pt idx="3198">
                  <c:v>1.3497661424475282E-2</c:v>
                </c:pt>
                <c:pt idx="3199">
                  <c:v>1.3503058523962608E-2</c:v>
                </c:pt>
                <c:pt idx="3200">
                  <c:v>1.3508443138956494E-2</c:v>
                </c:pt>
                <c:pt idx="3201">
                  <c:v>1.3513815241399385E-2</c:v>
                </c:pt>
                <c:pt idx="3202">
                  <c:v>1.3519174803633405E-2</c:v>
                </c:pt>
                <c:pt idx="3203">
                  <c:v>1.3524521797840805E-2</c:v>
                </c:pt>
                <c:pt idx="3204">
                  <c:v>1.3529856196043966E-2</c:v>
                </c:pt>
                <c:pt idx="3205">
                  <c:v>1.353517797018533E-2</c:v>
                </c:pt>
                <c:pt idx="3206">
                  <c:v>1.3540487092846831E-2</c:v>
                </c:pt>
                <c:pt idx="3207">
                  <c:v>1.3545783535890976E-2</c:v>
                </c:pt>
                <c:pt idx="3208">
                  <c:v>1.3551067271500017E-2</c:v>
                </c:pt>
                <c:pt idx="3209">
                  <c:v>1.3556338271696333E-2</c:v>
                </c:pt>
                <c:pt idx="3210">
                  <c:v>1.3561596508901985E-2</c:v>
                </c:pt>
                <c:pt idx="3211">
                  <c:v>1.3566841955139353E-2</c:v>
                </c:pt>
                <c:pt idx="3212">
                  <c:v>1.3572074582270943E-2</c:v>
                </c:pt>
                <c:pt idx="3213">
                  <c:v>1.3577294362798753E-2</c:v>
                </c:pt>
                <c:pt idx="3214">
                  <c:v>1.3582501268745162E-2</c:v>
                </c:pt>
                <c:pt idx="3215">
                  <c:v>1.3587695272212486E-2</c:v>
                </c:pt>
                <c:pt idx="3216">
                  <c:v>1.3592876345382976E-2</c:v>
                </c:pt>
                <c:pt idx="3217">
                  <c:v>1.3598044460358949E-2</c:v>
                </c:pt>
                <c:pt idx="3218">
                  <c:v>1.360319958924272E-2</c:v>
                </c:pt>
                <c:pt idx="3219">
                  <c:v>1.3608341704296478E-2</c:v>
                </c:pt>
                <c:pt idx="3220">
                  <c:v>1.3613470777462666E-2</c:v>
                </c:pt>
                <c:pt idx="3221">
                  <c:v>1.3621290612242376E-2</c:v>
                </c:pt>
                <c:pt idx="3222">
                  <c:v>1.3626388282208524E-2</c:v>
                </c:pt>
                <c:pt idx="3223">
                  <c:v>1.3629505506447259E-2</c:v>
                </c:pt>
                <c:pt idx="3224">
                  <c:v>1.3634580252750439E-2</c:v>
                </c:pt>
                <c:pt idx="3225">
                  <c:v>1.3639641813840697E-2</c:v>
                </c:pt>
                <c:pt idx="3226">
                  <c:v>1.364469016222003E-2</c:v>
                </c:pt>
                <c:pt idx="3227">
                  <c:v>1.3649725269671009E-2</c:v>
                </c:pt>
                <c:pt idx="3228">
                  <c:v>1.3654747108535759E-2</c:v>
                </c:pt>
                <c:pt idx="3229">
                  <c:v>1.3659755650836658E-2</c:v>
                </c:pt>
                <c:pt idx="3230">
                  <c:v>1.3664750868995768E-2</c:v>
                </c:pt>
                <c:pt idx="3231">
                  <c:v>1.3669732734635787E-2</c:v>
                </c:pt>
                <c:pt idx="3232">
                  <c:v>1.3674701220258711E-2</c:v>
                </c:pt>
                <c:pt idx="3233">
                  <c:v>1.3679656298046794E-2</c:v>
                </c:pt>
                <c:pt idx="3234">
                  <c:v>1.3687047723966117E-2</c:v>
                </c:pt>
                <c:pt idx="3235">
                  <c:v>1.3692336164563557E-2</c:v>
                </c:pt>
                <c:pt idx="3236">
                  <c:v>1.3697243129398018E-2</c:v>
                </c:pt>
                <c:pt idx="3237">
                  <c:v>1.3702136558899625E-2</c:v>
                </c:pt>
                <c:pt idx="3238">
                  <c:v>1.3707016425170693E-2</c:v>
                </c:pt>
                <c:pt idx="3239">
                  <c:v>1.3712576771514051E-2</c:v>
                </c:pt>
                <c:pt idx="3240">
                  <c:v>1.3716735356830156E-2</c:v>
                </c:pt>
                <c:pt idx="3241">
                  <c:v>1.3721574366423184E-2</c:v>
                </c:pt>
                <c:pt idx="3242">
                  <c:v>1.372639970151468E-2</c:v>
                </c:pt>
                <c:pt idx="3243">
                  <c:v>1.3731211334047089E-2</c:v>
                </c:pt>
                <c:pt idx="3244">
                  <c:v>1.3736009236122726E-2</c:v>
                </c:pt>
                <c:pt idx="3245">
                  <c:v>1.3740793380163652E-2</c:v>
                </c:pt>
                <c:pt idx="3246">
                  <c:v>1.374556373811231E-2</c:v>
                </c:pt>
                <c:pt idx="3247">
                  <c:v>1.375032028199108E-2</c:v>
                </c:pt>
                <c:pt idx="3248">
                  <c:v>1.3755062984222022E-2</c:v>
                </c:pt>
                <c:pt idx="3249">
                  <c:v>1.375979181674758E-2</c:v>
                </c:pt>
                <c:pt idx="3250">
                  <c:v>1.3764506751909877E-2</c:v>
                </c:pt>
                <c:pt idx="3251">
                  <c:v>1.3769207761571423E-2</c:v>
                </c:pt>
                <c:pt idx="3252">
                  <c:v>1.3773894817994403E-2</c:v>
                </c:pt>
                <c:pt idx="3253">
                  <c:v>1.3778567893441007E-2</c:v>
                </c:pt>
                <c:pt idx="3254">
                  <c:v>1.3783226959773742E-2</c:v>
                </c:pt>
                <c:pt idx="3255">
                  <c:v>1.3787871989334732E-2</c:v>
                </c:pt>
                <c:pt idx="3256">
                  <c:v>1.3792502954226293E-2</c:v>
                </c:pt>
                <c:pt idx="3257">
                  <c:v>1.3797119826630677E-2</c:v>
                </c:pt>
                <c:pt idx="3258">
                  <c:v>1.3801722578570264E-2</c:v>
                </c:pt>
                <c:pt idx="3259">
                  <c:v>1.380631118230724E-2</c:v>
                </c:pt>
                <c:pt idx="3260">
                  <c:v>1.3810885609943924E-2</c:v>
                </c:pt>
                <c:pt idx="3261">
                  <c:v>1.3815445833502693E-2</c:v>
                </c:pt>
                <c:pt idx="3262">
                  <c:v>1.3819991825245737E-2</c:v>
                </c:pt>
                <c:pt idx="3263">
                  <c:v>1.3824523557195434E-2</c:v>
                </c:pt>
                <c:pt idx="3264">
                  <c:v>1.3829041001773845E-2</c:v>
                </c:pt>
                <c:pt idx="3265">
                  <c:v>1.3833544130843478E-2</c:v>
                </c:pt>
                <c:pt idx="3266">
                  <c:v>1.3838032916506648E-2</c:v>
                </c:pt>
                <c:pt idx="3267">
                  <c:v>1.384250733110548E-2</c:v>
                </c:pt>
                <c:pt idx="3268">
                  <c:v>1.3846967346822225E-2</c:v>
                </c:pt>
                <c:pt idx="3269">
                  <c:v>1.3851412935519392E-2</c:v>
                </c:pt>
                <c:pt idx="3270">
                  <c:v>1.3855844069539103E-2</c:v>
                </c:pt>
                <c:pt idx="3271">
                  <c:v>1.3860260720743867E-2</c:v>
                </c:pt>
                <c:pt idx="3272">
                  <c:v>1.3864662861795551E-2</c:v>
                </c:pt>
                <c:pt idx="3273">
                  <c:v>1.3870881113269284E-2</c:v>
                </c:pt>
                <c:pt idx="3274">
                  <c:v>1.3874047029638348E-2</c:v>
                </c:pt>
                <c:pt idx="3275">
                  <c:v>1.3877781943296696E-2</c:v>
                </c:pt>
                <c:pt idx="3276">
                  <c:v>1.3882125763720055E-2</c:v>
                </c:pt>
                <c:pt idx="3277">
                  <c:v>1.3886454934342041E-2</c:v>
                </c:pt>
                <c:pt idx="3278">
                  <c:v>1.3890769427424843E-2</c:v>
                </c:pt>
                <c:pt idx="3279">
                  <c:v>1.3895069215070777E-2</c:v>
                </c:pt>
                <c:pt idx="3280">
                  <c:v>1.3899354269302222E-2</c:v>
                </c:pt>
                <c:pt idx="3281">
                  <c:v>1.3903624562301431E-2</c:v>
                </c:pt>
                <c:pt idx="3282">
                  <c:v>1.3907880066330591E-2</c:v>
                </c:pt>
                <c:pt idx="3283">
                  <c:v>1.3912120753332147E-2</c:v>
                </c:pt>
                <c:pt idx="3284">
                  <c:v>1.3916346595568285E-2</c:v>
                </c:pt>
                <c:pt idx="3285">
                  <c:v>1.3920557565141323E-2</c:v>
                </c:pt>
                <c:pt idx="3286">
                  <c:v>1.3924753634233511E-2</c:v>
                </c:pt>
                <c:pt idx="3287">
                  <c:v>1.392893477486723E-2</c:v>
                </c:pt>
                <c:pt idx="3288">
                  <c:v>1.3933100959304667E-2</c:v>
                </c:pt>
                <c:pt idx="3289">
                  <c:v>1.3938435460785215E-2</c:v>
                </c:pt>
                <c:pt idx="3290">
                  <c:v>1.3941388348079897E-2</c:v>
                </c:pt>
                <c:pt idx="3291">
                  <c:v>1.3946097002746072E-2</c:v>
                </c:pt>
                <c:pt idx="3292">
                  <c:v>1.3949615577457664E-2</c:v>
                </c:pt>
                <c:pt idx="3293">
                  <c:v>1.3953706562768176E-2</c:v>
                </c:pt>
                <c:pt idx="3294">
                  <c:v>1.3957782424656173E-2</c:v>
                </c:pt>
                <c:pt idx="3295">
                  <c:v>1.3961843135303909E-2</c:v>
                </c:pt>
                <c:pt idx="3296">
                  <c:v>1.3965888666893633E-2</c:v>
                </c:pt>
                <c:pt idx="3297">
                  <c:v>1.3969918991287855E-2</c:v>
                </c:pt>
                <c:pt idx="3298">
                  <c:v>1.397393408098857E-2</c:v>
                </c:pt>
                <c:pt idx="3299">
                  <c:v>1.3977933907858286E-2</c:v>
                </c:pt>
                <c:pt idx="3300">
                  <c:v>1.3981918444239128E-2</c:v>
                </c:pt>
                <c:pt idx="3301">
                  <c:v>1.3985887662233409E-2</c:v>
                </c:pt>
                <c:pt idx="3302">
                  <c:v>1.3989841533863512E-2</c:v>
                </c:pt>
                <c:pt idx="3303">
                  <c:v>1.3993780031311687E-2</c:v>
                </c:pt>
                <c:pt idx="3304">
                  <c:v>1.3997703126760186E-2</c:v>
                </c:pt>
                <c:pt idx="3305">
                  <c:v>1.4001610792311325E-2</c:v>
                </c:pt>
                <c:pt idx="3306">
                  <c:v>1.4005503000067421E-2</c:v>
                </c:pt>
                <c:pt idx="3307">
                  <c:v>1.4009379722370596E-2</c:v>
                </c:pt>
                <c:pt idx="3308">
                  <c:v>1.4013240931083359E-2</c:v>
                </c:pt>
                <c:pt idx="3309">
                  <c:v>1.4017086598467898E-2</c:v>
                </c:pt>
                <c:pt idx="3310">
                  <c:v>1.4020916696626529E-2</c:v>
                </c:pt>
                <c:pt idx="3311">
                  <c:v>1.4024731197901374E-2</c:v>
                </c:pt>
                <c:pt idx="3312">
                  <c:v>1.402853007423488E-2</c:v>
                </c:pt>
                <c:pt idx="3313">
                  <c:v>1.4032313297569488E-2</c:v>
                </c:pt>
                <c:pt idx="3314">
                  <c:v>1.4036080840487131E-2</c:v>
                </c:pt>
                <c:pt idx="3315">
                  <c:v>1.4039832674850317E-2</c:v>
                </c:pt>
                <c:pt idx="3316">
                  <c:v>1.4043568772921233E-2</c:v>
                </c:pt>
                <c:pt idx="3317">
                  <c:v>1.4047289106562388E-2</c:v>
                </c:pt>
                <c:pt idx="3318">
                  <c:v>1.4050993648275778E-2</c:v>
                </c:pt>
                <c:pt idx="3319">
                  <c:v>1.4054682370083782E-2</c:v>
                </c:pt>
                <c:pt idx="3320">
                  <c:v>1.4058355244088716E-2</c:v>
                </c:pt>
                <c:pt idx="3321">
                  <c:v>1.406201224231296E-2</c:v>
                </c:pt>
                <c:pt idx="3322">
                  <c:v>1.4065653337098638E-2</c:v>
                </c:pt>
                <c:pt idx="3323">
                  <c:v>1.406927850046813E-2</c:v>
                </c:pt>
                <c:pt idx="3324">
                  <c:v>1.4072887704603687E-2</c:v>
                </c:pt>
                <c:pt idx="3325">
                  <c:v>1.407699293156206E-2</c:v>
                </c:pt>
                <c:pt idx="3326">
                  <c:v>1.4080567843448577E-2</c:v>
                </c:pt>
                <c:pt idx="3327">
                  <c:v>1.4083619282869719E-2</c:v>
                </c:pt>
                <c:pt idx="3328">
                  <c:v>1.4087164371332506E-2</c:v>
                </c:pt>
                <c:pt idx="3329">
                  <c:v>1.4090693361392681E-2</c:v>
                </c:pt>
                <c:pt idx="3330">
                  <c:v>1.4094206224912753E-2</c:v>
                </c:pt>
                <c:pt idx="3331">
                  <c:v>1.409770293415491E-2</c:v>
                </c:pt>
                <c:pt idx="3332">
                  <c:v>1.4101183461221467E-2</c:v>
                </c:pt>
                <c:pt idx="3333">
                  <c:v>1.4104647778374613E-2</c:v>
                </c:pt>
                <c:pt idx="3334">
                  <c:v>1.4108095857716663E-2</c:v>
                </c:pt>
                <c:pt idx="3335">
                  <c:v>1.4111527671190061E-2</c:v>
                </c:pt>
                <c:pt idx="3336">
                  <c:v>1.4114943191136931E-2</c:v>
                </c:pt>
                <c:pt idx="3337">
                  <c:v>1.4118342389659588E-2</c:v>
                </c:pt>
                <c:pt idx="3338">
                  <c:v>1.4121725238940286E-2</c:v>
                </c:pt>
                <c:pt idx="3339">
                  <c:v>1.4125091710921467E-2</c:v>
                </c:pt>
                <c:pt idx="3340">
                  <c:v>1.4129395922868326E-2</c:v>
                </c:pt>
                <c:pt idx="3341">
                  <c:v>1.4131775412113967E-2</c:v>
                </c:pt>
                <c:pt idx="3342">
                  <c:v>1.4135092585370046E-2</c:v>
                </c:pt>
                <c:pt idx="3343">
                  <c:v>1.4138393270135552E-2</c:v>
                </c:pt>
                <c:pt idx="3344">
                  <c:v>1.4141677438432865E-2</c:v>
                </c:pt>
                <c:pt idx="3345">
                  <c:v>1.41449450623643E-2</c:v>
                </c:pt>
                <c:pt idx="3346">
                  <c:v>1.4148196114032174E-2</c:v>
                </c:pt>
                <c:pt idx="3347">
                  <c:v>1.4151430565778611E-2</c:v>
                </c:pt>
                <c:pt idx="3348">
                  <c:v>1.4154648389546054E-2</c:v>
                </c:pt>
                <c:pt idx="3349">
                  <c:v>1.4157849557596691E-2</c:v>
                </c:pt>
                <c:pt idx="3350">
                  <c:v>1.4161034041872966E-2</c:v>
                </c:pt>
                <c:pt idx="3351">
                  <c:v>1.4164201814637067E-2</c:v>
                </c:pt>
                <c:pt idx="3352">
                  <c:v>1.4167352848151182E-2</c:v>
                </c:pt>
                <c:pt idx="3353">
                  <c:v>1.4170487114357755E-2</c:v>
                </c:pt>
                <c:pt idx="3354">
                  <c:v>1.4173604585598909E-2</c:v>
                </c:pt>
                <c:pt idx="3355">
                  <c:v>1.4176705233817088E-2</c:v>
                </c:pt>
                <c:pt idx="3356">
                  <c:v>1.4179789031274481E-2</c:v>
                </c:pt>
                <c:pt idx="3357">
                  <c:v>1.4182855949913531E-2</c:v>
                </c:pt>
                <c:pt idx="3358">
                  <c:v>1.4185905962156298E-2</c:v>
                </c:pt>
                <c:pt idx="3359">
                  <c:v>1.4188939039865289E-2</c:v>
                </c:pt>
                <c:pt idx="3360">
                  <c:v>1.419195515538263E-2</c:v>
                </c:pt>
                <c:pt idx="3361">
                  <c:v>1.419495428089057E-2</c:v>
                </c:pt>
                <c:pt idx="3362">
                  <c:v>1.4197936388331556E-2</c:v>
                </c:pt>
                <c:pt idx="3363">
                  <c:v>1.4200901449967773E-2</c:v>
                </c:pt>
                <c:pt idx="3364">
                  <c:v>1.4203849437821603E-2</c:v>
                </c:pt>
                <c:pt idx="3365">
                  <c:v>1.4206780324155233E-2</c:v>
                </c:pt>
                <c:pt idx="3366">
                  <c:v>1.4209694081150914E-2</c:v>
                </c:pt>
                <c:pt idx="3367">
                  <c:v>1.4212590680751092E-2</c:v>
                </c:pt>
                <c:pt idx="3368">
                  <c:v>1.4215470095217952E-2</c:v>
                </c:pt>
                <c:pt idx="3369">
                  <c:v>1.4218332296813685E-2</c:v>
                </c:pt>
                <c:pt idx="3370">
                  <c:v>1.4221177257400797E-2</c:v>
                </c:pt>
                <c:pt idx="3371">
                  <c:v>1.4224004949241476E-2</c:v>
                </c:pt>
                <c:pt idx="3372">
                  <c:v>1.4226815344438037E-2</c:v>
                </c:pt>
                <c:pt idx="3373">
                  <c:v>1.4229608415412542E-2</c:v>
                </c:pt>
                <c:pt idx="3374">
                  <c:v>1.4232384133867626E-2</c:v>
                </c:pt>
                <c:pt idx="3375">
                  <c:v>1.4235142472225348E-2</c:v>
                </c:pt>
                <c:pt idx="3376">
                  <c:v>1.4237883402667961E-2</c:v>
                </c:pt>
                <c:pt idx="3377">
                  <c:v>1.4240994542733532E-2</c:v>
                </c:pt>
                <c:pt idx="3378">
                  <c:v>1.4243312927737506E-2</c:v>
                </c:pt>
                <c:pt idx="3379">
                  <c:v>1.4246001466808877E-2</c:v>
                </c:pt>
                <c:pt idx="3380">
                  <c:v>1.4248672486374403E-2</c:v>
                </c:pt>
                <c:pt idx="3381">
                  <c:v>1.4251325958616334E-2</c:v>
                </c:pt>
                <c:pt idx="3382">
                  <c:v>1.4253961855477115E-2</c:v>
                </c:pt>
                <c:pt idx="3383">
                  <c:v>1.4256580149458742E-2</c:v>
                </c:pt>
                <c:pt idx="3384">
                  <c:v>1.4259180812583594E-2</c:v>
                </c:pt>
                <c:pt idx="3385">
                  <c:v>1.4261763816794115E-2</c:v>
                </c:pt>
                <c:pt idx="3386">
                  <c:v>1.4264329134512366E-2</c:v>
                </c:pt>
                <c:pt idx="3387">
                  <c:v>1.4266876737520917E-2</c:v>
                </c:pt>
                <c:pt idx="3388">
                  <c:v>1.4269406598241829E-2</c:v>
                </c:pt>
                <c:pt idx="3389">
                  <c:v>1.4271918688697482E-2</c:v>
                </c:pt>
                <c:pt idx="3390">
                  <c:v>1.4275122363143211E-2</c:v>
                </c:pt>
                <c:pt idx="3391">
                  <c:v>1.4276889447542018E-2</c:v>
                </c:pt>
                <c:pt idx="3392">
                  <c:v>1.4279348060215469E-2</c:v>
                </c:pt>
                <c:pt idx="3393">
                  <c:v>1.4281788791192795E-2</c:v>
                </c:pt>
                <c:pt idx="3394">
                  <c:v>1.4284211612576314E-2</c:v>
                </c:pt>
                <c:pt idx="3395">
                  <c:v>1.4286958585545406E-2</c:v>
                </c:pt>
                <c:pt idx="3396">
                  <c:v>1.4289003415370871E-2</c:v>
                </c:pt>
                <c:pt idx="3397">
                  <c:v>1.4291372340986541E-2</c:v>
                </c:pt>
                <c:pt idx="3398">
                  <c:v>1.4293723245657475E-2</c:v>
                </c:pt>
                <c:pt idx="3399">
                  <c:v>1.4296056101406052E-2</c:v>
                </c:pt>
                <c:pt idx="3400">
                  <c:v>1.4298370880574396E-2</c:v>
                </c:pt>
                <c:pt idx="3401">
                  <c:v>1.4300667555025015E-2</c:v>
                </c:pt>
                <c:pt idx="3402">
                  <c:v>1.4302946097100033E-2</c:v>
                </c:pt>
                <c:pt idx="3403">
                  <c:v>1.4305206478981702E-2</c:v>
                </c:pt>
                <c:pt idx="3404">
                  <c:v>1.4307448672612466E-2</c:v>
                </c:pt>
                <c:pt idx="3405">
                  <c:v>1.4309672650334448E-2</c:v>
                </c:pt>
                <c:pt idx="3406">
                  <c:v>1.4311878384090093E-2</c:v>
                </c:pt>
                <c:pt idx="3407">
                  <c:v>1.4314065846141588E-2</c:v>
                </c:pt>
                <c:pt idx="3408">
                  <c:v>1.4316235008511313E-2</c:v>
                </c:pt>
                <c:pt idx="3409">
                  <c:v>1.4318385843621328E-2</c:v>
                </c:pt>
                <c:pt idx="3410">
                  <c:v>1.4320518323334142E-2</c:v>
                </c:pt>
                <c:pt idx="3411">
                  <c:v>1.4322632419832004E-2</c:v>
                </c:pt>
                <c:pt idx="3412">
                  <c:v>1.4324728105217233E-2</c:v>
                </c:pt>
                <c:pt idx="3413">
                  <c:v>1.432680535183195E-2</c:v>
                </c:pt>
                <c:pt idx="3414">
                  <c:v>1.4328864131618602E-2</c:v>
                </c:pt>
                <c:pt idx="3415">
                  <c:v>1.4330904416759438E-2</c:v>
                </c:pt>
                <c:pt idx="3416">
                  <c:v>1.4332926179516647E-2</c:v>
                </c:pt>
                <c:pt idx="3417">
                  <c:v>1.4334929391832674E-2</c:v>
                </c:pt>
                <c:pt idx="3418">
                  <c:v>1.4336914025969705E-2</c:v>
                </c:pt>
                <c:pt idx="3419">
                  <c:v>1.4338880054030056E-2</c:v>
                </c:pt>
                <c:pt idx="3420">
                  <c:v>1.4340827448275917E-2</c:v>
                </c:pt>
                <c:pt idx="3421">
                  <c:v>1.4342756180649729E-2</c:v>
                </c:pt>
                <c:pt idx="3422">
                  <c:v>1.4344666223333746E-2</c:v>
                </c:pt>
                <c:pt idx="3423">
                  <c:v>1.4346557548430283E-2</c:v>
                </c:pt>
                <c:pt idx="3424">
                  <c:v>1.4348430128281464E-2</c:v>
                </c:pt>
                <c:pt idx="3425">
                  <c:v>1.4350283934829733E-2</c:v>
                </c:pt>
                <c:pt idx="3426">
                  <c:v>1.4352118940417213E-2</c:v>
                </c:pt>
                <c:pt idx="3427">
                  <c:v>1.4353935116986349E-2</c:v>
                </c:pt>
                <c:pt idx="3428">
                  <c:v>1.4355732436639457E-2</c:v>
                </c:pt>
                <c:pt idx="3429">
                  <c:v>1.4358015523399104E-2</c:v>
                </c:pt>
                <c:pt idx="3430">
                  <c:v>1.435976963729324E-2</c:v>
                </c:pt>
                <c:pt idx="3431">
                  <c:v>1.436125808305988E-2</c:v>
                </c:pt>
                <c:pt idx="3432">
                  <c:v>1.436297698488076E-2</c:v>
                </c:pt>
                <c:pt idx="3433">
                  <c:v>1.4364676886620131E-2</c:v>
                </c:pt>
                <c:pt idx="3434">
                  <c:v>1.4366357760300374E-2</c:v>
                </c:pt>
                <c:pt idx="3435">
                  <c:v>1.4368019578183677E-2</c:v>
                </c:pt>
                <c:pt idx="3436">
                  <c:v>1.4369662312452292E-2</c:v>
                </c:pt>
                <c:pt idx="3437">
                  <c:v>1.4371285935128597E-2</c:v>
                </c:pt>
                <c:pt idx="3438">
                  <c:v>1.4372890418394846E-2</c:v>
                </c:pt>
                <c:pt idx="3439">
                  <c:v>1.4374475734353354E-2</c:v>
                </c:pt>
                <c:pt idx="3440">
                  <c:v>1.4376041855346244E-2</c:v>
                </c:pt>
                <c:pt idx="3441">
                  <c:v>1.4377588753076154E-2</c:v>
                </c:pt>
                <c:pt idx="3442">
                  <c:v>1.4379116400125014E-2</c:v>
                </c:pt>
                <c:pt idx="3443">
                  <c:v>1.4380624768515204E-2</c:v>
                </c:pt>
                <c:pt idx="3444">
                  <c:v>1.4382113830269105E-2</c:v>
                </c:pt>
                <c:pt idx="3445">
                  <c:v>1.4383999924429958E-2</c:v>
                </c:pt>
                <c:pt idx="3446">
                  <c:v>1.438503392251711E-2</c:v>
                </c:pt>
                <c:pt idx="3447">
                  <c:v>1.4386667737760206E-2</c:v>
                </c:pt>
                <c:pt idx="3448">
                  <c:v>1.438787645416717E-2</c:v>
                </c:pt>
                <c:pt idx="3449">
                  <c:v>1.4389268565073721E-2</c:v>
                </c:pt>
                <c:pt idx="3450">
                  <c:v>1.4390641202277621E-2</c:v>
                </c:pt>
                <c:pt idx="3451">
                  <c:v>1.4391994337881187E-2</c:v>
                </c:pt>
                <c:pt idx="3452">
                  <c:v>1.4393327943906797E-2</c:v>
                </c:pt>
                <c:pt idx="3453">
                  <c:v>1.4394641992696577E-2</c:v>
                </c:pt>
                <c:pt idx="3454">
                  <c:v>1.4395936456352842E-2</c:v>
                </c:pt>
                <c:pt idx="3455">
                  <c:v>1.4397211306977908E-2</c:v>
                </c:pt>
                <c:pt idx="3456">
                  <c:v>1.4398466516514219E-2</c:v>
                </c:pt>
                <c:pt idx="3457">
                  <c:v>1.439970205746377E-2</c:v>
                </c:pt>
                <c:pt idx="3458">
                  <c:v>1.440091790168907E-2</c:v>
                </c:pt>
                <c:pt idx="3459">
                  <c:v>1.4402114021452306E-2</c:v>
                </c:pt>
                <c:pt idx="3460">
                  <c:v>1.4403290388855794E-2</c:v>
                </c:pt>
                <c:pt idx="3461">
                  <c:v>1.440444697600185E-2</c:v>
                </c:pt>
                <c:pt idx="3462">
                  <c:v>1.4405583755072726E-2</c:v>
                </c:pt>
                <c:pt idx="3463">
                  <c:v>1.4406700698250674E-2</c:v>
                </c:pt>
                <c:pt idx="3464">
                  <c:v>1.440779777763801E-2</c:v>
                </c:pt>
                <c:pt idx="3465">
                  <c:v>1.4408874965416985E-2</c:v>
                </c:pt>
                <c:pt idx="3466">
                  <c:v>1.4409932233609979E-2</c:v>
                </c:pt>
                <c:pt idx="3467">
                  <c:v>1.4410969554399244E-2</c:v>
                </c:pt>
                <c:pt idx="3468">
                  <c:v>1.4411986900046969E-2</c:v>
                </c:pt>
                <c:pt idx="3469">
                  <c:v>1.4412984242415661E-2</c:v>
                </c:pt>
                <c:pt idx="3470">
                  <c:v>1.4413961554007315E-2</c:v>
                </c:pt>
                <c:pt idx="3471">
                  <c:v>1.4414918806604504E-2</c:v>
                </c:pt>
                <c:pt idx="3472">
                  <c:v>1.4415855972709224E-2</c:v>
                </c:pt>
                <c:pt idx="3473">
                  <c:v>1.4416773024104046E-2</c:v>
                </c:pt>
                <c:pt idx="3474">
                  <c:v>1.4417669933051158E-2</c:v>
                </c:pt>
                <c:pt idx="3475">
                  <c:v>1.4418546671972621E-2</c:v>
                </c:pt>
                <c:pt idx="3476">
                  <c:v>1.4419403212571069E-2</c:v>
                </c:pt>
                <c:pt idx="3477">
                  <c:v>1.4420239527188627E-2</c:v>
                </c:pt>
                <c:pt idx="3478">
                  <c:v>1.4421055588007547E-2</c:v>
                </c:pt>
                <c:pt idx="3479">
                  <c:v>1.4421851367130145E-2</c:v>
                </c:pt>
                <c:pt idx="3480">
                  <c:v>1.4422626836658736E-2</c:v>
                </c:pt>
                <c:pt idx="3481">
                  <c:v>1.4423593981423011E-2</c:v>
                </c:pt>
                <c:pt idx="3482">
                  <c:v>1.4424322924408983E-2</c:v>
                </c:pt>
                <c:pt idx="3483">
                  <c:v>1.4424931496082039E-2</c:v>
                </c:pt>
                <c:pt idx="3484">
                  <c:v>1.442562252923274E-2</c:v>
                </c:pt>
                <c:pt idx="3485">
                  <c:v>1.4426293109384147E-2</c:v>
                </c:pt>
                <c:pt idx="3486">
                  <c:v>1.4426943208718512E-2</c:v>
                </c:pt>
                <c:pt idx="3487">
                  <c:v>1.4427572799737831E-2</c:v>
                </c:pt>
                <c:pt idx="3488">
                  <c:v>1.4428181854144739E-2</c:v>
                </c:pt>
                <c:pt idx="3489">
                  <c:v>1.4428770344281361E-2</c:v>
                </c:pt>
                <c:pt idx="3490">
                  <c:v>1.4429338242170076E-2</c:v>
                </c:pt>
                <c:pt idx="3491">
                  <c:v>1.4429885520232943E-2</c:v>
                </c:pt>
                <c:pt idx="3492">
                  <c:v>1.4430412150252536E-2</c:v>
                </c:pt>
                <c:pt idx="3493">
                  <c:v>1.4430918104650914E-2</c:v>
                </c:pt>
                <c:pt idx="3494">
                  <c:v>1.4431403355290584E-2</c:v>
                </c:pt>
                <c:pt idx="3495">
                  <c:v>1.4431867874593607E-2</c:v>
                </c:pt>
                <c:pt idx="3496">
                  <c:v>1.4433073924280393E-2</c:v>
                </c:pt>
                <c:pt idx="3497">
                  <c:v>1.4432734607199293E-2</c:v>
                </c:pt>
                <c:pt idx="3498">
                  <c:v>1.4433136764866461E-2</c:v>
                </c:pt>
                <c:pt idx="3499">
                  <c:v>1.4433570850034272E-2</c:v>
                </c:pt>
                <c:pt idx="3500">
                  <c:v>1.4433878523680832E-2</c:v>
                </c:pt>
                <c:pt idx="3501">
                  <c:v>1.4434218068872795E-2</c:v>
                </c:pt>
                <c:pt idx="3502">
                  <c:v>1.4434536687844002E-2</c:v>
                </c:pt>
                <c:pt idx="3503">
                  <c:v>1.4434834352297088E-2</c:v>
                </c:pt>
                <c:pt idx="3504">
                  <c:v>1.4435111034574177E-2</c:v>
                </c:pt>
                <c:pt idx="3505">
                  <c:v>1.4435366706777586E-2</c:v>
                </c:pt>
                <c:pt idx="3506">
                  <c:v>1.443560134100963E-2</c:v>
                </c:pt>
                <c:pt idx="3507">
                  <c:v>1.4435814909532496E-2</c:v>
                </c:pt>
                <c:pt idx="3508">
                  <c:v>1.4436007384208693E-2</c:v>
                </c:pt>
                <c:pt idx="3509">
                  <c:v>1.4436178737620153E-2</c:v>
                </c:pt>
                <c:pt idx="3510">
                  <c:v>1.4436328941469512E-2</c:v>
                </c:pt>
                <c:pt idx="3511">
                  <c:v>1.4436457968098892E-2</c:v>
                </c:pt>
                <c:pt idx="3512">
                  <c:v>1.4436565789690547E-2</c:v>
                </c:pt>
                <c:pt idx="3513">
                  <c:v>1.4436652378346793E-2</c:v>
                </c:pt>
                <c:pt idx="3514">
                  <c:v>1.4436717706090008E-2</c:v>
                </c:pt>
                <c:pt idx="3515">
                  <c:v>1.443676174518238E-2</c:v>
                </c:pt>
                <c:pt idx="3516">
                  <c:v>1.4436784467646291E-2</c:v>
                </c:pt>
                <c:pt idx="3517">
                  <c:v>1.4436785845823863E-2</c:v>
                </c:pt>
                <c:pt idx="3518">
                  <c:v>1.4436765851577604E-2</c:v>
                </c:pt>
                <c:pt idx="3519">
                  <c:v>1.4436724457249639E-2</c:v>
                </c:pt>
                <c:pt idx="3520">
                  <c:v>1.4436661635102155E-2</c:v>
                </c:pt>
                <c:pt idx="3521">
                  <c:v>1.443657735699766E-2</c:v>
                </c:pt>
                <c:pt idx="3522">
                  <c:v>1.4436471595118405E-2</c:v>
                </c:pt>
                <c:pt idx="3523">
                  <c:v>1.4436344321646644E-2</c:v>
                </c:pt>
                <c:pt idx="3524">
                  <c:v>1.4436195508844563E-2</c:v>
                </c:pt>
                <c:pt idx="3525">
                  <c:v>1.4436025128654606E-2</c:v>
                </c:pt>
                <c:pt idx="3526">
                  <c:v>1.4435833153338962E-2</c:v>
                </c:pt>
                <c:pt idx="3527">
                  <c:v>1.4435619555159818E-2</c:v>
                </c:pt>
                <c:pt idx="3528">
                  <c:v>1.4435384305819809E-2</c:v>
                </c:pt>
                <c:pt idx="3529">
                  <c:v>1.4435127377980805E-2</c:v>
                </c:pt>
                <c:pt idx="3530">
                  <c:v>1.4434848743345441E-2</c:v>
                </c:pt>
                <c:pt idx="3531">
                  <c:v>1.4434548374335776E-2</c:v>
                </c:pt>
                <c:pt idx="3532">
                  <c:v>1.4434226243134063E-2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492480"/>
        <c:axId val="683494016"/>
      </c:lineChart>
      <c:dateAx>
        <c:axId val="683492480"/>
        <c:scaling>
          <c:orientation val="minMax"/>
          <c:max val="43090"/>
          <c:min val="42369"/>
        </c:scaling>
        <c:delete val="0"/>
        <c:axPos val="b"/>
        <c:numFmt formatCode="[$-409]d\-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49401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683494016"/>
        <c:scaling>
          <c:orientation val="minMax"/>
          <c:max val="2E-3"/>
          <c:min val="0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8349248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CheckBox" checked="Checked" fmlaLink="$K$22" lockText="1" noThreeD="1"/>
</file>

<file path=xl/ctrlProps/ctrlProp26.xml><?xml version="1.0" encoding="utf-8"?>
<formControlPr xmlns="http://schemas.microsoft.com/office/spreadsheetml/2009/9/main" objectType="CheckBox" checked="Checked" fmlaLink="FirstIMMFUTCheck" lockText="1" noThreeD="1"/>
</file>

<file path=xl/ctrlProps/ctrlProp27.xml><?xml version="1.0" encoding="utf-8"?>
<formControlPr xmlns="http://schemas.microsoft.com/office/spreadsheetml/2009/9/main" objectType="CheckBox" checked="Checked" fmlaLink="SERIALFUTCheck" lockText="1" noThreeD="1"/>
</file>

<file path=xl/ctrlProps/ctrlProp28.xml><?xml version="1.0" encoding="utf-8"?>
<formControlPr xmlns="http://schemas.microsoft.com/office/spreadsheetml/2009/9/main" objectType="CheckBox" fmlaLink="LastIMMFUTCheck" lockText="1" noThreeD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CheckBox" checked="Checked" fmlaLink="FRA6MCheck" lockText="1" noThreeD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CheckBox" checked="Checked" fmlaLink="FRA1YCheck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1745" name="Length2" hidden="1">
              <a:extLst>
                <a:ext uri="{63B3BB69-23CF-44E3-9099-C40C66FF867C}">
                  <a14:compatExt spid="_x0000_s31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1746" name="Length1" hidden="1">
              <a:extLst>
                <a:ext uri="{63B3BB69-23CF-44E3-9099-C40C66FF867C}">
                  <a14:compatExt spid="_x0000_s31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1747" name="Length3" hidden="1">
              <a:extLst>
                <a:ext uri="{63B3BB69-23CF-44E3-9099-C40C66FF867C}">
                  <a14:compatExt spid="_x0000_s31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1748" name="Length0" hidden="1">
              <a:extLst>
                <a:ext uri="{63B3BB69-23CF-44E3-9099-C40C66FF867C}">
                  <a14:compatExt spid="_x0000_s31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Graph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1749" name="Length4" hidden="1">
              <a:extLst>
                <a:ext uri="{63B3BB69-23CF-44E3-9099-C40C66FF867C}">
                  <a14:compatExt spid="_x0000_s31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1750" name="Length5" hidden="1">
              <a:extLst>
                <a:ext uri="{63B3BB69-23CF-44E3-9099-C40C66FF867C}">
                  <a14:compatExt spid="_x0000_s31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1751" name="Length6" hidden="1">
              <a:extLst>
                <a:ext uri="{63B3BB69-23CF-44E3-9099-C40C66FF867C}">
                  <a14:compatExt spid="_x0000_s31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1752" name="Length7" hidden="1">
              <a:extLst>
                <a:ext uri="{63B3BB69-23CF-44E3-9099-C40C66FF867C}">
                  <a14:compatExt spid="_x0000_s31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9697" name="Length2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9698" name="Length1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9699" name="Length3" hidden="1">
              <a:extLst>
                <a:ext uri="{63B3BB69-23CF-44E3-9099-C40C66FF867C}">
                  <a14:compatExt spid="_x0000_s29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9700" name="Length0" hidden="1">
              <a:extLst>
                <a:ext uri="{63B3BB69-23CF-44E3-9099-C40C66FF867C}">
                  <a14:compatExt spid="_x0000_s29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9701" name="Length4" hidden="1">
              <a:extLst>
                <a:ext uri="{63B3BB69-23CF-44E3-9099-C40C66FF867C}">
                  <a14:compatExt spid="_x0000_s29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9702" name="Length5" hidden="1">
              <a:extLst>
                <a:ext uri="{63B3BB69-23CF-44E3-9099-C40C66FF867C}">
                  <a14:compatExt spid="_x0000_s29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9703" name="Length6" hidden="1">
              <a:extLst>
                <a:ext uri="{63B3BB69-23CF-44E3-9099-C40C66FF867C}">
                  <a14:compatExt spid="_x0000_s29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9704" name="Length7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42</xdr:row>
      <xdr:rowOff>133350</xdr:rowOff>
    </xdr:from>
    <xdr:to>
      <xdr:col>9</xdr:col>
      <xdr:colOff>296227</xdr:colOff>
      <xdr:row>65</xdr:row>
      <xdr:rowOff>47625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5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42</xdr:row>
      <xdr:rowOff>133350</xdr:rowOff>
    </xdr:from>
    <xdr:to>
      <xdr:col>9</xdr:col>
      <xdr:colOff>286702</xdr:colOff>
      <xdr:row>65</xdr:row>
      <xdr:rowOff>47625</xdr:rowOff>
    </xdr:to>
    <xdr:graphicFrame macro="">
      <xdr:nvGraphicFramePr>
        <xdr:cNvPr id="1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10594" name="Check Box 354" hidden="1">
              <a:extLst>
                <a:ext uri="{63B3BB69-23CF-44E3-9099-C40C66FF867C}">
                  <a14:compatExt spid="_x0000_s10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23</xdr:row>
          <xdr:rowOff>57150</xdr:rowOff>
        </xdr:from>
        <xdr:to>
          <xdr:col>11</xdr:col>
          <xdr:colOff>200025</xdr:colOff>
          <xdr:row>25</xdr:row>
          <xdr:rowOff>66675</xdr:rowOff>
        </xdr:to>
        <xdr:sp macro="" textlink="">
          <xdr:nvSpPr>
            <xdr:cNvPr id="10595" name="Check Box 355" hidden="1">
              <a:extLst>
                <a:ext uri="{63B3BB69-23CF-44E3-9099-C40C66FF867C}">
                  <a14:compatExt spid="_x0000_s10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FIRST 8 IMM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26</xdr:row>
          <xdr:rowOff>57150</xdr:rowOff>
        </xdr:from>
        <xdr:to>
          <xdr:col>11</xdr:col>
          <xdr:colOff>200025</xdr:colOff>
          <xdr:row>28</xdr:row>
          <xdr:rowOff>57150</xdr:rowOff>
        </xdr:to>
        <xdr:sp macro="" textlink="">
          <xdr:nvSpPr>
            <xdr:cNvPr id="10596" name="Check Box 356" hidden="1">
              <a:extLst>
                <a:ext uri="{63B3BB69-23CF-44E3-9099-C40C66FF867C}">
                  <a14:compatExt spid="_x0000_s10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SERIAL FUT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29</xdr:row>
          <xdr:rowOff>47625</xdr:rowOff>
        </xdr:from>
        <xdr:to>
          <xdr:col>11</xdr:col>
          <xdr:colOff>200025</xdr:colOff>
          <xdr:row>31</xdr:row>
          <xdr:rowOff>57150</xdr:rowOff>
        </xdr:to>
        <xdr:sp macro="" textlink="">
          <xdr:nvSpPr>
            <xdr:cNvPr id="10597" name="Check Box 357" hidden="1">
              <a:extLst>
                <a:ext uri="{63B3BB69-23CF-44E3-9099-C40C66FF867C}">
                  <a14:compatExt spid="_x0000_s10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LAST IMM FUT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28673" name="Length2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28674" name="Length1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28675" name="Length3" hidden="1">
              <a:extLst>
                <a:ext uri="{63B3BB69-23CF-44E3-9099-C40C66FF867C}">
                  <a14:compatExt spid="_x0000_s28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28676" name="Length0" hidden="1">
              <a:extLst>
                <a:ext uri="{63B3BB69-23CF-44E3-9099-C40C66FF867C}">
                  <a14:compatExt spid="_x0000_s28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28677" name="Length4" hidden="1">
              <a:extLst>
                <a:ext uri="{63B3BB69-23CF-44E3-9099-C40C66FF867C}">
                  <a14:compatExt spid="_x0000_s28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28678" name="Length5" hidden="1">
              <a:extLst>
                <a:ext uri="{63B3BB69-23CF-44E3-9099-C40C66FF867C}">
                  <a14:compatExt spid="_x0000_s28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28679" name="Length6" hidden="1">
              <a:extLst>
                <a:ext uri="{63B3BB69-23CF-44E3-9099-C40C66FF867C}">
                  <a14:compatExt spid="_x0000_s28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28680" name="Length7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166687</xdr:colOff>
      <xdr:row>43</xdr:row>
      <xdr:rowOff>9525</xdr:rowOff>
    </xdr:from>
    <xdr:to>
      <xdr:col>9</xdr:col>
      <xdr:colOff>296227</xdr:colOff>
      <xdr:row>65</xdr:row>
      <xdr:rowOff>66675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17</xdr:row>
          <xdr:rowOff>0</xdr:rowOff>
        </xdr:from>
        <xdr:to>
          <xdr:col>4</xdr:col>
          <xdr:colOff>666750</xdr:colOff>
          <xdr:row>18</xdr:row>
          <xdr:rowOff>133350</xdr:rowOff>
        </xdr:to>
        <xdr:sp macro="" textlink="">
          <xdr:nvSpPr>
            <xdr:cNvPr id="30721" name="Length2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17</xdr:row>
          <xdr:rowOff>0</xdr:rowOff>
        </xdr:from>
        <xdr:to>
          <xdr:col>4</xdr:col>
          <xdr:colOff>19050</xdr:colOff>
          <xdr:row>18</xdr:row>
          <xdr:rowOff>133350</xdr:rowOff>
        </xdr:to>
        <xdr:sp macro="" textlink="">
          <xdr:nvSpPr>
            <xdr:cNvPr id="30722" name="Length1" hidden="1">
              <a:extLst>
                <a:ext uri="{63B3BB69-23CF-44E3-9099-C40C66FF867C}">
                  <a14:compatExt spid="_x0000_s30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17</xdr:row>
          <xdr:rowOff>0</xdr:rowOff>
        </xdr:from>
        <xdr:to>
          <xdr:col>5</xdr:col>
          <xdr:colOff>133350</xdr:colOff>
          <xdr:row>18</xdr:row>
          <xdr:rowOff>133350</xdr:rowOff>
        </xdr:to>
        <xdr:sp macro="" textlink="">
          <xdr:nvSpPr>
            <xdr:cNvPr id="30723" name="Length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17</xdr:row>
          <xdr:rowOff>0</xdr:rowOff>
        </xdr:from>
        <xdr:to>
          <xdr:col>3</xdr:col>
          <xdr:colOff>552450</xdr:colOff>
          <xdr:row>18</xdr:row>
          <xdr:rowOff>133350</xdr:rowOff>
        </xdr:to>
        <xdr:sp macro="" textlink="">
          <xdr:nvSpPr>
            <xdr:cNvPr id="30724" name="Length0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17</xdr:row>
          <xdr:rowOff>0</xdr:rowOff>
        </xdr:from>
        <xdr:to>
          <xdr:col>6</xdr:col>
          <xdr:colOff>47625</xdr:colOff>
          <xdr:row>18</xdr:row>
          <xdr:rowOff>133350</xdr:rowOff>
        </xdr:to>
        <xdr:sp macro="" textlink="">
          <xdr:nvSpPr>
            <xdr:cNvPr id="30725" name="Length4" hidden="1">
              <a:extLst>
                <a:ext uri="{63B3BB69-23CF-44E3-9099-C40C66FF867C}">
                  <a14:compatExt spid="_x0000_s30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17</xdr:row>
          <xdr:rowOff>0</xdr:rowOff>
        </xdr:from>
        <xdr:to>
          <xdr:col>7</xdr:col>
          <xdr:colOff>38100</xdr:colOff>
          <xdr:row>18</xdr:row>
          <xdr:rowOff>133350</xdr:rowOff>
        </xdr:to>
        <xdr:sp macro="" textlink="">
          <xdr:nvSpPr>
            <xdr:cNvPr id="30726" name="Length5" hidden="1">
              <a:extLst>
                <a:ext uri="{63B3BB69-23CF-44E3-9099-C40C66FF867C}">
                  <a14:compatExt spid="_x0000_s30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17</xdr:row>
          <xdr:rowOff>0</xdr:rowOff>
        </xdr:from>
        <xdr:to>
          <xdr:col>8</xdr:col>
          <xdr:colOff>285750</xdr:colOff>
          <xdr:row>18</xdr:row>
          <xdr:rowOff>133350</xdr:rowOff>
        </xdr:to>
        <xdr:sp macro="" textlink="">
          <xdr:nvSpPr>
            <xdr:cNvPr id="30727" name="Length6" hidden="1">
              <a:extLst>
                <a:ext uri="{63B3BB69-23CF-44E3-9099-C40C66FF867C}">
                  <a14:compatExt spid="_x0000_s30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400050</xdr:colOff>
          <xdr:row>17</xdr:row>
          <xdr:rowOff>0</xdr:rowOff>
        </xdr:from>
        <xdr:to>
          <xdr:col>9</xdr:col>
          <xdr:colOff>276225</xdr:colOff>
          <xdr:row>18</xdr:row>
          <xdr:rowOff>133350</xdr:rowOff>
        </xdr:to>
        <xdr:sp macro="" textlink="">
          <xdr:nvSpPr>
            <xdr:cNvPr id="30728" name="Length7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157162</xdr:colOff>
      <xdr:row>19</xdr:row>
      <xdr:rowOff>123825</xdr:rowOff>
    </xdr:from>
    <xdr:to>
      <xdr:col>9</xdr:col>
      <xdr:colOff>286702</xdr:colOff>
      <xdr:row>42</xdr:row>
      <xdr:rowOff>9525</xdr:rowOff>
    </xdr:to>
    <xdr:graphicFrame macro="">
      <xdr:nvGraphicFramePr>
        <xdr:cNvPr id="10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157162</xdr:colOff>
      <xdr:row>43</xdr:row>
      <xdr:rowOff>19050</xdr:rowOff>
    </xdr:from>
    <xdr:to>
      <xdr:col>9</xdr:col>
      <xdr:colOff>286702</xdr:colOff>
      <xdr:row>65</xdr:row>
      <xdr:rowOff>76200</xdr:rowOff>
    </xdr:to>
    <xdr:graphicFrame macro="">
      <xdr:nvGraphicFramePr>
        <xdr:cNvPr id="11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20</xdr:row>
          <xdr:rowOff>95250</xdr:rowOff>
        </xdr:from>
        <xdr:to>
          <xdr:col>11</xdr:col>
          <xdr:colOff>200025</xdr:colOff>
          <xdr:row>22</xdr:row>
          <xdr:rowOff>66675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Deposits"/>
      <sheetName val="FRA"/>
      <sheetName val="OIS"/>
      <sheetName val="ECB OIS"/>
      <sheetName val="IMM OIS"/>
      <sheetName val="Futures3M"/>
      <sheetName val="FuturesHWConvAdj"/>
      <sheetName val="BasisSwapEON3M"/>
      <sheetName val="BasisSwap1MxM"/>
      <sheetName val="BasisSwap3M6M"/>
      <sheetName val="BasisSwapxM12M"/>
      <sheetName val="Swaps1M(&lt;1Y)"/>
      <sheetName val="Swap1M"/>
      <sheetName val="Swap3M"/>
      <sheetName val="Swap6M"/>
      <sheetName val="ForwardSwap6M"/>
      <sheetName val="SwapsIMMDated"/>
      <sheetName val="ImmFra6M "/>
      <sheetName val="ON Basis Swap"/>
      <sheetName val="1M Basis Swap"/>
      <sheetName val="3M Basis Swap"/>
      <sheetName val="6M Basis Swap"/>
      <sheetName val="1Y Basis Swap"/>
      <sheetName val="Euribor 3M Time Series"/>
      <sheetName val="Euribor 6M Time Series"/>
      <sheetName val="EuriborSwapIsdaFixA1Y"/>
    </sheetNames>
    <definedNames>
      <definedName name="TriggerCounter" refersTo="='General Settings'!$D$7"/>
    </definedNames>
    <sheetDataSet>
      <sheetData sheetId="0">
        <row r="7">
          <cell r="D7">
            <v>490</v>
          </cell>
        </row>
      </sheetData>
      <sheetData sheetId="1">
        <row r="7">
          <cell r="D7" t="str">
            <v>EUR1M#0000</v>
          </cell>
        </row>
      </sheetData>
      <sheetData sheetId="2">
        <row r="7">
          <cell r="D7" t="str">
            <v>EUR6M#0000</v>
          </cell>
        </row>
      </sheetData>
      <sheetData sheetId="3">
        <row r="7">
          <cell r="D7" t="str">
            <v>D</v>
          </cell>
        </row>
      </sheetData>
      <sheetData sheetId="4">
        <row r="7">
          <cell r="D7" t="str">
            <v>6F</v>
          </cell>
        </row>
      </sheetData>
      <sheetData sheetId="5"/>
      <sheetData sheetId="6">
        <row r="7">
          <cell r="D7" t="str">
            <v>OIS</v>
          </cell>
        </row>
      </sheetData>
      <sheetData sheetId="7">
        <row r="7">
          <cell r="D7" t="str">
            <v>U6</v>
          </cell>
        </row>
      </sheetData>
      <sheetData sheetId="8">
        <row r="7">
          <cell r="D7" t="str">
            <v>H6</v>
          </cell>
        </row>
      </sheetData>
      <sheetData sheetId="9"/>
      <sheetData sheetId="10">
        <row r="7">
          <cell r="D7" t="str">
            <v>3E</v>
          </cell>
        </row>
      </sheetData>
      <sheetData sheetId="11">
        <row r="7">
          <cell r="D7" t="str">
            <v>6E</v>
          </cell>
        </row>
      </sheetData>
      <sheetData sheetId="12">
        <row r="7">
          <cell r="D7" t="str">
            <v>6E</v>
          </cell>
        </row>
      </sheetData>
      <sheetData sheetId="13">
        <row r="7">
          <cell r="D7" t="str">
            <v>12E</v>
          </cell>
        </row>
      </sheetData>
      <sheetData sheetId="14">
        <row r="7">
          <cell r="D7" t="str">
            <v>X1S</v>
          </cell>
        </row>
      </sheetData>
      <sheetData sheetId="15">
        <row r="7">
          <cell r="D7" t="str">
            <v>1E</v>
          </cell>
        </row>
      </sheetData>
      <sheetData sheetId="16">
        <row r="7">
          <cell r="D7" t="str">
            <v>3E</v>
          </cell>
        </row>
      </sheetData>
      <sheetData sheetId="17">
        <row r="7">
          <cell r="D7" t="str">
            <v>6E</v>
          </cell>
        </row>
      </sheetData>
      <sheetData sheetId="18">
        <row r="7">
          <cell r="D7" t="str">
            <v>EUR1F3Y_Quote</v>
          </cell>
        </row>
      </sheetData>
      <sheetData sheetId="19">
        <row r="7">
          <cell r="D7">
            <v>12</v>
          </cell>
        </row>
      </sheetData>
      <sheetData sheetId="20">
        <row r="7">
          <cell r="D7" t="str">
            <v>H6</v>
          </cell>
        </row>
      </sheetData>
      <sheetData sheetId="21">
        <row r="7">
          <cell r="D7" t="str">
            <v>3E</v>
          </cell>
        </row>
      </sheetData>
      <sheetData sheetId="22">
        <row r="7">
          <cell r="D7" t="str">
            <v>1E</v>
          </cell>
        </row>
      </sheetData>
      <sheetData sheetId="23">
        <row r="7">
          <cell r="D7" t="str">
            <v>3E</v>
          </cell>
        </row>
      </sheetData>
      <sheetData sheetId="24">
        <row r="7">
          <cell r="D7" t="str">
            <v>6E</v>
          </cell>
        </row>
      </sheetData>
      <sheetData sheetId="25">
        <row r="7">
          <cell r="D7" t="str">
            <v>12E</v>
          </cell>
        </row>
      </sheetData>
      <sheetData sheetId="26">
        <row r="7">
          <cell r="D7">
            <v>42353</v>
          </cell>
        </row>
      </sheetData>
      <sheetData sheetId="27">
        <row r="7">
          <cell r="D7">
            <v>42353</v>
          </cell>
        </row>
      </sheetData>
      <sheetData sheetId="28">
        <row r="7">
          <cell r="D7">
            <v>42354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13" Type="http://schemas.openxmlformats.org/officeDocument/2006/relationships/ctrlProp" Target="../ctrlProps/ctrlProp2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0.xml"/><Relationship Id="rId12" Type="http://schemas.openxmlformats.org/officeDocument/2006/relationships/ctrlProp" Target="../ctrlProps/ctrlProp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9.xml"/><Relationship Id="rId11" Type="http://schemas.openxmlformats.org/officeDocument/2006/relationships/ctrlProp" Target="../ctrlProps/ctrlProp24.xml"/><Relationship Id="rId5" Type="http://schemas.openxmlformats.org/officeDocument/2006/relationships/ctrlProp" Target="../ctrlProps/ctrlProp18.xml"/><Relationship Id="rId15" Type="http://schemas.openxmlformats.org/officeDocument/2006/relationships/ctrlProp" Target="../ctrlProps/ctrlProp28.xml"/><Relationship Id="rId10" Type="http://schemas.openxmlformats.org/officeDocument/2006/relationships/ctrlProp" Target="../ctrlProps/ctrlProp23.xml"/><Relationship Id="rId4" Type="http://schemas.openxmlformats.org/officeDocument/2006/relationships/ctrlProp" Target="../ctrlProps/ctrlProp17.xml"/><Relationship Id="rId9" Type="http://schemas.openxmlformats.org/officeDocument/2006/relationships/ctrlProp" Target="../ctrlProps/ctrlProp22.xml"/><Relationship Id="rId14" Type="http://schemas.openxmlformats.org/officeDocument/2006/relationships/ctrlProp" Target="../ctrlProps/ctrlProp27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5" Type="http://schemas.openxmlformats.org/officeDocument/2006/relationships/ctrlProp" Target="../ctrlProps/ctrlProp30.xml"/><Relationship Id="rId10" Type="http://schemas.openxmlformats.org/officeDocument/2006/relationships/ctrlProp" Target="../ctrlProps/ctrlProp35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1.xml"/><Relationship Id="rId12" Type="http://schemas.openxmlformats.org/officeDocument/2006/relationships/ctrlProp" Target="../ctrlProps/ctrlProp4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40.xml"/><Relationship Id="rId11" Type="http://schemas.openxmlformats.org/officeDocument/2006/relationships/ctrlProp" Target="../ctrlProps/ctrlProp45.xml"/><Relationship Id="rId5" Type="http://schemas.openxmlformats.org/officeDocument/2006/relationships/ctrlProp" Target="../ctrlProps/ctrlProp39.xml"/><Relationship Id="rId10" Type="http://schemas.openxmlformats.org/officeDocument/2006/relationships/ctrlProp" Target="../ctrlProps/ctrlProp44.xml"/><Relationship Id="rId4" Type="http://schemas.openxmlformats.org/officeDocument/2006/relationships/ctrlProp" Target="../ctrlProps/ctrlProp38.xml"/><Relationship Id="rId9" Type="http://schemas.openxmlformats.org/officeDocument/2006/relationships/ctrlProp" Target="../ctrlProps/ctrlProp4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selection activeCell="D4" sqref="D4"/>
    </sheetView>
  </sheetViews>
  <sheetFormatPr defaultRowHeight="13.5" x14ac:dyDescent="0.25"/>
  <cols>
    <col min="1" max="2" width="2.7109375" style="5" customWidth="1"/>
    <col min="3" max="3" width="23.42578125" style="5" bestFit="1" customWidth="1"/>
    <col min="4" max="4" width="30.7109375" style="5" customWidth="1"/>
    <col min="5" max="7" width="2.7109375" style="5" customWidth="1"/>
    <col min="8" max="8" width="15.140625" style="5" bestFit="1" customWidth="1"/>
    <col min="9" max="9" width="12" style="5" bestFit="1" customWidth="1"/>
    <col min="10" max="13" width="19.28515625" style="5" bestFit="1" customWidth="1"/>
    <col min="14" max="15" width="2.7109375" style="5" customWidth="1"/>
    <col min="16" max="16384" width="9.140625" style="5"/>
  </cols>
  <sheetData>
    <row r="1" spans="2:14" s="1" customFormat="1" ht="12" thickBot="1" x14ac:dyDescent="0.25">
      <c r="B1" s="1" t="str">
        <f>_xll.qlxlVersion(TRUE)</f>
        <v>QuantLibXL 1.7.0 - MS VC++ (version unknown) - Multithreaded Dynamic Runtime library - Release Configuration - Sep 16 2015 12:34:36</v>
      </c>
    </row>
    <row r="2" spans="2:14" ht="19.5" x14ac:dyDescent="0.35">
      <c r="B2" s="2" t="s">
        <v>19</v>
      </c>
      <c r="C2" s="3"/>
      <c r="D2" s="3"/>
      <c r="E2" s="4"/>
      <c r="G2" s="34" t="s">
        <v>141</v>
      </c>
      <c r="H2" s="35"/>
      <c r="I2" s="35"/>
      <c r="J2" s="35"/>
      <c r="K2" s="35"/>
      <c r="L2" s="35"/>
      <c r="M2" s="35"/>
      <c r="N2" s="36"/>
    </row>
    <row r="3" spans="2:14" s="1" customFormat="1" ht="11.25" customHeight="1" x14ac:dyDescent="0.2">
      <c r="B3" s="6"/>
      <c r="C3" s="7"/>
      <c r="D3" s="7"/>
      <c r="E3" s="8"/>
      <c r="G3" s="6"/>
      <c r="H3" s="7"/>
      <c r="I3" s="7"/>
      <c r="J3" s="7"/>
      <c r="K3" s="7"/>
      <c r="L3" s="7"/>
      <c r="M3" s="7"/>
      <c r="N3" s="8"/>
    </row>
    <row r="4" spans="2:14" s="1" customFormat="1" ht="11.25" customHeight="1" x14ac:dyDescent="0.2">
      <c r="B4" s="6"/>
      <c r="C4" s="26" t="s">
        <v>2</v>
      </c>
      <c r="D4" s="9">
        <v>42355.646909722222</v>
      </c>
      <c r="E4" s="8"/>
      <c r="G4" s="6"/>
      <c r="H4" s="139" t="s">
        <v>142</v>
      </c>
      <c r="I4" s="37" t="str">
        <f>Currency&amp;"ON"</f>
        <v>EURON</v>
      </c>
      <c r="J4" s="37" t="str">
        <f>Currency&amp;"1M"</f>
        <v>EUR1M</v>
      </c>
      <c r="K4" s="37" t="str">
        <f>Currency&amp;"3M"</f>
        <v>EUR3M</v>
      </c>
      <c r="L4" s="37" t="str">
        <f>Currency&amp;"6M"</f>
        <v>EUR6M</v>
      </c>
      <c r="M4" s="37" t="str">
        <f>Currency&amp;"1Y"</f>
        <v>EUR1Y</v>
      </c>
      <c r="N4" s="8"/>
    </row>
    <row r="5" spans="2:14" s="1" customFormat="1" ht="11.25" customHeight="1" x14ac:dyDescent="0.2">
      <c r="B5" s="18"/>
      <c r="C5" s="19"/>
      <c r="D5" s="19"/>
      <c r="E5" s="20"/>
      <c r="G5" s="6"/>
      <c r="H5" s="27" t="s">
        <v>26</v>
      </c>
      <c r="I5" s="23">
        <f>COUNTA(_xll.ohPack(_xll.ohFilter(CheckON,FlagON)))</f>
        <v>45</v>
      </c>
      <c r="J5" s="23">
        <f>COUNTA(_xll.ohPack(_xll.ohFilter(Check1M,Flag1M)))</f>
        <v>30</v>
      </c>
      <c r="K5" s="23">
        <f>COUNTA(_xll.ohPack(_xll.ohFilter(Check3M,Flag3M)))</f>
        <v>67</v>
      </c>
      <c r="L5" s="23">
        <f>COUNTA(_xll.ohPack(_xll.ohFilter(Check6M,Flag6M)))</f>
        <v>379</v>
      </c>
      <c r="M5" s="23">
        <f>COUNTA(_xll.ohPack(_xll.ohFilter(Check1Y,Flag1Y)))</f>
        <v>13</v>
      </c>
      <c r="N5" s="8"/>
    </row>
    <row r="6" spans="2:14" s="1" customFormat="1" ht="11.25" customHeight="1" x14ac:dyDescent="0.2">
      <c r="B6" s="6"/>
      <c r="C6" s="27" t="s">
        <v>20</v>
      </c>
      <c r="D6" s="21">
        <f>_xll.qlSettingsEvaluationDate(Trigger)</f>
        <v>42355</v>
      </c>
      <c r="E6" s="8"/>
      <c r="G6" s="6"/>
      <c r="H6" s="29" t="s">
        <v>24</v>
      </c>
      <c r="I6" s="17">
        <f>COUNTIF(CheckON,TRUE)</f>
        <v>44</v>
      </c>
      <c r="J6" s="17">
        <f>COUNTIF(Check1M,"=TRUE")</f>
        <v>30</v>
      </c>
      <c r="K6" s="17">
        <f>COUNTIF(Check3M,TRUE)</f>
        <v>63</v>
      </c>
      <c r="L6" s="17">
        <f>COUNTIF(Check6M,TRUE)</f>
        <v>55</v>
      </c>
      <c r="M6" s="17">
        <f>COUNTIF(Check1Y,TRUE)</f>
        <v>13</v>
      </c>
      <c r="N6" s="8"/>
    </row>
    <row r="7" spans="2:14" s="1" customFormat="1" ht="11.25" customHeight="1" x14ac:dyDescent="0.2">
      <c r="B7" s="6"/>
      <c r="C7" s="28" t="s">
        <v>21</v>
      </c>
      <c r="D7" s="10">
        <f>[1]!TriggerCounter</f>
        <v>490</v>
      </c>
      <c r="E7" s="8"/>
      <c r="G7" s="24"/>
      <c r="H7" s="26" t="s">
        <v>25</v>
      </c>
      <c r="I7" s="108">
        <f>I5-I6</f>
        <v>1</v>
      </c>
      <c r="J7" s="108">
        <f>J5-J6</f>
        <v>0</v>
      </c>
      <c r="K7" s="108">
        <f>K5-K6</f>
        <v>4</v>
      </c>
      <c r="L7" s="108">
        <f>L5-L6</f>
        <v>324</v>
      </c>
      <c r="M7" s="108">
        <f>M5-M6</f>
        <v>0</v>
      </c>
      <c r="N7" s="25"/>
    </row>
    <row r="8" spans="2:14" ht="11.25" customHeight="1" thickBot="1" x14ac:dyDescent="0.3">
      <c r="B8" s="11"/>
      <c r="C8" s="12"/>
      <c r="D8" s="12"/>
      <c r="E8" s="13"/>
      <c r="G8" s="11"/>
      <c r="H8" s="12"/>
      <c r="I8" s="12"/>
      <c r="J8" s="12"/>
      <c r="K8" s="12"/>
      <c r="L8" s="12"/>
      <c r="M8" s="12"/>
      <c r="N8" s="13"/>
    </row>
    <row r="9" spans="2:14" ht="11.25" customHeight="1" thickBot="1" x14ac:dyDescent="0.3">
      <c r="G9" s="1"/>
      <c r="H9" s="1"/>
      <c r="I9" s="1"/>
      <c r="J9" s="1"/>
      <c r="K9" s="1"/>
      <c r="L9" s="1"/>
      <c r="M9" s="1"/>
      <c r="N9" s="1"/>
    </row>
    <row r="10" spans="2:14" s="1" customFormat="1" ht="16.5" x14ac:dyDescent="0.3">
      <c r="B10" s="2" t="s">
        <v>6</v>
      </c>
      <c r="C10" s="3"/>
      <c r="D10" s="3"/>
      <c r="E10" s="14"/>
      <c r="G10" s="2" t="s">
        <v>28</v>
      </c>
      <c r="H10" s="3"/>
      <c r="I10" s="3"/>
      <c r="J10" s="3"/>
      <c r="K10" s="3"/>
      <c r="L10" s="3"/>
      <c r="M10" s="3"/>
      <c r="N10" s="14"/>
    </row>
    <row r="11" spans="2:14" s="1" customFormat="1" ht="11.25" customHeight="1" x14ac:dyDescent="0.2">
      <c r="B11" s="6"/>
      <c r="C11" s="7"/>
      <c r="D11" s="7"/>
      <c r="E11" s="8" t="s">
        <v>27</v>
      </c>
      <c r="G11" s="6"/>
      <c r="H11" s="7"/>
      <c r="I11" s="7"/>
      <c r="J11" s="7"/>
      <c r="K11" s="7"/>
      <c r="L11" s="7"/>
      <c r="M11" s="7"/>
      <c r="N11" s="8"/>
    </row>
    <row r="12" spans="2:14" s="1" customFormat="1" ht="11.25" customHeight="1" x14ac:dyDescent="0.2">
      <c r="B12" s="6"/>
      <c r="C12" s="27" t="s">
        <v>5</v>
      </c>
      <c r="D12" s="15" t="s">
        <v>147</v>
      </c>
      <c r="E12" s="8" t="s">
        <v>27</v>
      </c>
      <c r="G12" s="6"/>
      <c r="H12" s="27" t="s">
        <v>18</v>
      </c>
      <c r="I12" s="15" t="s">
        <v>29</v>
      </c>
      <c r="J12" s="15" t="s">
        <v>30</v>
      </c>
      <c r="K12" s="15" t="s">
        <v>31</v>
      </c>
      <c r="L12" s="15" t="s">
        <v>32</v>
      </c>
      <c r="M12" s="15" t="s">
        <v>33</v>
      </c>
      <c r="N12" s="8"/>
    </row>
    <row r="13" spans="2:14" s="1" customFormat="1" ht="11.25" customHeight="1" x14ac:dyDescent="0.2">
      <c r="B13" s="6"/>
      <c r="C13" s="29" t="s">
        <v>22</v>
      </c>
      <c r="D13" s="17">
        <v>2</v>
      </c>
      <c r="E13" s="8" t="s">
        <v>27</v>
      </c>
      <c r="G13" s="6"/>
      <c r="H13" s="32" t="s">
        <v>7</v>
      </c>
      <c r="I13" s="22" t="s">
        <v>149</v>
      </c>
      <c r="J13" s="22" t="s">
        <v>150</v>
      </c>
      <c r="K13" s="22" t="s">
        <v>150</v>
      </c>
      <c r="L13" s="22" t="s">
        <v>150</v>
      </c>
      <c r="M13" s="22" t="s">
        <v>150</v>
      </c>
      <c r="N13" s="8"/>
    </row>
    <row r="14" spans="2:14" s="1" customFormat="1" ht="11.25" customHeight="1" x14ac:dyDescent="0.2">
      <c r="B14" s="6"/>
      <c r="C14" s="29" t="s">
        <v>23</v>
      </c>
      <c r="D14" s="16" t="s">
        <v>148</v>
      </c>
      <c r="E14" s="8" t="s">
        <v>27</v>
      </c>
      <c r="G14" s="6"/>
      <c r="H14" s="46"/>
      <c r="I14" s="46"/>
      <c r="J14" s="46"/>
      <c r="K14" s="46"/>
      <c r="L14" s="46"/>
      <c r="M14" s="46"/>
      <c r="N14" s="8"/>
    </row>
    <row r="15" spans="2:14" s="1" customFormat="1" ht="11.25" customHeight="1" x14ac:dyDescent="0.2">
      <c r="B15" s="6"/>
      <c r="C15" s="30" t="s">
        <v>51</v>
      </c>
      <c r="D15" s="16" t="s">
        <v>52</v>
      </c>
      <c r="E15" s="8"/>
      <c r="G15" s="6"/>
      <c r="H15" s="33" t="s">
        <v>38</v>
      </c>
      <c r="I15" s="47" t="str">
        <f>I13</f>
        <v>Eonia</v>
      </c>
      <c r="J15" s="47" t="str">
        <f>PROPER(Currency)&amp;J13&amp;J12</f>
        <v>Euribor1M</v>
      </c>
      <c r="K15" s="47" t="str">
        <f>PROPER(Currency)&amp;K13&amp;K12</f>
        <v>Euribor3M</v>
      </c>
      <c r="L15" s="47" t="str">
        <f>PROPER(Currency)&amp;L13&amp;L12</f>
        <v>Euribor6M</v>
      </c>
      <c r="M15" s="47" t="str">
        <f>PROPER(Currency)&amp;M13&amp;M12</f>
        <v>Euribor1Y</v>
      </c>
      <c r="N15" s="8"/>
    </row>
    <row r="16" spans="2:14" s="1" customFormat="1" ht="11.25" customHeight="1" x14ac:dyDescent="0.2">
      <c r="B16" s="6"/>
      <c r="C16" s="30" t="s">
        <v>3</v>
      </c>
      <c r="D16" s="16" t="b">
        <v>0</v>
      </c>
      <c r="E16" s="8"/>
      <c r="G16" s="6"/>
      <c r="H16" s="27" t="s">
        <v>34</v>
      </c>
      <c r="I16" s="23">
        <f>_xll.qlInterestRateIndexFixingDays(IndexON,Trigger)</f>
        <v>0</v>
      </c>
      <c r="J16" s="23">
        <f>_xll.qlInterestRateIndexFixingDays(Index1M,Trigger)</f>
        <v>2</v>
      </c>
      <c r="K16" s="23">
        <f>_xll.qlInterestRateIndexFixingDays(Index3M,Trigger)</f>
        <v>2</v>
      </c>
      <c r="L16" s="23">
        <f>_xll.qlInterestRateIndexFixingDays(Index6M,Trigger)</f>
        <v>2</v>
      </c>
      <c r="M16" s="23">
        <f>_xll.qlInterestRateIndexFixingDays(Index1Y,Trigger)</f>
        <v>2</v>
      </c>
      <c r="N16" s="8"/>
    </row>
    <row r="17" spans="1:14" s="1" customFormat="1" ht="11.25" customHeight="1" x14ac:dyDescent="0.2">
      <c r="B17" s="6"/>
      <c r="C17" s="31" t="s">
        <v>1</v>
      </c>
      <c r="D17" s="22" t="b">
        <v>0</v>
      </c>
      <c r="E17" s="8"/>
      <c r="G17" s="6"/>
      <c r="H17" s="29" t="s">
        <v>35</v>
      </c>
      <c r="I17" s="17" t="str">
        <f>_xll.qlIborIndexBusinessDayConv(IndexON,Trigger)</f>
        <v>Following</v>
      </c>
      <c r="J17" s="17" t="str">
        <f>_xll.qlIborIndexBusinessDayConv(Index1M,Trigger)</f>
        <v>Modified Following</v>
      </c>
      <c r="K17" s="17" t="str">
        <f>_xll.qlIborIndexBusinessDayConv(Index3M,Trigger)</f>
        <v>Modified Following</v>
      </c>
      <c r="L17" s="17" t="str">
        <f>_xll.qlIborIndexBusinessDayConv(Index6M,Trigger)</f>
        <v>Modified Following</v>
      </c>
      <c r="M17" s="17" t="str">
        <f>_xll.qlIborIndexBusinessDayConv(Index1Y,Trigger)</f>
        <v>Modified Following</v>
      </c>
      <c r="N17" s="8"/>
    </row>
    <row r="18" spans="1:14" s="1" customFormat="1" ht="11.25" customHeight="1" thickBot="1" x14ac:dyDescent="0.25">
      <c r="B18" s="11"/>
      <c r="C18" s="12"/>
      <c r="D18" s="12"/>
      <c r="E18" s="13" t="s">
        <v>27</v>
      </c>
      <c r="G18" s="6"/>
      <c r="H18" s="29" t="s">
        <v>36</v>
      </c>
      <c r="I18" s="16" t="b">
        <f>_xll.qlIborIndexEndOfMonth(IndexON,Trigger)</f>
        <v>0</v>
      </c>
      <c r="J18" s="16" t="b">
        <f>_xll.qlIborIndexEndOfMonth(Index1M,Trigger)</f>
        <v>1</v>
      </c>
      <c r="K18" s="16" t="b">
        <f>_xll.qlIborIndexEndOfMonth(Index3M,Trigger)</f>
        <v>1</v>
      </c>
      <c r="L18" s="16" t="b">
        <f>_xll.qlIborIndexEndOfMonth(Index6M,Trigger)</f>
        <v>1</v>
      </c>
      <c r="M18" s="16" t="b">
        <f>_xll.qlIborIndexEndOfMonth(Index1Y,Trigger)</f>
        <v>1</v>
      </c>
      <c r="N18" s="8"/>
    </row>
    <row r="19" spans="1:14" s="1" customFormat="1" ht="11.25" customHeight="1" thickBot="1" x14ac:dyDescent="0.3">
      <c r="B19" s="5"/>
      <c r="C19" s="5"/>
      <c r="D19" s="5"/>
      <c r="E19" s="5"/>
      <c r="G19" s="6"/>
      <c r="H19" s="32" t="s">
        <v>37</v>
      </c>
      <c r="I19" s="22" t="str">
        <f>_xll.qlInterestRateIndexDayCounter(IndexON,Trigger)</f>
        <v>Actual/360</v>
      </c>
      <c r="J19" s="22" t="str">
        <f>_xll.qlInterestRateIndexDayCounter(Index1M,Trigger)</f>
        <v>Actual/360</v>
      </c>
      <c r="K19" s="22" t="str">
        <f>_xll.qlInterestRateIndexDayCounter(Index3M,Trigger)</f>
        <v>Actual/360</v>
      </c>
      <c r="L19" s="22" t="str">
        <f>_xll.qlInterestRateIndexDayCounter(Index6M,Trigger)</f>
        <v>Actual/360</v>
      </c>
      <c r="M19" s="22" t="str">
        <f>_xll.qlInterestRateIndexDayCounter(Index1Y,Trigger)</f>
        <v>Actual/360</v>
      </c>
      <c r="N19" s="8"/>
    </row>
    <row r="20" spans="1:14" s="1" customFormat="1" ht="16.5" x14ac:dyDescent="0.3">
      <c r="B20" s="2" t="s">
        <v>129</v>
      </c>
      <c r="C20" s="3"/>
      <c r="D20" s="3"/>
      <c r="E20" s="14"/>
      <c r="G20" s="6"/>
      <c r="H20" s="45"/>
      <c r="I20" s="45"/>
      <c r="J20" s="45"/>
      <c r="K20" s="45"/>
      <c r="L20" s="45"/>
      <c r="M20" s="45"/>
      <c r="N20" s="8"/>
    </row>
    <row r="21" spans="1:14" s="1" customFormat="1" ht="11.25" customHeight="1" x14ac:dyDescent="0.25">
      <c r="A21" s="5"/>
      <c r="B21" s="6"/>
      <c r="C21" s="7"/>
      <c r="D21" s="7"/>
      <c r="E21" s="8"/>
      <c r="F21" s="5"/>
      <c r="G21" s="6"/>
      <c r="H21" s="33" t="s">
        <v>43</v>
      </c>
      <c r="I21" s="45"/>
      <c r="J21" s="47" t="str">
        <f>_xll.qlIborIndex(,J13,"1D",J16,Currency,Calendar,J17,J18,J19,J4,Permanent,Trigger,ObjectOverwrite)</f>
        <v>obj_00759#0000</v>
      </c>
      <c r="K21" s="47" t="str">
        <f>_xll.qlIborIndex(,K13,"1D",K16,Currency,Calendar,K17,K18,K19,K4,Permanent,Trigger,ObjectOverwrite)</f>
        <v>obj_00745#0000</v>
      </c>
      <c r="L21" s="47" t="str">
        <f>_xll.qlIborIndex(,L13,"1D",L16,Currency,Calendar,L17,L18,L19,L4,Permanent,Trigger,ObjectOverwrite)</f>
        <v>obj_0072e#0000</v>
      </c>
      <c r="M21" s="47" t="str">
        <f>_xll.qlIborIndex(,M13,"1D",M16,Currency,Calendar,M17,M18,M19,M4,Permanent,Trigger,ObjectOverwrite)</f>
        <v>obj_00762#0000</v>
      </c>
      <c r="N21" s="8"/>
    </row>
    <row r="22" spans="1:14" ht="11.25" customHeight="1" x14ac:dyDescent="0.25">
      <c r="B22" s="6"/>
      <c r="C22" s="27" t="s">
        <v>157</v>
      </c>
      <c r="D22" s="127">
        <v>5.0000000000000001E-4</v>
      </c>
      <c r="E22" s="8"/>
      <c r="G22" s="6"/>
      <c r="H22" s="27" t="s">
        <v>34</v>
      </c>
      <c r="I22" s="45"/>
      <c r="J22" s="23">
        <f>_xll.qlInterestRateIndexFixingDays(ONIndex1M,Trigger)</f>
        <v>2</v>
      </c>
      <c r="K22" s="23">
        <f>_xll.qlInterestRateIndexFixingDays(ONIndex3M,Trigger)</f>
        <v>2</v>
      </c>
      <c r="L22" s="23">
        <f>_xll.qlInterestRateIndexFixingDays(ONIndex6M,Trigger)</f>
        <v>2</v>
      </c>
      <c r="M22" s="23">
        <f>_xll.qlInterestRateIndexFixingDays(ONIndex1Y,Trigger)</f>
        <v>2</v>
      </c>
      <c r="N22" s="8"/>
    </row>
    <row r="23" spans="1:14" ht="11.25" customHeight="1" x14ac:dyDescent="0.25">
      <c r="B23" s="6"/>
      <c r="C23" s="32" t="s">
        <v>53</v>
      </c>
      <c r="D23" s="129">
        <v>5.0000000000000001E-4</v>
      </c>
      <c r="E23" s="8"/>
      <c r="G23" s="6"/>
      <c r="H23" s="29" t="s">
        <v>35</v>
      </c>
      <c r="I23" s="45"/>
      <c r="J23" s="16" t="str">
        <f>_xll.qlIborIndexBusinessDayConv(ONIndex1M,Trigger)</f>
        <v>Modified Following</v>
      </c>
      <c r="K23" s="16" t="str">
        <f>_xll.qlIborIndexBusinessDayConv(ONIndex3M,Trigger)</f>
        <v>Modified Following</v>
      </c>
      <c r="L23" s="16" t="str">
        <f>_xll.qlIborIndexBusinessDayConv(ONIndex6M,Trigger)</f>
        <v>Modified Following</v>
      </c>
      <c r="M23" s="16" t="str">
        <f>_xll.qlIborIndexBusinessDayConv(ONIndex1Y,Trigger)</f>
        <v>Modified Following</v>
      </c>
      <c r="N23" s="8"/>
    </row>
    <row r="24" spans="1:14" ht="11.25" customHeight="1" x14ac:dyDescent="0.25">
      <c r="B24" s="6"/>
      <c r="C24" s="27" t="s">
        <v>130</v>
      </c>
      <c r="D24" s="137">
        <v>5.0000000000000001E-4</v>
      </c>
      <c r="E24" s="8"/>
      <c r="G24" s="6"/>
      <c r="H24" s="29" t="s">
        <v>36</v>
      </c>
      <c r="I24" s="45"/>
      <c r="J24" s="16" t="b">
        <f>_xll.qlIborIndexEndOfMonth(ONIndex1M,Trigger)</f>
        <v>1</v>
      </c>
      <c r="K24" s="16" t="b">
        <f>_xll.qlIborIndexEndOfMonth(ONIndex3M,Trigger)</f>
        <v>1</v>
      </c>
      <c r="L24" s="16" t="b">
        <f>_xll.qlIborIndexEndOfMonth(ONIndex6M,Trigger)</f>
        <v>1</v>
      </c>
      <c r="M24" s="16" t="b">
        <f>_xll.qlIborIndexEndOfMonth(ONIndex1Y,Trigger)</f>
        <v>1</v>
      </c>
      <c r="N24" s="8"/>
    </row>
    <row r="25" spans="1:14" ht="11.25" customHeight="1" x14ac:dyDescent="0.25">
      <c r="B25" s="6"/>
      <c r="C25" s="32" t="s">
        <v>130</v>
      </c>
      <c r="D25" s="138">
        <v>5.0000000000000001E-4</v>
      </c>
      <c r="E25" s="8"/>
      <c r="G25" s="6"/>
      <c r="H25" s="32" t="s">
        <v>37</v>
      </c>
      <c r="I25" s="45"/>
      <c r="J25" s="22" t="str">
        <f>_xll.qlInterestRateIndexDayCounter(ONIndex1M,Trigger)</f>
        <v>Actual/360</v>
      </c>
      <c r="K25" s="22" t="str">
        <f>_xll.qlInterestRateIndexDayCounter(ONIndex3M,Trigger)</f>
        <v>Actual/360</v>
      </c>
      <c r="L25" s="22" t="str">
        <f>_xll.qlInterestRateIndexDayCounter(ONIndex6M,Trigger)</f>
        <v>Actual/360</v>
      </c>
      <c r="M25" s="22" t="str">
        <f>_xll.qlInterestRateIndexDayCounter(ONIndex1Y,Trigger)</f>
        <v>Actual/360</v>
      </c>
      <c r="N25" s="8"/>
    </row>
    <row r="26" spans="1:14" ht="11.25" customHeight="1" thickBot="1" x14ac:dyDescent="0.3">
      <c r="B26" s="6"/>
      <c r="C26" s="27" t="s">
        <v>144</v>
      </c>
      <c r="D26" s="137">
        <v>5.0000000000000001E-4</v>
      </c>
      <c r="E26" s="8"/>
      <c r="G26" s="11"/>
      <c r="H26" s="12"/>
      <c r="I26" s="12"/>
      <c r="J26" s="12"/>
      <c r="K26" s="12"/>
      <c r="L26" s="12"/>
      <c r="M26" s="12"/>
      <c r="N26" s="13"/>
    </row>
    <row r="27" spans="1:14" ht="11.25" customHeight="1" x14ac:dyDescent="0.25">
      <c r="B27" s="6"/>
      <c r="C27" s="29" t="s">
        <v>145</v>
      </c>
      <c r="D27" s="128">
        <v>5.0000000000000001E-4</v>
      </c>
      <c r="E27" s="8"/>
    </row>
    <row r="28" spans="1:14" ht="11.25" customHeight="1" x14ac:dyDescent="0.25">
      <c r="B28" s="6"/>
      <c r="C28" s="29" t="s">
        <v>131</v>
      </c>
      <c r="D28" s="128">
        <v>5.0000000000000001E-4</v>
      </c>
      <c r="E28" s="8"/>
    </row>
    <row r="29" spans="1:14" ht="11.25" customHeight="1" x14ac:dyDescent="0.25">
      <c r="B29" s="6"/>
      <c r="C29" s="32" t="s">
        <v>132</v>
      </c>
      <c r="D29" s="129">
        <v>5.0000000000000001E-4</v>
      </c>
      <c r="E29" s="8"/>
    </row>
    <row r="30" spans="1:14" ht="11.25" customHeight="1" x14ac:dyDescent="0.25">
      <c r="B30" s="6"/>
      <c r="C30" s="27" t="s">
        <v>139</v>
      </c>
      <c r="D30" s="127">
        <v>5.0000000000000001E-4</v>
      </c>
      <c r="E30" s="8"/>
    </row>
    <row r="31" spans="1:14" ht="11.25" customHeight="1" x14ac:dyDescent="0.25">
      <c r="B31" s="6"/>
      <c r="C31" s="29" t="s">
        <v>156</v>
      </c>
      <c r="D31" s="128">
        <v>4.0000000000000002E-4</v>
      </c>
      <c r="E31" s="8"/>
    </row>
    <row r="32" spans="1:14" ht="11.25" customHeight="1" x14ac:dyDescent="0.25">
      <c r="B32" s="6"/>
      <c r="C32" s="32" t="s">
        <v>158</v>
      </c>
      <c r="D32" s="129">
        <v>0</v>
      </c>
      <c r="E32" s="8"/>
    </row>
    <row r="33" spans="2:5" ht="11.25" customHeight="1" x14ac:dyDescent="0.25">
      <c r="B33" s="6"/>
      <c r="C33" s="26" t="s">
        <v>140</v>
      </c>
      <c r="D33" s="210">
        <v>5.0000000000000001E-4</v>
      </c>
      <c r="E33" s="8"/>
    </row>
    <row r="34" spans="2:5" ht="14.25" thickBot="1" x14ac:dyDescent="0.3">
      <c r="B34" s="11"/>
      <c r="C34" s="12"/>
      <c r="D34" s="12"/>
      <c r="E34" s="13"/>
    </row>
  </sheetData>
  <conditionalFormatting sqref="I7:M7">
    <cfRule type="cellIs" dxfId="9" priority="1" operator="notEqual">
      <formula>0</formula>
    </cfRule>
    <cfRule type="cellIs" dxfId="8" priority="3" operator="notEqual">
      <formula>0</formula>
    </cfRule>
  </conditionalFormatting>
  <dataValidations count="2">
    <dataValidation type="list" allowBlank="1" showInputMessage="1" showErrorMessage="1" sqref="D12">
      <formula1>"EUR,USD,GBP,JPY,CHF,AUD,CNY,CNH,HKD,RMB"</formula1>
    </dataValidation>
    <dataValidation type="list" allowBlank="1" showInputMessage="1" showErrorMessage="1" sqref="D14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" right="0.7" top="0.75" bottom="0.75" header="0.3" footer="0.3"/>
  <pageSetup paperSize="9" orientation="portrait" r:id="rId1"/>
  <ignoredErrors>
    <ignoredError sqref="I16:M20 I25:J25 I23 I24 I22:J22 K22:M25 J23:J24 I4:M4 I21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E357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21.42578125" style="62" bestFit="1" customWidth="1"/>
    <col min="17" max="17" width="20.285156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3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0" style="62" hidden="1" customWidth="1" outlineLevel="1"/>
    <col min="30" max="30" width="15.140625" style="62" hidden="1" customWidth="1" outlineLevel="1"/>
    <col min="31" max="31" width="9.140625" style="62" collapsed="1"/>
    <col min="32" max="16384" width="9.140625" style="62"/>
  </cols>
  <sheetData>
    <row r="1" spans="1:26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6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V2" s="63"/>
      <c r="W2" s="61"/>
      <c r="X2" s="62"/>
    </row>
    <row r="3" spans="1:26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9" si="0">EDATE(SettlementDate,$B3)</f>
        <v>42725</v>
      </c>
      <c r="F3" s="74">
        <f t="shared" ref="F3:F9" si="1">IF(B3&lt;=12,1,IF(B3&lt;=24,3,IF(B3&lt;=120,6,IF(B3&lt;=240,12,IF(B3&lt;=360,36,60)))))</f>
        <v>1</v>
      </c>
      <c r="G3" s="82">
        <f>MIN(_xll.ohPack(Data!$F$4:INDEX(FwdON,MATCH(E3+1,SettlementDates,1),1)))</f>
        <v>-2.9822105976684554E-3</v>
      </c>
      <c r="H3" s="53">
        <f>IF(G3&gt;=0,ROUNDDOWN(G3*10,2)/10,ROUNDUP(G3*10,2)/10)</f>
        <v>-3.0000000000000001E-3</v>
      </c>
      <c r="I3" s="82">
        <f>MAX(_xll.ohPack(Data!$F$4:INDEX(FwdON,MATCH(E3+1,SettlementDates,1),1)))</f>
        <v>-1.454062922298105E-3</v>
      </c>
      <c r="J3" s="53">
        <f t="shared" ref="J3:J9" si="2">IF(I3-G3&gt;1%,(QUOTIENT(I3*10000,50)+1)*0.5%,(QUOTIENT(I3*10000,10)+1)*0.1%)</f>
        <v>0</v>
      </c>
      <c r="K3" s="82">
        <f t="shared" ref="K3:K9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V3" s="63"/>
      <c r="W3" s="61"/>
      <c r="X3" s="62"/>
    </row>
    <row r="4" spans="1:26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MIN(_xll.ohPack(Data!$F$4:INDEX(FwdON,MATCH(E4+1,SettlementDates,1),1)))</f>
        <v>-2.9822105976684554E-3</v>
      </c>
      <c r="H4" s="54">
        <f t="shared" ref="H4:H9" si="4">IF(G4&gt;=0,ROUNDDOWN(G4*10,2)/10,ROUNDUP(G4*10,2)/10)</f>
        <v>-3.0000000000000001E-3</v>
      </c>
      <c r="I4" s="83">
        <f>MAX(_xll.ohPack(Data!$F$4:INDEX(FwdON,MATCH(E4+1,SettlementDates,1),1)))</f>
        <v>-1.454062922298105E-3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V4" s="63"/>
      <c r="W4" s="61"/>
      <c r="X4" s="62"/>
      <c r="Z4" s="64"/>
    </row>
    <row r="5" spans="1:26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MIN(_xll.ohPack(Data!$F$4:INDEX(FwdON,MATCH(E5+1,SettlementDates,1),1)))</f>
        <v>-2.9822105976684554E-3</v>
      </c>
      <c r="H5" s="54">
        <f t="shared" si="4"/>
        <v>-3.0000000000000001E-3</v>
      </c>
      <c r="I5" s="83">
        <f>MAX(_xll.ohPack(Data!$F$4:INDEX(FwdON,MATCH(E5+1,SettlementDates,1),1)))</f>
        <v>7.6162747525554408E-3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V5" s="63"/>
      <c r="W5" s="61"/>
      <c r="X5" s="62"/>
    </row>
    <row r="6" spans="1:26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MIN(_xll.ohPack(Data!$F$4:INDEX(FwdON,MATCH(E6+1,SettlementDates,1),1)))</f>
        <v>-2.9822105976684554E-3</v>
      </c>
      <c r="H6" s="54">
        <f t="shared" si="4"/>
        <v>-3.0000000000000001E-3</v>
      </c>
      <c r="I6" s="83">
        <f>MAX(_xll.ohPack(Data!$F$4:INDEX(FwdON,MATCH(E6+1,SettlementDates,1),1)))</f>
        <v>1.9361780903199843E-2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V6" s="63"/>
      <c r="W6" s="61"/>
      <c r="X6" s="62"/>
    </row>
    <row r="7" spans="1:26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MIN(_xll.ohPack(Data!$F$4:INDEX(FwdON,MATCH(E7+1,SettlementDates,1),1)))</f>
        <v>-2.9822105976684554E-3</v>
      </c>
      <c r="H7" s="54">
        <f t="shared" si="4"/>
        <v>-3.0000000000000001E-3</v>
      </c>
      <c r="I7" s="83">
        <f>MAX(_xll.ohPack(Data!$F$4:INDEX(FwdON,MATCH(E7+1,SettlementDates,1),1)))</f>
        <v>2.1535096974963253E-2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V7" s="63"/>
      <c r="W7" s="61"/>
      <c r="X7" s="62"/>
    </row>
    <row r="8" spans="1:26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MIN(_xll.ohPack(Data!$F$4:INDEX(FwdON,MATCH(E8+1,SettlementDates,1),1)))</f>
        <v>-2.9822105976684554E-3</v>
      </c>
      <c r="H8" s="54">
        <f t="shared" si="4"/>
        <v>-3.0000000000000001E-3</v>
      </c>
      <c r="I8" s="83">
        <f>MAX(_xll.ohPack(Data!$F$4:INDEX(FwdON,MATCH(E8+1,SettlementDates,1),1)))</f>
        <v>2.1535096974963253E-2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V8" s="63"/>
      <c r="W8" s="61"/>
      <c r="X8" s="62"/>
    </row>
    <row r="9" spans="1:26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MIN(_xll.ohPack(Data!$F$4:INDEX(FwdON,MATCH(E9+1,SettlementDates,1),1)))</f>
        <v>-2.9822105976684554E-3</v>
      </c>
      <c r="H9" s="55">
        <f t="shared" si="4"/>
        <v>-3.0000000000000001E-3</v>
      </c>
      <c r="I9" s="84">
        <f>MAX(_xll.ohPack(Data!$F$4:INDEX(FwdON,MATCH(E9+1,SettlementDates,1),1)))</f>
        <v>2.1535096974963253E-2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V9" s="63"/>
      <c r="W9" s="61"/>
      <c r="X9" s="62"/>
    </row>
    <row r="10" spans="1:26" ht="12" hidden="1" customHeight="1" outlineLevel="1" x14ac:dyDescent="0.25">
      <c r="A10" s="211" t="s">
        <v>49</v>
      </c>
      <c r="B10" s="67"/>
      <c r="C10" s="52"/>
      <c r="D10" s="72"/>
      <c r="E10" s="73"/>
      <c r="F10" s="78"/>
      <c r="G10" s="83"/>
      <c r="H10" s="54"/>
      <c r="I10" s="83"/>
      <c r="J10" s="54"/>
      <c r="K10" s="83"/>
      <c r="M10" s="61"/>
      <c r="N10" s="61"/>
      <c r="O10" s="61"/>
      <c r="P10" s="61"/>
      <c r="Q10" s="61"/>
      <c r="R10" s="61"/>
      <c r="S10" s="61"/>
      <c r="T10" s="61"/>
      <c r="U10" s="63"/>
      <c r="V10" s="63"/>
      <c r="W10" s="61"/>
      <c r="X10" s="62"/>
    </row>
    <row r="11" spans="1:26" ht="12" hidden="1" outlineLevel="1" x14ac:dyDescent="0.25">
      <c r="A11" s="212"/>
      <c r="B11" s="67"/>
      <c r="C11" s="50"/>
      <c r="D11" s="75"/>
      <c r="E11" s="76"/>
      <c r="F11" s="77"/>
      <c r="G11" s="83"/>
      <c r="H11" s="54"/>
      <c r="I11" s="83"/>
      <c r="J11" s="54"/>
      <c r="K11" s="83"/>
      <c r="M11" s="61"/>
      <c r="N11" s="61"/>
      <c r="O11" s="61"/>
      <c r="P11" s="61"/>
      <c r="Q11" s="61"/>
      <c r="R11" s="61"/>
      <c r="S11" s="61"/>
      <c r="T11" s="61"/>
      <c r="U11" s="63"/>
      <c r="V11" s="63"/>
      <c r="W11" s="61"/>
      <c r="X11" s="62"/>
    </row>
    <row r="12" spans="1:26" ht="12" hidden="1" outlineLevel="1" x14ac:dyDescent="0.25">
      <c r="A12" s="212"/>
      <c r="B12" s="67"/>
      <c r="C12" s="50"/>
      <c r="D12" s="75"/>
      <c r="E12" s="76"/>
      <c r="F12" s="77"/>
      <c r="G12" s="83"/>
      <c r="H12" s="54"/>
      <c r="I12" s="83"/>
      <c r="J12" s="54"/>
      <c r="K12" s="83"/>
      <c r="M12" s="61"/>
      <c r="N12" s="61"/>
      <c r="O12" s="61"/>
      <c r="P12" s="61"/>
      <c r="Q12" s="61"/>
      <c r="R12" s="61"/>
      <c r="S12" s="61"/>
      <c r="T12" s="61"/>
      <c r="U12" s="63"/>
      <c r="V12" s="63"/>
      <c r="W12" s="61"/>
      <c r="X12" s="62"/>
    </row>
    <row r="13" spans="1:26" ht="12" hidden="1" outlineLevel="1" x14ac:dyDescent="0.25">
      <c r="A13" s="212"/>
      <c r="B13" s="67"/>
      <c r="C13" s="50"/>
      <c r="D13" s="75"/>
      <c r="E13" s="76"/>
      <c r="F13" s="77"/>
      <c r="G13" s="83"/>
      <c r="H13" s="54"/>
      <c r="I13" s="83"/>
      <c r="J13" s="54"/>
      <c r="K13" s="83"/>
      <c r="M13" s="61"/>
      <c r="N13" s="61"/>
      <c r="O13" s="61"/>
      <c r="P13" s="61"/>
      <c r="Q13" s="61"/>
      <c r="R13" s="61"/>
      <c r="S13" s="61"/>
      <c r="T13" s="61"/>
      <c r="U13" s="63"/>
      <c r="V13" s="63"/>
      <c r="W13" s="61"/>
      <c r="X13" s="62"/>
    </row>
    <row r="14" spans="1:26" ht="12" hidden="1" outlineLevel="1" x14ac:dyDescent="0.25">
      <c r="A14" s="212"/>
      <c r="B14" s="67"/>
      <c r="C14" s="50"/>
      <c r="D14" s="75"/>
      <c r="E14" s="76"/>
      <c r="F14" s="77"/>
      <c r="G14" s="83"/>
      <c r="H14" s="54"/>
      <c r="I14" s="83"/>
      <c r="J14" s="54"/>
      <c r="K14" s="83"/>
      <c r="M14" s="61"/>
      <c r="N14" s="61"/>
      <c r="O14" s="61"/>
      <c r="P14" s="61"/>
      <c r="Q14" s="61"/>
      <c r="R14" s="61"/>
      <c r="S14" s="61"/>
      <c r="T14" s="61"/>
      <c r="U14" s="63"/>
      <c r="V14" s="63"/>
      <c r="W14" s="61"/>
      <c r="X14" s="62"/>
    </row>
    <row r="15" spans="1:26" ht="12" hidden="1" outlineLevel="1" x14ac:dyDescent="0.25">
      <c r="A15" s="212"/>
      <c r="B15" s="67"/>
      <c r="C15" s="50"/>
      <c r="D15" s="75"/>
      <c r="E15" s="76"/>
      <c r="F15" s="77"/>
      <c r="G15" s="83"/>
      <c r="H15" s="54"/>
      <c r="I15" s="83"/>
      <c r="J15" s="54"/>
      <c r="K15" s="83"/>
      <c r="M15" s="61"/>
      <c r="N15" s="61"/>
      <c r="O15" s="61"/>
      <c r="P15" s="61"/>
      <c r="Q15" s="61"/>
      <c r="R15" s="61"/>
      <c r="S15" s="61"/>
      <c r="T15" s="61"/>
      <c r="U15" s="63"/>
      <c r="V15" s="63"/>
      <c r="W15" s="61"/>
      <c r="X15" s="62"/>
    </row>
    <row r="16" spans="1:26" ht="12" hidden="1" outlineLevel="1" x14ac:dyDescent="0.25">
      <c r="A16" s="213"/>
      <c r="B16" s="68"/>
      <c r="C16" s="51"/>
      <c r="D16" s="79"/>
      <c r="E16" s="80"/>
      <c r="F16" s="81"/>
      <c r="G16" s="84"/>
      <c r="H16" s="55"/>
      <c r="I16" s="84"/>
      <c r="J16" s="55"/>
      <c r="K16" s="84"/>
      <c r="M16" s="61"/>
      <c r="N16" s="61"/>
      <c r="O16" s="61"/>
      <c r="P16" s="61"/>
      <c r="Q16" s="61"/>
      <c r="R16" s="61"/>
      <c r="S16" s="61"/>
      <c r="T16" s="61"/>
      <c r="U16" s="63"/>
      <c r="V16" s="63"/>
      <c r="W16" s="61"/>
      <c r="X16" s="62"/>
    </row>
    <row r="17" spans="3:30" collapsed="1" x14ac:dyDescent="0.2">
      <c r="P17" s="63"/>
      <c r="Q17" s="63"/>
      <c r="S17" s="63"/>
      <c r="T17" s="63"/>
      <c r="U17" s="63"/>
      <c r="V17" s="63"/>
      <c r="Y17" s="63"/>
    </row>
    <row r="18" spans="3:30" x14ac:dyDescent="0.2">
      <c r="C18" s="62"/>
      <c r="M18" s="109" t="s">
        <v>143</v>
      </c>
      <c r="P18" s="63"/>
      <c r="Q18" s="63"/>
      <c r="S18" s="63"/>
      <c r="T18" s="63"/>
      <c r="V18" s="63"/>
      <c r="Y18" s="63"/>
      <c r="AA18" s="61"/>
    </row>
    <row r="19" spans="3:30" x14ac:dyDescent="0.2">
      <c r="M19" s="101"/>
      <c r="P19" s="63"/>
      <c r="Q19" s="63"/>
      <c r="S19" s="63"/>
      <c r="T19" s="63"/>
      <c r="V19" s="63"/>
      <c r="Y19" s="63"/>
      <c r="AA19" s="85"/>
    </row>
    <row r="20" spans="3:30" x14ac:dyDescent="0.2">
      <c r="P20" s="63"/>
      <c r="Q20" s="63"/>
      <c r="S20" s="63"/>
      <c r="T20" s="63"/>
      <c r="U20" s="63"/>
      <c r="V20" s="63"/>
      <c r="Y20" s="63"/>
    </row>
    <row r="21" spans="3:30" ht="13.5" x14ac:dyDescent="0.2">
      <c r="M21" s="90" t="s">
        <v>57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0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96</v>
      </c>
      <c r="AD22" s="104" t="s">
        <v>107</v>
      </c>
    </row>
    <row r="23" spans="3:30" x14ac:dyDescent="0.2">
      <c r="J23" s="62"/>
      <c r="K23" s="62"/>
      <c r="L23" s="62"/>
      <c r="M23" s="117" t="s">
        <v>152</v>
      </c>
      <c r="N23" s="117" t="s">
        <v>53</v>
      </c>
      <c r="O23" s="117" t="str">
        <f>_xll.qlECBNextCode(SettlementDate,Trigger)</f>
        <v>JAN16</v>
      </c>
      <c r="P23" s="117" t="str">
        <f t="shared" ref="P23:P33" si="5">Currency&amp;M23&amp;N23&amp;O23&amp;QuoteSuffix</f>
        <v>EURECBOISJAN16_Quote</v>
      </c>
      <c r="Q23" s="141"/>
      <c r="R23" s="118">
        <f>_xll.qlCalendarAdvance(Calendar,S23,"-2D","f",,Trigger)</f>
        <v>42394</v>
      </c>
      <c r="S23" s="118">
        <f>_xll.qlECBdate(O23,,Trigger)</f>
        <v>42396</v>
      </c>
      <c r="T23" s="118">
        <f>_xll.qlECBNextDate(S23,Trigger)</f>
        <v>42445</v>
      </c>
      <c r="U23" s="119">
        <f>_xll.qlOvernightIndexedSwapFairRate(AA23,_xll.ohTrigger(Trigger,TriggerON,InterestRatesTrigger))</f>
        <v>-2.3800000004963501E-3</v>
      </c>
      <c r="V23" s="119">
        <f>_xll.qlQuoteValue(P23,_xll.ohTrigger(Trigger,TriggerON,InterestRatesTrigger))</f>
        <v>-2.3799999999999997E-3</v>
      </c>
      <c r="W23" s="119" t="b">
        <f t="shared" ref="W23:W33" si="6">NOT(ISERROR(V23))</f>
        <v>1</v>
      </c>
      <c r="X23" s="167">
        <f>(U23-V23)*10000</f>
        <v>-4.963503566490779E-9</v>
      </c>
      <c r="Y23" s="50" t="b">
        <f>ABS(X23/10000)&lt;=ABS('General Settings'!$D$22)</f>
        <v>1</v>
      </c>
      <c r="AA23" s="52" t="str">
        <f>_xll.qlMakeDatedOIS(,S23,T23,IndexON,,DayCountConv,,Permanent,Trigger,ObjectOverwrite)</f>
        <v>obj_00873#0000</v>
      </c>
      <c r="AC23" s="68" t="s">
        <v>97</v>
      </c>
      <c r="AD23" s="51" t="s">
        <v>98</v>
      </c>
    </row>
    <row r="24" spans="3:30" x14ac:dyDescent="0.2">
      <c r="M24" s="110" t="s">
        <v>152</v>
      </c>
      <c r="N24" s="110" t="s">
        <v>53</v>
      </c>
      <c r="O24" s="110" t="str">
        <f>_xll.qlECBNextCode(S23,Trigger)</f>
        <v>MAR16</v>
      </c>
      <c r="P24" s="110" t="str">
        <f t="shared" si="5"/>
        <v>EURECBOISMAR16_Quote</v>
      </c>
      <c r="Q24" s="142"/>
      <c r="R24" s="111">
        <f>_xll.qlCalendarAdvance(Calendar,S24,"-2D","f",,Trigger)</f>
        <v>42443</v>
      </c>
      <c r="S24" s="111">
        <f>_xll.qlECBdate(O24,,Trigger)</f>
        <v>42445</v>
      </c>
      <c r="T24" s="111">
        <f>_xll.qlECBNextDate(S24,Trigger)</f>
        <v>42487</v>
      </c>
      <c r="U24" s="112">
        <f>_xll.qlOvernightIndexedSwapFairRate(AA24,_xll.ohTrigger(Trigger,TriggerON,InterestRatesTrigger))</f>
        <v>-2.640000000013108E-3</v>
      </c>
      <c r="V24" s="112">
        <f>_xll.qlQuoteValue(P24,_xll.ohTrigger(Trigger,TriggerON,InterestRatesTrigger))</f>
        <v>-2.64E-3</v>
      </c>
      <c r="W24" s="112" t="b">
        <f t="shared" si="6"/>
        <v>1</v>
      </c>
      <c r="X24" s="168">
        <f t="shared" ref="X24:X69" si="7">(U24-V24)*10000</f>
        <v>-1.3108004265349749E-10</v>
      </c>
      <c r="Y24" s="50" t="b">
        <f>ABS(X24/10000)&lt;=ABS('General Settings'!$D$22)</f>
        <v>1</v>
      </c>
      <c r="AA24" s="50" t="str">
        <f>_xll.qlMakeDatedOIS(,S24,T24,IndexON,,DayCountConv,,Permanent,Trigger,ObjectOverwrite)</f>
        <v>obj_008b4#0000</v>
      </c>
    </row>
    <row r="25" spans="3:30" x14ac:dyDescent="0.2">
      <c r="M25" s="110" t="s">
        <v>152</v>
      </c>
      <c r="N25" s="110" t="s">
        <v>53</v>
      </c>
      <c r="O25" s="110" t="str">
        <f>_xll.qlECBNextCode(S24,Trigger)</f>
        <v>APR16</v>
      </c>
      <c r="P25" s="110" t="str">
        <f t="shared" si="5"/>
        <v>EURECBOISAPR16_Quote</v>
      </c>
      <c r="Q25" s="142"/>
      <c r="R25" s="111">
        <f>_xll.qlCalendarAdvance(Calendar,S25,"-2D","f",,Trigger)</f>
        <v>42485</v>
      </c>
      <c r="S25" s="111">
        <f>_xll.qlECBdate(O25,,Trigger)</f>
        <v>42487</v>
      </c>
      <c r="T25" s="111">
        <f>_xll.qlECBNextDate(S25,Trigger)</f>
        <v>42529</v>
      </c>
      <c r="U25" s="112">
        <f>_xll.qlOvernightIndexedSwapFairRate(AA25,_xll.ohTrigger(Trigger,TriggerON,InterestRatesTrigger))</f>
        <v>-2.6900000000181935E-3</v>
      </c>
      <c r="V25" s="112">
        <f>_xll.qlQuoteValue(P25,_xll.ohTrigger(Trigger,TriggerON,InterestRatesTrigger))</f>
        <v>-2.6900000000000001E-3</v>
      </c>
      <c r="W25" s="112" t="b">
        <f t="shared" si="6"/>
        <v>1</v>
      </c>
      <c r="X25" s="168">
        <f t="shared" si="7"/>
        <v>-1.8193346135175759E-10</v>
      </c>
      <c r="Y25" s="50" t="b">
        <f>ABS(X25/10000)&lt;=ABS('General Settings'!$D$22)</f>
        <v>1</v>
      </c>
      <c r="AA25" s="50" t="str">
        <f>_xll.qlMakeDatedOIS(,S25,T25,IndexON,,DayCountConv,,Permanent,Trigger,ObjectOverwrite)</f>
        <v>obj_008b5#0000</v>
      </c>
    </row>
    <row r="26" spans="3:30" x14ac:dyDescent="0.2">
      <c r="M26" s="110" t="s">
        <v>152</v>
      </c>
      <c r="N26" s="110" t="s">
        <v>53</v>
      </c>
      <c r="O26" s="110" t="str">
        <f>_xll.qlECBNextCode(S25,Trigger)</f>
        <v>JUN16</v>
      </c>
      <c r="P26" s="110" t="str">
        <f t="shared" si="5"/>
        <v>EURECBOISJUN16_Quote</v>
      </c>
      <c r="Q26" s="142"/>
      <c r="R26" s="111">
        <f>_xll.qlCalendarAdvance(Calendar,S26,"-2D","f",,Trigger)</f>
        <v>42527</v>
      </c>
      <c r="S26" s="111">
        <f>_xll.qlECBdate(O26,,Trigger)</f>
        <v>42529</v>
      </c>
      <c r="T26" s="111">
        <f>_xll.qlECBNextDate(S26,Trigger)</f>
        <v>42578</v>
      </c>
      <c r="U26" s="112">
        <f>_xll.qlOvernightIndexedSwapFairRate(AA26,_xll.ohTrigger(Trigger,TriggerON,InterestRatesTrigger))</f>
        <v>-2.8500000000190786E-3</v>
      </c>
      <c r="V26" s="112">
        <f>_xll.qlQuoteValue(P26,_xll.ohTrigger(Trigger,TriggerON,InterestRatesTrigger))</f>
        <v>-2.8500000000000001E-3</v>
      </c>
      <c r="W26" s="112" t="b">
        <f t="shared" si="6"/>
        <v>1</v>
      </c>
      <c r="X26" s="168">
        <f t="shared" si="7"/>
        <v>-1.9078488788792924E-10</v>
      </c>
      <c r="Y26" s="50" t="b">
        <f>ABS(X26/10000)&lt;=ABS('General Settings'!$D$22)</f>
        <v>1</v>
      </c>
      <c r="AA26" s="50" t="str">
        <f>_xll.qlMakeDatedOIS(,S26,T26,IndexON,,DayCountConv,,Permanent,Trigger,ObjectOverwrite)</f>
        <v>obj_008b6#0000</v>
      </c>
    </row>
    <row r="27" spans="3:30" x14ac:dyDescent="0.2">
      <c r="M27" s="110" t="s">
        <v>152</v>
      </c>
      <c r="N27" s="110" t="s">
        <v>53</v>
      </c>
      <c r="O27" s="110" t="str">
        <f>_xll.qlECBNextCode(S26,Trigger)</f>
        <v>JUL16</v>
      </c>
      <c r="P27" s="110" t="str">
        <f t="shared" si="5"/>
        <v>EURECBOISJUL16_Quote</v>
      </c>
      <c r="Q27" s="142"/>
      <c r="R27" s="111">
        <f>_xll.qlCalendarAdvance(Calendar,S27,"-2D","f",,Trigger)</f>
        <v>42576</v>
      </c>
      <c r="S27" s="111">
        <f>_xll.qlECBdate(O27,,Trigger)</f>
        <v>42578</v>
      </c>
      <c r="T27" s="111">
        <f>_xll.qlECBNextDate(S27,Trigger)</f>
        <v>42627</v>
      </c>
      <c r="U27" s="112">
        <f>_xll.qlOvernightIndexedSwapFairRate(AA27,_xll.ohTrigger(Trigger,TriggerON,InterestRatesTrigger))</f>
        <v>-2.9300000000231918E-3</v>
      </c>
      <c r="V27" s="112">
        <f>_xll.qlQuoteValue(P27,_xll.ohTrigger(Trigger,TriggerON,InterestRatesTrigger))</f>
        <v>-2.9299999999999999E-3</v>
      </c>
      <c r="W27" s="112" t="b">
        <f t="shared" si="6"/>
        <v>1</v>
      </c>
      <c r="X27" s="168">
        <f t="shared" si="7"/>
        <v>-2.3191951831202928E-10</v>
      </c>
      <c r="Y27" s="50" t="b">
        <f>ABS(X27/10000)&lt;=ABS('General Settings'!$D$22)</f>
        <v>1</v>
      </c>
      <c r="AA27" s="50" t="str">
        <f>_xll.qlMakeDatedOIS(,S27,T27,IndexON,,DayCountConv,,Permanent,Trigger,ObjectOverwrite)</f>
        <v>obj_008b7#0000</v>
      </c>
    </row>
    <row r="28" spans="3:30" x14ac:dyDescent="0.2">
      <c r="M28" s="110" t="s">
        <v>152</v>
      </c>
      <c r="N28" s="110" t="s">
        <v>53</v>
      </c>
      <c r="O28" s="110" t="str">
        <f>_xll.qlECBNextCode(S27,Trigger)</f>
        <v>SEP16</v>
      </c>
      <c r="P28" s="110" t="str">
        <f t="shared" si="5"/>
        <v>EURECBOISSEP16_Quote</v>
      </c>
      <c r="Q28" s="142"/>
      <c r="R28" s="111">
        <f>_xll.qlCalendarAdvance(Calendar,S28,"-2D","f",,Trigger)</f>
        <v>42625</v>
      </c>
      <c r="S28" s="111">
        <f>_xll.qlECBdate(O28,,Trigger)</f>
        <v>42627</v>
      </c>
      <c r="T28" s="111">
        <f>_xll.qlECBNextDate(S28,Trigger)</f>
        <v>42669</v>
      </c>
      <c r="U28" s="112">
        <f>_xll.qlOvernightIndexedSwapFairRate(AA28,_xll.ohTrigger(Trigger,TriggerON,InterestRatesTrigger))</f>
        <v>-2.9800000000330352E-3</v>
      </c>
      <c r="V28" s="112">
        <f>_xll.qlQuoteValue(P28,_xll.ohTrigger(Trigger,TriggerON,InterestRatesTrigger))</f>
        <v>-2.9800000000000004E-3</v>
      </c>
      <c r="W28" s="112" t="b">
        <f t="shared" si="6"/>
        <v>1</v>
      </c>
      <c r="X28" s="168">
        <f t="shared" si="7"/>
        <v>-3.3034772833895332E-10</v>
      </c>
      <c r="Y28" s="50" t="b">
        <f>ABS(X28/10000)&lt;=ABS('General Settings'!$D$22)</f>
        <v>1</v>
      </c>
      <c r="AA28" s="50" t="str">
        <f>_xll.qlMakeDatedOIS(,S28,T28,IndexON,,DayCountConv,,Permanent,Trigger,ObjectOverwrite)</f>
        <v>obj_008b8#0000</v>
      </c>
    </row>
    <row r="29" spans="3:30" x14ac:dyDescent="0.2">
      <c r="M29" s="110" t="s">
        <v>152</v>
      </c>
      <c r="N29" s="110" t="s">
        <v>53</v>
      </c>
      <c r="O29" s="110" t="str">
        <f>_xll.qlECBNextCode(S28,Trigger)</f>
        <v>OCT16</v>
      </c>
      <c r="P29" s="110" t="str">
        <f t="shared" si="5"/>
        <v>EURECBOISOCT16_Quote</v>
      </c>
      <c r="Q29" s="142"/>
      <c r="R29" s="111">
        <f>_xll.qlCalendarAdvance(Calendar,S29,"-2D","f",,Trigger)</f>
        <v>42667</v>
      </c>
      <c r="S29" s="111">
        <f>_xll.qlECBdate(O29,,Trigger)</f>
        <v>42669</v>
      </c>
      <c r="T29" s="111">
        <f>_xll.qlECBNextDate(S29,Trigger)</f>
        <v>42718</v>
      </c>
      <c r="U29" s="112">
        <f>_xll.qlOvernightIndexedSwapFairRate(AA29,_xll.ohTrigger(Trigger,TriggerON,InterestRatesTrigger))</f>
        <v>-2.9700000000309587E-3</v>
      </c>
      <c r="V29" s="112">
        <f>_xll.qlQuoteValue(P29,_xll.ohTrigger(Trigger,TriggerON,InterestRatesTrigger))</f>
        <v>-2.97E-3</v>
      </c>
      <c r="W29" s="112" t="b">
        <f t="shared" si="6"/>
        <v>1</v>
      </c>
      <c r="X29" s="168">
        <f t="shared" si="7"/>
        <v>-3.0958742514020088E-10</v>
      </c>
      <c r="Y29" s="50" t="b">
        <f>ABS(X29/10000)&lt;=ABS('General Settings'!$D$22)</f>
        <v>1</v>
      </c>
      <c r="AA29" s="50" t="str">
        <f>_xll.qlMakeDatedOIS(,S29,T29,IndexON,,DayCountConv,,Permanent,Trigger,ObjectOverwrite)</f>
        <v>obj_008b9#0000</v>
      </c>
    </row>
    <row r="30" spans="3:30" x14ac:dyDescent="0.2">
      <c r="M30" s="110" t="s">
        <v>152</v>
      </c>
      <c r="N30" s="110" t="s">
        <v>53</v>
      </c>
      <c r="O30" s="110" t="str">
        <f>_xll.qlECBNextCode(S29,Trigger)</f>
        <v>DEC16</v>
      </c>
      <c r="P30" s="110" t="str">
        <f t="shared" si="5"/>
        <v>EURECBOISDEC16_Quote</v>
      </c>
      <c r="Q30" s="142"/>
      <c r="R30" s="111">
        <f>_xll.qlCalendarAdvance(Calendar,S30,"-2D","f",,Trigger)</f>
        <v>42716</v>
      </c>
      <c r="S30" s="111">
        <f>_xll.qlECBdate(O30,,Trigger)</f>
        <v>42718</v>
      </c>
      <c r="T30" s="111">
        <f>_xll.qlECBNextDate(S30,Trigger)</f>
        <v>42760</v>
      </c>
      <c r="U30" s="112">
        <f>_xll.qlOvernightIndexedSwapFairRate(AA30,_xll.ohTrigger(Trigger,TriggerON,InterestRatesTrigger))</f>
        <v>-2.8500000000386554E-3</v>
      </c>
      <c r="V30" s="112">
        <f>_xll.qlQuoteValue(P30,_xll.ohTrigger(Trigger,TriggerON,InterestRatesTrigger))</f>
        <v>-2.8500000000000001E-3</v>
      </c>
      <c r="W30" s="112" t="b">
        <f t="shared" si="6"/>
        <v>1</v>
      </c>
      <c r="X30" s="168">
        <f t="shared" si="7"/>
        <v>-3.8655276896060187E-10</v>
      </c>
      <c r="Y30" s="50" t="b">
        <f>ABS(X30/10000)&lt;=ABS('General Settings'!$D$22)</f>
        <v>1</v>
      </c>
      <c r="AA30" s="50" t="str">
        <f>_xll.qlMakeDatedOIS(,S30,T30,IndexON,,DayCountConv,,Permanent,Trigger,ObjectOverwrite)</f>
        <v>obj_008ba#0000</v>
      </c>
    </row>
    <row r="31" spans="3:30" x14ac:dyDescent="0.2">
      <c r="M31" s="110" t="s">
        <v>152</v>
      </c>
      <c r="N31" s="110" t="s">
        <v>53</v>
      </c>
      <c r="O31" s="110" t="str">
        <f>_xll.qlECBNextCode(S30,Trigger)</f>
        <v>JAN17</v>
      </c>
      <c r="P31" s="110" t="str">
        <f t="shared" si="5"/>
        <v>EURECBOISJAN17_Quote</v>
      </c>
      <c r="Q31" s="142"/>
      <c r="R31" s="111">
        <f>_xll.qlCalendarAdvance(Calendar,S31,"-2D","f",,Trigger)</f>
        <v>42758</v>
      </c>
      <c r="S31" s="111">
        <f>_xll.qlECBdate(O31,,Trigger)</f>
        <v>42760</v>
      </c>
      <c r="T31" s="111" t="e">
        <f>_xll.qlECBNextDate(S31,Trigger)</f>
        <v>#NUM!</v>
      </c>
      <c r="U31" s="112" t="e">
        <f>_xll.qlOvernightIndexedSwapFairRate(AA31,_xll.ohTrigger(Trigger,TriggerON,InterestRatesTrigger))</f>
        <v>#VALUE!</v>
      </c>
      <c r="V31" s="112">
        <f>_xll.qlQuoteValue(P31,_xll.ohTrigger(Trigger,TriggerON,InterestRatesTrigger))</f>
        <v>-3.0000000000000005E-3</v>
      </c>
      <c r="W31" s="112" t="b">
        <f t="shared" si="6"/>
        <v>1</v>
      </c>
      <c r="X31" s="168" t="e">
        <f t="shared" si="7"/>
        <v>#VALUE!</v>
      </c>
      <c r="Y31" s="50" t="e">
        <f>ABS(X31/10000)&lt;=ABS('General Settings'!$D$22)</f>
        <v>#VALUE!</v>
      </c>
      <c r="AA31" s="50" t="e">
        <f>_xll.qlMakeDatedOIS(,S31,T31,IndexON,,DayCountConv,,Permanent,Trigger,ObjectOverwrite)</f>
        <v>#NUM!</v>
      </c>
    </row>
    <row r="32" spans="3:30" x14ac:dyDescent="0.2">
      <c r="M32" s="94" t="s">
        <v>152</v>
      </c>
      <c r="N32" s="94" t="s">
        <v>53</v>
      </c>
      <c r="O32" s="94" t="e">
        <f>_xll.qlECBNextCode(S31,Trigger)</f>
        <v>#NUM!</v>
      </c>
      <c r="P32" s="94" t="e">
        <f t="shared" si="5"/>
        <v>#NUM!</v>
      </c>
      <c r="Q32" s="142"/>
      <c r="R32" s="106" t="e">
        <f>_xll.qlCalendarAdvance(Calendar,S32,"-2D","f",,Trigger)</f>
        <v>#NUM!</v>
      </c>
      <c r="S32" s="106" t="e">
        <f>_xll.qlECBdate(O32,,Trigger)</f>
        <v>#VALUE!</v>
      </c>
      <c r="T32" s="106" t="e">
        <f>_xll.qlECBNextDate(S32,Trigger)</f>
        <v>#NUM!</v>
      </c>
      <c r="U32" s="97" t="e">
        <f>_xll.qlOvernightIndexedSwapFairRate(AA32,_xll.ohTrigger(Trigger,TriggerON,InterestRatesTrigger))</f>
        <v>#VALUE!</v>
      </c>
      <c r="V32" s="97" t="e">
        <f>_xll.qlQuoteValue(P32,_xll.ohTrigger(Trigger,TriggerON,InterestRatesTrigger))</f>
        <v>#VALUE!</v>
      </c>
      <c r="W32" s="97" t="b">
        <f t="shared" si="6"/>
        <v>0</v>
      </c>
      <c r="X32" s="169" t="e">
        <f t="shared" si="7"/>
        <v>#VALUE!</v>
      </c>
      <c r="Y32" s="50" t="e">
        <f>ABS(X32/10000)&lt;=ABS('General Settings'!$D$22)</f>
        <v>#VALUE!</v>
      </c>
      <c r="AA32" s="50" t="e">
        <f>_xll.qlMakeDatedOIS(,S32,T32,IndexON,,DayCountConv,,Permanent,Trigger,ObjectOverwrite)</f>
        <v>#NUM!</v>
      </c>
    </row>
    <row r="33" spans="13:27" x14ac:dyDescent="0.2">
      <c r="M33" s="94" t="s">
        <v>152</v>
      </c>
      <c r="N33" s="94" t="s">
        <v>53</v>
      </c>
      <c r="O33" s="94" t="e">
        <f>_xll.qlECBNextCode(S32,Trigger)</f>
        <v>#NUM!</v>
      </c>
      <c r="P33" s="94" t="e">
        <f t="shared" si="5"/>
        <v>#NUM!</v>
      </c>
      <c r="Q33" s="142"/>
      <c r="R33" s="106" t="e">
        <f>_xll.qlCalendarAdvance(Calendar,S33,"-2D","f",,Trigger)</f>
        <v>#NUM!</v>
      </c>
      <c r="S33" s="106" t="e">
        <f>_xll.qlECBdate(O33,,Trigger)</f>
        <v>#VALUE!</v>
      </c>
      <c r="T33" s="106" t="e">
        <f>_xll.qlECBNextDate(S33,Trigger)</f>
        <v>#NUM!</v>
      </c>
      <c r="U33" s="97" t="e">
        <f>_xll.qlOvernightIndexedSwapFairRate(AA33,_xll.ohTrigger(Trigger,TriggerON,InterestRatesTrigger))</f>
        <v>#VALUE!</v>
      </c>
      <c r="V33" s="97" t="e">
        <f>_xll.qlQuoteValue(P33,_xll.ohTrigger(Trigger,TriggerON,InterestRatesTrigger))</f>
        <v>#VALUE!</v>
      </c>
      <c r="W33" s="97" t="b">
        <f t="shared" si="6"/>
        <v>0</v>
      </c>
      <c r="X33" s="169" t="e">
        <f t="shared" si="7"/>
        <v>#VALUE!</v>
      </c>
      <c r="Y33" s="50" t="e">
        <f>ABS(X33/10000)&lt;=ABS('General Settings'!$D$22)</f>
        <v>#VALUE!</v>
      </c>
      <c r="AA33" s="50" t="e">
        <f>_xll.qlMakeDatedOIS(,S33,T33,IndexON,,DayCountConv,,Permanent,Trigger,ObjectOverwrite)</f>
        <v>#NUM!</v>
      </c>
    </row>
    <row r="34" spans="13:27" x14ac:dyDescent="0.2">
      <c r="M34" s="117" t="s">
        <v>151</v>
      </c>
      <c r="N34" s="117"/>
      <c r="O34" s="117" t="s">
        <v>60</v>
      </c>
      <c r="P34" s="117" t="str">
        <f t="shared" ref="P34" si="8">Currency&amp;M34&amp;O34&amp;QuoteSuffix</f>
        <v>EUREONSW_Quote</v>
      </c>
      <c r="Q34" s="141"/>
      <c r="R34" s="118">
        <f t="shared" ref="R34:R65" si="9">EvaluationDate</f>
        <v>42355</v>
      </c>
      <c r="S34" s="118">
        <f>_xll.qlSwapStartDate(AA34)</f>
        <v>42359</v>
      </c>
      <c r="T34" s="118">
        <f>_xll.qlSwapMaturityDate(AA34)</f>
        <v>42366</v>
      </c>
      <c r="U34" s="119">
        <f>_xll.qlOvernightIndexedSwapFairRate(AA34,_xll.ohTrigger(Trigger,TriggerON,InterestRatesTrigger))</f>
        <v>-2.3200000010475158E-3</v>
      </c>
      <c r="V34" s="119">
        <f>_xll.qlQuoteValue(P34,_xll.ohTrigger(Trigger,TriggerON,InterestRatesTrigger))</f>
        <v>-2.32E-3</v>
      </c>
      <c r="W34" s="119" t="b">
        <f t="shared" ref="W34" si="10">NOT(ISERROR(V34))</f>
        <v>1</v>
      </c>
      <c r="X34" s="167">
        <f t="shared" si="7"/>
        <v>-1.0475158067346779E-8</v>
      </c>
      <c r="Y34" s="52" t="b">
        <f>ABS(X34/10000)&lt;=ABS('General Settings'!$D$23)</f>
        <v>1</v>
      </c>
      <c r="AA34" s="52" t="str">
        <f>_xll.qlMakeOIS(,SettlementDays,IF(O34="SW","1W",O34),IndexON,,FwdStart,DayCountConv,,Permanent,Trigger,ObjectOverwrite)</f>
        <v>obj_00581#0000</v>
      </c>
    </row>
    <row r="35" spans="13:27" x14ac:dyDescent="0.2">
      <c r="M35" s="110" t="s">
        <v>151</v>
      </c>
      <c r="N35" s="110"/>
      <c r="O35" s="110" t="s">
        <v>61</v>
      </c>
      <c r="P35" s="110" t="str">
        <f t="shared" ref="P35:P65" si="11">Currency&amp;M35&amp;O35&amp;QuoteSuffix</f>
        <v>EUREON2W_Quote</v>
      </c>
      <c r="Q35" s="142"/>
      <c r="R35" s="111">
        <f t="shared" si="9"/>
        <v>42355</v>
      </c>
      <c r="S35" s="111">
        <f>_xll.qlSwapStartDate(AA35)</f>
        <v>42359</v>
      </c>
      <c r="T35" s="111">
        <f>_xll.qlSwapMaturityDate(AA35)</f>
        <v>42373</v>
      </c>
      <c r="U35" s="112">
        <f>_xll.qlOvernightIndexedSwapFairRate(AA35,_xll.ohTrigger(Trigger,TriggerON,InterestRatesTrigger))</f>
        <v>-2.0600000000900046E-3</v>
      </c>
      <c r="V35" s="112">
        <f>_xll.qlQuoteValue(P35,_xll.ohTrigger(Trigger,TriggerON,InterestRatesTrigger))</f>
        <v>-2.0600000000000002E-3</v>
      </c>
      <c r="W35" s="112" t="b">
        <f t="shared" ref="W35:W65" si="12">NOT(ISERROR(V35))</f>
        <v>1</v>
      </c>
      <c r="X35" s="168">
        <f t="shared" si="7"/>
        <v>-9.0004392827580659E-10</v>
      </c>
      <c r="Y35" s="50" t="b">
        <f>ABS(X35/10000)&lt;=ABS('General Settings'!$D$23)</f>
        <v>1</v>
      </c>
      <c r="AA35" s="50" t="str">
        <f>_xll.qlMakeOIS(,SettlementDays,IF(O35="SW","1W",O35),IndexON,,FwdStart,DayCountConv,,Permanent,Trigger,ObjectOverwrite)</f>
        <v>obj_00736#0000</v>
      </c>
    </row>
    <row r="36" spans="13:27" x14ac:dyDescent="0.2">
      <c r="M36" s="110" t="s">
        <v>151</v>
      </c>
      <c r="N36" s="110"/>
      <c r="O36" s="110" t="s">
        <v>62</v>
      </c>
      <c r="P36" s="110" t="str">
        <f t="shared" si="11"/>
        <v>EUREON3W_Quote</v>
      </c>
      <c r="Q36" s="142"/>
      <c r="R36" s="111">
        <f t="shared" si="9"/>
        <v>42355</v>
      </c>
      <c r="S36" s="111">
        <f>_xll.qlSwapStartDate(AA36)</f>
        <v>42359</v>
      </c>
      <c r="T36" s="111">
        <f>_xll.qlSwapMaturityDate(AA36)</f>
        <v>42380</v>
      </c>
      <c r="U36" s="112">
        <f>_xll.qlOvernightIndexedSwapFairRate(AA36,_xll.ohTrigger(Trigger,TriggerON,InterestRatesTrigger))</f>
        <v>-2.1300000000864677E-3</v>
      </c>
      <c r="V36" s="112">
        <f>_xll.qlQuoteValue(P36,_xll.ohTrigger(Trigger,TriggerON,InterestRatesTrigger))</f>
        <v>-2.1299999999999999E-3</v>
      </c>
      <c r="W36" s="112" t="b">
        <f t="shared" si="12"/>
        <v>1</v>
      </c>
      <c r="X36" s="168">
        <f t="shared" si="7"/>
        <v>-8.6467725340932944E-10</v>
      </c>
      <c r="Y36" s="50" t="b">
        <f>ABS(X36/10000)&lt;=ABS('General Settings'!$D$23)</f>
        <v>1</v>
      </c>
      <c r="AA36" s="50" t="str">
        <f>_xll.qlMakeOIS(,SettlementDays,IF(O36="SW","1W",O36),IndexON,,FwdStart,DayCountConv,,Permanent,Trigger,ObjectOverwrite)</f>
        <v>obj_00600#0000</v>
      </c>
    </row>
    <row r="37" spans="13:27" x14ac:dyDescent="0.2">
      <c r="M37" s="110" t="s">
        <v>151</v>
      </c>
      <c r="N37" s="110"/>
      <c r="O37" s="110" t="s">
        <v>30</v>
      </c>
      <c r="P37" s="110" t="str">
        <f t="shared" si="11"/>
        <v>EUREON1M_Quote</v>
      </c>
      <c r="Q37" s="142"/>
      <c r="R37" s="111">
        <f t="shared" si="9"/>
        <v>42355</v>
      </c>
      <c r="S37" s="111">
        <f>_xll.qlSwapStartDate(AA37)</f>
        <v>42359</v>
      </c>
      <c r="T37" s="111">
        <f>_xll.qlSwapMaturityDate(AA37)</f>
        <v>42390</v>
      </c>
      <c r="U37" s="112">
        <f>_xll.qlOvernightIndexedSwapFairRate(AA37,_xll.ohTrigger(Trigger,TriggerON,InterestRatesTrigger))</f>
        <v>-2.1800000000833878E-3</v>
      </c>
      <c r="V37" s="112">
        <f>_xll.qlQuoteValue(P37,_xll.ohTrigger(Trigger,TriggerON,InterestRatesTrigger))</f>
        <v>-2.1800000000000001E-3</v>
      </c>
      <c r="W37" s="112" t="b">
        <f t="shared" si="12"/>
        <v>1</v>
      </c>
      <c r="X37" s="168">
        <f t="shared" si="7"/>
        <v>-8.3387723809336123E-10</v>
      </c>
      <c r="Y37" s="50" t="b">
        <f>ABS(X37/10000)&lt;=ABS('General Settings'!$D$23)</f>
        <v>1</v>
      </c>
      <c r="AA37" s="50" t="str">
        <f>_xll.qlMakeOIS(,SettlementDays,IF(O37="SW","1W",O37),IndexON,,FwdStart,DayCountConv,,Permanent,Trigger,ObjectOverwrite)</f>
        <v>obj_0063e#0000</v>
      </c>
    </row>
    <row r="38" spans="13:27" x14ac:dyDescent="0.2">
      <c r="M38" s="110" t="s">
        <v>151</v>
      </c>
      <c r="N38" s="110"/>
      <c r="O38" s="110" t="s">
        <v>63</v>
      </c>
      <c r="P38" s="110" t="str">
        <f t="shared" si="11"/>
        <v>EUREON2M_Quote</v>
      </c>
      <c r="Q38" s="142"/>
      <c r="R38" s="111">
        <f t="shared" si="9"/>
        <v>42355</v>
      </c>
      <c r="S38" s="111">
        <f>_xll.qlSwapStartDate(AA38)</f>
        <v>42359</v>
      </c>
      <c r="T38" s="111">
        <f>_xll.qlSwapMaturityDate(AA38)</f>
        <v>42422</v>
      </c>
      <c r="U38" s="112">
        <f>_xll.qlOvernightIndexedSwapFairRate(AA38,_xll.ohTrigger(Trigger,TriggerON,InterestRatesTrigger))</f>
        <v>-2.2700000000787572E-3</v>
      </c>
      <c r="V38" s="112">
        <f>_xll.qlQuoteValue(P38,_xll.ohTrigger(Trigger,TriggerON,InterestRatesTrigger))</f>
        <v>-2.2699999999999999E-3</v>
      </c>
      <c r="W38" s="112" t="b">
        <f t="shared" si="12"/>
        <v>1</v>
      </c>
      <c r="X38" s="168">
        <f t="shared" si="7"/>
        <v>-7.875731317108503E-10</v>
      </c>
      <c r="Y38" s="50" t="b">
        <f>ABS(X38/10000)&lt;=ABS('General Settings'!$D$23)</f>
        <v>1</v>
      </c>
      <c r="AA38" s="50" t="str">
        <f>_xll.qlMakeOIS(,SettlementDays,IF(O38="SW","1W",O38),IndexON,,FwdStart,DayCountConv,,Permanent,Trigger,ObjectOverwrite)</f>
        <v>obj_005e1#0000</v>
      </c>
    </row>
    <row r="39" spans="13:27" x14ac:dyDescent="0.2">
      <c r="M39" s="94" t="s">
        <v>151</v>
      </c>
      <c r="N39" s="94"/>
      <c r="O39" s="94" t="s">
        <v>31</v>
      </c>
      <c r="P39" s="94" t="str">
        <f t="shared" si="11"/>
        <v>EUREON3M_Quote</v>
      </c>
      <c r="Q39" s="142"/>
      <c r="R39" s="106">
        <f t="shared" si="9"/>
        <v>42355</v>
      </c>
      <c r="S39" s="106">
        <f>_xll.qlSwapStartDate(AA39)</f>
        <v>42359</v>
      </c>
      <c r="T39" s="106">
        <f>_xll.qlSwapMaturityDate(AA39)</f>
        <v>42450</v>
      </c>
      <c r="U39" s="97">
        <f>_xll.qlOvernightIndexedSwapFairRate(AA39,_xll.ohTrigger(Trigger,TriggerON,InterestRatesTrigger))</f>
        <v>-2.3150769653225022E-3</v>
      </c>
      <c r="V39" s="97">
        <f>_xll.qlQuoteValue(P39,_xll.ohTrigger(Trigger,TriggerON,InterestRatesTrigger))</f>
        <v>-2.32E-3</v>
      </c>
      <c r="W39" s="97" t="b">
        <f t="shared" si="12"/>
        <v>1</v>
      </c>
      <c r="X39" s="169">
        <f t="shared" si="7"/>
        <v>4.9230346774978458E-2</v>
      </c>
      <c r="Y39" s="50" t="b">
        <f>ABS(X39/10000)&lt;=ABS('General Settings'!$D$23)</f>
        <v>1</v>
      </c>
      <c r="AA39" s="50" t="str">
        <f>_xll.qlMakeOIS(,SettlementDays,IF(O39="SW","1W",O39),IndexON,,FwdStart,DayCountConv,,Permanent,Trigger,ObjectOverwrite)</f>
        <v>obj_0067d#0000</v>
      </c>
    </row>
    <row r="40" spans="13:27" x14ac:dyDescent="0.2">
      <c r="M40" s="94" t="s">
        <v>151</v>
      </c>
      <c r="N40" s="94"/>
      <c r="O40" s="94" t="s">
        <v>64</v>
      </c>
      <c r="P40" s="94" t="str">
        <f t="shared" si="11"/>
        <v>EUREON4M_Quote</v>
      </c>
      <c r="Q40" s="142"/>
      <c r="R40" s="106">
        <f t="shared" si="9"/>
        <v>42355</v>
      </c>
      <c r="S40" s="106">
        <f>_xll.qlSwapStartDate(AA40)</f>
        <v>42359</v>
      </c>
      <c r="T40" s="106">
        <f>_xll.qlSwapMaturityDate(AA40)</f>
        <v>42481</v>
      </c>
      <c r="U40" s="97">
        <f>_xll.qlOvernightIndexedSwapFairRate(AA40,_xll.ohTrigger(Trigger,TriggerON,InterestRatesTrigger))</f>
        <v>-2.3989454105763407E-3</v>
      </c>
      <c r="V40" s="97">
        <f>_xll.qlQuoteValue(P40,_xll.ohTrigger(Trigger,TriggerON,InterestRatesTrigger))</f>
        <v>-2.3999999999999998E-3</v>
      </c>
      <c r="W40" s="97" t="b">
        <f t="shared" si="12"/>
        <v>1</v>
      </c>
      <c r="X40" s="169">
        <f t="shared" si="7"/>
        <v>1.0545894236590851E-2</v>
      </c>
      <c r="Y40" s="50" t="b">
        <f>ABS(X40/10000)&lt;=ABS('General Settings'!$D$23)</f>
        <v>1</v>
      </c>
      <c r="AA40" s="50" t="str">
        <f>_xll.qlMakeOIS(,SettlementDays,IF(O40="SW","1W",O40),IndexON,,FwdStart,DayCountConv,,Permanent,Trigger,ObjectOverwrite)</f>
        <v>obj_0066d#0000</v>
      </c>
    </row>
    <row r="41" spans="13:27" x14ac:dyDescent="0.2">
      <c r="M41" s="94" t="s">
        <v>151</v>
      </c>
      <c r="N41" s="94"/>
      <c r="O41" s="94" t="s">
        <v>65</v>
      </c>
      <c r="P41" s="94" t="str">
        <f t="shared" si="11"/>
        <v>EUREON5M_Quote</v>
      </c>
      <c r="Q41" s="142"/>
      <c r="R41" s="106">
        <f t="shared" si="9"/>
        <v>42355</v>
      </c>
      <c r="S41" s="106">
        <f>_xll.qlSwapStartDate(AA41)</f>
        <v>42359</v>
      </c>
      <c r="T41" s="106">
        <f>_xll.qlSwapMaturityDate(AA41)</f>
        <v>42513</v>
      </c>
      <c r="U41" s="97">
        <f>_xll.qlOvernightIndexedSwapFairRate(AA41,_xll.ohTrigger(Trigger,TriggerON,InterestRatesTrigger))</f>
        <v>-2.4584170112860958E-3</v>
      </c>
      <c r="V41" s="97">
        <f>_xll.qlQuoteValue(P41,_xll.ohTrigger(Trigger,TriggerON,InterestRatesTrigger))</f>
        <v>-2.4599999999999999E-3</v>
      </c>
      <c r="W41" s="97" t="b">
        <f t="shared" si="12"/>
        <v>1</v>
      </c>
      <c r="X41" s="169">
        <f t="shared" si="7"/>
        <v>1.5829887139041238E-2</v>
      </c>
      <c r="Y41" s="50" t="b">
        <f>ABS(X41/10000)&lt;=ABS('General Settings'!$D$23)</f>
        <v>1</v>
      </c>
      <c r="AA41" s="50" t="str">
        <f>_xll.qlMakeOIS(,SettlementDays,IF(O41="SW","1W",O41),IndexON,,FwdStart,DayCountConv,,Permanent,Trigger,ObjectOverwrite)</f>
        <v>obj_006d9#0000</v>
      </c>
    </row>
    <row r="42" spans="13:27" x14ac:dyDescent="0.2">
      <c r="M42" s="94" t="s">
        <v>151</v>
      </c>
      <c r="N42" s="94"/>
      <c r="O42" s="94" t="s">
        <v>32</v>
      </c>
      <c r="P42" s="94" t="str">
        <f t="shared" si="11"/>
        <v>EUREON6M_Quote</v>
      </c>
      <c r="Q42" s="142"/>
      <c r="R42" s="106">
        <f t="shared" si="9"/>
        <v>42355</v>
      </c>
      <c r="S42" s="106">
        <f>_xll.qlSwapStartDate(AA42)</f>
        <v>42359</v>
      </c>
      <c r="T42" s="106">
        <f>_xll.qlSwapMaturityDate(AA42)</f>
        <v>42542</v>
      </c>
      <c r="U42" s="97">
        <f>_xll.qlOvernightIndexedSwapFairRate(AA42,_xll.ohTrigger(Trigger,TriggerON,InterestRatesTrigger))</f>
        <v>-2.501722647914149E-3</v>
      </c>
      <c r="V42" s="97">
        <f>_xll.qlQuoteValue(P42,_xll.ohTrigger(Trigger,TriggerON,InterestRatesTrigger))</f>
        <v>-2.5100000000000001E-3</v>
      </c>
      <c r="W42" s="97" t="b">
        <f t="shared" si="12"/>
        <v>1</v>
      </c>
      <c r="X42" s="169">
        <f t="shared" si="7"/>
        <v>8.2773520858510363E-2</v>
      </c>
      <c r="Y42" s="50" t="b">
        <f>ABS(X42/10000)&lt;=ABS('General Settings'!$D$23)</f>
        <v>1</v>
      </c>
      <c r="AA42" s="50" t="str">
        <f>_xll.qlMakeOIS(,SettlementDays,IF(O42="SW","1W",O42),IndexON,,FwdStart,DayCountConv,,Permanent,Trigger,ObjectOverwrite)</f>
        <v>obj_00743#0000</v>
      </c>
    </row>
    <row r="43" spans="13:27" x14ac:dyDescent="0.2">
      <c r="M43" s="94" t="s">
        <v>151</v>
      </c>
      <c r="N43" s="94"/>
      <c r="O43" s="94" t="s">
        <v>66</v>
      </c>
      <c r="P43" s="94" t="str">
        <f t="shared" si="11"/>
        <v>EUREON7M_Quote</v>
      </c>
      <c r="Q43" s="142"/>
      <c r="R43" s="106">
        <f t="shared" si="9"/>
        <v>42355</v>
      </c>
      <c r="S43" s="106">
        <f>_xll.qlSwapStartDate(AA43)</f>
        <v>42359</v>
      </c>
      <c r="T43" s="106">
        <f>_xll.qlSwapMaturityDate(AA43)</f>
        <v>42572</v>
      </c>
      <c r="U43" s="97">
        <f>_xll.qlOvernightIndexedSwapFairRate(AA43,_xll.ohTrigger(Trigger,TriggerON,InterestRatesTrigger))</f>
        <v>-2.5531077427909075E-3</v>
      </c>
      <c r="V43" s="97">
        <f>_xll.qlQuoteValue(P43,_xll.ohTrigger(Trigger,TriggerON,InterestRatesTrigger))</f>
        <v>-2.5500000000000002E-3</v>
      </c>
      <c r="W43" s="97" t="b">
        <f t="shared" si="12"/>
        <v>1</v>
      </c>
      <c r="X43" s="169">
        <f t="shared" si="7"/>
        <v>-3.107742790907364E-2</v>
      </c>
      <c r="Y43" s="50" t="b">
        <f>ABS(X43/10000)&lt;=ABS('General Settings'!$D$23)</f>
        <v>1</v>
      </c>
      <c r="AA43" s="50" t="str">
        <f>_xll.qlMakeOIS(,SettlementDays,IF(O43="SW","1W",O43),IndexON,,FwdStart,DayCountConv,,Permanent,Trigger,ObjectOverwrite)</f>
        <v>obj_0068c#0000</v>
      </c>
    </row>
    <row r="44" spans="13:27" x14ac:dyDescent="0.2">
      <c r="M44" s="94" t="s">
        <v>151</v>
      </c>
      <c r="N44" s="94"/>
      <c r="O44" s="94" t="s">
        <v>67</v>
      </c>
      <c r="P44" s="94" t="str">
        <f t="shared" si="11"/>
        <v>EUREON8M_Quote</v>
      </c>
      <c r="Q44" s="142"/>
      <c r="R44" s="106">
        <f t="shared" si="9"/>
        <v>42355</v>
      </c>
      <c r="S44" s="106">
        <f>_xll.qlSwapStartDate(AA44)</f>
        <v>42359</v>
      </c>
      <c r="T44" s="106">
        <f>_xll.qlSwapMaturityDate(AA44)</f>
        <v>42604</v>
      </c>
      <c r="U44" s="97">
        <f>_xll.qlOvernightIndexedSwapFairRate(AA44,_xll.ohTrigger(Trigger,TriggerON,InterestRatesTrigger))</f>
        <v>-2.6004504396418974E-3</v>
      </c>
      <c r="V44" s="97">
        <f>_xll.qlQuoteValue(P44,_xll.ohTrigger(Trigger,TriggerON,InterestRatesTrigger))</f>
        <v>-2.5999999999999999E-3</v>
      </c>
      <c r="W44" s="97" t="b">
        <f t="shared" si="12"/>
        <v>1</v>
      </c>
      <c r="X44" s="169">
        <f t="shared" si="7"/>
        <v>-4.504396418974696E-3</v>
      </c>
      <c r="Y44" s="50" t="b">
        <f>ABS(X44/10000)&lt;=ABS('General Settings'!$D$23)</f>
        <v>1</v>
      </c>
      <c r="AA44" s="50" t="str">
        <f>_xll.qlMakeOIS(,SettlementDays,IF(O44="SW","1W",O44),IndexON,,FwdStart,DayCountConv,,Permanent,Trigger,ObjectOverwrite)</f>
        <v>obj_006ea#0000</v>
      </c>
    </row>
    <row r="45" spans="13:27" x14ac:dyDescent="0.2">
      <c r="M45" s="94" t="s">
        <v>151</v>
      </c>
      <c r="N45" s="94"/>
      <c r="O45" s="94" t="s">
        <v>68</v>
      </c>
      <c r="P45" s="94" t="str">
        <f t="shared" si="11"/>
        <v>EUREON9M_Quote</v>
      </c>
      <c r="Q45" s="142"/>
      <c r="R45" s="106">
        <f t="shared" si="9"/>
        <v>42355</v>
      </c>
      <c r="S45" s="106">
        <f>_xll.qlSwapStartDate(AA45)</f>
        <v>42359</v>
      </c>
      <c r="T45" s="106">
        <f>_xll.qlSwapMaturityDate(AA45)</f>
        <v>42634</v>
      </c>
      <c r="U45" s="97">
        <f>_xll.qlOvernightIndexedSwapFairRate(AA45,_xll.ohTrigger(Trigger,TriggerON,InterestRatesTrigger))</f>
        <v>-2.637493852863639E-3</v>
      </c>
      <c r="V45" s="97">
        <f>_xll.qlQuoteValue(P45,_xll.ohTrigger(Trigger,TriggerON,InterestRatesTrigger))</f>
        <v>-2.64E-3</v>
      </c>
      <c r="W45" s="97" t="b">
        <f t="shared" si="12"/>
        <v>1</v>
      </c>
      <c r="X45" s="169">
        <f t="shared" si="7"/>
        <v>2.5061471363610303E-2</v>
      </c>
      <c r="Y45" s="50" t="b">
        <f>ABS(X45/10000)&lt;=ABS('General Settings'!$D$23)</f>
        <v>1</v>
      </c>
      <c r="AA45" s="50" t="str">
        <f>_xll.qlMakeOIS(,SettlementDays,IF(O45="SW","1W",O45),IndexON,,FwdStart,DayCountConv,,Permanent,Trigger,ObjectOverwrite)</f>
        <v>obj_00636#0000</v>
      </c>
    </row>
    <row r="46" spans="13:27" x14ac:dyDescent="0.2">
      <c r="M46" s="94" t="s">
        <v>151</v>
      </c>
      <c r="N46" s="94"/>
      <c r="O46" s="94" t="s">
        <v>69</v>
      </c>
      <c r="P46" s="94" t="str">
        <f t="shared" si="11"/>
        <v>EUREON10M_Quote</v>
      </c>
      <c r="Q46" s="142"/>
      <c r="R46" s="106">
        <f t="shared" si="9"/>
        <v>42355</v>
      </c>
      <c r="S46" s="106">
        <f>_xll.qlSwapStartDate(AA46)</f>
        <v>42359</v>
      </c>
      <c r="T46" s="106">
        <f>_xll.qlSwapMaturityDate(AA46)</f>
        <v>42664</v>
      </c>
      <c r="U46" s="97">
        <f>_xll.qlOvernightIndexedSwapFairRate(AA46,_xll.ohTrigger(Trigger,TriggerON,InterestRatesTrigger))</f>
        <v>-2.6708362213270658E-3</v>
      </c>
      <c r="V46" s="97">
        <f>_xll.qlQuoteValue(P46,_xll.ohTrigger(Trigger,TriggerON,InterestRatesTrigger))</f>
        <v>-2.6700000000000001E-3</v>
      </c>
      <c r="W46" s="97" t="b">
        <f t="shared" si="12"/>
        <v>1</v>
      </c>
      <c r="X46" s="169">
        <f t="shared" si="7"/>
        <v>-8.362213270657684E-3</v>
      </c>
      <c r="Y46" s="50" t="b">
        <f>ABS(X46/10000)&lt;=ABS('General Settings'!$D$23)</f>
        <v>1</v>
      </c>
      <c r="AA46" s="50" t="str">
        <f>_xll.qlMakeOIS(,SettlementDays,IF(O46="SW","1W",O46),IndexON,,FwdStart,DayCountConv,,Permanent,Trigger,ObjectOverwrite)</f>
        <v>obj_0061b#0000</v>
      </c>
    </row>
    <row r="47" spans="13:27" x14ac:dyDescent="0.2">
      <c r="M47" s="94" t="s">
        <v>151</v>
      </c>
      <c r="N47" s="94"/>
      <c r="O47" s="94" t="s">
        <v>70</v>
      </c>
      <c r="P47" s="94" t="str">
        <f t="shared" si="11"/>
        <v>EUREON11M_Quote</v>
      </c>
      <c r="Q47" s="142"/>
      <c r="R47" s="106">
        <f t="shared" si="9"/>
        <v>42355</v>
      </c>
      <c r="S47" s="106">
        <f>_xll.qlSwapStartDate(AA47)</f>
        <v>42359</v>
      </c>
      <c r="T47" s="106">
        <f>_xll.qlSwapMaturityDate(AA47)</f>
        <v>42695</v>
      </c>
      <c r="U47" s="97">
        <f>_xll.qlOvernightIndexedSwapFairRate(AA47,_xll.ohTrigger(Trigger,TriggerON,InterestRatesTrigger))</f>
        <v>-2.6994168746517179E-3</v>
      </c>
      <c r="V47" s="97">
        <f>_xll.qlQuoteValue(P47,_xll.ohTrigger(Trigger,TriggerON,InterestRatesTrigger))</f>
        <v>-2.7000000000000001E-3</v>
      </c>
      <c r="W47" s="97" t="b">
        <f t="shared" si="12"/>
        <v>1</v>
      </c>
      <c r="X47" s="169">
        <f t="shared" si="7"/>
        <v>5.831253482822818E-3</v>
      </c>
      <c r="Y47" s="50" t="b">
        <f>ABS(X47/10000)&lt;=ABS('General Settings'!$D$23)</f>
        <v>1</v>
      </c>
      <c r="AA47" s="50" t="str">
        <f>_xll.qlMakeOIS(,SettlementDays,IF(O47="SW","1W",O47),IndexON,,FwdStart,DayCountConv,,Permanent,Trigger,ObjectOverwrite)</f>
        <v>obj_006c5#0000</v>
      </c>
    </row>
    <row r="48" spans="13:27" x14ac:dyDescent="0.2">
      <c r="M48" s="94" t="s">
        <v>151</v>
      </c>
      <c r="N48" s="94"/>
      <c r="O48" s="94" t="s">
        <v>33</v>
      </c>
      <c r="P48" s="94" t="str">
        <f t="shared" si="11"/>
        <v>EUREON1Y_Quote</v>
      </c>
      <c r="Q48" s="142"/>
      <c r="R48" s="106">
        <f t="shared" si="9"/>
        <v>42355</v>
      </c>
      <c r="S48" s="106">
        <f>_xll.qlSwapStartDate(AA48)</f>
        <v>42359</v>
      </c>
      <c r="T48" s="106">
        <f>_xll.qlSwapMaturityDate(AA48)</f>
        <v>42725</v>
      </c>
      <c r="U48" s="97">
        <f>_xll.qlOvernightIndexedSwapFairRate(AA48,_xll.ohTrigger(Trigger,TriggerON,InterestRatesTrigger))</f>
        <v>-2.7188049132655721E-3</v>
      </c>
      <c r="V48" s="97">
        <f>_xll.qlQuoteValue(P48,_xll.ohTrigger(Trigger,TriggerON,InterestRatesTrigger))</f>
        <v>-2.7200000000000002E-3</v>
      </c>
      <c r="W48" s="97" t="b">
        <f t="shared" si="12"/>
        <v>1</v>
      </c>
      <c r="X48" s="169">
        <f t="shared" si="7"/>
        <v>1.1950867344280754E-2</v>
      </c>
      <c r="Y48" s="50" t="b">
        <f>ABS(X48/10000)&lt;=ABS('General Settings'!$D$23)</f>
        <v>1</v>
      </c>
      <c r="AA48" s="50" t="str">
        <f>_xll.qlMakeOIS(,SettlementDays,IF(O48="SW","1W",O48),IndexON,,FwdStart,DayCountConv,,Permanent,Trigger,ObjectOverwrite)</f>
        <v>obj_0072b#0000</v>
      </c>
    </row>
    <row r="49" spans="13:27" x14ac:dyDescent="0.2">
      <c r="M49" s="110" t="s">
        <v>151</v>
      </c>
      <c r="N49" s="110"/>
      <c r="O49" s="110" t="s">
        <v>73</v>
      </c>
      <c r="P49" s="110" t="str">
        <f t="shared" si="11"/>
        <v>EUREON15M_Quote</v>
      </c>
      <c r="Q49" s="142"/>
      <c r="R49" s="111">
        <f t="shared" si="9"/>
        <v>42355</v>
      </c>
      <c r="S49" s="111">
        <f>_xll.qlSwapStartDate(AA49)</f>
        <v>42359</v>
      </c>
      <c r="T49" s="111">
        <f>_xll.qlSwapMaturityDate(AA49)</f>
        <v>42815</v>
      </c>
      <c r="U49" s="112">
        <f>_xll.qlOvernightIndexedSwapFairRate(AA49,_xll.ohTrigger(Trigger,TriggerON,InterestRatesTrigger))</f>
        <v>-2.7599999999928446E-3</v>
      </c>
      <c r="V49" s="112">
        <f>_xll.qlQuoteValue(P49,_xll.ohTrigger(Trigger,TriggerON,InterestRatesTrigger))</f>
        <v>-2.7600000000000003E-3</v>
      </c>
      <c r="W49" s="112" t="b">
        <f t="shared" si="12"/>
        <v>1</v>
      </c>
      <c r="X49" s="168">
        <f t="shared" si="7"/>
        <v>7.1557343384043293E-11</v>
      </c>
      <c r="Y49" s="50" t="b">
        <f>ABS(X49/10000)&lt;=ABS('General Settings'!$D$23)</f>
        <v>1</v>
      </c>
      <c r="AA49" s="50" t="str">
        <f>_xll.qlMakeOIS(,SettlementDays,IF(O49="SW","1W",O49),IndexON,,FwdStart,DayCountConv,,Permanent,Trigger,ObjectOverwrite)</f>
        <v>obj_006d1#0000</v>
      </c>
    </row>
    <row r="50" spans="13:27" x14ac:dyDescent="0.2">
      <c r="M50" s="110" t="s">
        <v>151</v>
      </c>
      <c r="N50" s="110"/>
      <c r="O50" s="110" t="s">
        <v>76</v>
      </c>
      <c r="P50" s="110" t="str">
        <f t="shared" si="11"/>
        <v>EUREON18M_Quote</v>
      </c>
      <c r="Q50" s="142"/>
      <c r="R50" s="111">
        <f t="shared" si="9"/>
        <v>42355</v>
      </c>
      <c r="S50" s="111">
        <f>_xll.qlSwapStartDate(AA50)</f>
        <v>42359</v>
      </c>
      <c r="T50" s="111">
        <f>_xll.qlSwapMaturityDate(AA50)</f>
        <v>42907</v>
      </c>
      <c r="U50" s="112">
        <f>_xll.qlOvernightIndexedSwapFairRate(AA50,_xll.ohTrigger(Trigger,TriggerON,InterestRatesTrigger))</f>
        <v>-2.7600000000391322E-3</v>
      </c>
      <c r="V50" s="112">
        <f>_xll.qlQuoteValue(P50,_xll.ohTrigger(Trigger,TriggerON,InterestRatesTrigger))</f>
        <v>-2.7600000000000003E-3</v>
      </c>
      <c r="W50" s="112" t="b">
        <f t="shared" si="12"/>
        <v>1</v>
      </c>
      <c r="X50" s="168">
        <f t="shared" si="7"/>
        <v>-3.9131892171084814E-10</v>
      </c>
      <c r="Y50" s="50" t="b">
        <f>ABS(X50/10000)&lt;=ABS('General Settings'!$D$23)</f>
        <v>1</v>
      </c>
      <c r="AA50" s="50" t="str">
        <f>_xll.qlMakeOIS(,SettlementDays,IF(O50="SW","1W",O50),IndexON,,FwdStart,DayCountConv,,Permanent,Trigger,ObjectOverwrite)</f>
        <v>obj_00644#0000</v>
      </c>
    </row>
    <row r="51" spans="13:27" x14ac:dyDescent="0.2">
      <c r="M51" s="110" t="s">
        <v>151</v>
      </c>
      <c r="N51" s="110"/>
      <c r="O51" s="110" t="s">
        <v>77</v>
      </c>
      <c r="P51" s="110" t="str">
        <f t="shared" si="11"/>
        <v>EUREON21M_Quote</v>
      </c>
      <c r="Q51" s="142"/>
      <c r="R51" s="111">
        <f t="shared" si="9"/>
        <v>42355</v>
      </c>
      <c r="S51" s="111">
        <f>_xll.qlSwapStartDate(AA51)</f>
        <v>42359</v>
      </c>
      <c r="T51" s="111">
        <f>_xll.qlSwapMaturityDate(AA51)</f>
        <v>42999</v>
      </c>
      <c r="U51" s="112">
        <f>_xll.qlOvernightIndexedSwapFairRate(AA51,_xll.ohTrigger(Trigger,TriggerON,InterestRatesTrigger))</f>
        <v>-2.7200000000052555E-3</v>
      </c>
      <c r="V51" s="112">
        <f>_xll.qlQuoteValue(P51,_xll.ohTrigger(Trigger,TriggerON,InterestRatesTrigger))</f>
        <v>-2.7200000000000002E-3</v>
      </c>
      <c r="W51" s="112" t="b">
        <f t="shared" si="12"/>
        <v>1</v>
      </c>
      <c r="X51" s="168">
        <f t="shared" si="7"/>
        <v>-5.2553447704717371E-11</v>
      </c>
      <c r="Y51" s="50" t="b">
        <f>ABS(X51/10000)&lt;=ABS('General Settings'!$D$23)</f>
        <v>1</v>
      </c>
      <c r="AA51" s="50" t="str">
        <f>_xll.qlMakeOIS(,SettlementDays,IF(O51="SW","1W",O51),IndexON,,FwdStart,DayCountConv,,Permanent,Trigger,ObjectOverwrite)</f>
        <v>obj_00693#0000</v>
      </c>
    </row>
    <row r="52" spans="13:27" x14ac:dyDescent="0.2">
      <c r="M52" s="110" t="s">
        <v>151</v>
      </c>
      <c r="N52" s="110"/>
      <c r="O52" s="110" t="s">
        <v>78</v>
      </c>
      <c r="P52" s="110" t="str">
        <f t="shared" si="11"/>
        <v>EUREON2Y_Quote</v>
      </c>
      <c r="Q52" s="142"/>
      <c r="R52" s="111">
        <f t="shared" si="9"/>
        <v>42355</v>
      </c>
      <c r="S52" s="111">
        <f>_xll.qlSwapStartDate(AA52)</f>
        <v>42359</v>
      </c>
      <c r="T52" s="111">
        <f>_xll.qlSwapMaturityDate(AA52)</f>
        <v>43090</v>
      </c>
      <c r="U52" s="112">
        <f>_xll.qlOvernightIndexedSwapFairRate(AA52,_xll.ohTrigger(Trigger,TriggerON,InterestRatesTrigger))</f>
        <v>-2.6400000000146038E-3</v>
      </c>
      <c r="V52" s="112">
        <f>_xll.qlQuoteValue(P52,_xll.ohTrigger(Trigger,TriggerON,InterestRatesTrigger))</f>
        <v>-2.64E-3</v>
      </c>
      <c r="W52" s="112" t="b">
        <f t="shared" si="12"/>
        <v>1</v>
      </c>
      <c r="X52" s="168">
        <f t="shared" si="7"/>
        <v>-1.4603769582510751E-10</v>
      </c>
      <c r="Y52" s="50" t="b">
        <f>ABS(X52/10000)&lt;=ABS('General Settings'!$D$23)</f>
        <v>1</v>
      </c>
      <c r="AA52" s="50" t="str">
        <f>_xll.qlMakeOIS(,SettlementDays,IF(O52="SW","1W",O52),IndexON,,FwdStart,DayCountConv,,Permanent,Trigger,ObjectOverwrite)</f>
        <v>obj_005c2#0000</v>
      </c>
    </row>
    <row r="53" spans="13:27" x14ac:dyDescent="0.2">
      <c r="M53" s="110" t="s">
        <v>151</v>
      </c>
      <c r="N53" s="110"/>
      <c r="O53" s="110" t="s">
        <v>79</v>
      </c>
      <c r="P53" s="110" t="str">
        <f t="shared" si="11"/>
        <v>EUREON3Y_Quote</v>
      </c>
      <c r="Q53" s="142"/>
      <c r="R53" s="111">
        <f t="shared" si="9"/>
        <v>42355</v>
      </c>
      <c r="S53" s="111">
        <f>_xll.qlSwapStartDate(AA53)</f>
        <v>42359</v>
      </c>
      <c r="T53" s="111">
        <f>_xll.qlSwapMaturityDate(AA53)</f>
        <v>43455</v>
      </c>
      <c r="U53" s="112">
        <f>_xll.qlOvernightIndexedSwapFairRate(AA53,_xll.ohTrigger(Trigger,TriggerON,InterestRatesTrigger))</f>
        <v>-1.9700000000185884E-3</v>
      </c>
      <c r="V53" s="112">
        <f>_xll.qlQuoteValue(P53,_xll.ohTrigger(Trigger,TriggerON,InterestRatesTrigger))</f>
        <v>-1.97E-3</v>
      </c>
      <c r="W53" s="112" t="b">
        <f t="shared" si="12"/>
        <v>1</v>
      </c>
      <c r="X53" s="168">
        <f t="shared" si="7"/>
        <v>-1.8588429406829476E-10</v>
      </c>
      <c r="Y53" s="50" t="b">
        <f>ABS(X53/10000)&lt;=ABS('General Settings'!$D$23)</f>
        <v>1</v>
      </c>
      <c r="AA53" s="50" t="str">
        <f>_xll.qlMakeOIS(,SettlementDays,IF(O53="SW","1W",O53),IndexON,,FwdStart,DayCountConv,,Permanent,Trigger,ObjectOverwrite)</f>
        <v>obj_0069f#0000</v>
      </c>
    </row>
    <row r="54" spans="13:27" x14ac:dyDescent="0.2">
      <c r="M54" s="110" t="s">
        <v>151</v>
      </c>
      <c r="N54" s="110"/>
      <c r="O54" s="110" t="s">
        <v>80</v>
      </c>
      <c r="P54" s="110" t="str">
        <f t="shared" si="11"/>
        <v>EUREON4Y_Quote</v>
      </c>
      <c r="Q54" s="142"/>
      <c r="R54" s="111">
        <f t="shared" si="9"/>
        <v>42355</v>
      </c>
      <c r="S54" s="111">
        <f>_xll.qlSwapStartDate(AA54)</f>
        <v>42359</v>
      </c>
      <c r="T54" s="111">
        <f>_xll.qlSwapMaturityDate(AA54)</f>
        <v>43822</v>
      </c>
      <c r="U54" s="112">
        <f>_xll.qlOvernightIndexedSwapFairRate(AA54,_xll.ohTrigger(Trigger,TriggerON,InterestRatesTrigger))</f>
        <v>-8.0000000048442753E-4</v>
      </c>
      <c r="V54" s="112">
        <f>_xll.qlQuoteValue(P54,_xll.ohTrigger(Trigger,TriggerON,InterestRatesTrigger))</f>
        <v>-7.9999999999999993E-4</v>
      </c>
      <c r="W54" s="112" t="b">
        <f t="shared" si="12"/>
        <v>1</v>
      </c>
      <c r="X54" s="168">
        <f t="shared" si="7"/>
        <v>-4.844276021986893E-9</v>
      </c>
      <c r="Y54" s="50" t="b">
        <f>ABS(X54/10000)&lt;=ABS('General Settings'!$D$23)</f>
        <v>1</v>
      </c>
      <c r="AA54" s="50" t="str">
        <f>_xll.qlMakeOIS(,SettlementDays,IF(O54="SW","1W",O54),IndexON,,FwdStart,DayCountConv,,Permanent,Trigger,ObjectOverwrite)</f>
        <v>obj_00730#0000</v>
      </c>
    </row>
    <row r="55" spans="13:27" x14ac:dyDescent="0.2">
      <c r="M55" s="110" t="s">
        <v>151</v>
      </c>
      <c r="N55" s="110"/>
      <c r="O55" s="110" t="s">
        <v>81</v>
      </c>
      <c r="P55" s="110" t="str">
        <f t="shared" si="11"/>
        <v>EUREON5Y_Quote</v>
      </c>
      <c r="Q55" s="142"/>
      <c r="R55" s="111">
        <f t="shared" si="9"/>
        <v>42355</v>
      </c>
      <c r="S55" s="111">
        <f>_xll.qlSwapStartDate(AA55)</f>
        <v>42359</v>
      </c>
      <c r="T55" s="111">
        <f>_xll.qlSwapMaturityDate(AA55)</f>
        <v>44186</v>
      </c>
      <c r="U55" s="112">
        <f>_xll.qlOvernightIndexedSwapFairRate(AA55,_xll.ohTrigger(Trigger,TriggerON,InterestRatesTrigger))</f>
        <v>5.5000000000023932E-4</v>
      </c>
      <c r="V55" s="112">
        <f>_xll.qlQuoteValue(P55,_xll.ohTrigger(Trigger,TriggerON,InterestRatesTrigger))</f>
        <v>5.5000000000000003E-4</v>
      </c>
      <c r="W55" s="112" t="b">
        <f t="shared" si="12"/>
        <v>1</v>
      </c>
      <c r="X55" s="168">
        <f t="shared" si="7"/>
        <v>2.3928341946755083E-12</v>
      </c>
      <c r="Y55" s="50" t="b">
        <f>ABS(X55/10000)&lt;=ABS('General Settings'!$D$23)</f>
        <v>1</v>
      </c>
      <c r="AA55" s="50" t="str">
        <f>_xll.qlMakeOIS(,SettlementDays,IF(O55="SW","1W",O55),IndexON,,FwdStart,DayCountConv,,Permanent,Trigger,ObjectOverwrite)</f>
        <v>obj_00754#0000</v>
      </c>
    </row>
    <row r="56" spans="13:27" x14ac:dyDescent="0.2">
      <c r="M56" s="110" t="s">
        <v>151</v>
      </c>
      <c r="N56" s="110"/>
      <c r="O56" s="110" t="s">
        <v>82</v>
      </c>
      <c r="P56" s="110" t="str">
        <f t="shared" si="11"/>
        <v>EUREON6Y_Quote</v>
      </c>
      <c r="Q56" s="142"/>
      <c r="R56" s="111">
        <f t="shared" si="9"/>
        <v>42355</v>
      </c>
      <c r="S56" s="111">
        <f>_xll.qlSwapStartDate(AA56)</f>
        <v>42359</v>
      </c>
      <c r="T56" s="111">
        <f>_xll.qlSwapMaturityDate(AA56)</f>
        <v>44551</v>
      </c>
      <c r="U56" s="112">
        <f>_xll.qlOvernightIndexedSwapFairRate(AA56,_xll.ohTrigger(Trigger,TriggerON,InterestRatesTrigger))</f>
        <v>1.9499999999998195E-3</v>
      </c>
      <c r="V56" s="112">
        <f>_xll.qlQuoteValue(P56,_xll.ohTrigger(Trigger,TriggerON,InterestRatesTrigger))</f>
        <v>1.9500000000000001E-3</v>
      </c>
      <c r="W56" s="112" t="b">
        <f t="shared" si="12"/>
        <v>1</v>
      </c>
      <c r="X56" s="168">
        <f t="shared" si="7"/>
        <v>-1.8062808193608504E-12</v>
      </c>
      <c r="Y56" s="50" t="b">
        <f>ABS(X56/10000)&lt;=ABS('General Settings'!$D$23)</f>
        <v>1</v>
      </c>
      <c r="AA56" s="50" t="str">
        <f>_xll.qlMakeOIS(,SettlementDays,IF(O56="SW","1W",O56),IndexON,,FwdStart,DayCountConv,,Permanent,Trigger,ObjectOverwrite)</f>
        <v>obj_0065e#0000</v>
      </c>
    </row>
    <row r="57" spans="13:27" x14ac:dyDescent="0.2">
      <c r="M57" s="110" t="s">
        <v>151</v>
      </c>
      <c r="N57" s="110"/>
      <c r="O57" s="110" t="s">
        <v>83</v>
      </c>
      <c r="P57" s="110" t="str">
        <f t="shared" si="11"/>
        <v>EUREON7Y_Quote</v>
      </c>
      <c r="Q57" s="142"/>
      <c r="R57" s="111">
        <f t="shared" si="9"/>
        <v>42355</v>
      </c>
      <c r="S57" s="111">
        <f>_xll.qlSwapStartDate(AA57)</f>
        <v>42359</v>
      </c>
      <c r="T57" s="111">
        <f>_xll.qlSwapMaturityDate(AA57)</f>
        <v>44916</v>
      </c>
      <c r="U57" s="112">
        <f>_xll.qlOvernightIndexedSwapFairRate(AA57,_xll.ohTrigger(Trigger,TriggerON,InterestRatesTrigger))</f>
        <v>3.3900000000000414E-3</v>
      </c>
      <c r="V57" s="112">
        <f>_xll.qlQuoteValue(P57,_xll.ohTrigger(Trigger,TriggerON,InterestRatesTrigger))</f>
        <v>3.3899999999999998E-3</v>
      </c>
      <c r="W57" s="112" t="b">
        <f t="shared" si="12"/>
        <v>1</v>
      </c>
      <c r="X57" s="168">
        <f t="shared" si="7"/>
        <v>4.163336342344337E-13</v>
      </c>
      <c r="Y57" s="50" t="b">
        <f>ABS(X57/10000)&lt;=ABS('General Settings'!$D$23)</f>
        <v>1</v>
      </c>
      <c r="AA57" s="50" t="str">
        <f>_xll.qlMakeOIS(,SettlementDays,IF(O57="SW","1W",O57),IndexON,,FwdStart,DayCountConv,,Permanent,Trigger,ObjectOverwrite)</f>
        <v>obj_006f9#0000</v>
      </c>
    </row>
    <row r="58" spans="13:27" x14ac:dyDescent="0.2">
      <c r="M58" s="110" t="s">
        <v>151</v>
      </c>
      <c r="N58" s="110"/>
      <c r="O58" s="110" t="s">
        <v>84</v>
      </c>
      <c r="P58" s="110" t="str">
        <f t="shared" si="11"/>
        <v>EUREON8Y_Quote</v>
      </c>
      <c r="Q58" s="142"/>
      <c r="R58" s="111">
        <f t="shared" si="9"/>
        <v>42355</v>
      </c>
      <c r="S58" s="111">
        <f>_xll.qlSwapStartDate(AA58)</f>
        <v>42359</v>
      </c>
      <c r="T58" s="111">
        <f>_xll.qlSwapMaturityDate(AA58)</f>
        <v>45281</v>
      </c>
      <c r="U58" s="112">
        <f>_xll.qlOvernightIndexedSwapFairRate(AA58,_xll.ohTrigger(Trigger,TriggerON,InterestRatesTrigger))</f>
        <v>4.779999999999898E-3</v>
      </c>
      <c r="V58" s="112">
        <f>_xll.qlQuoteValue(P58,_xll.ohTrigger(Trigger,TriggerON,InterestRatesTrigger))</f>
        <v>4.7799999999999995E-3</v>
      </c>
      <c r="W58" s="112" t="b">
        <f t="shared" si="12"/>
        <v>1</v>
      </c>
      <c r="X58" s="168">
        <f t="shared" si="7"/>
        <v>-1.0148132334464322E-12</v>
      </c>
      <c r="Y58" s="50" t="b">
        <f>ABS(X58/10000)&lt;=ABS('General Settings'!$D$23)</f>
        <v>1</v>
      </c>
      <c r="AA58" s="50" t="str">
        <f>_xll.qlMakeOIS(,SettlementDays,IF(O58="SW","1W",O58),IndexON,,FwdStart,DayCountConv,,Permanent,Trigger,ObjectOverwrite)</f>
        <v>obj_00648#0000</v>
      </c>
    </row>
    <row r="59" spans="13:27" x14ac:dyDescent="0.2">
      <c r="M59" s="110" t="s">
        <v>151</v>
      </c>
      <c r="N59" s="110"/>
      <c r="O59" s="110" t="s">
        <v>85</v>
      </c>
      <c r="P59" s="110" t="str">
        <f t="shared" si="11"/>
        <v>EUREON9Y_Quote</v>
      </c>
      <c r="Q59" s="142"/>
      <c r="R59" s="111">
        <f t="shared" si="9"/>
        <v>42355</v>
      </c>
      <c r="S59" s="111">
        <f>_xll.qlSwapStartDate(AA59)</f>
        <v>42359</v>
      </c>
      <c r="T59" s="111">
        <f>_xll.qlSwapMaturityDate(AA59)</f>
        <v>45649</v>
      </c>
      <c r="U59" s="112">
        <f>_xll.qlOvernightIndexedSwapFairRate(AA59,_xll.ohTrigger(Trigger,TriggerON,InterestRatesTrigger))</f>
        <v>6.08999999999996E-3</v>
      </c>
      <c r="V59" s="112">
        <f>_xll.qlQuoteValue(P59,_xll.ohTrigger(Trigger,TriggerON,InterestRatesTrigger))</f>
        <v>6.0899999999999999E-3</v>
      </c>
      <c r="W59" s="112" t="b">
        <f t="shared" si="12"/>
        <v>1</v>
      </c>
      <c r="X59" s="168">
        <f t="shared" si="7"/>
        <v>-3.9898639947466563E-13</v>
      </c>
      <c r="Y59" s="50" t="b">
        <f>ABS(X59/10000)&lt;=ABS('General Settings'!$D$23)</f>
        <v>1</v>
      </c>
      <c r="AA59" s="50" t="str">
        <f>_xll.qlMakeOIS(,SettlementDays,IF(O59="SW","1W",O59),IndexON,,FwdStart,DayCountConv,,Permanent,Trigger,ObjectOverwrite)</f>
        <v>obj_005cd#0000</v>
      </c>
    </row>
    <row r="60" spans="13:27" x14ac:dyDescent="0.2">
      <c r="M60" s="110" t="s">
        <v>151</v>
      </c>
      <c r="N60" s="110"/>
      <c r="O60" s="110" t="s">
        <v>86</v>
      </c>
      <c r="P60" s="110" t="str">
        <f t="shared" si="11"/>
        <v>EUREON10Y_Quote</v>
      </c>
      <c r="Q60" s="142"/>
      <c r="R60" s="111">
        <f t="shared" si="9"/>
        <v>42355</v>
      </c>
      <c r="S60" s="111">
        <f>_xll.qlSwapStartDate(AA60)</f>
        <v>42359</v>
      </c>
      <c r="T60" s="111">
        <f>_xll.qlSwapMaturityDate(AA60)</f>
        <v>46013</v>
      </c>
      <c r="U60" s="112">
        <f>_xll.qlOvernightIndexedSwapFairRate(AA60,_xll.ohTrigger(Trigger,TriggerON,InterestRatesTrigger))</f>
        <v>7.2699999999999414E-3</v>
      </c>
      <c r="V60" s="112">
        <f>_xll.qlQuoteValue(P60,_xll.ohTrigger(Trigger,TriggerON,InterestRatesTrigger))</f>
        <v>7.2699999999999996E-3</v>
      </c>
      <c r="W60" s="112" t="b">
        <f t="shared" si="12"/>
        <v>1</v>
      </c>
      <c r="X60" s="168">
        <f t="shared" si="7"/>
        <v>-5.8113236445223038E-13</v>
      </c>
      <c r="Y60" s="50" t="b">
        <f>ABS(X60/10000)&lt;=ABS('General Settings'!$D$23)</f>
        <v>1</v>
      </c>
      <c r="AA60" s="50" t="str">
        <f>_xll.qlMakeOIS(,SettlementDays,IF(O60="SW","1W",O60),IndexON,,FwdStart,DayCountConv,,Permanent,Trigger,ObjectOverwrite)</f>
        <v>obj_0065a#0000</v>
      </c>
    </row>
    <row r="61" spans="13:27" x14ac:dyDescent="0.2">
      <c r="M61" s="110" t="s">
        <v>151</v>
      </c>
      <c r="N61" s="110"/>
      <c r="O61" s="110" t="s">
        <v>112</v>
      </c>
      <c r="P61" s="110" t="str">
        <f t="shared" si="11"/>
        <v>EUREON11Y_Quote</v>
      </c>
      <c r="Q61" s="142"/>
      <c r="R61" s="111">
        <f t="shared" si="9"/>
        <v>42355</v>
      </c>
      <c r="S61" s="111">
        <f>_xll.qlSwapStartDate(AA61)</f>
        <v>42359</v>
      </c>
      <c r="T61" s="111">
        <f>_xll.qlSwapMaturityDate(AA61)</f>
        <v>46377</v>
      </c>
      <c r="U61" s="112">
        <f>_xll.qlOvernightIndexedSwapFairRate(AA61,_xll.ohTrigger(Trigger,TriggerON,InterestRatesTrigger))</f>
        <v>8.3199999999998848E-3</v>
      </c>
      <c r="V61" s="112">
        <f>_xll.qlQuoteValue(P61,_xll.ohTrigger(Trigger,TriggerON,InterestRatesTrigger))</f>
        <v>8.3199999999999993E-3</v>
      </c>
      <c r="W61" s="112" t="b">
        <f t="shared" si="12"/>
        <v>1</v>
      </c>
      <c r="X61" s="168">
        <f t="shared" si="7"/>
        <v>-1.1449174941446927E-12</v>
      </c>
      <c r="Y61" s="50" t="b">
        <f>ABS(X61/10000)&lt;=ABS('General Settings'!$D$23)</f>
        <v>1</v>
      </c>
      <c r="AA61" s="50" t="str">
        <f>_xll.qlMakeOIS(,SettlementDays,IF(O61="SW","1W",O61),IndexON,,FwdStart,DayCountConv,,Permanent,Trigger,ObjectOverwrite)</f>
        <v>obj_00711#0000</v>
      </c>
    </row>
    <row r="62" spans="13:27" x14ac:dyDescent="0.2">
      <c r="M62" s="110" t="s">
        <v>151</v>
      </c>
      <c r="N62" s="110"/>
      <c r="O62" s="110" t="s">
        <v>87</v>
      </c>
      <c r="P62" s="110" t="str">
        <f t="shared" si="11"/>
        <v>EUREON12Y_Quote</v>
      </c>
      <c r="Q62" s="142"/>
      <c r="R62" s="111">
        <f t="shared" si="9"/>
        <v>42355</v>
      </c>
      <c r="S62" s="111">
        <f>_xll.qlSwapStartDate(AA62)</f>
        <v>42359</v>
      </c>
      <c r="T62" s="111">
        <f>_xll.qlSwapMaturityDate(AA62)</f>
        <v>46742</v>
      </c>
      <c r="U62" s="112">
        <f>_xll.qlOvernightIndexedSwapFairRate(AA62,_xll.ohTrigger(Trigger,TriggerON,InterestRatesTrigger))</f>
        <v>9.2399999999998091E-3</v>
      </c>
      <c r="V62" s="112">
        <f>_xll.qlQuoteValue(P62,_xll.ohTrigger(Trigger,TriggerON,InterestRatesTrigger))</f>
        <v>9.2399999999999999E-3</v>
      </c>
      <c r="W62" s="112" t="b">
        <f t="shared" si="12"/>
        <v>1</v>
      </c>
      <c r="X62" s="168">
        <f t="shared" si="7"/>
        <v>-1.9081958235744878E-12</v>
      </c>
      <c r="Y62" s="50" t="b">
        <f>ABS(X62/10000)&lt;=ABS('General Settings'!$D$23)</f>
        <v>1</v>
      </c>
      <c r="AA62" s="50" t="str">
        <f>_xll.qlMakeOIS(,SettlementDays,IF(O62="SW","1W",O62),IndexON,,FwdStart,DayCountConv,,Permanent,Trigger,ObjectOverwrite)</f>
        <v>obj_006c7#0000</v>
      </c>
    </row>
    <row r="63" spans="13:27" x14ac:dyDescent="0.2">
      <c r="M63" s="110" t="s">
        <v>151</v>
      </c>
      <c r="N63" s="110"/>
      <c r="O63" s="110" t="s">
        <v>88</v>
      </c>
      <c r="P63" s="110" t="str">
        <f t="shared" si="11"/>
        <v>EUREON15Y_Quote</v>
      </c>
      <c r="Q63" s="142"/>
      <c r="R63" s="111">
        <f t="shared" si="9"/>
        <v>42355</v>
      </c>
      <c r="S63" s="111">
        <f>_xll.qlSwapStartDate(AA63)</f>
        <v>42359</v>
      </c>
      <c r="T63" s="111">
        <f>_xll.qlSwapMaturityDate(AA63)</f>
        <v>47840</v>
      </c>
      <c r="U63" s="112">
        <f>_xll.qlOvernightIndexedSwapFairRate(AA63,_xll.ohTrigger(Trigger,TriggerON,InterestRatesTrigger))</f>
        <v>1.1380000000110109E-2</v>
      </c>
      <c r="V63" s="112">
        <f>_xll.qlQuoteValue(P63,_xll.ohTrigger(Trigger,TriggerON,InterestRatesTrigger))</f>
        <v>1.1379999999999999E-2</v>
      </c>
      <c r="W63" s="112" t="b">
        <f t="shared" si="12"/>
        <v>1</v>
      </c>
      <c r="X63" s="168">
        <f t="shared" si="7"/>
        <v>1.1010983791415185E-9</v>
      </c>
      <c r="Y63" s="50" t="b">
        <f>ABS(X63/10000)&lt;=ABS('General Settings'!$D$23)</f>
        <v>1</v>
      </c>
      <c r="AA63" s="50" t="str">
        <f>_xll.qlMakeOIS(,SettlementDays,IF(O63="SW","1W",O63),IndexON,,FwdStart,DayCountConv,,Permanent,Trigger,ObjectOverwrite)</f>
        <v>obj_00656#0000</v>
      </c>
    </row>
    <row r="64" spans="13:27" x14ac:dyDescent="0.2">
      <c r="M64" s="110" t="s">
        <v>151</v>
      </c>
      <c r="N64" s="110"/>
      <c r="O64" s="110" t="s">
        <v>89</v>
      </c>
      <c r="P64" s="110" t="str">
        <f t="shared" si="11"/>
        <v>EUREON20Y_Quote</v>
      </c>
      <c r="Q64" s="142"/>
      <c r="R64" s="111">
        <f t="shared" si="9"/>
        <v>42355</v>
      </c>
      <c r="S64" s="111">
        <f>_xll.qlSwapStartDate(AA64)</f>
        <v>42359</v>
      </c>
      <c r="T64" s="111">
        <f>_xll.qlSwapMaturityDate(AA64)</f>
        <v>49664</v>
      </c>
      <c r="U64" s="112">
        <f>_xll.qlOvernightIndexedSwapFairRate(AA64,_xll.ohTrigger(Trigger,TriggerON,InterestRatesTrigger))</f>
        <v>1.3249999999939073E-2</v>
      </c>
      <c r="V64" s="112">
        <f>_xll.qlQuoteValue(P64,_xll.ohTrigger(Trigger,TriggerON,InterestRatesTrigger))</f>
        <v>1.325E-2</v>
      </c>
      <c r="W64" s="112" t="b">
        <f t="shared" si="12"/>
        <v>1</v>
      </c>
      <c r="X64" s="168">
        <f t="shared" si="7"/>
        <v>-6.0926957923257419E-10</v>
      </c>
      <c r="Y64" s="50" t="b">
        <f>ABS(X64/10000)&lt;=ABS('General Settings'!$D$23)</f>
        <v>1</v>
      </c>
      <c r="AA64" s="50" t="str">
        <f>_xll.qlMakeOIS(,SettlementDays,IF(O64="SW","1W",O64),IndexON,,FwdStart,DayCountConv,,Permanent,Trigger,ObjectOverwrite)</f>
        <v>obj_00710#0000</v>
      </c>
    </row>
    <row r="65" spans="10:27" x14ac:dyDescent="0.2">
      <c r="M65" s="110" t="s">
        <v>151</v>
      </c>
      <c r="N65" s="110"/>
      <c r="O65" s="110" t="s">
        <v>90</v>
      </c>
      <c r="P65" s="110" t="str">
        <f t="shared" si="11"/>
        <v>EUREON25Y_Quote</v>
      </c>
      <c r="Q65" s="142"/>
      <c r="R65" s="111">
        <f t="shared" si="9"/>
        <v>42355</v>
      </c>
      <c r="S65" s="111">
        <f>_xll.qlSwapStartDate(AA65)</f>
        <v>42359</v>
      </c>
      <c r="T65" s="111">
        <f>_xll.qlSwapMaturityDate(AA65)</f>
        <v>51491</v>
      </c>
      <c r="U65" s="112">
        <f>_xll.qlOvernightIndexedSwapFairRate(AA65,_xll.ohTrigger(Trigger,TriggerON,InterestRatesTrigger))</f>
        <v>1.3750000000556329E-2</v>
      </c>
      <c r="V65" s="112">
        <f>_xll.qlQuoteValue(P65,_xll.ohTrigger(Trigger,TriggerON,InterestRatesTrigger))</f>
        <v>1.375E-2</v>
      </c>
      <c r="W65" s="112" t="b">
        <f t="shared" si="12"/>
        <v>1</v>
      </c>
      <c r="X65" s="168">
        <f t="shared" si="7"/>
        <v>5.5632928819271399E-9</v>
      </c>
      <c r="Y65" s="50" t="b">
        <f>ABS(X65/10000)&lt;=ABS('General Settings'!$D$23)</f>
        <v>1</v>
      </c>
      <c r="AA65" s="50" t="str">
        <f>_xll.qlMakeOIS(,SettlementDays,IF(O65="SW","1W",O65),IndexON,,FwdStart,DayCountConv,,Permanent,Trigger,ObjectOverwrite)</f>
        <v>obj_005ff#0000</v>
      </c>
    </row>
    <row r="66" spans="10:27" x14ac:dyDescent="0.2">
      <c r="M66" s="110" t="s">
        <v>151</v>
      </c>
      <c r="N66" s="110"/>
      <c r="O66" s="110" t="s">
        <v>92</v>
      </c>
      <c r="P66" s="110" t="str">
        <f t="shared" ref="P66:P69" si="13">Currency&amp;M66&amp;O66&amp;QuoteSuffix</f>
        <v>EUREON30Y_Quote</v>
      </c>
      <c r="Q66" s="142"/>
      <c r="R66" s="111">
        <f t="shared" ref="R66:R69" si="14">EvaluationDate</f>
        <v>42355</v>
      </c>
      <c r="S66" s="111">
        <f>_xll.qlSwapStartDate(AA66)</f>
        <v>42359</v>
      </c>
      <c r="T66" s="111">
        <f>_xll.qlSwapMaturityDate(AA66)</f>
        <v>53317</v>
      </c>
      <c r="U66" s="112">
        <f>_xll.qlOvernightIndexedSwapFairRate(AA66,_xll.ohTrigger(Trigger,TriggerON,InterestRatesTrigger))</f>
        <v>1.3839999999865524E-2</v>
      </c>
      <c r="V66" s="112">
        <f>_xll.qlQuoteValue(P66,_xll.ohTrigger(Trigger,TriggerON,InterestRatesTrigger))</f>
        <v>1.3839999999999998E-2</v>
      </c>
      <c r="W66" s="112" t="b">
        <f t="shared" ref="W66:W69" si="15">NOT(ISERROR(V66))</f>
        <v>1</v>
      </c>
      <c r="X66" s="168">
        <f t="shared" si="7"/>
        <v>-1.3447402913424611E-9</v>
      </c>
      <c r="Y66" s="50" t="b">
        <f>ABS(X66/10000)&lt;=ABS('General Settings'!$D$23)</f>
        <v>1</v>
      </c>
      <c r="AA66" s="50" t="str">
        <f>_xll.qlMakeOIS(,SettlementDays,IF(O66="SW","1W",O66),IndexON,,FwdStart,DayCountConv,,Permanent,Trigger,ObjectOverwrite)</f>
        <v>obj_00718#0000</v>
      </c>
    </row>
    <row r="67" spans="10:27" x14ac:dyDescent="0.2">
      <c r="M67" s="110" t="s">
        <v>151</v>
      </c>
      <c r="N67" s="110"/>
      <c r="O67" s="110" t="s">
        <v>94</v>
      </c>
      <c r="P67" s="110" t="str">
        <f t="shared" si="13"/>
        <v>EUREON40Y_Quote</v>
      </c>
      <c r="Q67" s="142"/>
      <c r="R67" s="111">
        <f t="shared" si="14"/>
        <v>42355</v>
      </c>
      <c r="S67" s="111">
        <f>_xll.qlSwapStartDate(AA67)</f>
        <v>42359</v>
      </c>
      <c r="T67" s="111">
        <f>_xll.qlSwapMaturityDate(AA67)</f>
        <v>56969</v>
      </c>
      <c r="U67" s="112">
        <f>_xll.qlOvernightIndexedSwapFairRate(AA67,_xll.ohTrigger(Trigger,TriggerON,InterestRatesTrigger))</f>
        <v>1.4019999999923196E-2</v>
      </c>
      <c r="V67" s="112">
        <f>_xll.qlQuoteValue(P67,_xll.ohTrigger(Trigger,TriggerON,InterestRatesTrigger))</f>
        <v>1.4020000000000001E-2</v>
      </c>
      <c r="W67" s="112" t="b">
        <f t="shared" si="15"/>
        <v>1</v>
      </c>
      <c r="X67" s="168">
        <f t="shared" si="7"/>
        <v>-7.6804881898873134E-10</v>
      </c>
      <c r="Y67" s="50" t="b">
        <f>ABS(X67/10000)&lt;=ABS('General Settings'!$D$23)</f>
        <v>1</v>
      </c>
      <c r="AA67" s="50" t="str">
        <f>_xll.qlMakeOIS(,SettlementDays,IF(O67="SW","1W",O67),IndexON,,FwdStart,DayCountConv,,Permanent,Trigger,ObjectOverwrite)</f>
        <v>obj_0058e#0000</v>
      </c>
    </row>
    <row r="68" spans="10:27" x14ac:dyDescent="0.2">
      <c r="M68" s="110" t="s">
        <v>151</v>
      </c>
      <c r="N68" s="110"/>
      <c r="O68" s="110" t="s">
        <v>95</v>
      </c>
      <c r="P68" s="110" t="str">
        <f t="shared" si="13"/>
        <v>EUREON50Y_Quote</v>
      </c>
      <c r="Q68" s="142"/>
      <c r="R68" s="111">
        <f t="shared" si="14"/>
        <v>42355</v>
      </c>
      <c r="S68" s="111">
        <f>_xll.qlSwapStartDate(AA68)</f>
        <v>42359</v>
      </c>
      <c r="T68" s="111">
        <f>_xll.qlSwapMaturityDate(AA68)</f>
        <v>60622</v>
      </c>
      <c r="U68" s="112">
        <f>_xll.qlOvernightIndexedSwapFairRate(AA68,_xll.ohTrigger(Trigger,TriggerON,InterestRatesTrigger))</f>
        <v>1.3700000000264622E-2</v>
      </c>
      <c r="V68" s="112">
        <f>_xll.qlQuoteValue(P68,_xll.ohTrigger(Trigger,TriggerON,InterestRatesTrigger))</f>
        <v>1.37E-2</v>
      </c>
      <c r="W68" s="112" t="b">
        <f t="shared" si="15"/>
        <v>1</v>
      </c>
      <c r="X68" s="168">
        <f t="shared" si="7"/>
        <v>2.6462165791940606E-9</v>
      </c>
      <c r="Y68" s="50" t="b">
        <f>ABS(X68/10000)&lt;=ABS('General Settings'!$D$23)</f>
        <v>1</v>
      </c>
      <c r="AA68" s="50" t="str">
        <f>_xll.qlMakeOIS(,SettlementDays,IF(O68="SW","1W",O68),IndexON,,FwdStart,DayCountConv,,Permanent,Trigger,ObjectOverwrite)</f>
        <v>obj_006eb#0000</v>
      </c>
    </row>
    <row r="69" spans="10:27" x14ac:dyDescent="0.2">
      <c r="M69" s="114" t="s">
        <v>151</v>
      </c>
      <c r="N69" s="114"/>
      <c r="O69" s="114" t="s">
        <v>126</v>
      </c>
      <c r="P69" s="114" t="str">
        <f t="shared" si="13"/>
        <v>EUREON60Y_Quote</v>
      </c>
      <c r="Q69" s="143"/>
      <c r="R69" s="115">
        <f t="shared" si="14"/>
        <v>42355</v>
      </c>
      <c r="S69" s="115">
        <f>_xll.qlSwapStartDate(AA69)</f>
        <v>42359</v>
      </c>
      <c r="T69" s="115">
        <f>_xll.qlSwapMaturityDate(AA69)</f>
        <v>64276</v>
      </c>
      <c r="U69" s="116">
        <f>_xll.qlOvernightIndexedSwapFairRate(AA69,_xll.ohTrigger(Trigger,TriggerON,InterestRatesTrigger))</f>
        <v>1.3649999999728957E-2</v>
      </c>
      <c r="V69" s="116">
        <f>_xll.qlQuoteValue(P69,_xll.ohTrigger(Trigger,TriggerON,InterestRatesTrigger))</f>
        <v>1.3650000000000001E-2</v>
      </c>
      <c r="W69" s="116" t="b">
        <f t="shared" si="15"/>
        <v>1</v>
      </c>
      <c r="X69" s="170">
        <f t="shared" si="7"/>
        <v>-2.710436042274722E-9</v>
      </c>
      <c r="Y69" s="51" t="b">
        <f>ABS(X69/10000)&lt;=ABS('General Settings'!$D$23)</f>
        <v>1</v>
      </c>
      <c r="AA69" s="51" t="str">
        <f>_xll.qlMakeOIS(,SettlementDays,IF(O69="SW","1W",O69),IndexON,,FwdStart,DayCountConv,,Permanent,Trigger,ObjectOverwrite)</f>
        <v>obj_00589#0000</v>
      </c>
    </row>
    <row r="70" spans="10:27" x14ac:dyDescent="0.2">
      <c r="W70" s="62"/>
      <c r="X70" s="62"/>
    </row>
    <row r="71" spans="10:27" x14ac:dyDescent="0.2">
      <c r="J71" s="62"/>
      <c r="K71" s="62"/>
      <c r="L71" s="62"/>
      <c r="W71" s="62"/>
      <c r="X71" s="62"/>
    </row>
    <row r="72" spans="10:27" x14ac:dyDescent="0.2">
      <c r="W72" s="62"/>
      <c r="X72" s="62"/>
    </row>
    <row r="73" spans="10:27" x14ac:dyDescent="0.2">
      <c r="W73" s="62"/>
      <c r="X73" s="62"/>
    </row>
    <row r="74" spans="10:27" x14ac:dyDescent="0.2">
      <c r="W74" s="62"/>
      <c r="X74" s="62"/>
    </row>
    <row r="75" spans="10:27" x14ac:dyDescent="0.2">
      <c r="W75" s="62"/>
      <c r="X75" s="62"/>
    </row>
    <row r="76" spans="10:27" x14ac:dyDescent="0.2">
      <c r="W76" s="62"/>
      <c r="X76" s="62"/>
    </row>
    <row r="77" spans="10:27" x14ac:dyDescent="0.2">
      <c r="W77" s="62"/>
      <c r="X77" s="62"/>
    </row>
    <row r="78" spans="10:27" x14ac:dyDescent="0.2">
      <c r="W78" s="62"/>
      <c r="X78" s="62"/>
    </row>
    <row r="79" spans="10:27" x14ac:dyDescent="0.2">
      <c r="W79" s="62"/>
      <c r="X79" s="62"/>
    </row>
    <row r="80" spans="10:27" x14ac:dyDescent="0.2">
      <c r="W80" s="62"/>
      <c r="X80" s="62"/>
    </row>
    <row r="81" spans="23:24" x14ac:dyDescent="0.2">
      <c r="W81" s="62"/>
      <c r="X81" s="62"/>
    </row>
    <row r="82" spans="23:24" x14ac:dyDescent="0.2">
      <c r="W82" s="62"/>
      <c r="X82" s="62"/>
    </row>
    <row r="83" spans="23:24" x14ac:dyDescent="0.2">
      <c r="W83" s="62"/>
      <c r="X83" s="62"/>
    </row>
    <row r="84" spans="23:24" x14ac:dyDescent="0.2">
      <c r="W84" s="62"/>
      <c r="X84" s="62"/>
    </row>
    <row r="85" spans="23:24" x14ac:dyDescent="0.2">
      <c r="W85" s="62"/>
      <c r="X85" s="62"/>
    </row>
    <row r="86" spans="23:24" x14ac:dyDescent="0.2">
      <c r="W86" s="62"/>
      <c r="X86" s="62"/>
    </row>
    <row r="87" spans="23:24" x14ac:dyDescent="0.2">
      <c r="W87" s="62"/>
      <c r="X87" s="62"/>
    </row>
    <row r="88" spans="23:24" x14ac:dyDescent="0.2">
      <c r="W88" s="62"/>
      <c r="X88" s="62"/>
    </row>
    <row r="89" spans="23:24" x14ac:dyDescent="0.2">
      <c r="W89" s="62"/>
      <c r="X89" s="62"/>
    </row>
    <row r="90" spans="23:24" x14ac:dyDescent="0.2">
      <c r="W90" s="62"/>
      <c r="X90" s="62"/>
    </row>
    <row r="91" spans="23:24" x14ac:dyDescent="0.2">
      <c r="W91" s="62"/>
      <c r="X91" s="62"/>
    </row>
    <row r="92" spans="23:24" x14ac:dyDescent="0.2">
      <c r="W92" s="62"/>
      <c r="X92" s="62"/>
    </row>
    <row r="93" spans="23:24" x14ac:dyDescent="0.2">
      <c r="W93" s="62"/>
      <c r="X93" s="62"/>
    </row>
    <row r="94" spans="23:24" x14ac:dyDescent="0.2">
      <c r="W94" s="62"/>
      <c r="X94" s="62"/>
    </row>
    <row r="95" spans="23:24" x14ac:dyDescent="0.2">
      <c r="W95" s="62"/>
      <c r="X95" s="62"/>
    </row>
    <row r="96" spans="23:24" x14ac:dyDescent="0.2">
      <c r="W96" s="62"/>
      <c r="X96" s="62"/>
    </row>
    <row r="97" spans="23:24" x14ac:dyDescent="0.2">
      <c r="W97" s="62"/>
      <c r="X97" s="62"/>
    </row>
    <row r="98" spans="23:24" x14ac:dyDescent="0.2">
      <c r="W98" s="62"/>
      <c r="X98" s="62"/>
    </row>
    <row r="99" spans="23:24" x14ac:dyDescent="0.2">
      <c r="W99" s="62"/>
      <c r="X99" s="62"/>
    </row>
    <row r="100" spans="23:24" x14ac:dyDescent="0.2">
      <c r="W100" s="62"/>
      <c r="X100" s="62"/>
    </row>
    <row r="101" spans="23:24" x14ac:dyDescent="0.2">
      <c r="W101" s="62"/>
      <c r="X101" s="62"/>
    </row>
    <row r="102" spans="23:24" x14ac:dyDescent="0.2">
      <c r="W102" s="62"/>
      <c r="X102" s="62"/>
    </row>
    <row r="103" spans="23:24" x14ac:dyDescent="0.2">
      <c r="W103" s="62"/>
      <c r="X103" s="62"/>
    </row>
    <row r="104" spans="23:24" x14ac:dyDescent="0.2">
      <c r="W104" s="62"/>
      <c r="X104" s="62"/>
    </row>
    <row r="105" spans="23:24" x14ac:dyDescent="0.2">
      <c r="W105" s="62"/>
      <c r="X105" s="62"/>
    </row>
    <row r="106" spans="23:24" x14ac:dyDescent="0.2">
      <c r="W106" s="62"/>
      <c r="X106" s="62"/>
    </row>
    <row r="107" spans="23:24" x14ac:dyDescent="0.2">
      <c r="W107" s="62"/>
      <c r="X107" s="62"/>
    </row>
    <row r="108" spans="23:24" x14ac:dyDescent="0.2">
      <c r="W108" s="62"/>
      <c r="X108" s="62"/>
    </row>
    <row r="109" spans="23:24" x14ac:dyDescent="0.2">
      <c r="W109" s="62"/>
      <c r="X109" s="62"/>
    </row>
    <row r="110" spans="23:24" x14ac:dyDescent="0.2">
      <c r="W110" s="62"/>
      <c r="X110" s="62"/>
    </row>
    <row r="111" spans="23:24" x14ac:dyDescent="0.2">
      <c r="W111" s="62"/>
      <c r="X111" s="62"/>
    </row>
    <row r="112" spans="23:24" x14ac:dyDescent="0.2">
      <c r="W112" s="62"/>
      <c r="X112" s="62"/>
    </row>
    <row r="113" spans="23:24" x14ac:dyDescent="0.2">
      <c r="W113" s="62"/>
      <c r="X113" s="62"/>
    </row>
    <row r="114" spans="23:24" x14ac:dyDescent="0.2">
      <c r="W114" s="62"/>
      <c r="X114" s="62"/>
    </row>
    <row r="115" spans="23:24" x14ac:dyDescent="0.2">
      <c r="W115" s="62"/>
      <c r="X115" s="62"/>
    </row>
    <row r="116" spans="23:24" x14ac:dyDescent="0.2">
      <c r="W116" s="62"/>
      <c r="X116" s="62"/>
    </row>
    <row r="117" spans="23:24" x14ac:dyDescent="0.2">
      <c r="W117" s="62"/>
      <c r="X117" s="62"/>
    </row>
    <row r="118" spans="23:24" x14ac:dyDescent="0.2">
      <c r="W118" s="62"/>
      <c r="X118" s="62"/>
    </row>
    <row r="119" spans="23:24" x14ac:dyDescent="0.2">
      <c r="W119" s="62"/>
      <c r="X119" s="62"/>
    </row>
    <row r="120" spans="23:24" x14ac:dyDescent="0.2">
      <c r="W120" s="62"/>
      <c r="X120" s="62"/>
    </row>
    <row r="121" spans="23:24" x14ac:dyDescent="0.2">
      <c r="W121" s="62"/>
      <c r="X121" s="62"/>
    </row>
    <row r="122" spans="23:24" x14ac:dyDescent="0.2">
      <c r="W122" s="62"/>
      <c r="X122" s="62"/>
    </row>
    <row r="123" spans="23:24" x14ac:dyDescent="0.2">
      <c r="W123" s="62"/>
      <c r="X123" s="62"/>
    </row>
    <row r="124" spans="23:24" x14ac:dyDescent="0.2">
      <c r="W124" s="62"/>
      <c r="X124" s="62"/>
    </row>
    <row r="125" spans="23:24" x14ac:dyDescent="0.2">
      <c r="W125" s="62"/>
      <c r="X125" s="62"/>
    </row>
    <row r="126" spans="23:24" x14ac:dyDescent="0.2">
      <c r="W126" s="62"/>
      <c r="X126" s="62"/>
    </row>
    <row r="127" spans="23:24" x14ac:dyDescent="0.2">
      <c r="W127" s="62"/>
      <c r="X127" s="62"/>
    </row>
    <row r="128" spans="23:24" x14ac:dyDescent="0.2">
      <c r="W128" s="62"/>
      <c r="X128" s="62"/>
    </row>
    <row r="129" spans="23:24" x14ac:dyDescent="0.2">
      <c r="W129" s="62"/>
      <c r="X129" s="62"/>
    </row>
    <row r="130" spans="23:24" x14ac:dyDescent="0.2">
      <c r="W130" s="62"/>
      <c r="X130" s="62"/>
    </row>
    <row r="131" spans="23:24" x14ac:dyDescent="0.2">
      <c r="W131" s="62"/>
      <c r="X131" s="62"/>
    </row>
    <row r="132" spans="23:24" x14ac:dyDescent="0.2">
      <c r="W132" s="62"/>
      <c r="X132" s="62"/>
    </row>
    <row r="133" spans="23:24" x14ac:dyDescent="0.2">
      <c r="W133" s="62"/>
      <c r="X133" s="62"/>
    </row>
    <row r="134" spans="23:24" x14ac:dyDescent="0.2">
      <c r="W134" s="62"/>
      <c r="X134" s="62"/>
    </row>
    <row r="135" spans="23:24" x14ac:dyDescent="0.2">
      <c r="W135" s="62"/>
      <c r="X135" s="62"/>
    </row>
    <row r="136" spans="23:24" x14ac:dyDescent="0.2">
      <c r="W136" s="62"/>
      <c r="X136" s="62"/>
    </row>
    <row r="137" spans="23:24" x14ac:dyDescent="0.2">
      <c r="W137" s="62"/>
      <c r="X137" s="62"/>
    </row>
    <row r="138" spans="23:24" x14ac:dyDescent="0.2">
      <c r="W138" s="62"/>
      <c r="X138" s="62"/>
    </row>
    <row r="139" spans="23:24" x14ac:dyDescent="0.2">
      <c r="W139" s="62"/>
      <c r="X139" s="62"/>
    </row>
    <row r="140" spans="23:24" x14ac:dyDescent="0.2">
      <c r="W140" s="62"/>
      <c r="X140" s="62"/>
    </row>
    <row r="141" spans="23:24" x14ac:dyDescent="0.2">
      <c r="W141" s="62"/>
      <c r="X141" s="62"/>
    </row>
    <row r="142" spans="23:24" x14ac:dyDescent="0.2">
      <c r="W142" s="62"/>
      <c r="X142" s="62"/>
    </row>
    <row r="143" spans="23:24" x14ac:dyDescent="0.2">
      <c r="W143" s="62"/>
      <c r="X143" s="62"/>
    </row>
    <row r="144" spans="23:24" x14ac:dyDescent="0.2">
      <c r="W144" s="62"/>
      <c r="X144" s="62"/>
    </row>
    <row r="145" spans="23:24" x14ac:dyDescent="0.2">
      <c r="W145" s="62"/>
      <c r="X145" s="62"/>
    </row>
    <row r="146" spans="23:24" x14ac:dyDescent="0.2">
      <c r="W146" s="62"/>
      <c r="X146" s="62"/>
    </row>
    <row r="147" spans="23:24" x14ac:dyDescent="0.2">
      <c r="W147" s="62"/>
      <c r="X147" s="62"/>
    </row>
    <row r="148" spans="23:24" x14ac:dyDescent="0.2">
      <c r="W148" s="62"/>
      <c r="X148" s="62"/>
    </row>
    <row r="149" spans="23:24" x14ac:dyDescent="0.2">
      <c r="W149" s="62"/>
      <c r="X149" s="62"/>
    </row>
    <row r="150" spans="23:24" x14ac:dyDescent="0.2">
      <c r="W150" s="62"/>
      <c r="X150" s="62"/>
    </row>
    <row r="151" spans="23:24" x14ac:dyDescent="0.2">
      <c r="W151" s="62"/>
      <c r="X151" s="62"/>
    </row>
    <row r="152" spans="23:24" x14ac:dyDescent="0.2">
      <c r="W152" s="62"/>
      <c r="X152" s="62"/>
    </row>
    <row r="153" spans="23:24" x14ac:dyDescent="0.2">
      <c r="W153" s="62"/>
      <c r="X153" s="62"/>
    </row>
    <row r="154" spans="23:24" x14ac:dyDescent="0.2">
      <c r="W154" s="62"/>
      <c r="X154" s="62"/>
    </row>
    <row r="155" spans="23:24" x14ac:dyDescent="0.2">
      <c r="W155" s="62"/>
      <c r="X155" s="62"/>
    </row>
    <row r="156" spans="23:24" x14ac:dyDescent="0.2">
      <c r="W156" s="62"/>
      <c r="X156" s="62"/>
    </row>
    <row r="157" spans="23:24" x14ac:dyDescent="0.2">
      <c r="W157" s="62"/>
      <c r="X157" s="62"/>
    </row>
    <row r="158" spans="23:24" x14ac:dyDescent="0.2">
      <c r="W158" s="62"/>
      <c r="X158" s="62"/>
    </row>
    <row r="159" spans="23:24" x14ac:dyDescent="0.2">
      <c r="W159" s="62"/>
      <c r="X159" s="62"/>
    </row>
    <row r="160" spans="23:24" x14ac:dyDescent="0.2">
      <c r="W160" s="62"/>
      <c r="X160" s="62"/>
    </row>
    <row r="161" spans="23:24" x14ac:dyDescent="0.2">
      <c r="W161" s="62"/>
      <c r="X161" s="62"/>
    </row>
    <row r="162" spans="23:24" x14ac:dyDescent="0.2">
      <c r="W162" s="62"/>
      <c r="X162" s="62"/>
    </row>
    <row r="163" spans="23:24" x14ac:dyDescent="0.2">
      <c r="W163" s="62"/>
      <c r="X163" s="62"/>
    </row>
    <row r="164" spans="23:24" x14ac:dyDescent="0.2">
      <c r="W164" s="62"/>
      <c r="X164" s="62"/>
    </row>
    <row r="165" spans="23:24" x14ac:dyDescent="0.2">
      <c r="W165" s="62"/>
      <c r="X165" s="62"/>
    </row>
    <row r="166" spans="23:24" x14ac:dyDescent="0.2">
      <c r="W166" s="62"/>
      <c r="X166" s="62"/>
    </row>
    <row r="167" spans="23:24" x14ac:dyDescent="0.2">
      <c r="W167" s="62"/>
      <c r="X167" s="62"/>
    </row>
    <row r="168" spans="23:24" x14ac:dyDescent="0.2">
      <c r="W168" s="62"/>
      <c r="X168" s="62"/>
    </row>
    <row r="169" spans="23:24" x14ac:dyDescent="0.2">
      <c r="W169" s="62"/>
      <c r="X169" s="62"/>
    </row>
    <row r="170" spans="23:24" x14ac:dyDescent="0.2">
      <c r="W170" s="62"/>
      <c r="X170" s="62"/>
    </row>
    <row r="171" spans="23:24" x14ac:dyDescent="0.2">
      <c r="W171" s="62"/>
      <c r="X171" s="62"/>
    </row>
    <row r="172" spans="23:24" x14ac:dyDescent="0.2">
      <c r="W172" s="62"/>
      <c r="X172" s="62"/>
    </row>
    <row r="173" spans="23:24" x14ac:dyDescent="0.2">
      <c r="W173" s="62"/>
      <c r="X173" s="62"/>
    </row>
    <row r="174" spans="23:24" x14ac:dyDescent="0.2">
      <c r="W174" s="62"/>
      <c r="X174" s="62"/>
    </row>
    <row r="175" spans="23:24" x14ac:dyDescent="0.2">
      <c r="W175" s="62"/>
      <c r="X175" s="62"/>
    </row>
    <row r="176" spans="23:24" x14ac:dyDescent="0.2">
      <c r="W176" s="62"/>
      <c r="X176" s="62"/>
    </row>
    <row r="177" spans="23:24" x14ac:dyDescent="0.2">
      <c r="W177" s="62"/>
      <c r="X177" s="62"/>
    </row>
    <row r="178" spans="23:24" x14ac:dyDescent="0.2">
      <c r="W178" s="62"/>
      <c r="X178" s="62"/>
    </row>
    <row r="179" spans="23:24" x14ac:dyDescent="0.2">
      <c r="W179" s="62"/>
      <c r="X179" s="62"/>
    </row>
    <row r="180" spans="23:24" x14ac:dyDescent="0.2">
      <c r="W180" s="62"/>
      <c r="X180" s="62"/>
    </row>
    <row r="181" spans="23:24" x14ac:dyDescent="0.2">
      <c r="W181" s="62"/>
      <c r="X181" s="62"/>
    </row>
    <row r="182" spans="23:24" x14ac:dyDescent="0.2">
      <c r="W182" s="62"/>
      <c r="X182" s="62"/>
    </row>
    <row r="183" spans="23:24" x14ac:dyDescent="0.2">
      <c r="W183" s="62"/>
      <c r="X183" s="62"/>
    </row>
    <row r="184" spans="23:24" x14ac:dyDescent="0.2">
      <c r="W184" s="62"/>
      <c r="X184" s="62"/>
    </row>
    <row r="185" spans="23:24" x14ac:dyDescent="0.2">
      <c r="W185" s="62"/>
      <c r="X185" s="62"/>
    </row>
    <row r="186" spans="23:24" x14ac:dyDescent="0.2">
      <c r="W186" s="62"/>
      <c r="X186" s="62"/>
    </row>
    <row r="187" spans="23:24" x14ac:dyDescent="0.2">
      <c r="W187" s="62"/>
      <c r="X187" s="62"/>
    </row>
    <row r="188" spans="23:24" x14ac:dyDescent="0.2">
      <c r="W188" s="62"/>
      <c r="X188" s="62"/>
    </row>
    <row r="189" spans="23:24" x14ac:dyDescent="0.2">
      <c r="W189" s="62"/>
      <c r="X189" s="62"/>
    </row>
    <row r="190" spans="23:24" x14ac:dyDescent="0.2">
      <c r="W190" s="62"/>
      <c r="X190" s="62"/>
    </row>
    <row r="191" spans="23:24" x14ac:dyDescent="0.2">
      <c r="W191" s="62"/>
      <c r="X191" s="62"/>
    </row>
    <row r="192" spans="23:24" x14ac:dyDescent="0.2">
      <c r="W192" s="62"/>
      <c r="X192" s="62"/>
    </row>
    <row r="193" spans="23:24" x14ac:dyDescent="0.2">
      <c r="W193" s="62"/>
      <c r="X193" s="62"/>
    </row>
    <row r="194" spans="23:24" x14ac:dyDescent="0.2">
      <c r="W194" s="62"/>
      <c r="X194" s="62"/>
    </row>
    <row r="195" spans="23:24" x14ac:dyDescent="0.2">
      <c r="W195" s="62"/>
      <c r="X195" s="62"/>
    </row>
    <row r="196" spans="23:24" x14ac:dyDescent="0.2">
      <c r="W196" s="62"/>
      <c r="X196" s="62"/>
    </row>
    <row r="197" spans="23:24" x14ac:dyDescent="0.2">
      <c r="W197" s="62"/>
      <c r="X197" s="62"/>
    </row>
    <row r="198" spans="23:24" x14ac:dyDescent="0.2">
      <c r="W198" s="62"/>
      <c r="X198" s="62"/>
    </row>
    <row r="199" spans="23:24" x14ac:dyDescent="0.2">
      <c r="W199" s="62"/>
      <c r="X199" s="62"/>
    </row>
    <row r="200" spans="23:24" x14ac:dyDescent="0.2">
      <c r="W200" s="62"/>
      <c r="X200" s="62"/>
    </row>
    <row r="201" spans="23:24" x14ac:dyDescent="0.2">
      <c r="W201" s="62"/>
      <c r="X201" s="62"/>
    </row>
    <row r="202" spans="23:24" x14ac:dyDescent="0.2">
      <c r="W202" s="62"/>
      <c r="X202" s="62"/>
    </row>
    <row r="203" spans="23:24" x14ac:dyDescent="0.2">
      <c r="W203" s="62"/>
      <c r="X203" s="62"/>
    </row>
    <row r="204" spans="23:24" x14ac:dyDescent="0.2">
      <c r="W204" s="62"/>
      <c r="X204" s="62"/>
    </row>
    <row r="205" spans="23:24" x14ac:dyDescent="0.2">
      <c r="W205" s="62"/>
      <c r="X205" s="62"/>
    </row>
    <row r="206" spans="23:24" x14ac:dyDescent="0.2">
      <c r="W206" s="62"/>
      <c r="X206" s="62"/>
    </row>
    <row r="207" spans="23:24" x14ac:dyDescent="0.2">
      <c r="W207" s="62"/>
      <c r="X207" s="62"/>
    </row>
    <row r="208" spans="23:24" x14ac:dyDescent="0.2">
      <c r="W208" s="62"/>
      <c r="X208" s="62"/>
    </row>
    <row r="209" spans="23:24" x14ac:dyDescent="0.2">
      <c r="W209" s="62"/>
      <c r="X209" s="62"/>
    </row>
    <row r="210" spans="23:24" x14ac:dyDescent="0.2">
      <c r="W210" s="62"/>
      <c r="X210" s="62"/>
    </row>
    <row r="211" spans="23:24" x14ac:dyDescent="0.2">
      <c r="W211" s="62"/>
      <c r="X211" s="62"/>
    </row>
    <row r="212" spans="23:24" x14ac:dyDescent="0.2">
      <c r="W212" s="62"/>
      <c r="X212" s="62"/>
    </row>
    <row r="213" spans="23:24" x14ac:dyDescent="0.2">
      <c r="W213" s="62"/>
      <c r="X213" s="62"/>
    </row>
    <row r="214" spans="23:24" x14ac:dyDescent="0.2">
      <c r="W214" s="62"/>
      <c r="X214" s="62"/>
    </row>
    <row r="215" spans="23:24" x14ac:dyDescent="0.2">
      <c r="W215" s="62"/>
      <c r="X215" s="62"/>
    </row>
    <row r="216" spans="23:24" x14ac:dyDescent="0.2">
      <c r="W216" s="62"/>
      <c r="X216" s="62"/>
    </row>
    <row r="217" spans="23:24" x14ac:dyDescent="0.2">
      <c r="W217" s="62"/>
      <c r="X217" s="62"/>
    </row>
    <row r="218" spans="23:24" x14ac:dyDescent="0.2">
      <c r="W218" s="62"/>
      <c r="X218" s="62"/>
    </row>
    <row r="219" spans="23:24" x14ac:dyDescent="0.2">
      <c r="W219" s="62"/>
      <c r="X219" s="62"/>
    </row>
    <row r="220" spans="23:24" x14ac:dyDescent="0.2">
      <c r="W220" s="62"/>
      <c r="X220" s="62"/>
    </row>
    <row r="221" spans="23:24" x14ac:dyDescent="0.2">
      <c r="W221" s="62"/>
      <c r="X221" s="62"/>
    </row>
    <row r="222" spans="23:24" x14ac:dyDescent="0.2">
      <c r="W222" s="62"/>
      <c r="X222" s="62"/>
    </row>
    <row r="223" spans="23:24" x14ac:dyDescent="0.2">
      <c r="W223" s="62"/>
      <c r="X223" s="62"/>
    </row>
    <row r="224" spans="23:24" x14ac:dyDescent="0.2">
      <c r="W224" s="62"/>
      <c r="X224" s="62"/>
    </row>
    <row r="225" spans="23:24" x14ac:dyDescent="0.2">
      <c r="W225" s="62"/>
      <c r="X225" s="62"/>
    </row>
    <row r="226" spans="23:24" x14ac:dyDescent="0.2">
      <c r="W226" s="62"/>
      <c r="X226" s="62"/>
    </row>
    <row r="227" spans="23:24" x14ac:dyDescent="0.2">
      <c r="W227" s="62"/>
      <c r="X227" s="62"/>
    </row>
    <row r="228" spans="23:24" x14ac:dyDescent="0.2">
      <c r="W228" s="62"/>
      <c r="X228" s="62"/>
    </row>
    <row r="229" spans="23:24" x14ac:dyDescent="0.2">
      <c r="W229" s="62"/>
      <c r="X229" s="62"/>
    </row>
    <row r="230" spans="23:24" x14ac:dyDescent="0.2">
      <c r="W230" s="62"/>
      <c r="X230" s="62"/>
    </row>
    <row r="231" spans="23:24" x14ac:dyDescent="0.2">
      <c r="W231" s="62"/>
      <c r="X231" s="62"/>
    </row>
    <row r="232" spans="23:24" x14ac:dyDescent="0.2">
      <c r="W232" s="62"/>
      <c r="X232" s="62"/>
    </row>
    <row r="233" spans="23:24" x14ac:dyDescent="0.2">
      <c r="W233" s="62"/>
      <c r="X233" s="62"/>
    </row>
    <row r="234" spans="23:24" x14ac:dyDescent="0.2">
      <c r="W234" s="62"/>
      <c r="X234" s="62"/>
    </row>
    <row r="235" spans="23:24" x14ac:dyDescent="0.2">
      <c r="W235" s="62"/>
      <c r="X235" s="62"/>
    </row>
    <row r="236" spans="23:24" x14ac:dyDescent="0.2">
      <c r="W236" s="62"/>
      <c r="X236" s="62"/>
    </row>
    <row r="237" spans="23:24" x14ac:dyDescent="0.2">
      <c r="W237" s="62"/>
      <c r="X237" s="62"/>
    </row>
    <row r="238" spans="23:24" x14ac:dyDescent="0.2">
      <c r="W238" s="62"/>
      <c r="X238" s="62"/>
    </row>
    <row r="239" spans="23:24" x14ac:dyDescent="0.2">
      <c r="W239" s="62"/>
      <c r="X239" s="62"/>
    </row>
    <row r="240" spans="23:24" x14ac:dyDescent="0.2">
      <c r="W240" s="62"/>
      <c r="X240" s="62"/>
    </row>
    <row r="241" spans="23:24" x14ac:dyDescent="0.2">
      <c r="W241" s="62"/>
      <c r="X241" s="62"/>
    </row>
    <row r="242" spans="23:24" x14ac:dyDescent="0.2">
      <c r="W242" s="62"/>
      <c r="X242" s="62"/>
    </row>
    <row r="243" spans="23:24" x14ac:dyDescent="0.2">
      <c r="W243" s="62"/>
      <c r="X243" s="62"/>
    </row>
    <row r="244" spans="23:24" x14ac:dyDescent="0.2">
      <c r="W244" s="62"/>
      <c r="X244" s="62"/>
    </row>
    <row r="245" spans="23:24" x14ac:dyDescent="0.2">
      <c r="W245" s="62"/>
      <c r="X245" s="62"/>
    </row>
    <row r="246" spans="23:24" x14ac:dyDescent="0.2">
      <c r="W246" s="62"/>
      <c r="X246" s="62"/>
    </row>
    <row r="247" spans="23:24" x14ac:dyDescent="0.2">
      <c r="W247" s="62"/>
      <c r="X247" s="62"/>
    </row>
    <row r="248" spans="23:24" x14ac:dyDescent="0.2">
      <c r="W248" s="62"/>
      <c r="X248" s="62"/>
    </row>
    <row r="249" spans="23:24" x14ac:dyDescent="0.2">
      <c r="W249" s="62"/>
      <c r="X249" s="62"/>
    </row>
    <row r="250" spans="23:24" x14ac:dyDescent="0.2">
      <c r="W250" s="62"/>
      <c r="X250" s="62"/>
    </row>
    <row r="251" spans="23:24" x14ac:dyDescent="0.2">
      <c r="W251" s="62"/>
      <c r="X251" s="62"/>
    </row>
    <row r="252" spans="23:24" x14ac:dyDescent="0.2">
      <c r="W252" s="62"/>
      <c r="X252" s="62"/>
    </row>
    <row r="253" spans="23:24" x14ac:dyDescent="0.2">
      <c r="W253" s="62"/>
      <c r="X253" s="62"/>
    </row>
    <row r="254" spans="23:24" x14ac:dyDescent="0.2">
      <c r="W254" s="62"/>
      <c r="X254" s="62"/>
    </row>
    <row r="255" spans="23:24" x14ac:dyDescent="0.2">
      <c r="W255" s="62"/>
      <c r="X255" s="62"/>
    </row>
    <row r="256" spans="23:24" x14ac:dyDescent="0.2">
      <c r="W256" s="62"/>
      <c r="X256" s="62"/>
    </row>
    <row r="257" spans="23:24" x14ac:dyDescent="0.2">
      <c r="W257" s="62"/>
      <c r="X257" s="62"/>
    </row>
    <row r="258" spans="23:24" x14ac:dyDescent="0.2">
      <c r="W258" s="62"/>
      <c r="X258" s="62"/>
    </row>
    <row r="259" spans="23:24" x14ac:dyDescent="0.2">
      <c r="W259" s="62"/>
      <c r="X259" s="62"/>
    </row>
    <row r="260" spans="23:24" x14ac:dyDescent="0.2">
      <c r="W260" s="62"/>
      <c r="X260" s="62"/>
    </row>
    <row r="261" spans="23:24" x14ac:dyDescent="0.2">
      <c r="W261" s="62"/>
      <c r="X261" s="62"/>
    </row>
    <row r="262" spans="23:24" x14ac:dyDescent="0.2">
      <c r="W262" s="62"/>
      <c r="X262" s="62"/>
    </row>
    <row r="263" spans="23:24" x14ac:dyDescent="0.2">
      <c r="W263" s="62"/>
      <c r="X263" s="62"/>
    </row>
    <row r="264" spans="23:24" x14ac:dyDescent="0.2">
      <c r="W264" s="62"/>
      <c r="X264" s="62"/>
    </row>
    <row r="265" spans="23:24" x14ac:dyDescent="0.2">
      <c r="W265" s="62"/>
      <c r="X265" s="62"/>
    </row>
    <row r="266" spans="23:24" x14ac:dyDescent="0.2">
      <c r="W266" s="62"/>
      <c r="X266" s="62"/>
    </row>
    <row r="267" spans="23:24" x14ac:dyDescent="0.2">
      <c r="W267" s="62"/>
      <c r="X267" s="62"/>
    </row>
    <row r="268" spans="23:24" x14ac:dyDescent="0.2">
      <c r="W268" s="62"/>
      <c r="X268" s="62"/>
    </row>
    <row r="269" spans="23:24" x14ac:dyDescent="0.2">
      <c r="W269" s="62"/>
      <c r="X269" s="62"/>
    </row>
    <row r="270" spans="23:24" x14ac:dyDescent="0.2">
      <c r="W270" s="62"/>
      <c r="X270" s="62"/>
    </row>
    <row r="271" spans="23:24" x14ac:dyDescent="0.2">
      <c r="W271" s="62"/>
      <c r="X271" s="62"/>
    </row>
    <row r="272" spans="23:24" x14ac:dyDescent="0.2">
      <c r="W272" s="62"/>
      <c r="X272" s="62"/>
    </row>
    <row r="273" spans="23:24" x14ac:dyDescent="0.2">
      <c r="W273" s="62"/>
      <c r="X273" s="62"/>
    </row>
    <row r="274" spans="23:24" x14ac:dyDescent="0.2">
      <c r="W274" s="62"/>
      <c r="X274" s="62"/>
    </row>
    <row r="275" spans="23:24" x14ac:dyDescent="0.2">
      <c r="W275" s="62"/>
      <c r="X275" s="62"/>
    </row>
    <row r="276" spans="23:24" x14ac:dyDescent="0.2">
      <c r="W276" s="62"/>
      <c r="X276" s="62"/>
    </row>
    <row r="277" spans="23:24" x14ac:dyDescent="0.2">
      <c r="W277" s="62"/>
      <c r="X277" s="62"/>
    </row>
    <row r="278" spans="23:24" x14ac:dyDescent="0.2">
      <c r="W278" s="62"/>
      <c r="X278" s="62"/>
    </row>
    <row r="279" spans="23:24" x14ac:dyDescent="0.2">
      <c r="W279" s="62"/>
      <c r="X279" s="62"/>
    </row>
    <row r="280" spans="23:24" x14ac:dyDescent="0.2">
      <c r="W280" s="62"/>
      <c r="X280" s="62"/>
    </row>
    <row r="281" spans="23:24" x14ac:dyDescent="0.2">
      <c r="W281" s="62"/>
      <c r="X281" s="62"/>
    </row>
    <row r="282" spans="23:24" x14ac:dyDescent="0.2">
      <c r="W282" s="62"/>
      <c r="X282" s="62"/>
    </row>
    <row r="283" spans="23:24" x14ac:dyDescent="0.2">
      <c r="W283" s="62"/>
      <c r="X283" s="62"/>
    </row>
    <row r="284" spans="23:24" x14ac:dyDescent="0.2">
      <c r="W284" s="62"/>
      <c r="X284" s="62"/>
    </row>
    <row r="285" spans="23:24" x14ac:dyDescent="0.2">
      <c r="W285" s="62"/>
      <c r="X285" s="62"/>
    </row>
    <row r="286" spans="23:24" x14ac:dyDescent="0.2">
      <c r="W286" s="62"/>
      <c r="X286" s="62"/>
    </row>
    <row r="287" spans="23:24" x14ac:dyDescent="0.2">
      <c r="W287" s="62"/>
      <c r="X287" s="62"/>
    </row>
    <row r="288" spans="23:24" x14ac:dyDescent="0.2">
      <c r="W288" s="62"/>
      <c r="X288" s="62"/>
    </row>
    <row r="289" spans="23:24" x14ac:dyDescent="0.2">
      <c r="W289" s="62"/>
      <c r="X289" s="62"/>
    </row>
    <row r="290" spans="23:24" x14ac:dyDescent="0.2">
      <c r="W290" s="62"/>
      <c r="X290" s="62"/>
    </row>
    <row r="291" spans="23:24" x14ac:dyDescent="0.2">
      <c r="W291" s="62"/>
      <c r="X291" s="62"/>
    </row>
    <row r="292" spans="23:24" x14ac:dyDescent="0.2">
      <c r="W292" s="62"/>
      <c r="X292" s="62"/>
    </row>
    <row r="293" spans="23:24" x14ac:dyDescent="0.2">
      <c r="W293" s="62"/>
      <c r="X293" s="62"/>
    </row>
    <row r="294" spans="23:24" x14ac:dyDescent="0.2">
      <c r="W294" s="62"/>
      <c r="X294" s="62"/>
    </row>
    <row r="295" spans="23:24" x14ac:dyDescent="0.2">
      <c r="W295" s="62"/>
      <c r="X295" s="62"/>
    </row>
    <row r="296" spans="23:24" x14ac:dyDescent="0.2">
      <c r="W296" s="62"/>
      <c r="X296" s="62"/>
    </row>
    <row r="297" spans="23:24" x14ac:dyDescent="0.2">
      <c r="W297" s="62"/>
      <c r="X297" s="62"/>
    </row>
    <row r="298" spans="23:24" x14ac:dyDescent="0.2">
      <c r="W298" s="62"/>
      <c r="X298" s="62"/>
    </row>
    <row r="299" spans="23:24" x14ac:dyDescent="0.2">
      <c r="W299" s="62"/>
      <c r="X299" s="62"/>
    </row>
    <row r="300" spans="23:24" x14ac:dyDescent="0.2">
      <c r="W300" s="62"/>
      <c r="X300" s="62"/>
    </row>
    <row r="301" spans="23:24" x14ac:dyDescent="0.2">
      <c r="W301" s="62"/>
      <c r="X301" s="62"/>
    </row>
    <row r="302" spans="23:24" x14ac:dyDescent="0.2">
      <c r="W302" s="62"/>
      <c r="X302" s="62"/>
    </row>
    <row r="303" spans="23:24" x14ac:dyDescent="0.2">
      <c r="W303" s="62"/>
      <c r="X303" s="62"/>
    </row>
    <row r="304" spans="23:24" x14ac:dyDescent="0.2">
      <c r="W304" s="62"/>
      <c r="X304" s="62"/>
    </row>
    <row r="305" spans="23:24" x14ac:dyDescent="0.2">
      <c r="W305" s="62"/>
      <c r="X305" s="62"/>
    </row>
    <row r="306" spans="23:24" x14ac:dyDescent="0.2">
      <c r="W306" s="62"/>
      <c r="X306" s="62"/>
    </row>
    <row r="307" spans="23:24" x14ac:dyDescent="0.2">
      <c r="W307" s="62"/>
      <c r="X307" s="62"/>
    </row>
    <row r="308" spans="23:24" x14ac:dyDescent="0.2">
      <c r="W308" s="62"/>
      <c r="X308" s="62"/>
    </row>
    <row r="309" spans="23:24" x14ac:dyDescent="0.2">
      <c r="W309" s="62"/>
      <c r="X309" s="62"/>
    </row>
    <row r="310" spans="23:24" x14ac:dyDescent="0.2">
      <c r="W310" s="62"/>
      <c r="X310" s="62"/>
    </row>
    <row r="311" spans="23:24" x14ac:dyDescent="0.2">
      <c r="W311" s="62"/>
      <c r="X311" s="62"/>
    </row>
    <row r="312" spans="23:24" x14ac:dyDescent="0.2">
      <c r="W312" s="62"/>
      <c r="X312" s="62"/>
    </row>
    <row r="313" spans="23:24" x14ac:dyDescent="0.2">
      <c r="W313" s="62"/>
      <c r="X313" s="62"/>
    </row>
    <row r="314" spans="23:24" x14ac:dyDescent="0.2">
      <c r="W314" s="62"/>
      <c r="X314" s="62"/>
    </row>
    <row r="315" spans="23:24" x14ac:dyDescent="0.2">
      <c r="W315" s="62"/>
      <c r="X315" s="62"/>
    </row>
    <row r="316" spans="23:24" x14ac:dyDescent="0.2">
      <c r="W316" s="62"/>
      <c r="X316" s="62"/>
    </row>
    <row r="317" spans="23:24" x14ac:dyDescent="0.2">
      <c r="W317" s="62"/>
      <c r="X317" s="62"/>
    </row>
    <row r="318" spans="23:24" x14ac:dyDescent="0.2">
      <c r="W318" s="62"/>
      <c r="X318" s="62"/>
    </row>
    <row r="319" spans="23:24" x14ac:dyDescent="0.2">
      <c r="W319" s="62"/>
      <c r="X319" s="62"/>
    </row>
    <row r="320" spans="23:24" x14ac:dyDescent="0.2">
      <c r="W320" s="62"/>
      <c r="X320" s="62"/>
    </row>
    <row r="321" spans="23:24" x14ac:dyDescent="0.2">
      <c r="W321" s="62"/>
      <c r="X321" s="62"/>
    </row>
    <row r="322" spans="23:24" x14ac:dyDescent="0.2">
      <c r="W322" s="62"/>
      <c r="X322" s="62"/>
    </row>
    <row r="323" spans="23:24" x14ac:dyDescent="0.2">
      <c r="W323" s="62"/>
      <c r="X323" s="62"/>
    </row>
    <row r="324" spans="23:24" x14ac:dyDescent="0.2">
      <c r="W324" s="62"/>
      <c r="X324" s="62"/>
    </row>
    <row r="325" spans="23:24" x14ac:dyDescent="0.2">
      <c r="W325" s="62"/>
      <c r="X325" s="62"/>
    </row>
    <row r="326" spans="23:24" x14ac:dyDescent="0.2">
      <c r="W326" s="62"/>
      <c r="X326" s="62"/>
    </row>
    <row r="327" spans="23:24" x14ac:dyDescent="0.2">
      <c r="W327" s="62"/>
      <c r="X327" s="62"/>
    </row>
    <row r="328" spans="23:24" x14ac:dyDescent="0.2">
      <c r="W328" s="62"/>
      <c r="X328" s="62"/>
    </row>
    <row r="329" spans="23:24" x14ac:dyDescent="0.2">
      <c r="W329" s="62"/>
      <c r="X329" s="62"/>
    </row>
    <row r="330" spans="23:24" x14ac:dyDescent="0.2">
      <c r="W330" s="62"/>
      <c r="X330" s="62"/>
    </row>
    <row r="331" spans="23:24" x14ac:dyDescent="0.2">
      <c r="W331" s="62"/>
      <c r="X331" s="62"/>
    </row>
    <row r="332" spans="23:24" x14ac:dyDescent="0.2">
      <c r="W332" s="62"/>
      <c r="X332" s="62"/>
    </row>
    <row r="333" spans="23:24" x14ac:dyDescent="0.2">
      <c r="W333" s="62"/>
      <c r="X333" s="62"/>
    </row>
    <row r="334" spans="23:24" x14ac:dyDescent="0.2">
      <c r="W334" s="62"/>
      <c r="X334" s="62"/>
    </row>
    <row r="335" spans="23:24" x14ac:dyDescent="0.2">
      <c r="W335" s="62"/>
      <c r="X335" s="62"/>
    </row>
    <row r="336" spans="23:24" x14ac:dyDescent="0.2">
      <c r="W336" s="62"/>
      <c r="X336" s="62"/>
    </row>
    <row r="337" spans="23:24" x14ac:dyDescent="0.2">
      <c r="W337" s="62"/>
      <c r="X337" s="62"/>
    </row>
    <row r="338" spans="23:24" x14ac:dyDescent="0.2">
      <c r="W338" s="62"/>
      <c r="X338" s="62"/>
    </row>
    <row r="339" spans="23:24" x14ac:dyDescent="0.2">
      <c r="W339" s="62"/>
      <c r="X339" s="62"/>
    </row>
    <row r="340" spans="23:24" x14ac:dyDescent="0.2">
      <c r="W340" s="62"/>
      <c r="X340" s="62"/>
    </row>
    <row r="341" spans="23:24" x14ac:dyDescent="0.2">
      <c r="W341" s="62"/>
      <c r="X341" s="62"/>
    </row>
    <row r="342" spans="23:24" x14ac:dyDescent="0.2">
      <c r="W342" s="62"/>
      <c r="X342" s="62"/>
    </row>
    <row r="343" spans="23:24" x14ac:dyDescent="0.2">
      <c r="W343" s="62"/>
      <c r="X343" s="62"/>
    </row>
    <row r="344" spans="23:24" x14ac:dyDescent="0.2">
      <c r="W344" s="62"/>
      <c r="X344" s="62"/>
    </row>
    <row r="345" spans="23:24" x14ac:dyDescent="0.2">
      <c r="W345" s="62"/>
      <c r="X345" s="62"/>
    </row>
    <row r="346" spans="23:24" x14ac:dyDescent="0.2">
      <c r="W346" s="62"/>
      <c r="X346" s="62"/>
    </row>
    <row r="347" spans="23:24" x14ac:dyDescent="0.2">
      <c r="W347" s="62"/>
      <c r="X347" s="62"/>
    </row>
    <row r="348" spans="23:24" x14ac:dyDescent="0.2">
      <c r="W348" s="62"/>
      <c r="X348" s="62"/>
    </row>
    <row r="349" spans="23:24" x14ac:dyDescent="0.2">
      <c r="W349" s="62"/>
      <c r="X349" s="62"/>
    </row>
    <row r="350" spans="23:24" x14ac:dyDescent="0.2">
      <c r="W350" s="62"/>
      <c r="X350" s="62"/>
    </row>
    <row r="351" spans="23:24" x14ac:dyDescent="0.2">
      <c r="W351" s="62"/>
      <c r="X351" s="62"/>
    </row>
    <row r="352" spans="23:24" x14ac:dyDescent="0.2">
      <c r="W352" s="62"/>
      <c r="X352" s="62"/>
    </row>
    <row r="353" spans="23:24" x14ac:dyDescent="0.2">
      <c r="W353" s="62"/>
      <c r="X353" s="62"/>
    </row>
    <row r="354" spans="23:24" x14ac:dyDescent="0.2">
      <c r="W354" s="62"/>
      <c r="X354" s="62"/>
    </row>
    <row r="355" spans="23:24" x14ac:dyDescent="0.2">
      <c r="W355" s="62"/>
      <c r="X355" s="62"/>
    </row>
    <row r="356" spans="23:24" x14ac:dyDescent="0.2">
      <c r="W356" s="62"/>
      <c r="X356" s="62"/>
    </row>
    <row r="357" spans="23:24" x14ac:dyDescent="0.2">
      <c r="W357" s="62"/>
      <c r="X357" s="62"/>
    </row>
    <row r="358" spans="23:24" x14ac:dyDescent="0.2">
      <c r="W358" s="62"/>
      <c r="X358" s="62"/>
    </row>
    <row r="359" spans="23:24" x14ac:dyDescent="0.2">
      <c r="W359" s="62"/>
      <c r="X359" s="62"/>
    </row>
    <row r="360" spans="23:24" x14ac:dyDescent="0.2">
      <c r="W360" s="62"/>
      <c r="X360" s="62"/>
    </row>
    <row r="361" spans="23:24" x14ac:dyDescent="0.2">
      <c r="W361" s="62"/>
      <c r="X361" s="62"/>
    </row>
    <row r="362" spans="23:24" x14ac:dyDescent="0.2">
      <c r="W362" s="62"/>
      <c r="X362" s="62"/>
    </row>
    <row r="363" spans="23:24" x14ac:dyDescent="0.2">
      <c r="W363" s="62"/>
      <c r="X363" s="62"/>
    </row>
    <row r="364" spans="23:24" x14ac:dyDescent="0.2">
      <c r="W364" s="62"/>
      <c r="X364" s="62"/>
    </row>
    <row r="365" spans="23:24" x14ac:dyDescent="0.2">
      <c r="W365" s="62"/>
      <c r="X365" s="62"/>
    </row>
    <row r="366" spans="23:24" x14ac:dyDescent="0.2">
      <c r="W366" s="62"/>
      <c r="X366" s="62"/>
    </row>
    <row r="367" spans="23:24" x14ac:dyDescent="0.2">
      <c r="W367" s="62"/>
      <c r="X367" s="62"/>
    </row>
    <row r="368" spans="23:24" x14ac:dyDescent="0.2">
      <c r="W368" s="62"/>
      <c r="X368" s="62"/>
    </row>
    <row r="369" spans="23:24" x14ac:dyDescent="0.2">
      <c r="W369" s="62"/>
      <c r="X369" s="62"/>
    </row>
    <row r="370" spans="23:24" x14ac:dyDescent="0.2">
      <c r="W370" s="62"/>
      <c r="X370" s="62"/>
    </row>
    <row r="371" spans="23:24" x14ac:dyDescent="0.2">
      <c r="W371" s="62"/>
      <c r="X371" s="62"/>
    </row>
    <row r="372" spans="23:24" x14ac:dyDescent="0.2">
      <c r="W372" s="62"/>
      <c r="X372" s="62"/>
    </row>
    <row r="373" spans="23:24" x14ac:dyDescent="0.2">
      <c r="W373" s="62"/>
      <c r="X373" s="62"/>
    </row>
    <row r="374" spans="23:24" x14ac:dyDescent="0.2">
      <c r="W374" s="62"/>
      <c r="X374" s="62"/>
    </row>
    <row r="375" spans="23:24" x14ac:dyDescent="0.2">
      <c r="W375" s="62"/>
      <c r="X375" s="62"/>
    </row>
    <row r="376" spans="23:24" x14ac:dyDescent="0.2">
      <c r="W376" s="62"/>
      <c r="X376" s="62"/>
    </row>
    <row r="377" spans="23:24" x14ac:dyDescent="0.2">
      <c r="W377" s="62"/>
      <c r="X377" s="62"/>
    </row>
    <row r="378" spans="23:24" x14ac:dyDescent="0.2">
      <c r="W378" s="62"/>
      <c r="X378" s="62"/>
    </row>
    <row r="379" spans="23:24" x14ac:dyDescent="0.2">
      <c r="W379" s="62"/>
      <c r="X379" s="62"/>
    </row>
    <row r="380" spans="23:24" x14ac:dyDescent="0.2">
      <c r="W380" s="62"/>
      <c r="X380" s="62"/>
    </row>
    <row r="381" spans="23:24" x14ac:dyDescent="0.2">
      <c r="W381" s="62"/>
      <c r="X381" s="62"/>
    </row>
    <row r="382" spans="23:24" x14ac:dyDescent="0.2">
      <c r="W382" s="62"/>
      <c r="X382" s="62"/>
    </row>
    <row r="383" spans="23:24" x14ac:dyDescent="0.2">
      <c r="W383" s="62"/>
      <c r="X383" s="62"/>
    </row>
    <row r="384" spans="23:24" x14ac:dyDescent="0.2">
      <c r="W384" s="62"/>
      <c r="X384" s="62"/>
    </row>
    <row r="385" spans="23:24" x14ac:dyDescent="0.2">
      <c r="W385" s="62"/>
      <c r="X385" s="62"/>
    </row>
    <row r="386" spans="23:24" x14ac:dyDescent="0.2">
      <c r="W386" s="62"/>
      <c r="X386" s="62"/>
    </row>
    <row r="387" spans="23:24" x14ac:dyDescent="0.2">
      <c r="W387" s="62"/>
      <c r="X387" s="62"/>
    </row>
    <row r="388" spans="23:24" x14ac:dyDescent="0.2">
      <c r="W388" s="62"/>
      <c r="X388" s="62"/>
    </row>
    <row r="389" spans="23:24" x14ac:dyDescent="0.2">
      <c r="W389" s="62"/>
      <c r="X389" s="62"/>
    </row>
    <row r="390" spans="23:24" x14ac:dyDescent="0.2">
      <c r="W390" s="62"/>
      <c r="X390" s="62"/>
    </row>
    <row r="391" spans="23:24" x14ac:dyDescent="0.2">
      <c r="W391" s="62"/>
      <c r="X391" s="62"/>
    </row>
    <row r="392" spans="23:24" x14ac:dyDescent="0.2">
      <c r="W392" s="62"/>
      <c r="X392" s="62"/>
    </row>
    <row r="393" spans="23:24" x14ac:dyDescent="0.2">
      <c r="W393" s="62"/>
      <c r="X393" s="62"/>
    </row>
    <row r="394" spans="23:24" x14ac:dyDescent="0.2">
      <c r="W394" s="62"/>
      <c r="X394" s="62"/>
    </row>
    <row r="395" spans="23:24" x14ac:dyDescent="0.2">
      <c r="W395" s="62"/>
      <c r="X395" s="62"/>
    </row>
    <row r="396" spans="23:24" x14ac:dyDescent="0.2">
      <c r="W396" s="62"/>
      <c r="X396" s="62"/>
    </row>
    <row r="397" spans="23:24" x14ac:dyDescent="0.2">
      <c r="W397" s="62"/>
      <c r="X397" s="62"/>
    </row>
    <row r="398" spans="23:24" x14ac:dyDescent="0.2">
      <c r="W398" s="62"/>
      <c r="X398" s="62"/>
    </row>
    <row r="399" spans="23:24" x14ac:dyDescent="0.2">
      <c r="W399" s="62"/>
      <c r="X399" s="62"/>
    </row>
    <row r="400" spans="23:24" x14ac:dyDescent="0.2">
      <c r="W400" s="62"/>
      <c r="X400" s="62"/>
    </row>
    <row r="401" spans="23:24" x14ac:dyDescent="0.2">
      <c r="W401" s="62"/>
      <c r="X401" s="62"/>
    </row>
    <row r="402" spans="23:24" x14ac:dyDescent="0.2">
      <c r="W402" s="62"/>
      <c r="X402" s="62"/>
    </row>
    <row r="403" spans="23:24" x14ac:dyDescent="0.2">
      <c r="W403" s="62"/>
      <c r="X403" s="62"/>
    </row>
    <row r="404" spans="23:24" x14ac:dyDescent="0.2">
      <c r="W404" s="62"/>
      <c r="X404" s="62"/>
    </row>
    <row r="405" spans="23:24" x14ac:dyDescent="0.2">
      <c r="W405" s="62"/>
      <c r="X405" s="62"/>
    </row>
    <row r="406" spans="23:24" x14ac:dyDescent="0.2">
      <c r="W406" s="62"/>
      <c r="X406" s="62"/>
    </row>
    <row r="407" spans="23:24" x14ac:dyDescent="0.2">
      <c r="W407" s="62"/>
      <c r="X407" s="62"/>
    </row>
    <row r="408" spans="23:24" x14ac:dyDescent="0.2">
      <c r="W408" s="62"/>
      <c r="X408" s="62"/>
    </row>
    <row r="409" spans="23:24" x14ac:dyDescent="0.2">
      <c r="W409" s="62"/>
      <c r="X409" s="62"/>
    </row>
    <row r="410" spans="23:24" x14ac:dyDescent="0.2">
      <c r="W410" s="62"/>
      <c r="X410" s="62"/>
    </row>
    <row r="411" spans="23:24" x14ac:dyDescent="0.2">
      <c r="W411" s="62"/>
      <c r="X411" s="62"/>
    </row>
    <row r="412" spans="23:24" x14ac:dyDescent="0.2">
      <c r="W412" s="62"/>
      <c r="X412" s="62"/>
    </row>
    <row r="413" spans="23:24" x14ac:dyDescent="0.2">
      <c r="W413" s="62"/>
      <c r="X413" s="62"/>
    </row>
    <row r="414" spans="23:24" x14ac:dyDescent="0.2">
      <c r="W414" s="62"/>
      <c r="X414" s="62"/>
    </row>
    <row r="415" spans="23:24" x14ac:dyDescent="0.2">
      <c r="W415" s="62"/>
      <c r="X415" s="62"/>
    </row>
    <row r="416" spans="23:24" x14ac:dyDescent="0.2">
      <c r="W416" s="62"/>
      <c r="X416" s="62"/>
    </row>
    <row r="417" spans="23:24" x14ac:dyDescent="0.2">
      <c r="W417" s="62"/>
      <c r="X417" s="62"/>
    </row>
    <row r="418" spans="23:24" x14ac:dyDescent="0.2">
      <c r="W418" s="62"/>
      <c r="X418" s="62"/>
    </row>
    <row r="419" spans="23:24" x14ac:dyDescent="0.2">
      <c r="W419" s="62"/>
      <c r="X419" s="62"/>
    </row>
    <row r="420" spans="23:24" x14ac:dyDescent="0.2">
      <c r="W420" s="62"/>
      <c r="X420" s="62"/>
    </row>
    <row r="421" spans="23:24" x14ac:dyDescent="0.2">
      <c r="W421" s="62"/>
      <c r="X421" s="62"/>
    </row>
    <row r="422" spans="23:24" x14ac:dyDescent="0.2">
      <c r="W422" s="62"/>
      <c r="X422" s="62"/>
    </row>
    <row r="423" spans="23:24" x14ac:dyDescent="0.2">
      <c r="W423" s="62"/>
      <c r="X423" s="62"/>
    </row>
    <row r="424" spans="23:24" x14ac:dyDescent="0.2">
      <c r="W424" s="62"/>
      <c r="X424" s="62"/>
    </row>
    <row r="425" spans="23:24" x14ac:dyDescent="0.2">
      <c r="W425" s="62"/>
      <c r="X425" s="62"/>
    </row>
    <row r="426" spans="23:24" x14ac:dyDescent="0.2">
      <c r="W426" s="62"/>
      <c r="X426" s="62"/>
    </row>
    <row r="427" spans="23:24" x14ac:dyDescent="0.2">
      <c r="W427" s="62"/>
      <c r="X427" s="62"/>
    </row>
    <row r="428" spans="23:24" x14ac:dyDescent="0.2">
      <c r="W428" s="62"/>
      <c r="X428" s="62"/>
    </row>
    <row r="429" spans="23:24" x14ac:dyDescent="0.2">
      <c r="W429" s="62"/>
      <c r="X429" s="62"/>
    </row>
    <row r="430" spans="23:24" x14ac:dyDescent="0.2">
      <c r="W430" s="62"/>
      <c r="X430" s="62"/>
    </row>
    <row r="431" spans="23:24" x14ac:dyDescent="0.2">
      <c r="W431" s="62"/>
      <c r="X431" s="62"/>
    </row>
    <row r="432" spans="23:24" x14ac:dyDescent="0.2">
      <c r="W432" s="62"/>
      <c r="X432" s="62"/>
    </row>
    <row r="433" spans="23:24" x14ac:dyDescent="0.2">
      <c r="W433" s="62"/>
      <c r="X433" s="62"/>
    </row>
    <row r="434" spans="23:24" x14ac:dyDescent="0.2">
      <c r="W434" s="62"/>
      <c r="X434" s="62"/>
    </row>
    <row r="435" spans="23:24" x14ac:dyDescent="0.2">
      <c r="W435" s="62"/>
      <c r="X435" s="62"/>
    </row>
    <row r="436" spans="23:24" x14ac:dyDescent="0.2">
      <c r="W436" s="62"/>
      <c r="X436" s="62"/>
    </row>
    <row r="437" spans="23:24" x14ac:dyDescent="0.2">
      <c r="W437" s="62"/>
      <c r="X437" s="62"/>
    </row>
    <row r="438" spans="23:24" x14ac:dyDescent="0.2">
      <c r="W438" s="62"/>
      <c r="X438" s="62"/>
    </row>
    <row r="439" spans="23:24" x14ac:dyDescent="0.2">
      <c r="W439" s="62"/>
      <c r="X439" s="62"/>
    </row>
    <row r="440" spans="23:24" x14ac:dyDescent="0.2">
      <c r="W440" s="62"/>
      <c r="X440" s="62"/>
    </row>
    <row r="441" spans="23:24" x14ac:dyDescent="0.2">
      <c r="W441" s="62"/>
      <c r="X441" s="62"/>
    </row>
    <row r="442" spans="23:24" x14ac:dyDescent="0.2">
      <c r="W442" s="62"/>
      <c r="X442" s="62"/>
    </row>
    <row r="443" spans="23:24" x14ac:dyDescent="0.2">
      <c r="W443" s="62"/>
      <c r="X443" s="62"/>
    </row>
    <row r="444" spans="23:24" x14ac:dyDescent="0.2">
      <c r="W444" s="62"/>
      <c r="X444" s="62"/>
    </row>
    <row r="445" spans="23:24" x14ac:dyDescent="0.2">
      <c r="W445" s="62"/>
      <c r="X445" s="62"/>
    </row>
    <row r="446" spans="23:24" x14ac:dyDescent="0.2">
      <c r="W446" s="62"/>
      <c r="X446" s="62"/>
    </row>
    <row r="447" spans="23:24" x14ac:dyDescent="0.2">
      <c r="W447" s="62"/>
      <c r="X447" s="62"/>
    </row>
    <row r="448" spans="23:24" x14ac:dyDescent="0.2">
      <c r="W448" s="62"/>
      <c r="X448" s="62"/>
    </row>
    <row r="449" spans="23:24" x14ac:dyDescent="0.2">
      <c r="W449" s="62"/>
      <c r="X449" s="62"/>
    </row>
    <row r="450" spans="23:24" x14ac:dyDescent="0.2">
      <c r="W450" s="62"/>
      <c r="X450" s="62"/>
    </row>
    <row r="451" spans="23:24" x14ac:dyDescent="0.2">
      <c r="W451" s="62"/>
      <c r="X451" s="62"/>
    </row>
    <row r="452" spans="23:24" x14ac:dyDescent="0.2">
      <c r="W452" s="62"/>
      <c r="X452" s="62"/>
    </row>
    <row r="453" spans="23:24" x14ac:dyDescent="0.2">
      <c r="W453" s="62"/>
      <c r="X453" s="62"/>
    </row>
    <row r="454" spans="23:24" x14ac:dyDescent="0.2">
      <c r="W454" s="62"/>
      <c r="X454" s="62"/>
    </row>
    <row r="455" spans="23:24" x14ac:dyDescent="0.2">
      <c r="W455" s="62"/>
      <c r="X455" s="62"/>
    </row>
    <row r="456" spans="23:24" x14ac:dyDescent="0.2">
      <c r="W456" s="62"/>
      <c r="X456" s="62"/>
    </row>
    <row r="457" spans="23:24" x14ac:dyDescent="0.2">
      <c r="W457" s="62"/>
      <c r="X457" s="62"/>
    </row>
    <row r="458" spans="23:24" x14ac:dyDescent="0.2">
      <c r="W458" s="62"/>
      <c r="X458" s="62"/>
    </row>
    <row r="459" spans="23:24" x14ac:dyDescent="0.2">
      <c r="W459" s="62"/>
      <c r="X459" s="62"/>
    </row>
    <row r="460" spans="23:24" x14ac:dyDescent="0.2">
      <c r="W460" s="62"/>
      <c r="X460" s="62"/>
    </row>
    <row r="461" spans="23:24" x14ac:dyDescent="0.2">
      <c r="W461" s="62"/>
      <c r="X461" s="62"/>
    </row>
    <row r="462" spans="23:24" x14ac:dyDescent="0.2">
      <c r="W462" s="62"/>
      <c r="X462" s="62"/>
    </row>
    <row r="463" spans="23:24" x14ac:dyDescent="0.2">
      <c r="W463" s="62"/>
      <c r="X463" s="62"/>
    </row>
    <row r="464" spans="23:24" x14ac:dyDescent="0.2">
      <c r="W464" s="62"/>
      <c r="X464" s="62"/>
    </row>
    <row r="465" spans="23:24" x14ac:dyDescent="0.2">
      <c r="W465" s="62"/>
      <c r="X465" s="62"/>
    </row>
    <row r="466" spans="23:24" x14ac:dyDescent="0.2">
      <c r="W466" s="62"/>
      <c r="X466" s="62"/>
    </row>
    <row r="467" spans="23:24" x14ac:dyDescent="0.2">
      <c r="W467" s="62"/>
      <c r="X467" s="62"/>
    </row>
    <row r="468" spans="23:24" x14ac:dyDescent="0.2">
      <c r="W468" s="62"/>
      <c r="X468" s="62"/>
    </row>
    <row r="469" spans="23:24" x14ac:dyDescent="0.2">
      <c r="W469" s="62"/>
      <c r="X469" s="62"/>
    </row>
    <row r="470" spans="23:24" x14ac:dyDescent="0.2">
      <c r="W470" s="62"/>
      <c r="X470" s="62"/>
    </row>
    <row r="471" spans="23:24" x14ac:dyDescent="0.2">
      <c r="W471" s="62"/>
      <c r="X471" s="62"/>
    </row>
    <row r="472" spans="23:24" x14ac:dyDescent="0.2">
      <c r="W472" s="62"/>
      <c r="X472" s="62"/>
    </row>
    <row r="473" spans="23:24" x14ac:dyDescent="0.2">
      <c r="W473" s="62"/>
      <c r="X473" s="62"/>
    </row>
    <row r="474" spans="23:24" x14ac:dyDescent="0.2">
      <c r="W474" s="62"/>
      <c r="X474" s="62"/>
    </row>
    <row r="475" spans="23:24" x14ac:dyDescent="0.2">
      <c r="W475" s="62"/>
      <c r="X475" s="62"/>
    </row>
    <row r="476" spans="23:24" x14ac:dyDescent="0.2">
      <c r="W476" s="62"/>
      <c r="X476" s="62"/>
    </row>
    <row r="477" spans="23:24" x14ac:dyDescent="0.2">
      <c r="W477" s="62"/>
      <c r="X477" s="62"/>
    </row>
    <row r="478" spans="23:24" x14ac:dyDescent="0.2">
      <c r="W478" s="62"/>
      <c r="X478" s="62"/>
    </row>
    <row r="479" spans="23:24" x14ac:dyDescent="0.2">
      <c r="W479" s="62"/>
      <c r="X479" s="62"/>
    </row>
    <row r="480" spans="23:24" x14ac:dyDescent="0.2">
      <c r="W480" s="62"/>
      <c r="X480" s="62"/>
    </row>
    <row r="481" spans="23:24" x14ac:dyDescent="0.2">
      <c r="W481" s="62"/>
      <c r="X481" s="62"/>
    </row>
    <row r="482" spans="23:24" x14ac:dyDescent="0.2">
      <c r="W482" s="62"/>
      <c r="X482" s="62"/>
    </row>
    <row r="483" spans="23:24" x14ac:dyDescent="0.2">
      <c r="W483" s="62"/>
      <c r="X483" s="62"/>
    </row>
    <row r="484" spans="23:24" x14ac:dyDescent="0.2">
      <c r="W484" s="62"/>
      <c r="X484" s="62"/>
    </row>
    <row r="485" spans="23:24" x14ac:dyDescent="0.2">
      <c r="W485" s="62"/>
      <c r="X485" s="62"/>
    </row>
    <row r="486" spans="23:24" x14ac:dyDescent="0.2">
      <c r="W486" s="62"/>
      <c r="X486" s="62"/>
    </row>
    <row r="487" spans="23:24" x14ac:dyDescent="0.2">
      <c r="W487" s="62"/>
      <c r="X487" s="62"/>
    </row>
    <row r="488" spans="23:24" x14ac:dyDescent="0.2">
      <c r="W488" s="62"/>
      <c r="X488" s="62"/>
    </row>
    <row r="489" spans="23:24" x14ac:dyDescent="0.2">
      <c r="W489" s="62"/>
      <c r="X489" s="62"/>
    </row>
    <row r="490" spans="23:24" x14ac:dyDescent="0.2">
      <c r="W490" s="62"/>
      <c r="X490" s="62"/>
    </row>
    <row r="491" spans="23:24" x14ac:dyDescent="0.2">
      <c r="W491" s="62"/>
      <c r="X491" s="62"/>
    </row>
    <row r="492" spans="23:24" x14ac:dyDescent="0.2">
      <c r="W492" s="62"/>
      <c r="X492" s="62"/>
    </row>
    <row r="493" spans="23:24" x14ac:dyDescent="0.2">
      <c r="W493" s="62"/>
      <c r="X493" s="62"/>
    </row>
    <row r="494" spans="23:24" x14ac:dyDescent="0.2">
      <c r="W494" s="62"/>
      <c r="X494" s="62"/>
    </row>
    <row r="495" spans="23:24" x14ac:dyDescent="0.2">
      <c r="W495" s="62"/>
      <c r="X495" s="62"/>
    </row>
    <row r="496" spans="23:24" x14ac:dyDescent="0.2">
      <c r="W496" s="62"/>
      <c r="X496" s="62"/>
    </row>
    <row r="497" spans="23:24" x14ac:dyDescent="0.2">
      <c r="W497" s="62"/>
      <c r="X497" s="62"/>
    </row>
    <row r="498" spans="23:24" x14ac:dyDescent="0.2">
      <c r="W498" s="62"/>
      <c r="X498" s="62"/>
    </row>
    <row r="499" spans="23:24" x14ac:dyDescent="0.2">
      <c r="W499" s="62"/>
      <c r="X499" s="62"/>
    </row>
    <row r="500" spans="23:24" x14ac:dyDescent="0.2">
      <c r="W500" s="62"/>
      <c r="X500" s="62"/>
    </row>
    <row r="501" spans="23:24" x14ac:dyDescent="0.2">
      <c r="W501" s="62"/>
      <c r="X501" s="62"/>
    </row>
    <row r="502" spans="23:24" x14ac:dyDescent="0.2">
      <c r="W502" s="62"/>
      <c r="X502" s="62"/>
    </row>
    <row r="503" spans="23:24" x14ac:dyDescent="0.2">
      <c r="W503" s="62"/>
      <c r="X503" s="62"/>
    </row>
    <row r="504" spans="23:24" x14ac:dyDescent="0.2">
      <c r="W504" s="62"/>
      <c r="X504" s="62"/>
    </row>
    <row r="505" spans="23:24" x14ac:dyDescent="0.2">
      <c r="W505" s="62"/>
      <c r="X505" s="62"/>
    </row>
    <row r="506" spans="23:24" x14ac:dyDescent="0.2">
      <c r="W506" s="62"/>
      <c r="X506" s="62"/>
    </row>
    <row r="507" spans="23:24" x14ac:dyDescent="0.2">
      <c r="W507" s="62"/>
      <c r="X507" s="62"/>
    </row>
    <row r="508" spans="23:24" x14ac:dyDescent="0.2">
      <c r="W508" s="62"/>
      <c r="X508" s="62"/>
    </row>
    <row r="509" spans="23:24" x14ac:dyDescent="0.2">
      <c r="W509" s="62"/>
      <c r="X509" s="62"/>
    </row>
    <row r="510" spans="23:24" x14ac:dyDescent="0.2">
      <c r="W510" s="62"/>
      <c r="X510" s="62"/>
    </row>
    <row r="511" spans="23:24" x14ac:dyDescent="0.2">
      <c r="W511" s="62"/>
      <c r="X511" s="62"/>
    </row>
    <row r="512" spans="23:24" x14ac:dyDescent="0.2">
      <c r="W512" s="62"/>
      <c r="X512" s="62"/>
    </row>
    <row r="513" spans="23:24" x14ac:dyDescent="0.2">
      <c r="W513" s="62"/>
      <c r="X513" s="62"/>
    </row>
    <row r="514" spans="23:24" x14ac:dyDescent="0.2">
      <c r="W514" s="62"/>
      <c r="X514" s="62"/>
    </row>
    <row r="515" spans="23:24" x14ac:dyDescent="0.2">
      <c r="W515" s="62"/>
      <c r="X515" s="62"/>
    </row>
    <row r="516" spans="23:24" x14ac:dyDescent="0.2">
      <c r="W516" s="62"/>
      <c r="X516" s="62"/>
    </row>
    <row r="517" spans="23:24" x14ac:dyDescent="0.2">
      <c r="W517" s="62"/>
      <c r="X517" s="62"/>
    </row>
    <row r="518" spans="23:24" x14ac:dyDescent="0.2">
      <c r="W518" s="62"/>
      <c r="X518" s="62"/>
    </row>
    <row r="519" spans="23:24" x14ac:dyDescent="0.2">
      <c r="W519" s="62"/>
      <c r="X519" s="62"/>
    </row>
    <row r="520" spans="23:24" x14ac:dyDescent="0.2">
      <c r="W520" s="62"/>
      <c r="X520" s="62"/>
    </row>
    <row r="521" spans="23:24" x14ac:dyDescent="0.2">
      <c r="W521" s="62"/>
      <c r="X521" s="62"/>
    </row>
    <row r="522" spans="23:24" x14ac:dyDescent="0.2">
      <c r="W522" s="62"/>
      <c r="X522" s="62"/>
    </row>
    <row r="523" spans="23:24" x14ac:dyDescent="0.2">
      <c r="W523" s="62"/>
      <c r="X523" s="62"/>
    </row>
    <row r="524" spans="23:24" x14ac:dyDescent="0.2">
      <c r="W524" s="62"/>
      <c r="X524" s="62"/>
    </row>
    <row r="525" spans="23:24" x14ac:dyDescent="0.2">
      <c r="W525" s="62"/>
      <c r="X525" s="62"/>
    </row>
    <row r="526" spans="23:24" x14ac:dyDescent="0.2">
      <c r="W526" s="62"/>
      <c r="X526" s="62"/>
    </row>
    <row r="527" spans="23:24" x14ac:dyDescent="0.2">
      <c r="W527" s="62"/>
      <c r="X527" s="62"/>
    </row>
    <row r="528" spans="23:24" x14ac:dyDescent="0.2">
      <c r="W528" s="62"/>
      <c r="X528" s="62"/>
    </row>
    <row r="529" spans="23:24" x14ac:dyDescent="0.2">
      <c r="W529" s="62"/>
      <c r="X529" s="62"/>
    </row>
    <row r="530" spans="23:24" x14ac:dyDescent="0.2">
      <c r="W530" s="62"/>
      <c r="X530" s="62"/>
    </row>
    <row r="531" spans="23:24" x14ac:dyDescent="0.2">
      <c r="W531" s="62"/>
      <c r="X531" s="62"/>
    </row>
    <row r="532" spans="23:24" x14ac:dyDescent="0.2">
      <c r="W532" s="62"/>
      <c r="X532" s="62"/>
    </row>
    <row r="533" spans="23:24" x14ac:dyDescent="0.2">
      <c r="W533" s="62"/>
      <c r="X533" s="62"/>
    </row>
    <row r="534" spans="23:24" x14ac:dyDescent="0.2">
      <c r="W534" s="62"/>
      <c r="X534" s="62"/>
    </row>
    <row r="535" spans="23:24" x14ac:dyDescent="0.2">
      <c r="W535" s="62"/>
      <c r="X535" s="62"/>
    </row>
    <row r="536" spans="23:24" x14ac:dyDescent="0.2">
      <c r="W536" s="62"/>
      <c r="X536" s="62"/>
    </row>
    <row r="537" spans="23:24" x14ac:dyDescent="0.2">
      <c r="W537" s="62"/>
      <c r="X537" s="62"/>
    </row>
    <row r="538" spans="23:24" x14ac:dyDescent="0.2">
      <c r="W538" s="62"/>
      <c r="X538" s="62"/>
    </row>
    <row r="539" spans="23:24" x14ac:dyDescent="0.2">
      <c r="W539" s="62"/>
      <c r="X539" s="62"/>
    </row>
    <row r="540" spans="23:24" x14ac:dyDescent="0.2">
      <c r="W540" s="62"/>
      <c r="X540" s="62"/>
    </row>
    <row r="541" spans="23:24" x14ac:dyDescent="0.2">
      <c r="W541" s="62"/>
      <c r="X541" s="62"/>
    </row>
    <row r="542" spans="23:24" x14ac:dyDescent="0.2">
      <c r="W542" s="62"/>
      <c r="X542" s="62"/>
    </row>
    <row r="543" spans="23:24" x14ac:dyDescent="0.2">
      <c r="W543" s="62"/>
      <c r="X543" s="62"/>
    </row>
    <row r="544" spans="23:24" x14ac:dyDescent="0.2">
      <c r="W544" s="62"/>
      <c r="X544" s="62"/>
    </row>
    <row r="545" spans="23:24" x14ac:dyDescent="0.2">
      <c r="W545" s="62"/>
      <c r="X545" s="62"/>
    </row>
    <row r="546" spans="23:24" x14ac:dyDescent="0.2">
      <c r="W546" s="62"/>
      <c r="X546" s="62"/>
    </row>
    <row r="547" spans="23:24" x14ac:dyDescent="0.2">
      <c r="W547" s="62"/>
      <c r="X547" s="62"/>
    </row>
    <row r="548" spans="23:24" x14ac:dyDescent="0.2">
      <c r="W548" s="62"/>
      <c r="X548" s="62"/>
    </row>
    <row r="549" spans="23:24" x14ac:dyDescent="0.2">
      <c r="W549" s="62"/>
      <c r="X549" s="62"/>
    </row>
    <row r="550" spans="23:24" x14ac:dyDescent="0.2">
      <c r="W550" s="62"/>
      <c r="X550" s="62"/>
    </row>
    <row r="551" spans="23:24" x14ac:dyDescent="0.2">
      <c r="W551" s="62"/>
      <c r="X551" s="62"/>
    </row>
    <row r="552" spans="23:24" x14ac:dyDescent="0.2">
      <c r="W552" s="62"/>
      <c r="X552" s="62"/>
    </row>
    <row r="553" spans="23:24" x14ac:dyDescent="0.2">
      <c r="W553" s="62"/>
      <c r="X553" s="62"/>
    </row>
    <row r="554" spans="23:24" x14ac:dyDescent="0.2">
      <c r="W554" s="62"/>
      <c r="X554" s="62"/>
    </row>
    <row r="555" spans="23:24" x14ac:dyDescent="0.2">
      <c r="W555" s="62"/>
      <c r="X555" s="62"/>
    </row>
    <row r="556" spans="23:24" x14ac:dyDescent="0.2">
      <c r="W556" s="62"/>
      <c r="X556" s="62"/>
    </row>
    <row r="557" spans="23:24" x14ac:dyDescent="0.2">
      <c r="W557" s="62"/>
      <c r="X557" s="62"/>
    </row>
    <row r="558" spans="23:24" x14ac:dyDescent="0.2">
      <c r="W558" s="62"/>
      <c r="X558" s="62"/>
    </row>
    <row r="559" spans="23:24" x14ac:dyDescent="0.2">
      <c r="W559" s="62"/>
      <c r="X559" s="62"/>
    </row>
    <row r="560" spans="23:24" x14ac:dyDescent="0.2">
      <c r="W560" s="62"/>
      <c r="X560" s="62"/>
    </row>
    <row r="561" spans="23:24" x14ac:dyDescent="0.2">
      <c r="W561" s="62"/>
      <c r="X561" s="62"/>
    </row>
    <row r="562" spans="23:24" x14ac:dyDescent="0.2">
      <c r="W562" s="62"/>
      <c r="X562" s="62"/>
    </row>
    <row r="563" spans="23:24" x14ac:dyDescent="0.2">
      <c r="W563" s="62"/>
      <c r="X563" s="62"/>
    </row>
    <row r="564" spans="23:24" x14ac:dyDescent="0.2">
      <c r="W564" s="62"/>
      <c r="X564" s="62"/>
    </row>
    <row r="565" spans="23:24" x14ac:dyDescent="0.2">
      <c r="W565" s="62"/>
      <c r="X565" s="62"/>
    </row>
    <row r="566" spans="23:24" x14ac:dyDescent="0.2">
      <c r="W566" s="62"/>
      <c r="X566" s="62"/>
    </row>
    <row r="567" spans="23:24" x14ac:dyDescent="0.2">
      <c r="W567" s="62"/>
      <c r="X567" s="62"/>
    </row>
    <row r="568" spans="23:24" x14ac:dyDescent="0.2">
      <c r="W568" s="62"/>
      <c r="X568" s="62"/>
    </row>
    <row r="569" spans="23:24" x14ac:dyDescent="0.2">
      <c r="W569" s="62"/>
      <c r="X569" s="62"/>
    </row>
    <row r="570" spans="23:24" x14ac:dyDescent="0.2">
      <c r="W570" s="62"/>
      <c r="X570" s="62"/>
    </row>
    <row r="571" spans="23:24" x14ac:dyDescent="0.2">
      <c r="W571" s="62"/>
      <c r="X571" s="62"/>
    </row>
    <row r="572" spans="23:24" x14ac:dyDescent="0.2">
      <c r="W572" s="62"/>
      <c r="X572" s="62"/>
    </row>
    <row r="573" spans="23:24" x14ac:dyDescent="0.2">
      <c r="W573" s="62"/>
      <c r="X573" s="62"/>
    </row>
    <row r="574" spans="23:24" x14ac:dyDescent="0.2">
      <c r="W574" s="62"/>
      <c r="X574" s="62"/>
    </row>
    <row r="575" spans="23:24" x14ac:dyDescent="0.2">
      <c r="W575" s="62"/>
      <c r="X575" s="62"/>
    </row>
    <row r="576" spans="23:24" x14ac:dyDescent="0.2">
      <c r="W576" s="62"/>
      <c r="X576" s="62"/>
    </row>
    <row r="577" spans="23:24" x14ac:dyDescent="0.2">
      <c r="W577" s="62"/>
      <c r="X577" s="62"/>
    </row>
    <row r="578" spans="23:24" x14ac:dyDescent="0.2">
      <c r="W578" s="62"/>
      <c r="X578" s="62"/>
    </row>
    <row r="579" spans="23:24" x14ac:dyDescent="0.2">
      <c r="W579" s="62"/>
      <c r="X579" s="62"/>
    </row>
    <row r="580" spans="23:24" x14ac:dyDescent="0.2">
      <c r="W580" s="62"/>
      <c r="X580" s="62"/>
    </row>
    <row r="581" spans="23:24" x14ac:dyDescent="0.2">
      <c r="W581" s="62"/>
      <c r="X581" s="62"/>
    </row>
    <row r="582" spans="23:24" x14ac:dyDescent="0.2">
      <c r="W582" s="62"/>
      <c r="X582" s="62"/>
    </row>
    <row r="583" spans="23:24" x14ac:dyDescent="0.2">
      <c r="W583" s="62"/>
      <c r="X583" s="62"/>
    </row>
    <row r="584" spans="23:24" x14ac:dyDescent="0.2">
      <c r="W584" s="62"/>
      <c r="X584" s="62"/>
    </row>
    <row r="585" spans="23:24" x14ac:dyDescent="0.2">
      <c r="W585" s="62"/>
      <c r="X585" s="62"/>
    </row>
    <row r="586" spans="23:24" x14ac:dyDescent="0.2">
      <c r="W586" s="62"/>
      <c r="X586" s="62"/>
    </row>
    <row r="587" spans="23:24" x14ac:dyDescent="0.2">
      <c r="W587" s="62"/>
      <c r="X587" s="62"/>
    </row>
    <row r="588" spans="23:24" x14ac:dyDescent="0.2">
      <c r="W588" s="62"/>
      <c r="X588" s="62"/>
    </row>
    <row r="589" spans="23:24" x14ac:dyDescent="0.2">
      <c r="W589" s="62"/>
      <c r="X589" s="62"/>
    </row>
    <row r="590" spans="23:24" x14ac:dyDescent="0.2">
      <c r="W590" s="62"/>
      <c r="X590" s="62"/>
    </row>
    <row r="591" spans="23:24" x14ac:dyDescent="0.2">
      <c r="W591" s="62"/>
      <c r="X591" s="62"/>
    </row>
    <row r="592" spans="23:24" x14ac:dyDescent="0.2">
      <c r="W592" s="62"/>
      <c r="X592" s="62"/>
    </row>
    <row r="593" spans="23:24" x14ac:dyDescent="0.2">
      <c r="W593" s="62"/>
      <c r="X593" s="62"/>
    </row>
    <row r="594" spans="23:24" x14ac:dyDescent="0.2">
      <c r="W594" s="62"/>
      <c r="X594" s="62"/>
    </row>
    <row r="595" spans="23:24" x14ac:dyDescent="0.2">
      <c r="W595" s="62"/>
      <c r="X595" s="62"/>
    </row>
    <row r="596" spans="23:24" x14ac:dyDescent="0.2">
      <c r="W596" s="62"/>
      <c r="X596" s="62"/>
    </row>
    <row r="597" spans="23:24" x14ac:dyDescent="0.2">
      <c r="W597" s="62"/>
      <c r="X597" s="62"/>
    </row>
    <row r="598" spans="23:24" x14ac:dyDescent="0.2">
      <c r="W598" s="62"/>
      <c r="X598" s="62"/>
    </row>
    <row r="599" spans="23:24" x14ac:dyDescent="0.2">
      <c r="W599" s="62"/>
      <c r="X599" s="62"/>
    </row>
    <row r="600" spans="23:24" x14ac:dyDescent="0.2">
      <c r="W600" s="62"/>
      <c r="X600" s="62"/>
    </row>
    <row r="601" spans="23:24" x14ac:dyDescent="0.2">
      <c r="W601" s="62"/>
      <c r="X601" s="62"/>
    </row>
    <row r="602" spans="23:24" x14ac:dyDescent="0.2">
      <c r="W602" s="62"/>
      <c r="X602" s="62"/>
    </row>
    <row r="603" spans="23:24" x14ac:dyDescent="0.2">
      <c r="W603" s="62"/>
      <c r="X603" s="62"/>
    </row>
    <row r="604" spans="23:24" x14ac:dyDescent="0.2">
      <c r="W604" s="62"/>
      <c r="X604" s="62"/>
    </row>
    <row r="605" spans="23:24" x14ac:dyDescent="0.2">
      <c r="W605" s="62"/>
      <c r="X605" s="62"/>
    </row>
    <row r="606" spans="23:24" x14ac:dyDescent="0.2">
      <c r="W606" s="62"/>
      <c r="X606" s="62"/>
    </row>
    <row r="607" spans="23:24" x14ac:dyDescent="0.2">
      <c r="W607" s="62"/>
      <c r="X607" s="62"/>
    </row>
    <row r="608" spans="23:24" x14ac:dyDescent="0.2">
      <c r="W608" s="62"/>
      <c r="X608" s="62"/>
    </row>
    <row r="609" spans="23:24" x14ac:dyDescent="0.2">
      <c r="W609" s="62"/>
      <c r="X609" s="62"/>
    </row>
    <row r="610" spans="23:24" x14ac:dyDescent="0.2">
      <c r="W610" s="62"/>
      <c r="X610" s="62"/>
    </row>
    <row r="611" spans="23:24" x14ac:dyDescent="0.2">
      <c r="W611" s="62"/>
      <c r="X611" s="62"/>
    </row>
    <row r="612" spans="23:24" x14ac:dyDescent="0.2">
      <c r="W612" s="62"/>
      <c r="X612" s="62"/>
    </row>
    <row r="613" spans="23:24" x14ac:dyDescent="0.2">
      <c r="W613" s="62"/>
      <c r="X613" s="62"/>
    </row>
    <row r="614" spans="23:24" x14ac:dyDescent="0.2">
      <c r="W614" s="62"/>
      <c r="X614" s="62"/>
    </row>
    <row r="615" spans="23:24" x14ac:dyDescent="0.2">
      <c r="W615" s="62"/>
      <c r="X615" s="62"/>
    </row>
    <row r="616" spans="23:24" x14ac:dyDescent="0.2">
      <c r="W616" s="62"/>
      <c r="X616" s="62"/>
    </row>
    <row r="617" spans="23:24" x14ac:dyDescent="0.2">
      <c r="W617" s="62"/>
      <c r="X617" s="62"/>
    </row>
    <row r="618" spans="23:24" x14ac:dyDescent="0.2">
      <c r="W618" s="62"/>
      <c r="X618" s="62"/>
    </row>
    <row r="619" spans="23:24" x14ac:dyDescent="0.2">
      <c r="W619" s="62"/>
      <c r="X619" s="62"/>
    </row>
    <row r="620" spans="23:24" x14ac:dyDescent="0.2">
      <c r="W620" s="62"/>
      <c r="X620" s="62"/>
    </row>
    <row r="621" spans="23:24" x14ac:dyDescent="0.2">
      <c r="W621" s="62"/>
      <c r="X621" s="62"/>
    </row>
    <row r="622" spans="23:24" x14ac:dyDescent="0.2">
      <c r="W622" s="62"/>
      <c r="X622" s="62"/>
    </row>
    <row r="623" spans="23:24" x14ac:dyDescent="0.2">
      <c r="W623" s="62"/>
      <c r="X623" s="62"/>
    </row>
    <row r="624" spans="23:24" x14ac:dyDescent="0.2">
      <c r="W624" s="62"/>
      <c r="X624" s="62"/>
    </row>
    <row r="625" spans="23:24" x14ac:dyDescent="0.2">
      <c r="W625" s="62"/>
      <c r="X625" s="62"/>
    </row>
    <row r="626" spans="23:24" x14ac:dyDescent="0.2">
      <c r="W626" s="62"/>
      <c r="X626" s="62"/>
    </row>
    <row r="627" spans="23:24" x14ac:dyDescent="0.2">
      <c r="W627" s="62"/>
      <c r="X627" s="62"/>
    </row>
    <row r="628" spans="23:24" x14ac:dyDescent="0.2">
      <c r="W628" s="62"/>
      <c r="X628" s="62"/>
    </row>
    <row r="629" spans="23:24" x14ac:dyDescent="0.2">
      <c r="W629" s="62"/>
      <c r="X629" s="62"/>
    </row>
    <row r="630" spans="23:24" x14ac:dyDescent="0.2">
      <c r="W630" s="62"/>
      <c r="X630" s="62"/>
    </row>
    <row r="631" spans="23:24" x14ac:dyDescent="0.2">
      <c r="W631" s="62"/>
      <c r="X631" s="62"/>
    </row>
    <row r="632" spans="23:24" x14ac:dyDescent="0.2">
      <c r="W632" s="62"/>
      <c r="X632" s="62"/>
    </row>
    <row r="633" spans="23:24" x14ac:dyDescent="0.2">
      <c r="W633" s="62"/>
      <c r="X633" s="62"/>
    </row>
    <row r="634" spans="23:24" x14ac:dyDescent="0.2">
      <c r="W634" s="62"/>
      <c r="X634" s="62"/>
    </row>
    <row r="635" spans="23:24" x14ac:dyDescent="0.2">
      <c r="W635" s="62"/>
      <c r="X635" s="62"/>
    </row>
    <row r="636" spans="23:24" x14ac:dyDescent="0.2">
      <c r="W636" s="62"/>
      <c r="X636" s="62"/>
    </row>
    <row r="637" spans="23:24" x14ac:dyDescent="0.2">
      <c r="W637" s="62"/>
      <c r="X637" s="62"/>
    </row>
    <row r="638" spans="23:24" x14ac:dyDescent="0.2">
      <c r="W638" s="62"/>
      <c r="X638" s="62"/>
    </row>
    <row r="639" spans="23:24" x14ac:dyDescent="0.2">
      <c r="W639" s="62"/>
      <c r="X639" s="62"/>
    </row>
    <row r="640" spans="23:24" x14ac:dyDescent="0.2">
      <c r="W640" s="62"/>
      <c r="X640" s="62"/>
    </row>
    <row r="641" spans="23:24" x14ac:dyDescent="0.2">
      <c r="W641" s="62"/>
      <c r="X641" s="62"/>
    </row>
    <row r="642" spans="23:24" x14ac:dyDescent="0.2">
      <c r="W642" s="62"/>
      <c r="X642" s="62"/>
    </row>
    <row r="643" spans="23:24" x14ac:dyDescent="0.2">
      <c r="W643" s="62"/>
      <c r="X643" s="62"/>
    </row>
    <row r="644" spans="23:24" x14ac:dyDescent="0.2">
      <c r="W644" s="62"/>
      <c r="X644" s="62"/>
    </row>
    <row r="645" spans="23:24" x14ac:dyDescent="0.2">
      <c r="W645" s="62"/>
      <c r="X645" s="62"/>
    </row>
    <row r="646" spans="23:24" x14ac:dyDescent="0.2">
      <c r="W646" s="62"/>
      <c r="X646" s="62"/>
    </row>
    <row r="647" spans="23:24" x14ac:dyDescent="0.2">
      <c r="W647" s="62"/>
      <c r="X647" s="62"/>
    </row>
    <row r="648" spans="23:24" x14ac:dyDescent="0.2">
      <c r="W648" s="62"/>
      <c r="X648" s="62"/>
    </row>
    <row r="649" spans="23:24" x14ac:dyDescent="0.2">
      <c r="W649" s="62"/>
      <c r="X649" s="62"/>
    </row>
    <row r="650" spans="23:24" x14ac:dyDescent="0.2">
      <c r="W650" s="62"/>
      <c r="X650" s="62"/>
    </row>
    <row r="651" spans="23:24" x14ac:dyDescent="0.2">
      <c r="W651" s="62"/>
      <c r="X651" s="62"/>
    </row>
    <row r="652" spans="23:24" x14ac:dyDescent="0.2">
      <c r="W652" s="62"/>
      <c r="X652" s="62"/>
    </row>
    <row r="653" spans="23:24" x14ac:dyDescent="0.2">
      <c r="W653" s="62"/>
      <c r="X653" s="62"/>
    </row>
    <row r="654" spans="23:24" x14ac:dyDescent="0.2">
      <c r="W654" s="62"/>
      <c r="X654" s="62"/>
    </row>
    <row r="655" spans="23:24" x14ac:dyDescent="0.2">
      <c r="W655" s="62"/>
      <c r="X655" s="62"/>
    </row>
    <row r="656" spans="23:24" x14ac:dyDescent="0.2">
      <c r="W656" s="62"/>
      <c r="X656" s="62"/>
    </row>
    <row r="657" spans="23:24" x14ac:dyDescent="0.2">
      <c r="W657" s="62"/>
      <c r="X657" s="62"/>
    </row>
    <row r="658" spans="23:24" x14ac:dyDescent="0.2">
      <c r="W658" s="62"/>
      <c r="X658" s="62"/>
    </row>
    <row r="659" spans="23:24" x14ac:dyDescent="0.2">
      <c r="W659" s="62"/>
      <c r="X659" s="62"/>
    </row>
    <row r="660" spans="23:24" x14ac:dyDescent="0.2">
      <c r="W660" s="62"/>
      <c r="X660" s="62"/>
    </row>
    <row r="661" spans="23:24" x14ac:dyDescent="0.2">
      <c r="W661" s="62"/>
      <c r="X661" s="62"/>
    </row>
    <row r="662" spans="23:24" x14ac:dyDescent="0.2">
      <c r="W662" s="62"/>
      <c r="X662" s="62"/>
    </row>
    <row r="663" spans="23:24" x14ac:dyDescent="0.2">
      <c r="W663" s="62"/>
      <c r="X663" s="62"/>
    </row>
    <row r="664" spans="23:24" x14ac:dyDescent="0.2">
      <c r="W664" s="62"/>
      <c r="X664" s="62"/>
    </row>
    <row r="665" spans="23:24" x14ac:dyDescent="0.2">
      <c r="W665" s="62"/>
      <c r="X665" s="62"/>
    </row>
    <row r="666" spans="23:24" x14ac:dyDescent="0.2">
      <c r="W666" s="62"/>
      <c r="X666" s="62"/>
    </row>
    <row r="667" spans="23:24" x14ac:dyDescent="0.2">
      <c r="W667" s="62"/>
      <c r="X667" s="62"/>
    </row>
    <row r="668" spans="23:24" x14ac:dyDescent="0.2">
      <c r="W668" s="62"/>
      <c r="X668" s="62"/>
    </row>
    <row r="669" spans="23:24" x14ac:dyDescent="0.2">
      <c r="W669" s="62"/>
      <c r="X669" s="62"/>
    </row>
    <row r="670" spans="23:24" x14ac:dyDescent="0.2">
      <c r="W670" s="62"/>
      <c r="X670" s="62"/>
    </row>
    <row r="671" spans="23:24" x14ac:dyDescent="0.2">
      <c r="W671" s="62"/>
      <c r="X671" s="62"/>
    </row>
    <row r="672" spans="23:24" x14ac:dyDescent="0.2">
      <c r="W672" s="62"/>
      <c r="X672" s="62"/>
    </row>
    <row r="673" spans="23:24" x14ac:dyDescent="0.2">
      <c r="W673" s="62"/>
      <c r="X673" s="62"/>
    </row>
    <row r="674" spans="23:24" x14ac:dyDescent="0.2">
      <c r="W674" s="62"/>
      <c r="X674" s="62"/>
    </row>
    <row r="675" spans="23:24" x14ac:dyDescent="0.2">
      <c r="W675" s="62"/>
      <c r="X675" s="62"/>
    </row>
    <row r="676" spans="23:24" x14ac:dyDescent="0.2">
      <c r="W676" s="62"/>
      <c r="X676" s="62"/>
    </row>
    <row r="677" spans="23:24" x14ac:dyDescent="0.2">
      <c r="W677" s="62"/>
      <c r="X677" s="62"/>
    </row>
    <row r="678" spans="23:24" x14ac:dyDescent="0.2">
      <c r="W678" s="62"/>
      <c r="X678" s="62"/>
    </row>
    <row r="679" spans="23:24" x14ac:dyDescent="0.2">
      <c r="W679" s="62"/>
      <c r="X679" s="62"/>
    </row>
    <row r="680" spans="23:24" x14ac:dyDescent="0.2">
      <c r="W680" s="62"/>
      <c r="X680" s="62"/>
    </row>
    <row r="681" spans="23:24" x14ac:dyDescent="0.2">
      <c r="W681" s="62"/>
      <c r="X681" s="62"/>
    </row>
    <row r="682" spans="23:24" x14ac:dyDescent="0.2">
      <c r="W682" s="62"/>
      <c r="X682" s="62"/>
    </row>
    <row r="683" spans="23:24" x14ac:dyDescent="0.2">
      <c r="W683" s="62"/>
      <c r="X683" s="62"/>
    </row>
    <row r="684" spans="23:24" x14ac:dyDescent="0.2">
      <c r="W684" s="62"/>
      <c r="X684" s="62"/>
    </row>
    <row r="685" spans="23:24" x14ac:dyDescent="0.2">
      <c r="W685" s="62"/>
      <c r="X685" s="62"/>
    </row>
    <row r="686" spans="23:24" x14ac:dyDescent="0.2">
      <c r="W686" s="62"/>
      <c r="X686" s="62"/>
    </row>
    <row r="687" spans="23:24" x14ac:dyDescent="0.2">
      <c r="W687" s="62"/>
      <c r="X687" s="62"/>
    </row>
    <row r="688" spans="23:24" x14ac:dyDescent="0.2">
      <c r="W688" s="62"/>
      <c r="X688" s="62"/>
    </row>
    <row r="689" spans="23:24" x14ac:dyDescent="0.2">
      <c r="W689" s="62"/>
      <c r="X689" s="62"/>
    </row>
    <row r="690" spans="23:24" x14ac:dyDescent="0.2">
      <c r="W690" s="62"/>
      <c r="X690" s="62"/>
    </row>
    <row r="691" spans="23:24" x14ac:dyDescent="0.2">
      <c r="W691" s="62"/>
      <c r="X691" s="62"/>
    </row>
    <row r="692" spans="23:24" x14ac:dyDescent="0.2">
      <c r="W692" s="62"/>
      <c r="X692" s="62"/>
    </row>
    <row r="693" spans="23:24" x14ac:dyDescent="0.2">
      <c r="W693" s="62"/>
      <c r="X693" s="62"/>
    </row>
    <row r="694" spans="23:24" x14ac:dyDescent="0.2">
      <c r="W694" s="62"/>
      <c r="X694" s="62"/>
    </row>
    <row r="695" spans="23:24" x14ac:dyDescent="0.2">
      <c r="W695" s="62"/>
      <c r="X695" s="62"/>
    </row>
    <row r="696" spans="23:24" x14ac:dyDescent="0.2">
      <c r="W696" s="62"/>
      <c r="X696" s="62"/>
    </row>
    <row r="697" spans="23:24" x14ac:dyDescent="0.2">
      <c r="W697" s="62"/>
      <c r="X697" s="62"/>
    </row>
    <row r="698" spans="23:24" x14ac:dyDescent="0.2">
      <c r="W698" s="62"/>
      <c r="X698" s="62"/>
    </row>
    <row r="699" spans="23:24" x14ac:dyDescent="0.2">
      <c r="W699" s="62"/>
      <c r="X699" s="62"/>
    </row>
    <row r="700" spans="23:24" x14ac:dyDescent="0.2">
      <c r="W700" s="62"/>
      <c r="X700" s="62"/>
    </row>
    <row r="701" spans="23:24" x14ac:dyDescent="0.2">
      <c r="W701" s="62"/>
      <c r="X701" s="62"/>
    </row>
    <row r="702" spans="23:24" x14ac:dyDescent="0.2">
      <c r="W702" s="62"/>
      <c r="X702" s="62"/>
    </row>
    <row r="703" spans="23:24" x14ac:dyDescent="0.2">
      <c r="W703" s="62"/>
      <c r="X703" s="62"/>
    </row>
    <row r="704" spans="23:24" x14ac:dyDescent="0.2">
      <c r="W704" s="62"/>
      <c r="X704" s="62"/>
    </row>
    <row r="705" spans="23:24" x14ac:dyDescent="0.2">
      <c r="W705" s="62"/>
      <c r="X705" s="62"/>
    </row>
    <row r="706" spans="23:24" x14ac:dyDescent="0.2">
      <c r="W706" s="62"/>
      <c r="X706" s="62"/>
    </row>
    <row r="707" spans="23:24" x14ac:dyDescent="0.2">
      <c r="W707" s="62"/>
      <c r="X707" s="62"/>
    </row>
    <row r="708" spans="23:24" x14ac:dyDescent="0.2">
      <c r="W708" s="62"/>
      <c r="X708" s="62"/>
    </row>
    <row r="709" spans="23:24" x14ac:dyDescent="0.2">
      <c r="W709" s="62"/>
      <c r="X709" s="62"/>
    </row>
    <row r="710" spans="23:24" x14ac:dyDescent="0.2">
      <c r="W710" s="62"/>
      <c r="X710" s="62"/>
    </row>
    <row r="711" spans="23:24" x14ac:dyDescent="0.2">
      <c r="W711" s="62"/>
      <c r="X711" s="62"/>
    </row>
    <row r="712" spans="23:24" x14ac:dyDescent="0.2">
      <c r="W712" s="62"/>
      <c r="X712" s="62"/>
    </row>
    <row r="713" spans="23:24" x14ac:dyDescent="0.2">
      <c r="W713" s="62"/>
      <c r="X713" s="62"/>
    </row>
    <row r="714" spans="23:24" x14ac:dyDescent="0.2">
      <c r="W714" s="62"/>
      <c r="X714" s="62"/>
    </row>
    <row r="715" spans="23:24" x14ac:dyDescent="0.2">
      <c r="W715" s="62"/>
      <c r="X715" s="62"/>
    </row>
    <row r="716" spans="23:24" x14ac:dyDescent="0.2">
      <c r="W716" s="62"/>
      <c r="X716" s="62"/>
    </row>
    <row r="717" spans="23:24" x14ac:dyDescent="0.2">
      <c r="W717" s="62"/>
      <c r="X717" s="62"/>
    </row>
    <row r="718" spans="23:24" x14ac:dyDescent="0.2">
      <c r="W718" s="62"/>
      <c r="X718" s="62"/>
    </row>
    <row r="719" spans="23:24" x14ac:dyDescent="0.2">
      <c r="W719" s="62"/>
      <c r="X719" s="62"/>
    </row>
    <row r="720" spans="23:24" x14ac:dyDescent="0.2">
      <c r="W720" s="62"/>
      <c r="X720" s="62"/>
    </row>
    <row r="721" spans="23:24" x14ac:dyDescent="0.2">
      <c r="W721" s="62"/>
      <c r="X721" s="62"/>
    </row>
    <row r="722" spans="23:24" x14ac:dyDescent="0.2">
      <c r="W722" s="62"/>
      <c r="X722" s="62"/>
    </row>
    <row r="723" spans="23:24" x14ac:dyDescent="0.2">
      <c r="W723" s="62"/>
      <c r="X723" s="62"/>
    </row>
    <row r="724" spans="23:24" x14ac:dyDescent="0.2">
      <c r="W724" s="62"/>
      <c r="X724" s="62"/>
    </row>
    <row r="725" spans="23:24" x14ac:dyDescent="0.2">
      <c r="W725" s="62"/>
      <c r="X725" s="62"/>
    </row>
    <row r="726" spans="23:24" x14ac:dyDescent="0.2">
      <c r="W726" s="62"/>
      <c r="X726" s="62"/>
    </row>
    <row r="727" spans="23:24" x14ac:dyDescent="0.2">
      <c r="W727" s="62"/>
      <c r="X727" s="62"/>
    </row>
    <row r="728" spans="23:24" x14ac:dyDescent="0.2">
      <c r="W728" s="62"/>
      <c r="X728" s="62"/>
    </row>
    <row r="729" spans="23:24" x14ac:dyDescent="0.2">
      <c r="W729" s="62"/>
      <c r="X729" s="62"/>
    </row>
    <row r="730" spans="23:24" x14ac:dyDescent="0.2">
      <c r="W730" s="62"/>
      <c r="X730" s="62"/>
    </row>
    <row r="731" spans="23:24" x14ac:dyDescent="0.2">
      <c r="W731" s="62"/>
      <c r="X731" s="62"/>
    </row>
    <row r="732" spans="23:24" x14ac:dyDescent="0.2">
      <c r="W732" s="62"/>
      <c r="X732" s="62"/>
    </row>
    <row r="733" spans="23:24" x14ac:dyDescent="0.2">
      <c r="W733" s="62"/>
      <c r="X733" s="62"/>
    </row>
    <row r="734" spans="23:24" x14ac:dyDescent="0.2">
      <c r="W734" s="62"/>
      <c r="X734" s="62"/>
    </row>
    <row r="735" spans="23:24" x14ac:dyDescent="0.2">
      <c r="W735" s="62"/>
      <c r="X735" s="62"/>
    </row>
    <row r="736" spans="23:24" x14ac:dyDescent="0.2">
      <c r="W736" s="62"/>
      <c r="X736" s="62"/>
    </row>
    <row r="737" spans="23:24" x14ac:dyDescent="0.2">
      <c r="W737" s="62"/>
      <c r="X737" s="62"/>
    </row>
    <row r="738" spans="23:24" x14ac:dyDescent="0.2">
      <c r="W738" s="62"/>
      <c r="X738" s="62"/>
    </row>
    <row r="739" spans="23:24" x14ac:dyDescent="0.2">
      <c r="W739" s="62"/>
      <c r="X739" s="62"/>
    </row>
    <row r="740" spans="23:24" x14ac:dyDescent="0.2">
      <c r="W740" s="62"/>
      <c r="X740" s="62"/>
    </row>
    <row r="741" spans="23:24" x14ac:dyDescent="0.2">
      <c r="W741" s="62"/>
      <c r="X741" s="62"/>
    </row>
    <row r="742" spans="23:24" x14ac:dyDescent="0.2">
      <c r="W742" s="62"/>
      <c r="X742" s="62"/>
    </row>
    <row r="743" spans="23:24" x14ac:dyDescent="0.2">
      <c r="W743" s="62"/>
      <c r="X743" s="62"/>
    </row>
    <row r="744" spans="23:24" x14ac:dyDescent="0.2">
      <c r="W744" s="62"/>
      <c r="X744" s="62"/>
    </row>
    <row r="745" spans="23:24" x14ac:dyDescent="0.2">
      <c r="W745" s="62"/>
      <c r="X745" s="62"/>
    </row>
    <row r="746" spans="23:24" x14ac:dyDescent="0.2">
      <c r="W746" s="62"/>
      <c r="X746" s="62"/>
    </row>
    <row r="747" spans="23:24" x14ac:dyDescent="0.2">
      <c r="W747" s="62"/>
      <c r="X747" s="62"/>
    </row>
    <row r="748" spans="23:24" x14ac:dyDescent="0.2">
      <c r="W748" s="62"/>
      <c r="X748" s="62"/>
    </row>
    <row r="749" spans="23:24" x14ac:dyDescent="0.2">
      <c r="W749" s="62"/>
      <c r="X749" s="62"/>
    </row>
    <row r="750" spans="23:24" x14ac:dyDescent="0.2">
      <c r="W750" s="62"/>
      <c r="X750" s="62"/>
    </row>
    <row r="751" spans="23:24" x14ac:dyDescent="0.2">
      <c r="W751" s="62"/>
      <c r="X751" s="62"/>
    </row>
    <row r="752" spans="23:24" x14ac:dyDescent="0.2">
      <c r="W752" s="62"/>
      <c r="X752" s="62"/>
    </row>
    <row r="753" spans="23:24" x14ac:dyDescent="0.2">
      <c r="W753" s="62"/>
      <c r="X753" s="62"/>
    </row>
    <row r="754" spans="23:24" x14ac:dyDescent="0.2">
      <c r="W754" s="62"/>
      <c r="X754" s="62"/>
    </row>
    <row r="755" spans="23:24" x14ac:dyDescent="0.2">
      <c r="W755" s="62"/>
      <c r="X755" s="62"/>
    </row>
    <row r="756" spans="23:24" x14ac:dyDescent="0.2">
      <c r="W756" s="62"/>
      <c r="X756" s="62"/>
    </row>
    <row r="757" spans="23:24" x14ac:dyDescent="0.2">
      <c r="W757" s="62"/>
      <c r="X757" s="62"/>
    </row>
    <row r="758" spans="23:24" x14ac:dyDescent="0.2">
      <c r="W758" s="62"/>
      <c r="X758" s="62"/>
    </row>
    <row r="759" spans="23:24" x14ac:dyDescent="0.2">
      <c r="W759" s="62"/>
      <c r="X759" s="62"/>
    </row>
    <row r="760" spans="23:24" x14ac:dyDescent="0.2">
      <c r="W760" s="62"/>
      <c r="X760" s="62"/>
    </row>
    <row r="761" spans="23:24" x14ac:dyDescent="0.2">
      <c r="W761" s="62"/>
      <c r="X761" s="62"/>
    </row>
    <row r="762" spans="23:24" x14ac:dyDescent="0.2">
      <c r="W762" s="62"/>
      <c r="X762" s="62"/>
    </row>
    <row r="763" spans="23:24" x14ac:dyDescent="0.2">
      <c r="W763" s="62"/>
      <c r="X763" s="62"/>
    </row>
    <row r="764" spans="23:24" x14ac:dyDescent="0.2">
      <c r="W764" s="62"/>
      <c r="X764" s="62"/>
    </row>
    <row r="765" spans="23:24" x14ac:dyDescent="0.2">
      <c r="W765" s="62"/>
      <c r="X765" s="62"/>
    </row>
    <row r="766" spans="23:24" x14ac:dyDescent="0.2">
      <c r="W766" s="62"/>
      <c r="X766" s="62"/>
    </row>
    <row r="767" spans="23:24" x14ac:dyDescent="0.2">
      <c r="W767" s="62"/>
      <c r="X767" s="62"/>
    </row>
    <row r="768" spans="23:24" x14ac:dyDescent="0.2">
      <c r="W768" s="62"/>
      <c r="X768" s="62"/>
    </row>
    <row r="769" spans="23:24" x14ac:dyDescent="0.2">
      <c r="W769" s="62"/>
      <c r="X769" s="62"/>
    </row>
    <row r="770" spans="23:24" x14ac:dyDescent="0.2">
      <c r="W770" s="62"/>
      <c r="X770" s="62"/>
    </row>
    <row r="771" spans="23:24" x14ac:dyDescent="0.2">
      <c r="W771" s="62"/>
      <c r="X771" s="62"/>
    </row>
    <row r="772" spans="23:24" x14ac:dyDescent="0.2">
      <c r="W772" s="62"/>
      <c r="X772" s="62"/>
    </row>
    <row r="773" spans="23:24" x14ac:dyDescent="0.2">
      <c r="W773" s="62"/>
      <c r="X773" s="62"/>
    </row>
    <row r="774" spans="23:24" x14ac:dyDescent="0.2">
      <c r="W774" s="62"/>
      <c r="X774" s="62"/>
    </row>
    <row r="775" spans="23:24" x14ac:dyDescent="0.2">
      <c r="W775" s="62"/>
      <c r="X775" s="62"/>
    </row>
    <row r="776" spans="23:24" x14ac:dyDescent="0.2">
      <c r="W776" s="62"/>
      <c r="X776" s="62"/>
    </row>
    <row r="777" spans="23:24" x14ac:dyDescent="0.2">
      <c r="W777" s="62"/>
      <c r="X777" s="62"/>
    </row>
    <row r="778" spans="23:24" x14ac:dyDescent="0.2">
      <c r="W778" s="62"/>
      <c r="X778" s="62"/>
    </row>
    <row r="779" spans="23:24" x14ac:dyDescent="0.2">
      <c r="W779" s="62"/>
      <c r="X779" s="62"/>
    </row>
    <row r="780" spans="23:24" x14ac:dyDescent="0.2">
      <c r="W780" s="62"/>
      <c r="X780" s="62"/>
    </row>
    <row r="781" spans="23:24" x14ac:dyDescent="0.2">
      <c r="W781" s="62"/>
      <c r="X781" s="62"/>
    </row>
    <row r="782" spans="23:24" x14ac:dyDescent="0.2">
      <c r="W782" s="62"/>
      <c r="X782" s="62"/>
    </row>
    <row r="783" spans="23:24" x14ac:dyDescent="0.2">
      <c r="W783" s="62"/>
      <c r="X783" s="62"/>
    </row>
    <row r="784" spans="23:24" x14ac:dyDescent="0.2">
      <c r="W784" s="62"/>
      <c r="X784" s="62"/>
    </row>
    <row r="785" spans="23:24" x14ac:dyDescent="0.2">
      <c r="W785" s="62"/>
      <c r="X785" s="62"/>
    </row>
    <row r="786" spans="23:24" x14ac:dyDescent="0.2">
      <c r="W786" s="62"/>
      <c r="X786" s="62"/>
    </row>
    <row r="787" spans="23:24" x14ac:dyDescent="0.2">
      <c r="W787" s="62"/>
      <c r="X787" s="62"/>
    </row>
    <row r="788" spans="23:24" x14ac:dyDescent="0.2">
      <c r="W788" s="62"/>
      <c r="X788" s="62"/>
    </row>
    <row r="789" spans="23:24" x14ac:dyDescent="0.2">
      <c r="W789" s="62"/>
      <c r="X789" s="62"/>
    </row>
    <row r="790" spans="23:24" x14ac:dyDescent="0.2">
      <c r="W790" s="62"/>
      <c r="X790" s="62"/>
    </row>
    <row r="791" spans="23:24" x14ac:dyDescent="0.2">
      <c r="W791" s="62"/>
      <c r="X791" s="62"/>
    </row>
    <row r="792" spans="23:24" x14ac:dyDescent="0.2">
      <c r="W792" s="62"/>
      <c r="X792" s="62"/>
    </row>
    <row r="793" spans="23:24" x14ac:dyDescent="0.2">
      <c r="W793" s="62"/>
      <c r="X793" s="62"/>
    </row>
    <row r="794" spans="23:24" x14ac:dyDescent="0.2">
      <c r="W794" s="62"/>
      <c r="X794" s="62"/>
    </row>
    <row r="795" spans="23:24" x14ac:dyDescent="0.2">
      <c r="W795" s="62"/>
      <c r="X795" s="62"/>
    </row>
    <row r="796" spans="23:24" x14ac:dyDescent="0.2">
      <c r="W796" s="62"/>
      <c r="X796" s="62"/>
    </row>
    <row r="797" spans="23:24" x14ac:dyDescent="0.2">
      <c r="W797" s="62"/>
      <c r="X797" s="62"/>
    </row>
    <row r="798" spans="23:24" x14ac:dyDescent="0.2">
      <c r="W798" s="62"/>
      <c r="X798" s="62"/>
    </row>
    <row r="799" spans="23:24" x14ac:dyDescent="0.2">
      <c r="W799" s="62"/>
      <c r="X799" s="62"/>
    </row>
    <row r="800" spans="23:24" x14ac:dyDescent="0.2">
      <c r="W800" s="62"/>
      <c r="X800" s="62"/>
    </row>
    <row r="801" spans="23:24" x14ac:dyDescent="0.2">
      <c r="W801" s="62"/>
      <c r="X801" s="62"/>
    </row>
    <row r="802" spans="23:24" x14ac:dyDescent="0.2">
      <c r="W802" s="62"/>
      <c r="X802" s="62"/>
    </row>
    <row r="803" spans="23:24" x14ac:dyDescent="0.2">
      <c r="W803" s="62"/>
      <c r="X803" s="62"/>
    </row>
    <row r="804" spans="23:24" x14ac:dyDescent="0.2">
      <c r="W804" s="62"/>
      <c r="X804" s="62"/>
    </row>
    <row r="805" spans="23:24" x14ac:dyDescent="0.2">
      <c r="W805" s="62"/>
      <c r="X805" s="62"/>
    </row>
    <row r="806" spans="23:24" x14ac:dyDescent="0.2">
      <c r="W806" s="62"/>
      <c r="X806" s="62"/>
    </row>
    <row r="807" spans="23:24" x14ac:dyDescent="0.2">
      <c r="W807" s="62"/>
      <c r="X807" s="62"/>
    </row>
    <row r="808" spans="23:24" x14ac:dyDescent="0.2">
      <c r="W808" s="62"/>
      <c r="X808" s="62"/>
    </row>
    <row r="809" spans="23:24" x14ac:dyDescent="0.2">
      <c r="W809" s="62"/>
      <c r="X809" s="62"/>
    </row>
    <row r="810" spans="23:24" x14ac:dyDescent="0.2">
      <c r="W810" s="62"/>
      <c r="X810" s="62"/>
    </row>
    <row r="811" spans="23:24" x14ac:dyDescent="0.2">
      <c r="W811" s="62"/>
      <c r="X811" s="62"/>
    </row>
    <row r="812" spans="23:24" x14ac:dyDescent="0.2">
      <c r="W812" s="62"/>
      <c r="X812" s="62"/>
    </row>
    <row r="813" spans="23:24" x14ac:dyDescent="0.2">
      <c r="W813" s="62"/>
      <c r="X813" s="62"/>
    </row>
    <row r="814" spans="23:24" x14ac:dyDescent="0.2">
      <c r="W814" s="62"/>
      <c r="X814" s="62"/>
    </row>
    <row r="815" spans="23:24" x14ac:dyDescent="0.2">
      <c r="W815" s="62"/>
      <c r="X815" s="62"/>
    </row>
    <row r="816" spans="23:24" x14ac:dyDescent="0.2">
      <c r="W816" s="62"/>
      <c r="X816" s="62"/>
    </row>
    <row r="817" spans="23:24" x14ac:dyDescent="0.2">
      <c r="W817" s="62"/>
      <c r="X817" s="62"/>
    </row>
    <row r="818" spans="23:24" x14ac:dyDescent="0.2">
      <c r="W818" s="62"/>
      <c r="X818" s="62"/>
    </row>
    <row r="819" spans="23:24" x14ac:dyDescent="0.2">
      <c r="W819" s="62"/>
      <c r="X819" s="62"/>
    </row>
    <row r="820" spans="23:24" x14ac:dyDescent="0.2">
      <c r="W820" s="62"/>
      <c r="X820" s="62"/>
    </row>
    <row r="821" spans="23:24" x14ac:dyDescent="0.2">
      <c r="W821" s="62"/>
      <c r="X821" s="62"/>
    </row>
    <row r="822" spans="23:24" x14ac:dyDescent="0.2">
      <c r="W822" s="62"/>
      <c r="X822" s="62"/>
    </row>
    <row r="823" spans="23:24" x14ac:dyDescent="0.2">
      <c r="W823" s="62"/>
      <c r="X823" s="62"/>
    </row>
    <row r="824" spans="23:24" x14ac:dyDescent="0.2">
      <c r="W824" s="62"/>
      <c r="X824" s="62"/>
    </row>
    <row r="825" spans="23:24" x14ac:dyDescent="0.2">
      <c r="W825" s="62"/>
      <c r="X825" s="62"/>
    </row>
    <row r="826" spans="23:24" x14ac:dyDescent="0.2">
      <c r="W826" s="62"/>
      <c r="X826" s="62"/>
    </row>
    <row r="827" spans="23:24" x14ac:dyDescent="0.2">
      <c r="W827" s="62"/>
      <c r="X827" s="62"/>
    </row>
    <row r="828" spans="23:24" x14ac:dyDescent="0.2">
      <c r="W828" s="62"/>
      <c r="X828" s="62"/>
    </row>
    <row r="829" spans="23:24" x14ac:dyDescent="0.2">
      <c r="W829" s="62"/>
      <c r="X829" s="62"/>
    </row>
    <row r="830" spans="23:24" x14ac:dyDescent="0.2">
      <c r="W830" s="62"/>
      <c r="X830" s="62"/>
    </row>
    <row r="831" spans="23:24" x14ac:dyDescent="0.2">
      <c r="W831" s="62"/>
      <c r="X831" s="62"/>
    </row>
    <row r="832" spans="23:24" x14ac:dyDescent="0.2">
      <c r="W832" s="62"/>
      <c r="X832" s="62"/>
    </row>
    <row r="833" spans="23:24" x14ac:dyDescent="0.2">
      <c r="W833" s="62"/>
      <c r="X833" s="62"/>
    </row>
    <row r="834" spans="23:24" x14ac:dyDescent="0.2">
      <c r="W834" s="62"/>
      <c r="X834" s="62"/>
    </row>
    <row r="835" spans="23:24" x14ac:dyDescent="0.2">
      <c r="W835" s="62"/>
      <c r="X835" s="62"/>
    </row>
    <row r="836" spans="23:24" x14ac:dyDescent="0.2">
      <c r="W836" s="62"/>
      <c r="X836" s="62"/>
    </row>
    <row r="837" spans="23:24" x14ac:dyDescent="0.2">
      <c r="W837" s="62"/>
      <c r="X837" s="62"/>
    </row>
    <row r="838" spans="23:24" x14ac:dyDescent="0.2">
      <c r="W838" s="62"/>
      <c r="X838" s="62"/>
    </row>
    <row r="839" spans="23:24" x14ac:dyDescent="0.2">
      <c r="W839" s="62"/>
      <c r="X839" s="62"/>
    </row>
    <row r="840" spans="23:24" x14ac:dyDescent="0.2">
      <c r="W840" s="62"/>
      <c r="X840" s="62"/>
    </row>
    <row r="841" spans="23:24" x14ac:dyDescent="0.2">
      <c r="W841" s="62"/>
      <c r="X841" s="62"/>
    </row>
    <row r="842" spans="23:24" x14ac:dyDescent="0.2">
      <c r="W842" s="62"/>
      <c r="X842" s="62"/>
    </row>
    <row r="843" spans="23:24" x14ac:dyDescent="0.2">
      <c r="W843" s="62"/>
      <c r="X843" s="62"/>
    </row>
    <row r="844" spans="23:24" x14ac:dyDescent="0.2">
      <c r="W844" s="62"/>
      <c r="X844" s="62"/>
    </row>
    <row r="845" spans="23:24" x14ac:dyDescent="0.2">
      <c r="W845" s="62"/>
      <c r="X845" s="62"/>
    </row>
    <row r="846" spans="23:24" x14ac:dyDescent="0.2">
      <c r="W846" s="62"/>
      <c r="X846" s="62"/>
    </row>
    <row r="847" spans="23:24" x14ac:dyDescent="0.2">
      <c r="W847" s="62"/>
      <c r="X847" s="62"/>
    </row>
    <row r="848" spans="23:24" x14ac:dyDescent="0.2">
      <c r="W848" s="62"/>
      <c r="X848" s="62"/>
    </row>
    <row r="849" spans="23:24" x14ac:dyDescent="0.2">
      <c r="W849" s="62"/>
      <c r="X849" s="62"/>
    </row>
    <row r="850" spans="23:24" x14ac:dyDescent="0.2">
      <c r="W850" s="62"/>
      <c r="X850" s="62"/>
    </row>
    <row r="851" spans="23:24" x14ac:dyDescent="0.2">
      <c r="W851" s="62"/>
      <c r="X851" s="62"/>
    </row>
    <row r="852" spans="23:24" x14ac:dyDescent="0.2">
      <c r="W852" s="62"/>
      <c r="X852" s="62"/>
    </row>
    <row r="853" spans="23:24" x14ac:dyDescent="0.2">
      <c r="W853" s="62"/>
      <c r="X853" s="62"/>
    </row>
    <row r="854" spans="23:24" x14ac:dyDescent="0.2">
      <c r="W854" s="62"/>
      <c r="X854" s="62"/>
    </row>
    <row r="855" spans="23:24" x14ac:dyDescent="0.2">
      <c r="W855" s="62"/>
      <c r="X855" s="62"/>
    </row>
    <row r="856" spans="23:24" x14ac:dyDescent="0.2">
      <c r="W856" s="62"/>
      <c r="X856" s="62"/>
    </row>
    <row r="857" spans="23:24" x14ac:dyDescent="0.2">
      <c r="W857" s="62"/>
      <c r="X857" s="62"/>
    </row>
    <row r="858" spans="23:24" x14ac:dyDescent="0.2">
      <c r="W858" s="62"/>
      <c r="X858" s="62"/>
    </row>
    <row r="859" spans="23:24" x14ac:dyDescent="0.2">
      <c r="W859" s="62"/>
      <c r="X859" s="62"/>
    </row>
    <row r="860" spans="23:24" x14ac:dyDescent="0.2">
      <c r="W860" s="62"/>
      <c r="X860" s="62"/>
    </row>
    <row r="861" spans="23:24" x14ac:dyDescent="0.2">
      <c r="W861" s="62"/>
      <c r="X861" s="62"/>
    </row>
    <row r="862" spans="23:24" x14ac:dyDescent="0.2">
      <c r="W862" s="62"/>
      <c r="X862" s="62"/>
    </row>
    <row r="863" spans="23:24" x14ac:dyDescent="0.2">
      <c r="W863" s="62"/>
      <c r="X863" s="62"/>
    </row>
    <row r="864" spans="23:24" x14ac:dyDescent="0.2">
      <c r="W864" s="62"/>
      <c r="X864" s="62"/>
    </row>
    <row r="865" spans="23:24" x14ac:dyDescent="0.2">
      <c r="W865" s="62"/>
      <c r="X865" s="62"/>
    </row>
    <row r="866" spans="23:24" x14ac:dyDescent="0.2">
      <c r="W866" s="62"/>
      <c r="X866" s="62"/>
    </row>
    <row r="867" spans="23:24" x14ac:dyDescent="0.2">
      <c r="W867" s="62"/>
      <c r="X867" s="62"/>
    </row>
    <row r="868" spans="23:24" x14ac:dyDescent="0.2">
      <c r="W868" s="62"/>
      <c r="X868" s="62"/>
    </row>
    <row r="869" spans="23:24" x14ac:dyDescent="0.2">
      <c r="W869" s="62"/>
      <c r="X869" s="62"/>
    </row>
    <row r="870" spans="23:24" x14ac:dyDescent="0.2">
      <c r="W870" s="62"/>
      <c r="X870" s="62"/>
    </row>
    <row r="871" spans="23:24" x14ac:dyDescent="0.2">
      <c r="W871" s="62"/>
      <c r="X871" s="62"/>
    </row>
    <row r="872" spans="23:24" x14ac:dyDescent="0.2">
      <c r="W872" s="62"/>
      <c r="X872" s="62"/>
    </row>
    <row r="873" spans="23:24" x14ac:dyDescent="0.2">
      <c r="W873" s="62"/>
      <c r="X873" s="62"/>
    </row>
    <row r="874" spans="23:24" x14ac:dyDescent="0.2">
      <c r="W874" s="62"/>
      <c r="X874" s="62"/>
    </row>
    <row r="875" spans="23:24" x14ac:dyDescent="0.2">
      <c r="W875" s="62"/>
      <c r="X875" s="62"/>
    </row>
    <row r="876" spans="23:24" x14ac:dyDescent="0.2">
      <c r="W876" s="62"/>
      <c r="X876" s="62"/>
    </row>
    <row r="877" spans="23:24" x14ac:dyDescent="0.2">
      <c r="W877" s="62"/>
      <c r="X877" s="62"/>
    </row>
    <row r="878" spans="23:24" x14ac:dyDescent="0.2">
      <c r="W878" s="62"/>
      <c r="X878" s="62"/>
    </row>
    <row r="879" spans="23:24" x14ac:dyDescent="0.2">
      <c r="W879" s="62"/>
      <c r="X879" s="62"/>
    </row>
    <row r="880" spans="23:24" x14ac:dyDescent="0.2">
      <c r="W880" s="62"/>
      <c r="X880" s="62"/>
    </row>
    <row r="881" spans="23:24" x14ac:dyDescent="0.2">
      <c r="W881" s="62"/>
      <c r="X881" s="62"/>
    </row>
    <row r="882" spans="23:24" x14ac:dyDescent="0.2">
      <c r="W882" s="62"/>
      <c r="X882" s="62"/>
    </row>
    <row r="883" spans="23:24" x14ac:dyDescent="0.2">
      <c r="W883" s="62"/>
      <c r="X883" s="62"/>
    </row>
    <row r="884" spans="23:24" x14ac:dyDescent="0.2">
      <c r="W884" s="62"/>
      <c r="X884" s="62"/>
    </row>
    <row r="885" spans="23:24" x14ac:dyDescent="0.2">
      <c r="W885" s="62"/>
      <c r="X885" s="62"/>
    </row>
    <row r="886" spans="23:24" x14ac:dyDescent="0.2">
      <c r="W886" s="62"/>
      <c r="X886" s="62"/>
    </row>
    <row r="887" spans="23:24" x14ac:dyDescent="0.2">
      <c r="W887" s="62"/>
      <c r="X887" s="62"/>
    </row>
    <row r="888" spans="23:24" x14ac:dyDescent="0.2">
      <c r="W888" s="62"/>
      <c r="X888" s="62"/>
    </row>
    <row r="889" spans="23:24" x14ac:dyDescent="0.2">
      <c r="W889" s="62"/>
      <c r="X889" s="62"/>
    </row>
    <row r="890" spans="23:24" x14ac:dyDescent="0.2">
      <c r="W890" s="62"/>
      <c r="X890" s="62"/>
    </row>
    <row r="891" spans="23:24" x14ac:dyDescent="0.2">
      <c r="W891" s="62"/>
      <c r="X891" s="62"/>
    </row>
    <row r="892" spans="23:24" x14ac:dyDescent="0.2">
      <c r="W892" s="62"/>
      <c r="X892" s="62"/>
    </row>
    <row r="893" spans="23:24" x14ac:dyDescent="0.2">
      <c r="W893" s="62"/>
      <c r="X893" s="62"/>
    </row>
    <row r="894" spans="23:24" x14ac:dyDescent="0.2">
      <c r="W894" s="62"/>
      <c r="X894" s="62"/>
    </row>
    <row r="895" spans="23:24" x14ac:dyDescent="0.2">
      <c r="W895" s="62"/>
      <c r="X895" s="62"/>
    </row>
    <row r="896" spans="23:24" x14ac:dyDescent="0.2">
      <c r="W896" s="62"/>
      <c r="X896" s="62"/>
    </row>
    <row r="897" spans="23:24" x14ac:dyDescent="0.2">
      <c r="W897" s="62"/>
      <c r="X897" s="62"/>
    </row>
    <row r="898" spans="23:24" x14ac:dyDescent="0.2">
      <c r="W898" s="62"/>
      <c r="X898" s="62"/>
    </row>
    <row r="899" spans="23:24" x14ac:dyDescent="0.2">
      <c r="W899" s="62"/>
      <c r="X899" s="62"/>
    </row>
    <row r="900" spans="23:24" x14ac:dyDescent="0.2">
      <c r="W900" s="62"/>
      <c r="X900" s="62"/>
    </row>
    <row r="901" spans="23:24" x14ac:dyDescent="0.2">
      <c r="W901" s="62"/>
      <c r="X901" s="62"/>
    </row>
    <row r="902" spans="23:24" x14ac:dyDescent="0.2">
      <c r="W902" s="62"/>
      <c r="X902" s="62"/>
    </row>
    <row r="903" spans="23:24" x14ac:dyDescent="0.2">
      <c r="W903" s="62"/>
      <c r="X903" s="62"/>
    </row>
    <row r="904" spans="23:24" x14ac:dyDescent="0.2">
      <c r="W904" s="62"/>
      <c r="X904" s="62"/>
    </row>
    <row r="905" spans="23:24" x14ac:dyDescent="0.2">
      <c r="W905" s="62"/>
      <c r="X905" s="62"/>
    </row>
    <row r="906" spans="23:24" x14ac:dyDescent="0.2">
      <c r="W906" s="62"/>
      <c r="X906" s="62"/>
    </row>
    <row r="907" spans="23:24" x14ac:dyDescent="0.2">
      <c r="W907" s="62"/>
      <c r="X907" s="62"/>
    </row>
    <row r="908" spans="23:24" x14ac:dyDescent="0.2">
      <c r="W908" s="62"/>
      <c r="X908" s="62"/>
    </row>
    <row r="909" spans="23:24" x14ac:dyDescent="0.2">
      <c r="W909" s="62"/>
      <c r="X909" s="62"/>
    </row>
    <row r="910" spans="23:24" x14ac:dyDescent="0.2">
      <c r="W910" s="62"/>
      <c r="X910" s="62"/>
    </row>
    <row r="911" spans="23:24" x14ac:dyDescent="0.2">
      <c r="W911" s="62"/>
      <c r="X911" s="62"/>
    </row>
    <row r="912" spans="23:24" x14ac:dyDescent="0.2">
      <c r="W912" s="62"/>
      <c r="X912" s="62"/>
    </row>
    <row r="913" spans="23:24" x14ac:dyDescent="0.2">
      <c r="W913" s="62"/>
      <c r="X913" s="62"/>
    </row>
    <row r="914" spans="23:24" x14ac:dyDescent="0.2">
      <c r="W914" s="62"/>
      <c r="X914" s="62"/>
    </row>
    <row r="915" spans="23:24" x14ac:dyDescent="0.2">
      <c r="W915" s="62"/>
      <c r="X915" s="62"/>
    </row>
    <row r="916" spans="23:24" x14ac:dyDescent="0.2">
      <c r="W916" s="62"/>
      <c r="X916" s="62"/>
    </row>
    <row r="917" spans="23:24" x14ac:dyDescent="0.2">
      <c r="W917" s="62"/>
      <c r="X917" s="62"/>
    </row>
    <row r="918" spans="23:24" x14ac:dyDescent="0.2">
      <c r="W918" s="62"/>
      <c r="X918" s="62"/>
    </row>
    <row r="919" spans="23:24" x14ac:dyDescent="0.2">
      <c r="W919" s="62"/>
      <c r="X919" s="62"/>
    </row>
    <row r="920" spans="23:24" x14ac:dyDescent="0.2">
      <c r="W920" s="62"/>
      <c r="X920" s="62"/>
    </row>
    <row r="921" spans="23:24" x14ac:dyDescent="0.2">
      <c r="W921" s="62"/>
      <c r="X921" s="62"/>
    </row>
    <row r="922" spans="23:24" x14ac:dyDescent="0.2">
      <c r="W922" s="62"/>
      <c r="X922" s="62"/>
    </row>
    <row r="923" spans="23:24" x14ac:dyDescent="0.2">
      <c r="W923" s="62"/>
      <c r="X923" s="62"/>
    </row>
    <row r="924" spans="23:24" x14ac:dyDescent="0.2">
      <c r="W924" s="62"/>
      <c r="X924" s="62"/>
    </row>
    <row r="925" spans="23:24" x14ac:dyDescent="0.2">
      <c r="W925" s="62"/>
      <c r="X925" s="62"/>
    </row>
    <row r="926" spans="23:24" x14ac:dyDescent="0.2">
      <c r="W926" s="62"/>
      <c r="X926" s="62"/>
    </row>
    <row r="927" spans="23:24" x14ac:dyDescent="0.2">
      <c r="W927" s="62"/>
      <c r="X927" s="62"/>
    </row>
    <row r="928" spans="23:24" x14ac:dyDescent="0.2">
      <c r="W928" s="62"/>
      <c r="X928" s="62"/>
    </row>
    <row r="929" spans="23:24" x14ac:dyDescent="0.2">
      <c r="W929" s="62"/>
      <c r="X929" s="62"/>
    </row>
    <row r="930" spans="23:24" x14ac:dyDescent="0.2">
      <c r="W930" s="62"/>
      <c r="X930" s="62"/>
    </row>
    <row r="931" spans="23:24" x14ac:dyDescent="0.2">
      <c r="W931" s="62"/>
      <c r="X931" s="62"/>
    </row>
    <row r="932" spans="23:24" x14ac:dyDescent="0.2">
      <c r="W932" s="62"/>
      <c r="X932" s="62"/>
    </row>
    <row r="933" spans="23:24" x14ac:dyDescent="0.2">
      <c r="W933" s="62"/>
      <c r="X933" s="62"/>
    </row>
    <row r="934" spans="23:24" x14ac:dyDescent="0.2">
      <c r="W934" s="62"/>
      <c r="X934" s="62"/>
    </row>
    <row r="935" spans="23:24" x14ac:dyDescent="0.2">
      <c r="W935" s="62"/>
      <c r="X935" s="62"/>
    </row>
    <row r="936" spans="23:24" x14ac:dyDescent="0.2">
      <c r="W936" s="62"/>
      <c r="X936" s="62"/>
    </row>
    <row r="937" spans="23:24" x14ac:dyDescent="0.2">
      <c r="W937" s="62"/>
      <c r="X937" s="62"/>
    </row>
    <row r="938" spans="23:24" x14ac:dyDescent="0.2">
      <c r="W938" s="62"/>
      <c r="X938" s="62"/>
    </row>
    <row r="939" spans="23:24" x14ac:dyDescent="0.2">
      <c r="W939" s="62"/>
      <c r="X939" s="62"/>
    </row>
    <row r="940" spans="23:24" x14ac:dyDescent="0.2">
      <c r="W940" s="62"/>
      <c r="X940" s="62"/>
    </row>
    <row r="941" spans="23:24" x14ac:dyDescent="0.2">
      <c r="W941" s="62"/>
      <c r="X941" s="62"/>
    </row>
    <row r="942" spans="23:24" x14ac:dyDescent="0.2">
      <c r="W942" s="62"/>
      <c r="X942" s="62"/>
    </row>
    <row r="943" spans="23:24" x14ac:dyDescent="0.2">
      <c r="W943" s="62"/>
      <c r="X943" s="62"/>
    </row>
    <row r="944" spans="23:24" x14ac:dyDescent="0.2">
      <c r="W944" s="62"/>
      <c r="X944" s="62"/>
    </row>
    <row r="945" spans="23:24" x14ac:dyDescent="0.2">
      <c r="W945" s="62"/>
      <c r="X945" s="62"/>
    </row>
    <row r="946" spans="23:24" x14ac:dyDescent="0.2">
      <c r="W946" s="62"/>
      <c r="X946" s="62"/>
    </row>
    <row r="947" spans="23:24" x14ac:dyDescent="0.2">
      <c r="W947" s="62"/>
      <c r="X947" s="62"/>
    </row>
    <row r="948" spans="23:24" x14ac:dyDescent="0.2">
      <c r="W948" s="62"/>
      <c r="X948" s="62"/>
    </row>
    <row r="949" spans="23:24" x14ac:dyDescent="0.2">
      <c r="W949" s="62"/>
      <c r="X949" s="62"/>
    </row>
    <row r="950" spans="23:24" x14ac:dyDescent="0.2">
      <c r="W950" s="62"/>
      <c r="X950" s="62"/>
    </row>
    <row r="951" spans="23:24" x14ac:dyDescent="0.2">
      <c r="W951" s="62"/>
      <c r="X951" s="62"/>
    </row>
    <row r="952" spans="23:24" x14ac:dyDescent="0.2">
      <c r="W952" s="62"/>
      <c r="X952" s="62"/>
    </row>
    <row r="953" spans="23:24" x14ac:dyDescent="0.2">
      <c r="W953" s="62"/>
      <c r="X953" s="62"/>
    </row>
    <row r="954" spans="23:24" x14ac:dyDescent="0.2">
      <c r="W954" s="62"/>
      <c r="X954" s="62"/>
    </row>
    <row r="955" spans="23:24" x14ac:dyDescent="0.2">
      <c r="W955" s="62"/>
      <c r="X955" s="62"/>
    </row>
    <row r="956" spans="23:24" x14ac:dyDescent="0.2">
      <c r="W956" s="62"/>
      <c r="X956" s="62"/>
    </row>
    <row r="957" spans="23:24" x14ac:dyDescent="0.2">
      <c r="W957" s="62"/>
      <c r="X957" s="62"/>
    </row>
    <row r="958" spans="23:24" x14ac:dyDescent="0.2">
      <c r="W958" s="62"/>
      <c r="X958" s="62"/>
    </row>
    <row r="959" spans="23:24" x14ac:dyDescent="0.2">
      <c r="W959" s="62"/>
      <c r="X959" s="62"/>
    </row>
    <row r="960" spans="23:24" x14ac:dyDescent="0.2">
      <c r="W960" s="62"/>
      <c r="X960" s="62"/>
    </row>
    <row r="961" spans="23:24" x14ac:dyDescent="0.2">
      <c r="W961" s="62"/>
      <c r="X961" s="62"/>
    </row>
    <row r="962" spans="23:24" x14ac:dyDescent="0.2">
      <c r="W962" s="62"/>
      <c r="X962" s="62"/>
    </row>
    <row r="963" spans="23:24" x14ac:dyDescent="0.2">
      <c r="W963" s="62"/>
      <c r="X963" s="62"/>
    </row>
    <row r="964" spans="23:24" x14ac:dyDescent="0.2">
      <c r="W964" s="62"/>
      <c r="X964" s="62"/>
    </row>
    <row r="965" spans="23:24" x14ac:dyDescent="0.2">
      <c r="W965" s="62"/>
      <c r="X965" s="62"/>
    </row>
    <row r="966" spans="23:24" x14ac:dyDescent="0.2">
      <c r="W966" s="62"/>
      <c r="X966" s="62"/>
    </row>
    <row r="967" spans="23:24" x14ac:dyDescent="0.2">
      <c r="W967" s="62"/>
      <c r="X967" s="62"/>
    </row>
    <row r="968" spans="23:24" x14ac:dyDescent="0.2">
      <c r="W968" s="62"/>
      <c r="X968" s="62"/>
    </row>
    <row r="969" spans="23:24" x14ac:dyDescent="0.2">
      <c r="W969" s="62"/>
      <c r="X969" s="62"/>
    </row>
    <row r="970" spans="23:24" x14ac:dyDescent="0.2">
      <c r="W970" s="62"/>
      <c r="X970" s="62"/>
    </row>
    <row r="971" spans="23:24" x14ac:dyDescent="0.2">
      <c r="W971" s="62"/>
      <c r="X971" s="62"/>
    </row>
    <row r="972" spans="23:24" x14ac:dyDescent="0.2">
      <c r="W972" s="62"/>
      <c r="X972" s="62"/>
    </row>
    <row r="973" spans="23:24" x14ac:dyDescent="0.2">
      <c r="W973" s="62"/>
      <c r="X973" s="62"/>
    </row>
    <row r="974" spans="23:24" x14ac:dyDescent="0.2">
      <c r="W974" s="62"/>
      <c r="X974" s="62"/>
    </row>
    <row r="975" spans="23:24" x14ac:dyDescent="0.2">
      <c r="W975" s="62"/>
      <c r="X975" s="62"/>
    </row>
    <row r="976" spans="23:24" x14ac:dyDescent="0.2">
      <c r="W976" s="62"/>
      <c r="X976" s="62"/>
    </row>
    <row r="977" spans="23:24" x14ac:dyDescent="0.2">
      <c r="W977" s="62"/>
      <c r="X977" s="62"/>
    </row>
    <row r="978" spans="23:24" x14ac:dyDescent="0.2">
      <c r="W978" s="62"/>
      <c r="X978" s="62"/>
    </row>
    <row r="979" spans="23:24" x14ac:dyDescent="0.2">
      <c r="W979" s="62"/>
      <c r="X979" s="62"/>
    </row>
    <row r="980" spans="23:24" x14ac:dyDescent="0.2">
      <c r="W980" s="62"/>
      <c r="X980" s="62"/>
    </row>
    <row r="981" spans="23:24" x14ac:dyDescent="0.2">
      <c r="W981" s="62"/>
      <c r="X981" s="62"/>
    </row>
    <row r="982" spans="23:24" x14ac:dyDescent="0.2">
      <c r="W982" s="62"/>
      <c r="X982" s="62"/>
    </row>
    <row r="983" spans="23:24" x14ac:dyDescent="0.2">
      <c r="W983" s="62"/>
      <c r="X983" s="62"/>
    </row>
    <row r="984" spans="23:24" x14ac:dyDescent="0.2">
      <c r="W984" s="62"/>
      <c r="X984" s="62"/>
    </row>
    <row r="985" spans="23:24" x14ac:dyDescent="0.2">
      <c r="W985" s="62"/>
      <c r="X985" s="62"/>
    </row>
    <row r="986" spans="23:24" x14ac:dyDescent="0.2">
      <c r="W986" s="62"/>
      <c r="X986" s="62"/>
    </row>
    <row r="987" spans="23:24" x14ac:dyDescent="0.2">
      <c r="W987" s="62"/>
      <c r="X987" s="62"/>
    </row>
    <row r="988" spans="23:24" x14ac:dyDescent="0.2">
      <c r="W988" s="62"/>
      <c r="X988" s="62"/>
    </row>
    <row r="989" spans="23:24" x14ac:dyDescent="0.2">
      <c r="W989" s="62"/>
      <c r="X989" s="62"/>
    </row>
    <row r="990" spans="23:24" x14ac:dyDescent="0.2">
      <c r="W990" s="62"/>
      <c r="X990" s="62"/>
    </row>
    <row r="991" spans="23:24" x14ac:dyDescent="0.2">
      <c r="W991" s="62"/>
      <c r="X991" s="62"/>
    </row>
    <row r="992" spans="23:24" x14ac:dyDescent="0.2">
      <c r="W992" s="62"/>
      <c r="X992" s="62"/>
    </row>
    <row r="993" spans="23:24" x14ac:dyDescent="0.2">
      <c r="W993" s="62"/>
      <c r="X993" s="62"/>
    </row>
    <row r="994" spans="23:24" x14ac:dyDescent="0.2">
      <c r="W994" s="62"/>
      <c r="X994" s="62"/>
    </row>
    <row r="995" spans="23:24" x14ac:dyDescent="0.2">
      <c r="W995" s="62"/>
      <c r="X995" s="62"/>
    </row>
    <row r="996" spans="23:24" x14ac:dyDescent="0.2">
      <c r="W996" s="62"/>
      <c r="X996" s="62"/>
    </row>
    <row r="997" spans="23:24" x14ac:dyDescent="0.2">
      <c r="W997" s="62"/>
      <c r="X997" s="62"/>
    </row>
    <row r="998" spans="23:24" x14ac:dyDescent="0.2">
      <c r="W998" s="62"/>
      <c r="X998" s="62"/>
    </row>
    <row r="999" spans="23:24" x14ac:dyDescent="0.2">
      <c r="W999" s="62"/>
      <c r="X999" s="62"/>
    </row>
    <row r="1000" spans="23:24" x14ac:dyDescent="0.2">
      <c r="W1000" s="62"/>
      <c r="X1000" s="62"/>
    </row>
    <row r="1001" spans="23:24" x14ac:dyDescent="0.2">
      <c r="W1001" s="62"/>
      <c r="X1001" s="62"/>
    </row>
    <row r="1002" spans="23:24" x14ac:dyDescent="0.2">
      <c r="W1002" s="62"/>
      <c r="X1002" s="62"/>
    </row>
    <row r="1003" spans="23:24" x14ac:dyDescent="0.2">
      <c r="W1003" s="62"/>
      <c r="X1003" s="62"/>
    </row>
    <row r="1004" spans="23:24" x14ac:dyDescent="0.2">
      <c r="W1004" s="62"/>
      <c r="X1004" s="62"/>
    </row>
    <row r="1005" spans="23:24" x14ac:dyDescent="0.2">
      <c r="W1005" s="62"/>
      <c r="X1005" s="62"/>
    </row>
    <row r="1006" spans="23:24" x14ac:dyDescent="0.2">
      <c r="W1006" s="62"/>
      <c r="X1006" s="62"/>
    </row>
    <row r="1007" spans="23:24" x14ac:dyDescent="0.2">
      <c r="W1007" s="62"/>
      <c r="X1007" s="62"/>
    </row>
    <row r="1008" spans="23:24" x14ac:dyDescent="0.2">
      <c r="W1008" s="62"/>
      <c r="X1008" s="62"/>
    </row>
    <row r="1009" spans="23:24" x14ac:dyDescent="0.2">
      <c r="W1009" s="62"/>
      <c r="X1009" s="62"/>
    </row>
    <row r="1010" spans="23:24" x14ac:dyDescent="0.2">
      <c r="W1010" s="62"/>
      <c r="X1010" s="62"/>
    </row>
    <row r="1011" spans="23:24" x14ac:dyDescent="0.2">
      <c r="W1011" s="62"/>
      <c r="X1011" s="62"/>
    </row>
    <row r="1012" spans="23:24" x14ac:dyDescent="0.2">
      <c r="W1012" s="62"/>
      <c r="X1012" s="62"/>
    </row>
    <row r="1013" spans="23:24" x14ac:dyDescent="0.2">
      <c r="W1013" s="62"/>
      <c r="X1013" s="62"/>
    </row>
    <row r="1014" spans="23:24" x14ac:dyDescent="0.2">
      <c r="W1014" s="62"/>
      <c r="X1014" s="62"/>
    </row>
    <row r="1015" spans="23:24" x14ac:dyDescent="0.2">
      <c r="W1015" s="62"/>
      <c r="X1015" s="62"/>
    </row>
    <row r="1016" spans="23:24" x14ac:dyDescent="0.2">
      <c r="W1016" s="62"/>
      <c r="X1016" s="62"/>
    </row>
    <row r="1017" spans="23:24" x14ac:dyDescent="0.2">
      <c r="W1017" s="62"/>
      <c r="X1017" s="62"/>
    </row>
    <row r="1018" spans="23:24" x14ac:dyDescent="0.2">
      <c r="W1018" s="62"/>
      <c r="X1018" s="62"/>
    </row>
    <row r="1019" spans="23:24" x14ac:dyDescent="0.2">
      <c r="W1019" s="62"/>
      <c r="X1019" s="62"/>
    </row>
    <row r="1020" spans="23:24" x14ac:dyDescent="0.2">
      <c r="W1020" s="62"/>
      <c r="X1020" s="62"/>
    </row>
    <row r="1021" spans="23:24" x14ac:dyDescent="0.2">
      <c r="W1021" s="62"/>
      <c r="X1021" s="62"/>
    </row>
    <row r="1022" spans="23:24" x14ac:dyDescent="0.2">
      <c r="W1022" s="62"/>
      <c r="X1022" s="62"/>
    </row>
    <row r="1023" spans="23:24" x14ac:dyDescent="0.2">
      <c r="W1023" s="62"/>
      <c r="X1023" s="62"/>
    </row>
    <row r="1024" spans="23:24" x14ac:dyDescent="0.2">
      <c r="W1024" s="62"/>
      <c r="X1024" s="62"/>
    </row>
    <row r="1025" spans="23:24" x14ac:dyDescent="0.2">
      <c r="W1025" s="62"/>
      <c r="X1025" s="62"/>
    </row>
    <row r="1026" spans="23:24" x14ac:dyDescent="0.2">
      <c r="W1026" s="62"/>
      <c r="X1026" s="62"/>
    </row>
    <row r="1027" spans="23:24" x14ac:dyDescent="0.2">
      <c r="W1027" s="62"/>
      <c r="X1027" s="62"/>
    </row>
    <row r="1028" spans="23:24" x14ac:dyDescent="0.2">
      <c r="W1028" s="62"/>
      <c r="X1028" s="62"/>
    </row>
    <row r="1029" spans="23:24" x14ac:dyDescent="0.2">
      <c r="W1029" s="62"/>
      <c r="X1029" s="62"/>
    </row>
    <row r="1030" spans="23:24" x14ac:dyDescent="0.2">
      <c r="W1030" s="62"/>
      <c r="X1030" s="62"/>
    </row>
    <row r="1031" spans="23:24" x14ac:dyDescent="0.2">
      <c r="W1031" s="62"/>
      <c r="X1031" s="62"/>
    </row>
    <row r="1032" spans="23:24" x14ac:dyDescent="0.2">
      <c r="W1032" s="62"/>
      <c r="X1032" s="62"/>
    </row>
    <row r="1033" spans="23:24" x14ac:dyDescent="0.2">
      <c r="W1033" s="62"/>
      <c r="X1033" s="62"/>
    </row>
    <row r="1034" spans="23:24" x14ac:dyDescent="0.2">
      <c r="W1034" s="62"/>
      <c r="X1034" s="62"/>
    </row>
    <row r="1035" spans="23:24" x14ac:dyDescent="0.2">
      <c r="W1035" s="62"/>
      <c r="X1035" s="62"/>
    </row>
    <row r="1036" spans="23:24" x14ac:dyDescent="0.2">
      <c r="W1036" s="62"/>
      <c r="X1036" s="62"/>
    </row>
    <row r="1037" spans="23:24" x14ac:dyDescent="0.2">
      <c r="W1037" s="62"/>
      <c r="X1037" s="62"/>
    </row>
    <row r="1038" spans="23:24" x14ac:dyDescent="0.2">
      <c r="W1038" s="62"/>
      <c r="X1038" s="62"/>
    </row>
    <row r="1039" spans="23:24" x14ac:dyDescent="0.2">
      <c r="W1039" s="62"/>
      <c r="X1039" s="62"/>
    </row>
    <row r="1040" spans="23:24" x14ac:dyDescent="0.2">
      <c r="W1040" s="62"/>
      <c r="X1040" s="62"/>
    </row>
    <row r="1041" spans="23:24" x14ac:dyDescent="0.2">
      <c r="W1041" s="62"/>
      <c r="X1041" s="62"/>
    </row>
    <row r="1042" spans="23:24" x14ac:dyDescent="0.2">
      <c r="W1042" s="62"/>
      <c r="X1042" s="62"/>
    </row>
    <row r="1043" spans="23:24" x14ac:dyDescent="0.2">
      <c r="W1043" s="62"/>
      <c r="X1043" s="62"/>
    </row>
    <row r="1044" spans="23:24" x14ac:dyDescent="0.2">
      <c r="W1044" s="62"/>
      <c r="X1044" s="62"/>
    </row>
    <row r="1045" spans="23:24" x14ac:dyDescent="0.2">
      <c r="W1045" s="62"/>
      <c r="X1045" s="62"/>
    </row>
    <row r="1046" spans="23:24" x14ac:dyDescent="0.2">
      <c r="W1046" s="62"/>
      <c r="X1046" s="62"/>
    </row>
    <row r="1047" spans="23:24" x14ac:dyDescent="0.2">
      <c r="W1047" s="62"/>
      <c r="X1047" s="62"/>
    </row>
    <row r="1048" spans="23:24" x14ac:dyDescent="0.2">
      <c r="W1048" s="62"/>
      <c r="X1048" s="62"/>
    </row>
    <row r="1049" spans="23:24" x14ac:dyDescent="0.2">
      <c r="W1049" s="62"/>
      <c r="X1049" s="62"/>
    </row>
    <row r="1050" spans="23:24" x14ac:dyDescent="0.2">
      <c r="W1050" s="62"/>
      <c r="X1050" s="62"/>
    </row>
    <row r="1051" spans="23:24" x14ac:dyDescent="0.2">
      <c r="W1051" s="62"/>
      <c r="X1051" s="62"/>
    </row>
    <row r="1052" spans="23:24" x14ac:dyDescent="0.2">
      <c r="W1052" s="62"/>
      <c r="X1052" s="62"/>
    </row>
    <row r="1053" spans="23:24" x14ac:dyDescent="0.2">
      <c r="W1053" s="62"/>
      <c r="X1053" s="62"/>
    </row>
    <row r="1054" spans="23:24" x14ac:dyDescent="0.2">
      <c r="W1054" s="62"/>
      <c r="X1054" s="62"/>
    </row>
    <row r="1055" spans="23:24" x14ac:dyDescent="0.2">
      <c r="W1055" s="62"/>
      <c r="X1055" s="62"/>
    </row>
    <row r="1056" spans="23:24" x14ac:dyDescent="0.2">
      <c r="W1056" s="62"/>
      <c r="X1056" s="62"/>
    </row>
    <row r="1057" spans="23:24" x14ac:dyDescent="0.2">
      <c r="W1057" s="62"/>
      <c r="X1057" s="62"/>
    </row>
    <row r="1058" spans="23:24" x14ac:dyDescent="0.2">
      <c r="W1058" s="62"/>
      <c r="X1058" s="62"/>
    </row>
    <row r="1059" spans="23:24" x14ac:dyDescent="0.2">
      <c r="W1059" s="62"/>
      <c r="X1059" s="62"/>
    </row>
    <row r="1060" spans="23:24" x14ac:dyDescent="0.2">
      <c r="W1060" s="62"/>
      <c r="X1060" s="62"/>
    </row>
    <row r="1061" spans="23:24" x14ac:dyDescent="0.2">
      <c r="W1061" s="62"/>
      <c r="X1061" s="62"/>
    </row>
    <row r="1062" spans="23:24" x14ac:dyDescent="0.2">
      <c r="W1062" s="62"/>
      <c r="X1062" s="62"/>
    </row>
    <row r="1063" spans="23:24" x14ac:dyDescent="0.2">
      <c r="W1063" s="62"/>
      <c r="X1063" s="62"/>
    </row>
    <row r="1064" spans="23:24" x14ac:dyDescent="0.2">
      <c r="W1064" s="62"/>
      <c r="X1064" s="62"/>
    </row>
    <row r="1065" spans="23:24" x14ac:dyDescent="0.2">
      <c r="W1065" s="62"/>
      <c r="X1065" s="62"/>
    </row>
    <row r="1066" spans="23:24" x14ac:dyDescent="0.2">
      <c r="W1066" s="62"/>
      <c r="X1066" s="62"/>
    </row>
    <row r="1067" spans="23:24" x14ac:dyDescent="0.2">
      <c r="W1067" s="62"/>
      <c r="X1067" s="62"/>
    </row>
    <row r="1068" spans="23:24" x14ac:dyDescent="0.2">
      <c r="W1068" s="62"/>
      <c r="X1068" s="62"/>
    </row>
    <row r="1069" spans="23:24" x14ac:dyDescent="0.2">
      <c r="W1069" s="62"/>
      <c r="X1069" s="62"/>
    </row>
    <row r="1070" spans="23:24" x14ac:dyDescent="0.2">
      <c r="W1070" s="62"/>
      <c r="X1070" s="62"/>
    </row>
    <row r="1071" spans="23:24" x14ac:dyDescent="0.2">
      <c r="W1071" s="62"/>
      <c r="X1071" s="62"/>
    </row>
    <row r="1072" spans="23:24" x14ac:dyDescent="0.2">
      <c r="W1072" s="62"/>
      <c r="X1072" s="62"/>
    </row>
    <row r="1073" spans="23:24" x14ac:dyDescent="0.2">
      <c r="W1073" s="62"/>
      <c r="X1073" s="62"/>
    </row>
    <row r="1074" spans="23:24" x14ac:dyDescent="0.2">
      <c r="W1074" s="62"/>
      <c r="X1074" s="62"/>
    </row>
    <row r="1075" spans="23:24" x14ac:dyDescent="0.2">
      <c r="W1075" s="62"/>
      <c r="X1075" s="62"/>
    </row>
    <row r="1076" spans="23:24" x14ac:dyDescent="0.2">
      <c r="W1076" s="62"/>
      <c r="X1076" s="62"/>
    </row>
    <row r="1077" spans="23:24" x14ac:dyDescent="0.2">
      <c r="W1077" s="62"/>
      <c r="X1077" s="62"/>
    </row>
    <row r="1078" spans="23:24" x14ac:dyDescent="0.2">
      <c r="W1078" s="62"/>
      <c r="X1078" s="62"/>
    </row>
    <row r="1079" spans="23:24" x14ac:dyDescent="0.2">
      <c r="W1079" s="62"/>
      <c r="X1079" s="62"/>
    </row>
    <row r="1080" spans="23:24" x14ac:dyDescent="0.2">
      <c r="W1080" s="62"/>
      <c r="X1080" s="62"/>
    </row>
    <row r="1081" spans="23:24" x14ac:dyDescent="0.2">
      <c r="W1081" s="62"/>
      <c r="X1081" s="62"/>
    </row>
    <row r="1082" spans="23:24" x14ac:dyDescent="0.2">
      <c r="W1082" s="62"/>
      <c r="X1082" s="62"/>
    </row>
    <row r="1083" spans="23:24" x14ac:dyDescent="0.2">
      <c r="W1083" s="62"/>
      <c r="X1083" s="62"/>
    </row>
    <row r="1084" spans="23:24" x14ac:dyDescent="0.2">
      <c r="W1084" s="62"/>
      <c r="X1084" s="62"/>
    </row>
    <row r="1085" spans="23:24" x14ac:dyDescent="0.2">
      <c r="W1085" s="62"/>
      <c r="X1085" s="62"/>
    </row>
    <row r="1086" spans="23:24" x14ac:dyDescent="0.2">
      <c r="W1086" s="62"/>
      <c r="X1086" s="62"/>
    </row>
    <row r="1087" spans="23:24" x14ac:dyDescent="0.2">
      <c r="W1087" s="62"/>
      <c r="X1087" s="62"/>
    </row>
    <row r="1088" spans="23:24" x14ac:dyDescent="0.2">
      <c r="W1088" s="62"/>
      <c r="X1088" s="62"/>
    </row>
    <row r="1089" spans="23:24" x14ac:dyDescent="0.2">
      <c r="W1089" s="62"/>
      <c r="X1089" s="62"/>
    </row>
    <row r="1090" spans="23:24" x14ac:dyDescent="0.2">
      <c r="W1090" s="62"/>
      <c r="X1090" s="62"/>
    </row>
    <row r="1091" spans="23:24" x14ac:dyDescent="0.2">
      <c r="W1091" s="62"/>
      <c r="X1091" s="62"/>
    </row>
    <row r="1092" spans="23:24" x14ac:dyDescent="0.2">
      <c r="W1092" s="62"/>
      <c r="X1092" s="62"/>
    </row>
    <row r="1093" spans="23:24" x14ac:dyDescent="0.2">
      <c r="W1093" s="62"/>
      <c r="X1093" s="62"/>
    </row>
    <row r="1094" spans="23:24" x14ac:dyDescent="0.2">
      <c r="W1094" s="62"/>
      <c r="X1094" s="62"/>
    </row>
    <row r="1095" spans="23:24" x14ac:dyDescent="0.2">
      <c r="W1095" s="62"/>
      <c r="X1095" s="62"/>
    </row>
    <row r="1096" spans="23:24" x14ac:dyDescent="0.2">
      <c r="W1096" s="62"/>
      <c r="X1096" s="62"/>
    </row>
    <row r="1097" spans="23:24" x14ac:dyDescent="0.2">
      <c r="W1097" s="62"/>
      <c r="X1097" s="62"/>
    </row>
    <row r="1098" spans="23:24" x14ac:dyDescent="0.2">
      <c r="W1098" s="62"/>
      <c r="X1098" s="62"/>
    </row>
    <row r="1099" spans="23:24" x14ac:dyDescent="0.2">
      <c r="W1099" s="62"/>
      <c r="X1099" s="62"/>
    </row>
    <row r="1100" spans="23:24" x14ac:dyDescent="0.2">
      <c r="W1100" s="62"/>
      <c r="X1100" s="62"/>
    </row>
    <row r="1101" spans="23:24" x14ac:dyDescent="0.2">
      <c r="W1101" s="62"/>
      <c r="X1101" s="62"/>
    </row>
    <row r="1102" spans="23:24" x14ac:dyDescent="0.2">
      <c r="W1102" s="62"/>
      <c r="X1102" s="62"/>
    </row>
    <row r="1103" spans="23:24" x14ac:dyDescent="0.2">
      <c r="W1103" s="62"/>
      <c r="X1103" s="62"/>
    </row>
    <row r="1104" spans="23:24" x14ac:dyDescent="0.2">
      <c r="W1104" s="62"/>
      <c r="X1104" s="62"/>
    </row>
    <row r="1105" spans="23:24" x14ac:dyDescent="0.2">
      <c r="W1105" s="62"/>
      <c r="X1105" s="62"/>
    </row>
    <row r="1106" spans="23:24" x14ac:dyDescent="0.2">
      <c r="W1106" s="62"/>
      <c r="X1106" s="62"/>
    </row>
    <row r="1107" spans="23:24" x14ac:dyDescent="0.2">
      <c r="W1107" s="62"/>
      <c r="X1107" s="62"/>
    </row>
    <row r="1108" spans="23:24" x14ac:dyDescent="0.2">
      <c r="W1108" s="62"/>
      <c r="X1108" s="62"/>
    </row>
    <row r="1109" spans="23:24" x14ac:dyDescent="0.2">
      <c r="W1109" s="62"/>
      <c r="X1109" s="62"/>
    </row>
    <row r="1110" spans="23:24" x14ac:dyDescent="0.2">
      <c r="W1110" s="62"/>
      <c r="X1110" s="62"/>
    </row>
    <row r="1111" spans="23:24" x14ac:dyDescent="0.2">
      <c r="W1111" s="62"/>
      <c r="X1111" s="62"/>
    </row>
    <row r="1112" spans="23:24" x14ac:dyDescent="0.2">
      <c r="W1112" s="62"/>
      <c r="X1112" s="62"/>
    </row>
    <row r="1113" spans="23:24" x14ac:dyDescent="0.2">
      <c r="W1113" s="62"/>
      <c r="X1113" s="62"/>
    </row>
    <row r="1114" spans="23:24" x14ac:dyDescent="0.2">
      <c r="W1114" s="62"/>
      <c r="X1114" s="62"/>
    </row>
    <row r="1115" spans="23:24" x14ac:dyDescent="0.2">
      <c r="W1115" s="62"/>
      <c r="X1115" s="62"/>
    </row>
    <row r="1116" spans="23:24" x14ac:dyDescent="0.2">
      <c r="W1116" s="62"/>
      <c r="X1116" s="62"/>
    </row>
    <row r="1117" spans="23:24" x14ac:dyDescent="0.2">
      <c r="W1117" s="62"/>
      <c r="X1117" s="62"/>
    </row>
    <row r="1118" spans="23:24" x14ac:dyDescent="0.2">
      <c r="W1118" s="62"/>
      <c r="X1118" s="62"/>
    </row>
    <row r="1119" spans="23:24" x14ac:dyDescent="0.2">
      <c r="W1119" s="62"/>
      <c r="X1119" s="62"/>
    </row>
    <row r="1120" spans="23:24" x14ac:dyDescent="0.2">
      <c r="W1120" s="62"/>
      <c r="X1120" s="62"/>
    </row>
    <row r="1121" spans="23:24" x14ac:dyDescent="0.2">
      <c r="W1121" s="62"/>
      <c r="X1121" s="62"/>
    </row>
    <row r="1122" spans="23:24" x14ac:dyDescent="0.2">
      <c r="W1122" s="62"/>
      <c r="X1122" s="62"/>
    </row>
    <row r="1123" spans="23:24" x14ac:dyDescent="0.2">
      <c r="W1123" s="62"/>
      <c r="X1123" s="62"/>
    </row>
    <row r="1124" spans="23:24" x14ac:dyDescent="0.2">
      <c r="W1124" s="62"/>
      <c r="X1124" s="62"/>
    </row>
    <row r="1125" spans="23:24" x14ac:dyDescent="0.2">
      <c r="W1125" s="62"/>
      <c r="X1125" s="62"/>
    </row>
    <row r="1126" spans="23:24" x14ac:dyDescent="0.2">
      <c r="W1126" s="62"/>
      <c r="X1126" s="62"/>
    </row>
    <row r="1127" spans="23:24" x14ac:dyDescent="0.2">
      <c r="W1127" s="62"/>
      <c r="X1127" s="62"/>
    </row>
    <row r="1128" spans="23:24" x14ac:dyDescent="0.2">
      <c r="W1128" s="62"/>
      <c r="X1128" s="62"/>
    </row>
    <row r="1129" spans="23:24" x14ac:dyDescent="0.2">
      <c r="W1129" s="62"/>
      <c r="X1129" s="62"/>
    </row>
    <row r="1130" spans="23:24" x14ac:dyDescent="0.2">
      <c r="W1130" s="62"/>
      <c r="X1130" s="62"/>
    </row>
    <row r="1131" spans="23:24" x14ac:dyDescent="0.2">
      <c r="W1131" s="62"/>
      <c r="X1131" s="62"/>
    </row>
    <row r="1132" spans="23:24" x14ac:dyDescent="0.2">
      <c r="W1132" s="62"/>
      <c r="X1132" s="62"/>
    </row>
    <row r="1133" spans="23:24" x14ac:dyDescent="0.2">
      <c r="W1133" s="62"/>
      <c r="X1133" s="62"/>
    </row>
    <row r="1134" spans="23:24" x14ac:dyDescent="0.2">
      <c r="W1134" s="62"/>
      <c r="X1134" s="62"/>
    </row>
    <row r="1135" spans="23:24" x14ac:dyDescent="0.2">
      <c r="W1135" s="62"/>
      <c r="X1135" s="62"/>
    </row>
    <row r="1136" spans="23:24" x14ac:dyDescent="0.2">
      <c r="W1136" s="62"/>
      <c r="X1136" s="62"/>
    </row>
    <row r="1137" spans="23:24" x14ac:dyDescent="0.2">
      <c r="W1137" s="62"/>
      <c r="X1137" s="62"/>
    </row>
    <row r="1138" spans="23:24" x14ac:dyDescent="0.2">
      <c r="W1138" s="62"/>
      <c r="X1138" s="62"/>
    </row>
    <row r="1139" spans="23:24" x14ac:dyDescent="0.2">
      <c r="W1139" s="62"/>
      <c r="X1139" s="62"/>
    </row>
    <row r="1140" spans="23:24" x14ac:dyDescent="0.2">
      <c r="W1140" s="62"/>
      <c r="X1140" s="62"/>
    </row>
    <row r="1141" spans="23:24" x14ac:dyDescent="0.2">
      <c r="W1141" s="62"/>
      <c r="X1141" s="62"/>
    </row>
    <row r="1142" spans="23:24" x14ac:dyDescent="0.2">
      <c r="W1142" s="62"/>
      <c r="X1142" s="62"/>
    </row>
    <row r="1143" spans="23:24" x14ac:dyDescent="0.2">
      <c r="W1143" s="62"/>
      <c r="X1143" s="62"/>
    </row>
    <row r="1144" spans="23:24" x14ac:dyDescent="0.2">
      <c r="W1144" s="62"/>
      <c r="X1144" s="62"/>
    </row>
    <row r="1145" spans="23:24" x14ac:dyDescent="0.2">
      <c r="W1145" s="62"/>
      <c r="X1145" s="62"/>
    </row>
    <row r="1146" spans="23:24" x14ac:dyDescent="0.2">
      <c r="W1146" s="62"/>
      <c r="X1146" s="62"/>
    </row>
    <row r="1147" spans="23:24" x14ac:dyDescent="0.2">
      <c r="W1147" s="62"/>
      <c r="X1147" s="62"/>
    </row>
    <row r="1148" spans="23:24" x14ac:dyDescent="0.2">
      <c r="W1148" s="62"/>
      <c r="X1148" s="62"/>
    </row>
    <row r="1149" spans="23:24" x14ac:dyDescent="0.2">
      <c r="W1149" s="62"/>
      <c r="X1149" s="62"/>
    </row>
    <row r="1150" spans="23:24" x14ac:dyDescent="0.2">
      <c r="W1150" s="62"/>
      <c r="X1150" s="62"/>
    </row>
    <row r="1151" spans="23:24" x14ac:dyDescent="0.2">
      <c r="W1151" s="62"/>
      <c r="X1151" s="62"/>
    </row>
    <row r="1152" spans="23:24" x14ac:dyDescent="0.2">
      <c r="W1152" s="62"/>
      <c r="X1152" s="62"/>
    </row>
    <row r="1153" spans="23:24" x14ac:dyDescent="0.2">
      <c r="W1153" s="62"/>
      <c r="X1153" s="62"/>
    </row>
    <row r="1154" spans="23:24" x14ac:dyDescent="0.2">
      <c r="W1154" s="62"/>
      <c r="X1154" s="62"/>
    </row>
    <row r="1155" spans="23:24" x14ac:dyDescent="0.2">
      <c r="W1155" s="62"/>
      <c r="X1155" s="62"/>
    </row>
    <row r="1156" spans="23:24" x14ac:dyDescent="0.2">
      <c r="W1156" s="62"/>
      <c r="X1156" s="62"/>
    </row>
    <row r="1157" spans="23:24" x14ac:dyDescent="0.2">
      <c r="W1157" s="62"/>
      <c r="X1157" s="62"/>
    </row>
    <row r="1158" spans="23:24" x14ac:dyDescent="0.2">
      <c r="W1158" s="62"/>
      <c r="X1158" s="62"/>
    </row>
    <row r="1159" spans="23:24" x14ac:dyDescent="0.2">
      <c r="W1159" s="62"/>
      <c r="X1159" s="62"/>
    </row>
    <row r="1160" spans="23:24" x14ac:dyDescent="0.2">
      <c r="W1160" s="62"/>
      <c r="X1160" s="62"/>
    </row>
    <row r="1161" spans="23:24" x14ac:dyDescent="0.2">
      <c r="W1161" s="62"/>
      <c r="X1161" s="62"/>
    </row>
    <row r="1162" spans="23:24" x14ac:dyDescent="0.2">
      <c r="W1162" s="62"/>
      <c r="X1162" s="62"/>
    </row>
    <row r="1163" spans="23:24" x14ac:dyDescent="0.2">
      <c r="W1163" s="62"/>
      <c r="X1163" s="62"/>
    </row>
    <row r="1164" spans="23:24" x14ac:dyDescent="0.2">
      <c r="W1164" s="62"/>
      <c r="X1164" s="62"/>
    </row>
    <row r="1165" spans="23:24" x14ac:dyDescent="0.2">
      <c r="W1165" s="62"/>
      <c r="X1165" s="62"/>
    </row>
    <row r="1166" spans="23:24" x14ac:dyDescent="0.2">
      <c r="W1166" s="62"/>
      <c r="X1166" s="62"/>
    </row>
    <row r="1167" spans="23:24" x14ac:dyDescent="0.2">
      <c r="W1167" s="62"/>
      <c r="X1167" s="62"/>
    </row>
    <row r="1168" spans="23:24" x14ac:dyDescent="0.2">
      <c r="W1168" s="62"/>
      <c r="X1168" s="62"/>
    </row>
    <row r="1169" spans="23:24" x14ac:dyDescent="0.2">
      <c r="W1169" s="62"/>
      <c r="X1169" s="62"/>
    </row>
    <row r="1170" spans="23:24" x14ac:dyDescent="0.2">
      <c r="W1170" s="62"/>
      <c r="X1170" s="62"/>
    </row>
    <row r="1171" spans="23:24" x14ac:dyDescent="0.2">
      <c r="W1171" s="62"/>
      <c r="X1171" s="62"/>
    </row>
    <row r="1172" spans="23:24" x14ac:dyDescent="0.2">
      <c r="W1172" s="62"/>
      <c r="X1172" s="62"/>
    </row>
    <row r="1173" spans="23:24" x14ac:dyDescent="0.2">
      <c r="W1173" s="62"/>
      <c r="X1173" s="62"/>
    </row>
    <row r="1174" spans="23:24" x14ac:dyDescent="0.2">
      <c r="W1174" s="62"/>
      <c r="X1174" s="62"/>
    </row>
    <row r="1175" spans="23:24" x14ac:dyDescent="0.2">
      <c r="W1175" s="62"/>
      <c r="X1175" s="62"/>
    </row>
    <row r="1176" spans="23:24" x14ac:dyDescent="0.2">
      <c r="W1176" s="62"/>
      <c r="X1176" s="62"/>
    </row>
    <row r="1177" spans="23:24" x14ac:dyDescent="0.2">
      <c r="W1177" s="62"/>
      <c r="X1177" s="62"/>
    </row>
    <row r="1178" spans="23:24" x14ac:dyDescent="0.2">
      <c r="W1178" s="62"/>
      <c r="X1178" s="62"/>
    </row>
    <row r="1179" spans="23:24" x14ac:dyDescent="0.2">
      <c r="W1179" s="62"/>
      <c r="X1179" s="62"/>
    </row>
    <row r="1180" spans="23:24" x14ac:dyDescent="0.2">
      <c r="W1180" s="62"/>
      <c r="X1180" s="62"/>
    </row>
    <row r="1181" spans="23:24" x14ac:dyDescent="0.2">
      <c r="W1181" s="62"/>
      <c r="X1181" s="62"/>
    </row>
    <row r="1182" spans="23:24" x14ac:dyDescent="0.2">
      <c r="W1182" s="62"/>
      <c r="X1182" s="62"/>
    </row>
    <row r="1183" spans="23:24" x14ac:dyDescent="0.2">
      <c r="W1183" s="62"/>
      <c r="X1183" s="62"/>
    </row>
    <row r="1184" spans="23:24" x14ac:dyDescent="0.2">
      <c r="W1184" s="62"/>
      <c r="X1184" s="62"/>
    </row>
    <row r="1185" spans="23:24" x14ac:dyDescent="0.2">
      <c r="W1185" s="62"/>
      <c r="X1185" s="62"/>
    </row>
    <row r="1186" spans="23:24" x14ac:dyDescent="0.2">
      <c r="W1186" s="62"/>
      <c r="X1186" s="62"/>
    </row>
    <row r="1187" spans="23:24" x14ac:dyDescent="0.2">
      <c r="W1187" s="62"/>
      <c r="X1187" s="62"/>
    </row>
    <row r="1188" spans="23:24" x14ac:dyDescent="0.2">
      <c r="W1188" s="62"/>
      <c r="X1188" s="62"/>
    </row>
    <row r="1189" spans="23:24" x14ac:dyDescent="0.2">
      <c r="W1189" s="62"/>
      <c r="X1189" s="62"/>
    </row>
    <row r="1190" spans="23:24" x14ac:dyDescent="0.2">
      <c r="W1190" s="62"/>
      <c r="X1190" s="62"/>
    </row>
    <row r="1191" spans="23:24" x14ac:dyDescent="0.2">
      <c r="W1191" s="62"/>
      <c r="X1191" s="62"/>
    </row>
    <row r="1192" spans="23:24" x14ac:dyDescent="0.2">
      <c r="W1192" s="62"/>
      <c r="X1192" s="62"/>
    </row>
    <row r="1193" spans="23:24" x14ac:dyDescent="0.2">
      <c r="W1193" s="62"/>
      <c r="X1193" s="62"/>
    </row>
    <row r="1194" spans="23:24" x14ac:dyDescent="0.2">
      <c r="W1194" s="62"/>
      <c r="X1194" s="62"/>
    </row>
    <row r="1195" spans="23:24" x14ac:dyDescent="0.2">
      <c r="W1195" s="62"/>
      <c r="X1195" s="62"/>
    </row>
    <row r="1196" spans="23:24" x14ac:dyDescent="0.2">
      <c r="W1196" s="62"/>
      <c r="X1196" s="62"/>
    </row>
    <row r="1197" spans="23:24" x14ac:dyDescent="0.2">
      <c r="W1197" s="62"/>
      <c r="X1197" s="62"/>
    </row>
    <row r="1198" spans="23:24" x14ac:dyDescent="0.2">
      <c r="W1198" s="62"/>
      <c r="X1198" s="62"/>
    </row>
    <row r="1199" spans="23:24" x14ac:dyDescent="0.2">
      <c r="W1199" s="62"/>
      <c r="X1199" s="62"/>
    </row>
    <row r="1200" spans="23:24" x14ac:dyDescent="0.2">
      <c r="W1200" s="62"/>
      <c r="X1200" s="62"/>
    </row>
    <row r="1201" spans="23:24" x14ac:dyDescent="0.2">
      <c r="W1201" s="62"/>
      <c r="X1201" s="62"/>
    </row>
    <row r="1202" spans="23:24" x14ac:dyDescent="0.2">
      <c r="W1202" s="62"/>
      <c r="X1202" s="62"/>
    </row>
    <row r="1203" spans="23:24" x14ac:dyDescent="0.2">
      <c r="W1203" s="62"/>
      <c r="X1203" s="62"/>
    </row>
    <row r="1204" spans="23:24" x14ac:dyDescent="0.2">
      <c r="W1204" s="62"/>
      <c r="X1204" s="62"/>
    </row>
    <row r="1205" spans="23:24" x14ac:dyDescent="0.2">
      <c r="W1205" s="62"/>
      <c r="X1205" s="62"/>
    </row>
    <row r="1206" spans="23:24" x14ac:dyDescent="0.2">
      <c r="W1206" s="62"/>
      <c r="X1206" s="62"/>
    </row>
    <row r="1207" spans="23:24" x14ac:dyDescent="0.2">
      <c r="W1207" s="62"/>
      <c r="X1207" s="62"/>
    </row>
    <row r="1208" spans="23:24" x14ac:dyDescent="0.2">
      <c r="W1208" s="62"/>
      <c r="X1208" s="62"/>
    </row>
    <row r="1209" spans="23:24" x14ac:dyDescent="0.2">
      <c r="W1209" s="62"/>
      <c r="X1209" s="62"/>
    </row>
    <row r="1210" spans="23:24" x14ac:dyDescent="0.2">
      <c r="W1210" s="62"/>
      <c r="X1210" s="62"/>
    </row>
    <row r="1211" spans="23:24" x14ac:dyDescent="0.2">
      <c r="W1211" s="62"/>
      <c r="X1211" s="62"/>
    </row>
    <row r="1212" spans="23:24" x14ac:dyDescent="0.2">
      <c r="W1212" s="62"/>
      <c r="X1212" s="62"/>
    </row>
    <row r="1213" spans="23:24" x14ac:dyDescent="0.2">
      <c r="W1213" s="62"/>
      <c r="X1213" s="62"/>
    </row>
    <row r="1214" spans="23:24" x14ac:dyDescent="0.2">
      <c r="W1214" s="62"/>
      <c r="X1214" s="62"/>
    </row>
    <row r="1215" spans="23:24" x14ac:dyDescent="0.2">
      <c r="W1215" s="62"/>
      <c r="X1215" s="62"/>
    </row>
    <row r="1216" spans="23:24" x14ac:dyDescent="0.2">
      <c r="W1216" s="62"/>
      <c r="X1216" s="62"/>
    </row>
    <row r="1217" spans="23:24" x14ac:dyDescent="0.2">
      <c r="W1217" s="62"/>
      <c r="X1217" s="62"/>
    </row>
    <row r="1218" spans="23:24" x14ac:dyDescent="0.2">
      <c r="W1218" s="62"/>
      <c r="X1218" s="62"/>
    </row>
    <row r="1219" spans="23:24" x14ac:dyDescent="0.2">
      <c r="W1219" s="62"/>
      <c r="X1219" s="62"/>
    </row>
    <row r="1220" spans="23:24" x14ac:dyDescent="0.2">
      <c r="W1220" s="62"/>
      <c r="X1220" s="62"/>
    </row>
    <row r="1221" spans="23:24" x14ac:dyDescent="0.2">
      <c r="W1221" s="62"/>
      <c r="X1221" s="62"/>
    </row>
    <row r="1222" spans="23:24" x14ac:dyDescent="0.2">
      <c r="W1222" s="62"/>
      <c r="X1222" s="62"/>
    </row>
    <row r="1223" spans="23:24" x14ac:dyDescent="0.2">
      <c r="W1223" s="62"/>
      <c r="X1223" s="62"/>
    </row>
    <row r="1224" spans="23:24" x14ac:dyDescent="0.2">
      <c r="W1224" s="62"/>
      <c r="X1224" s="62"/>
    </row>
    <row r="1225" spans="23:24" x14ac:dyDescent="0.2">
      <c r="W1225" s="62"/>
      <c r="X1225" s="62"/>
    </row>
    <row r="1226" spans="23:24" x14ac:dyDescent="0.2">
      <c r="W1226" s="62"/>
      <c r="X1226" s="62"/>
    </row>
    <row r="1227" spans="23:24" x14ac:dyDescent="0.2">
      <c r="W1227" s="62"/>
      <c r="X1227" s="62"/>
    </row>
    <row r="1228" spans="23:24" x14ac:dyDescent="0.2">
      <c r="W1228" s="62"/>
      <c r="X1228" s="62"/>
    </row>
    <row r="1229" spans="23:24" x14ac:dyDescent="0.2">
      <c r="W1229" s="62"/>
      <c r="X1229" s="62"/>
    </row>
    <row r="1230" spans="23:24" x14ac:dyDescent="0.2">
      <c r="W1230" s="62"/>
      <c r="X1230" s="62"/>
    </row>
    <row r="1231" spans="23:24" x14ac:dyDescent="0.2">
      <c r="W1231" s="62"/>
      <c r="X1231" s="62"/>
    </row>
    <row r="1232" spans="23:24" x14ac:dyDescent="0.2">
      <c r="W1232" s="62"/>
      <c r="X1232" s="62"/>
    </row>
    <row r="1233" spans="23:24" x14ac:dyDescent="0.2">
      <c r="W1233" s="62"/>
      <c r="X1233" s="62"/>
    </row>
    <row r="1234" spans="23:24" x14ac:dyDescent="0.2">
      <c r="W1234" s="62"/>
      <c r="X1234" s="62"/>
    </row>
    <row r="1235" spans="23:24" x14ac:dyDescent="0.2">
      <c r="W1235" s="62"/>
      <c r="X1235" s="62"/>
    </row>
    <row r="1236" spans="23:24" x14ac:dyDescent="0.2">
      <c r="W1236" s="62"/>
      <c r="X1236" s="62"/>
    </row>
    <row r="1237" spans="23:24" x14ac:dyDescent="0.2">
      <c r="W1237" s="62"/>
      <c r="X1237" s="62"/>
    </row>
    <row r="1238" spans="23:24" x14ac:dyDescent="0.2">
      <c r="W1238" s="62"/>
      <c r="X1238" s="62"/>
    </row>
    <row r="1239" spans="23:24" x14ac:dyDescent="0.2">
      <c r="W1239" s="62"/>
      <c r="X1239" s="62"/>
    </row>
    <row r="1240" spans="23:24" x14ac:dyDescent="0.2">
      <c r="W1240" s="62"/>
      <c r="X1240" s="62"/>
    </row>
    <row r="1241" spans="23:24" x14ac:dyDescent="0.2">
      <c r="W1241" s="62"/>
      <c r="X1241" s="62"/>
    </row>
    <row r="1242" spans="23:24" x14ac:dyDescent="0.2">
      <c r="W1242" s="62"/>
      <c r="X1242" s="62"/>
    </row>
    <row r="1243" spans="23:24" x14ac:dyDescent="0.2">
      <c r="W1243" s="62"/>
      <c r="X1243" s="62"/>
    </row>
    <row r="1244" spans="23:24" x14ac:dyDescent="0.2">
      <c r="W1244" s="62"/>
      <c r="X1244" s="62"/>
    </row>
    <row r="1245" spans="23:24" x14ac:dyDescent="0.2">
      <c r="W1245" s="62"/>
      <c r="X1245" s="62"/>
    </row>
    <row r="1246" spans="23:24" x14ac:dyDescent="0.2">
      <c r="W1246" s="62"/>
      <c r="X1246" s="62"/>
    </row>
    <row r="1247" spans="23:24" x14ac:dyDescent="0.2">
      <c r="W1247" s="62"/>
      <c r="X1247" s="62"/>
    </row>
    <row r="1248" spans="23:24" x14ac:dyDescent="0.2">
      <c r="W1248" s="62"/>
      <c r="X1248" s="62"/>
    </row>
    <row r="1249" spans="23:24" x14ac:dyDescent="0.2">
      <c r="W1249" s="62"/>
      <c r="X1249" s="62"/>
    </row>
    <row r="1250" spans="23:24" x14ac:dyDescent="0.2">
      <c r="W1250" s="62"/>
      <c r="X1250" s="62"/>
    </row>
    <row r="1251" spans="23:24" x14ac:dyDescent="0.2">
      <c r="W1251" s="62"/>
      <c r="X1251" s="62"/>
    </row>
    <row r="1252" spans="23:24" x14ac:dyDescent="0.2">
      <c r="W1252" s="62"/>
      <c r="X1252" s="62"/>
    </row>
    <row r="1253" spans="23:24" x14ac:dyDescent="0.2">
      <c r="W1253" s="62"/>
      <c r="X1253" s="62"/>
    </row>
    <row r="1254" spans="23:24" x14ac:dyDescent="0.2">
      <c r="W1254" s="62"/>
      <c r="X1254" s="62"/>
    </row>
    <row r="1255" spans="23:24" x14ac:dyDescent="0.2">
      <c r="W1255" s="62"/>
      <c r="X1255" s="62"/>
    </row>
    <row r="1256" spans="23:24" x14ac:dyDescent="0.2">
      <c r="W1256" s="62"/>
      <c r="X1256" s="62"/>
    </row>
    <row r="1257" spans="23:24" x14ac:dyDescent="0.2">
      <c r="W1257" s="62"/>
      <c r="X1257" s="62"/>
    </row>
    <row r="1258" spans="23:24" x14ac:dyDescent="0.2">
      <c r="W1258" s="62"/>
      <c r="X1258" s="62"/>
    </row>
    <row r="1259" spans="23:24" x14ac:dyDescent="0.2">
      <c r="W1259" s="62"/>
      <c r="X1259" s="62"/>
    </row>
    <row r="1260" spans="23:24" x14ac:dyDescent="0.2">
      <c r="W1260" s="62"/>
      <c r="X1260" s="62"/>
    </row>
    <row r="1261" spans="23:24" x14ac:dyDescent="0.2">
      <c r="W1261" s="62"/>
      <c r="X1261" s="62"/>
    </row>
    <row r="1262" spans="23:24" x14ac:dyDescent="0.2">
      <c r="W1262" s="62"/>
      <c r="X1262" s="62"/>
    </row>
    <row r="1263" spans="23:24" x14ac:dyDescent="0.2">
      <c r="W1263" s="62"/>
      <c r="X1263" s="62"/>
    </row>
    <row r="1264" spans="23:24" x14ac:dyDescent="0.2">
      <c r="W1264" s="62"/>
      <c r="X1264" s="62"/>
    </row>
    <row r="1265" spans="23:24" x14ac:dyDescent="0.2">
      <c r="W1265" s="62"/>
      <c r="X1265" s="62"/>
    </row>
    <row r="1266" spans="23:24" x14ac:dyDescent="0.2">
      <c r="W1266" s="62"/>
      <c r="X1266" s="62"/>
    </row>
    <row r="1267" spans="23:24" x14ac:dyDescent="0.2">
      <c r="W1267" s="62"/>
      <c r="X1267" s="62"/>
    </row>
    <row r="1268" spans="23:24" x14ac:dyDescent="0.2">
      <c r="W1268" s="62"/>
      <c r="X1268" s="62"/>
    </row>
    <row r="1269" spans="23:24" x14ac:dyDescent="0.2">
      <c r="W1269" s="62"/>
      <c r="X1269" s="62"/>
    </row>
    <row r="1270" spans="23:24" x14ac:dyDescent="0.2">
      <c r="W1270" s="62"/>
      <c r="X1270" s="62"/>
    </row>
    <row r="1271" spans="23:24" x14ac:dyDescent="0.2">
      <c r="W1271" s="62"/>
      <c r="X1271" s="62"/>
    </row>
    <row r="1272" spans="23:24" x14ac:dyDescent="0.2">
      <c r="W1272" s="62"/>
      <c r="X1272" s="62"/>
    </row>
    <row r="1273" spans="23:24" x14ac:dyDescent="0.2">
      <c r="W1273" s="62"/>
      <c r="X1273" s="62"/>
    </row>
    <row r="1274" spans="23:24" x14ac:dyDescent="0.2">
      <c r="W1274" s="62"/>
      <c r="X1274" s="62"/>
    </row>
    <row r="1275" spans="23:24" x14ac:dyDescent="0.2">
      <c r="W1275" s="62"/>
      <c r="X1275" s="62"/>
    </row>
    <row r="1276" spans="23:24" x14ac:dyDescent="0.2">
      <c r="W1276" s="62"/>
      <c r="X1276" s="62"/>
    </row>
    <row r="1277" spans="23:24" x14ac:dyDescent="0.2">
      <c r="W1277" s="62"/>
      <c r="X1277" s="62"/>
    </row>
    <row r="1278" spans="23:24" x14ac:dyDescent="0.2">
      <c r="W1278" s="62"/>
      <c r="X1278" s="62"/>
    </row>
    <row r="1279" spans="23:24" x14ac:dyDescent="0.2">
      <c r="W1279" s="62"/>
      <c r="X1279" s="62"/>
    </row>
    <row r="1280" spans="23:24" x14ac:dyDescent="0.2">
      <c r="W1280" s="62"/>
      <c r="X1280" s="62"/>
    </row>
    <row r="1281" spans="23:24" x14ac:dyDescent="0.2">
      <c r="W1281" s="62"/>
      <c r="X1281" s="62"/>
    </row>
    <row r="1282" spans="23:24" x14ac:dyDescent="0.2">
      <c r="W1282" s="62"/>
      <c r="X1282" s="62"/>
    </row>
    <row r="1283" spans="23:24" x14ac:dyDescent="0.2">
      <c r="W1283" s="62"/>
      <c r="X1283" s="62"/>
    </row>
    <row r="1284" spans="23:24" x14ac:dyDescent="0.2">
      <c r="W1284" s="62"/>
      <c r="X1284" s="62"/>
    </row>
    <row r="1285" spans="23:24" x14ac:dyDescent="0.2">
      <c r="W1285" s="62"/>
      <c r="X1285" s="62"/>
    </row>
    <row r="1286" spans="23:24" x14ac:dyDescent="0.2">
      <c r="W1286" s="62"/>
      <c r="X1286" s="62"/>
    </row>
    <row r="1287" spans="23:24" x14ac:dyDescent="0.2">
      <c r="W1287" s="62"/>
      <c r="X1287" s="62"/>
    </row>
    <row r="1288" spans="23:24" x14ac:dyDescent="0.2">
      <c r="W1288" s="62"/>
      <c r="X1288" s="62"/>
    </row>
    <row r="1289" spans="23:24" x14ac:dyDescent="0.2">
      <c r="W1289" s="62"/>
      <c r="X1289" s="62"/>
    </row>
    <row r="1290" spans="23:24" x14ac:dyDescent="0.2">
      <c r="W1290" s="62"/>
      <c r="X1290" s="62"/>
    </row>
    <row r="1291" spans="23:24" x14ac:dyDescent="0.2">
      <c r="W1291" s="62"/>
      <c r="X1291" s="62"/>
    </row>
    <row r="1292" spans="23:24" x14ac:dyDescent="0.2">
      <c r="W1292" s="62"/>
      <c r="X1292" s="62"/>
    </row>
    <row r="1293" spans="23:24" x14ac:dyDescent="0.2">
      <c r="W1293" s="62"/>
      <c r="X1293" s="62"/>
    </row>
    <row r="1294" spans="23:24" x14ac:dyDescent="0.2">
      <c r="W1294" s="62"/>
      <c r="X1294" s="62"/>
    </row>
    <row r="1295" spans="23:24" x14ac:dyDescent="0.2">
      <c r="W1295" s="62"/>
      <c r="X1295" s="62"/>
    </row>
    <row r="1296" spans="23:24" x14ac:dyDescent="0.2">
      <c r="W1296" s="62"/>
      <c r="X1296" s="62"/>
    </row>
    <row r="1297" spans="23:24" x14ac:dyDescent="0.2">
      <c r="W1297" s="62"/>
      <c r="X1297" s="62"/>
    </row>
    <row r="1298" spans="23:24" x14ac:dyDescent="0.2">
      <c r="W1298" s="62"/>
      <c r="X1298" s="62"/>
    </row>
    <row r="1299" spans="23:24" x14ac:dyDescent="0.2">
      <c r="W1299" s="62"/>
      <c r="X1299" s="62"/>
    </row>
    <row r="1300" spans="23:24" x14ac:dyDescent="0.2">
      <c r="W1300" s="62"/>
      <c r="X1300" s="62"/>
    </row>
    <row r="1301" spans="23:24" x14ac:dyDescent="0.2">
      <c r="W1301" s="62"/>
      <c r="X1301" s="62"/>
    </row>
    <row r="1302" spans="23:24" x14ac:dyDescent="0.2">
      <c r="W1302" s="62"/>
      <c r="X1302" s="62"/>
    </row>
    <row r="1303" spans="23:24" x14ac:dyDescent="0.2">
      <c r="W1303" s="62"/>
      <c r="X1303" s="62"/>
    </row>
    <row r="1304" spans="23:24" x14ac:dyDescent="0.2">
      <c r="W1304" s="62"/>
      <c r="X1304" s="62"/>
    </row>
    <row r="1305" spans="23:24" x14ac:dyDescent="0.2">
      <c r="W1305" s="62"/>
      <c r="X1305" s="62"/>
    </row>
    <row r="1306" spans="23:24" x14ac:dyDescent="0.2">
      <c r="W1306" s="62"/>
      <c r="X1306" s="62"/>
    </row>
    <row r="1307" spans="23:24" x14ac:dyDescent="0.2">
      <c r="W1307" s="62"/>
      <c r="X1307" s="62"/>
    </row>
    <row r="1308" spans="23:24" x14ac:dyDescent="0.2">
      <c r="W1308" s="62"/>
      <c r="X1308" s="62"/>
    </row>
    <row r="1309" spans="23:24" x14ac:dyDescent="0.2">
      <c r="W1309" s="62"/>
      <c r="X1309" s="62"/>
    </row>
    <row r="1310" spans="23:24" x14ac:dyDescent="0.2">
      <c r="W1310" s="62"/>
      <c r="X1310" s="62"/>
    </row>
    <row r="1311" spans="23:24" x14ac:dyDescent="0.2">
      <c r="W1311" s="62"/>
      <c r="X1311" s="62"/>
    </row>
    <row r="1312" spans="23:24" x14ac:dyDescent="0.2">
      <c r="W1312" s="62"/>
      <c r="X1312" s="62"/>
    </row>
    <row r="1313" spans="23:24" x14ac:dyDescent="0.2">
      <c r="W1313" s="62"/>
      <c r="X1313" s="62"/>
    </row>
    <row r="1314" spans="23:24" x14ac:dyDescent="0.2">
      <c r="W1314" s="62"/>
      <c r="X1314" s="62"/>
    </row>
    <row r="1315" spans="23:24" x14ac:dyDescent="0.2">
      <c r="W1315" s="62"/>
      <c r="X1315" s="62"/>
    </row>
    <row r="1316" spans="23:24" x14ac:dyDescent="0.2">
      <c r="W1316" s="62"/>
      <c r="X1316" s="62"/>
    </row>
    <row r="1317" spans="23:24" x14ac:dyDescent="0.2">
      <c r="W1317" s="62"/>
      <c r="X1317" s="62"/>
    </row>
    <row r="1318" spans="23:24" x14ac:dyDescent="0.2">
      <c r="W1318" s="62"/>
      <c r="X1318" s="62"/>
    </row>
    <row r="1319" spans="23:24" x14ac:dyDescent="0.2">
      <c r="W1319" s="62"/>
      <c r="X1319" s="62"/>
    </row>
    <row r="1320" spans="23:24" x14ac:dyDescent="0.2">
      <c r="W1320" s="62"/>
      <c r="X1320" s="62"/>
    </row>
    <row r="1321" spans="23:24" x14ac:dyDescent="0.2">
      <c r="W1321" s="62"/>
      <c r="X1321" s="62"/>
    </row>
    <row r="1322" spans="23:24" x14ac:dyDescent="0.2">
      <c r="W1322" s="62"/>
      <c r="X1322" s="62"/>
    </row>
    <row r="1323" spans="23:24" x14ac:dyDescent="0.2">
      <c r="W1323" s="62"/>
      <c r="X1323" s="62"/>
    </row>
    <row r="1324" spans="23:24" x14ac:dyDescent="0.2">
      <c r="W1324" s="62"/>
      <c r="X1324" s="62"/>
    </row>
    <row r="1325" spans="23:24" x14ac:dyDescent="0.2">
      <c r="W1325" s="62"/>
      <c r="X1325" s="62"/>
    </row>
    <row r="1326" spans="23:24" x14ac:dyDescent="0.2">
      <c r="W1326" s="62"/>
      <c r="X1326" s="62"/>
    </row>
    <row r="1327" spans="23:24" x14ac:dyDescent="0.2">
      <c r="W1327" s="62"/>
      <c r="X1327" s="62"/>
    </row>
    <row r="1328" spans="23:24" x14ac:dyDescent="0.2">
      <c r="W1328" s="62"/>
      <c r="X1328" s="62"/>
    </row>
    <row r="1329" spans="23:24" x14ac:dyDescent="0.2">
      <c r="W1329" s="62"/>
      <c r="X1329" s="62"/>
    </row>
    <row r="1330" spans="23:24" x14ac:dyDescent="0.2">
      <c r="W1330" s="62"/>
      <c r="X1330" s="62"/>
    </row>
    <row r="1331" spans="23:24" x14ac:dyDescent="0.2">
      <c r="W1331" s="62"/>
      <c r="X1331" s="62"/>
    </row>
    <row r="1332" spans="23:24" x14ac:dyDescent="0.2">
      <c r="W1332" s="62"/>
      <c r="X1332" s="62"/>
    </row>
    <row r="1333" spans="23:24" x14ac:dyDescent="0.2">
      <c r="W1333" s="62"/>
      <c r="X1333" s="62"/>
    </row>
    <row r="1334" spans="23:24" x14ac:dyDescent="0.2">
      <c r="W1334" s="62"/>
      <c r="X1334" s="62"/>
    </row>
    <row r="1335" spans="23:24" x14ac:dyDescent="0.2">
      <c r="W1335" s="62"/>
      <c r="X1335" s="62"/>
    </row>
    <row r="1336" spans="23:24" x14ac:dyDescent="0.2">
      <c r="W1336" s="62"/>
      <c r="X1336" s="62"/>
    </row>
    <row r="1337" spans="23:24" x14ac:dyDescent="0.2">
      <c r="W1337" s="62"/>
      <c r="X1337" s="62"/>
    </row>
    <row r="1338" spans="23:24" x14ac:dyDescent="0.2">
      <c r="W1338" s="62"/>
      <c r="X1338" s="62"/>
    </row>
    <row r="1339" spans="23:24" x14ac:dyDescent="0.2">
      <c r="W1339" s="62"/>
      <c r="X1339" s="62"/>
    </row>
    <row r="1340" spans="23:24" x14ac:dyDescent="0.2">
      <c r="W1340" s="62"/>
      <c r="X1340" s="62"/>
    </row>
    <row r="1341" spans="23:24" x14ac:dyDescent="0.2">
      <c r="W1341" s="62"/>
      <c r="X1341" s="62"/>
    </row>
    <row r="1342" spans="23:24" x14ac:dyDescent="0.2">
      <c r="W1342" s="62"/>
      <c r="X1342" s="62"/>
    </row>
    <row r="1343" spans="23:24" x14ac:dyDescent="0.2">
      <c r="W1343" s="62"/>
      <c r="X1343" s="62"/>
    </row>
    <row r="1344" spans="23:24" x14ac:dyDescent="0.2">
      <c r="W1344" s="62"/>
      <c r="X1344" s="62"/>
    </row>
    <row r="1345" spans="23:24" x14ac:dyDescent="0.2">
      <c r="W1345" s="62"/>
      <c r="X1345" s="62"/>
    </row>
    <row r="1346" spans="23:24" x14ac:dyDescent="0.2">
      <c r="W1346" s="62"/>
      <c r="X1346" s="62"/>
    </row>
    <row r="1347" spans="23:24" x14ac:dyDescent="0.2">
      <c r="W1347" s="62"/>
      <c r="X1347" s="62"/>
    </row>
    <row r="1348" spans="23:24" x14ac:dyDescent="0.2">
      <c r="W1348" s="62"/>
      <c r="X1348" s="62"/>
    </row>
    <row r="1349" spans="23:24" x14ac:dyDescent="0.2">
      <c r="W1349" s="62"/>
      <c r="X1349" s="62"/>
    </row>
    <row r="1350" spans="23:24" x14ac:dyDescent="0.2">
      <c r="W1350" s="62"/>
      <c r="X1350" s="62"/>
    </row>
    <row r="1351" spans="23:24" x14ac:dyDescent="0.2">
      <c r="W1351" s="62"/>
      <c r="X1351" s="62"/>
    </row>
    <row r="1352" spans="23:24" x14ac:dyDescent="0.2">
      <c r="W1352" s="62"/>
      <c r="X1352" s="62"/>
    </row>
    <row r="1353" spans="23:24" x14ac:dyDescent="0.2">
      <c r="W1353" s="62"/>
      <c r="X1353" s="62"/>
    </row>
    <row r="1354" spans="23:24" x14ac:dyDescent="0.2">
      <c r="W1354" s="62"/>
      <c r="X1354" s="62"/>
    </row>
    <row r="1355" spans="23:24" x14ac:dyDescent="0.2">
      <c r="W1355" s="62"/>
      <c r="X1355" s="62"/>
    </row>
    <row r="1356" spans="23:24" x14ac:dyDescent="0.2">
      <c r="W1356" s="62"/>
      <c r="X1356" s="62"/>
    </row>
    <row r="1357" spans="23:24" x14ac:dyDescent="0.2">
      <c r="W1357" s="62"/>
      <c r="X1357" s="62"/>
    </row>
    <row r="1358" spans="23:24" x14ac:dyDescent="0.2">
      <c r="W1358" s="62"/>
      <c r="X1358" s="62"/>
    </row>
    <row r="1359" spans="23:24" x14ac:dyDescent="0.2">
      <c r="W1359" s="62"/>
      <c r="X1359" s="62"/>
    </row>
    <row r="1360" spans="23:24" x14ac:dyDescent="0.2">
      <c r="W1360" s="62"/>
      <c r="X1360" s="62"/>
    </row>
    <row r="1361" spans="23:24" x14ac:dyDescent="0.2">
      <c r="W1361" s="62"/>
      <c r="X1361" s="62"/>
    </row>
    <row r="1362" spans="23:24" x14ac:dyDescent="0.2">
      <c r="W1362" s="62"/>
      <c r="X1362" s="62"/>
    </row>
    <row r="1363" spans="23:24" x14ac:dyDescent="0.2">
      <c r="W1363" s="62"/>
      <c r="X1363" s="62"/>
    </row>
    <row r="1364" spans="23:24" x14ac:dyDescent="0.2">
      <c r="W1364" s="62"/>
      <c r="X1364" s="62"/>
    </row>
    <row r="1365" spans="23:24" x14ac:dyDescent="0.2">
      <c r="W1365" s="62"/>
      <c r="X1365" s="62"/>
    </row>
    <row r="1366" spans="23:24" x14ac:dyDescent="0.2">
      <c r="W1366" s="62"/>
      <c r="X1366" s="62"/>
    </row>
    <row r="1367" spans="23:24" x14ac:dyDescent="0.2">
      <c r="W1367" s="62"/>
      <c r="X1367" s="62"/>
    </row>
    <row r="1368" spans="23:24" x14ac:dyDescent="0.2">
      <c r="W1368" s="62"/>
      <c r="X1368" s="62"/>
    </row>
    <row r="1369" spans="23:24" x14ac:dyDescent="0.2">
      <c r="W1369" s="62"/>
      <c r="X1369" s="62"/>
    </row>
    <row r="1370" spans="23:24" x14ac:dyDescent="0.2">
      <c r="W1370" s="62"/>
      <c r="X1370" s="62"/>
    </row>
    <row r="1371" spans="23:24" x14ac:dyDescent="0.2">
      <c r="W1371" s="62"/>
      <c r="X1371" s="62"/>
    </row>
    <row r="1372" spans="23:24" x14ac:dyDescent="0.2">
      <c r="W1372" s="62"/>
      <c r="X1372" s="62"/>
    </row>
    <row r="1373" spans="23:24" x14ac:dyDescent="0.2">
      <c r="W1373" s="62"/>
      <c r="X1373" s="62"/>
    </row>
    <row r="1374" spans="23:24" x14ac:dyDescent="0.2">
      <c r="W1374" s="62"/>
      <c r="X1374" s="62"/>
    </row>
    <row r="1375" spans="23:24" x14ac:dyDescent="0.2">
      <c r="W1375" s="62"/>
      <c r="X1375" s="62"/>
    </row>
    <row r="1376" spans="23:24" x14ac:dyDescent="0.2">
      <c r="W1376" s="62"/>
      <c r="X1376" s="62"/>
    </row>
    <row r="1377" spans="23:24" x14ac:dyDescent="0.2">
      <c r="W1377" s="62"/>
      <c r="X1377" s="62"/>
    </row>
    <row r="1378" spans="23:24" x14ac:dyDescent="0.2">
      <c r="W1378" s="62"/>
      <c r="X1378" s="62"/>
    </row>
    <row r="1379" spans="23:24" x14ac:dyDescent="0.2">
      <c r="W1379" s="62"/>
      <c r="X1379" s="62"/>
    </row>
    <row r="1380" spans="23:24" x14ac:dyDescent="0.2">
      <c r="W1380" s="62"/>
      <c r="X1380" s="62"/>
    </row>
    <row r="1381" spans="23:24" x14ac:dyDescent="0.2">
      <c r="W1381" s="62"/>
      <c r="X1381" s="62"/>
    </row>
    <row r="1382" spans="23:24" x14ac:dyDescent="0.2">
      <c r="W1382" s="62"/>
      <c r="X1382" s="62"/>
    </row>
    <row r="1383" spans="23:24" x14ac:dyDescent="0.2">
      <c r="W1383" s="62"/>
      <c r="X1383" s="62"/>
    </row>
    <row r="1384" spans="23:24" x14ac:dyDescent="0.2">
      <c r="W1384" s="62"/>
      <c r="X1384" s="62"/>
    </row>
    <row r="1385" spans="23:24" x14ac:dyDescent="0.2">
      <c r="W1385" s="62"/>
      <c r="X1385" s="62"/>
    </row>
    <row r="1386" spans="23:24" x14ac:dyDescent="0.2">
      <c r="W1386" s="62"/>
      <c r="X1386" s="62"/>
    </row>
    <row r="1387" spans="23:24" x14ac:dyDescent="0.2">
      <c r="W1387" s="62"/>
      <c r="X1387" s="62"/>
    </row>
    <row r="1388" spans="23:24" x14ac:dyDescent="0.2">
      <c r="W1388" s="62"/>
      <c r="X1388" s="62"/>
    </row>
    <row r="1389" spans="23:24" x14ac:dyDescent="0.2">
      <c r="W1389" s="62"/>
      <c r="X1389" s="62"/>
    </row>
    <row r="1390" spans="23:24" x14ac:dyDescent="0.2">
      <c r="W1390" s="62"/>
      <c r="X1390" s="62"/>
    </row>
    <row r="1391" spans="23:24" x14ac:dyDescent="0.2">
      <c r="W1391" s="62"/>
      <c r="X1391" s="62"/>
    </row>
    <row r="1392" spans="23:24" x14ac:dyDescent="0.2">
      <c r="W1392" s="62"/>
      <c r="X1392" s="62"/>
    </row>
    <row r="1393" spans="23:24" x14ac:dyDescent="0.2">
      <c r="W1393" s="62"/>
      <c r="X1393" s="62"/>
    </row>
    <row r="1394" spans="23:24" x14ac:dyDescent="0.2">
      <c r="W1394" s="62"/>
      <c r="X1394" s="62"/>
    </row>
    <row r="1395" spans="23:24" x14ac:dyDescent="0.2">
      <c r="W1395" s="62"/>
      <c r="X1395" s="62"/>
    </row>
    <row r="1396" spans="23:24" x14ac:dyDescent="0.2">
      <c r="W1396" s="62"/>
      <c r="X1396" s="62"/>
    </row>
    <row r="1397" spans="23:24" x14ac:dyDescent="0.2">
      <c r="W1397" s="62"/>
      <c r="X1397" s="62"/>
    </row>
    <row r="1398" spans="23:24" x14ac:dyDescent="0.2">
      <c r="W1398" s="62"/>
      <c r="X1398" s="62"/>
    </row>
    <row r="1399" spans="23:24" x14ac:dyDescent="0.2">
      <c r="W1399" s="62"/>
      <c r="X1399" s="62"/>
    </row>
    <row r="1400" spans="23:24" x14ac:dyDescent="0.2">
      <c r="W1400" s="62"/>
      <c r="X1400" s="62"/>
    </row>
    <row r="1401" spans="23:24" x14ac:dyDescent="0.2">
      <c r="W1401" s="62"/>
      <c r="X1401" s="62"/>
    </row>
    <row r="1402" spans="23:24" x14ac:dyDescent="0.2">
      <c r="W1402" s="62"/>
      <c r="X1402" s="62"/>
    </row>
    <row r="1403" spans="23:24" x14ac:dyDescent="0.2">
      <c r="W1403" s="62"/>
      <c r="X1403" s="62"/>
    </row>
    <row r="1404" spans="23:24" x14ac:dyDescent="0.2">
      <c r="W1404" s="62"/>
      <c r="X1404" s="62"/>
    </row>
    <row r="1405" spans="23:24" x14ac:dyDescent="0.2">
      <c r="W1405" s="62"/>
      <c r="X1405" s="62"/>
    </row>
    <row r="1406" spans="23:24" x14ac:dyDescent="0.2">
      <c r="W1406" s="62"/>
      <c r="X1406" s="62"/>
    </row>
    <row r="1407" spans="23:24" x14ac:dyDescent="0.2">
      <c r="W1407" s="62"/>
      <c r="X1407" s="62"/>
    </row>
    <row r="1408" spans="23:24" x14ac:dyDescent="0.2">
      <c r="W1408" s="62"/>
      <c r="X1408" s="62"/>
    </row>
    <row r="1409" spans="23:24" x14ac:dyDescent="0.2">
      <c r="W1409" s="62"/>
      <c r="X1409" s="62"/>
    </row>
    <row r="1410" spans="23:24" x14ac:dyDescent="0.2">
      <c r="W1410" s="62"/>
      <c r="X1410" s="62"/>
    </row>
    <row r="1411" spans="23:24" x14ac:dyDescent="0.2">
      <c r="W1411" s="62"/>
      <c r="X1411" s="62"/>
    </row>
    <row r="1412" spans="23:24" x14ac:dyDescent="0.2">
      <c r="W1412" s="62"/>
      <c r="X1412" s="62"/>
    </row>
    <row r="1413" spans="23:24" x14ac:dyDescent="0.2">
      <c r="W1413" s="62"/>
      <c r="X1413" s="62"/>
    </row>
    <row r="1414" spans="23:24" x14ac:dyDescent="0.2">
      <c r="W1414" s="62"/>
      <c r="X1414" s="62"/>
    </row>
    <row r="1415" spans="23:24" x14ac:dyDescent="0.2">
      <c r="W1415" s="62"/>
      <c r="X1415" s="62"/>
    </row>
    <row r="1416" spans="23:24" x14ac:dyDescent="0.2">
      <c r="W1416" s="62"/>
      <c r="X1416" s="62"/>
    </row>
    <row r="1417" spans="23:24" x14ac:dyDescent="0.2">
      <c r="W1417" s="62"/>
      <c r="X1417" s="62"/>
    </row>
    <row r="1418" spans="23:24" x14ac:dyDescent="0.2">
      <c r="W1418" s="62"/>
      <c r="X1418" s="62"/>
    </row>
    <row r="1419" spans="23:24" x14ac:dyDescent="0.2">
      <c r="W1419" s="62"/>
      <c r="X1419" s="62"/>
    </row>
    <row r="1420" spans="23:24" x14ac:dyDescent="0.2">
      <c r="W1420" s="62"/>
      <c r="X1420" s="62"/>
    </row>
    <row r="1421" spans="23:24" x14ac:dyDescent="0.2">
      <c r="W1421" s="62"/>
      <c r="X1421" s="62"/>
    </row>
    <row r="1422" spans="23:24" x14ac:dyDescent="0.2">
      <c r="W1422" s="62"/>
      <c r="X1422" s="62"/>
    </row>
    <row r="1423" spans="23:24" x14ac:dyDescent="0.2">
      <c r="W1423" s="62"/>
      <c r="X1423" s="62"/>
    </row>
    <row r="1424" spans="23:24" x14ac:dyDescent="0.2">
      <c r="W1424" s="62"/>
      <c r="X1424" s="62"/>
    </row>
    <row r="1425" spans="23:24" x14ac:dyDescent="0.2">
      <c r="W1425" s="62"/>
      <c r="X1425" s="62"/>
    </row>
    <row r="1426" spans="23:24" x14ac:dyDescent="0.2">
      <c r="W1426" s="62"/>
      <c r="X1426" s="62"/>
    </row>
    <row r="1427" spans="23:24" x14ac:dyDescent="0.2">
      <c r="W1427" s="62"/>
      <c r="X1427" s="62"/>
    </row>
    <row r="1428" spans="23:24" x14ac:dyDescent="0.2">
      <c r="W1428" s="62"/>
      <c r="X1428" s="62"/>
    </row>
    <row r="1429" spans="23:24" x14ac:dyDescent="0.2">
      <c r="W1429" s="62"/>
      <c r="X1429" s="62"/>
    </row>
    <row r="1430" spans="23:24" x14ac:dyDescent="0.2">
      <c r="W1430" s="62"/>
      <c r="X1430" s="62"/>
    </row>
    <row r="1431" spans="23:24" x14ac:dyDescent="0.2">
      <c r="W1431" s="62"/>
      <c r="X1431" s="62"/>
    </row>
    <row r="1432" spans="23:24" x14ac:dyDescent="0.2">
      <c r="W1432" s="62"/>
      <c r="X1432" s="62"/>
    </row>
    <row r="1433" spans="23:24" x14ac:dyDescent="0.2">
      <c r="W1433" s="62"/>
      <c r="X1433" s="62"/>
    </row>
    <row r="1434" spans="23:24" x14ac:dyDescent="0.2">
      <c r="W1434" s="62"/>
      <c r="X1434" s="62"/>
    </row>
    <row r="1435" spans="23:24" x14ac:dyDescent="0.2">
      <c r="W1435" s="62"/>
      <c r="X1435" s="62"/>
    </row>
    <row r="1436" spans="23:24" x14ac:dyDescent="0.2">
      <c r="W1436" s="62"/>
      <c r="X1436" s="62"/>
    </row>
    <row r="1437" spans="23:24" x14ac:dyDescent="0.2">
      <c r="W1437" s="62"/>
      <c r="X1437" s="62"/>
    </row>
    <row r="1438" spans="23:24" x14ac:dyDescent="0.2">
      <c r="W1438" s="62"/>
      <c r="X1438" s="62"/>
    </row>
    <row r="1439" spans="23:24" x14ac:dyDescent="0.2">
      <c r="W1439" s="62"/>
      <c r="X1439" s="62"/>
    </row>
    <row r="1440" spans="23:24" x14ac:dyDescent="0.2">
      <c r="W1440" s="62"/>
      <c r="X1440" s="62"/>
    </row>
    <row r="1441" spans="23:24" x14ac:dyDescent="0.2">
      <c r="W1441" s="62"/>
      <c r="X1441" s="62"/>
    </row>
    <row r="1442" spans="23:24" x14ac:dyDescent="0.2">
      <c r="W1442" s="62"/>
      <c r="X1442" s="62"/>
    </row>
    <row r="1443" spans="23:24" x14ac:dyDescent="0.2">
      <c r="W1443" s="62"/>
      <c r="X1443" s="62"/>
    </row>
    <row r="1444" spans="23:24" x14ac:dyDescent="0.2">
      <c r="W1444" s="62"/>
      <c r="X1444" s="62"/>
    </row>
    <row r="1445" spans="23:24" x14ac:dyDescent="0.2">
      <c r="W1445" s="62"/>
      <c r="X1445" s="62"/>
    </row>
    <row r="1446" spans="23:24" x14ac:dyDescent="0.2">
      <c r="W1446" s="62"/>
      <c r="X1446" s="62"/>
    </row>
    <row r="1447" spans="23:24" x14ac:dyDescent="0.2">
      <c r="W1447" s="62"/>
      <c r="X1447" s="62"/>
    </row>
    <row r="1448" spans="23:24" x14ac:dyDescent="0.2">
      <c r="W1448" s="62"/>
      <c r="X1448" s="62"/>
    </row>
    <row r="1449" spans="23:24" x14ac:dyDescent="0.2">
      <c r="W1449" s="62"/>
      <c r="X1449" s="62"/>
    </row>
    <row r="1450" spans="23:24" x14ac:dyDescent="0.2">
      <c r="W1450" s="62"/>
      <c r="X1450" s="62"/>
    </row>
    <row r="1451" spans="23:24" x14ac:dyDescent="0.2">
      <c r="W1451" s="62"/>
      <c r="X1451" s="62"/>
    </row>
    <row r="1452" spans="23:24" x14ac:dyDescent="0.2">
      <c r="W1452" s="62"/>
      <c r="X1452" s="62"/>
    </row>
    <row r="1453" spans="23:24" x14ac:dyDescent="0.2">
      <c r="W1453" s="62"/>
      <c r="X1453" s="62"/>
    </row>
    <row r="1454" spans="23:24" x14ac:dyDescent="0.2">
      <c r="W1454" s="62"/>
      <c r="X1454" s="62"/>
    </row>
    <row r="1455" spans="23:24" x14ac:dyDescent="0.2">
      <c r="W1455" s="62"/>
      <c r="X1455" s="62"/>
    </row>
    <row r="1456" spans="23:24" x14ac:dyDescent="0.2">
      <c r="W1456" s="62"/>
      <c r="X1456" s="62"/>
    </row>
    <row r="1457" spans="23:24" x14ac:dyDescent="0.2">
      <c r="W1457" s="62"/>
      <c r="X1457" s="62"/>
    </row>
    <row r="1458" spans="23:24" x14ac:dyDescent="0.2">
      <c r="W1458" s="62"/>
      <c r="X1458" s="62"/>
    </row>
    <row r="1459" spans="23:24" x14ac:dyDescent="0.2">
      <c r="W1459" s="62"/>
      <c r="X1459" s="62"/>
    </row>
    <row r="1460" spans="23:24" x14ac:dyDescent="0.2">
      <c r="W1460" s="62"/>
      <c r="X1460" s="62"/>
    </row>
    <row r="1461" spans="23:24" x14ac:dyDescent="0.2">
      <c r="W1461" s="62"/>
      <c r="X1461" s="62"/>
    </row>
    <row r="1462" spans="23:24" x14ac:dyDescent="0.2">
      <c r="W1462" s="62"/>
      <c r="X1462" s="62"/>
    </row>
    <row r="1463" spans="23:24" x14ac:dyDescent="0.2">
      <c r="W1463" s="62"/>
      <c r="X1463" s="62"/>
    </row>
    <row r="1464" spans="23:24" x14ac:dyDescent="0.2">
      <c r="W1464" s="62"/>
      <c r="X1464" s="62"/>
    </row>
    <row r="1465" spans="23:24" x14ac:dyDescent="0.2">
      <c r="W1465" s="62"/>
      <c r="X1465" s="62"/>
    </row>
    <row r="1466" spans="23:24" x14ac:dyDescent="0.2">
      <c r="W1466" s="62"/>
      <c r="X1466" s="62"/>
    </row>
    <row r="1467" spans="23:24" x14ac:dyDescent="0.2">
      <c r="W1467" s="62"/>
      <c r="X1467" s="62"/>
    </row>
    <row r="1468" spans="23:24" x14ac:dyDescent="0.2">
      <c r="W1468" s="62"/>
      <c r="X1468" s="62"/>
    </row>
    <row r="1469" spans="23:24" x14ac:dyDescent="0.2">
      <c r="W1469" s="62"/>
      <c r="X1469" s="62"/>
    </row>
    <row r="1470" spans="23:24" x14ac:dyDescent="0.2">
      <c r="W1470" s="62"/>
      <c r="X1470" s="62"/>
    </row>
    <row r="1471" spans="23:24" x14ac:dyDescent="0.2">
      <c r="W1471" s="62"/>
      <c r="X1471" s="62"/>
    </row>
    <row r="1472" spans="23:24" x14ac:dyDescent="0.2">
      <c r="W1472" s="62"/>
      <c r="X1472" s="62"/>
    </row>
    <row r="1473" spans="23:24" x14ac:dyDescent="0.2">
      <c r="W1473" s="62"/>
      <c r="X1473" s="62"/>
    </row>
    <row r="1474" spans="23:24" x14ac:dyDescent="0.2">
      <c r="W1474" s="62"/>
      <c r="X1474" s="62"/>
    </row>
    <row r="1475" spans="23:24" x14ac:dyDescent="0.2">
      <c r="W1475" s="62"/>
      <c r="X1475" s="62"/>
    </row>
    <row r="1476" spans="23:24" x14ac:dyDescent="0.2">
      <c r="W1476" s="62"/>
      <c r="X1476" s="62"/>
    </row>
    <row r="1477" spans="23:24" x14ac:dyDescent="0.2">
      <c r="W1477" s="62"/>
      <c r="X1477" s="62"/>
    </row>
    <row r="1478" spans="23:24" x14ac:dyDescent="0.2">
      <c r="W1478" s="62"/>
      <c r="X1478" s="62"/>
    </row>
    <row r="1479" spans="23:24" x14ac:dyDescent="0.2">
      <c r="W1479" s="62"/>
      <c r="X1479" s="62"/>
    </row>
    <row r="1480" spans="23:24" x14ac:dyDescent="0.2">
      <c r="W1480" s="62"/>
      <c r="X1480" s="62"/>
    </row>
    <row r="1481" spans="23:24" x14ac:dyDescent="0.2">
      <c r="W1481" s="62"/>
      <c r="X1481" s="62"/>
    </row>
    <row r="1482" spans="23:24" x14ac:dyDescent="0.2">
      <c r="W1482" s="62"/>
      <c r="X1482" s="62"/>
    </row>
    <row r="1483" spans="23:24" x14ac:dyDescent="0.2">
      <c r="W1483" s="62"/>
      <c r="X1483" s="62"/>
    </row>
    <row r="1484" spans="23:24" x14ac:dyDescent="0.2">
      <c r="W1484" s="62"/>
      <c r="X1484" s="62"/>
    </row>
    <row r="1485" spans="23:24" x14ac:dyDescent="0.2">
      <c r="W1485" s="62"/>
      <c r="X1485" s="62"/>
    </row>
    <row r="1486" spans="23:24" x14ac:dyDescent="0.2">
      <c r="W1486" s="62"/>
      <c r="X1486" s="62"/>
    </row>
    <row r="1487" spans="23:24" x14ac:dyDescent="0.2">
      <c r="W1487" s="62"/>
      <c r="X1487" s="62"/>
    </row>
    <row r="1488" spans="23:24" x14ac:dyDescent="0.2">
      <c r="W1488" s="62"/>
      <c r="X1488" s="62"/>
    </row>
    <row r="1489" spans="23:24" x14ac:dyDescent="0.2">
      <c r="W1489" s="62"/>
      <c r="X1489" s="62"/>
    </row>
    <row r="1490" spans="23:24" x14ac:dyDescent="0.2">
      <c r="W1490" s="62"/>
      <c r="X1490" s="62"/>
    </row>
    <row r="1491" spans="23:24" x14ac:dyDescent="0.2">
      <c r="W1491" s="62"/>
      <c r="X1491" s="62"/>
    </row>
    <row r="1492" spans="23:24" x14ac:dyDescent="0.2">
      <c r="W1492" s="62"/>
      <c r="X1492" s="62"/>
    </row>
    <row r="1493" spans="23:24" x14ac:dyDescent="0.2">
      <c r="W1493" s="62"/>
      <c r="X1493" s="62"/>
    </row>
    <row r="1494" spans="23:24" x14ac:dyDescent="0.2">
      <c r="W1494" s="62"/>
      <c r="X1494" s="62"/>
    </row>
    <row r="1495" spans="23:24" x14ac:dyDescent="0.2">
      <c r="W1495" s="62"/>
      <c r="X1495" s="62"/>
    </row>
    <row r="1496" spans="23:24" x14ac:dyDescent="0.2">
      <c r="W1496" s="62"/>
      <c r="X1496" s="62"/>
    </row>
    <row r="1497" spans="23:24" x14ac:dyDescent="0.2">
      <c r="W1497" s="62"/>
      <c r="X1497" s="62"/>
    </row>
    <row r="1498" spans="23:24" x14ac:dyDescent="0.2">
      <c r="W1498" s="62"/>
      <c r="X1498" s="62"/>
    </row>
    <row r="1499" spans="23:24" x14ac:dyDescent="0.2">
      <c r="W1499" s="62"/>
      <c r="X1499" s="62"/>
    </row>
    <row r="1500" spans="23:24" x14ac:dyDescent="0.2">
      <c r="W1500" s="62"/>
      <c r="X1500" s="62"/>
    </row>
    <row r="1501" spans="23:24" x14ac:dyDescent="0.2">
      <c r="W1501" s="62"/>
      <c r="X1501" s="62"/>
    </row>
    <row r="1502" spans="23:24" x14ac:dyDescent="0.2">
      <c r="W1502" s="62"/>
      <c r="X1502" s="62"/>
    </row>
    <row r="1503" spans="23:24" x14ac:dyDescent="0.2">
      <c r="W1503" s="62"/>
      <c r="X1503" s="62"/>
    </row>
    <row r="1504" spans="23:24" x14ac:dyDescent="0.2">
      <c r="W1504" s="62"/>
      <c r="X1504" s="62"/>
    </row>
    <row r="1505" spans="23:24" x14ac:dyDescent="0.2">
      <c r="W1505" s="62"/>
      <c r="X1505" s="62"/>
    </row>
    <row r="1506" spans="23:24" x14ac:dyDescent="0.2">
      <c r="W1506" s="62"/>
      <c r="X1506" s="62"/>
    </row>
    <row r="1507" spans="23:24" x14ac:dyDescent="0.2">
      <c r="W1507" s="62"/>
      <c r="X1507" s="62"/>
    </row>
    <row r="1508" spans="23:24" x14ac:dyDescent="0.2">
      <c r="W1508" s="62"/>
      <c r="X1508" s="62"/>
    </row>
    <row r="1509" spans="23:24" x14ac:dyDescent="0.2">
      <c r="W1509" s="62"/>
      <c r="X1509" s="62"/>
    </row>
    <row r="1510" spans="23:24" x14ac:dyDescent="0.2">
      <c r="W1510" s="62"/>
      <c r="X1510" s="62"/>
    </row>
    <row r="1511" spans="23:24" x14ac:dyDescent="0.2">
      <c r="W1511" s="62"/>
      <c r="X1511" s="62"/>
    </row>
    <row r="1512" spans="23:24" x14ac:dyDescent="0.2">
      <c r="W1512" s="62"/>
      <c r="X1512" s="62"/>
    </row>
    <row r="1513" spans="23:24" x14ac:dyDescent="0.2">
      <c r="W1513" s="62"/>
      <c r="X1513" s="62"/>
    </row>
    <row r="1514" spans="23:24" x14ac:dyDescent="0.2">
      <c r="W1514" s="62"/>
      <c r="X1514" s="62"/>
    </row>
    <row r="1515" spans="23:24" x14ac:dyDescent="0.2">
      <c r="W1515" s="62"/>
      <c r="X1515" s="62"/>
    </row>
    <row r="1516" spans="23:24" x14ac:dyDescent="0.2">
      <c r="W1516" s="62"/>
      <c r="X1516" s="62"/>
    </row>
    <row r="1517" spans="23:24" x14ac:dyDescent="0.2">
      <c r="W1517" s="62"/>
      <c r="X1517" s="62"/>
    </row>
    <row r="1518" spans="23:24" x14ac:dyDescent="0.2">
      <c r="W1518" s="62"/>
      <c r="X1518" s="62"/>
    </row>
    <row r="1519" spans="23:24" x14ac:dyDescent="0.2">
      <c r="W1519" s="62"/>
      <c r="X1519" s="62"/>
    </row>
    <row r="1520" spans="23:24" x14ac:dyDescent="0.2">
      <c r="W1520" s="62"/>
      <c r="X1520" s="62"/>
    </row>
    <row r="1521" spans="23:24" x14ac:dyDescent="0.2">
      <c r="W1521" s="62"/>
      <c r="X1521" s="62"/>
    </row>
    <row r="1522" spans="23:24" x14ac:dyDescent="0.2">
      <c r="W1522" s="62"/>
      <c r="X1522" s="62"/>
    </row>
    <row r="1523" spans="23:24" x14ac:dyDescent="0.2">
      <c r="W1523" s="62"/>
      <c r="X1523" s="62"/>
    </row>
    <row r="1524" spans="23:24" x14ac:dyDescent="0.2">
      <c r="W1524" s="62"/>
      <c r="X1524" s="62"/>
    </row>
    <row r="1525" spans="23:24" x14ac:dyDescent="0.2">
      <c r="W1525" s="62"/>
      <c r="X1525" s="62"/>
    </row>
    <row r="1526" spans="23:24" x14ac:dyDescent="0.2">
      <c r="W1526" s="62"/>
      <c r="X1526" s="62"/>
    </row>
    <row r="1527" spans="23:24" x14ac:dyDescent="0.2">
      <c r="W1527" s="62"/>
      <c r="X1527" s="62"/>
    </row>
    <row r="1528" spans="23:24" x14ac:dyDescent="0.2">
      <c r="W1528" s="62"/>
      <c r="X1528" s="62"/>
    </row>
    <row r="1529" spans="23:24" x14ac:dyDescent="0.2">
      <c r="W1529" s="62"/>
      <c r="X1529" s="62"/>
    </row>
    <row r="1530" spans="23:24" x14ac:dyDescent="0.2">
      <c r="W1530" s="62"/>
      <c r="X1530" s="62"/>
    </row>
    <row r="1531" spans="23:24" x14ac:dyDescent="0.2">
      <c r="W1531" s="62"/>
      <c r="X1531" s="62"/>
    </row>
    <row r="1532" spans="23:24" x14ac:dyDescent="0.2">
      <c r="W1532" s="62"/>
      <c r="X1532" s="62"/>
    </row>
    <row r="1533" spans="23:24" x14ac:dyDescent="0.2">
      <c r="W1533" s="62"/>
      <c r="X1533" s="62"/>
    </row>
    <row r="1534" spans="23:24" x14ac:dyDescent="0.2">
      <c r="W1534" s="62"/>
      <c r="X1534" s="62"/>
    </row>
    <row r="1535" spans="23:24" x14ac:dyDescent="0.2">
      <c r="W1535" s="62"/>
      <c r="X1535" s="62"/>
    </row>
    <row r="1536" spans="23:24" x14ac:dyDescent="0.2">
      <c r="W1536" s="62"/>
      <c r="X1536" s="62"/>
    </row>
    <row r="1537" spans="23:24" x14ac:dyDescent="0.2">
      <c r="W1537" s="62"/>
      <c r="X1537" s="62"/>
    </row>
    <row r="1538" spans="23:24" x14ac:dyDescent="0.2">
      <c r="W1538" s="62"/>
      <c r="X1538" s="62"/>
    </row>
    <row r="1539" spans="23:24" x14ac:dyDescent="0.2">
      <c r="W1539" s="62"/>
      <c r="X1539" s="62"/>
    </row>
    <row r="1540" spans="23:24" x14ac:dyDescent="0.2">
      <c r="W1540" s="62"/>
      <c r="X1540" s="62"/>
    </row>
    <row r="1541" spans="23:24" x14ac:dyDescent="0.2">
      <c r="W1541" s="62"/>
      <c r="X1541" s="62"/>
    </row>
    <row r="1542" spans="23:24" x14ac:dyDescent="0.2">
      <c r="W1542" s="62"/>
      <c r="X1542" s="62"/>
    </row>
    <row r="1543" spans="23:24" x14ac:dyDescent="0.2">
      <c r="W1543" s="62"/>
      <c r="X1543" s="62"/>
    </row>
    <row r="1544" spans="23:24" x14ac:dyDescent="0.2">
      <c r="W1544" s="62"/>
      <c r="X1544" s="62"/>
    </row>
    <row r="1545" spans="23:24" x14ac:dyDescent="0.2">
      <c r="W1545" s="62"/>
      <c r="X1545" s="62"/>
    </row>
    <row r="1546" spans="23:24" x14ac:dyDescent="0.2">
      <c r="W1546" s="62"/>
      <c r="X1546" s="62"/>
    </row>
    <row r="1547" spans="23:24" x14ac:dyDescent="0.2">
      <c r="W1547" s="62"/>
      <c r="X1547" s="62"/>
    </row>
    <row r="1548" spans="23:24" x14ac:dyDescent="0.2">
      <c r="W1548" s="62"/>
      <c r="X1548" s="62"/>
    </row>
    <row r="1549" spans="23:24" x14ac:dyDescent="0.2">
      <c r="W1549" s="62"/>
      <c r="X1549" s="62"/>
    </row>
    <row r="1550" spans="23:24" x14ac:dyDescent="0.2">
      <c r="W1550" s="62"/>
      <c r="X1550" s="62"/>
    </row>
    <row r="1551" spans="23:24" x14ac:dyDescent="0.2">
      <c r="W1551" s="62"/>
      <c r="X1551" s="62"/>
    </row>
    <row r="1552" spans="23:24" x14ac:dyDescent="0.2">
      <c r="W1552" s="62"/>
      <c r="X1552" s="62"/>
    </row>
    <row r="1553" spans="23:24" x14ac:dyDescent="0.2">
      <c r="W1553" s="62"/>
      <c r="X1553" s="62"/>
    </row>
    <row r="1554" spans="23:24" x14ac:dyDescent="0.2">
      <c r="W1554" s="62"/>
      <c r="X1554" s="62"/>
    </row>
    <row r="1555" spans="23:24" x14ac:dyDescent="0.2">
      <c r="W1555" s="62"/>
      <c r="X1555" s="62"/>
    </row>
    <row r="1556" spans="23:24" x14ac:dyDescent="0.2">
      <c r="W1556" s="62"/>
      <c r="X1556" s="62"/>
    </row>
    <row r="1557" spans="23:24" x14ac:dyDescent="0.2">
      <c r="W1557" s="62"/>
      <c r="X1557" s="62"/>
    </row>
    <row r="1558" spans="23:24" x14ac:dyDescent="0.2">
      <c r="W1558" s="62"/>
      <c r="X1558" s="62"/>
    </row>
    <row r="1559" spans="23:24" x14ac:dyDescent="0.2">
      <c r="W1559" s="62"/>
      <c r="X1559" s="62"/>
    </row>
    <row r="1560" spans="23:24" x14ac:dyDescent="0.2">
      <c r="W1560" s="62"/>
      <c r="X1560" s="62"/>
    </row>
    <row r="1561" spans="23:24" x14ac:dyDescent="0.2">
      <c r="W1561" s="62"/>
      <c r="X1561" s="62"/>
    </row>
    <row r="1562" spans="23:24" x14ac:dyDescent="0.2">
      <c r="W1562" s="62"/>
      <c r="X1562" s="62"/>
    </row>
    <row r="1563" spans="23:24" x14ac:dyDescent="0.2">
      <c r="W1563" s="62"/>
      <c r="X1563" s="62"/>
    </row>
    <row r="1564" spans="23:24" x14ac:dyDescent="0.2">
      <c r="W1564" s="62"/>
      <c r="X1564" s="62"/>
    </row>
    <row r="1565" spans="23:24" x14ac:dyDescent="0.2">
      <c r="W1565" s="62"/>
      <c r="X1565" s="62"/>
    </row>
    <row r="1566" spans="23:24" x14ac:dyDescent="0.2">
      <c r="W1566" s="62"/>
      <c r="X1566" s="62"/>
    </row>
    <row r="1567" spans="23:24" x14ac:dyDescent="0.2">
      <c r="W1567" s="62"/>
      <c r="X1567" s="62"/>
    </row>
    <row r="1568" spans="23:24" x14ac:dyDescent="0.2">
      <c r="W1568" s="62"/>
      <c r="X1568" s="62"/>
    </row>
    <row r="1569" spans="23:24" x14ac:dyDescent="0.2">
      <c r="W1569" s="62"/>
      <c r="X1569" s="62"/>
    </row>
    <row r="1570" spans="23:24" x14ac:dyDescent="0.2">
      <c r="W1570" s="62"/>
      <c r="X1570" s="62"/>
    </row>
    <row r="1571" spans="23:24" x14ac:dyDescent="0.2">
      <c r="W1571" s="62"/>
      <c r="X1571" s="62"/>
    </row>
    <row r="1572" spans="23:24" x14ac:dyDescent="0.2">
      <c r="W1572" s="62"/>
      <c r="X1572" s="62"/>
    </row>
    <row r="1573" spans="23:24" x14ac:dyDescent="0.2">
      <c r="W1573" s="62"/>
      <c r="X1573" s="62"/>
    </row>
    <row r="1574" spans="23:24" x14ac:dyDescent="0.2">
      <c r="W1574" s="62"/>
      <c r="X1574" s="62"/>
    </row>
    <row r="1575" spans="23:24" x14ac:dyDescent="0.2">
      <c r="W1575" s="62"/>
      <c r="X1575" s="62"/>
    </row>
    <row r="1576" spans="23:24" x14ac:dyDescent="0.2">
      <c r="W1576" s="62"/>
      <c r="X1576" s="62"/>
    </row>
    <row r="1577" spans="23:24" x14ac:dyDescent="0.2">
      <c r="W1577" s="62"/>
      <c r="X1577" s="62"/>
    </row>
    <row r="1578" spans="23:24" x14ac:dyDescent="0.2">
      <c r="W1578" s="62"/>
      <c r="X1578" s="62"/>
    </row>
    <row r="1579" spans="23:24" x14ac:dyDescent="0.2">
      <c r="W1579" s="62"/>
      <c r="X1579" s="62"/>
    </row>
    <row r="1580" spans="23:24" x14ac:dyDescent="0.2">
      <c r="W1580" s="62"/>
      <c r="X1580" s="62"/>
    </row>
    <row r="1581" spans="23:24" x14ac:dyDescent="0.2">
      <c r="W1581" s="62"/>
      <c r="X1581" s="62"/>
    </row>
    <row r="1582" spans="23:24" x14ac:dyDescent="0.2">
      <c r="W1582" s="62"/>
      <c r="X1582" s="62"/>
    </row>
    <row r="1583" spans="23:24" x14ac:dyDescent="0.2">
      <c r="W1583" s="62"/>
      <c r="X1583" s="62"/>
    </row>
    <row r="1584" spans="23:24" x14ac:dyDescent="0.2">
      <c r="W1584" s="62"/>
      <c r="X1584" s="62"/>
    </row>
    <row r="1585" spans="23:24" x14ac:dyDescent="0.2">
      <c r="W1585" s="62"/>
      <c r="X1585" s="62"/>
    </row>
    <row r="1586" spans="23:24" x14ac:dyDescent="0.2">
      <c r="W1586" s="62"/>
      <c r="X1586" s="62"/>
    </row>
    <row r="1587" spans="23:24" x14ac:dyDescent="0.2">
      <c r="W1587" s="62"/>
      <c r="X1587" s="62"/>
    </row>
    <row r="1588" spans="23:24" x14ac:dyDescent="0.2">
      <c r="W1588" s="62"/>
      <c r="X1588" s="62"/>
    </row>
    <row r="1589" spans="23:24" x14ac:dyDescent="0.2">
      <c r="W1589" s="62"/>
      <c r="X1589" s="62"/>
    </row>
    <row r="1590" spans="23:24" x14ac:dyDescent="0.2">
      <c r="W1590" s="62"/>
      <c r="X1590" s="62"/>
    </row>
    <row r="1591" spans="23:24" x14ac:dyDescent="0.2">
      <c r="W1591" s="62"/>
      <c r="X1591" s="62"/>
    </row>
    <row r="1592" spans="23:24" x14ac:dyDescent="0.2">
      <c r="W1592" s="62"/>
      <c r="X1592" s="62"/>
    </row>
    <row r="1593" spans="23:24" x14ac:dyDescent="0.2">
      <c r="W1593" s="62"/>
      <c r="X1593" s="62"/>
    </row>
    <row r="1594" spans="23:24" x14ac:dyDescent="0.2">
      <c r="W1594" s="62"/>
      <c r="X1594" s="62"/>
    </row>
    <row r="1595" spans="23:24" x14ac:dyDescent="0.2">
      <c r="W1595" s="62"/>
      <c r="X1595" s="62"/>
    </row>
    <row r="1596" spans="23:24" x14ac:dyDescent="0.2">
      <c r="W1596" s="62"/>
      <c r="X1596" s="62"/>
    </row>
    <row r="1597" spans="23:24" x14ac:dyDescent="0.2">
      <c r="W1597" s="62"/>
      <c r="X1597" s="62"/>
    </row>
    <row r="1598" spans="23:24" x14ac:dyDescent="0.2">
      <c r="W1598" s="62"/>
      <c r="X1598" s="62"/>
    </row>
    <row r="1599" spans="23:24" x14ac:dyDescent="0.2">
      <c r="W1599" s="62"/>
      <c r="X1599" s="62"/>
    </row>
    <row r="1600" spans="23:24" x14ac:dyDescent="0.2">
      <c r="W1600" s="62"/>
      <c r="X1600" s="62"/>
    </row>
    <row r="1601" spans="23:24" x14ac:dyDescent="0.2">
      <c r="W1601" s="62"/>
      <c r="X1601" s="62"/>
    </row>
    <row r="1602" spans="23:24" x14ac:dyDescent="0.2">
      <c r="W1602" s="62"/>
      <c r="X1602" s="62"/>
    </row>
    <row r="1603" spans="23:24" x14ac:dyDescent="0.2">
      <c r="W1603" s="62"/>
      <c r="X1603" s="62"/>
    </row>
    <row r="1604" spans="23:24" x14ac:dyDescent="0.2">
      <c r="W1604" s="62"/>
      <c r="X1604" s="62"/>
    </row>
    <row r="1605" spans="23:24" x14ac:dyDescent="0.2">
      <c r="W1605" s="62"/>
      <c r="X1605" s="62"/>
    </row>
    <row r="1606" spans="23:24" x14ac:dyDescent="0.2">
      <c r="W1606" s="62"/>
      <c r="X1606" s="62"/>
    </row>
    <row r="1607" spans="23:24" x14ac:dyDescent="0.2">
      <c r="W1607" s="62"/>
      <c r="X1607" s="62"/>
    </row>
    <row r="1608" spans="23:24" x14ac:dyDescent="0.2">
      <c r="W1608" s="62"/>
      <c r="X1608" s="62"/>
    </row>
    <row r="1609" spans="23:24" x14ac:dyDescent="0.2">
      <c r="W1609" s="62"/>
      <c r="X1609" s="62"/>
    </row>
    <row r="1610" spans="23:24" x14ac:dyDescent="0.2">
      <c r="W1610" s="62"/>
      <c r="X1610" s="62"/>
    </row>
    <row r="1611" spans="23:24" x14ac:dyDescent="0.2">
      <c r="W1611" s="62"/>
      <c r="X1611" s="62"/>
    </row>
    <row r="1612" spans="23:24" x14ac:dyDescent="0.2">
      <c r="W1612" s="62"/>
      <c r="X1612" s="62"/>
    </row>
    <row r="1613" spans="23:24" x14ac:dyDescent="0.2">
      <c r="W1613" s="62"/>
      <c r="X1613" s="62"/>
    </row>
    <row r="1614" spans="23:24" x14ac:dyDescent="0.2">
      <c r="W1614" s="62"/>
      <c r="X1614" s="62"/>
    </row>
    <row r="1615" spans="23:24" x14ac:dyDescent="0.2">
      <c r="W1615" s="62"/>
      <c r="X1615" s="62"/>
    </row>
    <row r="1616" spans="23:24" x14ac:dyDescent="0.2">
      <c r="W1616" s="62"/>
      <c r="X1616" s="62"/>
    </row>
    <row r="1617" spans="23:24" x14ac:dyDescent="0.2">
      <c r="W1617" s="62"/>
      <c r="X1617" s="62"/>
    </row>
    <row r="1618" spans="23:24" x14ac:dyDescent="0.2">
      <c r="W1618" s="62"/>
      <c r="X1618" s="62"/>
    </row>
    <row r="1619" spans="23:24" x14ac:dyDescent="0.2">
      <c r="W1619" s="62"/>
      <c r="X1619" s="62"/>
    </row>
    <row r="1620" spans="23:24" x14ac:dyDescent="0.2">
      <c r="W1620" s="62"/>
      <c r="X1620" s="62"/>
    </row>
    <row r="1621" spans="23:24" x14ac:dyDescent="0.2">
      <c r="W1621" s="62"/>
      <c r="X1621" s="62"/>
    </row>
    <row r="1622" spans="23:24" x14ac:dyDescent="0.2">
      <c r="W1622" s="62"/>
      <c r="X1622" s="62"/>
    </row>
    <row r="1623" spans="23:24" x14ac:dyDescent="0.2">
      <c r="W1623" s="62"/>
      <c r="X1623" s="62"/>
    </row>
    <row r="1624" spans="23:24" x14ac:dyDescent="0.2">
      <c r="W1624" s="62"/>
      <c r="X1624" s="62"/>
    </row>
    <row r="1625" spans="23:24" x14ac:dyDescent="0.2">
      <c r="W1625" s="62"/>
      <c r="X1625" s="62"/>
    </row>
    <row r="1626" spans="23:24" x14ac:dyDescent="0.2">
      <c r="W1626" s="62"/>
      <c r="X1626" s="62"/>
    </row>
    <row r="1627" spans="23:24" x14ac:dyDescent="0.2">
      <c r="W1627" s="62"/>
      <c r="X1627" s="62"/>
    </row>
    <row r="1628" spans="23:24" x14ac:dyDescent="0.2">
      <c r="W1628" s="62"/>
      <c r="X1628" s="62"/>
    </row>
    <row r="1629" spans="23:24" x14ac:dyDescent="0.2">
      <c r="W1629" s="62"/>
      <c r="X1629" s="62"/>
    </row>
    <row r="1630" spans="23:24" x14ac:dyDescent="0.2">
      <c r="W1630" s="62"/>
      <c r="X1630" s="62"/>
    </row>
    <row r="1631" spans="23:24" x14ac:dyDescent="0.2">
      <c r="W1631" s="62"/>
      <c r="X1631" s="62"/>
    </row>
    <row r="1632" spans="23:24" x14ac:dyDescent="0.2">
      <c r="W1632" s="62"/>
      <c r="X1632" s="62"/>
    </row>
    <row r="1633" spans="23:24" x14ac:dyDescent="0.2">
      <c r="W1633" s="62"/>
      <c r="X1633" s="62"/>
    </row>
    <row r="1634" spans="23:24" x14ac:dyDescent="0.2">
      <c r="W1634" s="62"/>
      <c r="X1634" s="62"/>
    </row>
    <row r="1635" spans="23:24" x14ac:dyDescent="0.2">
      <c r="W1635" s="62"/>
      <c r="X1635" s="62"/>
    </row>
    <row r="1636" spans="23:24" x14ac:dyDescent="0.2">
      <c r="W1636" s="62"/>
      <c r="X1636" s="62"/>
    </row>
    <row r="1637" spans="23:24" x14ac:dyDescent="0.2">
      <c r="W1637" s="62"/>
      <c r="X1637" s="62"/>
    </row>
    <row r="1638" spans="23:24" x14ac:dyDescent="0.2">
      <c r="W1638" s="62"/>
      <c r="X1638" s="62"/>
    </row>
    <row r="1639" spans="23:24" x14ac:dyDescent="0.2">
      <c r="W1639" s="62"/>
      <c r="X1639" s="62"/>
    </row>
    <row r="1640" spans="23:24" x14ac:dyDescent="0.2">
      <c r="W1640" s="62"/>
      <c r="X1640" s="62"/>
    </row>
    <row r="1641" spans="23:24" x14ac:dyDescent="0.2">
      <c r="W1641" s="62"/>
      <c r="X1641" s="62"/>
    </row>
    <row r="1642" spans="23:24" x14ac:dyDescent="0.2">
      <c r="W1642" s="62"/>
      <c r="X1642" s="62"/>
    </row>
    <row r="1643" spans="23:24" x14ac:dyDescent="0.2">
      <c r="W1643" s="62"/>
      <c r="X1643" s="62"/>
    </row>
    <row r="1644" spans="23:24" x14ac:dyDescent="0.2">
      <c r="W1644" s="62"/>
      <c r="X1644" s="62"/>
    </row>
    <row r="1645" spans="23:24" x14ac:dyDescent="0.2">
      <c r="W1645" s="62"/>
      <c r="X1645" s="62"/>
    </row>
    <row r="1646" spans="23:24" x14ac:dyDescent="0.2">
      <c r="W1646" s="62"/>
      <c r="X1646" s="62"/>
    </row>
    <row r="1647" spans="23:24" x14ac:dyDescent="0.2">
      <c r="W1647" s="62"/>
      <c r="X1647" s="62"/>
    </row>
    <row r="1648" spans="23:24" x14ac:dyDescent="0.2">
      <c r="W1648" s="62"/>
      <c r="X1648" s="62"/>
    </row>
    <row r="1649" spans="23:24" x14ac:dyDescent="0.2">
      <c r="W1649" s="62"/>
      <c r="X1649" s="62"/>
    </row>
    <row r="1650" spans="23:24" x14ac:dyDescent="0.2">
      <c r="W1650" s="62"/>
      <c r="X1650" s="62"/>
    </row>
    <row r="1651" spans="23:24" x14ac:dyDescent="0.2">
      <c r="W1651" s="62"/>
      <c r="X1651" s="62"/>
    </row>
    <row r="1652" spans="23:24" x14ac:dyDescent="0.2">
      <c r="W1652" s="62"/>
      <c r="X1652" s="62"/>
    </row>
    <row r="1653" spans="23:24" x14ac:dyDescent="0.2">
      <c r="W1653" s="62"/>
      <c r="X1653" s="62"/>
    </row>
    <row r="1654" spans="23:24" x14ac:dyDescent="0.2">
      <c r="W1654" s="62"/>
      <c r="X1654" s="62"/>
    </row>
    <row r="1655" spans="23:24" x14ac:dyDescent="0.2">
      <c r="W1655" s="62"/>
      <c r="X1655" s="62"/>
    </row>
    <row r="1656" spans="23:24" x14ac:dyDescent="0.2">
      <c r="W1656" s="62"/>
      <c r="X1656" s="62"/>
    </row>
    <row r="1657" spans="23:24" x14ac:dyDescent="0.2">
      <c r="W1657" s="62"/>
      <c r="X1657" s="62"/>
    </row>
    <row r="1658" spans="23:24" x14ac:dyDescent="0.2">
      <c r="W1658" s="62"/>
      <c r="X1658" s="62"/>
    </row>
    <row r="1659" spans="23:24" x14ac:dyDescent="0.2">
      <c r="W1659" s="62"/>
      <c r="X1659" s="62"/>
    </row>
    <row r="1660" spans="23:24" x14ac:dyDescent="0.2">
      <c r="W1660" s="62"/>
      <c r="X1660" s="62"/>
    </row>
    <row r="1661" spans="23:24" x14ac:dyDescent="0.2">
      <c r="W1661" s="62"/>
      <c r="X1661" s="62"/>
    </row>
    <row r="1662" spans="23:24" x14ac:dyDescent="0.2">
      <c r="W1662" s="62"/>
      <c r="X1662" s="62"/>
    </row>
    <row r="1663" spans="23:24" x14ac:dyDescent="0.2">
      <c r="W1663" s="62"/>
      <c r="X1663" s="62"/>
    </row>
    <row r="1664" spans="23:24" x14ac:dyDescent="0.2">
      <c r="W1664" s="62"/>
      <c r="X1664" s="62"/>
    </row>
    <row r="1665" spans="23:24" x14ac:dyDescent="0.2">
      <c r="W1665" s="62"/>
      <c r="X1665" s="62"/>
    </row>
    <row r="1666" spans="23:24" x14ac:dyDescent="0.2">
      <c r="W1666" s="62"/>
      <c r="X1666" s="62"/>
    </row>
    <row r="1667" spans="23:24" x14ac:dyDescent="0.2">
      <c r="W1667" s="62"/>
      <c r="X1667" s="62"/>
    </row>
    <row r="1668" spans="23:24" x14ac:dyDescent="0.2">
      <c r="W1668" s="62"/>
      <c r="X1668" s="62"/>
    </row>
    <row r="1669" spans="23:24" x14ac:dyDescent="0.2">
      <c r="W1669" s="62"/>
      <c r="X1669" s="62"/>
    </row>
    <row r="1670" spans="23:24" x14ac:dyDescent="0.2">
      <c r="W1670" s="62"/>
      <c r="X1670" s="62"/>
    </row>
    <row r="1671" spans="23:24" x14ac:dyDescent="0.2">
      <c r="W1671" s="62"/>
      <c r="X1671" s="62"/>
    </row>
    <row r="1672" spans="23:24" x14ac:dyDescent="0.2">
      <c r="W1672" s="62"/>
      <c r="X1672" s="62"/>
    </row>
    <row r="1673" spans="23:24" x14ac:dyDescent="0.2">
      <c r="W1673" s="62"/>
      <c r="X1673" s="62"/>
    </row>
    <row r="1674" spans="23:24" x14ac:dyDescent="0.2">
      <c r="W1674" s="62"/>
      <c r="X1674" s="62"/>
    </row>
    <row r="1675" spans="23:24" x14ac:dyDescent="0.2">
      <c r="W1675" s="62"/>
      <c r="X1675" s="62"/>
    </row>
    <row r="1676" spans="23:24" x14ac:dyDescent="0.2">
      <c r="W1676" s="62"/>
      <c r="X1676" s="62"/>
    </row>
    <row r="1677" spans="23:24" x14ac:dyDescent="0.2">
      <c r="W1677" s="62"/>
      <c r="X1677" s="62"/>
    </row>
    <row r="1678" spans="23:24" x14ac:dyDescent="0.2">
      <c r="W1678" s="62"/>
      <c r="X1678" s="62"/>
    </row>
    <row r="1679" spans="23:24" x14ac:dyDescent="0.2">
      <c r="W1679" s="62"/>
      <c r="X1679" s="62"/>
    </row>
    <row r="1680" spans="23:24" x14ac:dyDescent="0.2">
      <c r="W1680" s="62"/>
      <c r="X1680" s="62"/>
    </row>
    <row r="1681" spans="23:24" x14ac:dyDescent="0.2">
      <c r="W1681" s="62"/>
      <c r="X1681" s="62"/>
    </row>
    <row r="1682" spans="23:24" x14ac:dyDescent="0.2">
      <c r="W1682" s="62"/>
      <c r="X1682" s="62"/>
    </row>
    <row r="1683" spans="23:24" x14ac:dyDescent="0.2">
      <c r="W1683" s="62"/>
      <c r="X1683" s="62"/>
    </row>
    <row r="1684" spans="23:24" x14ac:dyDescent="0.2">
      <c r="W1684" s="62"/>
      <c r="X1684" s="62"/>
    </row>
    <row r="1685" spans="23:24" x14ac:dyDescent="0.2">
      <c r="W1685" s="62"/>
      <c r="X1685" s="62"/>
    </row>
    <row r="1686" spans="23:24" x14ac:dyDescent="0.2">
      <c r="W1686" s="62"/>
      <c r="X1686" s="62"/>
    </row>
    <row r="1687" spans="23:24" x14ac:dyDescent="0.2">
      <c r="W1687" s="62"/>
      <c r="X1687" s="62"/>
    </row>
    <row r="1688" spans="23:24" x14ac:dyDescent="0.2">
      <c r="W1688" s="62"/>
      <c r="X1688" s="62"/>
    </row>
    <row r="1689" spans="23:24" x14ac:dyDescent="0.2">
      <c r="W1689" s="62"/>
      <c r="X1689" s="62"/>
    </row>
    <row r="1690" spans="23:24" x14ac:dyDescent="0.2">
      <c r="W1690" s="62"/>
      <c r="X1690" s="62"/>
    </row>
    <row r="1691" spans="23:24" x14ac:dyDescent="0.2">
      <c r="W1691" s="62"/>
      <c r="X1691" s="62"/>
    </row>
    <row r="1692" spans="23:24" x14ac:dyDescent="0.2">
      <c r="W1692" s="62"/>
      <c r="X1692" s="62"/>
    </row>
    <row r="1693" spans="23:24" x14ac:dyDescent="0.2">
      <c r="W1693" s="62"/>
      <c r="X1693" s="62"/>
    </row>
    <row r="1694" spans="23:24" x14ac:dyDescent="0.2">
      <c r="W1694" s="62"/>
      <c r="X1694" s="62"/>
    </row>
    <row r="1695" spans="23:24" x14ac:dyDescent="0.2">
      <c r="W1695" s="62"/>
      <c r="X1695" s="62"/>
    </row>
    <row r="1696" spans="23:24" x14ac:dyDescent="0.2">
      <c r="W1696" s="62"/>
      <c r="X1696" s="62"/>
    </row>
    <row r="1697" spans="23:24" x14ac:dyDescent="0.2">
      <c r="W1697" s="62"/>
      <c r="X1697" s="62"/>
    </row>
    <row r="1698" spans="23:24" x14ac:dyDescent="0.2">
      <c r="W1698" s="62"/>
      <c r="X1698" s="62"/>
    </row>
    <row r="1699" spans="23:24" x14ac:dyDescent="0.2">
      <c r="W1699" s="62"/>
      <c r="X1699" s="62"/>
    </row>
    <row r="1700" spans="23:24" x14ac:dyDescent="0.2">
      <c r="W1700" s="62"/>
      <c r="X1700" s="62"/>
    </row>
    <row r="1701" spans="23:24" x14ac:dyDescent="0.2">
      <c r="W1701" s="62"/>
      <c r="X1701" s="62"/>
    </row>
    <row r="1702" spans="23:24" x14ac:dyDescent="0.2">
      <c r="W1702" s="62"/>
      <c r="X1702" s="62"/>
    </row>
    <row r="1703" spans="23:24" x14ac:dyDescent="0.2">
      <c r="W1703" s="62"/>
      <c r="X1703" s="62"/>
    </row>
    <row r="1704" spans="23:24" x14ac:dyDescent="0.2">
      <c r="W1704" s="62"/>
      <c r="X1704" s="62"/>
    </row>
    <row r="1705" spans="23:24" x14ac:dyDescent="0.2">
      <c r="W1705" s="62"/>
      <c r="X1705" s="62"/>
    </row>
    <row r="1706" spans="23:24" x14ac:dyDescent="0.2">
      <c r="W1706" s="62"/>
      <c r="X1706" s="62"/>
    </row>
    <row r="1707" spans="23:24" x14ac:dyDescent="0.2">
      <c r="W1707" s="62"/>
      <c r="X1707" s="62"/>
    </row>
    <row r="1708" spans="23:24" x14ac:dyDescent="0.2">
      <c r="W1708" s="62"/>
      <c r="X1708" s="62"/>
    </row>
    <row r="1709" spans="23:24" x14ac:dyDescent="0.2">
      <c r="W1709" s="62"/>
      <c r="X1709" s="62"/>
    </row>
    <row r="1710" spans="23:24" x14ac:dyDescent="0.2">
      <c r="W1710" s="62"/>
      <c r="X1710" s="62"/>
    </row>
    <row r="1711" spans="23:24" x14ac:dyDescent="0.2">
      <c r="W1711" s="62"/>
      <c r="X1711" s="62"/>
    </row>
    <row r="1712" spans="23:24" x14ac:dyDescent="0.2">
      <c r="W1712" s="62"/>
      <c r="X1712" s="62"/>
    </row>
    <row r="1713" spans="23:24" x14ac:dyDescent="0.2">
      <c r="W1713" s="62"/>
      <c r="X1713" s="62"/>
    </row>
    <row r="1714" spans="23:24" x14ac:dyDescent="0.2">
      <c r="W1714" s="62"/>
      <c r="X1714" s="62"/>
    </row>
    <row r="1715" spans="23:24" x14ac:dyDescent="0.2">
      <c r="W1715" s="62"/>
      <c r="X1715" s="62"/>
    </row>
    <row r="1716" spans="23:24" x14ac:dyDescent="0.2">
      <c r="W1716" s="62"/>
      <c r="X1716" s="62"/>
    </row>
    <row r="1717" spans="23:24" x14ac:dyDescent="0.2">
      <c r="W1717" s="62"/>
      <c r="X1717" s="62"/>
    </row>
    <row r="1718" spans="23:24" x14ac:dyDescent="0.2">
      <c r="W1718" s="62"/>
      <c r="X1718" s="62"/>
    </row>
    <row r="1719" spans="23:24" x14ac:dyDescent="0.2">
      <c r="W1719" s="62"/>
      <c r="X1719" s="62"/>
    </row>
    <row r="1720" spans="23:24" x14ac:dyDescent="0.2">
      <c r="W1720" s="62"/>
      <c r="X1720" s="62"/>
    </row>
    <row r="1721" spans="23:24" x14ac:dyDescent="0.2">
      <c r="W1721" s="62"/>
      <c r="X1721" s="62"/>
    </row>
    <row r="1722" spans="23:24" x14ac:dyDescent="0.2">
      <c r="W1722" s="62"/>
      <c r="X1722" s="62"/>
    </row>
    <row r="1723" spans="23:24" x14ac:dyDescent="0.2">
      <c r="W1723" s="62"/>
      <c r="X1723" s="62"/>
    </row>
    <row r="1724" spans="23:24" x14ac:dyDescent="0.2">
      <c r="W1724" s="62"/>
      <c r="X1724" s="62"/>
    </row>
    <row r="1725" spans="23:24" x14ac:dyDescent="0.2">
      <c r="W1725" s="62"/>
      <c r="X1725" s="62"/>
    </row>
    <row r="1726" spans="23:24" x14ac:dyDescent="0.2">
      <c r="W1726" s="62"/>
      <c r="X1726" s="62"/>
    </row>
    <row r="1727" spans="23:24" x14ac:dyDescent="0.2">
      <c r="W1727" s="62"/>
      <c r="X1727" s="62"/>
    </row>
    <row r="1728" spans="23:24" x14ac:dyDescent="0.2">
      <c r="W1728" s="62"/>
      <c r="X1728" s="62"/>
    </row>
    <row r="1729" spans="23:24" x14ac:dyDescent="0.2">
      <c r="W1729" s="62"/>
      <c r="X1729" s="62"/>
    </row>
    <row r="1730" spans="23:24" x14ac:dyDescent="0.2">
      <c r="W1730" s="62"/>
      <c r="X1730" s="62"/>
    </row>
    <row r="1731" spans="23:24" x14ac:dyDescent="0.2">
      <c r="W1731" s="62"/>
      <c r="X1731" s="62"/>
    </row>
    <row r="1732" spans="23:24" x14ac:dyDescent="0.2">
      <c r="W1732" s="62"/>
      <c r="X1732" s="62"/>
    </row>
    <row r="1733" spans="23:24" x14ac:dyDescent="0.2">
      <c r="W1733" s="62"/>
      <c r="X1733" s="62"/>
    </row>
    <row r="1734" spans="23:24" x14ac:dyDescent="0.2">
      <c r="W1734" s="62"/>
      <c r="X1734" s="62"/>
    </row>
    <row r="1735" spans="23:24" x14ac:dyDescent="0.2">
      <c r="W1735" s="62"/>
      <c r="X1735" s="62"/>
    </row>
    <row r="1736" spans="23:24" x14ac:dyDescent="0.2">
      <c r="W1736" s="62"/>
      <c r="X1736" s="62"/>
    </row>
    <row r="1737" spans="23:24" x14ac:dyDescent="0.2">
      <c r="W1737" s="62"/>
      <c r="X1737" s="62"/>
    </row>
    <row r="1738" spans="23:24" x14ac:dyDescent="0.2">
      <c r="W1738" s="62"/>
      <c r="X1738" s="62"/>
    </row>
    <row r="1739" spans="23:24" x14ac:dyDescent="0.2">
      <c r="W1739" s="62"/>
      <c r="X1739" s="62"/>
    </row>
    <row r="1740" spans="23:24" x14ac:dyDescent="0.2">
      <c r="W1740" s="62"/>
      <c r="X1740" s="62"/>
    </row>
    <row r="1741" spans="23:24" x14ac:dyDescent="0.2">
      <c r="W1741" s="62"/>
      <c r="X1741" s="62"/>
    </row>
    <row r="1742" spans="23:24" x14ac:dyDescent="0.2">
      <c r="W1742" s="62"/>
      <c r="X1742" s="62"/>
    </row>
    <row r="1743" spans="23:24" x14ac:dyDescent="0.2">
      <c r="W1743" s="62"/>
      <c r="X1743" s="62"/>
    </row>
    <row r="1744" spans="23:24" x14ac:dyDescent="0.2">
      <c r="W1744" s="62"/>
      <c r="X1744" s="62"/>
    </row>
    <row r="1745" spans="23:24" x14ac:dyDescent="0.2">
      <c r="W1745" s="62"/>
      <c r="X1745" s="62"/>
    </row>
    <row r="1746" spans="23:24" x14ac:dyDescent="0.2">
      <c r="W1746" s="62"/>
      <c r="X1746" s="62"/>
    </row>
    <row r="1747" spans="23:24" x14ac:dyDescent="0.2">
      <c r="W1747" s="62"/>
      <c r="X1747" s="62"/>
    </row>
    <row r="1748" spans="23:24" x14ac:dyDescent="0.2">
      <c r="W1748" s="62"/>
      <c r="X1748" s="62"/>
    </row>
    <row r="1749" spans="23:24" x14ac:dyDescent="0.2">
      <c r="W1749" s="62"/>
      <c r="X1749" s="62"/>
    </row>
    <row r="1750" spans="23:24" x14ac:dyDescent="0.2">
      <c r="W1750" s="62"/>
      <c r="X1750" s="62"/>
    </row>
    <row r="1751" spans="23:24" x14ac:dyDescent="0.2">
      <c r="W1751" s="62"/>
      <c r="X1751" s="62"/>
    </row>
    <row r="1752" spans="23:24" x14ac:dyDescent="0.2">
      <c r="W1752" s="62"/>
      <c r="X1752" s="62"/>
    </row>
    <row r="1753" spans="23:24" x14ac:dyDescent="0.2">
      <c r="W1753" s="62"/>
      <c r="X1753" s="62"/>
    </row>
    <row r="1754" spans="23:24" x14ac:dyDescent="0.2">
      <c r="W1754" s="62"/>
      <c r="X1754" s="62"/>
    </row>
    <row r="1755" spans="23:24" x14ac:dyDescent="0.2">
      <c r="W1755" s="62"/>
      <c r="X1755" s="62"/>
    </row>
    <row r="1756" spans="23:24" x14ac:dyDescent="0.2">
      <c r="W1756" s="62"/>
      <c r="X1756" s="62"/>
    </row>
    <row r="1757" spans="23:24" x14ac:dyDescent="0.2">
      <c r="W1757" s="62"/>
      <c r="X1757" s="62"/>
    </row>
    <row r="1758" spans="23:24" x14ac:dyDescent="0.2">
      <c r="W1758" s="62"/>
      <c r="X1758" s="62"/>
    </row>
    <row r="1759" spans="23:24" x14ac:dyDescent="0.2">
      <c r="W1759" s="62"/>
      <c r="X1759" s="62"/>
    </row>
    <row r="1760" spans="23:24" x14ac:dyDescent="0.2">
      <c r="W1760" s="62"/>
      <c r="X1760" s="62"/>
    </row>
    <row r="1761" spans="23:24" x14ac:dyDescent="0.2">
      <c r="W1761" s="62"/>
      <c r="X1761" s="62"/>
    </row>
    <row r="1762" spans="23:24" x14ac:dyDescent="0.2">
      <c r="W1762" s="62"/>
      <c r="X1762" s="62"/>
    </row>
    <row r="1763" spans="23:24" x14ac:dyDescent="0.2">
      <c r="W1763" s="62"/>
      <c r="X1763" s="62"/>
    </row>
    <row r="1764" spans="23:24" x14ac:dyDescent="0.2">
      <c r="W1764" s="62"/>
      <c r="X1764" s="62"/>
    </row>
    <row r="1765" spans="23:24" x14ac:dyDescent="0.2">
      <c r="W1765" s="62"/>
      <c r="X1765" s="62"/>
    </row>
    <row r="1766" spans="23:24" x14ac:dyDescent="0.2">
      <c r="W1766" s="62"/>
      <c r="X1766" s="62"/>
    </row>
    <row r="1767" spans="23:24" x14ac:dyDescent="0.2">
      <c r="W1767" s="62"/>
      <c r="X1767" s="62"/>
    </row>
    <row r="1768" spans="23:24" x14ac:dyDescent="0.2">
      <c r="W1768" s="62"/>
      <c r="X1768" s="62"/>
    </row>
    <row r="1769" spans="23:24" x14ac:dyDescent="0.2">
      <c r="W1769" s="62"/>
      <c r="X1769" s="62"/>
    </row>
    <row r="1770" spans="23:24" x14ac:dyDescent="0.2">
      <c r="W1770" s="62"/>
      <c r="X1770" s="62"/>
    </row>
    <row r="1771" spans="23:24" x14ac:dyDescent="0.2">
      <c r="W1771" s="62"/>
      <c r="X1771" s="62"/>
    </row>
    <row r="1772" spans="23:24" x14ac:dyDescent="0.2">
      <c r="W1772" s="62"/>
      <c r="X1772" s="62"/>
    </row>
    <row r="1773" spans="23:24" x14ac:dyDescent="0.2">
      <c r="W1773" s="62"/>
      <c r="X1773" s="62"/>
    </row>
    <row r="1774" spans="23:24" x14ac:dyDescent="0.2">
      <c r="W1774" s="62"/>
      <c r="X1774" s="62"/>
    </row>
    <row r="1775" spans="23:24" x14ac:dyDescent="0.2">
      <c r="W1775" s="62"/>
      <c r="X1775" s="62"/>
    </row>
    <row r="1776" spans="23:24" x14ac:dyDescent="0.2">
      <c r="W1776" s="62"/>
      <c r="X1776" s="62"/>
    </row>
    <row r="1777" spans="23:24" x14ac:dyDescent="0.2">
      <c r="W1777" s="62"/>
      <c r="X1777" s="62"/>
    </row>
    <row r="1778" spans="23:24" x14ac:dyDescent="0.2">
      <c r="W1778" s="62"/>
      <c r="X1778" s="62"/>
    </row>
    <row r="1779" spans="23:24" x14ac:dyDescent="0.2">
      <c r="W1779" s="62"/>
      <c r="X1779" s="62"/>
    </row>
    <row r="1780" spans="23:24" x14ac:dyDescent="0.2">
      <c r="W1780" s="62"/>
      <c r="X1780" s="62"/>
    </row>
    <row r="1781" spans="23:24" x14ac:dyDescent="0.2">
      <c r="W1781" s="62"/>
      <c r="X1781" s="62"/>
    </row>
    <row r="1782" spans="23:24" x14ac:dyDescent="0.2">
      <c r="W1782" s="62"/>
      <c r="X1782" s="62"/>
    </row>
    <row r="1783" spans="23:24" x14ac:dyDescent="0.2">
      <c r="W1783" s="62"/>
      <c r="X1783" s="62"/>
    </row>
    <row r="1784" spans="23:24" x14ac:dyDescent="0.2">
      <c r="W1784" s="62"/>
      <c r="X1784" s="62"/>
    </row>
    <row r="1785" spans="23:24" x14ac:dyDescent="0.2">
      <c r="W1785" s="62"/>
      <c r="X1785" s="62"/>
    </row>
    <row r="1786" spans="23:24" x14ac:dyDescent="0.2">
      <c r="W1786" s="62"/>
      <c r="X1786" s="62"/>
    </row>
    <row r="1787" spans="23:24" x14ac:dyDescent="0.2">
      <c r="W1787" s="62"/>
      <c r="X1787" s="62"/>
    </row>
    <row r="1788" spans="23:24" x14ac:dyDescent="0.2">
      <c r="W1788" s="62"/>
      <c r="X1788" s="62"/>
    </row>
    <row r="1789" spans="23:24" x14ac:dyDescent="0.2">
      <c r="W1789" s="62"/>
      <c r="X1789" s="62"/>
    </row>
    <row r="1790" spans="23:24" x14ac:dyDescent="0.2">
      <c r="W1790" s="62"/>
      <c r="X1790" s="62"/>
    </row>
    <row r="1791" spans="23:24" x14ac:dyDescent="0.2">
      <c r="W1791" s="62"/>
      <c r="X1791" s="62"/>
    </row>
    <row r="1792" spans="23:24" x14ac:dyDescent="0.2">
      <c r="W1792" s="62"/>
      <c r="X1792" s="62"/>
    </row>
    <row r="1793" spans="23:24" x14ac:dyDescent="0.2">
      <c r="W1793" s="62"/>
      <c r="X1793" s="62"/>
    </row>
    <row r="1794" spans="23:24" x14ac:dyDescent="0.2">
      <c r="W1794" s="62"/>
      <c r="X1794" s="62"/>
    </row>
    <row r="1795" spans="23:24" x14ac:dyDescent="0.2">
      <c r="W1795" s="62"/>
      <c r="X1795" s="62"/>
    </row>
    <row r="1796" spans="23:24" x14ac:dyDescent="0.2">
      <c r="W1796" s="62"/>
      <c r="X1796" s="62"/>
    </row>
    <row r="1797" spans="23:24" x14ac:dyDescent="0.2">
      <c r="W1797" s="62"/>
      <c r="X1797" s="62"/>
    </row>
    <row r="1798" spans="23:24" x14ac:dyDescent="0.2">
      <c r="W1798" s="62"/>
      <c r="X1798" s="62"/>
    </row>
    <row r="1799" spans="23:24" x14ac:dyDescent="0.2">
      <c r="W1799" s="62"/>
      <c r="X1799" s="62"/>
    </row>
    <row r="1800" spans="23:24" x14ac:dyDescent="0.2">
      <c r="W1800" s="62"/>
      <c r="X1800" s="62"/>
    </row>
    <row r="1801" spans="23:24" x14ac:dyDescent="0.2">
      <c r="W1801" s="62"/>
      <c r="X1801" s="62"/>
    </row>
    <row r="1802" spans="23:24" x14ac:dyDescent="0.2">
      <c r="W1802" s="62"/>
      <c r="X1802" s="62"/>
    </row>
    <row r="1803" spans="23:24" x14ac:dyDescent="0.2">
      <c r="W1803" s="62"/>
      <c r="X1803" s="62"/>
    </row>
    <row r="1804" spans="23:24" x14ac:dyDescent="0.2">
      <c r="W1804" s="62"/>
      <c r="X1804" s="62"/>
    </row>
    <row r="1805" spans="23:24" x14ac:dyDescent="0.2">
      <c r="W1805" s="62"/>
      <c r="X1805" s="62"/>
    </row>
    <row r="1806" spans="23:24" x14ac:dyDescent="0.2">
      <c r="W1806" s="62"/>
      <c r="X1806" s="62"/>
    </row>
    <row r="1807" spans="23:24" x14ac:dyDescent="0.2">
      <c r="W1807" s="62"/>
      <c r="X1807" s="62"/>
    </row>
    <row r="1808" spans="23:24" x14ac:dyDescent="0.2">
      <c r="W1808" s="62"/>
      <c r="X1808" s="62"/>
    </row>
    <row r="1809" spans="23:24" x14ac:dyDescent="0.2">
      <c r="W1809" s="62"/>
      <c r="X1809" s="62"/>
    </row>
    <row r="1810" spans="23:24" x14ac:dyDescent="0.2">
      <c r="W1810" s="62"/>
      <c r="X1810" s="62"/>
    </row>
    <row r="1811" spans="23:24" x14ac:dyDescent="0.2">
      <c r="W1811" s="62"/>
      <c r="X1811" s="62"/>
    </row>
    <row r="1812" spans="23:24" x14ac:dyDescent="0.2">
      <c r="W1812" s="62"/>
      <c r="X1812" s="62"/>
    </row>
    <row r="1813" spans="23:24" x14ac:dyDescent="0.2">
      <c r="W1813" s="62"/>
      <c r="X1813" s="62"/>
    </row>
    <row r="1814" spans="23:24" x14ac:dyDescent="0.2">
      <c r="W1814" s="62"/>
      <c r="X1814" s="62"/>
    </row>
    <row r="1815" spans="23:24" x14ac:dyDescent="0.2">
      <c r="W1815" s="62"/>
      <c r="X1815" s="62"/>
    </row>
    <row r="1816" spans="23:24" x14ac:dyDescent="0.2">
      <c r="W1816" s="62"/>
      <c r="X1816" s="62"/>
    </row>
    <row r="1817" spans="23:24" x14ac:dyDescent="0.2">
      <c r="W1817" s="62"/>
      <c r="X1817" s="62"/>
    </row>
    <row r="1818" spans="23:24" x14ac:dyDescent="0.2">
      <c r="W1818" s="62"/>
      <c r="X1818" s="62"/>
    </row>
    <row r="1819" spans="23:24" x14ac:dyDescent="0.2">
      <c r="W1819" s="62"/>
      <c r="X1819" s="62"/>
    </row>
    <row r="1820" spans="23:24" x14ac:dyDescent="0.2">
      <c r="W1820" s="62"/>
      <c r="X1820" s="62"/>
    </row>
    <row r="1821" spans="23:24" x14ac:dyDescent="0.2">
      <c r="W1821" s="62"/>
      <c r="X1821" s="62"/>
    </row>
    <row r="1822" spans="23:24" x14ac:dyDescent="0.2">
      <c r="W1822" s="62"/>
      <c r="X1822" s="62"/>
    </row>
    <row r="1823" spans="23:24" x14ac:dyDescent="0.2">
      <c r="W1823" s="62"/>
      <c r="X1823" s="62"/>
    </row>
    <row r="1824" spans="23:24" x14ac:dyDescent="0.2">
      <c r="W1824" s="62"/>
      <c r="X1824" s="62"/>
    </row>
    <row r="1825" spans="23:24" x14ac:dyDescent="0.2">
      <c r="W1825" s="62"/>
      <c r="X1825" s="62"/>
    </row>
    <row r="1826" spans="23:24" x14ac:dyDescent="0.2">
      <c r="W1826" s="62"/>
      <c r="X1826" s="62"/>
    </row>
    <row r="1827" spans="23:24" x14ac:dyDescent="0.2">
      <c r="W1827" s="62"/>
      <c r="X1827" s="62"/>
    </row>
    <row r="1828" spans="23:24" x14ac:dyDescent="0.2">
      <c r="W1828" s="62"/>
      <c r="X1828" s="62"/>
    </row>
    <row r="1829" spans="23:24" x14ac:dyDescent="0.2">
      <c r="W1829" s="62"/>
      <c r="X1829" s="62"/>
    </row>
    <row r="1830" spans="23:24" x14ac:dyDescent="0.2">
      <c r="W1830" s="62"/>
      <c r="X1830" s="62"/>
    </row>
    <row r="1831" spans="23:24" x14ac:dyDescent="0.2">
      <c r="W1831" s="62"/>
      <c r="X1831" s="62"/>
    </row>
    <row r="1832" spans="23:24" x14ac:dyDescent="0.2">
      <c r="W1832" s="62"/>
      <c r="X1832" s="62"/>
    </row>
    <row r="1833" spans="23:24" x14ac:dyDescent="0.2">
      <c r="W1833" s="62"/>
      <c r="X1833" s="62"/>
    </row>
    <row r="1834" spans="23:24" x14ac:dyDescent="0.2">
      <c r="W1834" s="62"/>
      <c r="X1834" s="62"/>
    </row>
    <row r="1835" spans="23:24" x14ac:dyDescent="0.2">
      <c r="W1835" s="62"/>
      <c r="X1835" s="62"/>
    </row>
    <row r="1836" spans="23:24" x14ac:dyDescent="0.2">
      <c r="W1836" s="62"/>
      <c r="X1836" s="62"/>
    </row>
    <row r="1837" spans="23:24" x14ac:dyDescent="0.2">
      <c r="W1837" s="62"/>
      <c r="X1837" s="62"/>
    </row>
    <row r="1838" spans="23:24" x14ac:dyDescent="0.2">
      <c r="W1838" s="62"/>
      <c r="X1838" s="62"/>
    </row>
    <row r="1839" spans="23:24" x14ac:dyDescent="0.2">
      <c r="W1839" s="62"/>
      <c r="X1839" s="62"/>
    </row>
    <row r="1840" spans="23:24" x14ac:dyDescent="0.2">
      <c r="W1840" s="62"/>
      <c r="X1840" s="62"/>
    </row>
    <row r="1841" spans="23:24" x14ac:dyDescent="0.2">
      <c r="W1841" s="62"/>
      <c r="X1841" s="62"/>
    </row>
    <row r="1842" spans="23:24" x14ac:dyDescent="0.2">
      <c r="W1842" s="62"/>
      <c r="X1842" s="62"/>
    </row>
    <row r="1843" spans="23:24" x14ac:dyDescent="0.2">
      <c r="W1843" s="62"/>
      <c r="X1843" s="62"/>
    </row>
    <row r="1844" spans="23:24" x14ac:dyDescent="0.2">
      <c r="W1844" s="62"/>
      <c r="X1844" s="62"/>
    </row>
    <row r="1845" spans="23:24" x14ac:dyDescent="0.2">
      <c r="W1845" s="62"/>
      <c r="X1845" s="62"/>
    </row>
    <row r="1846" spans="23:24" x14ac:dyDescent="0.2">
      <c r="W1846" s="62"/>
      <c r="X1846" s="62"/>
    </row>
    <row r="1847" spans="23:24" x14ac:dyDescent="0.2">
      <c r="W1847" s="62"/>
      <c r="X1847" s="62"/>
    </row>
    <row r="1848" spans="23:24" x14ac:dyDescent="0.2">
      <c r="W1848" s="62"/>
      <c r="X1848" s="62"/>
    </row>
    <row r="1849" spans="23:24" x14ac:dyDescent="0.2">
      <c r="W1849" s="62"/>
      <c r="X1849" s="62"/>
    </row>
    <row r="1850" spans="23:24" x14ac:dyDescent="0.2">
      <c r="W1850" s="62"/>
      <c r="X1850" s="62"/>
    </row>
    <row r="1851" spans="23:24" x14ac:dyDescent="0.2">
      <c r="W1851" s="62"/>
      <c r="X1851" s="62"/>
    </row>
    <row r="1852" spans="23:24" x14ac:dyDescent="0.2">
      <c r="W1852" s="62"/>
      <c r="X1852" s="62"/>
    </row>
    <row r="1853" spans="23:24" x14ac:dyDescent="0.2">
      <c r="W1853" s="62"/>
      <c r="X1853" s="62"/>
    </row>
    <row r="1854" spans="23:24" x14ac:dyDescent="0.2">
      <c r="W1854" s="62"/>
      <c r="X1854" s="62"/>
    </row>
    <row r="1855" spans="23:24" x14ac:dyDescent="0.2">
      <c r="W1855" s="62"/>
      <c r="X1855" s="62"/>
    </row>
    <row r="1856" spans="23:24" x14ac:dyDescent="0.2">
      <c r="W1856" s="62"/>
      <c r="X1856" s="62"/>
    </row>
    <row r="1857" spans="23:24" x14ac:dyDescent="0.2">
      <c r="W1857" s="62"/>
      <c r="X1857" s="62"/>
    </row>
    <row r="1858" spans="23:24" x14ac:dyDescent="0.2">
      <c r="W1858" s="62"/>
      <c r="X1858" s="62"/>
    </row>
    <row r="1859" spans="23:24" x14ac:dyDescent="0.2">
      <c r="W1859" s="62"/>
      <c r="X1859" s="62"/>
    </row>
    <row r="1860" spans="23:24" x14ac:dyDescent="0.2">
      <c r="W1860" s="62"/>
      <c r="X1860" s="62"/>
    </row>
    <row r="1861" spans="23:24" x14ac:dyDescent="0.2">
      <c r="W1861" s="62"/>
      <c r="X1861" s="62"/>
    </row>
    <row r="1862" spans="23:24" x14ac:dyDescent="0.2">
      <c r="W1862" s="62"/>
      <c r="X1862" s="62"/>
    </row>
    <row r="1863" spans="23:24" x14ac:dyDescent="0.2">
      <c r="W1863" s="62"/>
      <c r="X1863" s="62"/>
    </row>
    <row r="1864" spans="23:24" x14ac:dyDescent="0.2">
      <c r="W1864" s="62"/>
      <c r="X1864" s="62"/>
    </row>
    <row r="1865" spans="23:24" x14ac:dyDescent="0.2">
      <c r="W1865" s="62"/>
      <c r="X1865" s="62"/>
    </row>
    <row r="1866" spans="23:24" x14ac:dyDescent="0.2">
      <c r="W1866" s="62"/>
      <c r="X1866" s="62"/>
    </row>
    <row r="1867" spans="23:24" x14ac:dyDescent="0.2">
      <c r="W1867" s="62"/>
      <c r="X1867" s="62"/>
    </row>
    <row r="1868" spans="23:24" x14ac:dyDescent="0.2">
      <c r="W1868" s="62"/>
      <c r="X1868" s="62"/>
    </row>
    <row r="1869" spans="23:24" x14ac:dyDescent="0.2">
      <c r="W1869" s="62"/>
      <c r="X1869" s="62"/>
    </row>
    <row r="1870" spans="23:24" x14ac:dyDescent="0.2">
      <c r="W1870" s="62"/>
      <c r="X1870" s="62"/>
    </row>
    <row r="1871" spans="23:24" x14ac:dyDescent="0.2">
      <c r="W1871" s="62"/>
      <c r="X1871" s="62"/>
    </row>
    <row r="1872" spans="23:24" x14ac:dyDescent="0.2">
      <c r="W1872" s="62"/>
      <c r="X1872" s="62"/>
    </row>
    <row r="1873" spans="23:24" x14ac:dyDescent="0.2">
      <c r="W1873" s="62"/>
      <c r="X1873" s="62"/>
    </row>
    <row r="1874" spans="23:24" x14ac:dyDescent="0.2">
      <c r="W1874" s="62"/>
      <c r="X1874" s="62"/>
    </row>
    <row r="1875" spans="23:24" x14ac:dyDescent="0.2">
      <c r="W1875" s="62"/>
      <c r="X1875" s="62"/>
    </row>
    <row r="1876" spans="23:24" x14ac:dyDescent="0.2">
      <c r="W1876" s="62"/>
      <c r="X1876" s="62"/>
    </row>
    <row r="1877" spans="23:24" x14ac:dyDescent="0.2">
      <c r="W1877" s="62"/>
      <c r="X1877" s="62"/>
    </row>
    <row r="1878" spans="23:24" x14ac:dyDescent="0.2">
      <c r="W1878" s="62"/>
      <c r="X1878" s="62"/>
    </row>
    <row r="1879" spans="23:24" x14ac:dyDescent="0.2">
      <c r="W1879" s="62"/>
      <c r="X1879" s="62"/>
    </row>
    <row r="1880" spans="23:24" x14ac:dyDescent="0.2">
      <c r="W1880" s="62"/>
      <c r="X1880" s="62"/>
    </row>
    <row r="1881" spans="23:24" x14ac:dyDescent="0.2">
      <c r="W1881" s="62"/>
      <c r="X1881" s="62"/>
    </row>
    <row r="1882" spans="23:24" x14ac:dyDescent="0.2">
      <c r="W1882" s="62"/>
      <c r="X1882" s="62"/>
    </row>
    <row r="1883" spans="23:24" x14ac:dyDescent="0.2">
      <c r="W1883" s="62"/>
      <c r="X1883" s="62"/>
    </row>
    <row r="1884" spans="23:24" x14ac:dyDescent="0.2">
      <c r="W1884" s="62"/>
      <c r="X1884" s="62"/>
    </row>
    <row r="1885" spans="23:24" x14ac:dyDescent="0.2">
      <c r="W1885" s="62"/>
      <c r="X1885" s="62"/>
    </row>
    <row r="1886" spans="23:24" x14ac:dyDescent="0.2">
      <c r="W1886" s="62"/>
      <c r="X1886" s="62"/>
    </row>
    <row r="1887" spans="23:24" x14ac:dyDescent="0.2">
      <c r="W1887" s="62"/>
      <c r="X1887" s="62"/>
    </row>
    <row r="1888" spans="23:24" x14ac:dyDescent="0.2">
      <c r="W1888" s="62"/>
      <c r="X1888" s="62"/>
    </row>
    <row r="1889" spans="23:24" x14ac:dyDescent="0.2">
      <c r="W1889" s="62"/>
      <c r="X1889" s="62"/>
    </row>
    <row r="1890" spans="23:24" x14ac:dyDescent="0.2">
      <c r="W1890" s="62"/>
      <c r="X1890" s="62"/>
    </row>
    <row r="1891" spans="23:24" x14ac:dyDescent="0.2">
      <c r="W1891" s="62"/>
      <c r="X1891" s="62"/>
    </row>
    <row r="1892" spans="23:24" x14ac:dyDescent="0.2">
      <c r="W1892" s="62"/>
      <c r="X1892" s="62"/>
    </row>
    <row r="1893" spans="23:24" x14ac:dyDescent="0.2">
      <c r="W1893" s="62"/>
      <c r="X1893" s="62"/>
    </row>
    <row r="1894" spans="23:24" x14ac:dyDescent="0.2">
      <c r="W1894" s="62"/>
      <c r="X1894" s="62"/>
    </row>
    <row r="1895" spans="23:24" x14ac:dyDescent="0.2">
      <c r="W1895" s="62"/>
      <c r="X1895" s="62"/>
    </row>
    <row r="1896" spans="23:24" x14ac:dyDescent="0.2">
      <c r="W1896" s="62"/>
      <c r="X1896" s="62"/>
    </row>
    <row r="1897" spans="23:24" x14ac:dyDescent="0.2">
      <c r="W1897" s="62"/>
      <c r="X1897" s="62"/>
    </row>
    <row r="1898" spans="23:24" x14ac:dyDescent="0.2">
      <c r="W1898" s="62"/>
      <c r="X1898" s="62"/>
    </row>
    <row r="1899" spans="23:24" x14ac:dyDescent="0.2">
      <c r="W1899" s="62"/>
      <c r="X1899" s="62"/>
    </row>
    <row r="1900" spans="23:24" x14ac:dyDescent="0.2">
      <c r="W1900" s="62"/>
      <c r="X1900" s="62"/>
    </row>
    <row r="1901" spans="23:24" x14ac:dyDescent="0.2">
      <c r="W1901" s="62"/>
      <c r="X1901" s="62"/>
    </row>
    <row r="1902" spans="23:24" x14ac:dyDescent="0.2">
      <c r="W1902" s="62"/>
      <c r="X1902" s="62"/>
    </row>
    <row r="1903" spans="23:24" x14ac:dyDescent="0.2">
      <c r="W1903" s="62"/>
      <c r="X1903" s="62"/>
    </row>
    <row r="1904" spans="23:24" x14ac:dyDescent="0.2">
      <c r="W1904" s="62"/>
      <c r="X1904" s="62"/>
    </row>
    <row r="1905" spans="23:24" x14ac:dyDescent="0.2">
      <c r="W1905" s="62"/>
      <c r="X1905" s="62"/>
    </row>
    <row r="1906" spans="23:24" x14ac:dyDescent="0.2">
      <c r="W1906" s="62"/>
      <c r="X1906" s="62"/>
    </row>
    <row r="1907" spans="23:24" x14ac:dyDescent="0.2">
      <c r="W1907" s="62"/>
      <c r="X1907" s="62"/>
    </row>
    <row r="1908" spans="23:24" x14ac:dyDescent="0.2">
      <c r="W1908" s="62"/>
      <c r="X1908" s="62"/>
    </row>
    <row r="1909" spans="23:24" x14ac:dyDescent="0.2">
      <c r="W1909" s="62"/>
      <c r="X1909" s="62"/>
    </row>
    <row r="1910" spans="23:24" x14ac:dyDescent="0.2">
      <c r="W1910" s="62"/>
      <c r="X1910" s="62"/>
    </row>
    <row r="1911" spans="23:24" x14ac:dyDescent="0.2">
      <c r="W1911" s="62"/>
      <c r="X1911" s="62"/>
    </row>
    <row r="1912" spans="23:24" x14ac:dyDescent="0.2">
      <c r="W1912" s="62"/>
      <c r="X1912" s="62"/>
    </row>
    <row r="1913" spans="23:24" x14ac:dyDescent="0.2">
      <c r="W1913" s="62"/>
      <c r="X1913" s="62"/>
    </row>
    <row r="1914" spans="23:24" x14ac:dyDescent="0.2">
      <c r="W1914" s="62"/>
      <c r="X1914" s="62"/>
    </row>
    <row r="1915" spans="23:24" x14ac:dyDescent="0.2">
      <c r="W1915" s="62"/>
      <c r="X1915" s="62"/>
    </row>
    <row r="1916" spans="23:24" x14ac:dyDescent="0.2">
      <c r="W1916" s="62"/>
      <c r="X1916" s="62"/>
    </row>
    <row r="1917" spans="23:24" x14ac:dyDescent="0.2">
      <c r="W1917" s="62"/>
      <c r="X1917" s="62"/>
    </row>
    <row r="1918" spans="23:24" x14ac:dyDescent="0.2">
      <c r="W1918" s="62"/>
      <c r="X1918" s="62"/>
    </row>
    <row r="1919" spans="23:24" x14ac:dyDescent="0.2">
      <c r="W1919" s="62"/>
      <c r="X1919" s="62"/>
    </row>
    <row r="1920" spans="23:24" x14ac:dyDescent="0.2">
      <c r="W1920" s="62"/>
      <c r="X1920" s="62"/>
    </row>
    <row r="1921" spans="23:24" x14ac:dyDescent="0.2">
      <c r="W1921" s="62"/>
      <c r="X1921" s="62"/>
    </row>
    <row r="1922" spans="23:24" x14ac:dyDescent="0.2">
      <c r="W1922" s="62"/>
      <c r="X1922" s="62"/>
    </row>
    <row r="1923" spans="23:24" x14ac:dyDescent="0.2">
      <c r="W1923" s="62"/>
      <c r="X1923" s="62"/>
    </row>
    <row r="1924" spans="23:24" x14ac:dyDescent="0.2">
      <c r="W1924" s="62"/>
      <c r="X1924" s="62"/>
    </row>
    <row r="1925" spans="23:24" x14ac:dyDescent="0.2">
      <c r="W1925" s="62"/>
      <c r="X1925" s="62"/>
    </row>
    <row r="1926" spans="23:24" x14ac:dyDescent="0.2">
      <c r="W1926" s="62"/>
      <c r="X1926" s="62"/>
    </row>
    <row r="1927" spans="23:24" x14ac:dyDescent="0.2">
      <c r="W1927" s="62"/>
      <c r="X1927" s="62"/>
    </row>
    <row r="1928" spans="23:24" x14ac:dyDescent="0.2">
      <c r="W1928" s="62"/>
      <c r="X1928" s="62"/>
    </row>
    <row r="1929" spans="23:24" x14ac:dyDescent="0.2">
      <c r="W1929" s="62"/>
      <c r="X1929" s="62"/>
    </row>
    <row r="1930" spans="23:24" x14ac:dyDescent="0.2">
      <c r="W1930" s="62"/>
      <c r="X1930" s="62"/>
    </row>
    <row r="1931" spans="23:24" x14ac:dyDescent="0.2">
      <c r="W1931" s="62"/>
      <c r="X1931" s="62"/>
    </row>
    <row r="1932" spans="23:24" x14ac:dyDescent="0.2">
      <c r="W1932" s="62"/>
      <c r="X1932" s="62"/>
    </row>
    <row r="1933" spans="23:24" x14ac:dyDescent="0.2">
      <c r="W1933" s="62"/>
      <c r="X1933" s="62"/>
    </row>
    <row r="1934" spans="23:24" x14ac:dyDescent="0.2">
      <c r="W1934" s="62"/>
      <c r="X1934" s="62"/>
    </row>
    <row r="1935" spans="23:24" x14ac:dyDescent="0.2">
      <c r="W1935" s="62"/>
      <c r="X1935" s="62"/>
    </row>
    <row r="1936" spans="23:24" x14ac:dyDescent="0.2">
      <c r="W1936" s="62"/>
      <c r="X1936" s="62"/>
    </row>
    <row r="1937" spans="23:24" x14ac:dyDescent="0.2">
      <c r="W1937" s="62"/>
      <c r="X1937" s="62"/>
    </row>
    <row r="1938" spans="23:24" x14ac:dyDescent="0.2">
      <c r="W1938" s="62"/>
      <c r="X1938" s="62"/>
    </row>
    <row r="1939" spans="23:24" x14ac:dyDescent="0.2">
      <c r="W1939" s="62"/>
      <c r="X1939" s="62"/>
    </row>
    <row r="1940" spans="23:24" x14ac:dyDescent="0.2">
      <c r="W1940" s="62"/>
      <c r="X1940" s="62"/>
    </row>
    <row r="1941" spans="23:24" x14ac:dyDescent="0.2">
      <c r="W1941" s="62"/>
      <c r="X1941" s="62"/>
    </row>
    <row r="1942" spans="23:24" x14ac:dyDescent="0.2">
      <c r="W1942" s="62"/>
      <c r="X1942" s="62"/>
    </row>
    <row r="1943" spans="23:24" x14ac:dyDescent="0.2">
      <c r="W1943" s="62"/>
      <c r="X1943" s="62"/>
    </row>
    <row r="1944" spans="23:24" x14ac:dyDescent="0.2">
      <c r="W1944" s="62"/>
      <c r="X1944" s="62"/>
    </row>
    <row r="1945" spans="23:24" x14ac:dyDescent="0.2">
      <c r="W1945" s="62"/>
      <c r="X1945" s="62"/>
    </row>
    <row r="1946" spans="23:24" x14ac:dyDescent="0.2">
      <c r="W1946" s="62"/>
      <c r="X1946" s="62"/>
    </row>
    <row r="1947" spans="23:24" x14ac:dyDescent="0.2">
      <c r="W1947" s="62"/>
      <c r="X1947" s="62"/>
    </row>
    <row r="1948" spans="23:24" x14ac:dyDescent="0.2">
      <c r="W1948" s="62"/>
      <c r="X1948" s="62"/>
    </row>
    <row r="1949" spans="23:24" x14ac:dyDescent="0.2">
      <c r="W1949" s="62"/>
      <c r="X1949" s="62"/>
    </row>
    <row r="1950" spans="23:24" x14ac:dyDescent="0.2">
      <c r="W1950" s="62"/>
      <c r="X1950" s="62"/>
    </row>
    <row r="1951" spans="23:24" x14ac:dyDescent="0.2">
      <c r="W1951" s="62"/>
      <c r="X1951" s="62"/>
    </row>
    <row r="1952" spans="23:24" x14ac:dyDescent="0.2">
      <c r="W1952" s="62"/>
      <c r="X1952" s="62"/>
    </row>
    <row r="1953" spans="23:24" x14ac:dyDescent="0.2">
      <c r="W1953" s="62"/>
      <c r="X1953" s="62"/>
    </row>
    <row r="1954" spans="23:24" x14ac:dyDescent="0.2">
      <c r="W1954" s="62"/>
      <c r="X1954" s="62"/>
    </row>
    <row r="1955" spans="23:24" x14ac:dyDescent="0.2">
      <c r="W1955" s="62"/>
      <c r="X1955" s="62"/>
    </row>
    <row r="1956" spans="23:24" x14ac:dyDescent="0.2">
      <c r="W1956" s="62"/>
      <c r="X1956" s="62"/>
    </row>
    <row r="1957" spans="23:24" x14ac:dyDescent="0.2">
      <c r="W1957" s="62"/>
      <c r="X1957" s="62"/>
    </row>
    <row r="1958" spans="23:24" x14ac:dyDescent="0.2">
      <c r="W1958" s="62"/>
      <c r="X1958" s="62"/>
    </row>
    <row r="1959" spans="23:24" x14ac:dyDescent="0.2">
      <c r="W1959" s="62"/>
      <c r="X1959" s="62"/>
    </row>
    <row r="1960" spans="23:24" x14ac:dyDescent="0.2">
      <c r="W1960" s="62"/>
      <c r="X1960" s="62"/>
    </row>
    <row r="1961" spans="23:24" x14ac:dyDescent="0.2">
      <c r="W1961" s="62"/>
      <c r="X1961" s="62"/>
    </row>
    <row r="1962" spans="23:24" x14ac:dyDescent="0.2">
      <c r="W1962" s="62"/>
      <c r="X1962" s="62"/>
    </row>
    <row r="1963" spans="23:24" x14ac:dyDescent="0.2">
      <c r="W1963" s="62"/>
      <c r="X1963" s="62"/>
    </row>
    <row r="1964" spans="23:24" x14ac:dyDescent="0.2">
      <c r="W1964" s="62"/>
      <c r="X1964" s="62"/>
    </row>
    <row r="1965" spans="23:24" x14ac:dyDescent="0.2">
      <c r="W1965" s="62"/>
      <c r="X1965" s="62"/>
    </row>
    <row r="1966" spans="23:24" x14ac:dyDescent="0.2">
      <c r="W1966" s="62"/>
      <c r="X1966" s="62"/>
    </row>
    <row r="1967" spans="23:24" x14ac:dyDescent="0.2">
      <c r="W1967" s="62"/>
      <c r="X1967" s="62"/>
    </row>
    <row r="1968" spans="23:24" x14ac:dyDescent="0.2">
      <c r="W1968" s="62"/>
      <c r="X1968" s="62"/>
    </row>
    <row r="1969" spans="23:24" x14ac:dyDescent="0.2">
      <c r="W1969" s="62"/>
      <c r="X1969" s="62"/>
    </row>
    <row r="1970" spans="23:24" x14ac:dyDescent="0.2">
      <c r="W1970" s="62"/>
      <c r="X1970" s="62"/>
    </row>
    <row r="1971" spans="23:24" x14ac:dyDescent="0.2">
      <c r="W1971" s="62"/>
      <c r="X1971" s="62"/>
    </row>
    <row r="1972" spans="23:24" x14ac:dyDescent="0.2">
      <c r="W1972" s="62"/>
      <c r="X1972" s="62"/>
    </row>
    <row r="1973" spans="23:24" x14ac:dyDescent="0.2">
      <c r="W1973" s="62"/>
      <c r="X1973" s="62"/>
    </row>
    <row r="1974" spans="23:24" x14ac:dyDescent="0.2">
      <c r="W1974" s="62"/>
      <c r="X1974" s="62"/>
    </row>
    <row r="1975" spans="23:24" x14ac:dyDescent="0.2">
      <c r="W1975" s="62"/>
      <c r="X1975" s="62"/>
    </row>
    <row r="1976" spans="23:24" x14ac:dyDescent="0.2">
      <c r="W1976" s="62"/>
      <c r="X1976" s="62"/>
    </row>
    <row r="1977" spans="23:24" x14ac:dyDescent="0.2">
      <c r="W1977" s="62"/>
      <c r="X1977" s="62"/>
    </row>
    <row r="1978" spans="23:24" x14ac:dyDescent="0.2">
      <c r="W1978" s="62"/>
      <c r="X1978" s="62"/>
    </row>
    <row r="1979" spans="23:24" x14ac:dyDescent="0.2">
      <c r="W1979" s="62"/>
      <c r="X1979" s="62"/>
    </row>
    <row r="1980" spans="23:24" x14ac:dyDescent="0.2">
      <c r="W1980" s="62"/>
      <c r="X1980" s="62"/>
    </row>
    <row r="1981" spans="23:24" x14ac:dyDescent="0.2">
      <c r="W1981" s="62"/>
      <c r="X1981" s="62"/>
    </row>
    <row r="1982" spans="23:24" x14ac:dyDescent="0.2">
      <c r="W1982" s="62"/>
      <c r="X1982" s="62"/>
    </row>
    <row r="1983" spans="23:24" x14ac:dyDescent="0.2">
      <c r="W1983" s="62"/>
      <c r="X1983" s="62"/>
    </row>
    <row r="1984" spans="23:24" x14ac:dyDescent="0.2">
      <c r="W1984" s="62"/>
      <c r="X1984" s="62"/>
    </row>
    <row r="1985" spans="23:24" x14ac:dyDescent="0.2">
      <c r="W1985" s="62"/>
      <c r="X1985" s="62"/>
    </row>
    <row r="1986" spans="23:24" x14ac:dyDescent="0.2">
      <c r="W1986" s="62"/>
      <c r="X1986" s="62"/>
    </row>
    <row r="1987" spans="23:24" x14ac:dyDescent="0.2">
      <c r="W1987" s="62"/>
      <c r="X1987" s="62"/>
    </row>
    <row r="1988" spans="23:24" x14ac:dyDescent="0.2">
      <c r="W1988" s="62"/>
      <c r="X1988" s="62"/>
    </row>
    <row r="1989" spans="23:24" x14ac:dyDescent="0.2">
      <c r="W1989" s="62"/>
      <c r="X1989" s="62"/>
    </row>
    <row r="1990" spans="23:24" x14ac:dyDescent="0.2">
      <c r="W1990" s="62"/>
      <c r="X1990" s="62"/>
    </row>
    <row r="1991" spans="23:24" x14ac:dyDescent="0.2">
      <c r="W1991" s="62"/>
      <c r="X1991" s="62"/>
    </row>
    <row r="1992" spans="23:24" x14ac:dyDescent="0.2">
      <c r="W1992" s="62"/>
      <c r="X1992" s="62"/>
    </row>
    <row r="1993" spans="23:24" x14ac:dyDescent="0.2">
      <c r="W1993" s="62"/>
      <c r="X1993" s="62"/>
    </row>
    <row r="1994" spans="23:24" x14ac:dyDescent="0.2">
      <c r="W1994" s="62"/>
      <c r="X1994" s="62"/>
    </row>
    <row r="1995" spans="23:24" x14ac:dyDescent="0.2">
      <c r="W1995" s="62"/>
      <c r="X1995" s="62"/>
    </row>
    <row r="1996" spans="23:24" x14ac:dyDescent="0.2">
      <c r="W1996" s="62"/>
      <c r="X1996" s="62"/>
    </row>
    <row r="1997" spans="23:24" x14ac:dyDescent="0.2">
      <c r="W1997" s="62"/>
      <c r="X1997" s="62"/>
    </row>
    <row r="1998" spans="23:24" x14ac:dyDescent="0.2">
      <c r="W1998" s="62"/>
      <c r="X1998" s="62"/>
    </row>
    <row r="1999" spans="23:24" x14ac:dyDescent="0.2">
      <c r="W1999" s="62"/>
      <c r="X1999" s="62"/>
    </row>
    <row r="2000" spans="23:24" x14ac:dyDescent="0.2">
      <c r="W2000" s="62"/>
      <c r="X2000" s="62"/>
    </row>
    <row r="2001" spans="23:24" x14ac:dyDescent="0.2">
      <c r="W2001" s="62"/>
      <c r="X2001" s="62"/>
    </row>
    <row r="2002" spans="23:24" x14ac:dyDescent="0.2">
      <c r="W2002" s="62"/>
      <c r="X2002" s="62"/>
    </row>
    <row r="2003" spans="23:24" x14ac:dyDescent="0.2">
      <c r="W2003" s="62"/>
      <c r="X2003" s="62"/>
    </row>
    <row r="2004" spans="23:24" x14ac:dyDescent="0.2">
      <c r="W2004" s="62"/>
      <c r="X2004" s="62"/>
    </row>
    <row r="2005" spans="23:24" x14ac:dyDescent="0.2">
      <c r="W2005" s="62"/>
      <c r="X2005" s="62"/>
    </row>
    <row r="2006" spans="23:24" x14ac:dyDescent="0.2">
      <c r="W2006" s="62"/>
      <c r="X2006" s="62"/>
    </row>
    <row r="2007" spans="23:24" x14ac:dyDescent="0.2">
      <c r="W2007" s="62"/>
      <c r="X2007" s="62"/>
    </row>
    <row r="2008" spans="23:24" x14ac:dyDescent="0.2">
      <c r="W2008" s="62"/>
      <c r="X2008" s="62"/>
    </row>
    <row r="2009" spans="23:24" x14ac:dyDescent="0.2">
      <c r="W2009" s="62"/>
      <c r="X2009" s="62"/>
    </row>
    <row r="2010" spans="23:24" x14ac:dyDescent="0.2">
      <c r="W2010" s="62"/>
      <c r="X2010" s="62"/>
    </row>
    <row r="2011" spans="23:24" x14ac:dyDescent="0.2">
      <c r="W2011" s="62"/>
      <c r="X2011" s="62"/>
    </row>
    <row r="2012" spans="23:24" x14ac:dyDescent="0.2">
      <c r="W2012" s="62"/>
      <c r="X2012" s="62"/>
    </row>
    <row r="2013" spans="23:24" x14ac:dyDescent="0.2">
      <c r="W2013" s="62"/>
      <c r="X2013" s="62"/>
    </row>
    <row r="2014" spans="23:24" x14ac:dyDescent="0.2">
      <c r="W2014" s="62"/>
      <c r="X2014" s="62"/>
    </row>
    <row r="2015" spans="23:24" x14ac:dyDescent="0.2">
      <c r="W2015" s="62"/>
      <c r="X2015" s="62"/>
    </row>
    <row r="2016" spans="23:24" x14ac:dyDescent="0.2">
      <c r="W2016" s="62"/>
      <c r="X2016" s="62"/>
    </row>
    <row r="2017" spans="23:24" x14ac:dyDescent="0.2">
      <c r="W2017" s="62"/>
      <c r="X2017" s="62"/>
    </row>
    <row r="2018" spans="23:24" x14ac:dyDescent="0.2">
      <c r="W2018" s="62"/>
      <c r="X2018" s="62"/>
    </row>
    <row r="2019" spans="23:24" x14ac:dyDescent="0.2">
      <c r="W2019" s="62"/>
      <c r="X2019" s="62"/>
    </row>
    <row r="2020" spans="23:24" x14ac:dyDescent="0.2">
      <c r="W2020" s="62"/>
      <c r="X2020" s="62"/>
    </row>
    <row r="2021" spans="23:24" x14ac:dyDescent="0.2">
      <c r="W2021" s="62"/>
      <c r="X2021" s="62"/>
    </row>
    <row r="2022" spans="23:24" x14ac:dyDescent="0.2">
      <c r="W2022" s="62"/>
      <c r="X2022" s="62"/>
    </row>
    <row r="2023" spans="23:24" x14ac:dyDescent="0.2">
      <c r="W2023" s="62"/>
      <c r="X2023" s="62"/>
    </row>
    <row r="2024" spans="23:24" x14ac:dyDescent="0.2">
      <c r="W2024" s="62"/>
      <c r="X2024" s="62"/>
    </row>
    <row r="2025" spans="23:24" x14ac:dyDescent="0.2">
      <c r="W2025" s="62"/>
      <c r="X2025" s="62"/>
    </row>
    <row r="2026" spans="23:24" x14ac:dyDescent="0.2">
      <c r="W2026" s="62"/>
      <c r="X2026" s="62"/>
    </row>
    <row r="2027" spans="23:24" x14ac:dyDescent="0.2">
      <c r="W2027" s="62"/>
      <c r="X2027" s="62"/>
    </row>
    <row r="2028" spans="23:24" x14ac:dyDescent="0.2">
      <c r="W2028" s="62"/>
      <c r="X2028" s="62"/>
    </row>
    <row r="2029" spans="23:24" x14ac:dyDescent="0.2">
      <c r="W2029" s="62"/>
      <c r="X2029" s="62"/>
    </row>
    <row r="2030" spans="23:24" x14ac:dyDescent="0.2">
      <c r="W2030" s="62"/>
      <c r="X2030" s="62"/>
    </row>
    <row r="2031" spans="23:24" x14ac:dyDescent="0.2">
      <c r="W2031" s="62"/>
      <c r="X2031" s="62"/>
    </row>
    <row r="2032" spans="23:24" x14ac:dyDescent="0.2">
      <c r="W2032" s="62"/>
      <c r="X2032" s="62"/>
    </row>
    <row r="2033" spans="23:24" x14ac:dyDescent="0.2">
      <c r="W2033" s="62"/>
      <c r="X2033" s="62"/>
    </row>
    <row r="2034" spans="23:24" x14ac:dyDescent="0.2">
      <c r="W2034" s="62"/>
      <c r="X2034" s="62"/>
    </row>
    <row r="2035" spans="23:24" x14ac:dyDescent="0.2">
      <c r="W2035" s="62"/>
      <c r="X2035" s="62"/>
    </row>
    <row r="2036" spans="23:24" x14ac:dyDescent="0.2">
      <c r="W2036" s="62"/>
      <c r="X2036" s="62"/>
    </row>
    <row r="2037" spans="23:24" x14ac:dyDescent="0.2">
      <c r="W2037" s="62"/>
      <c r="X2037" s="62"/>
    </row>
    <row r="2038" spans="23:24" x14ac:dyDescent="0.2">
      <c r="W2038" s="62"/>
      <c r="X2038" s="62"/>
    </row>
    <row r="2039" spans="23:24" x14ac:dyDescent="0.2">
      <c r="W2039" s="62"/>
      <c r="X2039" s="62"/>
    </row>
    <row r="2040" spans="23:24" x14ac:dyDescent="0.2">
      <c r="W2040" s="62"/>
      <c r="X2040" s="62"/>
    </row>
    <row r="2041" spans="23:24" x14ac:dyDescent="0.2">
      <c r="W2041" s="62"/>
      <c r="X2041" s="62"/>
    </row>
    <row r="2042" spans="23:24" x14ac:dyDescent="0.2">
      <c r="W2042" s="62"/>
      <c r="X2042" s="62"/>
    </row>
    <row r="2043" spans="23:24" x14ac:dyDescent="0.2">
      <c r="W2043" s="62"/>
      <c r="X2043" s="62"/>
    </row>
    <row r="2044" spans="23:24" x14ac:dyDescent="0.2">
      <c r="W2044" s="62"/>
      <c r="X2044" s="62"/>
    </row>
    <row r="2045" spans="23:24" x14ac:dyDescent="0.2">
      <c r="W2045" s="62"/>
      <c r="X2045" s="62"/>
    </row>
    <row r="2046" spans="23:24" x14ac:dyDescent="0.2">
      <c r="W2046" s="62"/>
      <c r="X2046" s="62"/>
    </row>
    <row r="2047" spans="23:24" x14ac:dyDescent="0.2">
      <c r="W2047" s="62"/>
      <c r="X2047" s="62"/>
    </row>
    <row r="2048" spans="23:24" x14ac:dyDescent="0.2">
      <c r="W2048" s="62"/>
      <c r="X2048" s="62"/>
    </row>
    <row r="2049" spans="23:24" x14ac:dyDescent="0.2">
      <c r="W2049" s="62"/>
      <c r="X2049" s="62"/>
    </row>
    <row r="2050" spans="23:24" x14ac:dyDescent="0.2">
      <c r="W2050" s="62"/>
      <c r="X2050" s="62"/>
    </row>
    <row r="2051" spans="23:24" x14ac:dyDescent="0.2">
      <c r="W2051" s="62"/>
      <c r="X2051" s="62"/>
    </row>
    <row r="2052" spans="23:24" x14ac:dyDescent="0.2">
      <c r="W2052" s="62"/>
      <c r="X2052" s="62"/>
    </row>
    <row r="2053" spans="23:24" x14ac:dyDescent="0.2">
      <c r="W2053" s="62"/>
      <c r="X2053" s="62"/>
    </row>
    <row r="2054" spans="23:24" x14ac:dyDescent="0.2">
      <c r="W2054" s="62"/>
      <c r="X2054" s="62"/>
    </row>
    <row r="2055" spans="23:24" x14ac:dyDescent="0.2">
      <c r="W2055" s="62"/>
      <c r="X2055" s="62"/>
    </row>
    <row r="2056" spans="23:24" x14ac:dyDescent="0.2">
      <c r="W2056" s="62"/>
      <c r="X2056" s="62"/>
    </row>
    <row r="2057" spans="23:24" x14ac:dyDescent="0.2">
      <c r="W2057" s="62"/>
      <c r="X2057" s="62"/>
    </row>
    <row r="2058" spans="23:24" x14ac:dyDescent="0.2">
      <c r="W2058" s="62"/>
      <c r="X2058" s="62"/>
    </row>
    <row r="2059" spans="23:24" x14ac:dyDescent="0.2">
      <c r="W2059" s="62"/>
      <c r="X2059" s="62"/>
    </row>
    <row r="2060" spans="23:24" x14ac:dyDescent="0.2">
      <c r="W2060" s="62"/>
      <c r="X2060" s="62"/>
    </row>
    <row r="2061" spans="23:24" x14ac:dyDescent="0.2">
      <c r="W2061" s="62"/>
      <c r="X2061" s="62"/>
    </row>
    <row r="2062" spans="23:24" x14ac:dyDescent="0.2">
      <c r="W2062" s="62"/>
      <c r="X2062" s="62"/>
    </row>
    <row r="2063" spans="23:24" x14ac:dyDescent="0.2">
      <c r="W2063" s="62"/>
      <c r="X2063" s="62"/>
    </row>
    <row r="2064" spans="23:24" x14ac:dyDescent="0.2">
      <c r="W2064" s="62"/>
      <c r="X2064" s="62"/>
    </row>
    <row r="2065" spans="23:24" x14ac:dyDescent="0.2">
      <c r="W2065" s="62"/>
      <c r="X2065" s="62"/>
    </row>
    <row r="2066" spans="23:24" x14ac:dyDescent="0.2">
      <c r="W2066" s="62"/>
      <c r="X2066" s="62"/>
    </row>
    <row r="2067" spans="23:24" x14ac:dyDescent="0.2">
      <c r="W2067" s="62"/>
      <c r="X2067" s="62"/>
    </row>
    <row r="2068" spans="23:24" x14ac:dyDescent="0.2">
      <c r="W2068" s="62"/>
      <c r="X2068" s="62"/>
    </row>
    <row r="2069" spans="23:24" x14ac:dyDescent="0.2">
      <c r="W2069" s="62"/>
      <c r="X2069" s="62"/>
    </row>
    <row r="2070" spans="23:24" x14ac:dyDescent="0.2">
      <c r="W2070" s="62"/>
      <c r="X2070" s="62"/>
    </row>
    <row r="2071" spans="23:24" x14ac:dyDescent="0.2">
      <c r="W2071" s="62"/>
      <c r="X2071" s="62"/>
    </row>
    <row r="2072" spans="23:24" x14ac:dyDescent="0.2">
      <c r="W2072" s="62"/>
      <c r="X2072" s="62"/>
    </row>
    <row r="2073" spans="23:24" x14ac:dyDescent="0.2">
      <c r="W2073" s="62"/>
      <c r="X2073" s="62"/>
    </row>
    <row r="2074" spans="23:24" x14ac:dyDescent="0.2">
      <c r="W2074" s="62"/>
      <c r="X2074" s="62"/>
    </row>
    <row r="2075" spans="23:24" x14ac:dyDescent="0.2">
      <c r="W2075" s="62"/>
      <c r="X2075" s="62"/>
    </row>
    <row r="2076" spans="23:24" x14ac:dyDescent="0.2">
      <c r="W2076" s="62"/>
      <c r="X2076" s="62"/>
    </row>
    <row r="2077" spans="23:24" x14ac:dyDescent="0.2">
      <c r="W2077" s="62"/>
      <c r="X2077" s="62"/>
    </row>
    <row r="2078" spans="23:24" x14ac:dyDescent="0.2">
      <c r="W2078" s="62"/>
      <c r="X2078" s="62"/>
    </row>
    <row r="2079" spans="23:24" x14ac:dyDescent="0.2">
      <c r="W2079" s="62"/>
      <c r="X2079" s="62"/>
    </row>
    <row r="2080" spans="23:24" x14ac:dyDescent="0.2">
      <c r="W2080" s="62"/>
      <c r="X2080" s="62"/>
    </row>
    <row r="2081" spans="23:24" x14ac:dyDescent="0.2">
      <c r="W2081" s="62"/>
      <c r="X2081" s="62"/>
    </row>
    <row r="2082" spans="23:24" x14ac:dyDescent="0.2">
      <c r="W2082" s="62"/>
      <c r="X2082" s="62"/>
    </row>
    <row r="2083" spans="23:24" x14ac:dyDescent="0.2">
      <c r="W2083" s="62"/>
      <c r="X2083" s="62"/>
    </row>
    <row r="2084" spans="23:24" x14ac:dyDescent="0.2">
      <c r="W2084" s="62"/>
      <c r="X2084" s="62"/>
    </row>
    <row r="2085" spans="23:24" x14ac:dyDescent="0.2">
      <c r="W2085" s="62"/>
      <c r="X2085" s="62"/>
    </row>
    <row r="2086" spans="23:24" x14ac:dyDescent="0.2">
      <c r="W2086" s="62"/>
      <c r="X2086" s="62"/>
    </row>
    <row r="2087" spans="23:24" x14ac:dyDescent="0.2">
      <c r="W2087" s="62"/>
      <c r="X2087" s="62"/>
    </row>
    <row r="2088" spans="23:24" x14ac:dyDescent="0.2">
      <c r="W2088" s="62"/>
      <c r="X2088" s="62"/>
    </row>
    <row r="2089" spans="23:24" x14ac:dyDescent="0.2">
      <c r="W2089" s="62"/>
      <c r="X2089" s="62"/>
    </row>
    <row r="2090" spans="23:24" x14ac:dyDescent="0.2">
      <c r="W2090" s="62"/>
      <c r="X2090" s="62"/>
    </row>
    <row r="2091" spans="23:24" x14ac:dyDescent="0.2">
      <c r="W2091" s="62"/>
      <c r="X2091" s="62"/>
    </row>
    <row r="2092" spans="23:24" x14ac:dyDescent="0.2">
      <c r="W2092" s="62"/>
      <c r="X2092" s="62"/>
    </row>
    <row r="2093" spans="23:24" x14ac:dyDescent="0.2">
      <c r="W2093" s="62"/>
      <c r="X2093" s="62"/>
    </row>
    <row r="2094" spans="23:24" x14ac:dyDescent="0.2">
      <c r="W2094" s="62"/>
      <c r="X2094" s="62"/>
    </row>
    <row r="2095" spans="23:24" x14ac:dyDescent="0.2">
      <c r="W2095" s="62"/>
      <c r="X2095" s="62"/>
    </row>
    <row r="2096" spans="23:24" x14ac:dyDescent="0.2">
      <c r="W2096" s="62"/>
      <c r="X2096" s="62"/>
    </row>
    <row r="2097" spans="23:24" x14ac:dyDescent="0.2">
      <c r="W2097" s="62"/>
      <c r="X2097" s="62"/>
    </row>
    <row r="2098" spans="23:24" x14ac:dyDescent="0.2">
      <c r="W2098" s="62"/>
      <c r="X2098" s="62"/>
    </row>
    <row r="2099" spans="23:24" x14ac:dyDescent="0.2">
      <c r="W2099" s="62"/>
      <c r="X2099" s="62"/>
    </row>
    <row r="2100" spans="23:24" x14ac:dyDescent="0.2">
      <c r="W2100" s="62"/>
      <c r="X2100" s="62"/>
    </row>
    <row r="2101" spans="23:24" x14ac:dyDescent="0.2">
      <c r="W2101" s="62"/>
      <c r="X2101" s="62"/>
    </row>
    <row r="2102" spans="23:24" x14ac:dyDescent="0.2">
      <c r="W2102" s="62"/>
      <c r="X2102" s="62"/>
    </row>
    <row r="2103" spans="23:24" x14ac:dyDescent="0.2">
      <c r="W2103" s="62"/>
      <c r="X2103" s="62"/>
    </row>
    <row r="2104" spans="23:24" x14ac:dyDescent="0.2">
      <c r="W2104" s="62"/>
      <c r="X2104" s="62"/>
    </row>
    <row r="2105" spans="23:24" x14ac:dyDescent="0.2">
      <c r="W2105" s="62"/>
      <c r="X2105" s="62"/>
    </row>
    <row r="2106" spans="23:24" x14ac:dyDescent="0.2">
      <c r="W2106" s="62"/>
      <c r="X2106" s="62"/>
    </row>
    <row r="2107" spans="23:24" x14ac:dyDescent="0.2">
      <c r="W2107" s="62"/>
      <c r="X2107" s="62"/>
    </row>
    <row r="2108" spans="23:24" x14ac:dyDescent="0.2">
      <c r="W2108" s="62"/>
      <c r="X2108" s="62"/>
    </row>
    <row r="2109" spans="23:24" x14ac:dyDescent="0.2">
      <c r="W2109" s="62"/>
      <c r="X2109" s="62"/>
    </row>
    <row r="2110" spans="23:24" x14ac:dyDescent="0.2">
      <c r="W2110" s="62"/>
      <c r="X2110" s="62"/>
    </row>
    <row r="2111" spans="23:24" x14ac:dyDescent="0.2">
      <c r="W2111" s="62"/>
      <c r="X2111" s="62"/>
    </row>
    <row r="2112" spans="23:24" x14ac:dyDescent="0.2">
      <c r="W2112" s="62"/>
      <c r="X2112" s="62"/>
    </row>
    <row r="2113" spans="23:24" x14ac:dyDescent="0.2">
      <c r="W2113" s="62"/>
      <c r="X2113" s="62"/>
    </row>
    <row r="2114" spans="23:24" x14ac:dyDescent="0.2">
      <c r="W2114" s="62"/>
      <c r="X2114" s="62"/>
    </row>
    <row r="2115" spans="23:24" x14ac:dyDescent="0.2">
      <c r="W2115" s="62"/>
      <c r="X2115" s="62"/>
    </row>
    <row r="2116" spans="23:24" x14ac:dyDescent="0.2">
      <c r="W2116" s="62"/>
      <c r="X2116" s="62"/>
    </row>
    <row r="2117" spans="23:24" x14ac:dyDescent="0.2">
      <c r="W2117" s="62"/>
      <c r="X2117" s="62"/>
    </row>
    <row r="2118" spans="23:24" x14ac:dyDescent="0.2">
      <c r="W2118" s="62"/>
      <c r="X2118" s="62"/>
    </row>
    <row r="2119" spans="23:24" x14ac:dyDescent="0.2">
      <c r="W2119" s="62"/>
      <c r="X2119" s="62"/>
    </row>
    <row r="2120" spans="23:24" x14ac:dyDescent="0.2">
      <c r="W2120" s="62"/>
      <c r="X2120" s="62"/>
    </row>
    <row r="2121" spans="23:24" x14ac:dyDescent="0.2">
      <c r="W2121" s="62"/>
      <c r="X2121" s="62"/>
    </row>
    <row r="2122" spans="23:24" x14ac:dyDescent="0.2">
      <c r="W2122" s="62"/>
      <c r="X2122" s="62"/>
    </row>
    <row r="2123" spans="23:24" x14ac:dyDescent="0.2">
      <c r="W2123" s="62"/>
      <c r="X2123" s="62"/>
    </row>
    <row r="2124" spans="23:24" x14ac:dyDescent="0.2">
      <c r="W2124" s="62"/>
      <c r="X2124" s="62"/>
    </row>
    <row r="2125" spans="23:24" x14ac:dyDescent="0.2">
      <c r="W2125" s="62"/>
      <c r="X2125" s="62"/>
    </row>
    <row r="2126" spans="23:24" x14ac:dyDescent="0.2">
      <c r="W2126" s="62"/>
      <c r="X2126" s="62"/>
    </row>
    <row r="2127" spans="23:24" x14ac:dyDescent="0.2">
      <c r="W2127" s="62"/>
      <c r="X2127" s="62"/>
    </row>
    <row r="2128" spans="23:24" x14ac:dyDescent="0.2">
      <c r="W2128" s="62"/>
      <c r="X2128" s="62"/>
    </row>
    <row r="2129" spans="23:24" x14ac:dyDescent="0.2">
      <c r="W2129" s="62"/>
      <c r="X2129" s="62"/>
    </row>
    <row r="2130" spans="23:24" x14ac:dyDescent="0.2">
      <c r="W2130" s="62"/>
      <c r="X2130" s="62"/>
    </row>
    <row r="2131" spans="23:24" x14ac:dyDescent="0.2">
      <c r="W2131" s="62"/>
      <c r="X2131" s="62"/>
    </row>
    <row r="2132" spans="23:24" x14ac:dyDescent="0.2">
      <c r="W2132" s="62"/>
      <c r="X2132" s="62"/>
    </row>
    <row r="2133" spans="23:24" x14ac:dyDescent="0.2">
      <c r="W2133" s="62"/>
      <c r="X2133" s="62"/>
    </row>
    <row r="2134" spans="23:24" x14ac:dyDescent="0.2">
      <c r="W2134" s="62"/>
      <c r="X2134" s="62"/>
    </row>
    <row r="2135" spans="23:24" x14ac:dyDescent="0.2">
      <c r="W2135" s="62"/>
      <c r="X2135" s="62"/>
    </row>
    <row r="2136" spans="23:24" x14ac:dyDescent="0.2">
      <c r="W2136" s="62"/>
      <c r="X2136" s="62"/>
    </row>
    <row r="2137" spans="23:24" x14ac:dyDescent="0.2">
      <c r="W2137" s="62"/>
      <c r="X2137" s="62"/>
    </row>
    <row r="2138" spans="23:24" x14ac:dyDescent="0.2">
      <c r="W2138" s="62"/>
      <c r="X2138" s="62"/>
    </row>
    <row r="2139" spans="23:24" x14ac:dyDescent="0.2">
      <c r="W2139" s="62"/>
      <c r="X2139" s="62"/>
    </row>
    <row r="2140" spans="23:24" x14ac:dyDescent="0.2">
      <c r="W2140" s="62"/>
      <c r="X2140" s="62"/>
    </row>
    <row r="2141" spans="23:24" x14ac:dyDescent="0.2">
      <c r="W2141" s="62"/>
      <c r="X2141" s="62"/>
    </row>
    <row r="2142" spans="23:24" x14ac:dyDescent="0.2">
      <c r="W2142" s="62"/>
      <c r="X2142" s="62"/>
    </row>
    <row r="2143" spans="23:24" x14ac:dyDescent="0.2">
      <c r="W2143" s="62"/>
      <c r="X2143" s="62"/>
    </row>
    <row r="2144" spans="23:24" x14ac:dyDescent="0.2">
      <c r="W2144" s="62"/>
      <c r="X2144" s="62"/>
    </row>
    <row r="2145" spans="23:24" x14ac:dyDescent="0.2">
      <c r="W2145" s="62"/>
      <c r="X2145" s="62"/>
    </row>
    <row r="2146" spans="23:24" x14ac:dyDescent="0.2">
      <c r="W2146" s="62"/>
      <c r="X2146" s="62"/>
    </row>
    <row r="2147" spans="23:24" x14ac:dyDescent="0.2">
      <c r="W2147" s="62"/>
      <c r="X2147" s="62"/>
    </row>
    <row r="2148" spans="23:24" x14ac:dyDescent="0.2">
      <c r="W2148" s="62"/>
      <c r="X2148" s="62"/>
    </row>
    <row r="2149" spans="23:24" x14ac:dyDescent="0.2">
      <c r="W2149" s="62"/>
      <c r="X2149" s="62"/>
    </row>
    <row r="2150" spans="23:24" x14ac:dyDescent="0.2">
      <c r="W2150" s="62"/>
      <c r="X2150" s="62"/>
    </row>
    <row r="2151" spans="23:24" x14ac:dyDescent="0.2">
      <c r="W2151" s="62"/>
      <c r="X2151" s="62"/>
    </row>
    <row r="2152" spans="23:24" x14ac:dyDescent="0.2">
      <c r="W2152" s="62"/>
      <c r="X2152" s="62"/>
    </row>
    <row r="2153" spans="23:24" x14ac:dyDescent="0.2">
      <c r="W2153" s="62"/>
      <c r="X2153" s="62"/>
    </row>
    <row r="2154" spans="23:24" x14ac:dyDescent="0.2">
      <c r="W2154" s="62"/>
      <c r="X2154" s="62"/>
    </row>
    <row r="2155" spans="23:24" x14ac:dyDescent="0.2">
      <c r="W2155" s="62"/>
      <c r="X2155" s="62"/>
    </row>
    <row r="2156" spans="23:24" x14ac:dyDescent="0.2">
      <c r="W2156" s="62"/>
      <c r="X2156" s="62"/>
    </row>
    <row r="2157" spans="23:24" x14ac:dyDescent="0.2">
      <c r="W2157" s="62"/>
      <c r="X2157" s="62"/>
    </row>
    <row r="2158" spans="23:24" x14ac:dyDescent="0.2">
      <c r="W2158" s="62"/>
      <c r="X2158" s="62"/>
    </row>
    <row r="2159" spans="23:24" x14ac:dyDescent="0.2">
      <c r="W2159" s="62"/>
      <c r="X2159" s="62"/>
    </row>
    <row r="2160" spans="23:24" x14ac:dyDescent="0.2">
      <c r="W2160" s="62"/>
      <c r="X2160" s="62"/>
    </row>
    <row r="2161" spans="23:24" x14ac:dyDescent="0.2">
      <c r="W2161" s="62"/>
      <c r="X2161" s="62"/>
    </row>
    <row r="2162" spans="23:24" x14ac:dyDescent="0.2">
      <c r="W2162" s="62"/>
      <c r="X2162" s="62"/>
    </row>
    <row r="2163" spans="23:24" x14ac:dyDescent="0.2">
      <c r="W2163" s="62"/>
      <c r="X2163" s="62"/>
    </row>
    <row r="2164" spans="23:24" x14ac:dyDescent="0.2">
      <c r="W2164" s="62"/>
      <c r="X2164" s="62"/>
    </row>
    <row r="2165" spans="23:24" x14ac:dyDescent="0.2">
      <c r="W2165" s="62"/>
      <c r="X2165" s="62"/>
    </row>
    <row r="2166" spans="23:24" x14ac:dyDescent="0.2">
      <c r="W2166" s="62"/>
      <c r="X2166" s="62"/>
    </row>
    <row r="2167" spans="23:24" x14ac:dyDescent="0.2">
      <c r="W2167" s="62"/>
      <c r="X2167" s="62"/>
    </row>
    <row r="2168" spans="23:24" x14ac:dyDescent="0.2">
      <c r="W2168" s="62"/>
      <c r="X2168" s="62"/>
    </row>
    <row r="2169" spans="23:24" x14ac:dyDescent="0.2">
      <c r="W2169" s="62"/>
      <c r="X2169" s="62"/>
    </row>
    <row r="2170" spans="23:24" x14ac:dyDescent="0.2">
      <c r="W2170" s="62"/>
      <c r="X2170" s="62"/>
    </row>
    <row r="2171" spans="23:24" x14ac:dyDescent="0.2">
      <c r="W2171" s="62"/>
      <c r="X2171" s="62"/>
    </row>
    <row r="2172" spans="23:24" x14ac:dyDescent="0.2">
      <c r="W2172" s="62"/>
      <c r="X2172" s="62"/>
    </row>
    <row r="2173" spans="23:24" x14ac:dyDescent="0.2">
      <c r="W2173" s="62"/>
      <c r="X2173" s="62"/>
    </row>
    <row r="2174" spans="23:24" x14ac:dyDescent="0.2">
      <c r="W2174" s="62"/>
      <c r="X2174" s="62"/>
    </row>
    <row r="2175" spans="23:24" x14ac:dyDescent="0.2">
      <c r="W2175" s="62"/>
      <c r="X2175" s="62"/>
    </row>
    <row r="2176" spans="23:24" x14ac:dyDescent="0.2">
      <c r="W2176" s="62"/>
      <c r="X2176" s="62"/>
    </row>
    <row r="2177" spans="23:24" x14ac:dyDescent="0.2">
      <c r="W2177" s="62"/>
      <c r="X2177" s="62"/>
    </row>
    <row r="2178" spans="23:24" x14ac:dyDescent="0.2">
      <c r="W2178" s="62"/>
      <c r="X2178" s="62"/>
    </row>
    <row r="2179" spans="23:24" x14ac:dyDescent="0.2">
      <c r="W2179" s="62"/>
      <c r="X2179" s="62"/>
    </row>
    <row r="2180" spans="23:24" x14ac:dyDescent="0.2">
      <c r="W2180" s="62"/>
      <c r="X2180" s="62"/>
    </row>
    <row r="2181" spans="23:24" x14ac:dyDescent="0.2">
      <c r="W2181" s="62"/>
      <c r="X2181" s="62"/>
    </row>
    <row r="2182" spans="23:24" x14ac:dyDescent="0.2">
      <c r="W2182" s="62"/>
      <c r="X2182" s="62"/>
    </row>
    <row r="2183" spans="23:24" x14ac:dyDescent="0.2">
      <c r="W2183" s="62"/>
      <c r="X2183" s="62"/>
    </row>
    <row r="2184" spans="23:24" x14ac:dyDescent="0.2">
      <c r="W2184" s="62"/>
      <c r="X2184" s="62"/>
    </row>
    <row r="2185" spans="23:24" x14ac:dyDescent="0.2">
      <c r="W2185" s="62"/>
      <c r="X2185" s="62"/>
    </row>
    <row r="2186" spans="23:24" x14ac:dyDescent="0.2">
      <c r="W2186" s="62"/>
      <c r="X2186" s="62"/>
    </row>
    <row r="2187" spans="23:24" x14ac:dyDescent="0.2">
      <c r="W2187" s="62"/>
      <c r="X2187" s="62"/>
    </row>
    <row r="2188" spans="23:24" x14ac:dyDescent="0.2">
      <c r="W2188" s="62"/>
      <c r="X2188" s="62"/>
    </row>
    <row r="2189" spans="23:24" x14ac:dyDescent="0.2">
      <c r="W2189" s="62"/>
      <c r="X2189" s="62"/>
    </row>
    <row r="2190" spans="23:24" x14ac:dyDescent="0.2">
      <c r="W2190" s="62"/>
      <c r="X2190" s="62"/>
    </row>
    <row r="2191" spans="23:24" x14ac:dyDescent="0.2">
      <c r="W2191" s="62"/>
      <c r="X2191" s="62"/>
    </row>
    <row r="2192" spans="23:24" x14ac:dyDescent="0.2">
      <c r="W2192" s="62"/>
      <c r="X2192" s="62"/>
    </row>
    <row r="2193" spans="23:24" x14ac:dyDescent="0.2">
      <c r="W2193" s="62"/>
      <c r="X2193" s="62"/>
    </row>
    <row r="2194" spans="23:24" x14ac:dyDescent="0.2">
      <c r="W2194" s="62"/>
      <c r="X2194" s="62"/>
    </row>
    <row r="2195" spans="23:24" x14ac:dyDescent="0.2">
      <c r="W2195" s="62"/>
      <c r="X2195" s="62"/>
    </row>
    <row r="2196" spans="23:24" x14ac:dyDescent="0.2">
      <c r="W2196" s="62"/>
      <c r="X2196" s="62"/>
    </row>
    <row r="2197" spans="23:24" x14ac:dyDescent="0.2">
      <c r="W2197" s="62"/>
      <c r="X2197" s="62"/>
    </row>
    <row r="2198" spans="23:24" x14ac:dyDescent="0.2">
      <c r="W2198" s="62"/>
      <c r="X2198" s="62"/>
    </row>
    <row r="2199" spans="23:24" x14ac:dyDescent="0.2">
      <c r="W2199" s="62"/>
      <c r="X2199" s="62"/>
    </row>
    <row r="2200" spans="23:24" x14ac:dyDescent="0.2">
      <c r="W2200" s="62"/>
      <c r="X2200" s="62"/>
    </row>
    <row r="2201" spans="23:24" x14ac:dyDescent="0.2">
      <c r="W2201" s="62"/>
      <c r="X2201" s="62"/>
    </row>
    <row r="2202" spans="23:24" x14ac:dyDescent="0.2">
      <c r="W2202" s="62"/>
      <c r="X2202" s="62"/>
    </row>
    <row r="2203" spans="23:24" x14ac:dyDescent="0.2">
      <c r="W2203" s="62"/>
      <c r="X2203" s="62"/>
    </row>
    <row r="2204" spans="23:24" x14ac:dyDescent="0.2">
      <c r="W2204" s="62"/>
      <c r="X2204" s="62"/>
    </row>
    <row r="2205" spans="23:24" x14ac:dyDescent="0.2">
      <c r="W2205" s="62"/>
      <c r="X2205" s="62"/>
    </row>
    <row r="2206" spans="23:24" x14ac:dyDescent="0.2">
      <c r="W2206" s="62"/>
      <c r="X2206" s="62"/>
    </row>
    <row r="2207" spans="23:24" x14ac:dyDescent="0.2">
      <c r="W2207" s="62"/>
      <c r="X2207" s="62"/>
    </row>
    <row r="2208" spans="23:24" x14ac:dyDescent="0.2">
      <c r="W2208" s="62"/>
      <c r="X2208" s="62"/>
    </row>
    <row r="2209" spans="23:24" x14ac:dyDescent="0.2">
      <c r="W2209" s="62"/>
      <c r="X2209" s="62"/>
    </row>
    <row r="2210" spans="23:24" x14ac:dyDescent="0.2">
      <c r="W2210" s="62"/>
      <c r="X2210" s="62"/>
    </row>
    <row r="2211" spans="23:24" x14ac:dyDescent="0.2">
      <c r="W2211" s="62"/>
      <c r="X2211" s="62"/>
    </row>
    <row r="2212" spans="23:24" x14ac:dyDescent="0.2">
      <c r="W2212" s="62"/>
      <c r="X2212" s="62"/>
    </row>
    <row r="2213" spans="23:24" x14ac:dyDescent="0.2">
      <c r="W2213" s="62"/>
      <c r="X2213" s="62"/>
    </row>
    <row r="2214" spans="23:24" x14ac:dyDescent="0.2">
      <c r="W2214" s="62"/>
      <c r="X2214" s="62"/>
    </row>
    <row r="2215" spans="23:24" x14ac:dyDescent="0.2">
      <c r="W2215" s="62"/>
      <c r="X2215" s="62"/>
    </row>
    <row r="2216" spans="23:24" x14ac:dyDescent="0.2">
      <c r="W2216" s="62"/>
      <c r="X2216" s="62"/>
    </row>
    <row r="2217" spans="23:24" x14ac:dyDescent="0.2">
      <c r="W2217" s="62"/>
      <c r="X2217" s="62"/>
    </row>
    <row r="2218" spans="23:24" x14ac:dyDescent="0.2">
      <c r="W2218" s="62"/>
      <c r="X2218" s="62"/>
    </row>
    <row r="2219" spans="23:24" x14ac:dyDescent="0.2">
      <c r="W2219" s="62"/>
      <c r="X2219" s="62"/>
    </row>
    <row r="2220" spans="23:24" x14ac:dyDescent="0.2">
      <c r="W2220" s="62"/>
      <c r="X2220" s="62"/>
    </row>
    <row r="2221" spans="23:24" x14ac:dyDescent="0.2">
      <c r="W2221" s="62"/>
      <c r="X2221" s="62"/>
    </row>
    <row r="2222" spans="23:24" x14ac:dyDescent="0.2">
      <c r="W2222" s="62"/>
      <c r="X2222" s="62"/>
    </row>
    <row r="2223" spans="23:24" x14ac:dyDescent="0.2">
      <c r="W2223" s="62"/>
      <c r="X2223" s="62"/>
    </row>
    <row r="2224" spans="23:24" x14ac:dyDescent="0.2">
      <c r="W2224" s="62"/>
      <c r="X2224" s="62"/>
    </row>
    <row r="2225" spans="23:24" x14ac:dyDescent="0.2">
      <c r="W2225" s="62"/>
      <c r="X2225" s="62"/>
    </row>
    <row r="2226" spans="23:24" x14ac:dyDescent="0.2">
      <c r="W2226" s="62"/>
      <c r="X2226" s="62"/>
    </row>
    <row r="2227" spans="23:24" x14ac:dyDescent="0.2">
      <c r="W2227" s="62"/>
      <c r="X2227" s="62"/>
    </row>
    <row r="2228" spans="23:24" x14ac:dyDescent="0.2">
      <c r="W2228" s="62"/>
      <c r="X2228" s="62"/>
    </row>
    <row r="2229" spans="23:24" x14ac:dyDescent="0.2">
      <c r="W2229" s="62"/>
      <c r="X2229" s="62"/>
    </row>
    <row r="2230" spans="23:24" x14ac:dyDescent="0.2">
      <c r="W2230" s="62"/>
      <c r="X2230" s="62"/>
    </row>
    <row r="2231" spans="23:24" x14ac:dyDescent="0.2">
      <c r="W2231" s="62"/>
      <c r="X2231" s="62"/>
    </row>
    <row r="2232" spans="23:24" x14ac:dyDescent="0.2">
      <c r="W2232" s="62"/>
      <c r="X2232" s="62"/>
    </row>
    <row r="2233" spans="23:24" x14ac:dyDescent="0.2">
      <c r="W2233" s="62"/>
      <c r="X2233" s="62"/>
    </row>
    <row r="2234" spans="23:24" x14ac:dyDescent="0.2">
      <c r="W2234" s="62"/>
      <c r="X2234" s="62"/>
    </row>
    <row r="2235" spans="23:24" x14ac:dyDescent="0.2">
      <c r="W2235" s="62"/>
      <c r="X2235" s="62"/>
    </row>
    <row r="2236" spans="23:24" x14ac:dyDescent="0.2">
      <c r="W2236" s="62"/>
      <c r="X2236" s="62"/>
    </row>
    <row r="2237" spans="23:24" x14ac:dyDescent="0.2">
      <c r="W2237" s="62"/>
      <c r="X2237" s="62"/>
    </row>
    <row r="2238" spans="23:24" x14ac:dyDescent="0.2">
      <c r="W2238" s="62"/>
      <c r="X2238" s="62"/>
    </row>
    <row r="2239" spans="23:24" x14ac:dyDescent="0.2">
      <c r="W2239" s="62"/>
      <c r="X2239" s="62"/>
    </row>
    <row r="2240" spans="23:24" x14ac:dyDescent="0.2">
      <c r="W2240" s="62"/>
      <c r="X2240" s="62"/>
    </row>
    <row r="2241" spans="23:24" x14ac:dyDescent="0.2">
      <c r="W2241" s="62"/>
      <c r="X2241" s="62"/>
    </row>
    <row r="2242" spans="23:24" x14ac:dyDescent="0.2">
      <c r="W2242" s="62"/>
      <c r="X2242" s="62"/>
    </row>
    <row r="2243" spans="23:24" x14ac:dyDescent="0.2">
      <c r="W2243" s="62"/>
      <c r="X2243" s="62"/>
    </row>
    <row r="2244" spans="23:24" x14ac:dyDescent="0.2">
      <c r="W2244" s="62"/>
      <c r="X2244" s="62"/>
    </row>
    <row r="2245" spans="23:24" x14ac:dyDescent="0.2">
      <c r="W2245" s="62"/>
      <c r="X2245" s="62"/>
    </row>
    <row r="2246" spans="23:24" x14ac:dyDescent="0.2">
      <c r="W2246" s="62"/>
      <c r="X2246" s="62"/>
    </row>
    <row r="2247" spans="23:24" x14ac:dyDescent="0.2">
      <c r="W2247" s="62"/>
      <c r="X2247" s="62"/>
    </row>
    <row r="2248" spans="23:24" x14ac:dyDescent="0.2">
      <c r="W2248" s="62"/>
      <c r="X2248" s="62"/>
    </row>
    <row r="2249" spans="23:24" x14ac:dyDescent="0.2">
      <c r="W2249" s="62"/>
      <c r="X2249" s="62"/>
    </row>
    <row r="2250" spans="23:24" x14ac:dyDescent="0.2">
      <c r="W2250" s="62"/>
      <c r="X2250" s="62"/>
    </row>
    <row r="2251" spans="23:24" x14ac:dyDescent="0.2">
      <c r="W2251" s="62"/>
      <c r="X2251" s="62"/>
    </row>
    <row r="2252" spans="23:24" x14ac:dyDescent="0.2">
      <c r="W2252" s="62"/>
      <c r="X2252" s="62"/>
    </row>
    <row r="2253" spans="23:24" x14ac:dyDescent="0.2">
      <c r="W2253" s="62"/>
      <c r="X2253" s="62"/>
    </row>
    <row r="2254" spans="23:24" x14ac:dyDescent="0.2">
      <c r="W2254" s="62"/>
      <c r="X2254" s="62"/>
    </row>
    <row r="2255" spans="23:24" x14ac:dyDescent="0.2">
      <c r="W2255" s="62"/>
      <c r="X2255" s="62"/>
    </row>
    <row r="2256" spans="23:24" x14ac:dyDescent="0.2">
      <c r="W2256" s="62"/>
      <c r="X2256" s="62"/>
    </row>
    <row r="2257" spans="23:24" x14ac:dyDescent="0.2">
      <c r="W2257" s="62"/>
      <c r="X2257" s="62"/>
    </row>
    <row r="2258" spans="23:24" x14ac:dyDescent="0.2">
      <c r="W2258" s="62"/>
      <c r="X2258" s="62"/>
    </row>
    <row r="2259" spans="23:24" x14ac:dyDescent="0.2">
      <c r="W2259" s="62"/>
      <c r="X2259" s="62"/>
    </row>
    <row r="2260" spans="23:24" x14ac:dyDescent="0.2">
      <c r="W2260" s="62"/>
      <c r="X2260" s="62"/>
    </row>
    <row r="2261" spans="23:24" x14ac:dyDescent="0.2">
      <c r="W2261" s="62"/>
      <c r="X2261" s="62"/>
    </row>
    <row r="2262" spans="23:24" x14ac:dyDescent="0.2">
      <c r="W2262" s="62"/>
      <c r="X2262" s="62"/>
    </row>
    <row r="2263" spans="23:24" x14ac:dyDescent="0.2">
      <c r="W2263" s="62"/>
      <c r="X2263" s="62"/>
    </row>
    <row r="2264" spans="23:24" x14ac:dyDescent="0.2">
      <c r="W2264" s="62"/>
      <c r="X2264" s="62"/>
    </row>
    <row r="2265" spans="23:24" x14ac:dyDescent="0.2">
      <c r="W2265" s="62"/>
      <c r="X2265" s="62"/>
    </row>
    <row r="2266" spans="23:24" x14ac:dyDescent="0.2">
      <c r="W2266" s="62"/>
      <c r="X2266" s="62"/>
    </row>
    <row r="2267" spans="23:24" x14ac:dyDescent="0.2">
      <c r="W2267" s="62"/>
      <c r="X2267" s="62"/>
    </row>
    <row r="2268" spans="23:24" x14ac:dyDescent="0.2">
      <c r="W2268" s="62"/>
      <c r="X2268" s="62"/>
    </row>
    <row r="2269" spans="23:24" x14ac:dyDescent="0.2">
      <c r="W2269" s="62"/>
      <c r="X2269" s="62"/>
    </row>
    <row r="2270" spans="23:24" x14ac:dyDescent="0.2">
      <c r="W2270" s="62"/>
      <c r="X2270" s="62"/>
    </row>
    <row r="2271" spans="23:24" x14ac:dyDescent="0.2">
      <c r="W2271" s="62"/>
      <c r="X2271" s="62"/>
    </row>
    <row r="2272" spans="23:24" x14ac:dyDescent="0.2">
      <c r="W2272" s="62"/>
      <c r="X2272" s="62"/>
    </row>
    <row r="2273" spans="23:24" x14ac:dyDescent="0.2">
      <c r="W2273" s="62"/>
      <c r="X2273" s="62"/>
    </row>
    <row r="2274" spans="23:24" x14ac:dyDescent="0.2">
      <c r="W2274" s="62"/>
      <c r="X2274" s="62"/>
    </row>
    <row r="2275" spans="23:24" x14ac:dyDescent="0.2">
      <c r="W2275" s="62"/>
      <c r="X2275" s="62"/>
    </row>
    <row r="2276" spans="23:24" x14ac:dyDescent="0.2">
      <c r="W2276" s="62"/>
      <c r="X2276" s="62"/>
    </row>
    <row r="2277" spans="23:24" x14ac:dyDescent="0.2">
      <c r="W2277" s="62"/>
      <c r="X2277" s="62"/>
    </row>
    <row r="2278" spans="23:24" x14ac:dyDescent="0.2">
      <c r="W2278" s="62"/>
      <c r="X2278" s="62"/>
    </row>
    <row r="2279" spans="23:24" x14ac:dyDescent="0.2">
      <c r="W2279" s="62"/>
      <c r="X2279" s="62"/>
    </row>
    <row r="2280" spans="23:24" x14ac:dyDescent="0.2">
      <c r="W2280" s="62"/>
      <c r="X2280" s="62"/>
    </row>
    <row r="2281" spans="23:24" x14ac:dyDescent="0.2">
      <c r="W2281" s="62"/>
      <c r="X2281" s="62"/>
    </row>
    <row r="2282" spans="23:24" x14ac:dyDescent="0.2">
      <c r="W2282" s="62"/>
      <c r="X2282" s="62"/>
    </row>
    <row r="2283" spans="23:24" x14ac:dyDescent="0.2">
      <c r="W2283" s="62"/>
      <c r="X2283" s="62"/>
    </row>
    <row r="2284" spans="23:24" x14ac:dyDescent="0.2">
      <c r="W2284" s="62"/>
      <c r="X2284" s="62"/>
    </row>
    <row r="2285" spans="23:24" x14ac:dyDescent="0.2">
      <c r="W2285" s="62"/>
      <c r="X2285" s="62"/>
    </row>
    <row r="2286" spans="23:24" x14ac:dyDescent="0.2">
      <c r="W2286" s="62"/>
      <c r="X2286" s="62"/>
    </row>
    <row r="2287" spans="23:24" x14ac:dyDescent="0.2">
      <c r="W2287" s="62"/>
      <c r="X2287" s="62"/>
    </row>
    <row r="2288" spans="23:24" x14ac:dyDescent="0.2">
      <c r="W2288" s="62"/>
      <c r="X2288" s="62"/>
    </row>
    <row r="2289" spans="23:24" x14ac:dyDescent="0.2">
      <c r="W2289" s="62"/>
      <c r="X2289" s="62"/>
    </row>
    <row r="2290" spans="23:24" x14ac:dyDescent="0.2">
      <c r="W2290" s="62"/>
      <c r="X2290" s="62"/>
    </row>
    <row r="2291" spans="23:24" x14ac:dyDescent="0.2">
      <c r="W2291" s="62"/>
      <c r="X2291" s="62"/>
    </row>
    <row r="2292" spans="23:24" x14ac:dyDescent="0.2">
      <c r="W2292" s="62"/>
      <c r="X2292" s="62"/>
    </row>
    <row r="2293" spans="23:24" x14ac:dyDescent="0.2">
      <c r="W2293" s="62"/>
      <c r="X2293" s="62"/>
    </row>
    <row r="2294" spans="23:24" x14ac:dyDescent="0.2">
      <c r="W2294" s="62"/>
      <c r="X2294" s="62"/>
    </row>
    <row r="2295" spans="23:24" x14ac:dyDescent="0.2">
      <c r="W2295" s="62"/>
      <c r="X2295" s="62"/>
    </row>
    <row r="2296" spans="23:24" x14ac:dyDescent="0.2">
      <c r="W2296" s="62"/>
      <c r="X2296" s="62"/>
    </row>
    <row r="2297" spans="23:24" x14ac:dyDescent="0.2">
      <c r="W2297" s="62"/>
      <c r="X2297" s="62"/>
    </row>
    <row r="2298" spans="23:24" x14ac:dyDescent="0.2">
      <c r="W2298" s="62"/>
      <c r="X2298" s="62"/>
    </row>
    <row r="2299" spans="23:24" x14ac:dyDescent="0.2">
      <c r="W2299" s="62"/>
      <c r="X2299" s="62"/>
    </row>
    <row r="2300" spans="23:24" x14ac:dyDescent="0.2">
      <c r="W2300" s="62"/>
      <c r="X2300" s="62"/>
    </row>
    <row r="2301" spans="23:24" x14ac:dyDescent="0.2">
      <c r="W2301" s="62"/>
      <c r="X2301" s="62"/>
    </row>
    <row r="2302" spans="23:24" x14ac:dyDescent="0.2">
      <c r="W2302" s="62"/>
      <c r="X2302" s="62"/>
    </row>
    <row r="2303" spans="23:24" x14ac:dyDescent="0.2">
      <c r="W2303" s="62"/>
      <c r="X2303" s="62"/>
    </row>
    <row r="2304" spans="23:24" x14ac:dyDescent="0.2">
      <c r="W2304" s="62"/>
      <c r="X2304" s="62"/>
    </row>
    <row r="2305" spans="23:24" x14ac:dyDescent="0.2">
      <c r="W2305" s="62"/>
      <c r="X2305" s="62"/>
    </row>
    <row r="2306" spans="23:24" x14ac:dyDescent="0.2">
      <c r="W2306" s="62"/>
      <c r="X2306" s="62"/>
    </row>
    <row r="2307" spans="23:24" x14ac:dyDescent="0.2">
      <c r="W2307" s="62"/>
      <c r="X2307" s="62"/>
    </row>
    <row r="2308" spans="23:24" x14ac:dyDescent="0.2">
      <c r="W2308" s="62"/>
      <c r="X2308" s="62"/>
    </row>
    <row r="2309" spans="23:24" x14ac:dyDescent="0.2">
      <c r="W2309" s="62"/>
      <c r="X2309" s="62"/>
    </row>
    <row r="2310" spans="23:24" x14ac:dyDescent="0.2">
      <c r="W2310" s="62"/>
      <c r="X2310" s="62"/>
    </row>
    <row r="2311" spans="23:24" x14ac:dyDescent="0.2">
      <c r="W2311" s="62"/>
      <c r="X2311" s="62"/>
    </row>
    <row r="2312" spans="23:24" x14ac:dyDescent="0.2">
      <c r="W2312" s="62"/>
      <c r="X2312" s="62"/>
    </row>
    <row r="2313" spans="23:24" x14ac:dyDescent="0.2">
      <c r="W2313" s="62"/>
      <c r="X2313" s="62"/>
    </row>
    <row r="2314" spans="23:24" x14ac:dyDescent="0.2">
      <c r="W2314" s="62"/>
      <c r="X2314" s="62"/>
    </row>
    <row r="2315" spans="23:24" x14ac:dyDescent="0.2">
      <c r="W2315" s="62"/>
      <c r="X2315" s="62"/>
    </row>
    <row r="2316" spans="23:24" x14ac:dyDescent="0.2">
      <c r="W2316" s="62"/>
      <c r="X2316" s="62"/>
    </row>
    <row r="2317" spans="23:24" x14ac:dyDescent="0.2">
      <c r="W2317" s="62"/>
      <c r="X2317" s="62"/>
    </row>
    <row r="2318" spans="23:24" x14ac:dyDescent="0.2">
      <c r="W2318" s="62"/>
      <c r="X2318" s="62"/>
    </row>
    <row r="2319" spans="23:24" x14ac:dyDescent="0.2">
      <c r="W2319" s="62"/>
      <c r="X2319" s="62"/>
    </row>
    <row r="2320" spans="23:24" x14ac:dyDescent="0.2">
      <c r="W2320" s="62"/>
      <c r="X2320" s="62"/>
    </row>
    <row r="2321" spans="23:24" x14ac:dyDescent="0.2">
      <c r="W2321" s="62"/>
      <c r="X2321" s="62"/>
    </row>
    <row r="2322" spans="23:24" x14ac:dyDescent="0.2">
      <c r="W2322" s="62"/>
      <c r="X2322" s="62"/>
    </row>
    <row r="2323" spans="23:24" x14ac:dyDescent="0.2">
      <c r="W2323" s="62"/>
      <c r="X2323" s="62"/>
    </row>
    <row r="2324" spans="23:24" x14ac:dyDescent="0.2">
      <c r="W2324" s="62"/>
      <c r="X2324" s="62"/>
    </row>
    <row r="2325" spans="23:24" x14ac:dyDescent="0.2">
      <c r="W2325" s="62"/>
      <c r="X2325" s="62"/>
    </row>
    <row r="2326" spans="23:24" x14ac:dyDescent="0.2">
      <c r="W2326" s="62"/>
      <c r="X2326" s="62"/>
    </row>
    <row r="2327" spans="23:24" x14ac:dyDescent="0.2">
      <c r="W2327" s="62"/>
      <c r="X2327" s="62"/>
    </row>
    <row r="2328" spans="23:24" x14ac:dyDescent="0.2">
      <c r="W2328" s="62"/>
      <c r="X2328" s="62"/>
    </row>
    <row r="2329" spans="23:24" x14ac:dyDescent="0.2">
      <c r="W2329" s="62"/>
      <c r="X2329" s="62"/>
    </row>
    <row r="2330" spans="23:24" x14ac:dyDescent="0.2">
      <c r="W2330" s="62"/>
      <c r="X2330" s="62"/>
    </row>
    <row r="2331" spans="23:24" x14ac:dyDescent="0.2">
      <c r="W2331" s="62"/>
      <c r="X2331" s="62"/>
    </row>
    <row r="2332" spans="23:24" x14ac:dyDescent="0.2">
      <c r="W2332" s="62"/>
      <c r="X2332" s="62"/>
    </row>
    <row r="2333" spans="23:24" x14ac:dyDescent="0.2">
      <c r="W2333" s="62"/>
      <c r="X2333" s="62"/>
    </row>
    <row r="2334" spans="23:24" x14ac:dyDescent="0.2">
      <c r="W2334" s="62"/>
      <c r="X2334" s="62"/>
    </row>
    <row r="2335" spans="23:24" x14ac:dyDescent="0.2">
      <c r="W2335" s="62"/>
      <c r="X2335" s="62"/>
    </row>
    <row r="2336" spans="23:24" x14ac:dyDescent="0.2">
      <c r="W2336" s="62"/>
      <c r="X2336" s="62"/>
    </row>
    <row r="2337" spans="23:24" x14ac:dyDescent="0.2">
      <c r="W2337" s="62"/>
      <c r="X2337" s="62"/>
    </row>
    <row r="2338" spans="23:24" x14ac:dyDescent="0.2">
      <c r="W2338" s="62"/>
      <c r="X2338" s="62"/>
    </row>
    <row r="2339" spans="23:24" x14ac:dyDescent="0.2">
      <c r="W2339" s="62"/>
      <c r="X2339" s="62"/>
    </row>
    <row r="2340" spans="23:24" x14ac:dyDescent="0.2">
      <c r="W2340" s="62"/>
      <c r="X2340" s="62"/>
    </row>
    <row r="2341" spans="23:24" x14ac:dyDescent="0.2">
      <c r="W2341" s="62"/>
      <c r="X2341" s="62"/>
    </row>
    <row r="2342" spans="23:24" x14ac:dyDescent="0.2">
      <c r="W2342" s="62"/>
      <c r="X2342" s="62"/>
    </row>
    <row r="2343" spans="23:24" x14ac:dyDescent="0.2">
      <c r="W2343" s="62"/>
      <c r="X2343" s="62"/>
    </row>
    <row r="2344" spans="23:24" x14ac:dyDescent="0.2">
      <c r="W2344" s="62"/>
      <c r="X2344" s="62"/>
    </row>
    <row r="2345" spans="23:24" x14ac:dyDescent="0.2">
      <c r="W2345" s="62"/>
      <c r="X2345" s="62"/>
    </row>
    <row r="2346" spans="23:24" x14ac:dyDescent="0.2">
      <c r="W2346" s="62"/>
      <c r="X2346" s="62"/>
    </row>
    <row r="2347" spans="23:24" x14ac:dyDescent="0.2">
      <c r="W2347" s="62"/>
      <c r="X2347" s="62"/>
    </row>
    <row r="2348" spans="23:24" x14ac:dyDescent="0.2">
      <c r="W2348" s="62"/>
      <c r="X2348" s="62"/>
    </row>
    <row r="2349" spans="23:24" x14ac:dyDescent="0.2">
      <c r="W2349" s="62"/>
      <c r="X2349" s="62"/>
    </row>
    <row r="2350" spans="23:24" x14ac:dyDescent="0.2">
      <c r="W2350" s="62"/>
      <c r="X2350" s="62"/>
    </row>
    <row r="2351" spans="23:24" x14ac:dyDescent="0.2">
      <c r="W2351" s="62"/>
      <c r="X2351" s="62"/>
    </row>
    <row r="2352" spans="23:24" x14ac:dyDescent="0.2">
      <c r="W2352" s="62"/>
      <c r="X2352" s="62"/>
    </row>
    <row r="2353" spans="23:24" x14ac:dyDescent="0.2">
      <c r="W2353" s="62"/>
      <c r="X2353" s="62"/>
    </row>
    <row r="2354" spans="23:24" x14ac:dyDescent="0.2">
      <c r="W2354" s="62"/>
      <c r="X2354" s="62"/>
    </row>
    <row r="2355" spans="23:24" x14ac:dyDescent="0.2">
      <c r="W2355" s="62"/>
      <c r="X2355" s="62"/>
    </row>
    <row r="2356" spans="23:24" x14ac:dyDescent="0.2">
      <c r="W2356" s="62"/>
      <c r="X2356" s="62"/>
    </row>
    <row r="2357" spans="23:24" x14ac:dyDescent="0.2">
      <c r="W2357" s="62"/>
      <c r="X2357" s="62"/>
    </row>
    <row r="2358" spans="23:24" x14ac:dyDescent="0.2">
      <c r="W2358" s="62"/>
      <c r="X2358" s="62"/>
    </row>
    <row r="2359" spans="23:24" x14ac:dyDescent="0.2">
      <c r="W2359" s="62"/>
      <c r="X2359" s="62"/>
    </row>
    <row r="2360" spans="23:24" x14ac:dyDescent="0.2">
      <c r="W2360" s="62"/>
      <c r="X2360" s="62"/>
    </row>
    <row r="2361" spans="23:24" x14ac:dyDescent="0.2">
      <c r="W2361" s="62"/>
      <c r="X2361" s="62"/>
    </row>
    <row r="2362" spans="23:24" x14ac:dyDescent="0.2">
      <c r="W2362" s="62"/>
      <c r="X2362" s="62"/>
    </row>
    <row r="2363" spans="23:24" x14ac:dyDescent="0.2">
      <c r="W2363" s="62"/>
      <c r="X2363" s="62"/>
    </row>
    <row r="2364" spans="23:24" x14ac:dyDescent="0.2">
      <c r="W2364" s="62"/>
      <c r="X2364" s="62"/>
    </row>
    <row r="2365" spans="23:24" x14ac:dyDescent="0.2">
      <c r="W2365" s="62"/>
      <c r="X2365" s="62"/>
    </row>
    <row r="2366" spans="23:24" x14ac:dyDescent="0.2">
      <c r="W2366" s="62"/>
      <c r="X2366" s="62"/>
    </row>
    <row r="2367" spans="23:24" x14ac:dyDescent="0.2">
      <c r="W2367" s="62"/>
      <c r="X2367" s="62"/>
    </row>
    <row r="2368" spans="23:24" x14ac:dyDescent="0.2">
      <c r="W2368" s="62"/>
      <c r="X2368" s="62"/>
    </row>
    <row r="2369" spans="23:24" x14ac:dyDescent="0.2">
      <c r="W2369" s="62"/>
      <c r="X2369" s="62"/>
    </row>
    <row r="2370" spans="23:24" x14ac:dyDescent="0.2">
      <c r="W2370" s="62"/>
      <c r="X2370" s="62"/>
    </row>
    <row r="2371" spans="23:24" x14ac:dyDescent="0.2">
      <c r="W2371" s="62"/>
      <c r="X2371" s="62"/>
    </row>
    <row r="2372" spans="23:24" x14ac:dyDescent="0.2">
      <c r="W2372" s="62"/>
      <c r="X2372" s="62"/>
    </row>
    <row r="2373" spans="23:24" x14ac:dyDescent="0.2">
      <c r="W2373" s="62"/>
      <c r="X2373" s="62"/>
    </row>
    <row r="2374" spans="23:24" x14ac:dyDescent="0.2">
      <c r="W2374" s="62"/>
      <c r="X2374" s="62"/>
    </row>
    <row r="2375" spans="23:24" x14ac:dyDescent="0.2">
      <c r="W2375" s="62"/>
      <c r="X2375" s="62"/>
    </row>
    <row r="2376" spans="23:24" x14ac:dyDescent="0.2">
      <c r="W2376" s="62"/>
      <c r="X2376" s="62"/>
    </row>
    <row r="2377" spans="23:24" x14ac:dyDescent="0.2">
      <c r="W2377" s="62"/>
      <c r="X2377" s="62"/>
    </row>
    <row r="2378" spans="23:24" x14ac:dyDescent="0.2">
      <c r="W2378" s="62"/>
      <c r="X2378" s="62"/>
    </row>
    <row r="2379" spans="23:24" x14ac:dyDescent="0.2">
      <c r="W2379" s="62"/>
      <c r="X2379" s="62"/>
    </row>
    <row r="2380" spans="23:24" x14ac:dyDescent="0.2">
      <c r="W2380" s="62"/>
      <c r="X2380" s="62"/>
    </row>
    <row r="2381" spans="23:24" x14ac:dyDescent="0.2">
      <c r="W2381" s="62"/>
      <c r="X2381" s="62"/>
    </row>
    <row r="2382" spans="23:24" x14ac:dyDescent="0.2">
      <c r="W2382" s="62"/>
      <c r="X2382" s="62"/>
    </row>
    <row r="2383" spans="23:24" x14ac:dyDescent="0.2">
      <c r="W2383" s="62"/>
      <c r="X2383" s="62"/>
    </row>
    <row r="2384" spans="23:24" x14ac:dyDescent="0.2">
      <c r="W2384" s="62"/>
      <c r="X2384" s="62"/>
    </row>
    <row r="2385" spans="23:24" x14ac:dyDescent="0.2">
      <c r="W2385" s="62"/>
      <c r="X2385" s="62"/>
    </row>
    <row r="2386" spans="23:24" x14ac:dyDescent="0.2">
      <c r="W2386" s="62"/>
      <c r="X2386" s="62"/>
    </row>
    <row r="2387" spans="23:24" x14ac:dyDescent="0.2">
      <c r="W2387" s="62"/>
      <c r="X2387" s="62"/>
    </row>
    <row r="2388" spans="23:24" x14ac:dyDescent="0.2">
      <c r="W2388" s="62"/>
      <c r="X2388" s="62"/>
    </row>
    <row r="2389" spans="23:24" x14ac:dyDescent="0.2">
      <c r="W2389" s="62"/>
      <c r="X2389" s="62"/>
    </row>
    <row r="2390" spans="23:24" x14ac:dyDescent="0.2">
      <c r="W2390" s="62"/>
      <c r="X2390" s="62"/>
    </row>
    <row r="2391" spans="23:24" x14ac:dyDescent="0.2">
      <c r="W2391" s="62"/>
      <c r="X2391" s="62"/>
    </row>
    <row r="2392" spans="23:24" x14ac:dyDescent="0.2">
      <c r="W2392" s="62"/>
      <c r="X2392" s="62"/>
    </row>
    <row r="2393" spans="23:24" x14ac:dyDescent="0.2">
      <c r="W2393" s="62"/>
      <c r="X2393" s="62"/>
    </row>
    <row r="2394" spans="23:24" x14ac:dyDescent="0.2">
      <c r="W2394" s="62"/>
      <c r="X2394" s="62"/>
    </row>
    <row r="2395" spans="23:24" x14ac:dyDescent="0.2">
      <c r="W2395" s="62"/>
      <c r="X2395" s="62"/>
    </row>
    <row r="2396" spans="23:24" x14ac:dyDescent="0.2">
      <c r="W2396" s="62"/>
      <c r="X2396" s="62"/>
    </row>
    <row r="2397" spans="23:24" x14ac:dyDescent="0.2">
      <c r="W2397" s="62"/>
      <c r="X2397" s="62"/>
    </row>
    <row r="2398" spans="23:24" x14ac:dyDescent="0.2">
      <c r="W2398" s="62"/>
      <c r="X2398" s="62"/>
    </row>
    <row r="2399" spans="23:24" x14ac:dyDescent="0.2">
      <c r="W2399" s="62"/>
      <c r="X2399" s="62"/>
    </row>
    <row r="2400" spans="23:24" x14ac:dyDescent="0.2">
      <c r="W2400" s="62"/>
      <c r="X2400" s="62"/>
    </row>
    <row r="2401" spans="23:24" x14ac:dyDescent="0.2">
      <c r="W2401" s="62"/>
      <c r="X2401" s="62"/>
    </row>
    <row r="2402" spans="23:24" x14ac:dyDescent="0.2">
      <c r="W2402" s="62"/>
      <c r="X2402" s="62"/>
    </row>
    <row r="2403" spans="23:24" x14ac:dyDescent="0.2">
      <c r="W2403" s="62"/>
      <c r="X2403" s="62"/>
    </row>
    <row r="2404" spans="23:24" x14ac:dyDescent="0.2">
      <c r="W2404" s="62"/>
      <c r="X2404" s="62"/>
    </row>
    <row r="2405" spans="23:24" x14ac:dyDescent="0.2">
      <c r="W2405" s="62"/>
      <c r="X2405" s="62"/>
    </row>
    <row r="2406" spans="23:24" x14ac:dyDescent="0.2">
      <c r="W2406" s="62"/>
      <c r="X2406" s="62"/>
    </row>
    <row r="2407" spans="23:24" x14ac:dyDescent="0.2">
      <c r="W2407" s="62"/>
      <c r="X2407" s="62"/>
    </row>
    <row r="2408" spans="23:24" x14ac:dyDescent="0.2">
      <c r="W2408" s="62"/>
      <c r="X2408" s="62"/>
    </row>
    <row r="2409" spans="23:24" x14ac:dyDescent="0.2">
      <c r="W2409" s="62"/>
      <c r="X2409" s="62"/>
    </row>
    <row r="2410" spans="23:24" x14ac:dyDescent="0.2">
      <c r="W2410" s="62"/>
      <c r="X2410" s="62"/>
    </row>
    <row r="2411" spans="23:24" x14ac:dyDescent="0.2">
      <c r="W2411" s="62"/>
      <c r="X2411" s="62"/>
    </row>
    <row r="2412" spans="23:24" x14ac:dyDescent="0.2">
      <c r="W2412" s="62"/>
      <c r="X2412" s="62"/>
    </row>
    <row r="2413" spans="23:24" x14ac:dyDescent="0.2">
      <c r="W2413" s="62"/>
      <c r="X2413" s="62"/>
    </row>
    <row r="2414" spans="23:24" x14ac:dyDescent="0.2">
      <c r="W2414" s="62"/>
      <c r="X2414" s="62"/>
    </row>
    <row r="2415" spans="23:24" x14ac:dyDescent="0.2">
      <c r="W2415" s="62"/>
      <c r="X2415" s="62"/>
    </row>
    <row r="2416" spans="23:24" x14ac:dyDescent="0.2">
      <c r="W2416" s="62"/>
      <c r="X2416" s="62"/>
    </row>
    <row r="2417" spans="23:24" x14ac:dyDescent="0.2">
      <c r="W2417" s="62"/>
      <c r="X2417" s="62"/>
    </row>
    <row r="2418" spans="23:24" x14ac:dyDescent="0.2">
      <c r="W2418" s="62"/>
      <c r="X2418" s="62"/>
    </row>
    <row r="2419" spans="23:24" x14ac:dyDescent="0.2">
      <c r="W2419" s="62"/>
      <c r="X2419" s="62"/>
    </row>
    <row r="2420" spans="23:24" x14ac:dyDescent="0.2">
      <c r="W2420" s="62"/>
      <c r="X2420" s="62"/>
    </row>
    <row r="2421" spans="23:24" x14ac:dyDescent="0.2">
      <c r="W2421" s="62"/>
      <c r="X2421" s="62"/>
    </row>
    <row r="2422" spans="23:24" x14ac:dyDescent="0.2">
      <c r="W2422" s="62"/>
      <c r="X2422" s="62"/>
    </row>
    <row r="2423" spans="23:24" x14ac:dyDescent="0.2">
      <c r="W2423" s="62"/>
      <c r="X2423" s="62"/>
    </row>
    <row r="2424" spans="23:24" x14ac:dyDescent="0.2">
      <c r="W2424" s="62"/>
      <c r="X2424" s="62"/>
    </row>
    <row r="2425" spans="23:24" x14ac:dyDescent="0.2">
      <c r="W2425" s="62"/>
      <c r="X2425" s="62"/>
    </row>
    <row r="2426" spans="23:24" x14ac:dyDescent="0.2">
      <c r="W2426" s="62"/>
      <c r="X2426" s="62"/>
    </row>
    <row r="2427" spans="23:24" x14ac:dyDescent="0.2">
      <c r="W2427" s="62"/>
      <c r="X2427" s="62"/>
    </row>
    <row r="2428" spans="23:24" x14ac:dyDescent="0.2">
      <c r="W2428" s="62"/>
      <c r="X2428" s="62"/>
    </row>
    <row r="2429" spans="23:24" x14ac:dyDescent="0.2">
      <c r="W2429" s="62"/>
      <c r="X2429" s="62"/>
    </row>
    <row r="2430" spans="23:24" x14ac:dyDescent="0.2">
      <c r="W2430" s="62"/>
      <c r="X2430" s="62"/>
    </row>
    <row r="2431" spans="23:24" x14ac:dyDescent="0.2">
      <c r="W2431" s="62"/>
      <c r="X2431" s="62"/>
    </row>
    <row r="2432" spans="23:24" x14ac:dyDescent="0.2">
      <c r="W2432" s="62"/>
      <c r="X2432" s="62"/>
    </row>
    <row r="2433" spans="23:24" x14ac:dyDescent="0.2">
      <c r="W2433" s="62"/>
      <c r="X2433" s="62"/>
    </row>
    <row r="2434" spans="23:24" x14ac:dyDescent="0.2">
      <c r="W2434" s="62"/>
      <c r="X2434" s="62"/>
    </row>
    <row r="2435" spans="23:24" x14ac:dyDescent="0.2">
      <c r="W2435" s="62"/>
      <c r="X2435" s="62"/>
    </row>
    <row r="2436" spans="23:24" x14ac:dyDescent="0.2">
      <c r="W2436" s="62"/>
      <c r="X2436" s="62"/>
    </row>
    <row r="2437" spans="23:24" x14ac:dyDescent="0.2">
      <c r="W2437" s="62"/>
      <c r="X2437" s="62"/>
    </row>
    <row r="2438" spans="23:24" x14ac:dyDescent="0.2">
      <c r="W2438" s="62"/>
      <c r="X2438" s="62"/>
    </row>
    <row r="2439" spans="23:24" x14ac:dyDescent="0.2">
      <c r="W2439" s="62"/>
      <c r="X2439" s="62"/>
    </row>
    <row r="2440" spans="23:24" x14ac:dyDescent="0.2">
      <c r="W2440" s="62"/>
      <c r="X2440" s="62"/>
    </row>
    <row r="2441" spans="23:24" x14ac:dyDescent="0.2">
      <c r="W2441" s="62"/>
      <c r="X2441" s="62"/>
    </row>
    <row r="2442" spans="23:24" x14ac:dyDescent="0.2">
      <c r="W2442" s="62"/>
      <c r="X2442" s="62"/>
    </row>
    <row r="2443" spans="23:24" x14ac:dyDescent="0.2">
      <c r="W2443" s="62"/>
      <c r="X2443" s="62"/>
    </row>
    <row r="2444" spans="23:24" x14ac:dyDescent="0.2">
      <c r="W2444" s="62"/>
      <c r="X2444" s="62"/>
    </row>
    <row r="2445" spans="23:24" x14ac:dyDescent="0.2">
      <c r="W2445" s="62"/>
      <c r="X2445" s="62"/>
    </row>
    <row r="2446" spans="23:24" x14ac:dyDescent="0.2">
      <c r="W2446" s="62"/>
      <c r="X2446" s="62"/>
    </row>
    <row r="2447" spans="23:24" x14ac:dyDescent="0.2">
      <c r="W2447" s="62"/>
      <c r="X2447" s="62"/>
    </row>
    <row r="2448" spans="23:24" x14ac:dyDescent="0.2">
      <c r="W2448" s="62"/>
      <c r="X2448" s="62"/>
    </row>
    <row r="2449" spans="23:24" x14ac:dyDescent="0.2">
      <c r="W2449" s="62"/>
      <c r="X2449" s="62"/>
    </row>
    <row r="2450" spans="23:24" x14ac:dyDescent="0.2">
      <c r="W2450" s="62"/>
      <c r="X2450" s="62"/>
    </row>
    <row r="2451" spans="23:24" x14ac:dyDescent="0.2">
      <c r="W2451" s="62"/>
      <c r="X2451" s="62"/>
    </row>
    <row r="2452" spans="23:24" x14ac:dyDescent="0.2">
      <c r="W2452" s="62"/>
      <c r="X2452" s="62"/>
    </row>
    <row r="2453" spans="23:24" x14ac:dyDescent="0.2">
      <c r="W2453" s="62"/>
      <c r="X2453" s="62"/>
    </row>
    <row r="2454" spans="23:24" x14ac:dyDescent="0.2">
      <c r="W2454" s="62"/>
      <c r="X2454" s="62"/>
    </row>
    <row r="2455" spans="23:24" x14ac:dyDescent="0.2">
      <c r="W2455" s="62"/>
      <c r="X2455" s="62"/>
    </row>
    <row r="2456" spans="23:24" x14ac:dyDescent="0.2">
      <c r="W2456" s="62"/>
      <c r="X2456" s="62"/>
    </row>
    <row r="2457" spans="23:24" x14ac:dyDescent="0.2">
      <c r="W2457" s="62"/>
      <c r="X2457" s="62"/>
    </row>
    <row r="2458" spans="23:24" x14ac:dyDescent="0.2">
      <c r="W2458" s="62"/>
      <c r="X2458" s="62"/>
    </row>
    <row r="2459" spans="23:24" x14ac:dyDescent="0.2">
      <c r="W2459" s="62"/>
      <c r="X2459" s="62"/>
    </row>
    <row r="2460" spans="23:24" x14ac:dyDescent="0.2">
      <c r="W2460" s="62"/>
      <c r="X2460" s="62"/>
    </row>
    <row r="2461" spans="23:24" x14ac:dyDescent="0.2">
      <c r="W2461" s="62"/>
      <c r="X2461" s="62"/>
    </row>
    <row r="2462" spans="23:24" x14ac:dyDescent="0.2">
      <c r="W2462" s="62"/>
      <c r="X2462" s="62"/>
    </row>
    <row r="2463" spans="23:24" x14ac:dyDescent="0.2">
      <c r="W2463" s="62"/>
      <c r="X2463" s="62"/>
    </row>
    <row r="2464" spans="23:24" x14ac:dyDescent="0.2">
      <c r="W2464" s="62"/>
      <c r="X2464" s="62"/>
    </row>
    <row r="2465" spans="23:24" x14ac:dyDescent="0.2">
      <c r="W2465" s="62"/>
      <c r="X2465" s="62"/>
    </row>
    <row r="2466" spans="23:24" x14ac:dyDescent="0.2">
      <c r="W2466" s="62"/>
      <c r="X2466" s="62"/>
    </row>
    <row r="2467" spans="23:24" x14ac:dyDescent="0.2">
      <c r="W2467" s="62"/>
      <c r="X2467" s="62"/>
    </row>
    <row r="2468" spans="23:24" x14ac:dyDescent="0.2">
      <c r="W2468" s="62"/>
      <c r="X2468" s="62"/>
    </row>
    <row r="2469" spans="23:24" x14ac:dyDescent="0.2">
      <c r="W2469" s="62"/>
      <c r="X2469" s="62"/>
    </row>
    <row r="2470" spans="23:24" x14ac:dyDescent="0.2">
      <c r="W2470" s="62"/>
      <c r="X2470" s="62"/>
    </row>
    <row r="2471" spans="23:24" x14ac:dyDescent="0.2">
      <c r="W2471" s="62"/>
      <c r="X2471" s="62"/>
    </row>
    <row r="2472" spans="23:24" x14ac:dyDescent="0.2">
      <c r="W2472" s="62"/>
      <c r="X2472" s="62"/>
    </row>
    <row r="2473" spans="23:24" x14ac:dyDescent="0.2">
      <c r="W2473" s="62"/>
      <c r="X2473" s="62"/>
    </row>
    <row r="2474" spans="23:24" x14ac:dyDescent="0.2">
      <c r="W2474" s="62"/>
      <c r="X2474" s="62"/>
    </row>
    <row r="2475" spans="23:24" x14ac:dyDescent="0.2">
      <c r="W2475" s="62"/>
      <c r="X2475" s="62"/>
    </row>
    <row r="2476" spans="23:24" x14ac:dyDescent="0.2">
      <c r="W2476" s="62"/>
      <c r="X2476" s="62"/>
    </row>
    <row r="2477" spans="23:24" x14ac:dyDescent="0.2">
      <c r="W2477" s="62"/>
      <c r="X2477" s="62"/>
    </row>
    <row r="2478" spans="23:24" x14ac:dyDescent="0.2">
      <c r="W2478" s="62"/>
      <c r="X2478" s="62"/>
    </row>
    <row r="2479" spans="23:24" x14ac:dyDescent="0.2">
      <c r="W2479" s="62"/>
      <c r="X2479" s="62"/>
    </row>
    <row r="2480" spans="23:24" x14ac:dyDescent="0.2">
      <c r="W2480" s="62"/>
      <c r="X2480" s="62"/>
    </row>
    <row r="2481" spans="23:24" x14ac:dyDescent="0.2">
      <c r="W2481" s="62"/>
      <c r="X2481" s="62"/>
    </row>
    <row r="2482" spans="23:24" x14ac:dyDescent="0.2">
      <c r="W2482" s="62"/>
      <c r="X2482" s="62"/>
    </row>
    <row r="2483" spans="23:24" x14ac:dyDescent="0.2">
      <c r="W2483" s="62"/>
      <c r="X2483" s="62"/>
    </row>
    <row r="2484" spans="23:24" x14ac:dyDescent="0.2">
      <c r="W2484" s="62"/>
      <c r="X2484" s="62"/>
    </row>
    <row r="2485" spans="23:24" x14ac:dyDescent="0.2">
      <c r="W2485" s="62"/>
      <c r="X2485" s="62"/>
    </row>
    <row r="2486" spans="23:24" x14ac:dyDescent="0.2">
      <c r="W2486" s="62"/>
      <c r="X2486" s="62"/>
    </row>
    <row r="2487" spans="23:24" x14ac:dyDescent="0.2">
      <c r="W2487" s="62"/>
      <c r="X2487" s="62"/>
    </row>
    <row r="2488" spans="23:24" x14ac:dyDescent="0.2">
      <c r="W2488" s="62"/>
      <c r="X2488" s="62"/>
    </row>
    <row r="2489" spans="23:24" x14ac:dyDescent="0.2">
      <c r="W2489" s="62"/>
      <c r="X2489" s="62"/>
    </row>
    <row r="2490" spans="23:24" x14ac:dyDescent="0.2">
      <c r="W2490" s="62"/>
      <c r="X2490" s="62"/>
    </row>
    <row r="2491" spans="23:24" x14ac:dyDescent="0.2">
      <c r="W2491" s="62"/>
      <c r="X2491" s="62"/>
    </row>
    <row r="2492" spans="23:24" x14ac:dyDescent="0.2">
      <c r="W2492" s="62"/>
      <c r="X2492" s="62"/>
    </row>
    <row r="2493" spans="23:24" x14ac:dyDescent="0.2">
      <c r="W2493" s="62"/>
      <c r="X2493" s="62"/>
    </row>
    <row r="2494" spans="23:24" x14ac:dyDescent="0.2">
      <c r="W2494" s="62"/>
      <c r="X2494" s="62"/>
    </row>
    <row r="2495" spans="23:24" x14ac:dyDescent="0.2">
      <c r="W2495" s="62"/>
      <c r="X2495" s="62"/>
    </row>
    <row r="2496" spans="23:24" x14ac:dyDescent="0.2">
      <c r="W2496" s="62"/>
      <c r="X2496" s="62"/>
    </row>
    <row r="2497" spans="23:24" x14ac:dyDescent="0.2">
      <c r="W2497" s="62"/>
      <c r="X2497" s="62"/>
    </row>
    <row r="2498" spans="23:24" x14ac:dyDescent="0.2">
      <c r="W2498" s="62"/>
      <c r="X2498" s="62"/>
    </row>
    <row r="2499" spans="23:24" x14ac:dyDescent="0.2">
      <c r="W2499" s="62"/>
      <c r="X2499" s="62"/>
    </row>
    <row r="2500" spans="23:24" x14ac:dyDescent="0.2">
      <c r="W2500" s="62"/>
      <c r="X2500" s="62"/>
    </row>
    <row r="2501" spans="23:24" x14ac:dyDescent="0.2">
      <c r="W2501" s="62"/>
      <c r="X2501" s="62"/>
    </row>
    <row r="2502" spans="23:24" x14ac:dyDescent="0.2">
      <c r="W2502" s="62"/>
      <c r="X2502" s="62"/>
    </row>
    <row r="2503" spans="23:24" x14ac:dyDescent="0.2">
      <c r="W2503" s="62"/>
      <c r="X2503" s="62"/>
    </row>
    <row r="2504" spans="23:24" x14ac:dyDescent="0.2">
      <c r="W2504" s="62"/>
      <c r="X2504" s="62"/>
    </row>
    <row r="2505" spans="23:24" x14ac:dyDescent="0.2">
      <c r="W2505" s="62"/>
      <c r="X2505" s="62"/>
    </row>
    <row r="2506" spans="23:24" x14ac:dyDescent="0.2">
      <c r="W2506" s="62"/>
      <c r="X2506" s="62"/>
    </row>
    <row r="2507" spans="23:24" x14ac:dyDescent="0.2">
      <c r="W2507" s="62"/>
      <c r="X2507" s="62"/>
    </row>
    <row r="2508" spans="23:24" x14ac:dyDescent="0.2">
      <c r="W2508" s="62"/>
      <c r="X2508" s="62"/>
    </row>
    <row r="2509" spans="23:24" x14ac:dyDescent="0.2">
      <c r="W2509" s="62"/>
      <c r="X2509" s="62"/>
    </row>
    <row r="2510" spans="23:24" x14ac:dyDescent="0.2">
      <c r="W2510" s="62"/>
      <c r="X2510" s="62"/>
    </row>
    <row r="2511" spans="23:24" x14ac:dyDescent="0.2">
      <c r="W2511" s="62"/>
      <c r="X2511" s="62"/>
    </row>
    <row r="2512" spans="23:24" x14ac:dyDescent="0.2">
      <c r="W2512" s="62"/>
      <c r="X2512" s="62"/>
    </row>
    <row r="2513" spans="23:24" x14ac:dyDescent="0.2">
      <c r="W2513" s="62"/>
      <c r="X2513" s="62"/>
    </row>
    <row r="2514" spans="23:24" x14ac:dyDescent="0.2">
      <c r="W2514" s="62"/>
      <c r="X2514" s="62"/>
    </row>
    <row r="2515" spans="23:24" x14ac:dyDescent="0.2">
      <c r="W2515" s="62"/>
      <c r="X2515" s="62"/>
    </row>
    <row r="2516" spans="23:24" x14ac:dyDescent="0.2">
      <c r="W2516" s="62"/>
      <c r="X2516" s="62"/>
    </row>
    <row r="2517" spans="23:24" x14ac:dyDescent="0.2">
      <c r="W2517" s="62"/>
      <c r="X2517" s="62"/>
    </row>
    <row r="2518" spans="23:24" x14ac:dyDescent="0.2">
      <c r="W2518" s="62"/>
      <c r="X2518" s="62"/>
    </row>
    <row r="2519" spans="23:24" x14ac:dyDescent="0.2">
      <c r="W2519" s="62"/>
      <c r="X2519" s="62"/>
    </row>
    <row r="2520" spans="23:24" x14ac:dyDescent="0.2">
      <c r="W2520" s="62"/>
      <c r="X2520" s="62"/>
    </row>
    <row r="2521" spans="23:24" x14ac:dyDescent="0.2">
      <c r="W2521" s="62"/>
      <c r="X2521" s="62"/>
    </row>
    <row r="2522" spans="23:24" x14ac:dyDescent="0.2">
      <c r="W2522" s="62"/>
      <c r="X2522" s="62"/>
    </row>
    <row r="2523" spans="23:24" x14ac:dyDescent="0.2">
      <c r="W2523" s="62"/>
      <c r="X2523" s="62"/>
    </row>
    <row r="2524" spans="23:24" x14ac:dyDescent="0.2">
      <c r="W2524" s="62"/>
      <c r="X2524" s="62"/>
    </row>
    <row r="2525" spans="23:24" x14ac:dyDescent="0.2">
      <c r="W2525" s="62"/>
      <c r="X2525" s="62"/>
    </row>
    <row r="2526" spans="23:24" x14ac:dyDescent="0.2">
      <c r="W2526" s="62"/>
      <c r="X2526" s="62"/>
    </row>
    <row r="2527" spans="23:24" x14ac:dyDescent="0.2">
      <c r="W2527" s="62"/>
      <c r="X2527" s="62"/>
    </row>
    <row r="2528" spans="23:24" x14ac:dyDescent="0.2">
      <c r="W2528" s="62"/>
      <c r="X2528" s="62"/>
    </row>
    <row r="2529" spans="23:24" x14ac:dyDescent="0.2">
      <c r="W2529" s="62"/>
      <c r="X2529" s="62"/>
    </row>
    <row r="2530" spans="23:24" x14ac:dyDescent="0.2">
      <c r="W2530" s="62"/>
      <c r="X2530" s="62"/>
    </row>
    <row r="2531" spans="23:24" x14ac:dyDescent="0.2">
      <c r="W2531" s="62"/>
      <c r="X2531" s="62"/>
    </row>
    <row r="2532" spans="23:24" x14ac:dyDescent="0.2">
      <c r="W2532" s="62"/>
      <c r="X2532" s="62"/>
    </row>
    <row r="2533" spans="23:24" x14ac:dyDescent="0.2">
      <c r="W2533" s="62"/>
      <c r="X2533" s="62"/>
    </row>
    <row r="2534" spans="23:24" x14ac:dyDescent="0.2">
      <c r="W2534" s="62"/>
      <c r="X2534" s="62"/>
    </row>
    <row r="2535" spans="23:24" x14ac:dyDescent="0.2">
      <c r="W2535" s="62"/>
      <c r="X2535" s="62"/>
    </row>
    <row r="2536" spans="23:24" x14ac:dyDescent="0.2">
      <c r="W2536" s="62"/>
      <c r="X2536" s="62"/>
    </row>
    <row r="2537" spans="23:24" x14ac:dyDescent="0.2">
      <c r="W2537" s="62"/>
      <c r="X2537" s="62"/>
    </row>
    <row r="2538" spans="23:24" x14ac:dyDescent="0.2">
      <c r="W2538" s="62"/>
      <c r="X2538" s="62"/>
    </row>
    <row r="2539" spans="23:24" x14ac:dyDescent="0.2">
      <c r="W2539" s="62"/>
      <c r="X2539" s="62"/>
    </row>
    <row r="2540" spans="23:24" x14ac:dyDescent="0.2">
      <c r="W2540" s="62"/>
      <c r="X2540" s="62"/>
    </row>
    <row r="2541" spans="23:24" x14ac:dyDescent="0.2">
      <c r="W2541" s="62"/>
      <c r="X2541" s="62"/>
    </row>
    <row r="2542" spans="23:24" x14ac:dyDescent="0.2">
      <c r="W2542" s="62"/>
      <c r="X2542" s="62"/>
    </row>
    <row r="2543" spans="23:24" x14ac:dyDescent="0.2">
      <c r="W2543" s="62"/>
      <c r="X2543" s="62"/>
    </row>
    <row r="2544" spans="23:24" x14ac:dyDescent="0.2">
      <c r="W2544" s="62"/>
      <c r="X2544" s="62"/>
    </row>
    <row r="2545" spans="23:24" x14ac:dyDescent="0.2">
      <c r="W2545" s="62"/>
      <c r="X2545" s="62"/>
    </row>
    <row r="2546" spans="23:24" x14ac:dyDescent="0.2">
      <c r="W2546" s="62"/>
      <c r="X2546" s="62"/>
    </row>
    <row r="2547" spans="23:24" x14ac:dyDescent="0.2">
      <c r="W2547" s="62"/>
      <c r="X2547" s="62"/>
    </row>
    <row r="2548" spans="23:24" x14ac:dyDescent="0.2">
      <c r="W2548" s="62"/>
      <c r="X2548" s="62"/>
    </row>
    <row r="2549" spans="23:24" x14ac:dyDescent="0.2">
      <c r="W2549" s="62"/>
      <c r="X2549" s="62"/>
    </row>
    <row r="2550" spans="23:24" x14ac:dyDescent="0.2">
      <c r="W2550" s="62"/>
      <c r="X2550" s="62"/>
    </row>
    <row r="2551" spans="23:24" x14ac:dyDescent="0.2">
      <c r="W2551" s="62"/>
      <c r="X2551" s="62"/>
    </row>
    <row r="2552" spans="23:24" x14ac:dyDescent="0.2">
      <c r="W2552" s="62"/>
      <c r="X2552" s="62"/>
    </row>
    <row r="2553" spans="23:24" x14ac:dyDescent="0.2">
      <c r="W2553" s="62"/>
      <c r="X2553" s="62"/>
    </row>
    <row r="2554" spans="23:24" x14ac:dyDescent="0.2">
      <c r="W2554" s="62"/>
      <c r="X2554" s="62"/>
    </row>
    <row r="2555" spans="23:24" x14ac:dyDescent="0.2">
      <c r="W2555" s="62"/>
      <c r="X2555" s="62"/>
    </row>
    <row r="2556" spans="23:24" x14ac:dyDescent="0.2">
      <c r="W2556" s="62"/>
      <c r="X2556" s="62"/>
    </row>
    <row r="2557" spans="23:24" x14ac:dyDescent="0.2">
      <c r="W2557" s="62"/>
      <c r="X2557" s="62"/>
    </row>
    <row r="2558" spans="23:24" x14ac:dyDescent="0.2">
      <c r="W2558" s="62"/>
      <c r="X2558" s="62"/>
    </row>
    <row r="2559" spans="23:24" x14ac:dyDescent="0.2">
      <c r="W2559" s="62"/>
      <c r="X2559" s="62"/>
    </row>
    <row r="2560" spans="23:24" x14ac:dyDescent="0.2">
      <c r="W2560" s="62"/>
      <c r="X2560" s="62"/>
    </row>
    <row r="2561" spans="23:24" x14ac:dyDescent="0.2">
      <c r="W2561" s="62"/>
      <c r="X2561" s="62"/>
    </row>
    <row r="2562" spans="23:24" x14ac:dyDescent="0.2">
      <c r="W2562" s="62"/>
      <c r="X2562" s="62"/>
    </row>
    <row r="2563" spans="23:24" x14ac:dyDescent="0.2">
      <c r="W2563" s="62"/>
      <c r="X2563" s="62"/>
    </row>
    <row r="2564" spans="23:24" x14ac:dyDescent="0.2">
      <c r="W2564" s="62"/>
      <c r="X2564" s="62"/>
    </row>
    <row r="2565" spans="23:24" x14ac:dyDescent="0.2">
      <c r="W2565" s="62"/>
      <c r="X2565" s="62"/>
    </row>
    <row r="2566" spans="23:24" x14ac:dyDescent="0.2">
      <c r="W2566" s="62"/>
      <c r="X2566" s="62"/>
    </row>
    <row r="2567" spans="23:24" x14ac:dyDescent="0.2">
      <c r="W2567" s="62"/>
      <c r="X2567" s="62"/>
    </row>
    <row r="2568" spans="23:24" x14ac:dyDescent="0.2">
      <c r="W2568" s="62"/>
      <c r="X2568" s="62"/>
    </row>
    <row r="2569" spans="23:24" x14ac:dyDescent="0.2">
      <c r="W2569" s="62"/>
      <c r="X2569" s="62"/>
    </row>
    <row r="2570" spans="23:24" x14ac:dyDescent="0.2">
      <c r="W2570" s="62"/>
      <c r="X2570" s="62"/>
    </row>
    <row r="2571" spans="23:24" x14ac:dyDescent="0.2">
      <c r="W2571" s="62"/>
      <c r="X2571" s="62"/>
    </row>
    <row r="2572" spans="23:24" x14ac:dyDescent="0.2">
      <c r="W2572" s="62"/>
      <c r="X2572" s="62"/>
    </row>
    <row r="2573" spans="23:24" x14ac:dyDescent="0.2">
      <c r="W2573" s="62"/>
      <c r="X2573" s="62"/>
    </row>
    <row r="2574" spans="23:24" x14ac:dyDescent="0.2">
      <c r="W2574" s="62"/>
      <c r="X2574" s="62"/>
    </row>
    <row r="2575" spans="23:24" x14ac:dyDescent="0.2">
      <c r="W2575" s="62"/>
      <c r="X2575" s="62"/>
    </row>
    <row r="2576" spans="23:24" x14ac:dyDescent="0.2">
      <c r="W2576" s="62"/>
      <c r="X2576" s="62"/>
    </row>
    <row r="2577" spans="23:24" x14ac:dyDescent="0.2">
      <c r="W2577" s="62"/>
      <c r="X2577" s="62"/>
    </row>
    <row r="2578" spans="23:24" x14ac:dyDescent="0.2">
      <c r="W2578" s="62"/>
      <c r="X2578" s="62"/>
    </row>
    <row r="2579" spans="23:24" x14ac:dyDescent="0.2">
      <c r="W2579" s="62"/>
      <c r="X2579" s="62"/>
    </row>
    <row r="2580" spans="23:24" x14ac:dyDescent="0.2">
      <c r="W2580" s="62"/>
      <c r="X2580" s="62"/>
    </row>
    <row r="2581" spans="23:24" x14ac:dyDescent="0.2">
      <c r="W2581" s="62"/>
      <c r="X2581" s="62"/>
    </row>
    <row r="2582" spans="23:24" x14ac:dyDescent="0.2">
      <c r="W2582" s="62"/>
      <c r="X2582" s="62"/>
    </row>
    <row r="2583" spans="23:24" x14ac:dyDescent="0.2">
      <c r="W2583" s="62"/>
      <c r="X2583" s="62"/>
    </row>
    <row r="2584" spans="23:24" x14ac:dyDescent="0.2">
      <c r="W2584" s="62"/>
      <c r="X2584" s="62"/>
    </row>
    <row r="2585" spans="23:24" x14ac:dyDescent="0.2">
      <c r="W2585" s="62"/>
      <c r="X2585" s="62"/>
    </row>
    <row r="2586" spans="23:24" x14ac:dyDescent="0.2">
      <c r="W2586" s="62"/>
      <c r="X2586" s="62"/>
    </row>
    <row r="2587" spans="23:24" x14ac:dyDescent="0.2">
      <c r="W2587" s="62"/>
      <c r="X2587" s="62"/>
    </row>
    <row r="2588" spans="23:24" x14ac:dyDescent="0.2">
      <c r="W2588" s="62"/>
      <c r="X2588" s="62"/>
    </row>
    <row r="2589" spans="23:24" x14ac:dyDescent="0.2">
      <c r="W2589" s="62"/>
      <c r="X2589" s="62"/>
    </row>
    <row r="2590" spans="23:24" x14ac:dyDescent="0.2">
      <c r="W2590" s="62"/>
      <c r="X2590" s="62"/>
    </row>
    <row r="2591" spans="23:24" x14ac:dyDescent="0.2">
      <c r="W2591" s="62"/>
      <c r="X2591" s="62"/>
    </row>
    <row r="2592" spans="23:24" x14ac:dyDescent="0.2">
      <c r="W2592" s="62"/>
      <c r="X2592" s="62"/>
    </row>
    <row r="2593" spans="23:24" x14ac:dyDescent="0.2">
      <c r="W2593" s="62"/>
      <c r="X2593" s="62"/>
    </row>
    <row r="2594" spans="23:24" x14ac:dyDescent="0.2">
      <c r="W2594" s="62"/>
      <c r="X2594" s="62"/>
    </row>
    <row r="2595" spans="23:24" x14ac:dyDescent="0.2">
      <c r="W2595" s="62"/>
      <c r="X2595" s="62"/>
    </row>
    <row r="2596" spans="23:24" x14ac:dyDescent="0.2">
      <c r="W2596" s="62"/>
      <c r="X2596" s="62"/>
    </row>
    <row r="2597" spans="23:24" x14ac:dyDescent="0.2">
      <c r="W2597" s="62"/>
      <c r="X2597" s="62"/>
    </row>
    <row r="2598" spans="23:24" x14ac:dyDescent="0.2">
      <c r="W2598" s="62"/>
      <c r="X2598" s="62"/>
    </row>
    <row r="2599" spans="23:24" x14ac:dyDescent="0.2">
      <c r="W2599" s="62"/>
      <c r="X2599" s="62"/>
    </row>
    <row r="2600" spans="23:24" x14ac:dyDescent="0.2">
      <c r="W2600" s="62"/>
      <c r="X2600" s="62"/>
    </row>
    <row r="2601" spans="23:24" x14ac:dyDescent="0.2">
      <c r="W2601" s="62"/>
      <c r="X2601" s="62"/>
    </row>
    <row r="2602" spans="23:24" x14ac:dyDescent="0.2">
      <c r="W2602" s="62"/>
      <c r="X2602" s="62"/>
    </row>
    <row r="2603" spans="23:24" x14ac:dyDescent="0.2">
      <c r="W2603" s="62"/>
      <c r="X2603" s="62"/>
    </row>
    <row r="2604" spans="23:24" x14ac:dyDescent="0.2">
      <c r="W2604" s="62"/>
      <c r="X2604" s="62"/>
    </row>
    <row r="2605" spans="23:24" x14ac:dyDescent="0.2">
      <c r="W2605" s="62"/>
      <c r="X2605" s="62"/>
    </row>
    <row r="2606" spans="23:24" x14ac:dyDescent="0.2">
      <c r="W2606" s="62"/>
      <c r="X2606" s="62"/>
    </row>
    <row r="2607" spans="23:24" x14ac:dyDescent="0.2">
      <c r="W2607" s="62"/>
      <c r="X2607" s="62"/>
    </row>
    <row r="2608" spans="23:24" x14ac:dyDescent="0.2">
      <c r="W2608" s="62"/>
      <c r="X2608" s="62"/>
    </row>
    <row r="2609" spans="23:24" x14ac:dyDescent="0.2">
      <c r="W2609" s="62"/>
      <c r="X2609" s="62"/>
    </row>
    <row r="2610" spans="23:24" x14ac:dyDescent="0.2">
      <c r="W2610" s="62"/>
      <c r="X2610" s="62"/>
    </row>
    <row r="2611" spans="23:24" x14ac:dyDescent="0.2">
      <c r="W2611" s="62"/>
      <c r="X2611" s="62"/>
    </row>
    <row r="2612" spans="23:24" x14ac:dyDescent="0.2">
      <c r="W2612" s="62"/>
      <c r="X2612" s="62"/>
    </row>
    <row r="2613" spans="23:24" x14ac:dyDescent="0.2">
      <c r="W2613" s="62"/>
      <c r="X2613" s="62"/>
    </row>
    <row r="2614" spans="23:24" x14ac:dyDescent="0.2">
      <c r="W2614" s="62"/>
      <c r="X2614" s="62"/>
    </row>
    <row r="2615" spans="23:24" x14ac:dyDescent="0.2">
      <c r="W2615" s="62"/>
      <c r="X2615" s="62"/>
    </row>
    <row r="2616" spans="23:24" x14ac:dyDescent="0.2">
      <c r="W2616" s="62"/>
      <c r="X2616" s="62"/>
    </row>
    <row r="2617" spans="23:24" x14ac:dyDescent="0.2">
      <c r="W2617" s="62"/>
      <c r="X2617" s="62"/>
    </row>
    <row r="2618" spans="23:24" x14ac:dyDescent="0.2">
      <c r="W2618" s="62"/>
      <c r="X2618" s="62"/>
    </row>
    <row r="2619" spans="23:24" x14ac:dyDescent="0.2">
      <c r="W2619" s="62"/>
      <c r="X2619" s="62"/>
    </row>
    <row r="2620" spans="23:24" x14ac:dyDescent="0.2">
      <c r="W2620" s="62"/>
      <c r="X2620" s="62"/>
    </row>
    <row r="2621" spans="23:24" x14ac:dyDescent="0.2">
      <c r="W2621" s="62"/>
      <c r="X2621" s="62"/>
    </row>
    <row r="2622" spans="23:24" x14ac:dyDescent="0.2">
      <c r="W2622" s="62"/>
      <c r="X2622" s="62"/>
    </row>
    <row r="2623" spans="23:24" x14ac:dyDescent="0.2">
      <c r="W2623" s="62"/>
      <c r="X2623" s="62"/>
    </row>
    <row r="2624" spans="23:24" x14ac:dyDescent="0.2">
      <c r="W2624" s="62"/>
      <c r="X2624" s="62"/>
    </row>
    <row r="2625" spans="23:24" x14ac:dyDescent="0.2">
      <c r="W2625" s="62"/>
      <c r="X2625" s="62"/>
    </row>
    <row r="2626" spans="23:24" x14ac:dyDescent="0.2">
      <c r="W2626" s="62"/>
      <c r="X2626" s="62"/>
    </row>
    <row r="2627" spans="23:24" x14ac:dyDescent="0.2">
      <c r="W2627" s="62"/>
      <c r="X2627" s="62"/>
    </row>
    <row r="2628" spans="23:24" x14ac:dyDescent="0.2">
      <c r="W2628" s="62"/>
      <c r="X2628" s="62"/>
    </row>
    <row r="2629" spans="23:24" x14ac:dyDescent="0.2">
      <c r="W2629" s="62"/>
      <c r="X2629" s="62"/>
    </row>
    <row r="2630" spans="23:24" x14ac:dyDescent="0.2">
      <c r="W2630" s="62"/>
      <c r="X2630" s="62"/>
    </row>
    <row r="2631" spans="23:24" x14ac:dyDescent="0.2">
      <c r="W2631" s="62"/>
      <c r="X2631" s="62"/>
    </row>
    <row r="2632" spans="23:24" x14ac:dyDescent="0.2">
      <c r="W2632" s="62"/>
      <c r="X2632" s="62"/>
    </row>
    <row r="2633" spans="23:24" x14ac:dyDescent="0.2">
      <c r="W2633" s="62"/>
      <c r="X2633" s="62"/>
    </row>
    <row r="2634" spans="23:24" x14ac:dyDescent="0.2">
      <c r="W2634" s="62"/>
      <c r="X2634" s="62"/>
    </row>
    <row r="2635" spans="23:24" x14ac:dyDescent="0.2">
      <c r="W2635" s="62"/>
      <c r="X2635" s="62"/>
    </row>
    <row r="2636" spans="23:24" x14ac:dyDescent="0.2">
      <c r="W2636" s="62"/>
      <c r="X2636" s="62"/>
    </row>
    <row r="2637" spans="23:24" x14ac:dyDescent="0.2">
      <c r="W2637" s="62"/>
      <c r="X2637" s="62"/>
    </row>
    <row r="2638" spans="23:24" x14ac:dyDescent="0.2">
      <c r="W2638" s="62"/>
      <c r="X2638" s="62"/>
    </row>
    <row r="2639" spans="23:24" x14ac:dyDescent="0.2">
      <c r="W2639" s="62"/>
      <c r="X2639" s="62"/>
    </row>
    <row r="2640" spans="23:24" x14ac:dyDescent="0.2">
      <c r="W2640" s="62"/>
      <c r="X2640" s="62"/>
    </row>
    <row r="2641" spans="23:24" x14ac:dyDescent="0.2">
      <c r="W2641" s="62"/>
      <c r="X2641" s="62"/>
    </row>
    <row r="2642" spans="23:24" x14ac:dyDescent="0.2">
      <c r="W2642" s="62"/>
      <c r="X2642" s="62"/>
    </row>
    <row r="2643" spans="23:24" x14ac:dyDescent="0.2">
      <c r="W2643" s="62"/>
      <c r="X2643" s="62"/>
    </row>
    <row r="2644" spans="23:24" x14ac:dyDescent="0.2">
      <c r="W2644" s="62"/>
      <c r="X2644" s="62"/>
    </row>
    <row r="2645" spans="23:24" x14ac:dyDescent="0.2">
      <c r="W2645" s="62"/>
      <c r="X2645" s="62"/>
    </row>
    <row r="2646" spans="23:24" x14ac:dyDescent="0.2">
      <c r="W2646" s="62"/>
      <c r="X2646" s="62"/>
    </row>
    <row r="2647" spans="23:24" x14ac:dyDescent="0.2">
      <c r="W2647" s="62"/>
      <c r="X2647" s="62"/>
    </row>
    <row r="2648" spans="23:24" x14ac:dyDescent="0.2">
      <c r="W2648" s="62"/>
      <c r="X2648" s="62"/>
    </row>
    <row r="2649" spans="23:24" x14ac:dyDescent="0.2">
      <c r="W2649" s="62"/>
      <c r="X2649" s="62"/>
    </row>
    <row r="2650" spans="23:24" x14ac:dyDescent="0.2">
      <c r="W2650" s="62"/>
      <c r="X2650" s="62"/>
    </row>
    <row r="2651" spans="23:24" x14ac:dyDescent="0.2">
      <c r="W2651" s="62"/>
      <c r="X2651" s="62"/>
    </row>
    <row r="2652" spans="23:24" x14ac:dyDescent="0.2">
      <c r="W2652" s="62"/>
      <c r="X2652" s="62"/>
    </row>
    <row r="2653" spans="23:24" x14ac:dyDescent="0.2">
      <c r="W2653" s="62"/>
      <c r="X2653" s="62"/>
    </row>
    <row r="2654" spans="23:24" x14ac:dyDescent="0.2">
      <c r="W2654" s="62"/>
      <c r="X2654" s="62"/>
    </row>
    <row r="2655" spans="23:24" x14ac:dyDescent="0.2">
      <c r="W2655" s="62"/>
      <c r="X2655" s="62"/>
    </row>
    <row r="2656" spans="23:24" x14ac:dyDescent="0.2">
      <c r="W2656" s="62"/>
      <c r="X2656" s="62"/>
    </row>
    <row r="2657" spans="23:24" x14ac:dyDescent="0.2">
      <c r="W2657" s="62"/>
      <c r="X2657" s="62"/>
    </row>
    <row r="2658" spans="23:24" x14ac:dyDescent="0.2">
      <c r="W2658" s="62"/>
      <c r="X2658" s="62"/>
    </row>
    <row r="2659" spans="23:24" x14ac:dyDescent="0.2">
      <c r="W2659" s="62"/>
      <c r="X2659" s="62"/>
    </row>
    <row r="2660" spans="23:24" x14ac:dyDescent="0.2">
      <c r="W2660" s="62"/>
      <c r="X2660" s="62"/>
    </row>
    <row r="2661" spans="23:24" x14ac:dyDescent="0.2">
      <c r="W2661" s="62"/>
      <c r="X2661" s="62"/>
    </row>
    <row r="2662" spans="23:24" x14ac:dyDescent="0.2">
      <c r="W2662" s="62"/>
      <c r="X2662" s="62"/>
    </row>
    <row r="2663" spans="23:24" x14ac:dyDescent="0.2">
      <c r="W2663" s="62"/>
      <c r="X2663" s="62"/>
    </row>
    <row r="2664" spans="23:24" x14ac:dyDescent="0.2">
      <c r="W2664" s="62"/>
      <c r="X2664" s="62"/>
    </row>
    <row r="2665" spans="23:24" x14ac:dyDescent="0.2">
      <c r="W2665" s="62"/>
      <c r="X2665" s="62"/>
    </row>
    <row r="2666" spans="23:24" x14ac:dyDescent="0.2">
      <c r="W2666" s="62"/>
      <c r="X2666" s="62"/>
    </row>
    <row r="2667" spans="23:24" x14ac:dyDescent="0.2">
      <c r="W2667" s="62"/>
      <c r="X2667" s="62"/>
    </row>
    <row r="2668" spans="23:24" x14ac:dyDescent="0.2">
      <c r="W2668" s="62"/>
      <c r="X2668" s="62"/>
    </row>
    <row r="2669" spans="23:24" x14ac:dyDescent="0.2">
      <c r="W2669" s="62"/>
      <c r="X2669" s="62"/>
    </row>
    <row r="2670" spans="23:24" x14ac:dyDescent="0.2">
      <c r="W2670" s="62"/>
      <c r="X2670" s="62"/>
    </row>
    <row r="2671" spans="23:24" x14ac:dyDescent="0.2">
      <c r="W2671" s="62"/>
      <c r="X2671" s="62"/>
    </row>
    <row r="2672" spans="23:24" x14ac:dyDescent="0.2">
      <c r="W2672" s="62"/>
      <c r="X2672" s="62"/>
    </row>
    <row r="2673" spans="23:24" x14ac:dyDescent="0.2">
      <c r="W2673" s="62"/>
      <c r="X2673" s="62"/>
    </row>
    <row r="2674" spans="23:24" x14ac:dyDescent="0.2">
      <c r="W2674" s="62"/>
      <c r="X2674" s="62"/>
    </row>
    <row r="2675" spans="23:24" x14ac:dyDescent="0.2">
      <c r="W2675" s="62"/>
      <c r="X2675" s="62"/>
    </row>
    <row r="2676" spans="23:24" x14ac:dyDescent="0.2">
      <c r="W2676" s="62"/>
      <c r="X2676" s="62"/>
    </row>
    <row r="2677" spans="23:24" x14ac:dyDescent="0.2">
      <c r="W2677" s="62"/>
      <c r="X2677" s="62"/>
    </row>
    <row r="2678" spans="23:24" x14ac:dyDescent="0.2">
      <c r="W2678" s="62"/>
      <c r="X2678" s="62"/>
    </row>
    <row r="2679" spans="23:24" x14ac:dyDescent="0.2">
      <c r="W2679" s="62"/>
      <c r="X2679" s="62"/>
    </row>
    <row r="2680" spans="23:24" x14ac:dyDescent="0.2">
      <c r="W2680" s="62"/>
      <c r="X2680" s="62"/>
    </row>
    <row r="2681" spans="23:24" x14ac:dyDescent="0.2">
      <c r="W2681" s="62"/>
      <c r="X2681" s="62"/>
    </row>
    <row r="2682" spans="23:24" x14ac:dyDescent="0.2">
      <c r="W2682" s="62"/>
      <c r="X2682" s="62"/>
    </row>
    <row r="2683" spans="23:24" x14ac:dyDescent="0.2">
      <c r="W2683" s="62"/>
      <c r="X2683" s="62"/>
    </row>
    <row r="2684" spans="23:24" x14ac:dyDescent="0.2">
      <c r="W2684" s="62"/>
      <c r="X2684" s="62"/>
    </row>
    <row r="2685" spans="23:24" x14ac:dyDescent="0.2">
      <c r="W2685" s="62"/>
      <c r="X2685" s="62"/>
    </row>
    <row r="2686" spans="23:24" x14ac:dyDescent="0.2">
      <c r="W2686" s="62"/>
      <c r="X2686" s="62"/>
    </row>
    <row r="2687" spans="23:24" x14ac:dyDescent="0.2">
      <c r="W2687" s="62"/>
      <c r="X2687" s="62"/>
    </row>
    <row r="2688" spans="23:24" x14ac:dyDescent="0.2">
      <c r="W2688" s="62"/>
      <c r="X2688" s="62"/>
    </row>
    <row r="2689" spans="23:24" x14ac:dyDescent="0.2">
      <c r="W2689" s="62"/>
      <c r="X2689" s="62"/>
    </row>
    <row r="2690" spans="23:24" x14ac:dyDescent="0.2">
      <c r="W2690" s="62"/>
      <c r="X2690" s="62"/>
    </row>
    <row r="2691" spans="23:24" x14ac:dyDescent="0.2">
      <c r="W2691" s="62"/>
      <c r="X2691" s="62"/>
    </row>
    <row r="2692" spans="23:24" x14ac:dyDescent="0.2">
      <c r="W2692" s="62"/>
      <c r="X2692" s="62"/>
    </row>
    <row r="2693" spans="23:24" x14ac:dyDescent="0.2">
      <c r="W2693" s="62"/>
      <c r="X2693" s="62"/>
    </row>
    <row r="2694" spans="23:24" x14ac:dyDescent="0.2">
      <c r="W2694" s="62"/>
      <c r="X2694" s="62"/>
    </row>
    <row r="2695" spans="23:24" x14ac:dyDescent="0.2">
      <c r="W2695" s="62"/>
      <c r="X2695" s="62"/>
    </row>
    <row r="2696" spans="23:24" x14ac:dyDescent="0.2">
      <c r="W2696" s="62"/>
      <c r="X2696" s="62"/>
    </row>
    <row r="2697" spans="23:24" x14ac:dyDescent="0.2">
      <c r="W2697" s="62"/>
      <c r="X2697" s="62"/>
    </row>
    <row r="2698" spans="23:24" x14ac:dyDescent="0.2">
      <c r="W2698" s="62"/>
      <c r="X2698" s="62"/>
    </row>
    <row r="2699" spans="23:24" x14ac:dyDescent="0.2">
      <c r="W2699" s="62"/>
      <c r="X2699" s="62"/>
    </row>
    <row r="2700" spans="23:24" x14ac:dyDescent="0.2">
      <c r="W2700" s="62"/>
      <c r="X2700" s="62"/>
    </row>
    <row r="2701" spans="23:24" x14ac:dyDescent="0.2">
      <c r="W2701" s="62"/>
      <c r="X2701" s="62"/>
    </row>
    <row r="2702" spans="23:24" x14ac:dyDescent="0.2">
      <c r="W2702" s="62"/>
      <c r="X2702" s="62"/>
    </row>
    <row r="2703" spans="23:24" x14ac:dyDescent="0.2">
      <c r="W2703" s="62"/>
      <c r="X2703" s="62"/>
    </row>
    <row r="2704" spans="23:24" x14ac:dyDescent="0.2">
      <c r="W2704" s="62"/>
      <c r="X2704" s="62"/>
    </row>
    <row r="2705" spans="23:24" x14ac:dyDescent="0.2">
      <c r="W2705" s="62"/>
      <c r="X2705" s="62"/>
    </row>
    <row r="2706" spans="23:24" x14ac:dyDescent="0.2">
      <c r="W2706" s="62"/>
      <c r="X2706" s="62"/>
    </row>
    <row r="2707" spans="23:24" x14ac:dyDescent="0.2">
      <c r="W2707" s="62"/>
      <c r="X2707" s="62"/>
    </row>
    <row r="2708" spans="23:24" x14ac:dyDescent="0.2">
      <c r="W2708" s="62"/>
      <c r="X2708" s="62"/>
    </row>
    <row r="2709" spans="23:24" x14ac:dyDescent="0.2">
      <c r="W2709" s="62"/>
      <c r="X2709" s="62"/>
    </row>
    <row r="2710" spans="23:24" x14ac:dyDescent="0.2">
      <c r="W2710" s="62"/>
      <c r="X2710" s="62"/>
    </row>
    <row r="2711" spans="23:24" x14ac:dyDescent="0.2">
      <c r="W2711" s="62"/>
      <c r="X2711" s="62"/>
    </row>
    <row r="2712" spans="23:24" x14ac:dyDescent="0.2">
      <c r="W2712" s="62"/>
      <c r="X2712" s="62"/>
    </row>
    <row r="2713" spans="23:24" x14ac:dyDescent="0.2">
      <c r="W2713" s="62"/>
      <c r="X2713" s="62"/>
    </row>
    <row r="2714" spans="23:24" x14ac:dyDescent="0.2">
      <c r="W2714" s="62"/>
      <c r="X2714" s="62"/>
    </row>
    <row r="2715" spans="23:24" x14ac:dyDescent="0.2">
      <c r="W2715" s="62"/>
      <c r="X2715" s="62"/>
    </row>
    <row r="2716" spans="23:24" x14ac:dyDescent="0.2">
      <c r="W2716" s="62"/>
      <c r="X2716" s="62"/>
    </row>
    <row r="2717" spans="23:24" x14ac:dyDescent="0.2">
      <c r="W2717" s="62"/>
      <c r="X2717" s="62"/>
    </row>
    <row r="2718" spans="23:24" x14ac:dyDescent="0.2">
      <c r="W2718" s="62"/>
      <c r="X2718" s="62"/>
    </row>
    <row r="2719" spans="23:24" x14ac:dyDescent="0.2">
      <c r="W2719" s="62"/>
      <c r="X2719" s="62"/>
    </row>
    <row r="2720" spans="23:24" x14ac:dyDescent="0.2">
      <c r="W2720" s="62"/>
      <c r="X2720" s="62"/>
    </row>
    <row r="2721" spans="23:24" x14ac:dyDescent="0.2">
      <c r="W2721" s="62"/>
      <c r="X2721" s="62"/>
    </row>
    <row r="2722" spans="23:24" x14ac:dyDescent="0.2">
      <c r="W2722" s="62"/>
      <c r="X2722" s="62"/>
    </row>
    <row r="2723" spans="23:24" x14ac:dyDescent="0.2">
      <c r="W2723" s="62"/>
      <c r="X2723" s="62"/>
    </row>
    <row r="2724" spans="23:24" x14ac:dyDescent="0.2">
      <c r="W2724" s="62"/>
      <c r="X2724" s="62"/>
    </row>
    <row r="2725" spans="23:24" x14ac:dyDescent="0.2">
      <c r="W2725" s="62"/>
      <c r="X2725" s="62"/>
    </row>
    <row r="2726" spans="23:24" x14ac:dyDescent="0.2">
      <c r="W2726" s="62"/>
      <c r="X2726" s="62"/>
    </row>
    <row r="2727" spans="23:24" x14ac:dyDescent="0.2">
      <c r="W2727" s="62"/>
      <c r="X2727" s="62"/>
    </row>
    <row r="2728" spans="23:24" x14ac:dyDescent="0.2">
      <c r="W2728" s="62"/>
      <c r="X2728" s="62"/>
    </row>
    <row r="2729" spans="23:24" x14ac:dyDescent="0.2">
      <c r="W2729" s="62"/>
      <c r="X2729" s="62"/>
    </row>
    <row r="2730" spans="23:24" x14ac:dyDescent="0.2">
      <c r="W2730" s="62"/>
      <c r="X2730" s="62"/>
    </row>
    <row r="2731" spans="23:24" x14ac:dyDescent="0.2">
      <c r="W2731" s="62"/>
      <c r="X2731" s="62"/>
    </row>
    <row r="2732" spans="23:24" x14ac:dyDescent="0.2">
      <c r="W2732" s="62"/>
      <c r="X2732" s="62"/>
    </row>
    <row r="2733" spans="23:24" x14ac:dyDescent="0.2">
      <c r="W2733" s="62"/>
      <c r="X2733" s="62"/>
    </row>
    <row r="2734" spans="23:24" x14ac:dyDescent="0.2">
      <c r="W2734" s="62"/>
      <c r="X2734" s="62"/>
    </row>
    <row r="2735" spans="23:24" x14ac:dyDescent="0.2">
      <c r="W2735" s="62"/>
      <c r="X2735" s="62"/>
    </row>
    <row r="2736" spans="23:24" x14ac:dyDescent="0.2">
      <c r="W2736" s="62"/>
      <c r="X2736" s="62"/>
    </row>
    <row r="2737" spans="23:24" x14ac:dyDescent="0.2">
      <c r="W2737" s="62"/>
      <c r="X2737" s="62"/>
    </row>
    <row r="2738" spans="23:24" x14ac:dyDescent="0.2">
      <c r="W2738" s="62"/>
      <c r="X2738" s="62"/>
    </row>
    <row r="2739" spans="23:24" x14ac:dyDescent="0.2">
      <c r="W2739" s="62"/>
      <c r="X2739" s="62"/>
    </row>
    <row r="2740" spans="23:24" x14ac:dyDescent="0.2">
      <c r="W2740" s="62"/>
      <c r="X2740" s="62"/>
    </row>
    <row r="2741" spans="23:24" x14ac:dyDescent="0.2">
      <c r="W2741" s="62"/>
      <c r="X2741" s="62"/>
    </row>
    <row r="2742" spans="23:24" x14ac:dyDescent="0.2">
      <c r="W2742" s="62"/>
      <c r="X2742" s="62"/>
    </row>
    <row r="2743" spans="23:24" x14ac:dyDescent="0.2">
      <c r="W2743" s="62"/>
      <c r="X2743" s="62"/>
    </row>
    <row r="2744" spans="23:24" x14ac:dyDescent="0.2">
      <c r="W2744" s="62"/>
      <c r="X2744" s="62"/>
    </row>
    <row r="2745" spans="23:24" x14ac:dyDescent="0.2">
      <c r="W2745" s="62"/>
      <c r="X2745" s="62"/>
    </row>
    <row r="2746" spans="23:24" x14ac:dyDescent="0.2">
      <c r="W2746" s="62"/>
      <c r="X2746" s="62"/>
    </row>
    <row r="2747" spans="23:24" x14ac:dyDescent="0.2">
      <c r="W2747" s="62"/>
      <c r="X2747" s="62"/>
    </row>
    <row r="2748" spans="23:24" x14ac:dyDescent="0.2">
      <c r="W2748" s="62"/>
      <c r="X2748" s="62"/>
    </row>
    <row r="2749" spans="23:24" x14ac:dyDescent="0.2">
      <c r="W2749" s="62"/>
      <c r="X2749" s="62"/>
    </row>
    <row r="2750" spans="23:24" x14ac:dyDescent="0.2">
      <c r="W2750" s="62"/>
      <c r="X2750" s="62"/>
    </row>
    <row r="2751" spans="23:24" x14ac:dyDescent="0.2">
      <c r="W2751" s="62"/>
      <c r="X2751" s="62"/>
    </row>
    <row r="2752" spans="23:24" x14ac:dyDescent="0.2">
      <c r="W2752" s="62"/>
      <c r="X2752" s="62"/>
    </row>
    <row r="2753" spans="23:24" x14ac:dyDescent="0.2">
      <c r="W2753" s="62"/>
      <c r="X2753" s="62"/>
    </row>
    <row r="2754" spans="23:24" x14ac:dyDescent="0.2">
      <c r="W2754" s="62"/>
      <c r="X2754" s="62"/>
    </row>
    <row r="2755" spans="23:24" x14ac:dyDescent="0.2">
      <c r="W2755" s="62"/>
      <c r="X2755" s="62"/>
    </row>
    <row r="2756" spans="23:24" x14ac:dyDescent="0.2">
      <c r="W2756" s="62"/>
      <c r="X2756" s="62"/>
    </row>
    <row r="2757" spans="23:24" x14ac:dyDescent="0.2">
      <c r="W2757" s="62"/>
      <c r="X2757" s="62"/>
    </row>
    <row r="2758" spans="23:24" x14ac:dyDescent="0.2">
      <c r="W2758" s="62"/>
      <c r="X2758" s="62"/>
    </row>
    <row r="2759" spans="23:24" x14ac:dyDescent="0.2">
      <c r="W2759" s="62"/>
      <c r="X2759" s="62"/>
    </row>
    <row r="2760" spans="23:24" x14ac:dyDescent="0.2">
      <c r="W2760" s="62"/>
      <c r="X2760" s="62"/>
    </row>
    <row r="2761" spans="23:24" x14ac:dyDescent="0.2">
      <c r="W2761" s="62"/>
      <c r="X2761" s="62"/>
    </row>
    <row r="2762" spans="23:24" x14ac:dyDescent="0.2">
      <c r="W2762" s="62"/>
      <c r="X2762" s="62"/>
    </row>
    <row r="2763" spans="23:24" x14ac:dyDescent="0.2">
      <c r="W2763" s="62"/>
      <c r="X2763" s="62"/>
    </row>
    <row r="2764" spans="23:24" x14ac:dyDescent="0.2">
      <c r="W2764" s="62"/>
      <c r="X2764" s="62"/>
    </row>
    <row r="2765" spans="23:24" x14ac:dyDescent="0.2">
      <c r="W2765" s="62"/>
      <c r="X2765" s="62"/>
    </row>
    <row r="2766" spans="23:24" x14ac:dyDescent="0.2">
      <c r="W2766" s="62"/>
      <c r="X2766" s="62"/>
    </row>
    <row r="2767" spans="23:24" x14ac:dyDescent="0.2">
      <c r="W2767" s="62"/>
      <c r="X2767" s="62"/>
    </row>
    <row r="2768" spans="23:24" x14ac:dyDescent="0.2">
      <c r="W2768" s="62"/>
      <c r="X2768" s="62"/>
    </row>
    <row r="2769" spans="23:24" x14ac:dyDescent="0.2">
      <c r="W2769" s="62"/>
      <c r="X2769" s="62"/>
    </row>
    <row r="2770" spans="23:24" x14ac:dyDescent="0.2">
      <c r="W2770" s="62"/>
      <c r="X2770" s="62"/>
    </row>
    <row r="2771" spans="23:24" x14ac:dyDescent="0.2">
      <c r="W2771" s="62"/>
      <c r="X2771" s="62"/>
    </row>
    <row r="2772" spans="23:24" x14ac:dyDescent="0.2">
      <c r="W2772" s="62"/>
      <c r="X2772" s="62"/>
    </row>
    <row r="2773" spans="23:24" x14ac:dyDescent="0.2">
      <c r="W2773" s="62"/>
      <c r="X2773" s="62"/>
    </row>
    <row r="2774" spans="23:24" x14ac:dyDescent="0.2">
      <c r="W2774" s="62"/>
      <c r="X2774" s="62"/>
    </row>
    <row r="2775" spans="23:24" x14ac:dyDescent="0.2">
      <c r="W2775" s="62"/>
      <c r="X2775" s="62"/>
    </row>
    <row r="2776" spans="23:24" x14ac:dyDescent="0.2">
      <c r="W2776" s="62"/>
      <c r="X2776" s="62"/>
    </row>
    <row r="2777" spans="23:24" x14ac:dyDescent="0.2">
      <c r="W2777" s="62"/>
      <c r="X2777" s="62"/>
    </row>
    <row r="2778" spans="23:24" x14ac:dyDescent="0.2">
      <c r="W2778" s="62"/>
      <c r="X2778" s="62"/>
    </row>
    <row r="2779" spans="23:24" x14ac:dyDescent="0.2">
      <c r="W2779" s="62"/>
      <c r="X2779" s="62"/>
    </row>
    <row r="2780" spans="23:24" x14ac:dyDescent="0.2">
      <c r="W2780" s="62"/>
      <c r="X2780" s="62"/>
    </row>
    <row r="2781" spans="23:24" x14ac:dyDescent="0.2">
      <c r="W2781" s="62"/>
      <c r="X2781" s="62"/>
    </row>
    <row r="2782" spans="23:24" x14ac:dyDescent="0.2">
      <c r="W2782" s="62"/>
      <c r="X2782" s="62"/>
    </row>
    <row r="2783" spans="23:24" x14ac:dyDescent="0.2">
      <c r="W2783" s="62"/>
      <c r="X2783" s="62"/>
    </row>
    <row r="2784" spans="23:24" x14ac:dyDescent="0.2">
      <c r="W2784" s="62"/>
      <c r="X2784" s="62"/>
    </row>
    <row r="2785" spans="23:24" x14ac:dyDescent="0.2">
      <c r="W2785" s="62"/>
      <c r="X2785" s="62"/>
    </row>
    <row r="2786" spans="23:24" x14ac:dyDescent="0.2">
      <c r="W2786" s="62"/>
      <c r="X2786" s="62"/>
    </row>
    <row r="2787" spans="23:24" x14ac:dyDescent="0.2">
      <c r="W2787" s="62"/>
      <c r="X2787" s="62"/>
    </row>
    <row r="2788" spans="23:24" x14ac:dyDescent="0.2">
      <c r="W2788" s="62"/>
      <c r="X2788" s="62"/>
    </row>
    <row r="2789" spans="23:24" x14ac:dyDescent="0.2">
      <c r="W2789" s="62"/>
      <c r="X2789" s="62"/>
    </row>
    <row r="2790" spans="23:24" x14ac:dyDescent="0.2">
      <c r="W2790" s="62"/>
      <c r="X2790" s="62"/>
    </row>
    <row r="2791" spans="23:24" x14ac:dyDescent="0.2">
      <c r="W2791" s="62"/>
      <c r="X2791" s="62"/>
    </row>
    <row r="2792" spans="23:24" x14ac:dyDescent="0.2">
      <c r="W2792" s="62"/>
      <c r="X2792" s="62"/>
    </row>
    <row r="2793" spans="23:24" x14ac:dyDescent="0.2">
      <c r="W2793" s="62"/>
      <c r="X2793" s="62"/>
    </row>
    <row r="2794" spans="23:24" x14ac:dyDescent="0.2">
      <c r="W2794" s="62"/>
      <c r="X2794" s="62"/>
    </row>
    <row r="2795" spans="23:24" x14ac:dyDescent="0.2">
      <c r="W2795" s="62"/>
      <c r="X2795" s="62"/>
    </row>
    <row r="2796" spans="23:24" x14ac:dyDescent="0.2">
      <c r="W2796" s="62"/>
      <c r="X2796" s="62"/>
    </row>
    <row r="2797" spans="23:24" x14ac:dyDescent="0.2">
      <c r="W2797" s="62"/>
      <c r="X2797" s="62"/>
    </row>
    <row r="2798" spans="23:24" x14ac:dyDescent="0.2">
      <c r="W2798" s="62"/>
      <c r="X2798" s="62"/>
    </row>
    <row r="2799" spans="23:24" x14ac:dyDescent="0.2">
      <c r="W2799" s="62"/>
      <c r="X2799" s="62"/>
    </row>
    <row r="2800" spans="23:24" x14ac:dyDescent="0.2">
      <c r="W2800" s="62"/>
      <c r="X2800" s="62"/>
    </row>
    <row r="2801" spans="23:24" x14ac:dyDescent="0.2">
      <c r="W2801" s="62"/>
      <c r="X2801" s="62"/>
    </row>
    <row r="2802" spans="23:24" x14ac:dyDescent="0.2">
      <c r="W2802" s="62"/>
      <c r="X2802" s="62"/>
    </row>
    <row r="2803" spans="23:24" x14ac:dyDescent="0.2">
      <c r="W2803" s="62"/>
      <c r="X2803" s="62"/>
    </row>
    <row r="2804" spans="23:24" x14ac:dyDescent="0.2">
      <c r="W2804" s="62"/>
      <c r="X2804" s="62"/>
    </row>
    <row r="2805" spans="23:24" x14ac:dyDescent="0.2">
      <c r="W2805" s="62"/>
      <c r="X2805" s="62"/>
    </row>
    <row r="2806" spans="23:24" x14ac:dyDescent="0.2">
      <c r="W2806" s="62"/>
      <c r="X2806" s="62"/>
    </row>
    <row r="2807" spans="23:24" x14ac:dyDescent="0.2">
      <c r="W2807" s="62"/>
      <c r="X2807" s="62"/>
    </row>
    <row r="2808" spans="23:24" x14ac:dyDescent="0.2">
      <c r="W2808" s="62"/>
      <c r="X2808" s="62"/>
    </row>
    <row r="2809" spans="23:24" x14ac:dyDescent="0.2">
      <c r="W2809" s="62"/>
      <c r="X2809" s="62"/>
    </row>
    <row r="2810" spans="23:24" x14ac:dyDescent="0.2">
      <c r="W2810" s="62"/>
      <c r="X2810" s="62"/>
    </row>
    <row r="2811" spans="23:24" x14ac:dyDescent="0.2">
      <c r="W2811" s="62"/>
      <c r="X2811" s="62"/>
    </row>
    <row r="2812" spans="23:24" x14ac:dyDescent="0.2">
      <c r="W2812" s="62"/>
      <c r="X2812" s="62"/>
    </row>
    <row r="2813" spans="23:24" x14ac:dyDescent="0.2">
      <c r="W2813" s="62"/>
      <c r="X2813" s="62"/>
    </row>
    <row r="2814" spans="23:24" x14ac:dyDescent="0.2">
      <c r="W2814" s="62"/>
      <c r="X2814" s="62"/>
    </row>
    <row r="2815" spans="23:24" x14ac:dyDescent="0.2">
      <c r="W2815" s="62"/>
      <c r="X2815" s="62"/>
    </row>
    <row r="2816" spans="23:24" x14ac:dyDescent="0.2">
      <c r="W2816" s="62"/>
      <c r="X2816" s="62"/>
    </row>
    <row r="2817" spans="23:24" x14ac:dyDescent="0.2">
      <c r="W2817" s="62"/>
      <c r="X2817" s="62"/>
    </row>
    <row r="2818" spans="23:24" x14ac:dyDescent="0.2">
      <c r="W2818" s="62"/>
      <c r="X2818" s="62"/>
    </row>
    <row r="2819" spans="23:24" x14ac:dyDescent="0.2">
      <c r="W2819" s="62"/>
      <c r="X2819" s="62"/>
    </row>
    <row r="2820" spans="23:24" x14ac:dyDescent="0.2">
      <c r="W2820" s="62"/>
      <c r="X2820" s="62"/>
    </row>
    <row r="2821" spans="23:24" x14ac:dyDescent="0.2">
      <c r="W2821" s="62"/>
      <c r="X2821" s="62"/>
    </row>
    <row r="2822" spans="23:24" x14ac:dyDescent="0.2">
      <c r="W2822" s="62"/>
      <c r="X2822" s="62"/>
    </row>
    <row r="2823" spans="23:24" x14ac:dyDescent="0.2">
      <c r="W2823" s="62"/>
      <c r="X2823" s="62"/>
    </row>
    <row r="2824" spans="23:24" x14ac:dyDescent="0.2">
      <c r="W2824" s="62"/>
      <c r="X2824" s="62"/>
    </row>
    <row r="2825" spans="23:24" x14ac:dyDescent="0.2">
      <c r="W2825" s="62"/>
      <c r="X2825" s="62"/>
    </row>
    <row r="2826" spans="23:24" x14ac:dyDescent="0.2">
      <c r="W2826" s="62"/>
      <c r="X2826" s="62"/>
    </row>
    <row r="2827" spans="23:24" x14ac:dyDescent="0.2">
      <c r="W2827" s="62"/>
      <c r="X2827" s="62"/>
    </row>
    <row r="2828" spans="23:24" x14ac:dyDescent="0.2">
      <c r="W2828" s="62"/>
      <c r="X2828" s="62"/>
    </row>
    <row r="2829" spans="23:24" x14ac:dyDescent="0.2">
      <c r="W2829" s="62"/>
      <c r="X2829" s="62"/>
    </row>
    <row r="2830" spans="23:24" x14ac:dyDescent="0.2">
      <c r="W2830" s="62"/>
      <c r="X2830" s="62"/>
    </row>
    <row r="2831" spans="23:24" x14ac:dyDescent="0.2">
      <c r="W2831" s="62"/>
      <c r="X2831" s="62"/>
    </row>
    <row r="2832" spans="23:24" x14ac:dyDescent="0.2">
      <c r="W2832" s="62"/>
      <c r="X2832" s="62"/>
    </row>
    <row r="2833" spans="23:24" x14ac:dyDescent="0.2">
      <c r="W2833" s="62"/>
      <c r="X2833" s="62"/>
    </row>
    <row r="2834" spans="23:24" x14ac:dyDescent="0.2">
      <c r="W2834" s="62"/>
      <c r="X2834" s="62"/>
    </row>
    <row r="2835" spans="23:24" x14ac:dyDescent="0.2">
      <c r="W2835" s="62"/>
      <c r="X2835" s="62"/>
    </row>
    <row r="2836" spans="23:24" x14ac:dyDescent="0.2">
      <c r="W2836" s="62"/>
      <c r="X2836" s="62"/>
    </row>
    <row r="2837" spans="23:24" x14ac:dyDescent="0.2">
      <c r="W2837" s="62"/>
      <c r="X2837" s="62"/>
    </row>
    <row r="2838" spans="23:24" x14ac:dyDescent="0.2">
      <c r="W2838" s="62"/>
      <c r="X2838" s="62"/>
    </row>
    <row r="2839" spans="23:24" x14ac:dyDescent="0.2">
      <c r="W2839" s="62"/>
      <c r="X2839" s="62"/>
    </row>
    <row r="2840" spans="23:24" x14ac:dyDescent="0.2">
      <c r="W2840" s="62"/>
      <c r="X2840" s="62"/>
    </row>
    <row r="2841" spans="23:24" x14ac:dyDescent="0.2">
      <c r="W2841" s="62"/>
      <c r="X2841" s="62"/>
    </row>
    <row r="2842" spans="23:24" x14ac:dyDescent="0.2">
      <c r="W2842" s="62"/>
      <c r="X2842" s="62"/>
    </row>
    <row r="2843" spans="23:24" x14ac:dyDescent="0.2">
      <c r="W2843" s="62"/>
      <c r="X2843" s="62"/>
    </row>
    <row r="2844" spans="23:24" x14ac:dyDescent="0.2">
      <c r="W2844" s="62"/>
      <c r="X2844" s="62"/>
    </row>
    <row r="2845" spans="23:24" x14ac:dyDescent="0.2">
      <c r="W2845" s="62"/>
      <c r="X2845" s="62"/>
    </row>
    <row r="2846" spans="23:24" x14ac:dyDescent="0.2">
      <c r="W2846" s="62"/>
      <c r="X2846" s="62"/>
    </row>
    <row r="2847" spans="23:24" x14ac:dyDescent="0.2">
      <c r="W2847" s="62"/>
      <c r="X2847" s="62"/>
    </row>
    <row r="2848" spans="23:24" x14ac:dyDescent="0.2">
      <c r="W2848" s="62"/>
      <c r="X2848" s="62"/>
    </row>
    <row r="2849" spans="23:24" x14ac:dyDescent="0.2">
      <c r="W2849" s="62"/>
      <c r="X2849" s="62"/>
    </row>
    <row r="2850" spans="23:24" x14ac:dyDescent="0.2">
      <c r="W2850" s="62"/>
      <c r="X2850" s="62"/>
    </row>
    <row r="2851" spans="23:24" x14ac:dyDescent="0.2">
      <c r="W2851" s="62"/>
      <c r="X2851" s="62"/>
    </row>
    <row r="2852" spans="23:24" x14ac:dyDescent="0.2">
      <c r="W2852" s="62"/>
      <c r="X2852" s="62"/>
    </row>
    <row r="2853" spans="23:24" x14ac:dyDescent="0.2">
      <c r="W2853" s="62"/>
      <c r="X2853" s="62"/>
    </row>
    <row r="2854" spans="23:24" x14ac:dyDescent="0.2">
      <c r="W2854" s="62"/>
      <c r="X2854" s="62"/>
    </row>
    <row r="2855" spans="23:24" x14ac:dyDescent="0.2">
      <c r="W2855" s="62"/>
      <c r="X2855" s="62"/>
    </row>
    <row r="2856" spans="23:24" x14ac:dyDescent="0.2">
      <c r="W2856" s="62"/>
      <c r="X2856" s="62"/>
    </row>
    <row r="2857" spans="23:24" x14ac:dyDescent="0.2">
      <c r="W2857" s="62"/>
      <c r="X2857" s="62"/>
    </row>
    <row r="2858" spans="23:24" x14ac:dyDescent="0.2">
      <c r="W2858" s="62"/>
      <c r="X2858" s="62"/>
    </row>
    <row r="2859" spans="23:24" x14ac:dyDescent="0.2">
      <c r="W2859" s="62"/>
      <c r="X2859" s="62"/>
    </row>
    <row r="2860" spans="23:24" x14ac:dyDescent="0.2">
      <c r="W2860" s="62"/>
      <c r="X2860" s="62"/>
    </row>
    <row r="2861" spans="23:24" x14ac:dyDescent="0.2">
      <c r="W2861" s="62"/>
      <c r="X2861" s="62"/>
    </row>
    <row r="2862" spans="23:24" x14ac:dyDescent="0.2">
      <c r="W2862" s="62"/>
      <c r="X2862" s="62"/>
    </row>
    <row r="2863" spans="23:24" x14ac:dyDescent="0.2">
      <c r="W2863" s="62"/>
      <c r="X2863" s="62"/>
    </row>
    <row r="2864" spans="23:24" x14ac:dyDescent="0.2">
      <c r="W2864" s="62"/>
      <c r="X2864" s="62"/>
    </row>
    <row r="2865" spans="23:24" x14ac:dyDescent="0.2">
      <c r="W2865" s="62"/>
      <c r="X2865" s="62"/>
    </row>
    <row r="2866" spans="23:24" x14ac:dyDescent="0.2">
      <c r="W2866" s="62"/>
      <c r="X2866" s="62"/>
    </row>
    <row r="2867" spans="23:24" x14ac:dyDescent="0.2">
      <c r="W2867" s="62"/>
      <c r="X2867" s="62"/>
    </row>
    <row r="2868" spans="23:24" x14ac:dyDescent="0.2">
      <c r="W2868" s="62"/>
      <c r="X2868" s="62"/>
    </row>
    <row r="2869" spans="23:24" x14ac:dyDescent="0.2">
      <c r="W2869" s="62"/>
      <c r="X2869" s="62"/>
    </row>
    <row r="2870" spans="23:24" x14ac:dyDescent="0.2">
      <c r="W2870" s="62"/>
      <c r="X2870" s="62"/>
    </row>
    <row r="2871" spans="23:24" x14ac:dyDescent="0.2">
      <c r="W2871" s="62"/>
      <c r="X2871" s="62"/>
    </row>
    <row r="2872" spans="23:24" x14ac:dyDescent="0.2">
      <c r="W2872" s="62"/>
      <c r="X2872" s="62"/>
    </row>
    <row r="2873" spans="23:24" x14ac:dyDescent="0.2">
      <c r="W2873" s="62"/>
      <c r="X2873" s="62"/>
    </row>
    <row r="2874" spans="23:24" x14ac:dyDescent="0.2">
      <c r="W2874" s="62"/>
      <c r="X2874" s="62"/>
    </row>
    <row r="2875" spans="23:24" x14ac:dyDescent="0.2">
      <c r="W2875" s="62"/>
      <c r="X2875" s="62"/>
    </row>
    <row r="2876" spans="23:24" x14ac:dyDescent="0.2">
      <c r="W2876" s="62"/>
      <c r="X2876" s="62"/>
    </row>
    <row r="2877" spans="23:24" x14ac:dyDescent="0.2">
      <c r="W2877" s="62"/>
      <c r="X2877" s="62"/>
    </row>
    <row r="2878" spans="23:24" x14ac:dyDescent="0.2">
      <c r="W2878" s="62"/>
      <c r="X2878" s="62"/>
    </row>
    <row r="2879" spans="23:24" x14ac:dyDescent="0.2">
      <c r="W2879" s="62"/>
      <c r="X2879" s="62"/>
    </row>
    <row r="2880" spans="23:24" x14ac:dyDescent="0.2">
      <c r="W2880" s="62"/>
      <c r="X2880" s="62"/>
    </row>
    <row r="2881" spans="23:24" x14ac:dyDescent="0.2">
      <c r="W2881" s="62"/>
      <c r="X2881" s="62"/>
    </row>
    <row r="2882" spans="23:24" x14ac:dyDescent="0.2">
      <c r="W2882" s="62"/>
      <c r="X2882" s="62"/>
    </row>
    <row r="2883" spans="23:24" x14ac:dyDescent="0.2">
      <c r="W2883" s="62"/>
      <c r="X2883" s="62"/>
    </row>
    <row r="2884" spans="23:24" x14ac:dyDescent="0.2">
      <c r="W2884" s="62"/>
      <c r="X2884" s="62"/>
    </row>
    <row r="2885" spans="23:24" x14ac:dyDescent="0.2">
      <c r="W2885" s="62"/>
      <c r="X2885" s="62"/>
    </row>
    <row r="2886" spans="23:24" x14ac:dyDescent="0.2">
      <c r="W2886" s="62"/>
      <c r="X2886" s="62"/>
    </row>
    <row r="2887" spans="23:24" x14ac:dyDescent="0.2">
      <c r="W2887" s="62"/>
      <c r="X2887" s="62"/>
    </row>
    <row r="2888" spans="23:24" x14ac:dyDescent="0.2">
      <c r="W2888" s="62"/>
      <c r="X2888" s="62"/>
    </row>
    <row r="2889" spans="23:24" x14ac:dyDescent="0.2">
      <c r="W2889" s="62"/>
      <c r="X2889" s="62"/>
    </row>
    <row r="2890" spans="23:24" x14ac:dyDescent="0.2">
      <c r="W2890" s="62"/>
      <c r="X2890" s="62"/>
    </row>
    <row r="2891" spans="23:24" x14ac:dyDescent="0.2">
      <c r="W2891" s="62"/>
      <c r="X2891" s="62"/>
    </row>
    <row r="2892" spans="23:24" x14ac:dyDescent="0.2">
      <c r="W2892" s="62"/>
      <c r="X2892" s="62"/>
    </row>
    <row r="2893" spans="23:24" x14ac:dyDescent="0.2">
      <c r="W2893" s="62"/>
      <c r="X2893" s="62"/>
    </row>
    <row r="2894" spans="23:24" x14ac:dyDescent="0.2">
      <c r="W2894" s="62"/>
      <c r="X2894" s="62"/>
    </row>
    <row r="2895" spans="23:24" x14ac:dyDescent="0.2">
      <c r="W2895" s="62"/>
      <c r="X2895" s="62"/>
    </row>
    <row r="2896" spans="23:24" x14ac:dyDescent="0.2">
      <c r="W2896" s="62"/>
      <c r="X2896" s="62"/>
    </row>
    <row r="2897" spans="23:24" x14ac:dyDescent="0.2">
      <c r="W2897" s="62"/>
      <c r="X2897" s="62"/>
    </row>
    <row r="2898" spans="23:24" x14ac:dyDescent="0.2">
      <c r="W2898" s="62"/>
      <c r="X2898" s="62"/>
    </row>
    <row r="2899" spans="23:24" x14ac:dyDescent="0.2">
      <c r="W2899" s="62"/>
      <c r="X2899" s="62"/>
    </row>
    <row r="2900" spans="23:24" x14ac:dyDescent="0.2">
      <c r="W2900" s="62"/>
      <c r="X2900" s="62"/>
    </row>
    <row r="2901" spans="23:24" x14ac:dyDescent="0.2">
      <c r="W2901" s="62"/>
      <c r="X2901" s="62"/>
    </row>
    <row r="2902" spans="23:24" x14ac:dyDescent="0.2">
      <c r="W2902" s="62"/>
      <c r="X2902" s="62"/>
    </row>
    <row r="2903" spans="23:24" x14ac:dyDescent="0.2">
      <c r="W2903" s="62"/>
      <c r="X2903" s="62"/>
    </row>
    <row r="2904" spans="23:24" x14ac:dyDescent="0.2">
      <c r="W2904" s="62"/>
      <c r="X2904" s="62"/>
    </row>
    <row r="2905" spans="23:24" x14ac:dyDescent="0.2">
      <c r="W2905" s="62"/>
      <c r="X2905" s="62"/>
    </row>
    <row r="2906" spans="23:24" x14ac:dyDescent="0.2">
      <c r="W2906" s="62"/>
      <c r="X2906" s="62"/>
    </row>
    <row r="2907" spans="23:24" x14ac:dyDescent="0.2">
      <c r="W2907" s="62"/>
      <c r="X2907" s="62"/>
    </row>
    <row r="2908" spans="23:24" x14ac:dyDescent="0.2">
      <c r="W2908" s="62"/>
      <c r="X2908" s="62"/>
    </row>
    <row r="2909" spans="23:24" x14ac:dyDescent="0.2">
      <c r="W2909" s="62"/>
      <c r="X2909" s="62"/>
    </row>
    <row r="2910" spans="23:24" x14ac:dyDescent="0.2">
      <c r="W2910" s="62"/>
      <c r="X2910" s="62"/>
    </row>
    <row r="2911" spans="23:24" x14ac:dyDescent="0.2">
      <c r="W2911" s="62"/>
      <c r="X2911" s="62"/>
    </row>
    <row r="2912" spans="23:24" x14ac:dyDescent="0.2">
      <c r="W2912" s="62"/>
      <c r="X2912" s="62"/>
    </row>
    <row r="2913" spans="23:24" x14ac:dyDescent="0.2">
      <c r="W2913" s="62"/>
      <c r="X2913" s="62"/>
    </row>
    <row r="2914" spans="23:24" x14ac:dyDescent="0.2">
      <c r="W2914" s="62"/>
      <c r="X2914" s="62"/>
    </row>
    <row r="2915" spans="23:24" x14ac:dyDescent="0.2">
      <c r="W2915" s="62"/>
      <c r="X2915" s="62"/>
    </row>
    <row r="2916" spans="23:24" x14ac:dyDescent="0.2">
      <c r="W2916" s="62"/>
      <c r="X2916" s="62"/>
    </row>
    <row r="2917" spans="23:24" x14ac:dyDescent="0.2">
      <c r="W2917" s="62"/>
      <c r="X2917" s="62"/>
    </row>
    <row r="2918" spans="23:24" x14ac:dyDescent="0.2">
      <c r="W2918" s="62"/>
      <c r="X2918" s="62"/>
    </row>
    <row r="2919" spans="23:24" x14ac:dyDescent="0.2">
      <c r="W2919" s="62"/>
      <c r="X2919" s="62"/>
    </row>
    <row r="2920" spans="23:24" x14ac:dyDescent="0.2">
      <c r="W2920" s="62"/>
      <c r="X2920" s="62"/>
    </row>
    <row r="2921" spans="23:24" x14ac:dyDescent="0.2">
      <c r="W2921" s="62"/>
      <c r="X2921" s="62"/>
    </row>
    <row r="2922" spans="23:24" x14ac:dyDescent="0.2">
      <c r="W2922" s="62"/>
      <c r="X2922" s="62"/>
    </row>
    <row r="2923" spans="23:24" x14ac:dyDescent="0.2">
      <c r="W2923" s="62"/>
      <c r="X2923" s="62"/>
    </row>
    <row r="2924" spans="23:24" x14ac:dyDescent="0.2">
      <c r="W2924" s="62"/>
      <c r="X2924" s="62"/>
    </row>
    <row r="2925" spans="23:24" x14ac:dyDescent="0.2">
      <c r="W2925" s="62"/>
      <c r="X2925" s="62"/>
    </row>
    <row r="2926" spans="23:24" x14ac:dyDescent="0.2">
      <c r="W2926" s="62"/>
      <c r="X2926" s="62"/>
    </row>
    <row r="2927" spans="23:24" x14ac:dyDescent="0.2">
      <c r="W2927" s="62"/>
      <c r="X2927" s="62"/>
    </row>
    <row r="2928" spans="23:24" x14ac:dyDescent="0.2">
      <c r="W2928" s="62"/>
      <c r="X2928" s="62"/>
    </row>
    <row r="2929" spans="23:24" x14ac:dyDescent="0.2">
      <c r="W2929" s="62"/>
      <c r="X2929" s="62"/>
    </row>
    <row r="2930" spans="23:24" x14ac:dyDescent="0.2">
      <c r="W2930" s="62"/>
      <c r="X2930" s="62"/>
    </row>
    <row r="2931" spans="23:24" x14ac:dyDescent="0.2">
      <c r="W2931" s="62"/>
      <c r="X2931" s="62"/>
    </row>
    <row r="2932" spans="23:24" x14ac:dyDescent="0.2">
      <c r="W2932" s="62"/>
      <c r="X2932" s="62"/>
    </row>
    <row r="2933" spans="23:24" x14ac:dyDescent="0.2">
      <c r="W2933" s="62"/>
      <c r="X2933" s="62"/>
    </row>
    <row r="2934" spans="23:24" x14ac:dyDescent="0.2">
      <c r="W2934" s="62"/>
      <c r="X2934" s="62"/>
    </row>
    <row r="2935" spans="23:24" x14ac:dyDescent="0.2">
      <c r="W2935" s="62"/>
      <c r="X2935" s="62"/>
    </row>
    <row r="2936" spans="23:24" x14ac:dyDescent="0.2">
      <c r="W2936" s="62"/>
      <c r="X2936" s="62"/>
    </row>
    <row r="2937" spans="23:24" x14ac:dyDescent="0.2">
      <c r="W2937" s="62"/>
      <c r="X2937" s="62"/>
    </row>
    <row r="2938" spans="23:24" x14ac:dyDescent="0.2">
      <c r="W2938" s="62"/>
      <c r="X2938" s="62"/>
    </row>
    <row r="2939" spans="23:24" x14ac:dyDescent="0.2">
      <c r="W2939" s="62"/>
      <c r="X2939" s="62"/>
    </row>
    <row r="2940" spans="23:24" x14ac:dyDescent="0.2">
      <c r="W2940" s="62"/>
      <c r="X2940" s="62"/>
    </row>
    <row r="2941" spans="23:24" x14ac:dyDescent="0.2">
      <c r="W2941" s="62"/>
      <c r="X2941" s="62"/>
    </row>
    <row r="2942" spans="23:24" x14ac:dyDescent="0.2">
      <c r="W2942" s="62"/>
      <c r="X2942" s="62"/>
    </row>
    <row r="2943" spans="23:24" x14ac:dyDescent="0.2">
      <c r="W2943" s="62"/>
      <c r="X2943" s="62"/>
    </row>
    <row r="2944" spans="23:24" x14ac:dyDescent="0.2">
      <c r="W2944" s="62"/>
      <c r="X2944" s="62"/>
    </row>
    <row r="2945" spans="23:24" x14ac:dyDescent="0.2">
      <c r="W2945" s="62"/>
      <c r="X2945" s="62"/>
    </row>
    <row r="2946" spans="23:24" x14ac:dyDescent="0.2">
      <c r="W2946" s="62"/>
      <c r="X2946" s="62"/>
    </row>
    <row r="2947" spans="23:24" x14ac:dyDescent="0.2">
      <c r="W2947" s="62"/>
      <c r="X2947" s="62"/>
    </row>
    <row r="2948" spans="23:24" x14ac:dyDescent="0.2">
      <c r="W2948" s="62"/>
      <c r="X2948" s="62"/>
    </row>
    <row r="2949" spans="23:24" x14ac:dyDescent="0.2">
      <c r="W2949" s="62"/>
      <c r="X2949" s="62"/>
    </row>
    <row r="2950" spans="23:24" x14ac:dyDescent="0.2">
      <c r="W2950" s="62"/>
      <c r="X2950" s="62"/>
    </row>
    <row r="2951" spans="23:24" x14ac:dyDescent="0.2">
      <c r="W2951" s="62"/>
      <c r="X2951" s="62"/>
    </row>
    <row r="2952" spans="23:24" x14ac:dyDescent="0.2">
      <c r="W2952" s="62"/>
      <c r="X2952" s="62"/>
    </row>
    <row r="2953" spans="23:24" x14ac:dyDescent="0.2">
      <c r="W2953" s="62"/>
      <c r="X2953" s="62"/>
    </row>
    <row r="2954" spans="23:24" x14ac:dyDescent="0.2">
      <c r="W2954" s="62"/>
      <c r="X2954" s="62"/>
    </row>
    <row r="2955" spans="23:24" x14ac:dyDescent="0.2">
      <c r="W2955" s="62"/>
      <c r="X2955" s="62"/>
    </row>
    <row r="2956" spans="23:24" x14ac:dyDescent="0.2">
      <c r="W2956" s="62"/>
      <c r="X2956" s="62"/>
    </row>
    <row r="2957" spans="23:24" x14ac:dyDescent="0.2">
      <c r="W2957" s="62"/>
      <c r="X2957" s="62"/>
    </row>
    <row r="2958" spans="23:24" x14ac:dyDescent="0.2">
      <c r="W2958" s="62"/>
      <c r="X2958" s="62"/>
    </row>
    <row r="2959" spans="23:24" x14ac:dyDescent="0.2">
      <c r="W2959" s="62"/>
      <c r="X2959" s="62"/>
    </row>
    <row r="2960" spans="23:24" x14ac:dyDescent="0.2">
      <c r="W2960" s="62"/>
      <c r="X2960" s="62"/>
    </row>
    <row r="2961" spans="23:24" x14ac:dyDescent="0.2">
      <c r="W2961" s="62"/>
      <c r="X2961" s="62"/>
    </row>
    <row r="2962" spans="23:24" x14ac:dyDescent="0.2">
      <c r="W2962" s="62"/>
      <c r="X2962" s="62"/>
    </row>
    <row r="2963" spans="23:24" x14ac:dyDescent="0.2">
      <c r="W2963" s="62"/>
      <c r="X2963" s="62"/>
    </row>
    <row r="2964" spans="23:24" x14ac:dyDescent="0.2">
      <c r="W2964" s="62"/>
      <c r="X2964" s="62"/>
    </row>
    <row r="2965" spans="23:24" x14ac:dyDescent="0.2">
      <c r="W2965" s="62"/>
      <c r="X2965" s="62"/>
    </row>
    <row r="2966" spans="23:24" x14ac:dyDescent="0.2">
      <c r="W2966" s="62"/>
      <c r="X2966" s="62"/>
    </row>
    <row r="2967" spans="23:24" x14ac:dyDescent="0.2">
      <c r="W2967" s="62"/>
      <c r="X2967" s="62"/>
    </row>
    <row r="2968" spans="23:24" x14ac:dyDescent="0.2">
      <c r="W2968" s="62"/>
      <c r="X2968" s="62"/>
    </row>
    <row r="2969" spans="23:24" x14ac:dyDescent="0.2">
      <c r="W2969" s="62"/>
      <c r="X2969" s="62"/>
    </row>
    <row r="2970" spans="23:24" x14ac:dyDescent="0.2">
      <c r="W2970" s="62"/>
      <c r="X2970" s="62"/>
    </row>
    <row r="2971" spans="23:24" x14ac:dyDescent="0.2">
      <c r="W2971" s="62"/>
      <c r="X2971" s="62"/>
    </row>
    <row r="2972" spans="23:24" x14ac:dyDescent="0.2">
      <c r="W2972" s="62"/>
      <c r="X2972" s="62"/>
    </row>
    <row r="2973" spans="23:24" x14ac:dyDescent="0.2">
      <c r="W2973" s="62"/>
      <c r="X2973" s="62"/>
    </row>
    <row r="2974" spans="23:24" x14ac:dyDescent="0.2">
      <c r="W2974" s="62"/>
      <c r="X2974" s="62"/>
    </row>
    <row r="2975" spans="23:24" x14ac:dyDescent="0.2">
      <c r="W2975" s="62"/>
      <c r="X2975" s="62"/>
    </row>
    <row r="2976" spans="23:24" x14ac:dyDescent="0.2">
      <c r="W2976" s="62"/>
      <c r="X2976" s="62"/>
    </row>
    <row r="2977" spans="23:24" x14ac:dyDescent="0.2">
      <c r="W2977" s="62"/>
      <c r="X2977" s="62"/>
    </row>
    <row r="2978" spans="23:24" x14ac:dyDescent="0.2">
      <c r="W2978" s="62"/>
      <c r="X2978" s="62"/>
    </row>
    <row r="2979" spans="23:24" x14ac:dyDescent="0.2">
      <c r="W2979" s="62"/>
      <c r="X2979" s="62"/>
    </row>
    <row r="2980" spans="23:24" x14ac:dyDescent="0.2">
      <c r="W2980" s="62"/>
      <c r="X2980" s="62"/>
    </row>
    <row r="2981" spans="23:24" x14ac:dyDescent="0.2">
      <c r="W2981" s="62"/>
      <c r="X2981" s="62"/>
    </row>
    <row r="2982" spans="23:24" x14ac:dyDescent="0.2">
      <c r="W2982" s="62"/>
      <c r="X2982" s="62"/>
    </row>
    <row r="2983" spans="23:24" x14ac:dyDescent="0.2">
      <c r="W2983" s="62"/>
      <c r="X2983" s="62"/>
    </row>
    <row r="2984" spans="23:24" x14ac:dyDescent="0.2">
      <c r="W2984" s="62"/>
      <c r="X2984" s="62"/>
    </row>
    <row r="2985" spans="23:24" x14ac:dyDescent="0.2">
      <c r="W2985" s="62"/>
      <c r="X2985" s="62"/>
    </row>
    <row r="2986" spans="23:24" x14ac:dyDescent="0.2">
      <c r="W2986" s="62"/>
      <c r="X2986" s="62"/>
    </row>
    <row r="2987" spans="23:24" x14ac:dyDescent="0.2">
      <c r="W2987" s="62"/>
      <c r="X2987" s="62"/>
    </row>
    <row r="2988" spans="23:24" x14ac:dyDescent="0.2">
      <c r="W2988" s="62"/>
      <c r="X2988" s="62"/>
    </row>
    <row r="2989" spans="23:24" x14ac:dyDescent="0.2">
      <c r="W2989" s="62"/>
      <c r="X2989" s="62"/>
    </row>
    <row r="2990" spans="23:24" x14ac:dyDescent="0.2">
      <c r="W2990" s="62"/>
      <c r="X2990" s="62"/>
    </row>
    <row r="2991" spans="23:24" x14ac:dyDescent="0.2">
      <c r="W2991" s="62"/>
      <c r="X2991" s="62"/>
    </row>
    <row r="2992" spans="23:24" x14ac:dyDescent="0.2">
      <c r="W2992" s="62"/>
      <c r="X2992" s="62"/>
    </row>
    <row r="2993" spans="23:24" x14ac:dyDescent="0.2">
      <c r="W2993" s="62"/>
      <c r="X2993" s="62"/>
    </row>
    <row r="2994" spans="23:24" x14ac:dyDescent="0.2">
      <c r="W2994" s="62"/>
      <c r="X2994" s="62"/>
    </row>
    <row r="2995" spans="23:24" x14ac:dyDescent="0.2">
      <c r="W2995" s="62"/>
      <c r="X2995" s="62"/>
    </row>
    <row r="2996" spans="23:24" x14ac:dyDescent="0.2">
      <c r="W2996" s="62"/>
      <c r="X2996" s="62"/>
    </row>
    <row r="2997" spans="23:24" x14ac:dyDescent="0.2">
      <c r="W2997" s="62"/>
      <c r="X2997" s="62"/>
    </row>
    <row r="2998" spans="23:24" x14ac:dyDescent="0.2">
      <c r="W2998" s="62"/>
      <c r="X2998" s="62"/>
    </row>
    <row r="2999" spans="23:24" x14ac:dyDescent="0.2">
      <c r="W2999" s="62"/>
      <c r="X2999" s="62"/>
    </row>
    <row r="3000" spans="23:24" x14ac:dyDescent="0.2">
      <c r="W3000" s="62"/>
      <c r="X3000" s="62"/>
    </row>
    <row r="3001" spans="23:24" x14ac:dyDescent="0.2">
      <c r="W3001" s="62"/>
      <c r="X3001" s="62"/>
    </row>
    <row r="3002" spans="23:24" x14ac:dyDescent="0.2">
      <c r="W3002" s="62"/>
      <c r="X3002" s="62"/>
    </row>
    <row r="3003" spans="23:24" x14ac:dyDescent="0.2">
      <c r="W3003" s="62"/>
      <c r="X3003" s="62"/>
    </row>
    <row r="3004" spans="23:24" x14ac:dyDescent="0.2">
      <c r="W3004" s="62"/>
      <c r="X3004" s="62"/>
    </row>
    <row r="3005" spans="23:24" x14ac:dyDescent="0.2">
      <c r="W3005" s="62"/>
      <c r="X3005" s="62"/>
    </row>
    <row r="3006" spans="23:24" x14ac:dyDescent="0.2">
      <c r="W3006" s="62"/>
      <c r="X3006" s="62"/>
    </row>
    <row r="3007" spans="23:24" x14ac:dyDescent="0.2">
      <c r="W3007" s="62"/>
      <c r="X3007" s="62"/>
    </row>
    <row r="3008" spans="23:24" x14ac:dyDescent="0.2">
      <c r="W3008" s="62"/>
      <c r="X3008" s="62"/>
    </row>
    <row r="3009" spans="23:24" x14ac:dyDescent="0.2">
      <c r="W3009" s="62"/>
      <c r="X3009" s="62"/>
    </row>
    <row r="3010" spans="23:24" x14ac:dyDescent="0.2">
      <c r="W3010" s="62"/>
      <c r="X3010" s="62"/>
    </row>
    <row r="3011" spans="23:24" x14ac:dyDescent="0.2">
      <c r="W3011" s="62"/>
      <c r="X3011" s="62"/>
    </row>
    <row r="3012" spans="23:24" x14ac:dyDescent="0.2">
      <c r="W3012" s="62"/>
      <c r="X3012" s="62"/>
    </row>
    <row r="3013" spans="23:24" x14ac:dyDescent="0.2">
      <c r="W3013" s="62"/>
      <c r="X3013" s="62"/>
    </row>
    <row r="3014" spans="23:24" x14ac:dyDescent="0.2">
      <c r="W3014" s="62"/>
      <c r="X3014" s="62"/>
    </row>
    <row r="3015" spans="23:24" x14ac:dyDescent="0.2">
      <c r="W3015" s="62"/>
      <c r="X3015" s="62"/>
    </row>
    <row r="3016" spans="23:24" x14ac:dyDescent="0.2">
      <c r="W3016" s="62"/>
      <c r="X3016" s="62"/>
    </row>
    <row r="3017" spans="23:24" x14ac:dyDescent="0.2">
      <c r="W3017" s="62"/>
      <c r="X3017" s="62"/>
    </row>
    <row r="3018" spans="23:24" x14ac:dyDescent="0.2">
      <c r="W3018" s="62"/>
      <c r="X3018" s="62"/>
    </row>
    <row r="3019" spans="23:24" x14ac:dyDescent="0.2">
      <c r="W3019" s="62"/>
      <c r="X3019" s="62"/>
    </row>
    <row r="3020" spans="23:24" x14ac:dyDescent="0.2">
      <c r="W3020" s="62"/>
      <c r="X3020" s="62"/>
    </row>
    <row r="3021" spans="23:24" x14ac:dyDescent="0.2">
      <c r="W3021" s="62"/>
      <c r="X3021" s="62"/>
    </row>
    <row r="3022" spans="23:24" x14ac:dyDescent="0.2">
      <c r="W3022" s="62"/>
      <c r="X3022" s="62"/>
    </row>
    <row r="3023" spans="23:24" x14ac:dyDescent="0.2">
      <c r="W3023" s="62"/>
      <c r="X3023" s="62"/>
    </row>
    <row r="3024" spans="23:24" x14ac:dyDescent="0.2">
      <c r="W3024" s="62"/>
      <c r="X3024" s="62"/>
    </row>
    <row r="3025" spans="23:24" x14ac:dyDescent="0.2">
      <c r="W3025" s="62"/>
      <c r="X3025" s="62"/>
    </row>
    <row r="3026" spans="23:24" x14ac:dyDescent="0.2">
      <c r="W3026" s="62"/>
      <c r="X3026" s="62"/>
    </row>
    <row r="3027" spans="23:24" x14ac:dyDescent="0.2">
      <c r="W3027" s="62"/>
      <c r="X3027" s="62"/>
    </row>
    <row r="3028" spans="23:24" x14ac:dyDescent="0.2">
      <c r="W3028" s="62"/>
      <c r="X3028" s="62"/>
    </row>
    <row r="3029" spans="23:24" x14ac:dyDescent="0.2">
      <c r="W3029" s="62"/>
      <c r="X3029" s="62"/>
    </row>
    <row r="3030" spans="23:24" x14ac:dyDescent="0.2">
      <c r="W3030" s="62"/>
      <c r="X3030" s="62"/>
    </row>
    <row r="3031" spans="23:24" x14ac:dyDescent="0.2">
      <c r="W3031" s="62"/>
      <c r="X3031" s="62"/>
    </row>
    <row r="3032" spans="23:24" x14ac:dyDescent="0.2">
      <c r="W3032" s="62"/>
      <c r="X3032" s="62"/>
    </row>
    <row r="3033" spans="23:24" x14ac:dyDescent="0.2">
      <c r="W3033" s="62"/>
      <c r="X3033" s="62"/>
    </row>
    <row r="3034" spans="23:24" x14ac:dyDescent="0.2">
      <c r="W3034" s="62"/>
      <c r="X3034" s="62"/>
    </row>
    <row r="3035" spans="23:24" x14ac:dyDescent="0.2">
      <c r="W3035" s="62"/>
      <c r="X3035" s="62"/>
    </row>
    <row r="3036" spans="23:24" x14ac:dyDescent="0.2">
      <c r="W3036" s="62"/>
      <c r="X3036" s="62"/>
    </row>
    <row r="3037" spans="23:24" x14ac:dyDescent="0.2">
      <c r="W3037" s="62"/>
      <c r="X3037" s="62"/>
    </row>
    <row r="3038" spans="23:24" x14ac:dyDescent="0.2">
      <c r="W3038" s="62"/>
      <c r="X3038" s="62"/>
    </row>
    <row r="3039" spans="23:24" x14ac:dyDescent="0.2">
      <c r="W3039" s="62"/>
      <c r="X3039" s="62"/>
    </row>
    <row r="3040" spans="23:24" x14ac:dyDescent="0.2">
      <c r="W3040" s="62"/>
      <c r="X3040" s="62"/>
    </row>
    <row r="3041" spans="23:24" x14ac:dyDescent="0.2">
      <c r="W3041" s="62"/>
      <c r="X3041" s="62"/>
    </row>
    <row r="3042" spans="23:24" x14ac:dyDescent="0.2">
      <c r="W3042" s="62"/>
      <c r="X3042" s="62"/>
    </row>
    <row r="3043" spans="23:24" x14ac:dyDescent="0.2">
      <c r="W3043" s="62"/>
      <c r="X3043" s="62"/>
    </row>
    <row r="3044" spans="23:24" x14ac:dyDescent="0.2">
      <c r="W3044" s="62"/>
      <c r="X3044" s="62"/>
    </row>
    <row r="3045" spans="23:24" x14ac:dyDescent="0.2">
      <c r="W3045" s="62"/>
      <c r="X3045" s="62"/>
    </row>
    <row r="3046" spans="23:24" x14ac:dyDescent="0.2">
      <c r="W3046" s="62"/>
      <c r="X3046" s="62"/>
    </row>
    <row r="3047" spans="23:24" x14ac:dyDescent="0.2">
      <c r="W3047" s="62"/>
      <c r="X3047" s="62"/>
    </row>
    <row r="3048" spans="23:24" x14ac:dyDescent="0.2">
      <c r="W3048" s="62"/>
      <c r="X3048" s="62"/>
    </row>
    <row r="3049" spans="23:24" x14ac:dyDescent="0.2">
      <c r="W3049" s="62"/>
      <c r="X3049" s="62"/>
    </row>
    <row r="3050" spans="23:24" x14ac:dyDescent="0.2">
      <c r="W3050" s="62"/>
      <c r="X3050" s="62"/>
    </row>
    <row r="3051" spans="23:24" x14ac:dyDescent="0.2">
      <c r="W3051" s="62"/>
      <c r="X3051" s="62"/>
    </row>
    <row r="3052" spans="23:24" x14ac:dyDescent="0.2">
      <c r="W3052" s="62"/>
      <c r="X3052" s="62"/>
    </row>
    <row r="3053" spans="23:24" x14ac:dyDescent="0.2">
      <c r="W3053" s="62"/>
      <c r="X3053" s="62"/>
    </row>
    <row r="3054" spans="23:24" x14ac:dyDescent="0.2">
      <c r="W3054" s="62"/>
      <c r="X3054" s="62"/>
    </row>
    <row r="3055" spans="23:24" x14ac:dyDescent="0.2">
      <c r="W3055" s="62"/>
      <c r="X3055" s="62"/>
    </row>
    <row r="3056" spans="23:24" x14ac:dyDescent="0.2">
      <c r="W3056" s="62"/>
      <c r="X3056" s="62"/>
    </row>
    <row r="3057" spans="23:24" x14ac:dyDescent="0.2">
      <c r="W3057" s="62"/>
      <c r="X3057" s="62"/>
    </row>
    <row r="3058" spans="23:24" x14ac:dyDescent="0.2">
      <c r="W3058" s="62"/>
      <c r="X3058" s="62"/>
    </row>
    <row r="3059" spans="23:24" x14ac:dyDescent="0.2">
      <c r="W3059" s="62"/>
      <c r="X3059" s="62"/>
    </row>
    <row r="3060" spans="23:24" x14ac:dyDescent="0.2">
      <c r="W3060" s="62"/>
      <c r="X3060" s="62"/>
    </row>
    <row r="3061" spans="23:24" x14ac:dyDescent="0.2">
      <c r="W3061" s="62"/>
      <c r="X3061" s="62"/>
    </row>
    <row r="3062" spans="23:24" x14ac:dyDescent="0.2">
      <c r="W3062" s="62"/>
      <c r="X3062" s="62"/>
    </row>
    <row r="3063" spans="23:24" x14ac:dyDescent="0.2">
      <c r="W3063" s="62"/>
      <c r="X3063" s="62"/>
    </row>
    <row r="3064" spans="23:24" x14ac:dyDescent="0.2">
      <c r="W3064" s="62"/>
      <c r="X3064" s="62"/>
    </row>
    <row r="3065" spans="23:24" x14ac:dyDescent="0.2">
      <c r="W3065" s="62"/>
      <c r="X3065" s="62"/>
    </row>
    <row r="3066" spans="23:24" x14ac:dyDescent="0.2">
      <c r="W3066" s="62"/>
      <c r="X3066" s="62"/>
    </row>
    <row r="3067" spans="23:24" x14ac:dyDescent="0.2">
      <c r="W3067" s="62"/>
      <c r="X3067" s="62"/>
    </row>
    <row r="3068" spans="23:24" x14ac:dyDescent="0.2">
      <c r="W3068" s="62"/>
      <c r="X3068" s="62"/>
    </row>
    <row r="3069" spans="23:24" x14ac:dyDescent="0.2">
      <c r="W3069" s="62"/>
      <c r="X3069" s="62"/>
    </row>
    <row r="3070" spans="23:24" x14ac:dyDescent="0.2">
      <c r="W3070" s="62"/>
      <c r="X3070" s="62"/>
    </row>
    <row r="3071" spans="23:24" x14ac:dyDescent="0.2">
      <c r="W3071" s="62"/>
      <c r="X3071" s="62"/>
    </row>
    <row r="3072" spans="23:24" x14ac:dyDescent="0.2">
      <c r="W3072" s="62"/>
      <c r="X3072" s="62"/>
    </row>
    <row r="3073" spans="23:24" x14ac:dyDescent="0.2">
      <c r="W3073" s="62"/>
      <c r="X3073" s="62"/>
    </row>
    <row r="3074" spans="23:24" x14ac:dyDescent="0.2">
      <c r="W3074" s="62"/>
      <c r="X3074" s="62"/>
    </row>
    <row r="3075" spans="23:24" x14ac:dyDescent="0.2">
      <c r="W3075" s="62"/>
      <c r="X3075" s="62"/>
    </row>
    <row r="3076" spans="23:24" x14ac:dyDescent="0.2">
      <c r="W3076" s="62"/>
      <c r="X3076" s="62"/>
    </row>
    <row r="3077" spans="23:24" x14ac:dyDescent="0.2">
      <c r="W3077" s="62"/>
      <c r="X3077" s="62"/>
    </row>
    <row r="3078" spans="23:24" x14ac:dyDescent="0.2">
      <c r="W3078" s="62"/>
      <c r="X3078" s="62"/>
    </row>
    <row r="3079" spans="23:24" x14ac:dyDescent="0.2">
      <c r="W3079" s="62"/>
      <c r="X3079" s="62"/>
    </row>
    <row r="3080" spans="23:24" x14ac:dyDescent="0.2">
      <c r="W3080" s="62"/>
      <c r="X3080" s="62"/>
    </row>
    <row r="3081" spans="23:24" x14ac:dyDescent="0.2">
      <c r="W3081" s="62"/>
      <c r="X3081" s="62"/>
    </row>
    <row r="3082" spans="23:24" x14ac:dyDescent="0.2">
      <c r="W3082" s="62"/>
      <c r="X3082" s="62"/>
    </row>
    <row r="3083" spans="23:24" x14ac:dyDescent="0.2">
      <c r="W3083" s="62"/>
      <c r="X3083" s="62"/>
    </row>
    <row r="3084" spans="23:24" x14ac:dyDescent="0.2">
      <c r="W3084" s="62"/>
      <c r="X3084" s="62"/>
    </row>
    <row r="3085" spans="23:24" x14ac:dyDescent="0.2">
      <c r="W3085" s="62"/>
      <c r="X3085" s="62"/>
    </row>
    <row r="3086" spans="23:24" x14ac:dyDescent="0.2">
      <c r="W3086" s="62"/>
      <c r="X3086" s="62"/>
    </row>
    <row r="3087" spans="23:24" x14ac:dyDescent="0.2">
      <c r="W3087" s="62"/>
      <c r="X3087" s="62"/>
    </row>
    <row r="3088" spans="23:24" x14ac:dyDescent="0.2">
      <c r="W3088" s="62"/>
      <c r="X3088" s="62"/>
    </row>
    <row r="3089" spans="23:24" x14ac:dyDescent="0.2">
      <c r="W3089" s="62"/>
      <c r="X3089" s="62"/>
    </row>
    <row r="3090" spans="23:24" x14ac:dyDescent="0.2">
      <c r="W3090" s="62"/>
      <c r="X3090" s="62"/>
    </row>
    <row r="3091" spans="23:24" x14ac:dyDescent="0.2">
      <c r="W3091" s="62"/>
      <c r="X3091" s="62"/>
    </row>
    <row r="3092" spans="23:24" x14ac:dyDescent="0.2">
      <c r="W3092" s="62"/>
      <c r="X3092" s="62"/>
    </row>
    <row r="3093" spans="23:24" x14ac:dyDescent="0.2">
      <c r="W3093" s="62"/>
      <c r="X3093" s="62"/>
    </row>
    <row r="3094" spans="23:24" x14ac:dyDescent="0.2">
      <c r="W3094" s="62"/>
      <c r="X3094" s="62"/>
    </row>
    <row r="3095" spans="23:24" x14ac:dyDescent="0.2">
      <c r="W3095" s="62"/>
      <c r="X3095" s="62"/>
    </row>
    <row r="3096" spans="23:24" x14ac:dyDescent="0.2">
      <c r="W3096" s="62"/>
      <c r="X3096" s="62"/>
    </row>
    <row r="3097" spans="23:24" x14ac:dyDescent="0.2">
      <c r="W3097" s="62"/>
      <c r="X3097" s="62"/>
    </row>
    <row r="3098" spans="23:24" x14ac:dyDescent="0.2">
      <c r="W3098" s="62"/>
      <c r="X3098" s="62"/>
    </row>
    <row r="3099" spans="23:24" x14ac:dyDescent="0.2">
      <c r="W3099" s="62"/>
      <c r="X3099" s="62"/>
    </row>
    <row r="3100" spans="23:24" x14ac:dyDescent="0.2">
      <c r="W3100" s="62"/>
      <c r="X3100" s="62"/>
    </row>
    <row r="3101" spans="23:24" x14ac:dyDescent="0.2">
      <c r="W3101" s="62"/>
      <c r="X3101" s="62"/>
    </row>
    <row r="3102" spans="23:24" x14ac:dyDescent="0.2">
      <c r="W3102" s="62"/>
      <c r="X3102" s="62"/>
    </row>
    <row r="3103" spans="23:24" x14ac:dyDescent="0.2">
      <c r="W3103" s="62"/>
      <c r="X3103" s="62"/>
    </row>
    <row r="3104" spans="23:24" x14ac:dyDescent="0.2">
      <c r="W3104" s="62"/>
      <c r="X3104" s="62"/>
    </row>
    <row r="3105" spans="23:24" x14ac:dyDescent="0.2">
      <c r="W3105" s="62"/>
      <c r="X3105" s="62"/>
    </row>
    <row r="3106" spans="23:24" x14ac:dyDescent="0.2">
      <c r="W3106" s="62"/>
      <c r="X3106" s="62"/>
    </row>
    <row r="3107" spans="23:24" x14ac:dyDescent="0.2">
      <c r="W3107" s="62"/>
      <c r="X3107" s="62"/>
    </row>
    <row r="3108" spans="23:24" x14ac:dyDescent="0.2">
      <c r="W3108" s="62"/>
      <c r="X3108" s="62"/>
    </row>
    <row r="3109" spans="23:24" x14ac:dyDescent="0.2">
      <c r="W3109" s="62"/>
      <c r="X3109" s="62"/>
    </row>
    <row r="3110" spans="23:24" x14ac:dyDescent="0.2">
      <c r="W3110" s="62"/>
      <c r="X3110" s="62"/>
    </row>
    <row r="3111" spans="23:24" x14ac:dyDescent="0.2">
      <c r="W3111" s="62"/>
      <c r="X3111" s="62"/>
    </row>
    <row r="3112" spans="23:24" x14ac:dyDescent="0.2">
      <c r="W3112" s="62"/>
      <c r="X3112" s="62"/>
    </row>
    <row r="3113" spans="23:24" x14ac:dyDescent="0.2">
      <c r="W3113" s="62"/>
      <c r="X3113" s="62"/>
    </row>
    <row r="3114" spans="23:24" x14ac:dyDescent="0.2">
      <c r="W3114" s="62"/>
      <c r="X3114" s="62"/>
    </row>
    <row r="3115" spans="23:24" x14ac:dyDescent="0.2">
      <c r="W3115" s="62"/>
      <c r="X3115" s="62"/>
    </row>
    <row r="3116" spans="23:24" x14ac:dyDescent="0.2">
      <c r="W3116" s="62"/>
      <c r="X3116" s="62"/>
    </row>
    <row r="3117" spans="23:24" x14ac:dyDescent="0.2">
      <c r="W3117" s="62"/>
      <c r="X3117" s="62"/>
    </row>
    <row r="3118" spans="23:24" x14ac:dyDescent="0.2">
      <c r="W3118" s="62"/>
      <c r="X3118" s="62"/>
    </row>
    <row r="3119" spans="23:24" x14ac:dyDescent="0.2">
      <c r="W3119" s="62"/>
      <c r="X3119" s="62"/>
    </row>
    <row r="3120" spans="23:24" x14ac:dyDescent="0.2">
      <c r="W3120" s="62"/>
      <c r="X3120" s="62"/>
    </row>
    <row r="3121" spans="23:24" x14ac:dyDescent="0.2">
      <c r="W3121" s="62"/>
      <c r="X3121" s="62"/>
    </row>
    <row r="3122" spans="23:24" x14ac:dyDescent="0.2">
      <c r="W3122" s="62"/>
      <c r="X3122" s="62"/>
    </row>
    <row r="3123" spans="23:24" x14ac:dyDescent="0.2">
      <c r="W3123" s="62"/>
      <c r="X3123" s="62"/>
    </row>
    <row r="3124" spans="23:24" x14ac:dyDescent="0.2">
      <c r="W3124" s="62"/>
      <c r="X3124" s="62"/>
    </row>
    <row r="3125" spans="23:24" x14ac:dyDescent="0.2">
      <c r="W3125" s="62"/>
      <c r="X3125" s="62"/>
    </row>
    <row r="3126" spans="23:24" x14ac:dyDescent="0.2">
      <c r="W3126" s="62"/>
      <c r="X3126" s="62"/>
    </row>
    <row r="3127" spans="23:24" x14ac:dyDescent="0.2">
      <c r="W3127" s="62"/>
      <c r="X3127" s="62"/>
    </row>
    <row r="3128" spans="23:24" x14ac:dyDescent="0.2">
      <c r="W3128" s="62"/>
      <c r="X3128" s="62"/>
    </row>
    <row r="3129" spans="23:24" x14ac:dyDescent="0.2">
      <c r="W3129" s="62"/>
      <c r="X3129" s="62"/>
    </row>
    <row r="3130" spans="23:24" x14ac:dyDescent="0.2">
      <c r="W3130" s="62"/>
      <c r="X3130" s="62"/>
    </row>
    <row r="3131" spans="23:24" x14ac:dyDescent="0.2">
      <c r="W3131" s="62"/>
      <c r="X3131" s="62"/>
    </row>
    <row r="3132" spans="23:24" x14ac:dyDescent="0.2">
      <c r="W3132" s="62"/>
      <c r="X3132" s="62"/>
    </row>
    <row r="3133" spans="23:24" x14ac:dyDescent="0.2">
      <c r="W3133" s="62"/>
      <c r="X3133" s="62"/>
    </row>
    <row r="3134" spans="23:24" x14ac:dyDescent="0.2">
      <c r="W3134" s="62"/>
      <c r="X3134" s="62"/>
    </row>
    <row r="3135" spans="23:24" x14ac:dyDescent="0.2">
      <c r="W3135" s="62"/>
      <c r="X3135" s="62"/>
    </row>
    <row r="3136" spans="23:24" x14ac:dyDescent="0.2">
      <c r="W3136" s="62"/>
      <c r="X3136" s="62"/>
    </row>
    <row r="3137" spans="23:24" x14ac:dyDescent="0.2">
      <c r="W3137" s="62"/>
      <c r="X3137" s="62"/>
    </row>
    <row r="3138" spans="23:24" x14ac:dyDescent="0.2">
      <c r="W3138" s="62"/>
      <c r="X3138" s="62"/>
    </row>
    <row r="3139" spans="23:24" x14ac:dyDescent="0.2">
      <c r="W3139" s="62"/>
      <c r="X3139" s="62"/>
    </row>
    <row r="3140" spans="23:24" x14ac:dyDescent="0.2">
      <c r="W3140" s="62"/>
      <c r="X3140" s="62"/>
    </row>
    <row r="3141" spans="23:24" x14ac:dyDescent="0.2">
      <c r="W3141" s="62"/>
      <c r="X3141" s="62"/>
    </row>
    <row r="3142" spans="23:24" x14ac:dyDescent="0.2">
      <c r="W3142" s="62"/>
      <c r="X3142" s="62"/>
    </row>
    <row r="3143" spans="23:24" x14ac:dyDescent="0.2">
      <c r="W3143" s="62"/>
      <c r="X3143" s="62"/>
    </row>
    <row r="3144" spans="23:24" x14ac:dyDescent="0.2">
      <c r="W3144" s="62"/>
      <c r="X3144" s="62"/>
    </row>
    <row r="3145" spans="23:24" x14ac:dyDescent="0.2">
      <c r="W3145" s="62"/>
      <c r="X3145" s="62"/>
    </row>
    <row r="3146" spans="23:24" x14ac:dyDescent="0.2">
      <c r="W3146" s="62"/>
      <c r="X3146" s="62"/>
    </row>
    <row r="3147" spans="23:24" x14ac:dyDescent="0.2">
      <c r="W3147" s="62"/>
      <c r="X3147" s="62"/>
    </row>
    <row r="3148" spans="23:24" x14ac:dyDescent="0.2">
      <c r="W3148" s="62"/>
      <c r="X3148" s="62"/>
    </row>
    <row r="3149" spans="23:24" x14ac:dyDescent="0.2">
      <c r="W3149" s="62"/>
      <c r="X3149" s="62"/>
    </row>
    <row r="3150" spans="23:24" x14ac:dyDescent="0.2">
      <c r="W3150" s="62"/>
      <c r="X3150" s="62"/>
    </row>
    <row r="3151" spans="23:24" x14ac:dyDescent="0.2">
      <c r="W3151" s="62"/>
      <c r="X3151" s="62"/>
    </row>
    <row r="3152" spans="23:24" x14ac:dyDescent="0.2">
      <c r="W3152" s="62"/>
      <c r="X3152" s="62"/>
    </row>
    <row r="3153" spans="23:24" x14ac:dyDescent="0.2">
      <c r="W3153" s="62"/>
      <c r="X3153" s="62"/>
    </row>
    <row r="3154" spans="23:24" x14ac:dyDescent="0.2">
      <c r="W3154" s="62"/>
      <c r="X3154" s="62"/>
    </row>
    <row r="3155" spans="23:24" x14ac:dyDescent="0.2">
      <c r="W3155" s="62"/>
      <c r="X3155" s="62"/>
    </row>
    <row r="3156" spans="23:24" x14ac:dyDescent="0.2">
      <c r="W3156" s="62"/>
      <c r="X3156" s="62"/>
    </row>
    <row r="3157" spans="23:24" x14ac:dyDescent="0.2">
      <c r="W3157" s="62"/>
      <c r="X3157" s="62"/>
    </row>
    <row r="3158" spans="23:24" x14ac:dyDescent="0.2">
      <c r="W3158" s="62"/>
      <c r="X3158" s="62"/>
    </row>
    <row r="3159" spans="23:24" x14ac:dyDescent="0.2">
      <c r="W3159" s="62"/>
      <c r="X3159" s="62"/>
    </row>
    <row r="3160" spans="23:24" x14ac:dyDescent="0.2">
      <c r="W3160" s="62"/>
      <c r="X3160" s="62"/>
    </row>
    <row r="3161" spans="23:24" x14ac:dyDescent="0.2">
      <c r="W3161" s="62"/>
      <c r="X3161" s="62"/>
    </row>
    <row r="3162" spans="23:24" x14ac:dyDescent="0.2">
      <c r="W3162" s="62"/>
      <c r="X3162" s="62"/>
    </row>
    <row r="3163" spans="23:24" x14ac:dyDescent="0.2">
      <c r="W3163" s="62"/>
      <c r="X3163" s="62"/>
    </row>
    <row r="3164" spans="23:24" x14ac:dyDescent="0.2">
      <c r="W3164" s="62"/>
      <c r="X3164" s="62"/>
    </row>
    <row r="3165" spans="23:24" x14ac:dyDescent="0.2">
      <c r="W3165" s="62"/>
      <c r="X3165" s="62"/>
    </row>
    <row r="3166" spans="23:24" x14ac:dyDescent="0.2">
      <c r="W3166" s="62"/>
      <c r="X3166" s="62"/>
    </row>
    <row r="3167" spans="23:24" x14ac:dyDescent="0.2">
      <c r="W3167" s="62"/>
      <c r="X3167" s="62"/>
    </row>
    <row r="3168" spans="23:24" x14ac:dyDescent="0.2">
      <c r="W3168" s="62"/>
      <c r="X3168" s="62"/>
    </row>
    <row r="3169" spans="23:24" x14ac:dyDescent="0.2">
      <c r="W3169" s="62"/>
      <c r="X3169" s="62"/>
    </row>
    <row r="3170" spans="23:24" x14ac:dyDescent="0.2">
      <c r="W3170" s="62"/>
      <c r="X3170" s="62"/>
    </row>
    <row r="3171" spans="23:24" x14ac:dyDescent="0.2">
      <c r="W3171" s="62"/>
      <c r="X3171" s="62"/>
    </row>
    <row r="3172" spans="23:24" x14ac:dyDescent="0.2">
      <c r="W3172" s="62"/>
      <c r="X3172" s="62"/>
    </row>
    <row r="3173" spans="23:24" x14ac:dyDescent="0.2">
      <c r="W3173" s="62"/>
      <c r="X3173" s="62"/>
    </row>
    <row r="3174" spans="23:24" x14ac:dyDescent="0.2">
      <c r="W3174" s="62"/>
      <c r="X3174" s="62"/>
    </row>
    <row r="3175" spans="23:24" x14ac:dyDescent="0.2">
      <c r="W3175" s="62"/>
      <c r="X3175" s="62"/>
    </row>
    <row r="3176" spans="23:24" x14ac:dyDescent="0.2">
      <c r="W3176" s="62"/>
      <c r="X3176" s="62"/>
    </row>
    <row r="3177" spans="23:24" x14ac:dyDescent="0.2">
      <c r="W3177" s="62"/>
      <c r="X3177" s="62"/>
    </row>
    <row r="3178" spans="23:24" x14ac:dyDescent="0.2">
      <c r="W3178" s="62"/>
      <c r="X3178" s="62"/>
    </row>
    <row r="3179" spans="23:24" x14ac:dyDescent="0.2">
      <c r="W3179" s="62"/>
      <c r="X3179" s="62"/>
    </row>
    <row r="3180" spans="23:24" x14ac:dyDescent="0.2">
      <c r="W3180" s="62"/>
      <c r="X3180" s="62"/>
    </row>
    <row r="3181" spans="23:24" x14ac:dyDescent="0.2">
      <c r="W3181" s="62"/>
      <c r="X3181" s="62"/>
    </row>
    <row r="3182" spans="23:24" x14ac:dyDescent="0.2">
      <c r="W3182" s="62"/>
      <c r="X3182" s="62"/>
    </row>
    <row r="3183" spans="23:24" x14ac:dyDescent="0.2">
      <c r="W3183" s="62"/>
      <c r="X3183" s="62"/>
    </row>
    <row r="3184" spans="23:24" x14ac:dyDescent="0.2">
      <c r="W3184" s="62"/>
      <c r="X3184" s="62"/>
    </row>
    <row r="3185" spans="23:24" x14ac:dyDescent="0.2">
      <c r="W3185" s="62"/>
      <c r="X3185" s="62"/>
    </row>
    <row r="3186" spans="23:24" x14ac:dyDescent="0.2">
      <c r="W3186" s="62"/>
      <c r="X3186" s="62"/>
    </row>
    <row r="3187" spans="23:24" x14ac:dyDescent="0.2">
      <c r="W3187" s="62"/>
      <c r="X3187" s="62"/>
    </row>
    <row r="3188" spans="23:24" x14ac:dyDescent="0.2">
      <c r="W3188" s="62"/>
      <c r="X3188" s="62"/>
    </row>
    <row r="3189" spans="23:24" x14ac:dyDescent="0.2">
      <c r="W3189" s="62"/>
      <c r="X3189" s="62"/>
    </row>
    <row r="3190" spans="23:24" x14ac:dyDescent="0.2">
      <c r="W3190" s="62"/>
      <c r="X3190" s="62"/>
    </row>
    <row r="3191" spans="23:24" x14ac:dyDescent="0.2">
      <c r="W3191" s="62"/>
      <c r="X3191" s="62"/>
    </row>
    <row r="3192" spans="23:24" x14ac:dyDescent="0.2">
      <c r="W3192" s="62"/>
      <c r="X3192" s="62"/>
    </row>
    <row r="3193" spans="23:24" x14ac:dyDescent="0.2">
      <c r="W3193" s="62"/>
      <c r="X3193" s="62"/>
    </row>
    <row r="3194" spans="23:24" x14ac:dyDescent="0.2">
      <c r="W3194" s="62"/>
      <c r="X3194" s="62"/>
    </row>
    <row r="3195" spans="23:24" x14ac:dyDescent="0.2">
      <c r="W3195" s="62"/>
      <c r="X3195" s="62"/>
    </row>
    <row r="3196" spans="23:24" x14ac:dyDescent="0.2">
      <c r="W3196" s="62"/>
      <c r="X3196" s="62"/>
    </row>
    <row r="3197" spans="23:24" x14ac:dyDescent="0.2">
      <c r="W3197" s="62"/>
      <c r="X3197" s="62"/>
    </row>
    <row r="3198" spans="23:24" x14ac:dyDescent="0.2">
      <c r="W3198" s="62"/>
      <c r="X3198" s="62"/>
    </row>
    <row r="3199" spans="23:24" x14ac:dyDescent="0.2">
      <c r="W3199" s="62"/>
      <c r="X3199" s="62"/>
    </row>
    <row r="3200" spans="23:24" x14ac:dyDescent="0.2">
      <c r="W3200" s="62"/>
      <c r="X3200" s="62"/>
    </row>
    <row r="3201" spans="23:24" x14ac:dyDescent="0.2">
      <c r="W3201" s="62"/>
      <c r="X3201" s="62"/>
    </row>
    <row r="3202" spans="23:24" x14ac:dyDescent="0.2">
      <c r="W3202" s="62"/>
      <c r="X3202" s="62"/>
    </row>
    <row r="3203" spans="23:24" x14ac:dyDescent="0.2">
      <c r="W3203" s="62"/>
      <c r="X3203" s="62"/>
    </row>
    <row r="3204" spans="23:24" x14ac:dyDescent="0.2">
      <c r="W3204" s="62"/>
      <c r="X3204" s="62"/>
    </row>
    <row r="3205" spans="23:24" x14ac:dyDescent="0.2">
      <c r="W3205" s="62"/>
      <c r="X3205" s="62"/>
    </row>
    <row r="3206" spans="23:24" x14ac:dyDescent="0.2">
      <c r="W3206" s="62"/>
      <c r="X3206" s="62"/>
    </row>
    <row r="3207" spans="23:24" x14ac:dyDescent="0.2">
      <c r="W3207" s="62"/>
      <c r="X3207" s="62"/>
    </row>
    <row r="3208" spans="23:24" x14ac:dyDescent="0.2">
      <c r="W3208" s="62"/>
      <c r="X3208" s="62"/>
    </row>
    <row r="3209" spans="23:24" x14ac:dyDescent="0.2">
      <c r="W3209" s="62"/>
      <c r="X3209" s="62"/>
    </row>
    <row r="3210" spans="23:24" x14ac:dyDescent="0.2">
      <c r="W3210" s="62"/>
      <c r="X3210" s="62"/>
    </row>
    <row r="3211" spans="23:24" x14ac:dyDescent="0.2">
      <c r="W3211" s="62"/>
      <c r="X3211" s="62"/>
    </row>
    <row r="3212" spans="23:24" x14ac:dyDescent="0.2">
      <c r="W3212" s="62"/>
      <c r="X3212" s="62"/>
    </row>
    <row r="3213" spans="23:24" x14ac:dyDescent="0.2">
      <c r="W3213" s="62"/>
      <c r="X3213" s="62"/>
    </row>
    <row r="3214" spans="23:24" x14ac:dyDescent="0.2">
      <c r="W3214" s="62"/>
      <c r="X3214" s="62"/>
    </row>
    <row r="3215" spans="23:24" x14ac:dyDescent="0.2">
      <c r="W3215" s="62"/>
      <c r="X3215" s="62"/>
    </row>
    <row r="3216" spans="23:24" x14ac:dyDescent="0.2">
      <c r="W3216" s="62"/>
      <c r="X3216" s="62"/>
    </row>
    <row r="3217" spans="23:24" x14ac:dyDescent="0.2">
      <c r="W3217" s="62"/>
      <c r="X3217" s="62"/>
    </row>
    <row r="3218" spans="23:24" x14ac:dyDescent="0.2">
      <c r="W3218" s="62"/>
      <c r="X3218" s="62"/>
    </row>
    <row r="3219" spans="23:24" x14ac:dyDescent="0.2">
      <c r="W3219" s="62"/>
      <c r="X3219" s="62"/>
    </row>
    <row r="3220" spans="23:24" x14ac:dyDescent="0.2">
      <c r="W3220" s="62"/>
      <c r="X3220" s="62"/>
    </row>
    <row r="3221" spans="23:24" x14ac:dyDescent="0.2">
      <c r="W3221" s="62"/>
      <c r="X3221" s="62"/>
    </row>
    <row r="3222" spans="23:24" x14ac:dyDescent="0.2">
      <c r="W3222" s="62"/>
      <c r="X3222" s="62"/>
    </row>
    <row r="3223" spans="23:24" x14ac:dyDescent="0.2">
      <c r="W3223" s="62"/>
      <c r="X3223" s="62"/>
    </row>
    <row r="3224" spans="23:24" x14ac:dyDescent="0.2">
      <c r="W3224" s="62"/>
      <c r="X3224" s="62"/>
    </row>
    <row r="3225" spans="23:24" x14ac:dyDescent="0.2">
      <c r="W3225" s="62"/>
      <c r="X3225" s="62"/>
    </row>
    <row r="3226" spans="23:24" x14ac:dyDescent="0.2">
      <c r="W3226" s="62"/>
      <c r="X3226" s="62"/>
    </row>
    <row r="3227" spans="23:24" x14ac:dyDescent="0.2">
      <c r="W3227" s="62"/>
      <c r="X3227" s="62"/>
    </row>
    <row r="3228" spans="23:24" x14ac:dyDescent="0.2">
      <c r="W3228" s="62"/>
      <c r="X3228" s="62"/>
    </row>
    <row r="3229" spans="23:24" x14ac:dyDescent="0.2">
      <c r="W3229" s="62"/>
      <c r="X3229" s="62"/>
    </row>
    <row r="3230" spans="23:24" x14ac:dyDescent="0.2">
      <c r="W3230" s="62"/>
      <c r="X3230" s="62"/>
    </row>
    <row r="3231" spans="23:24" x14ac:dyDescent="0.2">
      <c r="W3231" s="62"/>
      <c r="X3231" s="62"/>
    </row>
    <row r="3232" spans="23:24" x14ac:dyDescent="0.2">
      <c r="W3232" s="62"/>
      <c r="X3232" s="62"/>
    </row>
    <row r="3233" spans="23:24" x14ac:dyDescent="0.2">
      <c r="W3233" s="62"/>
      <c r="X3233" s="62"/>
    </row>
    <row r="3234" spans="23:24" x14ac:dyDescent="0.2">
      <c r="W3234" s="62"/>
      <c r="X3234" s="62"/>
    </row>
    <row r="3235" spans="23:24" x14ac:dyDescent="0.2">
      <c r="W3235" s="62"/>
      <c r="X3235" s="62"/>
    </row>
    <row r="3236" spans="23:24" x14ac:dyDescent="0.2">
      <c r="W3236" s="62"/>
      <c r="X3236" s="62"/>
    </row>
    <row r="3237" spans="23:24" x14ac:dyDescent="0.2">
      <c r="W3237" s="62"/>
      <c r="X3237" s="62"/>
    </row>
    <row r="3238" spans="23:24" x14ac:dyDescent="0.2">
      <c r="W3238" s="62"/>
      <c r="X3238" s="62"/>
    </row>
    <row r="3239" spans="23:24" x14ac:dyDescent="0.2">
      <c r="W3239" s="62"/>
      <c r="X3239" s="62"/>
    </row>
    <row r="3240" spans="23:24" x14ac:dyDescent="0.2">
      <c r="W3240" s="62"/>
      <c r="X3240" s="62"/>
    </row>
    <row r="3241" spans="23:24" x14ac:dyDescent="0.2">
      <c r="W3241" s="62"/>
      <c r="X3241" s="62"/>
    </row>
    <row r="3242" spans="23:24" x14ac:dyDescent="0.2">
      <c r="W3242" s="62"/>
      <c r="X3242" s="62"/>
    </row>
    <row r="3243" spans="23:24" x14ac:dyDescent="0.2">
      <c r="W3243" s="62"/>
      <c r="X3243" s="62"/>
    </row>
    <row r="3244" spans="23:24" x14ac:dyDescent="0.2">
      <c r="W3244" s="62"/>
      <c r="X3244" s="62"/>
    </row>
    <row r="3245" spans="23:24" x14ac:dyDescent="0.2">
      <c r="W3245" s="62"/>
      <c r="X3245" s="62"/>
    </row>
    <row r="3246" spans="23:24" x14ac:dyDescent="0.2">
      <c r="W3246" s="62"/>
      <c r="X3246" s="62"/>
    </row>
    <row r="3247" spans="23:24" x14ac:dyDescent="0.2">
      <c r="W3247" s="62"/>
      <c r="X3247" s="62"/>
    </row>
    <row r="3248" spans="23:24" x14ac:dyDescent="0.2">
      <c r="W3248" s="62"/>
      <c r="X3248" s="62"/>
    </row>
    <row r="3249" spans="23:24" x14ac:dyDescent="0.2">
      <c r="W3249" s="62"/>
      <c r="X3249" s="62"/>
    </row>
    <row r="3250" spans="23:24" x14ac:dyDescent="0.2">
      <c r="W3250" s="62"/>
      <c r="X3250" s="62"/>
    </row>
    <row r="3251" spans="23:24" x14ac:dyDescent="0.2">
      <c r="W3251" s="62"/>
      <c r="X3251" s="62"/>
    </row>
    <row r="3252" spans="23:24" x14ac:dyDescent="0.2">
      <c r="W3252" s="62"/>
      <c r="X3252" s="62"/>
    </row>
    <row r="3253" spans="23:24" x14ac:dyDescent="0.2">
      <c r="W3253" s="62"/>
      <c r="X3253" s="62"/>
    </row>
    <row r="3254" spans="23:24" x14ac:dyDescent="0.2">
      <c r="W3254" s="62"/>
      <c r="X3254" s="62"/>
    </row>
    <row r="3255" spans="23:24" x14ac:dyDescent="0.2">
      <c r="W3255" s="62"/>
      <c r="X3255" s="62"/>
    </row>
    <row r="3256" spans="23:24" x14ac:dyDescent="0.2">
      <c r="W3256" s="62"/>
      <c r="X3256" s="62"/>
    </row>
    <row r="3257" spans="23:24" x14ac:dyDescent="0.2">
      <c r="W3257" s="62"/>
      <c r="X3257" s="62"/>
    </row>
    <row r="3258" spans="23:24" x14ac:dyDescent="0.2">
      <c r="W3258" s="62"/>
      <c r="X3258" s="62"/>
    </row>
    <row r="3259" spans="23:24" x14ac:dyDescent="0.2">
      <c r="W3259" s="62"/>
      <c r="X3259" s="62"/>
    </row>
    <row r="3260" spans="23:24" x14ac:dyDescent="0.2">
      <c r="W3260" s="62"/>
      <c r="X3260" s="62"/>
    </row>
    <row r="3261" spans="23:24" x14ac:dyDescent="0.2">
      <c r="W3261" s="62"/>
      <c r="X3261" s="62"/>
    </row>
    <row r="3262" spans="23:24" x14ac:dyDescent="0.2">
      <c r="W3262" s="62"/>
      <c r="X3262" s="62"/>
    </row>
    <row r="3263" spans="23:24" x14ac:dyDescent="0.2">
      <c r="W3263" s="62"/>
      <c r="X3263" s="62"/>
    </row>
    <row r="3264" spans="23:24" x14ac:dyDescent="0.2">
      <c r="W3264" s="62"/>
      <c r="X3264" s="62"/>
    </row>
    <row r="3265" spans="23:24" x14ac:dyDescent="0.2">
      <c r="W3265" s="62"/>
      <c r="X3265" s="62"/>
    </row>
    <row r="3266" spans="23:24" x14ac:dyDescent="0.2">
      <c r="W3266" s="62"/>
      <c r="X3266" s="62"/>
    </row>
    <row r="3267" spans="23:24" x14ac:dyDescent="0.2">
      <c r="W3267" s="62"/>
      <c r="X3267" s="62"/>
    </row>
    <row r="3268" spans="23:24" x14ac:dyDescent="0.2">
      <c r="W3268" s="62"/>
      <c r="X3268" s="62"/>
    </row>
    <row r="3269" spans="23:24" x14ac:dyDescent="0.2">
      <c r="W3269" s="62"/>
      <c r="X3269" s="62"/>
    </row>
    <row r="3270" spans="23:24" x14ac:dyDescent="0.2">
      <c r="W3270" s="62"/>
      <c r="X3270" s="62"/>
    </row>
    <row r="3271" spans="23:24" x14ac:dyDescent="0.2">
      <c r="W3271" s="62"/>
      <c r="X3271" s="62"/>
    </row>
    <row r="3272" spans="23:24" x14ac:dyDescent="0.2">
      <c r="W3272" s="62"/>
      <c r="X3272" s="62"/>
    </row>
    <row r="3273" spans="23:24" x14ac:dyDescent="0.2">
      <c r="W3273" s="62"/>
      <c r="X3273" s="62"/>
    </row>
    <row r="3274" spans="23:24" x14ac:dyDescent="0.2">
      <c r="W3274" s="62"/>
      <c r="X3274" s="62"/>
    </row>
    <row r="3275" spans="23:24" x14ac:dyDescent="0.2">
      <c r="W3275" s="62"/>
      <c r="X3275" s="62"/>
    </row>
    <row r="3276" spans="23:24" x14ac:dyDescent="0.2">
      <c r="W3276" s="62"/>
      <c r="X3276" s="62"/>
    </row>
    <row r="3277" spans="23:24" x14ac:dyDescent="0.2">
      <c r="W3277" s="62"/>
      <c r="X3277" s="62"/>
    </row>
    <row r="3278" spans="23:24" x14ac:dyDescent="0.2">
      <c r="W3278" s="62"/>
      <c r="X3278" s="62"/>
    </row>
    <row r="3279" spans="23:24" x14ac:dyDescent="0.2">
      <c r="W3279" s="62"/>
      <c r="X3279" s="62"/>
    </row>
    <row r="3280" spans="23:24" x14ac:dyDescent="0.2">
      <c r="W3280" s="62"/>
      <c r="X3280" s="62"/>
    </row>
    <row r="3281" spans="23:24" x14ac:dyDescent="0.2">
      <c r="W3281" s="62"/>
      <c r="X3281" s="62"/>
    </row>
    <row r="3282" spans="23:24" x14ac:dyDescent="0.2">
      <c r="W3282" s="62"/>
      <c r="X3282" s="62"/>
    </row>
    <row r="3283" spans="23:24" x14ac:dyDescent="0.2">
      <c r="W3283" s="62"/>
      <c r="X3283" s="62"/>
    </row>
    <row r="3284" spans="23:24" x14ac:dyDescent="0.2">
      <c r="W3284" s="62"/>
      <c r="X3284" s="62"/>
    </row>
    <row r="3285" spans="23:24" x14ac:dyDescent="0.2">
      <c r="W3285" s="62"/>
      <c r="X3285" s="62"/>
    </row>
    <row r="3286" spans="23:24" x14ac:dyDescent="0.2">
      <c r="W3286" s="62"/>
      <c r="X3286" s="62"/>
    </row>
    <row r="3287" spans="23:24" x14ac:dyDescent="0.2">
      <c r="W3287" s="62"/>
      <c r="X3287" s="62"/>
    </row>
    <row r="3288" spans="23:24" x14ac:dyDescent="0.2">
      <c r="W3288" s="62"/>
      <c r="X3288" s="62"/>
    </row>
    <row r="3289" spans="23:24" x14ac:dyDescent="0.2">
      <c r="W3289" s="62"/>
      <c r="X3289" s="62"/>
    </row>
    <row r="3290" spans="23:24" x14ac:dyDescent="0.2">
      <c r="W3290" s="62"/>
      <c r="X3290" s="62"/>
    </row>
    <row r="3291" spans="23:24" x14ac:dyDescent="0.2">
      <c r="W3291" s="62"/>
      <c r="X3291" s="62"/>
    </row>
    <row r="3292" spans="23:24" x14ac:dyDescent="0.2">
      <c r="W3292" s="62"/>
      <c r="X3292" s="62"/>
    </row>
    <row r="3293" spans="23:24" x14ac:dyDescent="0.2">
      <c r="W3293" s="62"/>
      <c r="X3293" s="62"/>
    </row>
    <row r="3294" spans="23:24" x14ac:dyDescent="0.2">
      <c r="W3294" s="62"/>
      <c r="X3294" s="62"/>
    </row>
    <row r="3295" spans="23:24" x14ac:dyDescent="0.2">
      <c r="W3295" s="62"/>
      <c r="X3295" s="62"/>
    </row>
    <row r="3296" spans="23:24" x14ac:dyDescent="0.2">
      <c r="W3296" s="62"/>
      <c r="X3296" s="62"/>
    </row>
    <row r="3297" spans="23:24" x14ac:dyDescent="0.2">
      <c r="W3297" s="62"/>
      <c r="X3297" s="62"/>
    </row>
    <row r="3298" spans="23:24" x14ac:dyDescent="0.2">
      <c r="W3298" s="62"/>
      <c r="X3298" s="62"/>
    </row>
    <row r="3299" spans="23:24" x14ac:dyDescent="0.2">
      <c r="W3299" s="62"/>
      <c r="X3299" s="62"/>
    </row>
    <row r="3300" spans="23:24" x14ac:dyDescent="0.2">
      <c r="W3300" s="62"/>
      <c r="X3300" s="62"/>
    </row>
    <row r="3301" spans="23:24" x14ac:dyDescent="0.2">
      <c r="W3301" s="62"/>
      <c r="X3301" s="62"/>
    </row>
    <row r="3302" spans="23:24" x14ac:dyDescent="0.2">
      <c r="W3302" s="62"/>
      <c r="X3302" s="62"/>
    </row>
    <row r="3303" spans="23:24" x14ac:dyDescent="0.2">
      <c r="W3303" s="62"/>
      <c r="X3303" s="62"/>
    </row>
    <row r="3304" spans="23:24" x14ac:dyDescent="0.2">
      <c r="W3304" s="62"/>
      <c r="X3304" s="62"/>
    </row>
    <row r="3305" spans="23:24" x14ac:dyDescent="0.2">
      <c r="W3305" s="62"/>
      <c r="X3305" s="62"/>
    </row>
    <row r="3306" spans="23:24" x14ac:dyDescent="0.2">
      <c r="W3306" s="62"/>
      <c r="X3306" s="62"/>
    </row>
    <row r="3307" spans="23:24" x14ac:dyDescent="0.2">
      <c r="W3307" s="62"/>
      <c r="X3307" s="62"/>
    </row>
    <row r="3308" spans="23:24" x14ac:dyDescent="0.2">
      <c r="W3308" s="62"/>
      <c r="X3308" s="62"/>
    </row>
    <row r="3309" spans="23:24" x14ac:dyDescent="0.2">
      <c r="W3309" s="62"/>
      <c r="X3309" s="62"/>
    </row>
    <row r="3310" spans="23:24" x14ac:dyDescent="0.2">
      <c r="W3310" s="62"/>
      <c r="X3310" s="62"/>
    </row>
    <row r="3311" spans="23:24" x14ac:dyDescent="0.2">
      <c r="W3311" s="62"/>
      <c r="X3311" s="62"/>
    </row>
    <row r="3312" spans="23:24" x14ac:dyDescent="0.2">
      <c r="W3312" s="62"/>
      <c r="X3312" s="62"/>
    </row>
    <row r="3313" spans="23:24" x14ac:dyDescent="0.2">
      <c r="W3313" s="62"/>
      <c r="X3313" s="62"/>
    </row>
    <row r="3314" spans="23:24" x14ac:dyDescent="0.2">
      <c r="W3314" s="62"/>
      <c r="X3314" s="62"/>
    </row>
    <row r="3315" spans="23:24" x14ac:dyDescent="0.2">
      <c r="W3315" s="62"/>
      <c r="X3315" s="62"/>
    </row>
    <row r="3316" spans="23:24" x14ac:dyDescent="0.2">
      <c r="W3316" s="62"/>
      <c r="X3316" s="62"/>
    </row>
    <row r="3317" spans="23:24" x14ac:dyDescent="0.2">
      <c r="W3317" s="62"/>
      <c r="X3317" s="62"/>
    </row>
    <row r="3318" spans="23:24" x14ac:dyDescent="0.2">
      <c r="W3318" s="62"/>
      <c r="X3318" s="62"/>
    </row>
    <row r="3319" spans="23:24" x14ac:dyDescent="0.2">
      <c r="W3319" s="62"/>
      <c r="X3319" s="62"/>
    </row>
    <row r="3320" spans="23:24" x14ac:dyDescent="0.2">
      <c r="W3320" s="62"/>
      <c r="X3320" s="62"/>
    </row>
    <row r="3321" spans="23:24" x14ac:dyDescent="0.2">
      <c r="W3321" s="62"/>
      <c r="X3321" s="62"/>
    </row>
    <row r="3322" spans="23:24" x14ac:dyDescent="0.2">
      <c r="W3322" s="62"/>
      <c r="X3322" s="62"/>
    </row>
    <row r="3323" spans="23:24" x14ac:dyDescent="0.2">
      <c r="W3323" s="62"/>
      <c r="X3323" s="62"/>
    </row>
    <row r="3324" spans="23:24" x14ac:dyDescent="0.2">
      <c r="W3324" s="62"/>
      <c r="X3324" s="62"/>
    </row>
    <row r="3325" spans="23:24" x14ac:dyDescent="0.2">
      <c r="W3325" s="62"/>
      <c r="X3325" s="62"/>
    </row>
    <row r="3326" spans="23:24" x14ac:dyDescent="0.2">
      <c r="W3326" s="62"/>
      <c r="X3326" s="62"/>
    </row>
    <row r="3327" spans="23:24" x14ac:dyDescent="0.2">
      <c r="W3327" s="62"/>
      <c r="X3327" s="62"/>
    </row>
    <row r="3328" spans="23:24" x14ac:dyDescent="0.2">
      <c r="W3328" s="62"/>
      <c r="X3328" s="62"/>
    </row>
    <row r="3329" spans="23:24" x14ac:dyDescent="0.2">
      <c r="W3329" s="62"/>
      <c r="X3329" s="62"/>
    </row>
    <row r="3330" spans="23:24" x14ac:dyDescent="0.2">
      <c r="W3330" s="62"/>
      <c r="X3330" s="62"/>
    </row>
    <row r="3331" spans="23:24" x14ac:dyDescent="0.2">
      <c r="W3331" s="62"/>
      <c r="X3331" s="62"/>
    </row>
    <row r="3332" spans="23:24" x14ac:dyDescent="0.2">
      <c r="W3332" s="62"/>
      <c r="X3332" s="62"/>
    </row>
    <row r="3333" spans="23:24" x14ac:dyDescent="0.2">
      <c r="W3333" s="62"/>
      <c r="X3333" s="62"/>
    </row>
    <row r="3334" spans="23:24" x14ac:dyDescent="0.2">
      <c r="W3334" s="62"/>
      <c r="X3334" s="62"/>
    </row>
    <row r="3335" spans="23:24" x14ac:dyDescent="0.2">
      <c r="W3335" s="62"/>
      <c r="X3335" s="62"/>
    </row>
    <row r="3336" spans="23:24" x14ac:dyDescent="0.2">
      <c r="W3336" s="62"/>
      <c r="X3336" s="62"/>
    </row>
    <row r="3337" spans="23:24" x14ac:dyDescent="0.2">
      <c r="W3337" s="62"/>
      <c r="X3337" s="62"/>
    </row>
    <row r="3338" spans="23:24" x14ac:dyDescent="0.2">
      <c r="W3338" s="62"/>
      <c r="X3338" s="62"/>
    </row>
    <row r="3339" spans="23:24" x14ac:dyDescent="0.2">
      <c r="W3339" s="62"/>
      <c r="X3339" s="62"/>
    </row>
    <row r="3340" spans="23:24" x14ac:dyDescent="0.2">
      <c r="W3340" s="62"/>
      <c r="X3340" s="62"/>
    </row>
    <row r="3341" spans="23:24" x14ac:dyDescent="0.2">
      <c r="W3341" s="62"/>
      <c r="X3341" s="62"/>
    </row>
    <row r="3342" spans="23:24" x14ac:dyDescent="0.2">
      <c r="W3342" s="62"/>
      <c r="X3342" s="62"/>
    </row>
    <row r="3343" spans="23:24" x14ac:dyDescent="0.2">
      <c r="W3343" s="62"/>
      <c r="X3343" s="62"/>
    </row>
    <row r="3344" spans="23:24" x14ac:dyDescent="0.2">
      <c r="W3344" s="62"/>
      <c r="X3344" s="62"/>
    </row>
    <row r="3345" spans="23:24" x14ac:dyDescent="0.2">
      <c r="W3345" s="62"/>
      <c r="X3345" s="62"/>
    </row>
    <row r="3346" spans="23:24" x14ac:dyDescent="0.2">
      <c r="W3346" s="62"/>
      <c r="X3346" s="62"/>
    </row>
    <row r="3347" spans="23:24" x14ac:dyDescent="0.2">
      <c r="W3347" s="62"/>
      <c r="X3347" s="62"/>
    </row>
    <row r="3348" spans="23:24" x14ac:dyDescent="0.2">
      <c r="W3348" s="62"/>
      <c r="X3348" s="62"/>
    </row>
    <row r="3349" spans="23:24" x14ac:dyDescent="0.2">
      <c r="W3349" s="62"/>
      <c r="X3349" s="62"/>
    </row>
    <row r="3350" spans="23:24" x14ac:dyDescent="0.2">
      <c r="W3350" s="62"/>
      <c r="X3350" s="62"/>
    </row>
    <row r="3351" spans="23:24" x14ac:dyDescent="0.2">
      <c r="W3351" s="62"/>
      <c r="X3351" s="62"/>
    </row>
    <row r="3352" spans="23:24" x14ac:dyDescent="0.2">
      <c r="W3352" s="62"/>
      <c r="X3352" s="62"/>
    </row>
    <row r="3353" spans="23:24" x14ac:dyDescent="0.2">
      <c r="W3353" s="62"/>
      <c r="X3353" s="62"/>
    </row>
    <row r="3354" spans="23:24" x14ac:dyDescent="0.2">
      <c r="W3354" s="62"/>
      <c r="X3354" s="62"/>
    </row>
    <row r="3355" spans="23:24" x14ac:dyDescent="0.2">
      <c r="W3355" s="62"/>
      <c r="X3355" s="62"/>
    </row>
    <row r="3356" spans="23:24" x14ac:dyDescent="0.2">
      <c r="W3356" s="62"/>
      <c r="X3356" s="62"/>
    </row>
    <row r="3357" spans="23:24" x14ac:dyDescent="0.2">
      <c r="W3357" s="62"/>
      <c r="X3357" s="62"/>
    </row>
    <row r="3358" spans="23:24" x14ac:dyDescent="0.2">
      <c r="W3358" s="62"/>
      <c r="X3358" s="62"/>
    </row>
    <row r="3359" spans="23:24" x14ac:dyDescent="0.2">
      <c r="W3359" s="62"/>
      <c r="X3359" s="62"/>
    </row>
    <row r="3360" spans="23:24" x14ac:dyDescent="0.2">
      <c r="W3360" s="62"/>
      <c r="X3360" s="62"/>
    </row>
    <row r="3361" spans="23:24" x14ac:dyDescent="0.2">
      <c r="W3361" s="62"/>
      <c r="X3361" s="62"/>
    </row>
    <row r="3362" spans="23:24" x14ac:dyDescent="0.2">
      <c r="W3362" s="62"/>
      <c r="X3362" s="62"/>
    </row>
    <row r="3363" spans="23:24" x14ac:dyDescent="0.2">
      <c r="W3363" s="62"/>
      <c r="X3363" s="62"/>
    </row>
    <row r="3364" spans="23:24" x14ac:dyDescent="0.2">
      <c r="W3364" s="62"/>
      <c r="X3364" s="62"/>
    </row>
    <row r="3365" spans="23:24" x14ac:dyDescent="0.2">
      <c r="W3365" s="62"/>
      <c r="X3365" s="62"/>
    </row>
    <row r="3366" spans="23:24" x14ac:dyDescent="0.2">
      <c r="W3366" s="62"/>
      <c r="X3366" s="62"/>
    </row>
    <row r="3367" spans="23:24" x14ac:dyDescent="0.2">
      <c r="W3367" s="62"/>
      <c r="X3367" s="62"/>
    </row>
    <row r="3368" spans="23:24" x14ac:dyDescent="0.2">
      <c r="W3368" s="62"/>
      <c r="X3368" s="62"/>
    </row>
    <row r="3369" spans="23:24" x14ac:dyDescent="0.2">
      <c r="W3369" s="62"/>
      <c r="X3369" s="62"/>
    </row>
    <row r="3370" spans="23:24" x14ac:dyDescent="0.2">
      <c r="W3370" s="62"/>
      <c r="X3370" s="62"/>
    </row>
    <row r="3371" spans="23:24" x14ac:dyDescent="0.2">
      <c r="W3371" s="62"/>
      <c r="X3371" s="62"/>
    </row>
    <row r="3372" spans="23:24" x14ac:dyDescent="0.2">
      <c r="W3372" s="62"/>
      <c r="X3372" s="62"/>
    </row>
    <row r="3373" spans="23:24" x14ac:dyDescent="0.2">
      <c r="W3373" s="62"/>
      <c r="X3373" s="62"/>
    </row>
    <row r="3374" spans="23:24" x14ac:dyDescent="0.2">
      <c r="W3374" s="62"/>
      <c r="X3374" s="62"/>
    </row>
    <row r="3375" spans="23:24" x14ac:dyDescent="0.2">
      <c r="W3375" s="62"/>
      <c r="X3375" s="62"/>
    </row>
    <row r="3376" spans="23:24" x14ac:dyDescent="0.2">
      <c r="W3376" s="62"/>
      <c r="X3376" s="62"/>
    </row>
    <row r="3377" spans="23:24" x14ac:dyDescent="0.2">
      <c r="W3377" s="62"/>
      <c r="X3377" s="62"/>
    </row>
    <row r="3378" spans="23:24" x14ac:dyDescent="0.2">
      <c r="W3378" s="62"/>
      <c r="X3378" s="62"/>
    </row>
    <row r="3379" spans="23:24" x14ac:dyDescent="0.2">
      <c r="W3379" s="62"/>
      <c r="X3379" s="62"/>
    </row>
    <row r="3380" spans="23:24" x14ac:dyDescent="0.2">
      <c r="W3380" s="62"/>
      <c r="X3380" s="62"/>
    </row>
    <row r="3381" spans="23:24" x14ac:dyDescent="0.2">
      <c r="W3381" s="62"/>
      <c r="X3381" s="62"/>
    </row>
    <row r="3382" spans="23:24" x14ac:dyDescent="0.2">
      <c r="W3382" s="62"/>
      <c r="X3382" s="62"/>
    </row>
    <row r="3383" spans="23:24" x14ac:dyDescent="0.2">
      <c r="W3383" s="62"/>
      <c r="X3383" s="62"/>
    </row>
    <row r="3384" spans="23:24" x14ac:dyDescent="0.2">
      <c r="W3384" s="62"/>
      <c r="X3384" s="62"/>
    </row>
    <row r="3385" spans="23:24" x14ac:dyDescent="0.2">
      <c r="W3385" s="62"/>
      <c r="X3385" s="62"/>
    </row>
    <row r="3386" spans="23:24" x14ac:dyDescent="0.2">
      <c r="W3386" s="62"/>
      <c r="X3386" s="62"/>
    </row>
    <row r="3387" spans="23:24" x14ac:dyDescent="0.2">
      <c r="W3387" s="62"/>
      <c r="X3387" s="62"/>
    </row>
    <row r="3388" spans="23:24" x14ac:dyDescent="0.2">
      <c r="W3388" s="62"/>
      <c r="X3388" s="62"/>
    </row>
    <row r="3389" spans="23:24" x14ac:dyDescent="0.2">
      <c r="W3389" s="62"/>
      <c r="X3389" s="62"/>
    </row>
    <row r="3390" spans="23:24" x14ac:dyDescent="0.2">
      <c r="W3390" s="62"/>
      <c r="X3390" s="62"/>
    </row>
    <row r="3391" spans="23:24" x14ac:dyDescent="0.2">
      <c r="W3391" s="62"/>
      <c r="X3391" s="62"/>
    </row>
    <row r="3392" spans="23:24" x14ac:dyDescent="0.2">
      <c r="W3392" s="62"/>
      <c r="X3392" s="62"/>
    </row>
    <row r="3393" spans="23:24" x14ac:dyDescent="0.2">
      <c r="W3393" s="62"/>
      <c r="X3393" s="62"/>
    </row>
    <row r="3394" spans="23:24" x14ac:dyDescent="0.2">
      <c r="W3394" s="62"/>
      <c r="X3394" s="62"/>
    </row>
    <row r="3395" spans="23:24" x14ac:dyDescent="0.2">
      <c r="W3395" s="62"/>
      <c r="X3395" s="62"/>
    </row>
    <row r="3396" spans="23:24" x14ac:dyDescent="0.2">
      <c r="W3396" s="62"/>
      <c r="X3396" s="62"/>
    </row>
    <row r="3397" spans="23:24" x14ac:dyDescent="0.2">
      <c r="W3397" s="62"/>
      <c r="X3397" s="62"/>
    </row>
    <row r="3398" spans="23:24" x14ac:dyDescent="0.2">
      <c r="W3398" s="62"/>
      <c r="X3398" s="62"/>
    </row>
    <row r="3399" spans="23:24" x14ac:dyDescent="0.2">
      <c r="W3399" s="62"/>
      <c r="X3399" s="62"/>
    </row>
    <row r="3400" spans="23:24" x14ac:dyDescent="0.2">
      <c r="W3400" s="62"/>
      <c r="X3400" s="62"/>
    </row>
    <row r="3401" spans="23:24" x14ac:dyDescent="0.2">
      <c r="W3401" s="62"/>
      <c r="X3401" s="62"/>
    </row>
    <row r="3402" spans="23:24" x14ac:dyDescent="0.2">
      <c r="W3402" s="62"/>
      <c r="X3402" s="62"/>
    </row>
    <row r="3403" spans="23:24" x14ac:dyDescent="0.2">
      <c r="W3403" s="62"/>
      <c r="X3403" s="62"/>
    </row>
    <row r="3404" spans="23:24" x14ac:dyDescent="0.2">
      <c r="W3404" s="62"/>
      <c r="X3404" s="62"/>
    </row>
    <row r="3405" spans="23:24" x14ac:dyDescent="0.2">
      <c r="W3405" s="62"/>
      <c r="X3405" s="62"/>
    </row>
    <row r="3406" spans="23:24" x14ac:dyDescent="0.2">
      <c r="W3406" s="62"/>
      <c r="X3406" s="62"/>
    </row>
    <row r="3407" spans="23:24" x14ac:dyDescent="0.2">
      <c r="W3407" s="62"/>
      <c r="X3407" s="62"/>
    </row>
    <row r="3408" spans="23:24" x14ac:dyDescent="0.2">
      <c r="W3408" s="62"/>
      <c r="X3408" s="62"/>
    </row>
    <row r="3409" spans="23:24" x14ac:dyDescent="0.2">
      <c r="W3409" s="62"/>
      <c r="X3409" s="62"/>
    </row>
    <row r="3410" spans="23:24" x14ac:dyDescent="0.2">
      <c r="W3410" s="62"/>
      <c r="X3410" s="62"/>
    </row>
    <row r="3411" spans="23:24" x14ac:dyDescent="0.2">
      <c r="W3411" s="62"/>
      <c r="X3411" s="62"/>
    </row>
    <row r="3412" spans="23:24" x14ac:dyDescent="0.2">
      <c r="W3412" s="62"/>
      <c r="X3412" s="62"/>
    </row>
    <row r="3413" spans="23:24" x14ac:dyDescent="0.2">
      <c r="W3413" s="62"/>
      <c r="X3413" s="62"/>
    </row>
    <row r="3414" spans="23:24" x14ac:dyDescent="0.2">
      <c r="W3414" s="62"/>
      <c r="X3414" s="62"/>
    </row>
    <row r="3415" spans="23:24" x14ac:dyDescent="0.2">
      <c r="W3415" s="62"/>
      <c r="X3415" s="62"/>
    </row>
    <row r="3416" spans="23:24" x14ac:dyDescent="0.2">
      <c r="W3416" s="62"/>
      <c r="X3416" s="62"/>
    </row>
    <row r="3417" spans="23:24" x14ac:dyDescent="0.2">
      <c r="W3417" s="62"/>
      <c r="X3417" s="62"/>
    </row>
    <row r="3418" spans="23:24" x14ac:dyDescent="0.2">
      <c r="W3418" s="62"/>
      <c r="X3418" s="62"/>
    </row>
    <row r="3419" spans="23:24" x14ac:dyDescent="0.2">
      <c r="W3419" s="62"/>
      <c r="X3419" s="62"/>
    </row>
    <row r="3420" spans="23:24" x14ac:dyDescent="0.2">
      <c r="W3420" s="62"/>
      <c r="X3420" s="62"/>
    </row>
    <row r="3421" spans="23:24" x14ac:dyDescent="0.2">
      <c r="W3421" s="62"/>
      <c r="X3421" s="62"/>
    </row>
    <row r="3422" spans="23:24" x14ac:dyDescent="0.2">
      <c r="W3422" s="62"/>
      <c r="X3422" s="62"/>
    </row>
    <row r="3423" spans="23:24" x14ac:dyDescent="0.2">
      <c r="W3423" s="62"/>
      <c r="X3423" s="62"/>
    </row>
    <row r="3424" spans="23:24" x14ac:dyDescent="0.2">
      <c r="W3424" s="62"/>
      <c r="X3424" s="62"/>
    </row>
    <row r="3425" spans="23:24" x14ac:dyDescent="0.2">
      <c r="W3425" s="62"/>
      <c r="X3425" s="62"/>
    </row>
    <row r="3426" spans="23:24" x14ac:dyDescent="0.2">
      <c r="W3426" s="62"/>
      <c r="X3426" s="62"/>
    </row>
    <row r="3427" spans="23:24" x14ac:dyDescent="0.2">
      <c r="W3427" s="62"/>
      <c r="X3427" s="62"/>
    </row>
    <row r="3428" spans="23:24" x14ac:dyDescent="0.2">
      <c r="W3428" s="62"/>
      <c r="X3428" s="62"/>
    </row>
    <row r="3429" spans="23:24" x14ac:dyDescent="0.2">
      <c r="W3429" s="62"/>
      <c r="X3429" s="62"/>
    </row>
    <row r="3430" spans="23:24" x14ac:dyDescent="0.2">
      <c r="W3430" s="62"/>
      <c r="X3430" s="62"/>
    </row>
    <row r="3431" spans="23:24" x14ac:dyDescent="0.2">
      <c r="W3431" s="62"/>
      <c r="X3431" s="62"/>
    </row>
    <row r="3432" spans="23:24" x14ac:dyDescent="0.2">
      <c r="W3432" s="62"/>
      <c r="X3432" s="62"/>
    </row>
    <row r="3433" spans="23:24" x14ac:dyDescent="0.2">
      <c r="W3433" s="62"/>
      <c r="X3433" s="62"/>
    </row>
    <row r="3434" spans="23:24" x14ac:dyDescent="0.2">
      <c r="W3434" s="62"/>
      <c r="X3434" s="62"/>
    </row>
    <row r="3435" spans="23:24" x14ac:dyDescent="0.2">
      <c r="W3435" s="62"/>
      <c r="X3435" s="62"/>
    </row>
    <row r="3436" spans="23:24" x14ac:dyDescent="0.2">
      <c r="W3436" s="62"/>
      <c r="X3436" s="62"/>
    </row>
    <row r="3437" spans="23:24" x14ac:dyDescent="0.2">
      <c r="W3437" s="62"/>
      <c r="X3437" s="62"/>
    </row>
    <row r="3438" spans="23:24" x14ac:dyDescent="0.2">
      <c r="W3438" s="62"/>
      <c r="X3438" s="62"/>
    </row>
    <row r="3439" spans="23:24" x14ac:dyDescent="0.2">
      <c r="W3439" s="62"/>
      <c r="X3439" s="62"/>
    </row>
    <row r="3440" spans="23:24" x14ac:dyDescent="0.2">
      <c r="W3440" s="62"/>
      <c r="X3440" s="62"/>
    </row>
    <row r="3441" spans="23:24" x14ac:dyDescent="0.2">
      <c r="W3441" s="62"/>
      <c r="X3441" s="62"/>
    </row>
    <row r="3442" spans="23:24" x14ac:dyDescent="0.2">
      <c r="W3442" s="62"/>
      <c r="X3442" s="62"/>
    </row>
    <row r="3443" spans="23:24" x14ac:dyDescent="0.2">
      <c r="W3443" s="62"/>
      <c r="X3443" s="62"/>
    </row>
    <row r="3444" spans="23:24" x14ac:dyDescent="0.2">
      <c r="W3444" s="62"/>
      <c r="X3444" s="62"/>
    </row>
    <row r="3445" spans="23:24" x14ac:dyDescent="0.2">
      <c r="W3445" s="62"/>
      <c r="X3445" s="62"/>
    </row>
    <row r="3446" spans="23:24" x14ac:dyDescent="0.2">
      <c r="W3446" s="62"/>
      <c r="X3446" s="62"/>
    </row>
    <row r="3447" spans="23:24" x14ac:dyDescent="0.2">
      <c r="W3447" s="62"/>
      <c r="X3447" s="62"/>
    </row>
    <row r="3448" spans="23:24" x14ac:dyDescent="0.2">
      <c r="W3448" s="62"/>
      <c r="X3448" s="62"/>
    </row>
    <row r="3449" spans="23:24" x14ac:dyDescent="0.2">
      <c r="W3449" s="62"/>
      <c r="X3449" s="62"/>
    </row>
    <row r="3450" spans="23:24" x14ac:dyDescent="0.2">
      <c r="W3450" s="62"/>
      <c r="X3450" s="62"/>
    </row>
    <row r="3451" spans="23:24" x14ac:dyDescent="0.2">
      <c r="W3451" s="62"/>
      <c r="X3451" s="62"/>
    </row>
    <row r="3452" spans="23:24" x14ac:dyDescent="0.2">
      <c r="W3452" s="62"/>
      <c r="X3452" s="62"/>
    </row>
    <row r="3453" spans="23:24" x14ac:dyDescent="0.2">
      <c r="W3453" s="62"/>
      <c r="X3453" s="62"/>
    </row>
    <row r="3454" spans="23:24" x14ac:dyDescent="0.2">
      <c r="W3454" s="62"/>
      <c r="X3454" s="62"/>
    </row>
    <row r="3455" spans="23:24" x14ac:dyDescent="0.2">
      <c r="W3455" s="62"/>
      <c r="X3455" s="62"/>
    </row>
    <row r="3456" spans="23:24" x14ac:dyDescent="0.2">
      <c r="W3456" s="62"/>
      <c r="X3456" s="62"/>
    </row>
    <row r="3457" spans="23:24" x14ac:dyDescent="0.2">
      <c r="W3457" s="62"/>
      <c r="X3457" s="62"/>
    </row>
    <row r="3458" spans="23:24" x14ac:dyDescent="0.2">
      <c r="W3458" s="62"/>
      <c r="X3458" s="62"/>
    </row>
    <row r="3459" spans="23:24" x14ac:dyDescent="0.2">
      <c r="W3459" s="62"/>
      <c r="X3459" s="62"/>
    </row>
    <row r="3460" spans="23:24" x14ac:dyDescent="0.2">
      <c r="W3460" s="62"/>
      <c r="X3460" s="62"/>
    </row>
    <row r="3461" spans="23:24" x14ac:dyDescent="0.2">
      <c r="W3461" s="62"/>
      <c r="X3461" s="62"/>
    </row>
    <row r="3462" spans="23:24" x14ac:dyDescent="0.2">
      <c r="W3462" s="62"/>
      <c r="X3462" s="62"/>
    </row>
    <row r="3463" spans="23:24" x14ac:dyDescent="0.2">
      <c r="W3463" s="62"/>
      <c r="X3463" s="62"/>
    </row>
    <row r="3464" spans="23:24" x14ac:dyDescent="0.2">
      <c r="W3464" s="62"/>
      <c r="X3464" s="62"/>
    </row>
    <row r="3465" spans="23:24" x14ac:dyDescent="0.2">
      <c r="W3465" s="62"/>
      <c r="X3465" s="62"/>
    </row>
    <row r="3466" spans="23:24" x14ac:dyDescent="0.2">
      <c r="W3466" s="62"/>
      <c r="X3466" s="62"/>
    </row>
    <row r="3467" spans="23:24" x14ac:dyDescent="0.2">
      <c r="W3467" s="62"/>
      <c r="X3467" s="62"/>
    </row>
    <row r="3468" spans="23:24" x14ac:dyDescent="0.2">
      <c r="W3468" s="62"/>
      <c r="X3468" s="62"/>
    </row>
    <row r="3469" spans="23:24" x14ac:dyDescent="0.2">
      <c r="W3469" s="62"/>
      <c r="X3469" s="62"/>
    </row>
    <row r="3470" spans="23:24" x14ac:dyDescent="0.2">
      <c r="W3470" s="62"/>
      <c r="X3470" s="62"/>
    </row>
    <row r="3471" spans="23:24" x14ac:dyDescent="0.2">
      <c r="W3471" s="62"/>
      <c r="X3471" s="62"/>
    </row>
    <row r="3472" spans="23:24" x14ac:dyDescent="0.2">
      <c r="W3472" s="62"/>
      <c r="X3472" s="62"/>
    </row>
    <row r="3473" spans="23:24" x14ac:dyDescent="0.2">
      <c r="W3473" s="62"/>
      <c r="X3473" s="62"/>
    </row>
    <row r="3474" spans="23:24" x14ac:dyDescent="0.2">
      <c r="W3474" s="62"/>
      <c r="X3474" s="62"/>
    </row>
    <row r="3475" spans="23:24" x14ac:dyDescent="0.2">
      <c r="W3475" s="62"/>
      <c r="X3475" s="62"/>
    </row>
    <row r="3476" spans="23:24" x14ac:dyDescent="0.2">
      <c r="W3476" s="62"/>
      <c r="X3476" s="62"/>
    </row>
    <row r="3477" spans="23:24" x14ac:dyDescent="0.2">
      <c r="W3477" s="62"/>
      <c r="X3477" s="62"/>
    </row>
    <row r="3478" spans="23:24" x14ac:dyDescent="0.2">
      <c r="W3478" s="62"/>
      <c r="X3478" s="62"/>
    </row>
    <row r="3479" spans="23:24" x14ac:dyDescent="0.2">
      <c r="W3479" s="62"/>
      <c r="X3479" s="62"/>
    </row>
    <row r="3480" spans="23:24" x14ac:dyDescent="0.2">
      <c r="W3480" s="62"/>
      <c r="X3480" s="62"/>
    </row>
    <row r="3481" spans="23:24" x14ac:dyDescent="0.2">
      <c r="W3481" s="62"/>
      <c r="X3481" s="62"/>
    </row>
    <row r="3482" spans="23:24" x14ac:dyDescent="0.2">
      <c r="W3482" s="62"/>
      <c r="X3482" s="62"/>
    </row>
    <row r="3483" spans="23:24" x14ac:dyDescent="0.2">
      <c r="W3483" s="62"/>
      <c r="X3483" s="62"/>
    </row>
    <row r="3484" spans="23:24" x14ac:dyDescent="0.2">
      <c r="W3484" s="62"/>
      <c r="X3484" s="62"/>
    </row>
    <row r="3485" spans="23:24" x14ac:dyDescent="0.2">
      <c r="W3485" s="62"/>
      <c r="X3485" s="62"/>
    </row>
    <row r="3486" spans="23:24" x14ac:dyDescent="0.2">
      <c r="W3486" s="62"/>
      <c r="X3486" s="62"/>
    </row>
    <row r="3487" spans="23:24" x14ac:dyDescent="0.2">
      <c r="W3487" s="62"/>
      <c r="X3487" s="62"/>
    </row>
    <row r="3488" spans="23:24" x14ac:dyDescent="0.2">
      <c r="W3488" s="62"/>
      <c r="X3488" s="62"/>
    </row>
    <row r="3489" spans="23:24" x14ac:dyDescent="0.2">
      <c r="W3489" s="62"/>
      <c r="X3489" s="62"/>
    </row>
    <row r="3490" spans="23:24" x14ac:dyDescent="0.2">
      <c r="W3490" s="62"/>
      <c r="X3490" s="62"/>
    </row>
    <row r="3491" spans="23:24" x14ac:dyDescent="0.2">
      <c r="W3491" s="62"/>
      <c r="X3491" s="62"/>
    </row>
    <row r="3492" spans="23:24" x14ac:dyDescent="0.2">
      <c r="W3492" s="62"/>
      <c r="X3492" s="62"/>
    </row>
    <row r="3493" spans="23:24" x14ac:dyDescent="0.2">
      <c r="W3493" s="62"/>
      <c r="X3493" s="62"/>
    </row>
    <row r="3494" spans="23:24" x14ac:dyDescent="0.2">
      <c r="W3494" s="62"/>
      <c r="X3494" s="62"/>
    </row>
    <row r="3495" spans="23:24" x14ac:dyDescent="0.2">
      <c r="W3495" s="62"/>
      <c r="X3495" s="62"/>
    </row>
    <row r="3496" spans="23:24" x14ac:dyDescent="0.2">
      <c r="W3496" s="62"/>
      <c r="X3496" s="62"/>
    </row>
    <row r="3497" spans="23:24" x14ac:dyDescent="0.2">
      <c r="W3497" s="62"/>
      <c r="X3497" s="62"/>
    </row>
    <row r="3498" spans="23:24" x14ac:dyDescent="0.2">
      <c r="W3498" s="62"/>
      <c r="X3498" s="62"/>
    </row>
    <row r="3499" spans="23:24" x14ac:dyDescent="0.2">
      <c r="W3499" s="62"/>
      <c r="X3499" s="62"/>
    </row>
    <row r="3500" spans="23:24" x14ac:dyDescent="0.2">
      <c r="W3500" s="62"/>
      <c r="X3500" s="62"/>
    </row>
    <row r="3501" spans="23:24" x14ac:dyDescent="0.2">
      <c r="W3501" s="62"/>
      <c r="X3501" s="62"/>
    </row>
    <row r="3502" spans="23:24" x14ac:dyDescent="0.2">
      <c r="W3502" s="62"/>
      <c r="X3502" s="62"/>
    </row>
    <row r="3503" spans="23:24" x14ac:dyDescent="0.2">
      <c r="W3503" s="62"/>
      <c r="X3503" s="62"/>
    </row>
    <row r="3504" spans="23:24" x14ac:dyDescent="0.2">
      <c r="W3504" s="62"/>
      <c r="X3504" s="62"/>
    </row>
    <row r="3505" spans="23:24" x14ac:dyDescent="0.2">
      <c r="W3505" s="62"/>
      <c r="X3505" s="62"/>
    </row>
    <row r="3506" spans="23:24" x14ac:dyDescent="0.2">
      <c r="W3506" s="62"/>
      <c r="X3506" s="62"/>
    </row>
    <row r="3507" spans="23:24" x14ac:dyDescent="0.2">
      <c r="W3507" s="62"/>
      <c r="X3507" s="62"/>
    </row>
    <row r="3508" spans="23:24" x14ac:dyDescent="0.2">
      <c r="W3508" s="62"/>
      <c r="X3508" s="62"/>
    </row>
    <row r="3509" spans="23:24" x14ac:dyDescent="0.2">
      <c r="W3509" s="62"/>
      <c r="X3509" s="62"/>
    </row>
    <row r="3510" spans="23:24" x14ac:dyDescent="0.2">
      <c r="W3510" s="62"/>
      <c r="X3510" s="62"/>
    </row>
    <row r="3511" spans="23:24" x14ac:dyDescent="0.2">
      <c r="W3511" s="62"/>
      <c r="X3511" s="62"/>
    </row>
    <row r="3512" spans="23:24" x14ac:dyDescent="0.2">
      <c r="W3512" s="62"/>
      <c r="X3512" s="62"/>
    </row>
    <row r="3513" spans="23:24" x14ac:dyDescent="0.2">
      <c r="W3513" s="62"/>
      <c r="X3513" s="62"/>
    </row>
    <row r="3514" spans="23:24" x14ac:dyDescent="0.2">
      <c r="W3514" s="62"/>
      <c r="X3514" s="62"/>
    </row>
    <row r="3515" spans="23:24" x14ac:dyDescent="0.2">
      <c r="W3515" s="62"/>
      <c r="X3515" s="62"/>
    </row>
    <row r="3516" spans="23:24" x14ac:dyDescent="0.2">
      <c r="W3516" s="62"/>
      <c r="X3516" s="62"/>
    </row>
    <row r="3517" spans="23:24" x14ac:dyDescent="0.2">
      <c r="W3517" s="62"/>
      <c r="X3517" s="62"/>
    </row>
    <row r="3518" spans="23:24" x14ac:dyDescent="0.2">
      <c r="W3518" s="62"/>
      <c r="X3518" s="62"/>
    </row>
    <row r="3519" spans="23:24" x14ac:dyDescent="0.2">
      <c r="W3519" s="62"/>
      <c r="X3519" s="62"/>
    </row>
    <row r="3520" spans="23:24" x14ac:dyDescent="0.2">
      <c r="W3520" s="62"/>
      <c r="X3520" s="62"/>
    </row>
    <row r="3521" spans="23:24" x14ac:dyDescent="0.2">
      <c r="W3521" s="62"/>
      <c r="X3521" s="62"/>
    </row>
    <row r="3522" spans="23:24" x14ac:dyDescent="0.2">
      <c r="W3522" s="62"/>
      <c r="X3522" s="62"/>
    </row>
    <row r="3523" spans="23:24" x14ac:dyDescent="0.2">
      <c r="W3523" s="62"/>
      <c r="X3523" s="62"/>
    </row>
    <row r="3524" spans="23:24" x14ac:dyDescent="0.2">
      <c r="W3524" s="62"/>
      <c r="X3524" s="62"/>
    </row>
    <row r="3525" spans="23:24" x14ac:dyDescent="0.2">
      <c r="W3525" s="62"/>
      <c r="X3525" s="62"/>
    </row>
    <row r="3526" spans="23:24" x14ac:dyDescent="0.2">
      <c r="W3526" s="62"/>
      <c r="X3526" s="62"/>
    </row>
    <row r="3527" spans="23:24" x14ac:dyDescent="0.2">
      <c r="W3527" s="62"/>
      <c r="X3527" s="62"/>
    </row>
    <row r="3528" spans="23:24" x14ac:dyDescent="0.2">
      <c r="W3528" s="62"/>
      <c r="X3528" s="62"/>
    </row>
    <row r="3529" spans="23:24" x14ac:dyDescent="0.2">
      <c r="W3529" s="62"/>
      <c r="X3529" s="62"/>
    </row>
    <row r="3530" spans="23:24" x14ac:dyDescent="0.2">
      <c r="W3530" s="62"/>
      <c r="X3530" s="62"/>
    </row>
    <row r="3531" spans="23:24" x14ac:dyDescent="0.2">
      <c r="W3531" s="62"/>
      <c r="X3531" s="62"/>
    </row>
    <row r="3532" spans="23:24" x14ac:dyDescent="0.2">
      <c r="W3532" s="62"/>
      <c r="X3532" s="62"/>
    </row>
    <row r="3533" spans="23:24" x14ac:dyDescent="0.2">
      <c r="W3533" s="62"/>
      <c r="X3533" s="62"/>
    </row>
    <row r="3534" spans="23:24" x14ac:dyDescent="0.2">
      <c r="W3534" s="62"/>
      <c r="X3534" s="62"/>
    </row>
    <row r="3535" spans="23:24" x14ac:dyDescent="0.2">
      <c r="W3535" s="62"/>
      <c r="X3535" s="62"/>
    </row>
    <row r="3536" spans="23:24" x14ac:dyDescent="0.2">
      <c r="W3536" s="62"/>
      <c r="X3536" s="62"/>
    </row>
    <row r="3537" spans="2:24" x14ac:dyDescent="0.2">
      <c r="W3537" s="62"/>
      <c r="X3537" s="62"/>
    </row>
    <row r="3538" spans="2:24" x14ac:dyDescent="0.2">
      <c r="W3538" s="62"/>
      <c r="X3538" s="62"/>
    </row>
    <row r="3539" spans="2:24" x14ac:dyDescent="0.2">
      <c r="W3539" s="62"/>
      <c r="X3539" s="62"/>
    </row>
    <row r="3540" spans="2:24" x14ac:dyDescent="0.2">
      <c r="W3540" s="62"/>
      <c r="X3540" s="62"/>
    </row>
    <row r="3541" spans="2:24" x14ac:dyDescent="0.2">
      <c r="W3541" s="62"/>
      <c r="X3541" s="62"/>
    </row>
    <row r="3542" spans="2:24" x14ac:dyDescent="0.2">
      <c r="W3542" s="62"/>
      <c r="X3542" s="62"/>
    </row>
    <row r="3543" spans="2:24" x14ac:dyDescent="0.2">
      <c r="B3543" s="87"/>
      <c r="C3543" s="88"/>
      <c r="D3543" s="89"/>
      <c r="E3543" s="89"/>
      <c r="W3543" s="62"/>
      <c r="X3543" s="62"/>
    </row>
    <row r="3544" spans="2:24" x14ac:dyDescent="0.2">
      <c r="B3544" s="87"/>
      <c r="C3544" s="88"/>
      <c r="D3544" s="89"/>
      <c r="E3544" s="89"/>
      <c r="W3544" s="62"/>
      <c r="X3544" s="62"/>
    </row>
    <row r="3545" spans="2:24" x14ac:dyDescent="0.2">
      <c r="B3545" s="87"/>
      <c r="C3545" s="88"/>
      <c r="D3545" s="89"/>
      <c r="E3545" s="89"/>
      <c r="W3545" s="62"/>
      <c r="X3545" s="62"/>
    </row>
    <row r="3546" spans="2:24" x14ac:dyDescent="0.2">
      <c r="B3546" s="87"/>
      <c r="C3546" s="88"/>
      <c r="D3546" s="89"/>
      <c r="E3546" s="89"/>
      <c r="W3546" s="62"/>
      <c r="X3546" s="62"/>
    </row>
    <row r="3547" spans="2:24" x14ac:dyDescent="0.2">
      <c r="B3547" s="87"/>
      <c r="C3547" s="88"/>
      <c r="D3547" s="89"/>
      <c r="E3547" s="89"/>
      <c r="W3547" s="62"/>
      <c r="X3547" s="62"/>
    </row>
    <row r="3548" spans="2:24" x14ac:dyDescent="0.2">
      <c r="B3548" s="87"/>
      <c r="C3548" s="88"/>
      <c r="D3548" s="89"/>
      <c r="E3548" s="89"/>
      <c r="W3548" s="62"/>
      <c r="X3548" s="62"/>
    </row>
    <row r="3549" spans="2:24" x14ac:dyDescent="0.2">
      <c r="B3549" s="87"/>
      <c r="C3549" s="88"/>
      <c r="D3549" s="89"/>
      <c r="E3549" s="89"/>
      <c r="W3549" s="62"/>
      <c r="X3549" s="62"/>
    </row>
    <row r="3550" spans="2:24" x14ac:dyDescent="0.2">
      <c r="B3550" s="87"/>
      <c r="C3550" s="88"/>
      <c r="D3550" s="89"/>
      <c r="E3550" s="89"/>
      <c r="W3550" s="62"/>
      <c r="X3550" s="62"/>
    </row>
    <row r="3551" spans="2:24" x14ac:dyDescent="0.2">
      <c r="B3551" s="87"/>
      <c r="C3551" s="88"/>
      <c r="D3551" s="89"/>
      <c r="E3551" s="89"/>
      <c r="W3551" s="62"/>
      <c r="X3551" s="62"/>
    </row>
    <row r="3552" spans="2:24" x14ac:dyDescent="0.2">
      <c r="B3552" s="87"/>
      <c r="C3552" s="88"/>
      <c r="D3552" s="89"/>
      <c r="E3552" s="89"/>
      <c r="W3552" s="62"/>
      <c r="X3552" s="62"/>
    </row>
    <row r="3553" spans="2:27" x14ac:dyDescent="0.2">
      <c r="B3553" s="87"/>
      <c r="C3553" s="88"/>
      <c r="D3553" s="89"/>
      <c r="E3553" s="89"/>
      <c r="W3553" s="62"/>
      <c r="X3553" s="62"/>
    </row>
    <row r="3554" spans="2:27" x14ac:dyDescent="0.2">
      <c r="B3554" s="87"/>
      <c r="C3554" s="88"/>
      <c r="D3554" s="89"/>
      <c r="E3554" s="89"/>
    </row>
    <row r="3555" spans="2:27" x14ac:dyDescent="0.2">
      <c r="B3555" s="87"/>
      <c r="C3555" s="88"/>
      <c r="D3555" s="89"/>
      <c r="E3555" s="89"/>
    </row>
    <row r="3556" spans="2:27" x14ac:dyDescent="0.2">
      <c r="B3556" s="87"/>
      <c r="C3556" s="88"/>
      <c r="D3556" s="89"/>
      <c r="E3556" s="89"/>
    </row>
    <row r="3557" spans="2:27" x14ac:dyDescent="0.2">
      <c r="B3557" s="87"/>
      <c r="C3557" s="88"/>
      <c r="D3557" s="89"/>
      <c r="E3557" s="89"/>
    </row>
    <row r="3558" spans="2:27" x14ac:dyDescent="0.2">
      <c r="B3558" s="87"/>
      <c r="C3558" s="88"/>
      <c r="D3558" s="89"/>
      <c r="E3558" s="89"/>
    </row>
    <row r="3559" spans="2:27" x14ac:dyDescent="0.2">
      <c r="B3559" s="87"/>
      <c r="C3559" s="88"/>
      <c r="D3559" s="89"/>
      <c r="E3559" s="89"/>
    </row>
    <row r="3560" spans="2:27" x14ac:dyDescent="0.2">
      <c r="B3560" s="87"/>
      <c r="C3560" s="88"/>
      <c r="D3560" s="89"/>
      <c r="E3560" s="89"/>
    </row>
    <row r="3564" spans="2:27" x14ac:dyDescent="0.2">
      <c r="AA3564" s="86"/>
    </row>
    <row r="3565" spans="2:27" x14ac:dyDescent="0.2">
      <c r="AA3565" s="86"/>
    </row>
    <row r="3566" spans="2:27" x14ac:dyDescent="0.2">
      <c r="AA3566" s="86"/>
    </row>
    <row r="3567" spans="2:27" x14ac:dyDescent="0.2">
      <c r="AA3567" s="86"/>
    </row>
    <row r="3568" spans="2:27" x14ac:dyDescent="0.2">
      <c r="AA3568" s="86"/>
    </row>
    <row r="3569" spans="27:27" x14ac:dyDescent="0.2">
      <c r="AA3569" s="86"/>
    </row>
    <row r="3570" spans="27:27" x14ac:dyDescent="0.2">
      <c r="AA3570" s="86"/>
    </row>
  </sheetData>
  <dataConsolidate/>
  <mergeCells count="2">
    <mergeCell ref="A3:A9"/>
    <mergeCell ref="A10:A16"/>
  </mergeCells>
  <conditionalFormatting sqref="Y23:Y69">
    <cfRule type="cellIs" dxfId="7" priority="1" operator="equal">
      <formula>FALSE</formula>
    </cfRule>
  </conditionalFormatting>
  <dataValidations count="3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23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1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2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N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customWidth="1"/>
    <col min="17" max="17" width="24.42578125" style="62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7" style="62" hidden="1" customWidth="1" outlineLevel="1"/>
    <col min="29" max="29" width="14.140625" style="62" hidden="1" customWidth="1" outlineLevel="1"/>
    <col min="30" max="31" width="19.28515625" style="62" hidden="1" customWidth="1" outlineLevel="1"/>
    <col min="32" max="32" width="13.140625" style="62" bestFit="1" customWidth="1" collapsed="1"/>
    <col min="33" max="33" width="22.42578125" style="62" bestFit="1" customWidth="1"/>
    <col min="34" max="34" width="12" style="62" bestFit="1" customWidth="1"/>
    <col min="35" max="35" width="17.28515625" style="62" bestFit="1" customWidth="1"/>
    <col min="36" max="36" width="12" style="62" bestFit="1" customWidth="1"/>
    <col min="37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47" width="5" style="62" bestFit="1" customWidth="1"/>
    <col min="48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MIN(_xll.ohPack(Data!$J$4:INDEX(Fwd1M,MATCH(E3+1,SettlementDates,1),1)))</f>
        <v>-2.8522642371435615E-3</v>
      </c>
      <c r="H3" s="53">
        <f>IF(G3&gt;=0,ROUNDDOWN(G3*10,2)/10,ROUNDUP(G3*10,2)/10)</f>
        <v>-3.0000000000000001E-3</v>
      </c>
      <c r="I3" s="82">
        <f>MAX(_xll.ohPack(Data!$J$4:INDEX(Fwd1M,MATCH(E3+1,SettlementDates,1),1)))</f>
        <v>-1.9668086000439672E-3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MIN(_xll.ohPack(Data!$J$4:INDEX(Fwd1M,MATCH(E4+1,SettlementDates,1),1)))</f>
        <v>-2.8522642371435615E-3</v>
      </c>
      <c r="H4" s="54">
        <f t="shared" ref="H4:H16" si="4">IF(G4&gt;=0,ROUNDDOWN(G4*10,2)/10,ROUNDUP(G4*10,2)/10)</f>
        <v>-3.0000000000000001E-3</v>
      </c>
      <c r="I4" s="83">
        <f>MAX(_xll.ohPack(Data!$J$4:INDEX(Fwd1M,MATCH(E4+1,SettlementDates,1),1)))</f>
        <v>-1.6650954404471715E-3</v>
      </c>
      <c r="J4" s="54">
        <f t="shared" si="2"/>
        <v>0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MIN(_xll.ohPack(Data!$J$4:INDEX(Fwd1M,MATCH(E5+1,SettlementDates,1),1)))</f>
        <v>-2.8522642371435615E-3</v>
      </c>
      <c r="H5" s="54">
        <f t="shared" si="4"/>
        <v>-3.0000000000000001E-3</v>
      </c>
      <c r="I5" s="83">
        <f>MAX(_xll.ohPack(Data!$J$4:INDEX(Fwd1M,MATCH(E5+1,SettlementDates,1),1)))</f>
        <v>7.8691085157361895E-3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MIN(_xll.ohPack(Data!$J$4:INDEX(Fwd1M,MATCH(E6+1,SettlementDates,1),1)))</f>
        <v>-2.8522642371435615E-3</v>
      </c>
      <c r="H6" s="54">
        <f t="shared" si="4"/>
        <v>-3.0000000000000001E-3</v>
      </c>
      <c r="I6" s="83">
        <f>MAX(_xll.ohPack(Data!$J$4:INDEX(Fwd1M,MATCH(E6+1,SettlementDates,1),1)))</f>
        <v>1.9040617121710568E-2</v>
      </c>
      <c r="J6" s="54">
        <f t="shared" si="2"/>
        <v>0.02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MIN(_xll.ohPack(Data!$J$4:INDEX(Fwd1M,MATCH(E7+1,SettlementDates,1),1)))</f>
        <v>-2.8522642371435615E-3</v>
      </c>
      <c r="H7" s="54">
        <f t="shared" si="4"/>
        <v>-3.0000000000000001E-3</v>
      </c>
      <c r="I7" s="83">
        <f>MAX(_xll.ohPack(Data!$J$4:INDEX(Fwd1M,MATCH(E7+1,SettlementDates,1),1)))</f>
        <v>2.1371445293930324E-2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MIN(_xll.ohPack(Data!$J$4:INDEX(Fwd1M,MATCH(E8+1,SettlementDates,1),1)))</f>
        <v>-2.8522642371435615E-3</v>
      </c>
      <c r="H8" s="54">
        <f t="shared" si="4"/>
        <v>-3.0000000000000001E-3</v>
      </c>
      <c r="I8" s="83">
        <f>MAX(_xll.ohPack(Data!$J$4:INDEX(Fwd1M,MATCH(E8+1,SettlementDates,1),1)))</f>
        <v>2.1371445293930324E-2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MIN(_xll.ohPack(Data!$J$4:INDEX(Fwd1M,MATCH(E9+1,SettlementDates,1),1)))</f>
        <v>-2.8522642371435615E-3</v>
      </c>
      <c r="H9" s="55">
        <f t="shared" si="4"/>
        <v>-3.0000000000000001E-3</v>
      </c>
      <c r="I9" s="84">
        <f>MAX(_xll.ohPack(Data!$J$4:INDEX(Fwd1M,MATCH(E9+1,SettlementDates,1),1)))</f>
        <v>2.1371445293930324E-2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MIN(_xll.ohPack(Data!$N$4:INDEX(ONFwd1M,MATCH(E10+1,SettlementDates,1),1)))</f>
        <v>-2.8628967984678511E-3</v>
      </c>
      <c r="H10" s="54">
        <f t="shared" si="4"/>
        <v>-3.0000000000000001E-3</v>
      </c>
      <c r="I10" s="83">
        <f>MAX(_xll.ohPack(Data!$N$4:INDEX(ONFwd1M,MATCH(E10+1,SettlementDates,1),1)))</f>
        <v>-1.4282611588822824E-3</v>
      </c>
      <c r="J10" s="54">
        <f t="shared" si="2"/>
        <v>0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MIN(_xll.ohPack(Data!$N$4:INDEX(ONFwd1M,MATCH(E11+1,SettlementDates,1),1)))</f>
        <v>-2.8628967984678511E-3</v>
      </c>
      <c r="H11" s="54">
        <f t="shared" si="4"/>
        <v>-3.0000000000000001E-3</v>
      </c>
      <c r="I11" s="83">
        <f>MAX(_xll.ohPack(Data!$N$4:INDEX(ONFwd1M,MATCH(E11+1,SettlementDates,1),1)))</f>
        <v>-1.4282611588822824E-3</v>
      </c>
      <c r="J11" s="54">
        <f t="shared" si="2"/>
        <v>0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MIN(_xll.ohPack(Data!$N$4:INDEX(ONFwd1M,MATCH(E12+1,SettlementDates,1),1)))</f>
        <v>-2.8628967984678511E-3</v>
      </c>
      <c r="H12" s="54">
        <f t="shared" si="4"/>
        <v>-3.0000000000000001E-3</v>
      </c>
      <c r="I12" s="83">
        <f>MAX(_xll.ohPack(Data!$N$4:INDEX(ONFwd1M,MATCH(E12+1,SettlementDates,1),1)))</f>
        <v>7.780697489661037E-3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MIN(_xll.ohPack(Data!$N$4:INDEX(ONFwd1M,MATCH(E13+1,SettlementDates,1),1)))</f>
        <v>-2.8628967984678511E-3</v>
      </c>
      <c r="H13" s="54">
        <f t="shared" si="4"/>
        <v>-3.0000000000000001E-3</v>
      </c>
      <c r="I13" s="83">
        <f>MAX(_xll.ohPack(Data!$N$4:INDEX(ONFwd1M,MATCH(E13+1,SettlementDates,1),1)))</f>
        <v>1.8982823885993483E-2</v>
      </c>
      <c r="J13" s="54">
        <f t="shared" si="2"/>
        <v>0.02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MIN(_xll.ohPack(Data!$N$4:INDEX(ONFwd1M,MATCH(E14+1,SettlementDates,1),1)))</f>
        <v>-2.8628967984678511E-3</v>
      </c>
      <c r="H14" s="54">
        <f t="shared" si="4"/>
        <v>-3.0000000000000001E-3</v>
      </c>
      <c r="I14" s="83">
        <f>MAX(_xll.ohPack(Data!$N$4:INDEX(ONFwd1M,MATCH(E14+1,SettlementDates,1),1)))</f>
        <v>2.1352514982861948E-2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MIN(_xll.ohPack(Data!$N$4:INDEX(ONFwd1M,MATCH(E15+1,SettlementDates,1),1)))</f>
        <v>-2.8628967984678511E-3</v>
      </c>
      <c r="H15" s="54">
        <f t="shared" si="4"/>
        <v>-3.0000000000000001E-3</v>
      </c>
      <c r="I15" s="83">
        <f>MAX(_xll.ohPack(Data!$N$4:INDEX(ONFwd1M,MATCH(E15+1,SettlementDates,1),1)))</f>
        <v>2.1352514982861948E-2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MIN(_xll.ohPack(Data!$N$4:INDEX(ONFwd1M,MATCH(E16+1,SettlementDates,1),1)))</f>
        <v>-2.8628967984678511E-3</v>
      </c>
      <c r="H16" s="55">
        <f t="shared" si="4"/>
        <v>-3.0000000000000001E-3</v>
      </c>
      <c r="I16" s="84">
        <f>MAX(_xll.ohPack(Data!$N$4:INDEX(ONFwd1M,MATCH(E16+1,SettlementDates,1),1)))</f>
        <v>2.1352514982861948E-2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1" collapsed="1" x14ac:dyDescent="0.2">
      <c r="R17" s="63"/>
      <c r="S17" s="63"/>
      <c r="T17" s="63"/>
      <c r="U17" s="63"/>
      <c r="V17" s="63"/>
    </row>
    <row r="18" spans="3:31" x14ac:dyDescent="0.2">
      <c r="C18" s="62"/>
      <c r="M18" s="109" t="s">
        <v>143</v>
      </c>
      <c r="P18" s="63"/>
      <c r="Q18" s="63"/>
      <c r="S18" s="63"/>
      <c r="T18" s="63"/>
      <c r="V18" s="63"/>
      <c r="AA18" s="61"/>
    </row>
    <row r="19" spans="3:31" x14ac:dyDescent="0.2">
      <c r="M19" s="101"/>
      <c r="P19" s="63"/>
      <c r="Q19" s="63"/>
      <c r="S19" s="63"/>
      <c r="T19" s="63"/>
      <c r="V19" s="63"/>
      <c r="AA19" s="85"/>
    </row>
    <row r="20" spans="3:31" x14ac:dyDescent="0.2">
      <c r="P20" s="63"/>
      <c r="Q20" s="63"/>
      <c r="S20" s="63"/>
      <c r="T20" s="63"/>
      <c r="U20" s="63"/>
      <c r="V20" s="63"/>
      <c r="X20" s="63"/>
      <c r="Y20" s="63"/>
    </row>
    <row r="21" spans="3:31" ht="13.5" x14ac:dyDescent="0.2">
      <c r="M21" s="90" t="s">
        <v>101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1" x14ac:dyDescent="0.2">
      <c r="J22" s="62"/>
      <c r="K22" s="62"/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  <c r="AA22" s="104" t="s">
        <v>99</v>
      </c>
      <c r="AC22" s="103" t="s">
        <v>104</v>
      </c>
      <c r="AD22" s="103" t="s">
        <v>105</v>
      </c>
      <c r="AE22" s="104" t="s">
        <v>106</v>
      </c>
    </row>
    <row r="23" spans="3:31" x14ac:dyDescent="0.2">
      <c r="J23" s="62"/>
      <c r="K23" s="62"/>
      <c r="L23" s="62"/>
      <c r="M23" s="117" t="s">
        <v>60</v>
      </c>
      <c r="N23" s="117"/>
      <c r="O23" s="117" t="s">
        <v>63</v>
      </c>
      <c r="P23" s="117" t="str">
        <f t="shared" ref="P23:P33" si="6">Currency&amp;LEFT(O23,LEN(O23)-1)&amp;"X1S"&amp;QuoteSuffix</f>
        <v>EUR2X1S_Quote</v>
      </c>
      <c r="Q23" s="123"/>
      <c r="R23" s="118">
        <f t="shared" ref="R23:R70" si="7">EvaluationDate</f>
        <v>42355</v>
      </c>
      <c r="S23" s="118">
        <f>_xll.qlInterestRateIndexValueDate(AA23,R23)</f>
        <v>42359</v>
      </c>
      <c r="T23" s="118">
        <f>_xll.qlInterestRateIndexMaturity(AA23,S23)</f>
        <v>42422</v>
      </c>
      <c r="U23" s="119">
        <f>_xll.qlIndexFixing(AA23,R23,,_xll.ohTrigger(Trigger,Trigger1M,InterestRatesTrigger))</f>
        <v>-2.1000000000312119E-3</v>
      </c>
      <c r="V23" s="119">
        <f>_xll.qlQuoteValue(P23,_xll.ohTrigger(Trigger,Trigger1M,InterestRatesTrigger))</f>
        <v>-2.1000000000000003E-3</v>
      </c>
      <c r="W23" s="119" t="b">
        <f>NOT(ISERROR(V23))</f>
        <v>1</v>
      </c>
      <c r="X23" s="167">
        <f>(U23-V23)*10000</f>
        <v>-3.1211578460643707E-10</v>
      </c>
      <c r="Y23" s="52" t="b">
        <f>ABS(X23/10000)&lt;=ABS('General Settings'!$D$24)</f>
        <v>1</v>
      </c>
      <c r="AA23" s="52" t="str">
        <f>_xll.qlSwapIndex(,,O23,SettlementDays,Currency,Calendar,ShortFixedLegTenor,ShortFixedLegBDC,ShortFixedLegDayCounter,Index1M,DiscountingCurve,Permanent,Trigger,ObjectOverwrite)</f>
        <v>obj_00714#0000</v>
      </c>
      <c r="AC23" s="103" t="s">
        <v>33</v>
      </c>
      <c r="AD23" s="103" t="s">
        <v>108</v>
      </c>
      <c r="AE23" s="104" t="s">
        <v>98</v>
      </c>
    </row>
    <row r="24" spans="3:31" x14ac:dyDescent="0.2">
      <c r="M24" s="110" t="s">
        <v>60</v>
      </c>
      <c r="N24" s="110"/>
      <c r="O24" s="110" t="s">
        <v>31</v>
      </c>
      <c r="P24" s="110" t="str">
        <f t="shared" si="6"/>
        <v>EUR3X1S_Quote</v>
      </c>
      <c r="Q24" s="122"/>
      <c r="R24" s="111">
        <f t="shared" si="7"/>
        <v>42355</v>
      </c>
      <c r="S24" s="111">
        <f>_xll.qlInterestRateIndexValueDate(AA24,R24)</f>
        <v>42359</v>
      </c>
      <c r="T24" s="111">
        <f>_xll.qlInterestRateIndexMaturity(AA24,S24)</f>
        <v>42450</v>
      </c>
      <c r="U24" s="112">
        <f>_xll.qlIndexFixing(AA24,R24,,_xll.ohTrigger(Trigger,Trigger1M,InterestRatesTrigger))</f>
        <v>-2.1799999998449574E-3</v>
      </c>
      <c r="V24" s="112">
        <f>_xll.qlQuoteValue(P24,_xll.ohTrigger(Trigger,Trigger1M,InterestRatesTrigger))</f>
        <v>-2.1800000000000001E-3</v>
      </c>
      <c r="W24" s="112" t="b">
        <f t="shared" ref="W24:W70" si="8">NOT(ISERROR(V24))</f>
        <v>1</v>
      </c>
      <c r="X24" s="168">
        <f t="shared" ref="X24:X70" si="9">(U24-V24)*10000</f>
        <v>1.5504264538890311E-9</v>
      </c>
      <c r="Y24" s="50" t="b">
        <f>ABS(X24/10000)&lt;=ABS('General Settings'!$D$24)</f>
        <v>1</v>
      </c>
      <c r="AA24" s="50" t="str">
        <f>_xll.qlSwapIndex(,,O24,SettlementDays,Currency,Calendar,ShortFixedLegTenor,ShortFixedLegBDC,ShortFixedLegDayCounter,Index1M,DiscountingCurve,Permanent,Trigger,ObjectOverwrite)</f>
        <v>obj_0073a#0000</v>
      </c>
    </row>
    <row r="25" spans="3:31" x14ac:dyDescent="0.2">
      <c r="M25" s="110" t="s">
        <v>60</v>
      </c>
      <c r="N25" s="110"/>
      <c r="O25" s="110" t="s">
        <v>64</v>
      </c>
      <c r="P25" s="110" t="str">
        <f t="shared" si="6"/>
        <v>EUR4X1S_Quote</v>
      </c>
      <c r="Q25" s="122"/>
      <c r="R25" s="111">
        <f t="shared" si="7"/>
        <v>42355</v>
      </c>
      <c r="S25" s="111">
        <f>_xll.qlInterestRateIndexValueDate(AA25,R25)</f>
        <v>42359</v>
      </c>
      <c r="T25" s="111">
        <f>_xll.qlInterestRateIndexMaturity(AA25,S25)</f>
        <v>42481</v>
      </c>
      <c r="U25" s="112">
        <f>_xll.qlIndexFixing(AA25,R25,,_xll.ohTrigger(Trigger,Trigger1M,InterestRatesTrigger))</f>
        <v>-2.2599999992656281E-3</v>
      </c>
      <c r="V25" s="112">
        <f>_xll.qlQuoteValue(P25,_xll.ohTrigger(Trigger,Trigger1M,InterestRatesTrigger))</f>
        <v>-2.2599999999999999E-3</v>
      </c>
      <c r="W25" s="112" t="b">
        <f t="shared" si="8"/>
        <v>1</v>
      </c>
      <c r="X25" s="168">
        <f t="shared" si="9"/>
        <v>7.343717647878556E-9</v>
      </c>
      <c r="Y25" s="50" t="b">
        <f>ABS(X25/10000)&lt;=ABS('General Settings'!$D$24)</f>
        <v>1</v>
      </c>
      <c r="AA25" s="50" t="str">
        <f>_xll.qlSwapIndex(,,O25,SettlementDays,Currency,Calendar,ShortFixedLegTenor,ShortFixedLegBDC,ShortFixedLegDayCounter,Index1M,DiscountingCurve,Permanent,Trigger,ObjectOverwrite)</f>
        <v>obj_006b4#0000</v>
      </c>
    </row>
    <row r="26" spans="3:31" x14ac:dyDescent="0.2">
      <c r="M26" s="110" t="s">
        <v>60</v>
      </c>
      <c r="N26" s="110"/>
      <c r="O26" s="110" t="s">
        <v>65</v>
      </c>
      <c r="P26" s="110" t="str">
        <f t="shared" si="6"/>
        <v>EUR5X1S_Quote</v>
      </c>
      <c r="Q26" s="122"/>
      <c r="R26" s="111">
        <f t="shared" si="7"/>
        <v>42355</v>
      </c>
      <c r="S26" s="111">
        <f>_xll.qlInterestRateIndexValueDate(AA26,R26)</f>
        <v>42359</v>
      </c>
      <c r="T26" s="111">
        <f>_xll.qlInterestRateIndexMaturity(AA26,S26)</f>
        <v>42513</v>
      </c>
      <c r="U26" s="112">
        <f>_xll.qlIndexFixing(AA26,R26,,_xll.ohTrigger(Trigger,Trigger1M,InterestRatesTrigger))</f>
        <v>-2.3199999999649356E-3</v>
      </c>
      <c r="V26" s="112">
        <f>_xll.qlQuoteValue(P26,_xll.ohTrigger(Trigger,Trigger1M,InterestRatesTrigger))</f>
        <v>-2.32E-3</v>
      </c>
      <c r="W26" s="112" t="b">
        <f t="shared" si="8"/>
        <v>1</v>
      </c>
      <c r="X26" s="168">
        <f t="shared" si="9"/>
        <v>3.5064399300788196E-10</v>
      </c>
      <c r="Y26" s="50" t="b">
        <f>ABS(X26/10000)&lt;=ABS('General Settings'!$D$24)</f>
        <v>1</v>
      </c>
      <c r="AA26" s="50" t="str">
        <f>_xll.qlSwapIndex(,,O26,SettlementDays,Currency,Calendar,ShortFixedLegTenor,ShortFixedLegBDC,ShortFixedLegDayCounter,Index1M,DiscountingCurve,Permanent,Trigger,ObjectOverwrite)</f>
        <v>obj_005a3#0000</v>
      </c>
    </row>
    <row r="27" spans="3:31" x14ac:dyDescent="0.2">
      <c r="M27" s="110" t="s">
        <v>60</v>
      </c>
      <c r="N27" s="110"/>
      <c r="O27" s="110" t="s">
        <v>32</v>
      </c>
      <c r="P27" s="110" t="str">
        <f t="shared" si="6"/>
        <v>EUR6X1S_Quote</v>
      </c>
      <c r="Q27" s="122"/>
      <c r="R27" s="111">
        <f t="shared" si="7"/>
        <v>42355</v>
      </c>
      <c r="S27" s="111">
        <f>_xll.qlInterestRateIndexValueDate(AA27,R27)</f>
        <v>42359</v>
      </c>
      <c r="T27" s="111">
        <f>_xll.qlInterestRateIndexMaturity(AA27,S27)</f>
        <v>42542</v>
      </c>
      <c r="U27" s="112">
        <f>_xll.qlIndexFixing(AA27,R27,,_xll.ohTrigger(Trigger,Trigger1M,InterestRatesTrigger))</f>
        <v>-2.3700000001147404E-3</v>
      </c>
      <c r="V27" s="112">
        <f>_xll.qlQuoteValue(P27,_xll.ohTrigger(Trigger,Trigger1M,InterestRatesTrigger))</f>
        <v>-2.3700000000000001E-3</v>
      </c>
      <c r="W27" s="112" t="b">
        <f t="shared" si="8"/>
        <v>1</v>
      </c>
      <c r="X27" s="168">
        <f t="shared" si="9"/>
        <v>-1.1474024855240295E-9</v>
      </c>
      <c r="Y27" s="50" t="b">
        <f>ABS(X27/10000)&lt;=ABS('General Settings'!$D$24)</f>
        <v>1</v>
      </c>
      <c r="AA27" s="50" t="str">
        <f>_xll.qlSwapIndex(,,O27,SettlementDays,Currency,Calendar,ShortFixedLegTenor,ShortFixedLegBDC,ShortFixedLegDayCounter,Index1M,DiscountingCurve,Permanent,Trigger,ObjectOverwrite)</f>
        <v>obj_00689#0000</v>
      </c>
    </row>
    <row r="28" spans="3:31" x14ac:dyDescent="0.2">
      <c r="M28" s="110" t="s">
        <v>60</v>
      </c>
      <c r="N28" s="110"/>
      <c r="O28" s="110" t="s">
        <v>66</v>
      </c>
      <c r="P28" s="110" t="str">
        <f t="shared" si="6"/>
        <v>EUR7X1S_Quote</v>
      </c>
      <c r="Q28" s="122"/>
      <c r="R28" s="111">
        <f t="shared" si="7"/>
        <v>42355</v>
      </c>
      <c r="S28" s="111">
        <f>_xll.qlInterestRateIndexValueDate(AA28,R28)</f>
        <v>42359</v>
      </c>
      <c r="T28" s="111">
        <f>_xll.qlInterestRateIndexMaturity(AA28,S28)</f>
        <v>42572</v>
      </c>
      <c r="U28" s="112">
        <f>_xll.qlIndexFixing(AA28,R28,,_xll.ohTrigger(Trigger,Trigger1M,InterestRatesTrigger))</f>
        <v>-2.4100000001339365E-3</v>
      </c>
      <c r="V28" s="112">
        <f>_xll.qlQuoteValue(P28,_xll.ohTrigger(Trigger,Trigger1M,InterestRatesTrigger))</f>
        <v>-2.4100000000000002E-3</v>
      </c>
      <c r="W28" s="112" t="b">
        <f t="shared" si="8"/>
        <v>1</v>
      </c>
      <c r="X28" s="168">
        <f t="shared" si="9"/>
        <v>-1.339362648566933E-9</v>
      </c>
      <c r="Y28" s="50" t="b">
        <f>ABS(X28/10000)&lt;=ABS('General Settings'!$D$24)</f>
        <v>1</v>
      </c>
      <c r="AA28" s="50" t="str">
        <f>_xll.qlSwapIndex(,,O28,SettlementDays,Currency,Calendar,ShortFixedLegTenor,ShortFixedLegBDC,ShortFixedLegDayCounter,Index1M,DiscountingCurve,Permanent,Trigger,ObjectOverwrite)</f>
        <v>obj_00665#0000</v>
      </c>
    </row>
    <row r="29" spans="3:31" x14ac:dyDescent="0.2">
      <c r="M29" s="110" t="s">
        <v>60</v>
      </c>
      <c r="N29" s="110"/>
      <c r="O29" s="110" t="s">
        <v>67</v>
      </c>
      <c r="P29" s="110" t="str">
        <f t="shared" si="6"/>
        <v>EUR8X1S_Quote</v>
      </c>
      <c r="Q29" s="122"/>
      <c r="R29" s="111">
        <f t="shared" si="7"/>
        <v>42355</v>
      </c>
      <c r="S29" s="111">
        <f>_xll.qlInterestRateIndexValueDate(AA29,R29)</f>
        <v>42359</v>
      </c>
      <c r="T29" s="111">
        <f>_xll.qlInterestRateIndexMaturity(AA29,S29)</f>
        <v>42604</v>
      </c>
      <c r="U29" s="112">
        <f>_xll.qlIndexFixing(AA29,R29,,_xll.ohTrigger(Trigger,Trigger1M,InterestRatesTrigger))</f>
        <v>-2.4599999999991204E-3</v>
      </c>
      <c r="V29" s="112">
        <f>_xll.qlQuoteValue(P29,_xll.ohTrigger(Trigger,Trigger1M,InterestRatesTrigger))</f>
        <v>-2.4599999999999999E-3</v>
      </c>
      <c r="W29" s="112" t="b">
        <f t="shared" si="8"/>
        <v>1</v>
      </c>
      <c r="X29" s="168">
        <f t="shared" si="9"/>
        <v>8.795048023202412E-12</v>
      </c>
      <c r="Y29" s="50" t="b">
        <f>ABS(X29/10000)&lt;=ABS('General Settings'!$D$24)</f>
        <v>1</v>
      </c>
      <c r="AA29" s="50" t="str">
        <f>_xll.qlSwapIndex(,,O29,SettlementDays,Currency,Calendar,ShortFixedLegTenor,ShortFixedLegBDC,ShortFixedLegDayCounter,Index1M,DiscountingCurve,Permanent,Trigger,ObjectOverwrite)</f>
        <v>obj_0070c#0000</v>
      </c>
    </row>
    <row r="30" spans="3:31" x14ac:dyDescent="0.2">
      <c r="M30" s="110" t="s">
        <v>60</v>
      </c>
      <c r="N30" s="110"/>
      <c r="O30" s="110" t="s">
        <v>68</v>
      </c>
      <c r="P30" s="110" t="str">
        <f t="shared" si="6"/>
        <v>EUR9X1S_Quote</v>
      </c>
      <c r="Q30" s="122"/>
      <c r="R30" s="111">
        <f t="shared" si="7"/>
        <v>42355</v>
      </c>
      <c r="S30" s="111">
        <f>_xll.qlInterestRateIndexValueDate(AA30,R30)</f>
        <v>42359</v>
      </c>
      <c r="T30" s="111">
        <f>_xll.qlInterestRateIndexMaturity(AA30,S30)</f>
        <v>42634</v>
      </c>
      <c r="U30" s="112">
        <f>_xll.qlIndexFixing(AA30,R30,,_xll.ohTrigger(Trigger,Trigger1M,InterestRatesTrigger))</f>
        <v>-2.5000000000004246E-3</v>
      </c>
      <c r="V30" s="112">
        <f>_xll.qlQuoteValue(P30,_xll.ohTrigger(Trigger,Trigger1M,InterestRatesTrigger))</f>
        <v>-2.5000000000000001E-3</v>
      </c>
      <c r="W30" s="112" t="b">
        <f t="shared" si="8"/>
        <v>1</v>
      </c>
      <c r="X30" s="168">
        <f t="shared" si="9"/>
        <v>-4.2457357074532354E-12</v>
      </c>
      <c r="Y30" s="50" t="b">
        <f>ABS(X30/10000)&lt;=ABS('General Settings'!$D$24)</f>
        <v>1</v>
      </c>
      <c r="AA30" s="50" t="str">
        <f>_xll.qlSwapIndex(,,O30,SettlementDays,Currency,Calendar,ShortFixedLegTenor,ShortFixedLegBDC,ShortFixedLegDayCounter,Index1M,DiscountingCurve,Permanent,Trigger,ObjectOverwrite)</f>
        <v>obj_006cf#0000</v>
      </c>
    </row>
    <row r="31" spans="3:31" x14ac:dyDescent="0.2">
      <c r="M31" s="110" t="s">
        <v>60</v>
      </c>
      <c r="N31" s="110"/>
      <c r="O31" s="110" t="s">
        <v>69</v>
      </c>
      <c r="P31" s="110" t="str">
        <f t="shared" si="6"/>
        <v>EUR10X1S_Quote</v>
      </c>
      <c r="Q31" s="122"/>
      <c r="R31" s="111">
        <f t="shared" si="7"/>
        <v>42355</v>
      </c>
      <c r="S31" s="111">
        <f>_xll.qlInterestRateIndexValueDate(AA31,R31)</f>
        <v>42359</v>
      </c>
      <c r="T31" s="111">
        <f>_xll.qlInterestRateIndexMaturity(AA31,S31)</f>
        <v>42664</v>
      </c>
      <c r="U31" s="112">
        <f>_xll.qlIndexFixing(AA31,R31,,_xll.ohTrigger(Trigger,Trigger1M,InterestRatesTrigger))</f>
        <v>-2.5300000000002144E-3</v>
      </c>
      <c r="V31" s="112">
        <f>_xll.qlQuoteValue(P31,_xll.ohTrigger(Trigger,Trigger1M,InterestRatesTrigger))</f>
        <v>-2.5300000000000001E-3</v>
      </c>
      <c r="W31" s="112" t="b">
        <f t="shared" si="8"/>
        <v>1</v>
      </c>
      <c r="X31" s="168">
        <f t="shared" si="9"/>
        <v>-2.1423834928313568E-12</v>
      </c>
      <c r="Y31" s="50" t="b">
        <f>ABS(X31/10000)&lt;=ABS('General Settings'!$D$24)</f>
        <v>1</v>
      </c>
      <c r="AA31" s="50" t="str">
        <f>_xll.qlSwapIndex(,,O31,SettlementDays,Currency,Calendar,ShortFixedLegTenor,ShortFixedLegBDC,ShortFixedLegDayCounter,Index1M,DiscountingCurve,Permanent,Trigger,ObjectOverwrite)</f>
        <v>obj_006e5#0000</v>
      </c>
    </row>
    <row r="32" spans="3:31" x14ac:dyDescent="0.2">
      <c r="M32" s="110" t="s">
        <v>60</v>
      </c>
      <c r="N32" s="110"/>
      <c r="O32" s="110" t="s">
        <v>70</v>
      </c>
      <c r="P32" s="110" t="str">
        <f t="shared" si="6"/>
        <v>EUR11X1S_Quote</v>
      </c>
      <c r="Q32" s="122"/>
      <c r="R32" s="111">
        <f t="shared" si="7"/>
        <v>42355</v>
      </c>
      <c r="S32" s="111">
        <f>_xll.qlInterestRateIndexValueDate(AA32,R32)</f>
        <v>42359</v>
      </c>
      <c r="T32" s="111">
        <f>_xll.qlInterestRateIndexMaturity(AA32,S32)</f>
        <v>42695</v>
      </c>
      <c r="U32" s="112">
        <f>_xll.qlIndexFixing(AA32,R32,,_xll.ohTrigger(Trigger,Trigger1M,InterestRatesTrigger))</f>
        <v>-2.5500000000013763E-3</v>
      </c>
      <c r="V32" s="112">
        <f>_xll.qlQuoteValue(P32,_xll.ohTrigger(Trigger,Trigger1M,InterestRatesTrigger))</f>
        <v>-2.5500000000000002E-3</v>
      </c>
      <c r="W32" s="112" t="b">
        <f t="shared" si="8"/>
        <v>1</v>
      </c>
      <c r="X32" s="168">
        <f t="shared" si="9"/>
        <v>-1.3760693973186022E-11</v>
      </c>
      <c r="Y32" s="50" t="b">
        <f>ABS(X32/10000)&lt;=ABS('General Settings'!$D$24)</f>
        <v>1</v>
      </c>
      <c r="AA32" s="50" t="str">
        <f>_xll.qlSwapIndex(,,O32,SettlementDays,Currency,Calendar,ShortFixedLegTenor,ShortFixedLegBDC,ShortFixedLegDayCounter,Index1M,DiscountingCurve,Permanent,Trigger,ObjectOverwrite)</f>
        <v>obj_00739#0000</v>
      </c>
    </row>
    <row r="33" spans="13:64" x14ac:dyDescent="0.2">
      <c r="M33" s="114" t="s">
        <v>60</v>
      </c>
      <c r="N33" s="114"/>
      <c r="O33" s="114" t="s">
        <v>102</v>
      </c>
      <c r="P33" s="114" t="str">
        <f t="shared" si="6"/>
        <v>EUR12X1S_Quote</v>
      </c>
      <c r="Q33" s="124"/>
      <c r="R33" s="115">
        <f t="shared" si="7"/>
        <v>42355</v>
      </c>
      <c r="S33" s="115">
        <f>_xll.qlInterestRateIndexValueDate(AA33,R33)</f>
        <v>42359</v>
      </c>
      <c r="T33" s="115">
        <f>_xll.qlInterestRateIndexMaturity(AA33,S33)</f>
        <v>42725</v>
      </c>
      <c r="U33" s="116">
        <f>_xll.qlIndexFixing(AA33,R33,,_xll.ohTrigger(Trigger,Trigger1M,InterestRatesTrigger))</f>
        <v>-2.5799999999962385E-3</v>
      </c>
      <c r="V33" s="116">
        <f>_xll.qlQuoteValue(P33,_xll.ohTrigger(Trigger,Trigger1M,InterestRatesTrigger))</f>
        <v>-2.5800000000000003E-3</v>
      </c>
      <c r="W33" s="116" t="b">
        <f t="shared" si="8"/>
        <v>1</v>
      </c>
      <c r="X33" s="170">
        <f t="shared" si="9"/>
        <v>3.7617478576557062E-11</v>
      </c>
      <c r="Y33" s="51" t="b">
        <f>ABS(X33/10000)&lt;=ABS('General Settings'!$D$24)</f>
        <v>1</v>
      </c>
      <c r="AA33" s="51" t="str">
        <f>_xll.qlSwapIndex(,,O33,SettlementDays,Currency,Calendar,ShortFixedLegTenor,ShortFixedLegBDC,ShortFixedLegDayCounter,Index1M,DiscountingCurve,Permanent,Trigger,ObjectOverwrite)</f>
        <v>obj_00634#0000</v>
      </c>
      <c r="AC33" s="103" t="s">
        <v>104</v>
      </c>
      <c r="AD33" s="103" t="s">
        <v>105</v>
      </c>
      <c r="AE33" s="104" t="s">
        <v>106</v>
      </c>
    </row>
    <row r="34" spans="13:64" x14ac:dyDescent="0.2">
      <c r="M34" s="50" t="s">
        <v>60</v>
      </c>
      <c r="N34" s="50"/>
      <c r="O34" s="50" t="s">
        <v>33</v>
      </c>
      <c r="P34" s="50" t="str">
        <f t="shared" ref="P34:P70" si="10">Currency&amp;"AB1E"&amp;O34&amp;QuoteSuffix</f>
        <v>EURAB1E1Y_Quote</v>
      </c>
      <c r="Q34" s="122"/>
      <c r="R34" s="120">
        <f t="shared" si="7"/>
        <v>42355</v>
      </c>
      <c r="S34" s="120">
        <f>_xll.qlInterestRateIndexValueDate(AA34,R34)</f>
        <v>42359</v>
      </c>
      <c r="T34" s="120">
        <f>_xll.qlInterestRateIndexMaturity(AA34,S34)</f>
        <v>42725</v>
      </c>
      <c r="U34" s="125">
        <f>_xll.qlIndexFixing(AA34,R34,,_xll.ohTrigger(Trigger,Trigger1M,InterestRatesTrigger))</f>
        <v>-2.6229999999961757E-3</v>
      </c>
      <c r="V34" s="125">
        <f>_xll.qlQuoteValue(P34,_xll.ohTrigger(Trigger,Trigger1M,InterestRatesTrigger))</f>
        <v>-2.6199999999999999E-3</v>
      </c>
      <c r="W34" s="50" t="b">
        <f t="shared" si="8"/>
        <v>1</v>
      </c>
      <c r="X34" s="144">
        <f t="shared" si="9"/>
        <v>-2.9999999961757666E-2</v>
      </c>
      <c r="Y34" s="50" t="b">
        <f>ABS(X34/10000)&lt;=ABS('General Settings'!$D$25)</f>
        <v>1</v>
      </c>
      <c r="AA34" s="50" t="str">
        <f>_xll.qlSwapIndex(,,O34,SettlementDays,Currency,Calendar,FixedLegTenor,FixedLegBDC,FixedLegDayCounter,Index1M,DiscountingCurve,Permanent,Trigger,ObjectOverwrite)</f>
        <v>obj_0066c#0000</v>
      </c>
      <c r="AC34" s="103" t="s">
        <v>33</v>
      </c>
      <c r="AD34" s="103" t="s">
        <v>108</v>
      </c>
      <c r="AE34" s="104" t="s">
        <v>154</v>
      </c>
    </row>
    <row r="35" spans="13:64" x14ac:dyDescent="0.2">
      <c r="M35" s="50" t="s">
        <v>60</v>
      </c>
      <c r="N35" s="50"/>
      <c r="O35" s="50" t="s">
        <v>73</v>
      </c>
      <c r="P35" s="50" t="str">
        <f t="shared" si="10"/>
        <v>EURAB1E15M_Quote</v>
      </c>
      <c r="Q35" s="122"/>
      <c r="R35" s="120">
        <f t="shared" si="7"/>
        <v>42355</v>
      </c>
      <c r="S35" s="120">
        <f>_xll.qlInterestRateIndexValueDate(AA35,R35)</f>
        <v>42359</v>
      </c>
      <c r="T35" s="120">
        <f>_xll.qlInterestRateIndexMaturity(AA35,S35)</f>
        <v>42815</v>
      </c>
      <c r="U35" s="125">
        <f>_xll.qlIndexFixing(AA35,R35,,_xll.ohTrigger(Trigger,Trigger1M,InterestRatesTrigger))</f>
        <v>-2.6636399412691687E-3</v>
      </c>
      <c r="V35" s="125" t="e">
        <f>_xll.qlQuoteValue(P35,_xll.ohTrigger(Trigger,Trigger1M,InterestRatesTrigger))</f>
        <v>#NUM!</v>
      </c>
      <c r="W35" s="50" t="b">
        <f t="shared" si="8"/>
        <v>0</v>
      </c>
      <c r="X35" s="144" t="e">
        <f t="shared" si="9"/>
        <v>#NUM!</v>
      </c>
      <c r="Y35" s="50" t="e">
        <f>ABS(X35/10000)&lt;=ABS('General Settings'!$D$25)</f>
        <v>#NUM!</v>
      </c>
      <c r="AA35" s="50" t="str">
        <f>_xll.qlSwapIndex(,,O35,SettlementDays,Currency,Calendar,FixedLegTenor,FixedLegBDC,FixedLegDayCounter,Index1M,DiscountingCurve,Permanent,Trigger,ObjectOverwrite)</f>
        <v>obj_006fd#0000</v>
      </c>
    </row>
    <row r="36" spans="13:64" x14ac:dyDescent="0.2">
      <c r="M36" s="50" t="s">
        <v>60</v>
      </c>
      <c r="N36" s="50"/>
      <c r="O36" s="50" t="s">
        <v>76</v>
      </c>
      <c r="P36" s="50" t="str">
        <f t="shared" si="10"/>
        <v>EURAB1E18M_Quote</v>
      </c>
      <c r="Q36" s="122"/>
      <c r="R36" s="120">
        <f t="shared" si="7"/>
        <v>42355</v>
      </c>
      <c r="S36" s="120">
        <f>_xll.qlInterestRateIndexValueDate(AA36,R36)</f>
        <v>42359</v>
      </c>
      <c r="T36" s="120">
        <f>_xll.qlInterestRateIndexMaturity(AA36,S36)</f>
        <v>42907</v>
      </c>
      <c r="U36" s="125">
        <f>_xll.qlIndexFixing(AA36,R36,,_xll.ohTrigger(Trigger,Trigger1M,InterestRatesTrigger))</f>
        <v>-2.6682179747608463E-3</v>
      </c>
      <c r="V36" s="125" t="e">
        <f>_xll.qlQuoteValue(P36,_xll.ohTrigger(Trigger,Trigger1M,InterestRatesTrigger))</f>
        <v>#NUM!</v>
      </c>
      <c r="W36" s="50" t="b">
        <f t="shared" si="8"/>
        <v>0</v>
      </c>
      <c r="X36" s="144" t="e">
        <f t="shared" si="9"/>
        <v>#NUM!</v>
      </c>
      <c r="Y36" s="50" t="e">
        <f>ABS(X36/10000)&lt;=ABS('General Settings'!$D$25)</f>
        <v>#NUM!</v>
      </c>
      <c r="AA36" s="50" t="str">
        <f>_xll.qlSwapIndex(,,O36,SettlementDays,Currency,Calendar,FixedLegTenor,FixedLegBDC,FixedLegDayCounter,Index1M,DiscountingCurve,Permanent,Trigger,ObjectOverwrite)</f>
        <v>obj_00658#0000</v>
      </c>
    </row>
    <row r="37" spans="13:64" x14ac:dyDescent="0.2">
      <c r="M37" s="50" t="s">
        <v>60</v>
      </c>
      <c r="N37" s="50"/>
      <c r="O37" s="50" t="s">
        <v>77</v>
      </c>
      <c r="P37" s="50" t="str">
        <f t="shared" si="10"/>
        <v>EURAB1E21M_Quote</v>
      </c>
      <c r="Q37" s="122"/>
      <c r="R37" s="120">
        <f t="shared" si="7"/>
        <v>42355</v>
      </c>
      <c r="S37" s="120">
        <f>_xll.qlInterestRateIndexValueDate(AA37,R37)</f>
        <v>42359</v>
      </c>
      <c r="T37" s="120">
        <f>_xll.qlInterestRateIndexMaturity(AA37,S37)</f>
        <v>42999</v>
      </c>
      <c r="U37" s="125">
        <f>_xll.qlIndexFixing(AA37,R37,,_xll.ohTrigger(Trigger,Trigger1M,InterestRatesTrigger))</f>
        <v>-2.6260925227436132E-3</v>
      </c>
      <c r="V37" s="125" t="e">
        <f>_xll.qlQuoteValue(P37,_xll.ohTrigger(Trigger,Trigger1M,InterestRatesTrigger))</f>
        <v>#NUM!</v>
      </c>
      <c r="W37" s="50" t="b">
        <f t="shared" si="8"/>
        <v>0</v>
      </c>
      <c r="X37" s="144" t="e">
        <f t="shared" si="9"/>
        <v>#NUM!</v>
      </c>
      <c r="Y37" s="50" t="e">
        <f>ABS(X37/10000)&lt;=ABS('General Settings'!$D$25)</f>
        <v>#NUM!</v>
      </c>
      <c r="AA37" s="50" t="str">
        <f>_xll.qlSwapIndex(,,O37,SettlementDays,Currency,Calendar,FixedLegTenor,FixedLegBDC,FixedLegDayCounter,Index1M,DiscountingCurve,Permanent,Trigger,ObjectOverwrite)</f>
        <v>obj_0075a#0000</v>
      </c>
    </row>
    <row r="38" spans="13:64" x14ac:dyDescent="0.2">
      <c r="M38" s="110" t="s">
        <v>60</v>
      </c>
      <c r="N38" s="110"/>
      <c r="O38" s="110" t="s">
        <v>78</v>
      </c>
      <c r="P38" s="110" t="str">
        <f t="shared" si="10"/>
        <v>EURAB1E2Y_Quote</v>
      </c>
      <c r="Q38" s="122"/>
      <c r="R38" s="111">
        <f t="shared" si="7"/>
        <v>42355</v>
      </c>
      <c r="S38" s="111">
        <f>_xll.qlInterestRateIndexValueDate(AA38,R38)</f>
        <v>42359</v>
      </c>
      <c r="T38" s="111">
        <f>_xll.qlInterestRateIndexMaturity(AA38,S38)</f>
        <v>43090</v>
      </c>
      <c r="U38" s="112">
        <f>_xll.qlIndexFixing(AA38,R38,,_xll.ohTrigger(Trigger,Trigger1M,InterestRatesTrigger))</f>
        <v>-2.5400000002229707E-3</v>
      </c>
      <c r="V38" s="112">
        <f>_xll.qlQuoteValue(P38,_xll.ohTrigger(Trigger,Trigger1M,InterestRatesTrigger))</f>
        <v>-2.5400000000000002E-3</v>
      </c>
      <c r="W38" s="110" t="b">
        <f t="shared" si="8"/>
        <v>1</v>
      </c>
      <c r="X38" s="146">
        <f t="shared" si="9"/>
        <v>-2.2297051358033393E-9</v>
      </c>
      <c r="Y38" s="50" t="b">
        <f>ABS(X38/10000)&lt;=ABS('General Settings'!$D$25)</f>
        <v>1</v>
      </c>
      <c r="AA38" s="50" t="str">
        <f>_xll.qlSwapIndex(,,O38,SettlementDays,Currency,Calendar,FixedLegTenor,FixedLegBDC,FixedLegDayCounter,Index1M,DiscountingCurve,Permanent,Trigger,ObjectOverwrite)</f>
        <v>obj_005a7#0000</v>
      </c>
    </row>
    <row r="39" spans="13:64" x14ac:dyDescent="0.2">
      <c r="M39" s="110" t="s">
        <v>60</v>
      </c>
      <c r="N39" s="110"/>
      <c r="O39" s="110" t="s">
        <v>79</v>
      </c>
      <c r="P39" s="110" t="str">
        <f t="shared" si="10"/>
        <v>EURAB1E3Y_Quote</v>
      </c>
      <c r="Q39" s="122"/>
      <c r="R39" s="111">
        <f t="shared" si="7"/>
        <v>42355</v>
      </c>
      <c r="S39" s="111">
        <f>_xll.qlInterestRateIndexValueDate(AA39,R39)</f>
        <v>42359</v>
      </c>
      <c r="T39" s="111">
        <f>_xll.qlInterestRateIndexMaturity(AA39,S39)</f>
        <v>43455</v>
      </c>
      <c r="U39" s="112">
        <f>_xll.qlIndexFixing(AA39,R39,,_xll.ohTrigger(Trigger,Trigger1M,InterestRatesTrigger))</f>
        <v>-1.8999999997612049E-3</v>
      </c>
      <c r="V39" s="112">
        <f>_xll.qlQuoteValue(P39,_xll.ohTrigger(Trigger,Trigger1M,InterestRatesTrigger))</f>
        <v>-1.9E-3</v>
      </c>
      <c r="W39" s="110" t="b">
        <f t="shared" si="8"/>
        <v>1</v>
      </c>
      <c r="X39" s="146">
        <f t="shared" si="9"/>
        <v>2.3879509480906336E-9</v>
      </c>
      <c r="Y39" s="50" t="b">
        <f>ABS(X39/10000)&lt;=ABS('General Settings'!$D$25)</f>
        <v>1</v>
      </c>
      <c r="AA39" s="50" t="str">
        <f>_xll.qlSwapIndex(,,O39,SettlementDays,Currency,Calendar,FixedLegTenor,FixedLegBDC,FixedLegDayCounter,Index1M,DiscountingCurve,Permanent,Trigger,ObjectOverwrite)</f>
        <v>obj_006b7#0000</v>
      </c>
    </row>
    <row r="40" spans="13:64" x14ac:dyDescent="0.2">
      <c r="M40" s="110" t="s">
        <v>60</v>
      </c>
      <c r="N40" s="110"/>
      <c r="O40" s="110" t="s">
        <v>80</v>
      </c>
      <c r="P40" s="110" t="str">
        <f t="shared" si="10"/>
        <v>EURAB1E4Y_Quote</v>
      </c>
      <c r="Q40" s="122"/>
      <c r="R40" s="111">
        <f t="shared" si="7"/>
        <v>42355</v>
      </c>
      <c r="S40" s="111">
        <f>_xll.qlInterestRateIndexValueDate(AA40,R40)</f>
        <v>42359</v>
      </c>
      <c r="T40" s="111">
        <f>_xll.qlInterestRateIndexMaturity(AA40,S40)</f>
        <v>43822</v>
      </c>
      <c r="U40" s="112">
        <f>_xll.qlIndexFixing(AA40,R40,,_xll.ohTrigger(Trigger,Trigger1M,InterestRatesTrigger))</f>
        <v>-7.5999999999691527E-4</v>
      </c>
      <c r="V40" s="112">
        <f>_xll.qlQuoteValue(P40,_xll.ohTrigger(Trigger,Trigger1M,InterestRatesTrigger))</f>
        <v>-7.6000000000000015E-4</v>
      </c>
      <c r="W40" s="110" t="b">
        <f t="shared" si="8"/>
        <v>1</v>
      </c>
      <c r="X40" s="146">
        <f t="shared" si="9"/>
        <v>3.0848804413730058E-11</v>
      </c>
      <c r="Y40" s="50" t="b">
        <f>ABS(X40/10000)&lt;=ABS('General Settings'!$D$25)</f>
        <v>1</v>
      </c>
      <c r="AA40" s="50" t="str">
        <f>_xll.qlSwapIndex(,,O40,SettlementDays,Currency,Calendar,FixedLegTenor,FixedLegBDC,FixedLegDayCounter,Index1M,DiscountingCurve,Permanent,Trigger,ObjectOverwrite)</f>
        <v>obj_006cd#0000</v>
      </c>
    </row>
    <row r="41" spans="13:64" x14ac:dyDescent="0.2">
      <c r="M41" s="110" t="s">
        <v>60</v>
      </c>
      <c r="N41" s="110"/>
      <c r="O41" s="110" t="s">
        <v>81</v>
      </c>
      <c r="P41" s="110" t="str">
        <f t="shared" si="10"/>
        <v>EURAB1E5Y_Quote</v>
      </c>
      <c r="Q41" s="122"/>
      <c r="R41" s="111">
        <f t="shared" si="7"/>
        <v>42355</v>
      </c>
      <c r="S41" s="111">
        <f>_xll.qlInterestRateIndexValueDate(AA41,R41)</f>
        <v>42359</v>
      </c>
      <c r="T41" s="111">
        <f>_xll.qlInterestRateIndexMaturity(AA41,S41)</f>
        <v>44186</v>
      </c>
      <c r="U41" s="112">
        <f>_xll.qlIndexFixing(AA41,R41,,_xll.ohTrigger(Trigger,Trigger1M,InterestRatesTrigger))</f>
        <v>6.2000000004384557E-4</v>
      </c>
      <c r="V41" s="112">
        <f>_xll.qlQuoteValue(P41,_xll.ohTrigger(Trigger,Trigger1M,InterestRatesTrigger))</f>
        <v>6.2E-4</v>
      </c>
      <c r="W41" s="110" t="b">
        <f t="shared" si="8"/>
        <v>1</v>
      </c>
      <c r="X41" s="146">
        <f t="shared" si="9"/>
        <v>4.3845569536182794E-10</v>
      </c>
      <c r="Y41" s="50" t="b">
        <f>ABS(X41/10000)&lt;=ABS('General Settings'!$D$25)</f>
        <v>1</v>
      </c>
      <c r="AA41" s="50" t="str">
        <f>_xll.qlSwapIndex(,,O41,SettlementDays,Currency,Calendar,FixedLegTenor,FixedLegBDC,FixedLegDayCounter,Index1M,DiscountingCurve,Permanent,Trigger,ObjectOverwrite)</f>
        <v>obj_0060a#0000</v>
      </c>
    </row>
    <row r="42" spans="13:64" x14ac:dyDescent="0.2">
      <c r="M42" s="110" t="s">
        <v>60</v>
      </c>
      <c r="N42" s="110"/>
      <c r="O42" s="110" t="s">
        <v>82</v>
      </c>
      <c r="P42" s="110" t="str">
        <f t="shared" si="10"/>
        <v>EURAB1E6Y_Quote</v>
      </c>
      <c r="Q42" s="122"/>
      <c r="R42" s="111">
        <f t="shared" si="7"/>
        <v>42355</v>
      </c>
      <c r="S42" s="111">
        <f>_xll.qlInterestRateIndexValueDate(AA42,R42)</f>
        <v>42359</v>
      </c>
      <c r="T42" s="111">
        <f>_xll.qlInterestRateIndexMaturity(AA42,S42)</f>
        <v>44551</v>
      </c>
      <c r="U42" s="112">
        <f>_xll.qlIndexFixing(AA42,R42,,_xll.ohTrigger(Trigger,Trigger1M,InterestRatesTrigger))</f>
        <v>2.0300000001437449E-3</v>
      </c>
      <c r="V42" s="112">
        <f>_xll.qlQuoteValue(P42,_xll.ohTrigger(Trigger,Trigger1M,InterestRatesTrigger))</f>
        <v>2.0299999999999997E-3</v>
      </c>
      <c r="W42" s="110" t="b">
        <f t="shared" si="8"/>
        <v>1</v>
      </c>
      <c r="X42" s="146">
        <f t="shared" si="9"/>
        <v>1.4374525875160415E-9</v>
      </c>
      <c r="Y42" s="50" t="b">
        <f>ABS(X42/10000)&lt;=ABS('General Settings'!$D$25)</f>
        <v>1</v>
      </c>
      <c r="AA42" s="50" t="str">
        <f>_xll.qlSwapIndex(,,O42,SettlementDays,Currency,Calendar,FixedLegTenor,FixedLegBDC,FixedLegDayCounter,Index1M,DiscountingCurve,Permanent,Trigger,ObjectOverwrite)</f>
        <v>obj_00705#0000</v>
      </c>
      <c r="AZ42" s="113"/>
      <c r="BA42" s="113"/>
      <c r="BB42" s="113"/>
      <c r="BC42" s="113"/>
      <c r="BD42" s="113"/>
      <c r="BE42" s="113"/>
      <c r="BF42" s="113"/>
      <c r="BG42" s="113"/>
      <c r="BH42" s="113"/>
      <c r="BI42" s="113"/>
      <c r="BJ42" s="113"/>
      <c r="BK42" s="113"/>
      <c r="BL42" s="113"/>
    </row>
    <row r="43" spans="13:64" x14ac:dyDescent="0.2">
      <c r="M43" s="110" t="s">
        <v>60</v>
      </c>
      <c r="N43" s="110"/>
      <c r="O43" s="110" t="s">
        <v>83</v>
      </c>
      <c r="P43" s="110" t="str">
        <f t="shared" si="10"/>
        <v>EURAB1E7Y_Quote</v>
      </c>
      <c r="Q43" s="122"/>
      <c r="R43" s="111">
        <f t="shared" si="7"/>
        <v>42355</v>
      </c>
      <c r="S43" s="111">
        <f>_xll.qlInterestRateIndexValueDate(AA43,R43)</f>
        <v>42359</v>
      </c>
      <c r="T43" s="111">
        <f>_xll.qlInterestRateIndexMaturity(AA43,S43)</f>
        <v>44916</v>
      </c>
      <c r="U43" s="112">
        <f>_xll.qlIndexFixing(AA43,R43,,_xll.ohTrigger(Trigger,Trigger1M,InterestRatesTrigger))</f>
        <v>3.4500000004452224E-3</v>
      </c>
      <c r="V43" s="112">
        <f>_xll.qlQuoteValue(P43,_xll.ohTrigger(Trigger,Trigger1M,InterestRatesTrigger))</f>
        <v>3.4499999999999999E-3</v>
      </c>
      <c r="W43" s="110" t="b">
        <f t="shared" si="8"/>
        <v>1</v>
      </c>
      <c r="X43" s="146">
        <f t="shared" si="9"/>
        <v>4.4522241796074447E-9</v>
      </c>
      <c r="Y43" s="50" t="b">
        <f>ABS(X43/10000)&lt;=ABS('General Settings'!$D$25)</f>
        <v>1</v>
      </c>
      <c r="AA43" s="50" t="str">
        <f>_xll.qlSwapIndex(,,O43,SettlementDays,Currency,Calendar,FixedLegTenor,FixedLegBDC,FixedLegDayCounter,Index1M,DiscountingCurve,Permanent,Trigger,ObjectOverwrite)</f>
        <v>obj_006be#0000</v>
      </c>
      <c r="AZ43" s="113"/>
      <c r="BA43" s="113"/>
      <c r="BB43" s="113"/>
      <c r="BC43" s="113"/>
      <c r="BD43" s="113"/>
      <c r="BE43" s="113"/>
      <c r="BF43" s="113"/>
      <c r="BG43" s="113"/>
      <c r="BH43" s="113"/>
      <c r="BI43" s="113"/>
      <c r="BJ43" s="113"/>
      <c r="BK43" s="113"/>
      <c r="BL43" s="113"/>
    </row>
    <row r="44" spans="13:64" x14ac:dyDescent="0.2">
      <c r="M44" s="110" t="s">
        <v>60</v>
      </c>
      <c r="N44" s="110"/>
      <c r="O44" s="110" t="s">
        <v>84</v>
      </c>
      <c r="P44" s="110" t="str">
        <f t="shared" si="10"/>
        <v>EURAB1E8Y_Quote</v>
      </c>
      <c r="Q44" s="122"/>
      <c r="R44" s="111">
        <f t="shared" si="7"/>
        <v>42355</v>
      </c>
      <c r="S44" s="111">
        <f>_xll.qlInterestRateIndexValueDate(AA44,R44)</f>
        <v>42359</v>
      </c>
      <c r="T44" s="111">
        <f>_xll.qlInterestRateIndexMaturity(AA44,S44)</f>
        <v>45281</v>
      </c>
      <c r="U44" s="112">
        <f>_xll.qlIndexFixing(AA44,R44,,_xll.ohTrigger(Trigger,Trigger1M,InterestRatesTrigger))</f>
        <v>4.8399999997280107E-3</v>
      </c>
      <c r="V44" s="112">
        <f>_xll.qlQuoteValue(P44,_xll.ohTrigger(Trigger,Trigger1M,InterestRatesTrigger))</f>
        <v>4.8399999999999997E-3</v>
      </c>
      <c r="W44" s="110" t="b">
        <f t="shared" si="8"/>
        <v>1</v>
      </c>
      <c r="X44" s="146">
        <f t="shared" si="9"/>
        <v>-2.7198902852187956E-9</v>
      </c>
      <c r="Y44" s="50" t="b">
        <f>ABS(X44/10000)&lt;=ABS('General Settings'!$D$25)</f>
        <v>1</v>
      </c>
      <c r="AA44" s="50" t="str">
        <f>_xll.qlSwapIndex(,,O44,SettlementDays,Currency,Calendar,FixedLegTenor,FixedLegBDC,FixedLegDayCounter,Index1M,DiscountingCurve,Permanent,Trigger,ObjectOverwrite)</f>
        <v>obj_006f5#0000</v>
      </c>
      <c r="AZ44" s="113"/>
      <c r="BA44" s="113"/>
      <c r="BB44" s="113"/>
      <c r="BC44" s="113"/>
      <c r="BD44" s="113"/>
      <c r="BE44" s="113"/>
      <c r="BF44" s="113"/>
      <c r="BG44" s="113"/>
      <c r="BH44" s="113"/>
      <c r="BI44" s="113"/>
      <c r="BJ44" s="113"/>
      <c r="BK44" s="113"/>
      <c r="BL44" s="113"/>
    </row>
    <row r="45" spans="13:64" x14ac:dyDescent="0.2">
      <c r="M45" s="110" t="s">
        <v>60</v>
      </c>
      <c r="N45" s="110"/>
      <c r="O45" s="110" t="s">
        <v>85</v>
      </c>
      <c r="P45" s="110" t="str">
        <f t="shared" si="10"/>
        <v>EURAB1E9Y_Quote</v>
      </c>
      <c r="Q45" s="122"/>
      <c r="R45" s="111">
        <f t="shared" si="7"/>
        <v>42355</v>
      </c>
      <c r="S45" s="111">
        <f>_xll.qlInterestRateIndexValueDate(AA45,R45)</f>
        <v>42359</v>
      </c>
      <c r="T45" s="111">
        <f>_xll.qlInterestRateIndexMaturity(AA45,S45)</f>
        <v>45649</v>
      </c>
      <c r="U45" s="112">
        <f>_xll.qlIndexFixing(AA45,R45,,_xll.ohTrigger(Trigger,Trigger1M,InterestRatesTrigger))</f>
        <v>6.1699999999413691E-3</v>
      </c>
      <c r="V45" s="112">
        <f>_xll.qlQuoteValue(P45,_xll.ohTrigger(Trigger,Trigger1M,InterestRatesTrigger))</f>
        <v>6.1700000000000001E-3</v>
      </c>
      <c r="W45" s="110" t="b">
        <f t="shared" si="8"/>
        <v>1</v>
      </c>
      <c r="X45" s="146">
        <f t="shared" si="9"/>
        <v>-5.8631051402802115E-10</v>
      </c>
      <c r="Y45" s="50" t="b">
        <f>ABS(X45/10000)&lt;=ABS('General Settings'!$D$25)</f>
        <v>1</v>
      </c>
      <c r="AA45" s="50" t="str">
        <f>_xll.qlSwapIndex(,,O45,SettlementDays,Currency,Calendar,FixedLegTenor,FixedLegBDC,FixedLegDayCounter,Index1M,DiscountingCurve,Permanent,Trigger,ObjectOverwrite)</f>
        <v>obj_0061d#0000</v>
      </c>
      <c r="AZ45" s="113"/>
      <c r="BA45" s="113"/>
      <c r="BB45" s="113"/>
      <c r="BC45" s="113"/>
      <c r="BD45" s="113"/>
      <c r="BE45" s="113"/>
      <c r="BF45" s="113"/>
      <c r="BG45" s="113"/>
      <c r="BH45" s="113"/>
      <c r="BI45" s="113"/>
      <c r="BJ45" s="113"/>
      <c r="BK45" s="113"/>
      <c r="BL45" s="113"/>
    </row>
    <row r="46" spans="13:64" x14ac:dyDescent="0.2">
      <c r="M46" s="110" t="s">
        <v>60</v>
      </c>
      <c r="N46" s="110"/>
      <c r="O46" s="110" t="s">
        <v>86</v>
      </c>
      <c r="P46" s="110" t="str">
        <f t="shared" si="10"/>
        <v>EURAB1E10Y_Quote</v>
      </c>
      <c r="Q46" s="122"/>
      <c r="R46" s="111">
        <f t="shared" si="7"/>
        <v>42355</v>
      </c>
      <c r="S46" s="111">
        <f>_xll.qlInterestRateIndexValueDate(AA46,R46)</f>
        <v>42359</v>
      </c>
      <c r="T46" s="111">
        <f>_xll.qlInterestRateIndexMaturity(AA46,S46)</f>
        <v>46013</v>
      </c>
      <c r="U46" s="112">
        <f>_xll.qlIndexFixing(AA46,R46,,_xll.ohTrigger(Trigger,Trigger1M,InterestRatesTrigger))</f>
        <v>7.3400000004351738E-3</v>
      </c>
      <c r="V46" s="112">
        <f>_xll.qlQuoteValue(P46,_xll.ohTrigger(Trigger,Trigger1M,InterestRatesTrigger))</f>
        <v>7.3400000000000002E-3</v>
      </c>
      <c r="W46" s="110" t="b">
        <f t="shared" si="8"/>
        <v>1</v>
      </c>
      <c r="X46" s="146">
        <f t="shared" si="9"/>
        <v>4.3517359854527982E-9</v>
      </c>
      <c r="Y46" s="50" t="b">
        <f>ABS(X46/10000)&lt;=ABS('General Settings'!$D$25)</f>
        <v>1</v>
      </c>
      <c r="AA46" s="50" t="str">
        <f>_xll.qlSwapIndex(,,O46,SettlementDays,Currency,Calendar,FixedLegTenor,FixedLegBDC,FixedLegDayCounter,Index1M,DiscountingCurve,Permanent,Trigger,ObjectOverwrite)</f>
        <v>obj_005ef#0000</v>
      </c>
      <c r="AZ46" s="113"/>
      <c r="BA46" s="113"/>
      <c r="BB46" s="113"/>
      <c r="BC46" s="113"/>
      <c r="BD46" s="113"/>
      <c r="BE46" s="113"/>
      <c r="BF46" s="113"/>
      <c r="BG46" s="113"/>
      <c r="BH46" s="113"/>
      <c r="BI46" s="113"/>
      <c r="BJ46" s="113"/>
      <c r="BK46" s="113"/>
      <c r="BL46" s="113"/>
    </row>
    <row r="47" spans="13:64" x14ac:dyDescent="0.2">
      <c r="M47" s="50" t="s">
        <v>60</v>
      </c>
      <c r="N47" s="50"/>
      <c r="O47" s="50" t="s">
        <v>112</v>
      </c>
      <c r="P47" s="50" t="str">
        <f t="shared" si="10"/>
        <v>EURAB1E11Y_Quote</v>
      </c>
      <c r="Q47" s="122"/>
      <c r="R47" s="120">
        <f t="shared" si="7"/>
        <v>42355</v>
      </c>
      <c r="S47" s="120">
        <f>_xll.qlInterestRateIndexValueDate(AA47,R47)</f>
        <v>42359</v>
      </c>
      <c r="T47" s="120">
        <f>_xll.qlInterestRateIndexMaturity(AA47,S47)</f>
        <v>46377</v>
      </c>
      <c r="U47" s="125">
        <f>_xll.qlIndexFixing(AA47,R47,,_xll.ohTrigger(Trigger,Trigger1M,InterestRatesTrigger))</f>
        <v>8.3982049441819195E-3</v>
      </c>
      <c r="V47" s="125">
        <f>_xll.qlQuoteValue(P47,_xll.ohTrigger(Trigger,Trigger1M,InterestRatesTrigger))</f>
        <v>8.4099999999999991E-3</v>
      </c>
      <c r="W47" s="50" t="b">
        <f t="shared" si="8"/>
        <v>1</v>
      </c>
      <c r="X47" s="144">
        <f t="shared" si="9"/>
        <v>-0.11795055818079533</v>
      </c>
      <c r="Y47" s="50" t="b">
        <f>ABS(X47/10000)&lt;=ABS('General Settings'!$D$25)</f>
        <v>1</v>
      </c>
      <c r="AA47" s="50" t="str">
        <f>_xll.qlSwapIndex(,,O47,SettlementDays,Currency,Calendar,FixedLegTenor,FixedLegBDC,FixedLegDayCounter,Index1M,DiscountingCurve,Permanent,Trigger,ObjectOverwrite)</f>
        <v>obj_005a5#0000</v>
      </c>
      <c r="AZ47" s="113"/>
      <c r="BA47" s="113"/>
      <c r="BB47" s="113"/>
      <c r="BC47" s="113"/>
      <c r="BD47" s="113"/>
      <c r="BE47" s="113"/>
      <c r="BF47" s="113"/>
      <c r="BG47" s="113"/>
      <c r="BH47" s="113"/>
      <c r="BI47" s="113"/>
      <c r="BJ47" s="113"/>
      <c r="BK47" s="113"/>
      <c r="BL47" s="113"/>
    </row>
    <row r="48" spans="13:64" x14ac:dyDescent="0.2">
      <c r="M48" s="110" t="s">
        <v>60</v>
      </c>
      <c r="N48" s="110"/>
      <c r="O48" s="110" t="s">
        <v>87</v>
      </c>
      <c r="P48" s="110" t="str">
        <f t="shared" si="10"/>
        <v>EURAB1E12Y_Quote</v>
      </c>
      <c r="Q48" s="122"/>
      <c r="R48" s="111">
        <f t="shared" si="7"/>
        <v>42355</v>
      </c>
      <c r="S48" s="111">
        <f>_xll.qlInterestRateIndexValueDate(AA48,R48)</f>
        <v>42359</v>
      </c>
      <c r="T48" s="111">
        <f>_xll.qlInterestRateIndexMaturity(AA48,S48)</f>
        <v>46742</v>
      </c>
      <c r="U48" s="112">
        <f>_xll.qlIndexFixing(AA48,R48,,_xll.ohTrigger(Trigger,Trigger1M,InterestRatesTrigger))</f>
        <v>9.3499999993605504E-3</v>
      </c>
      <c r="V48" s="112">
        <f>_xll.qlQuoteValue(P48,_xll.ohTrigger(Trigger,Trigger1M,InterestRatesTrigger))</f>
        <v>9.3500000000000007E-3</v>
      </c>
      <c r="W48" s="110" t="b">
        <f t="shared" si="8"/>
        <v>1</v>
      </c>
      <c r="X48" s="146">
        <f t="shared" si="9"/>
        <v>-6.3945029826761868E-9</v>
      </c>
      <c r="Y48" s="50" t="b">
        <f>ABS(X48/10000)&lt;=ABS('General Settings'!$D$25)</f>
        <v>1</v>
      </c>
      <c r="AA48" s="50" t="str">
        <f>_xll.qlSwapIndex(,,O48,SettlementDays,Currency,Calendar,FixedLegTenor,FixedLegBDC,FixedLegDayCounter,Index1M,DiscountingCurve,Permanent,Trigger,ObjectOverwrite)</f>
        <v>obj_006f4#0000</v>
      </c>
      <c r="AZ48" s="113"/>
      <c r="BA48" s="113"/>
      <c r="BB48" s="113"/>
      <c r="BC48" s="113"/>
      <c r="BD48" s="113"/>
      <c r="BE48" s="113"/>
      <c r="BF48" s="113"/>
      <c r="BG48" s="113"/>
      <c r="BH48" s="113"/>
      <c r="BI48" s="113"/>
      <c r="BJ48" s="113"/>
      <c r="BK48" s="113"/>
      <c r="BL48" s="113"/>
    </row>
    <row r="49" spans="13:65" x14ac:dyDescent="0.2">
      <c r="M49" s="50" t="s">
        <v>60</v>
      </c>
      <c r="N49" s="50"/>
      <c r="O49" s="50" t="s">
        <v>113</v>
      </c>
      <c r="P49" s="50" t="str">
        <f t="shared" si="10"/>
        <v>EURAB1E13Y_Quote</v>
      </c>
      <c r="Q49" s="122"/>
      <c r="R49" s="120">
        <f t="shared" si="7"/>
        <v>42355</v>
      </c>
      <c r="S49" s="120">
        <f>_xll.qlInterestRateIndexValueDate(AA49,R49)</f>
        <v>42359</v>
      </c>
      <c r="T49" s="120">
        <f>_xll.qlInterestRateIndexMaturity(AA49,S49)</f>
        <v>47108</v>
      </c>
      <c r="U49" s="125">
        <f>_xll.qlIndexFixing(AA49,R49,,_xll.ohTrigger(Trigger,Trigger1M,InterestRatesTrigger))</f>
        <v>1.018820372414766E-2</v>
      </c>
      <c r="V49" s="125" t="e">
        <f>_xll.qlQuoteValue(P49,_xll.ohTrigger(Trigger,Trigger1M,InterestRatesTrigger))</f>
        <v>#NUM!</v>
      </c>
      <c r="W49" s="50" t="b">
        <f t="shared" si="8"/>
        <v>0</v>
      </c>
      <c r="X49" s="144" t="e">
        <f t="shared" si="9"/>
        <v>#NUM!</v>
      </c>
      <c r="Y49" s="50" t="e">
        <f>ABS(X49/10000)&lt;=ABS('General Settings'!$D$25)</f>
        <v>#NUM!</v>
      </c>
      <c r="AA49" s="50" t="str">
        <f>_xll.qlSwapIndex(,,O49,SettlementDays,Currency,Calendar,FixedLegTenor,FixedLegBDC,FixedLegDayCounter,Index1M,DiscountingCurve,Permanent,Trigger,ObjectOverwrite)</f>
        <v>obj_0064d#0000</v>
      </c>
      <c r="AZ49" s="113"/>
      <c r="BA49" s="113"/>
      <c r="BB49" s="113"/>
      <c r="BC49" s="113"/>
      <c r="BD49" s="113"/>
      <c r="BE49" s="113"/>
      <c r="BF49" s="113"/>
      <c r="BG49" s="113"/>
      <c r="BH49" s="113"/>
      <c r="BI49" s="113"/>
      <c r="BJ49" s="113"/>
      <c r="BK49" s="113"/>
      <c r="BL49" s="113"/>
    </row>
    <row r="50" spans="13:65" x14ac:dyDescent="0.2">
      <c r="M50" s="50" t="s">
        <v>60</v>
      </c>
      <c r="N50" s="50"/>
      <c r="O50" s="50" t="s">
        <v>114</v>
      </c>
      <c r="P50" s="50" t="str">
        <f t="shared" si="10"/>
        <v>EURAB1E14Y_Quote</v>
      </c>
      <c r="Q50" s="122"/>
      <c r="R50" s="120">
        <f t="shared" si="7"/>
        <v>42355</v>
      </c>
      <c r="S50" s="120">
        <f>_xll.qlInterestRateIndexValueDate(AA50,R50)</f>
        <v>42359</v>
      </c>
      <c r="T50" s="120">
        <f>_xll.qlInterestRateIndexMaturity(AA50,S50)</f>
        <v>47473</v>
      </c>
      <c r="U50" s="125">
        <f>_xll.qlIndexFixing(AA50,R50,,_xll.ohTrigger(Trigger,Trigger1M,InterestRatesTrigger))</f>
        <v>1.0911914850900834E-2</v>
      </c>
      <c r="V50" s="125" t="e">
        <f>_xll.qlQuoteValue(P50,_xll.ohTrigger(Trigger,Trigger1M,InterestRatesTrigger))</f>
        <v>#NUM!</v>
      </c>
      <c r="W50" s="50" t="b">
        <f t="shared" si="8"/>
        <v>0</v>
      </c>
      <c r="X50" s="144" t="e">
        <f t="shared" si="9"/>
        <v>#NUM!</v>
      </c>
      <c r="Y50" s="50" t="e">
        <f>ABS(X50/10000)&lt;=ABS('General Settings'!$D$25)</f>
        <v>#NUM!</v>
      </c>
      <c r="AA50" s="50" t="str">
        <f>_xll.qlSwapIndex(,,O50,SettlementDays,Currency,Calendar,FixedLegTenor,FixedLegBDC,FixedLegDayCounter,Index1M,DiscountingCurve,Permanent,Trigger,ObjectOverwrite)</f>
        <v>obj_0071d#0000</v>
      </c>
      <c r="AZ50" s="113"/>
      <c r="BA50" s="113"/>
      <c r="BB50" s="113"/>
      <c r="BC50" s="113"/>
      <c r="BD50" s="113"/>
      <c r="BE50" s="113"/>
      <c r="BF50" s="113"/>
      <c r="BG50" s="113"/>
      <c r="BH50" s="113"/>
      <c r="BI50" s="113"/>
      <c r="BJ50" s="113"/>
      <c r="BK50" s="113"/>
      <c r="BL50" s="113"/>
    </row>
    <row r="51" spans="13:65" x14ac:dyDescent="0.2">
      <c r="M51" s="110" t="s">
        <v>60</v>
      </c>
      <c r="N51" s="110"/>
      <c r="O51" s="110" t="s">
        <v>88</v>
      </c>
      <c r="P51" s="110" t="str">
        <f t="shared" si="10"/>
        <v>EURAB1E15Y_Quote</v>
      </c>
      <c r="Q51" s="122"/>
      <c r="R51" s="111">
        <f t="shared" si="7"/>
        <v>42355</v>
      </c>
      <c r="S51" s="111">
        <f>_xll.qlInterestRateIndexValueDate(AA51,R51)</f>
        <v>42359</v>
      </c>
      <c r="T51" s="111">
        <f>_xll.qlInterestRateIndexMaturity(AA51,S51)</f>
        <v>47840</v>
      </c>
      <c r="U51" s="112">
        <f>_xll.qlIndexFixing(AA51,R51,,_xll.ohTrigger(Trigger,Trigger1M,InterestRatesTrigger))</f>
        <v>1.153999999911905E-2</v>
      </c>
      <c r="V51" s="112">
        <f>_xll.qlQuoteValue(P51,_xll.ohTrigger(Trigger,Trigger1M,InterestRatesTrigger))</f>
        <v>1.154E-2</v>
      </c>
      <c r="W51" s="110" t="b">
        <f t="shared" si="8"/>
        <v>1</v>
      </c>
      <c r="X51" s="146">
        <f t="shared" si="9"/>
        <v>-8.8094982697572988E-9</v>
      </c>
      <c r="Y51" s="50" t="b">
        <f>ABS(X51/10000)&lt;=ABS('General Settings'!$D$25)</f>
        <v>1</v>
      </c>
      <c r="AA51" s="50" t="str">
        <f>_xll.qlSwapIndex(,,O51,SettlementDays,Currency,Calendar,FixedLegTenor,FixedLegBDC,FixedLegDayCounter,Index1M,DiscountingCurve,Permanent,Trigger,ObjectOverwrite)</f>
        <v>obj_0062d#0000</v>
      </c>
      <c r="AZ51" s="113"/>
      <c r="BA51" s="113"/>
      <c r="BB51" s="113"/>
      <c r="BC51" s="113"/>
      <c r="BD51" s="113"/>
      <c r="BE51" s="113"/>
      <c r="BF51" s="113"/>
      <c r="BG51" s="113"/>
      <c r="BH51" s="113"/>
      <c r="BI51" s="113"/>
      <c r="BJ51" s="113"/>
      <c r="BK51" s="113"/>
      <c r="BL51" s="113"/>
    </row>
    <row r="52" spans="13:65" x14ac:dyDescent="0.2">
      <c r="M52" s="50" t="s">
        <v>60</v>
      </c>
      <c r="N52" s="50"/>
      <c r="O52" s="50" t="s">
        <v>115</v>
      </c>
      <c r="P52" s="50" t="str">
        <f t="shared" si="10"/>
        <v>EURAB1E16Y_Quote</v>
      </c>
      <c r="Q52" s="122"/>
      <c r="R52" s="120">
        <f t="shared" si="7"/>
        <v>42355</v>
      </c>
      <c r="S52" s="120">
        <f>_xll.qlInterestRateIndexValueDate(AA52,R52)</f>
        <v>42359</v>
      </c>
      <c r="T52" s="120">
        <f>_xll.qlInterestRateIndexMaturity(AA52,S52)</f>
        <v>48204</v>
      </c>
      <c r="U52" s="125">
        <f>_xll.qlIndexFixing(AA52,R52,,_xll.ohTrigger(Trigger,Trigger1M,InterestRatesTrigger))</f>
        <v>1.2074571474195717E-2</v>
      </c>
      <c r="V52" s="125" t="e">
        <f>_xll.qlQuoteValue(P52,_xll.ohTrigger(Trigger,Trigger1M,InterestRatesTrigger))</f>
        <v>#NUM!</v>
      </c>
      <c r="W52" s="50" t="b">
        <f t="shared" si="8"/>
        <v>0</v>
      </c>
      <c r="X52" s="144" t="e">
        <f t="shared" si="9"/>
        <v>#NUM!</v>
      </c>
      <c r="Y52" s="50" t="e">
        <f>ABS(X52/10000)&lt;=ABS('General Settings'!$D$25)</f>
        <v>#NUM!</v>
      </c>
      <c r="AA52" s="50" t="str">
        <f>_xll.qlSwapIndex(,,O52,SettlementDays,Currency,Calendar,FixedLegTenor,FixedLegBDC,FixedLegDayCounter,Index1M,DiscountingCurve,Permanent,Trigger,ObjectOverwrite)</f>
        <v>obj_006a6#0000</v>
      </c>
      <c r="AZ52" s="113"/>
      <c r="BA52" s="113"/>
      <c r="BB52" s="113"/>
      <c r="BC52" s="113"/>
      <c r="BD52" s="113"/>
      <c r="BE52" s="113"/>
      <c r="BF52" s="113"/>
      <c r="BG52" s="113"/>
      <c r="BH52" s="113"/>
      <c r="BI52" s="113"/>
      <c r="BJ52" s="113"/>
      <c r="BK52" s="113"/>
      <c r="BL52" s="113"/>
    </row>
    <row r="53" spans="13:65" x14ac:dyDescent="0.2">
      <c r="M53" s="50" t="s">
        <v>60</v>
      </c>
      <c r="N53" s="50"/>
      <c r="O53" s="50" t="s">
        <v>116</v>
      </c>
      <c r="P53" s="50" t="str">
        <f t="shared" si="10"/>
        <v>EURAB1E17Y_Quote</v>
      </c>
      <c r="Q53" s="122"/>
      <c r="R53" s="120">
        <f t="shared" si="7"/>
        <v>42355</v>
      </c>
      <c r="S53" s="120">
        <f>_xll.qlInterestRateIndexValueDate(AA53,R53)</f>
        <v>42359</v>
      </c>
      <c r="T53" s="120">
        <f>_xll.qlInterestRateIndexMaturity(AA53,S53)</f>
        <v>48569</v>
      </c>
      <c r="U53" s="125">
        <f>_xll.qlIndexFixing(AA53,R53,,_xll.ohTrigger(Trigger,Trigger1M,InterestRatesTrigger))</f>
        <v>1.253075790775786E-2</v>
      </c>
      <c r="V53" s="125" t="e">
        <f>_xll.qlQuoteValue(P53,_xll.ohTrigger(Trigger,Trigger1M,InterestRatesTrigger))</f>
        <v>#NUM!</v>
      </c>
      <c r="W53" s="50" t="b">
        <f t="shared" si="8"/>
        <v>0</v>
      </c>
      <c r="X53" s="144" t="e">
        <f t="shared" si="9"/>
        <v>#NUM!</v>
      </c>
      <c r="Y53" s="50" t="e">
        <f>ABS(X53/10000)&lt;=ABS('General Settings'!$D$25)</f>
        <v>#NUM!</v>
      </c>
      <c r="AA53" s="50" t="str">
        <f>_xll.qlSwapIndex(,,O53,SettlementDays,Currency,Calendar,FixedLegTenor,FixedLegBDC,FixedLegDayCounter,Index1M,DiscountingCurve,Permanent,Trigger,ObjectOverwrite)</f>
        <v>obj_00604#0000</v>
      </c>
    </row>
    <row r="54" spans="13:65" x14ac:dyDescent="0.2">
      <c r="M54" s="50" t="s">
        <v>60</v>
      </c>
      <c r="N54" s="50"/>
      <c r="O54" s="50" t="s">
        <v>117</v>
      </c>
      <c r="P54" s="50" t="str">
        <f t="shared" si="10"/>
        <v>EURAB1E18Y_Quote</v>
      </c>
      <c r="Q54" s="122"/>
      <c r="R54" s="120">
        <f t="shared" si="7"/>
        <v>42355</v>
      </c>
      <c r="S54" s="120">
        <f>_xll.qlInterestRateIndexValueDate(AA54,R54)</f>
        <v>42359</v>
      </c>
      <c r="T54" s="120">
        <f>_xll.qlInterestRateIndexMaturity(AA54,S54)</f>
        <v>48934</v>
      </c>
      <c r="U54" s="125">
        <f>_xll.qlIndexFixing(AA54,R54,,_xll.ohTrigger(Trigger,Trigger1M,InterestRatesTrigger))</f>
        <v>1.2909174856807757E-2</v>
      </c>
      <c r="V54" s="125" t="e">
        <f>_xll.qlQuoteValue(P54,_xll.ohTrigger(Trigger,Trigger1M,InterestRatesTrigger))</f>
        <v>#NUM!</v>
      </c>
      <c r="W54" s="50" t="b">
        <f t="shared" si="8"/>
        <v>0</v>
      </c>
      <c r="X54" s="144" t="e">
        <f t="shared" si="9"/>
        <v>#NUM!</v>
      </c>
      <c r="Y54" s="50" t="e">
        <f>ABS(X54/10000)&lt;=ABS('General Settings'!$D$25)</f>
        <v>#NUM!</v>
      </c>
      <c r="AA54" s="50" t="str">
        <f>_xll.qlSwapIndex(,,O54,SettlementDays,Currency,Calendar,FixedLegTenor,FixedLegBDC,FixedLegDayCounter,Index1M,DiscountingCurve,Permanent,Trigger,ObjectOverwrite)</f>
        <v>obj_006f6#0000</v>
      </c>
      <c r="AZ54" s="113"/>
      <c r="BA54" s="113"/>
      <c r="BB54" s="113"/>
      <c r="BC54" s="113"/>
      <c r="BD54" s="113"/>
      <c r="BE54" s="113"/>
      <c r="BF54" s="113"/>
      <c r="BG54" s="113"/>
      <c r="BH54" s="113"/>
      <c r="BI54" s="113"/>
      <c r="BJ54" s="113"/>
      <c r="BK54" s="113"/>
      <c r="BL54" s="113"/>
      <c r="BM54" s="113"/>
    </row>
    <row r="55" spans="13:65" x14ac:dyDescent="0.2">
      <c r="M55" s="50" t="s">
        <v>60</v>
      </c>
      <c r="N55" s="50"/>
      <c r="O55" s="50" t="s">
        <v>118</v>
      </c>
      <c r="P55" s="50" t="str">
        <f t="shared" si="10"/>
        <v>EURAB1E19Y_Quote</v>
      </c>
      <c r="Q55" s="122"/>
      <c r="R55" s="120">
        <f t="shared" si="7"/>
        <v>42355</v>
      </c>
      <c r="S55" s="120">
        <f>_xll.qlInterestRateIndexValueDate(AA55,R55)</f>
        <v>42359</v>
      </c>
      <c r="T55" s="120">
        <f>_xll.qlInterestRateIndexMaturity(AA55,S55)</f>
        <v>49299</v>
      </c>
      <c r="U55" s="125">
        <f>_xll.qlIndexFixing(AA55,R55,,_xll.ohTrigger(Trigger,Trigger1M,InterestRatesTrigger))</f>
        <v>1.3217153665182236E-2</v>
      </c>
      <c r="V55" s="125" t="e">
        <f>_xll.qlQuoteValue(P55,_xll.ohTrigger(Trigger,Trigger1M,InterestRatesTrigger))</f>
        <v>#NUM!</v>
      </c>
      <c r="W55" s="50" t="b">
        <f t="shared" si="8"/>
        <v>0</v>
      </c>
      <c r="X55" s="144" t="e">
        <f t="shared" si="9"/>
        <v>#NUM!</v>
      </c>
      <c r="Y55" s="50" t="e">
        <f>ABS(X55/10000)&lt;=ABS('General Settings'!$D$25)</f>
        <v>#NUM!</v>
      </c>
      <c r="AA55" s="50" t="str">
        <f>_xll.qlSwapIndex(,,O55,SettlementDays,Currency,Calendar,FixedLegTenor,FixedLegBDC,FixedLegDayCounter,Index1M,DiscountingCurve,Permanent,Trigger,ObjectOverwrite)</f>
        <v>obj_006dd#0000</v>
      </c>
      <c r="AZ55" s="113"/>
      <c r="BA55" s="113"/>
      <c r="BB55" s="113"/>
      <c r="BC55" s="113"/>
      <c r="BD55" s="113"/>
      <c r="BE55" s="113"/>
      <c r="BF55" s="113"/>
      <c r="BG55" s="113"/>
      <c r="BH55" s="113"/>
      <c r="BI55" s="113"/>
      <c r="BJ55" s="113"/>
      <c r="BK55" s="113"/>
      <c r="BL55" s="113"/>
      <c r="BM55" s="113"/>
    </row>
    <row r="56" spans="13:65" x14ac:dyDescent="0.2">
      <c r="M56" s="110" t="s">
        <v>60</v>
      </c>
      <c r="N56" s="110"/>
      <c r="O56" s="110" t="s">
        <v>89</v>
      </c>
      <c r="P56" s="110" t="str">
        <f t="shared" si="10"/>
        <v>EURAB1E20Y_Quote</v>
      </c>
      <c r="Q56" s="122"/>
      <c r="R56" s="111">
        <f t="shared" si="7"/>
        <v>42355</v>
      </c>
      <c r="S56" s="111">
        <f>_xll.qlInterestRateIndexValueDate(AA56,R56)</f>
        <v>42359</v>
      </c>
      <c r="T56" s="111">
        <f>_xll.qlInterestRateIndexMaturity(AA56,S56)</f>
        <v>49664</v>
      </c>
      <c r="U56" s="112">
        <f>_xll.qlIndexFixing(AA56,R56,,_xll.ohTrigger(Trigger,Trigger1M,InterestRatesTrigger))</f>
        <v>1.3459999999949165E-2</v>
      </c>
      <c r="V56" s="112">
        <f>_xll.qlQuoteValue(P56,_xll.ohTrigger(Trigger,Trigger1M,InterestRatesTrigger))</f>
        <v>1.3460000000000001E-2</v>
      </c>
      <c r="W56" s="110" t="b">
        <f t="shared" si="8"/>
        <v>1</v>
      </c>
      <c r="X56" s="146">
        <f t="shared" si="9"/>
        <v>-5.0836071463500332E-10</v>
      </c>
      <c r="Y56" s="50" t="b">
        <f>ABS(X56/10000)&lt;=ABS('General Settings'!$D$25)</f>
        <v>1</v>
      </c>
      <c r="AA56" s="50" t="str">
        <f>_xll.qlSwapIndex(,,O56,SettlementDays,Currency,Calendar,FixedLegTenor,FixedLegBDC,FixedLegDayCounter,Index1M,DiscountingCurve,Permanent,Trigger,ObjectOverwrite)</f>
        <v>obj_00715#0000</v>
      </c>
      <c r="AZ56" s="113"/>
      <c r="BA56" s="113"/>
      <c r="BB56" s="113"/>
      <c r="BC56" s="113"/>
      <c r="BD56" s="113"/>
      <c r="BE56" s="113"/>
      <c r="BF56" s="113"/>
      <c r="BG56" s="113"/>
      <c r="BH56" s="113"/>
      <c r="BI56" s="113"/>
      <c r="BJ56" s="113"/>
      <c r="BK56" s="113"/>
      <c r="BL56" s="113"/>
      <c r="BM56" s="113"/>
    </row>
    <row r="57" spans="13:65" x14ac:dyDescent="0.2">
      <c r="M57" s="50" t="s">
        <v>60</v>
      </c>
      <c r="N57" s="50"/>
      <c r="O57" s="50" t="s">
        <v>119</v>
      </c>
      <c r="P57" s="50" t="str">
        <f t="shared" si="10"/>
        <v>EURAB1E21Y_Quote</v>
      </c>
      <c r="Q57" s="122"/>
      <c r="R57" s="120">
        <f t="shared" si="7"/>
        <v>42355</v>
      </c>
      <c r="S57" s="120">
        <f>_xll.qlInterestRateIndexValueDate(AA57,R57)</f>
        <v>42359</v>
      </c>
      <c r="T57" s="120">
        <f>_xll.qlInterestRateIndexMaturity(AA57,S57)</f>
        <v>50031</v>
      </c>
      <c r="U57" s="125">
        <f>_xll.qlIndexFixing(AA57,R57,,_xll.ohTrigger(Trigger,Trigger1M,InterestRatesTrigger))</f>
        <v>1.3646622477780904E-2</v>
      </c>
      <c r="V57" s="125" t="e">
        <f>_xll.qlQuoteValue(P57,_xll.ohTrigger(Trigger,Trigger1M,InterestRatesTrigger))</f>
        <v>#NUM!</v>
      </c>
      <c r="W57" s="50" t="b">
        <f t="shared" si="8"/>
        <v>0</v>
      </c>
      <c r="X57" s="144" t="e">
        <f t="shared" si="9"/>
        <v>#NUM!</v>
      </c>
      <c r="Y57" s="50" t="e">
        <f>ABS(X57/10000)&lt;=ABS('General Settings'!$D$25)</f>
        <v>#NUM!</v>
      </c>
      <c r="AA57" s="50" t="str">
        <f>_xll.qlSwapIndex(,,O57,SettlementDays,Currency,Calendar,FixedLegTenor,FixedLegBDC,FixedLegDayCounter,Index1M,DiscountingCurve,Permanent,Trigger,ObjectOverwrite)</f>
        <v>obj_00626#0000</v>
      </c>
      <c r="AZ57" s="113"/>
      <c r="BA57" s="113"/>
      <c r="BB57" s="113"/>
      <c r="BC57" s="113"/>
      <c r="BD57" s="113"/>
      <c r="BE57" s="113"/>
      <c r="BF57" s="113"/>
      <c r="BG57" s="113"/>
      <c r="BH57" s="113"/>
      <c r="BI57" s="113"/>
      <c r="BJ57" s="113"/>
      <c r="BK57" s="113"/>
      <c r="BL57" s="113"/>
      <c r="BM57" s="113"/>
    </row>
    <row r="58" spans="13:65" x14ac:dyDescent="0.2">
      <c r="M58" s="50" t="s">
        <v>60</v>
      </c>
      <c r="N58" s="50"/>
      <c r="O58" s="50" t="s">
        <v>120</v>
      </c>
      <c r="P58" s="50" t="str">
        <f t="shared" si="10"/>
        <v>EURAB1E22Y_Quote</v>
      </c>
      <c r="Q58" s="122"/>
      <c r="R58" s="120">
        <f t="shared" si="7"/>
        <v>42355</v>
      </c>
      <c r="S58" s="120">
        <f>_xll.qlInterestRateIndexValueDate(AA58,R58)</f>
        <v>42359</v>
      </c>
      <c r="T58" s="120">
        <f>_xll.qlInterestRateIndexMaturity(AA58,S58)</f>
        <v>50395</v>
      </c>
      <c r="U58" s="125">
        <f>_xll.qlIndexFixing(AA58,R58,,_xll.ohTrigger(Trigger,Trigger1M,InterestRatesTrigger))</f>
        <v>1.3781012191912585E-2</v>
      </c>
      <c r="V58" s="125" t="e">
        <f>_xll.qlQuoteValue(P58,_xll.ohTrigger(Trigger,Trigger1M,InterestRatesTrigger))</f>
        <v>#NUM!</v>
      </c>
      <c r="W58" s="50" t="b">
        <f t="shared" si="8"/>
        <v>0</v>
      </c>
      <c r="X58" s="144" t="e">
        <f t="shared" si="9"/>
        <v>#NUM!</v>
      </c>
      <c r="Y58" s="50" t="e">
        <f>ABS(X58/10000)&lt;=ABS('General Settings'!$D$25)</f>
        <v>#NUM!</v>
      </c>
      <c r="AA58" s="50" t="str">
        <f>_xll.qlSwapIndex(,,O58,SettlementDays,Currency,Calendar,FixedLegTenor,FixedLegBDC,FixedLegDayCounter,Index1M,DiscountingCurve,Permanent,Trigger,ObjectOverwrite)</f>
        <v>obj_00672#0000</v>
      </c>
      <c r="AZ58" s="113"/>
      <c r="BA58" s="113"/>
      <c r="BB58" s="113"/>
      <c r="BC58" s="113"/>
      <c r="BD58" s="113"/>
      <c r="BE58" s="113"/>
      <c r="BF58" s="113"/>
      <c r="BG58" s="113"/>
      <c r="BH58" s="113"/>
      <c r="BI58" s="113"/>
      <c r="BJ58" s="113"/>
      <c r="BK58" s="113"/>
      <c r="BL58" s="113"/>
      <c r="BM58" s="113"/>
    </row>
    <row r="59" spans="13:65" x14ac:dyDescent="0.2">
      <c r="M59" s="50" t="s">
        <v>60</v>
      </c>
      <c r="N59" s="50"/>
      <c r="O59" s="50" t="s">
        <v>121</v>
      </c>
      <c r="P59" s="50" t="str">
        <f t="shared" si="10"/>
        <v>EURAB1E23Y_Quote</v>
      </c>
      <c r="Q59" s="122"/>
      <c r="R59" s="120">
        <f t="shared" si="7"/>
        <v>42355</v>
      </c>
      <c r="S59" s="120">
        <f>_xll.qlInterestRateIndexValueDate(AA59,R59)</f>
        <v>42359</v>
      </c>
      <c r="T59" s="120">
        <f>_xll.qlInterestRateIndexMaturity(AA59,S59)</f>
        <v>50760</v>
      </c>
      <c r="U59" s="125">
        <f>_xll.qlIndexFixing(AA59,R59,,_xll.ohTrigger(Trigger,Trigger1M,InterestRatesTrigger))</f>
        <v>1.3875549501875809E-2</v>
      </c>
      <c r="V59" s="125" t="e">
        <f>_xll.qlQuoteValue(P59,_xll.ohTrigger(Trigger,Trigger1M,InterestRatesTrigger))</f>
        <v>#NUM!</v>
      </c>
      <c r="W59" s="50" t="b">
        <f t="shared" si="8"/>
        <v>0</v>
      </c>
      <c r="X59" s="144" t="e">
        <f t="shared" si="9"/>
        <v>#NUM!</v>
      </c>
      <c r="Y59" s="50" t="e">
        <f>ABS(X59/10000)&lt;=ABS('General Settings'!$D$25)</f>
        <v>#NUM!</v>
      </c>
      <c r="AA59" s="50" t="str">
        <f>_xll.qlSwapIndex(,,O59,SettlementDays,Currency,Calendar,FixedLegTenor,FixedLegBDC,FixedLegDayCounter,Index1M,DiscountingCurve,Permanent,Trigger,ObjectOverwrite)</f>
        <v>obj_0068f#0000</v>
      </c>
      <c r="AZ59" s="113"/>
      <c r="BA59" s="113"/>
      <c r="BB59" s="113"/>
      <c r="BC59" s="113"/>
      <c r="BD59" s="113"/>
      <c r="BE59" s="113"/>
      <c r="BF59" s="113"/>
      <c r="BG59" s="113"/>
      <c r="BH59" s="113"/>
      <c r="BI59" s="113"/>
      <c r="BJ59" s="113"/>
      <c r="BK59" s="113"/>
      <c r="BL59" s="113"/>
      <c r="BM59" s="113"/>
    </row>
    <row r="60" spans="13:65" x14ac:dyDescent="0.2">
      <c r="M60" s="50" t="s">
        <v>60</v>
      </c>
      <c r="N60" s="50"/>
      <c r="O60" s="50" t="s">
        <v>122</v>
      </c>
      <c r="P60" s="50" t="str">
        <f t="shared" si="10"/>
        <v>EURAB1E24Y_Quote</v>
      </c>
      <c r="Q60" s="122"/>
      <c r="R60" s="120">
        <f t="shared" si="7"/>
        <v>42355</v>
      </c>
      <c r="S60" s="120">
        <f>_xll.qlInterestRateIndexValueDate(AA60,R60)</f>
        <v>42359</v>
      </c>
      <c r="T60" s="120">
        <f>_xll.qlInterestRateIndexMaturity(AA60,S60)</f>
        <v>51125</v>
      </c>
      <c r="U60" s="125">
        <f>_xll.qlIndexFixing(AA60,R60,,_xll.ohTrigger(Trigger,Trigger1M,InterestRatesTrigger))</f>
        <v>1.3938578070951241E-2</v>
      </c>
      <c r="V60" s="125" t="e">
        <f>_xll.qlQuoteValue(P60,_xll.ohTrigger(Trigger,Trigger1M,InterestRatesTrigger))</f>
        <v>#NUM!</v>
      </c>
      <c r="W60" s="50" t="b">
        <f t="shared" si="8"/>
        <v>0</v>
      </c>
      <c r="X60" s="144" t="e">
        <f t="shared" si="9"/>
        <v>#NUM!</v>
      </c>
      <c r="Y60" s="50" t="e">
        <f>ABS(X60/10000)&lt;=ABS('General Settings'!$D$25)</f>
        <v>#NUM!</v>
      </c>
      <c r="AA60" s="50" t="str">
        <f>_xll.qlSwapIndex(,,O60,SettlementDays,Currency,Calendar,FixedLegTenor,FixedLegBDC,FixedLegDayCounter,Index1M,DiscountingCurve,Permanent,Trigger,ObjectOverwrite)</f>
        <v>obj_0069a#0000</v>
      </c>
      <c r="AZ60" s="113"/>
      <c r="BA60" s="113"/>
      <c r="BB60" s="113"/>
      <c r="BC60" s="113"/>
      <c r="BD60" s="113"/>
      <c r="BE60" s="113"/>
      <c r="BF60" s="113"/>
      <c r="BG60" s="113"/>
      <c r="BH60" s="113"/>
      <c r="BI60" s="113"/>
      <c r="BJ60" s="113"/>
      <c r="BK60" s="113"/>
      <c r="BL60" s="113"/>
      <c r="BM60" s="113"/>
    </row>
    <row r="61" spans="13:65" x14ac:dyDescent="0.2">
      <c r="M61" s="110" t="s">
        <v>60</v>
      </c>
      <c r="N61" s="110"/>
      <c r="O61" s="110" t="s">
        <v>90</v>
      </c>
      <c r="P61" s="110" t="str">
        <f t="shared" si="10"/>
        <v>EURAB1E25Y_Quote</v>
      </c>
      <c r="Q61" s="122"/>
      <c r="R61" s="111">
        <f t="shared" si="7"/>
        <v>42355</v>
      </c>
      <c r="S61" s="111">
        <f>_xll.qlInterestRateIndexValueDate(AA61,R61)</f>
        <v>42359</v>
      </c>
      <c r="T61" s="111">
        <f>_xll.qlInterestRateIndexMaturity(AA61,S61)</f>
        <v>51491</v>
      </c>
      <c r="U61" s="112">
        <f>_xll.qlIndexFixing(AA61,R61,,_xll.ohTrigger(Trigger,Trigger1M,InterestRatesTrigger))</f>
        <v>1.3979999999970582E-2</v>
      </c>
      <c r="V61" s="112">
        <f>_xll.qlQuoteValue(P61,_xll.ohTrigger(Trigger,Trigger1M,InterestRatesTrigger))</f>
        <v>1.3980000000000001E-2</v>
      </c>
      <c r="W61" s="110" t="b">
        <f t="shared" si="8"/>
        <v>1</v>
      </c>
      <c r="X61" s="146">
        <f t="shared" si="9"/>
        <v>-2.9419175429090672E-10</v>
      </c>
      <c r="Y61" s="50" t="b">
        <f>ABS(X61/10000)&lt;=ABS('General Settings'!$D$25)</f>
        <v>1</v>
      </c>
      <c r="AA61" s="50" t="str">
        <f>_xll.qlSwapIndex(,,O61,SettlementDays,Currency,Calendar,FixedLegTenor,FixedLegBDC,FixedLegDayCounter,Index1M,DiscountingCurve,Permanent,Trigger,ObjectOverwrite)</f>
        <v>obj_0058a#0000</v>
      </c>
      <c r="AZ61" s="113"/>
      <c r="BA61" s="113"/>
      <c r="BB61" s="113"/>
      <c r="BC61" s="113"/>
      <c r="BD61" s="113"/>
      <c r="BE61" s="113"/>
      <c r="BF61" s="113"/>
      <c r="BG61" s="113"/>
      <c r="BH61" s="113"/>
      <c r="BI61" s="113"/>
      <c r="BJ61" s="113"/>
      <c r="BK61" s="113"/>
      <c r="BL61" s="113"/>
      <c r="BM61" s="113"/>
    </row>
    <row r="62" spans="13:65" x14ac:dyDescent="0.2">
      <c r="M62" s="50" t="s">
        <v>60</v>
      </c>
      <c r="N62" s="50"/>
      <c r="O62" s="50" t="s">
        <v>123</v>
      </c>
      <c r="P62" s="50" t="str">
        <f t="shared" si="10"/>
        <v>EURAB1E26Y_Quote</v>
      </c>
      <c r="Q62" s="122"/>
      <c r="R62" s="120">
        <f t="shared" si="7"/>
        <v>42355</v>
      </c>
      <c r="S62" s="120">
        <f>_xll.qlInterestRateIndexValueDate(AA62,R62)</f>
        <v>42359</v>
      </c>
      <c r="T62" s="120">
        <f>_xll.qlInterestRateIndexMaturity(AA62,S62)</f>
        <v>51858</v>
      </c>
      <c r="U62" s="125">
        <f>_xll.qlIndexFixing(AA62,R62,,_xll.ohTrigger(Trigger,Trigger1M,InterestRatesTrigger))</f>
        <v>1.400754308230842E-2</v>
      </c>
      <c r="V62" s="125" t="e">
        <f>_xll.qlQuoteValue(P62,_xll.ohTrigger(Trigger,Trigger1M,InterestRatesTrigger))</f>
        <v>#NUM!</v>
      </c>
      <c r="W62" s="50" t="b">
        <f t="shared" si="8"/>
        <v>0</v>
      </c>
      <c r="X62" s="144" t="e">
        <f t="shared" si="9"/>
        <v>#NUM!</v>
      </c>
      <c r="Y62" s="50" t="e">
        <f>ABS(X62/10000)&lt;=ABS('General Settings'!$D$25)</f>
        <v>#NUM!</v>
      </c>
      <c r="AA62" s="50" t="str">
        <f>_xll.qlSwapIndex(,,O62,SettlementDays,Currency,Calendar,FixedLegTenor,FixedLegBDC,FixedLegDayCounter,Index1M,DiscountingCurve,Permanent,Trigger,ObjectOverwrite)</f>
        <v>obj_0075c#0000</v>
      </c>
      <c r="AZ62" s="113"/>
      <c r="BA62" s="113"/>
      <c r="BB62" s="113"/>
      <c r="BC62" s="113"/>
      <c r="BD62" s="113"/>
      <c r="BE62" s="113"/>
      <c r="BF62" s="113"/>
      <c r="BG62" s="113"/>
      <c r="BH62" s="113"/>
      <c r="BI62" s="113"/>
      <c r="BJ62" s="113"/>
      <c r="BK62" s="113"/>
      <c r="BL62" s="113"/>
      <c r="BM62" s="113"/>
    </row>
    <row r="63" spans="13:65" x14ac:dyDescent="0.2">
      <c r="M63" s="50" t="s">
        <v>60</v>
      </c>
      <c r="N63" s="50"/>
      <c r="O63" s="50" t="s">
        <v>91</v>
      </c>
      <c r="P63" s="50" t="str">
        <f t="shared" si="10"/>
        <v>EURAB1E27Y_Quote</v>
      </c>
      <c r="Q63" s="122"/>
      <c r="R63" s="120">
        <f t="shared" si="7"/>
        <v>42355</v>
      </c>
      <c r="S63" s="120">
        <f>_xll.qlInterestRateIndexValueDate(AA63,R63)</f>
        <v>42359</v>
      </c>
      <c r="T63" s="120">
        <f>_xll.qlInterestRateIndexMaturity(AA63,S63)</f>
        <v>52222</v>
      </c>
      <c r="U63" s="125">
        <f>_xll.qlIndexFixing(AA63,R63,,_xll.ohTrigger(Trigger,Trigger1M,InterestRatesTrigger))</f>
        <v>1.4028645362952579E-2</v>
      </c>
      <c r="V63" s="125" t="e">
        <f>_xll.qlQuoteValue(P63,_xll.ohTrigger(Trigger,Trigger1M,InterestRatesTrigger))</f>
        <v>#NUM!</v>
      </c>
      <c r="W63" s="50" t="b">
        <f t="shared" si="8"/>
        <v>0</v>
      </c>
      <c r="X63" s="144" t="e">
        <f t="shared" si="9"/>
        <v>#NUM!</v>
      </c>
      <c r="Y63" s="50" t="e">
        <f>ABS(X63/10000)&lt;=ABS('General Settings'!$D$25)</f>
        <v>#NUM!</v>
      </c>
      <c r="AA63" s="50" t="str">
        <f>_xll.qlSwapIndex(,,O63,SettlementDays,Currency,Calendar,FixedLegTenor,FixedLegBDC,FixedLegDayCounter,Index1M,DiscountingCurve,Permanent,Trigger,ObjectOverwrite)</f>
        <v>obj_00679#0000</v>
      </c>
      <c r="AZ63" s="113"/>
      <c r="BA63" s="113"/>
      <c r="BB63" s="113"/>
      <c r="BC63" s="113"/>
      <c r="BD63" s="113"/>
      <c r="BE63" s="113"/>
      <c r="BF63" s="113"/>
      <c r="BG63" s="113"/>
      <c r="BH63" s="113"/>
      <c r="BI63" s="113"/>
      <c r="BJ63" s="113"/>
      <c r="BK63" s="113"/>
      <c r="BL63" s="113"/>
      <c r="BM63" s="113"/>
    </row>
    <row r="64" spans="13:65" x14ac:dyDescent="0.2">
      <c r="M64" s="50" t="s">
        <v>60</v>
      </c>
      <c r="N64" s="50"/>
      <c r="O64" s="50" t="s">
        <v>124</v>
      </c>
      <c r="P64" s="50" t="str">
        <f t="shared" si="10"/>
        <v>EURAB1E28Y_Quote</v>
      </c>
      <c r="Q64" s="122"/>
      <c r="R64" s="120">
        <f t="shared" si="7"/>
        <v>42355</v>
      </c>
      <c r="S64" s="120">
        <f>_xll.qlInterestRateIndexValueDate(AA64,R64)</f>
        <v>42359</v>
      </c>
      <c r="T64" s="120">
        <f>_xll.qlInterestRateIndexMaturity(AA64,S64)</f>
        <v>52586</v>
      </c>
      <c r="U64" s="125">
        <f>_xll.qlIndexFixing(AA64,R64,,_xll.ohTrigger(Trigger,Trigger1M,InterestRatesTrigger))</f>
        <v>1.4045975720887217E-2</v>
      </c>
      <c r="V64" s="125" t="e">
        <f>_xll.qlQuoteValue(P64,_xll.ohTrigger(Trigger,Trigger1M,InterestRatesTrigger))</f>
        <v>#NUM!</v>
      </c>
      <c r="W64" s="50" t="b">
        <f t="shared" si="8"/>
        <v>0</v>
      </c>
      <c r="X64" s="144" t="e">
        <f t="shared" si="9"/>
        <v>#NUM!</v>
      </c>
      <c r="Y64" s="50" t="e">
        <f>ABS(X64/10000)&lt;=ABS('General Settings'!$D$25)</f>
        <v>#NUM!</v>
      </c>
      <c r="AA64" s="50" t="str">
        <f>_xll.qlSwapIndex(,,O64,SettlementDays,Currency,Calendar,FixedLegTenor,FixedLegBDC,FixedLegDayCounter,Index1M,DiscountingCurve,Permanent,Trigger,ObjectOverwrite)</f>
        <v>obj_005b2#0000</v>
      </c>
      <c r="AZ64" s="113"/>
      <c r="BA64" s="113"/>
      <c r="BB64" s="113"/>
      <c r="BC64" s="113"/>
      <c r="BD64" s="113"/>
      <c r="BE64" s="113"/>
      <c r="BF64" s="113"/>
      <c r="BG64" s="113"/>
      <c r="BH64" s="113"/>
      <c r="BI64" s="113"/>
      <c r="BJ64" s="113"/>
      <c r="BK64" s="113"/>
      <c r="BL64" s="113"/>
      <c r="BM64" s="113"/>
    </row>
    <row r="65" spans="13:66" x14ac:dyDescent="0.2">
      <c r="M65" s="50" t="s">
        <v>60</v>
      </c>
      <c r="N65" s="50"/>
      <c r="O65" s="50" t="s">
        <v>125</v>
      </c>
      <c r="P65" s="50" t="str">
        <f t="shared" si="10"/>
        <v>EURAB1E29Y_Quote</v>
      </c>
      <c r="Q65" s="122"/>
      <c r="R65" s="120">
        <f t="shared" si="7"/>
        <v>42355</v>
      </c>
      <c r="S65" s="120">
        <f>_xll.qlInterestRateIndexValueDate(AA65,R65)</f>
        <v>42359</v>
      </c>
      <c r="T65" s="120">
        <f>_xll.qlInterestRateIndexMaturity(AA65,S65)</f>
        <v>52952</v>
      </c>
      <c r="U65" s="125">
        <f>_xll.qlIndexFixing(AA65,R65,,_xll.ohTrigger(Trigger,Trigger1M,InterestRatesTrigger))</f>
        <v>1.4063053077028587E-2</v>
      </c>
      <c r="V65" s="125" t="e">
        <f>_xll.qlQuoteValue(P65,_xll.ohTrigger(Trigger,Trigger1M,InterestRatesTrigger))</f>
        <v>#NUM!</v>
      </c>
      <c r="W65" s="50" t="b">
        <f t="shared" si="8"/>
        <v>0</v>
      </c>
      <c r="X65" s="144" t="e">
        <f t="shared" si="9"/>
        <v>#NUM!</v>
      </c>
      <c r="Y65" s="50" t="e">
        <f>ABS(X65/10000)&lt;=ABS('General Settings'!$D$25)</f>
        <v>#NUM!</v>
      </c>
      <c r="AA65" s="50" t="str">
        <f>_xll.qlSwapIndex(,,O65,SettlementDays,Currency,Calendar,FixedLegTenor,FixedLegBDC,FixedLegDayCounter,Index1M,DiscountingCurve,Permanent,Trigger,ObjectOverwrite)</f>
        <v>obj_006a7#0000</v>
      </c>
      <c r="AZ65" s="113"/>
      <c r="BA65" s="113"/>
      <c r="BB65" s="113"/>
      <c r="BC65" s="113"/>
      <c r="BD65" s="113"/>
      <c r="BE65" s="113"/>
      <c r="BF65" s="113"/>
      <c r="BG65" s="113"/>
      <c r="BH65" s="113"/>
      <c r="BI65" s="113"/>
      <c r="BJ65" s="113"/>
      <c r="BK65" s="113"/>
      <c r="BL65" s="113"/>
      <c r="BM65" s="113"/>
    </row>
    <row r="66" spans="13:66" x14ac:dyDescent="0.2">
      <c r="M66" s="110" t="s">
        <v>60</v>
      </c>
      <c r="N66" s="110"/>
      <c r="O66" s="110" t="s">
        <v>92</v>
      </c>
      <c r="P66" s="110" t="str">
        <f t="shared" si="10"/>
        <v>EURAB1E30Y_Quote</v>
      </c>
      <c r="Q66" s="122"/>
      <c r="R66" s="111">
        <f t="shared" si="7"/>
        <v>42355</v>
      </c>
      <c r="S66" s="111">
        <f>_xll.qlInterestRateIndexValueDate(AA66,R66)</f>
        <v>42359</v>
      </c>
      <c r="T66" s="111">
        <f>_xll.qlInterestRateIndexMaturity(AA66,S66)</f>
        <v>53317</v>
      </c>
      <c r="U66" s="112">
        <f>_xll.qlIndexFixing(AA66,R66,,_xll.ohTrigger(Trigger,Trigger1M,InterestRatesTrigger))</f>
        <v>1.4080000000008168E-2</v>
      </c>
      <c r="V66" s="112">
        <f>_xll.qlQuoteValue(P66,_xll.ohTrigger(Trigger,Trigger1M,InterestRatesTrigger))</f>
        <v>1.4079999999999999E-2</v>
      </c>
      <c r="W66" s="110" t="b">
        <f t="shared" si="8"/>
        <v>1</v>
      </c>
      <c r="X66" s="146">
        <f t="shared" si="9"/>
        <v>8.1688128483747846E-11</v>
      </c>
      <c r="Y66" s="50" t="b">
        <f>ABS(X66/10000)&lt;=ABS('General Settings'!$D$25)</f>
        <v>1</v>
      </c>
      <c r="AA66" s="50" t="str">
        <f>_xll.qlSwapIndex(,,O66,SettlementDays,Currency,Calendar,FixedLegTenor,FixedLegBDC,FixedLegDayCounter,Index1M,DiscountingCurve,Permanent,Trigger,ObjectOverwrite)</f>
        <v>obj_005d2#0000</v>
      </c>
      <c r="AZ66" s="113"/>
      <c r="BA66" s="113"/>
      <c r="BB66" s="113"/>
      <c r="BC66" s="113"/>
      <c r="BD66" s="113"/>
      <c r="BE66" s="113"/>
      <c r="BF66" s="113"/>
      <c r="BG66" s="113"/>
      <c r="BH66" s="113"/>
      <c r="BI66" s="113"/>
      <c r="BJ66" s="113"/>
      <c r="BK66" s="113"/>
      <c r="BL66" s="113"/>
      <c r="BM66" s="113"/>
    </row>
    <row r="67" spans="13:66" x14ac:dyDescent="0.2">
      <c r="M67" s="50" t="s">
        <v>60</v>
      </c>
      <c r="N67" s="50"/>
      <c r="O67" s="50" t="s">
        <v>93</v>
      </c>
      <c r="P67" s="50" t="str">
        <f t="shared" si="10"/>
        <v>EURAB1E35Y_Quote</v>
      </c>
      <c r="Q67" s="122"/>
      <c r="R67" s="120">
        <f t="shared" si="7"/>
        <v>42355</v>
      </c>
      <c r="S67" s="120">
        <f>_xll.qlInterestRateIndexValueDate(AA67,R67)</f>
        <v>42359</v>
      </c>
      <c r="T67" s="120">
        <f>_xll.qlInterestRateIndexMaturity(AA67,S67)</f>
        <v>55143</v>
      </c>
      <c r="U67" s="125">
        <f>_xll.qlIndexFixing(AA67,R67,,_xll.ohTrigger(Trigger,Trigger1M,InterestRatesTrigger))</f>
        <v>1.4194322408952766E-2</v>
      </c>
      <c r="V67" s="125" t="e">
        <f>_xll.qlQuoteValue(P67,_xll.ohTrigger(Trigger,Trigger1M,InterestRatesTrigger))</f>
        <v>#NUM!</v>
      </c>
      <c r="W67" s="50" t="b">
        <f t="shared" si="8"/>
        <v>0</v>
      </c>
      <c r="X67" s="144" t="e">
        <f t="shared" si="9"/>
        <v>#NUM!</v>
      </c>
      <c r="Y67" s="50" t="e">
        <f>ABS(X67/10000)&lt;=ABS('General Settings'!$D$25)</f>
        <v>#NUM!</v>
      </c>
      <c r="AA67" s="50" t="str">
        <f>_xll.qlSwapIndex(,,O67,SettlementDays,Currency,Calendar,FixedLegTenor,FixedLegBDC,FixedLegDayCounter,Index1M,DiscountingCurve,Permanent,Trigger,ObjectOverwrite)</f>
        <v>obj_00617#0000</v>
      </c>
    </row>
    <row r="68" spans="13:66" x14ac:dyDescent="0.2">
      <c r="M68" s="110" t="s">
        <v>60</v>
      </c>
      <c r="N68" s="110"/>
      <c r="O68" s="110" t="s">
        <v>94</v>
      </c>
      <c r="P68" s="110" t="str">
        <f t="shared" si="10"/>
        <v>EURAB1E40Y_Quote</v>
      </c>
      <c r="Q68" s="122"/>
      <c r="R68" s="111">
        <f t="shared" si="7"/>
        <v>42355</v>
      </c>
      <c r="S68" s="111">
        <f>_xll.qlInterestRateIndexValueDate(AA68,R68)</f>
        <v>42359</v>
      </c>
      <c r="T68" s="111">
        <f>_xll.qlInterestRateIndexMaturity(AA68,S68)</f>
        <v>56969</v>
      </c>
      <c r="U68" s="112">
        <f>_xll.qlIndexFixing(AA68,R68,,_xll.ohTrigger(Trigger,Trigger1M,InterestRatesTrigger))</f>
        <v>1.4240000000675357E-2</v>
      </c>
      <c r="V68" s="112">
        <f>_xll.qlQuoteValue(P68,_xll.ohTrigger(Trigger,Trigger1M,InterestRatesTrigger))</f>
        <v>1.4239999999999999E-2</v>
      </c>
      <c r="W68" s="110" t="b">
        <f t="shared" si="8"/>
        <v>1</v>
      </c>
      <c r="X68" s="146">
        <f t="shared" si="9"/>
        <v>6.7535733949686261E-9</v>
      </c>
      <c r="Y68" s="50" t="b">
        <f>ABS(X68/10000)&lt;=ABS('General Settings'!$D$25)</f>
        <v>1</v>
      </c>
      <c r="AA68" s="50" t="str">
        <f>_xll.qlSwapIndex(,,O68,SettlementDays,Currency,Calendar,FixedLegTenor,FixedLegBDC,FixedLegDayCounter,Index1M,DiscountingCurve,Permanent,Trigger,ObjectOverwrite)</f>
        <v>obj_00744#0000</v>
      </c>
    </row>
    <row r="69" spans="13:66" x14ac:dyDescent="0.2">
      <c r="M69" s="110" t="s">
        <v>60</v>
      </c>
      <c r="N69" s="110"/>
      <c r="O69" s="110" t="s">
        <v>95</v>
      </c>
      <c r="P69" s="110" t="str">
        <f t="shared" si="10"/>
        <v>EURAB1E50Y_Quote</v>
      </c>
      <c r="Q69" s="122"/>
      <c r="R69" s="111">
        <f t="shared" si="7"/>
        <v>42355</v>
      </c>
      <c r="S69" s="111">
        <f>_xll.qlInterestRateIndexValueDate(AA69,R69)</f>
        <v>42359</v>
      </c>
      <c r="T69" s="111">
        <f>_xll.qlInterestRateIndexMaturity(AA69,S69)</f>
        <v>60622</v>
      </c>
      <c r="U69" s="112">
        <f>_xll.qlIndexFixing(AA69,R69,,_xll.ohTrigger(Trigger,Trigger1M,InterestRatesTrigger))</f>
        <v>1.3899999999832068E-2</v>
      </c>
      <c r="V69" s="112">
        <f>_xll.qlQuoteValue(P69,_xll.ohTrigger(Trigger,Trigger1M,InterestRatesTrigger))</f>
        <v>1.3900000000000001E-2</v>
      </c>
      <c r="W69" s="110" t="b">
        <f t="shared" si="8"/>
        <v>1</v>
      </c>
      <c r="X69" s="146">
        <f t="shared" si="9"/>
        <v>-1.6793337553888676E-9</v>
      </c>
      <c r="Y69" s="50" t="b">
        <f>ABS(X69/10000)&lt;=ABS('General Settings'!$D$25)</f>
        <v>1</v>
      </c>
      <c r="AA69" s="50" t="str">
        <f>_xll.qlSwapIndex(,,O69,SettlementDays,Currency,Calendar,FixedLegTenor,FixedLegBDC,FixedLegDayCounter,Index1M,DiscountingCurve,Permanent,Trigger,ObjectOverwrite)</f>
        <v>obj_0067b#0000</v>
      </c>
    </row>
    <row r="70" spans="13:66" x14ac:dyDescent="0.2">
      <c r="M70" s="114" t="s">
        <v>60</v>
      </c>
      <c r="N70" s="114"/>
      <c r="O70" s="114" t="s">
        <v>126</v>
      </c>
      <c r="P70" s="114" t="str">
        <f t="shared" si="10"/>
        <v>EURAB1E60Y_Quote</v>
      </c>
      <c r="Q70" s="124"/>
      <c r="R70" s="115">
        <f t="shared" si="7"/>
        <v>42355</v>
      </c>
      <c r="S70" s="115">
        <f>_xll.qlInterestRateIndexValueDate(AA70,R70)</f>
        <v>42359</v>
      </c>
      <c r="T70" s="115">
        <f>_xll.qlInterestRateIndexMaturity(AA70,S70)</f>
        <v>64276</v>
      </c>
      <c r="U70" s="116">
        <f>_xll.qlIndexFixing(AA70,R70,,_xll.ohTrigger(Trigger,Trigger1M,InterestRatesTrigger))</f>
        <v>1.3840000000260087E-2</v>
      </c>
      <c r="V70" s="116">
        <f>_xll.qlQuoteValue(P70,_xll.ohTrigger(Trigger,Trigger1M,InterestRatesTrigger))</f>
        <v>1.3839999999999998E-2</v>
      </c>
      <c r="W70" s="114" t="b">
        <f t="shared" si="8"/>
        <v>1</v>
      </c>
      <c r="X70" s="158">
        <f t="shared" si="9"/>
        <v>2.6008882547667866E-9</v>
      </c>
      <c r="Y70" s="51" t="b">
        <f>ABS(X70/10000)&lt;=ABS('General Settings'!$D$25)</f>
        <v>1</v>
      </c>
      <c r="AA70" s="51" t="str">
        <f>_xll.qlSwapIndex(,,O70,SettlementDays,Currency,Calendar,FixedLegTenor,FixedLegBDC,FixedLegDayCounter,Index1M,DiscountingCurve,Permanent,Trigger,ObjectOverwrite)</f>
        <v>obj_0061c#0000</v>
      </c>
    </row>
    <row r="71" spans="13:66" x14ac:dyDescent="0.2">
      <c r="R71" s="63"/>
      <c r="S71" s="63"/>
      <c r="T71" s="63"/>
      <c r="U71" s="63"/>
      <c r="V71" s="63"/>
    </row>
    <row r="72" spans="13:66" x14ac:dyDescent="0.2">
      <c r="R72" s="63"/>
      <c r="S72" s="63"/>
      <c r="T72" s="63"/>
      <c r="U72" s="63"/>
      <c r="V72" s="63"/>
    </row>
    <row r="73" spans="13:66" x14ac:dyDescent="0.2">
      <c r="R73" s="63"/>
      <c r="S73" s="63"/>
      <c r="T73" s="63"/>
      <c r="U73" s="63"/>
      <c r="V73" s="63"/>
    </row>
    <row r="74" spans="13:66" x14ac:dyDescent="0.2">
      <c r="R74" s="63"/>
      <c r="S74" s="63"/>
      <c r="T74" s="63"/>
      <c r="U74" s="63"/>
      <c r="V74" s="63"/>
      <c r="AZ74" s="113"/>
      <c r="BA74" s="113"/>
      <c r="BB74" s="113"/>
      <c r="BC74" s="113"/>
      <c r="BD74" s="113"/>
      <c r="BE74" s="113"/>
      <c r="BF74" s="113"/>
      <c r="BG74" s="113"/>
      <c r="BH74" s="113"/>
      <c r="BI74" s="113"/>
      <c r="BJ74" s="113"/>
      <c r="BK74" s="113"/>
      <c r="BL74" s="113"/>
      <c r="BM74" s="113"/>
      <c r="BN74" s="113"/>
    </row>
    <row r="75" spans="13:66" x14ac:dyDescent="0.2">
      <c r="R75" s="63"/>
      <c r="S75" s="63"/>
      <c r="T75" s="63"/>
      <c r="U75" s="63"/>
      <c r="V75" s="63"/>
      <c r="AZ75" s="113"/>
      <c r="BA75" s="113"/>
      <c r="BB75" s="113"/>
      <c r="BC75" s="113"/>
      <c r="BD75" s="113"/>
      <c r="BE75" s="113"/>
      <c r="BF75" s="113"/>
      <c r="BG75" s="113"/>
      <c r="BH75" s="113"/>
      <c r="BI75" s="113"/>
      <c r="BJ75" s="113"/>
      <c r="BK75" s="113"/>
      <c r="BL75" s="113"/>
      <c r="BM75" s="113"/>
      <c r="BN75" s="113"/>
    </row>
    <row r="76" spans="13:66" x14ac:dyDescent="0.2">
      <c r="R76" s="63"/>
      <c r="S76" s="63"/>
      <c r="T76" s="63"/>
      <c r="U76" s="63"/>
      <c r="V76" s="63"/>
      <c r="AZ76" s="113"/>
      <c r="BA76" s="113"/>
      <c r="BB76" s="113"/>
      <c r="BC76" s="113"/>
      <c r="BD76" s="113"/>
      <c r="BE76" s="113"/>
      <c r="BF76" s="113"/>
      <c r="BG76" s="113"/>
      <c r="BH76" s="113"/>
      <c r="BI76" s="113"/>
      <c r="BJ76" s="113"/>
      <c r="BK76" s="113"/>
      <c r="BL76" s="113"/>
      <c r="BM76" s="113"/>
      <c r="BN76" s="113"/>
    </row>
    <row r="77" spans="13:66" x14ac:dyDescent="0.2">
      <c r="R77" s="63"/>
      <c r="S77" s="63"/>
      <c r="T77" s="63"/>
      <c r="U77" s="63"/>
      <c r="V77" s="63"/>
      <c r="AZ77" s="113"/>
      <c r="BA77" s="113"/>
      <c r="BB77" s="113"/>
      <c r="BC77" s="113"/>
      <c r="BD77" s="113"/>
      <c r="BE77" s="113"/>
      <c r="BF77" s="113"/>
      <c r="BG77" s="113"/>
      <c r="BH77" s="113"/>
      <c r="BI77" s="113"/>
      <c r="BJ77" s="113"/>
      <c r="BK77" s="113"/>
      <c r="BL77" s="113"/>
      <c r="BM77" s="113"/>
      <c r="BN77" s="113"/>
    </row>
    <row r="78" spans="13:66" x14ac:dyDescent="0.2">
      <c r="R78" s="63"/>
      <c r="S78" s="63"/>
      <c r="T78" s="63"/>
      <c r="U78" s="63"/>
      <c r="V78" s="63"/>
      <c r="AZ78" s="113"/>
      <c r="BA78" s="113"/>
      <c r="BB78" s="113"/>
      <c r="BC78" s="113"/>
      <c r="BD78" s="113"/>
      <c r="BE78" s="113"/>
      <c r="BF78" s="113"/>
      <c r="BG78" s="113"/>
      <c r="BH78" s="113"/>
      <c r="BI78" s="113"/>
      <c r="BJ78" s="113"/>
      <c r="BK78" s="113"/>
      <c r="BL78" s="113"/>
      <c r="BM78" s="113"/>
      <c r="BN78" s="113"/>
    </row>
    <row r="79" spans="13:66" x14ac:dyDescent="0.2">
      <c r="R79" s="63"/>
      <c r="S79" s="63"/>
      <c r="T79" s="63"/>
      <c r="U79" s="63"/>
      <c r="V79" s="63"/>
      <c r="AZ79" s="113"/>
      <c r="BA79" s="113"/>
      <c r="BB79" s="113"/>
      <c r="BC79" s="113"/>
      <c r="BD79" s="113"/>
      <c r="BE79" s="113"/>
      <c r="BF79" s="113"/>
      <c r="BG79" s="113"/>
      <c r="BH79" s="113"/>
      <c r="BI79" s="113"/>
      <c r="BJ79" s="113"/>
      <c r="BK79" s="113"/>
      <c r="BL79" s="113"/>
      <c r="BM79" s="113"/>
      <c r="BN79" s="113"/>
    </row>
    <row r="80" spans="13:66" x14ac:dyDescent="0.2">
      <c r="R80" s="63"/>
      <c r="S80" s="63"/>
      <c r="T80" s="63"/>
      <c r="U80" s="63"/>
      <c r="V80" s="63"/>
      <c r="AZ80" s="113"/>
      <c r="BA80" s="113"/>
      <c r="BB80" s="113"/>
      <c r="BC80" s="113"/>
      <c r="BD80" s="113"/>
      <c r="BE80" s="113"/>
      <c r="BF80" s="113"/>
      <c r="BG80" s="113"/>
      <c r="BH80" s="113"/>
      <c r="BI80" s="113"/>
      <c r="BJ80" s="113"/>
      <c r="BK80" s="113"/>
      <c r="BL80" s="113"/>
      <c r="BM80" s="113"/>
      <c r="BN80" s="113"/>
    </row>
    <row r="81" spans="18:66" x14ac:dyDescent="0.2">
      <c r="R81" s="63"/>
      <c r="S81" s="63"/>
      <c r="T81" s="63"/>
      <c r="U81" s="63"/>
      <c r="V81" s="63"/>
      <c r="AZ81" s="113"/>
      <c r="BA81" s="113"/>
      <c r="BB81" s="113"/>
      <c r="BC81" s="113"/>
      <c r="BD81" s="113"/>
      <c r="BE81" s="113"/>
      <c r="BF81" s="113"/>
      <c r="BG81" s="113"/>
      <c r="BH81" s="113"/>
      <c r="BI81" s="113"/>
      <c r="BJ81" s="113"/>
      <c r="BK81" s="113"/>
      <c r="BL81" s="113"/>
      <c r="BM81" s="113"/>
      <c r="BN81" s="113"/>
    </row>
    <row r="82" spans="18:66" x14ac:dyDescent="0.2">
      <c r="R82" s="63"/>
      <c r="S82" s="63"/>
      <c r="T82" s="63"/>
      <c r="U82" s="63"/>
      <c r="V82" s="63"/>
    </row>
    <row r="83" spans="18:66" x14ac:dyDescent="0.2">
      <c r="R83" s="63"/>
      <c r="S83" s="63"/>
      <c r="T83" s="63"/>
      <c r="U83" s="63"/>
      <c r="V83" s="63"/>
      <c r="AZ83" s="113"/>
      <c r="BA83" s="113"/>
      <c r="BB83" s="113"/>
      <c r="BC83" s="113"/>
      <c r="BD83" s="113"/>
      <c r="BE83" s="113"/>
      <c r="BF83" s="113"/>
      <c r="BG83" s="113"/>
      <c r="BH83" s="113"/>
      <c r="BI83" s="113"/>
      <c r="BJ83" s="113"/>
      <c r="BK83" s="113"/>
      <c r="BL83" s="113"/>
      <c r="BM83" s="113"/>
      <c r="BN83" s="113"/>
    </row>
    <row r="84" spans="18:66" x14ac:dyDescent="0.2">
      <c r="R84" s="63"/>
      <c r="S84" s="63"/>
      <c r="T84" s="63"/>
      <c r="U84" s="63"/>
      <c r="V84" s="63"/>
      <c r="AZ84" s="113"/>
      <c r="BA84" s="113"/>
      <c r="BB84" s="113"/>
      <c r="BC84" s="113"/>
      <c r="BD84" s="113"/>
      <c r="BE84" s="113"/>
      <c r="BF84" s="113"/>
      <c r="BG84" s="113"/>
      <c r="BH84" s="113"/>
      <c r="BI84" s="113"/>
      <c r="BJ84" s="113"/>
      <c r="BK84" s="113"/>
      <c r="BL84" s="113"/>
      <c r="BM84" s="113"/>
      <c r="BN84" s="113"/>
    </row>
    <row r="85" spans="18:66" x14ac:dyDescent="0.2">
      <c r="R85" s="63"/>
      <c r="S85" s="63"/>
      <c r="T85" s="63"/>
      <c r="U85" s="63"/>
      <c r="V85" s="63"/>
      <c r="AZ85" s="113"/>
      <c r="BA85" s="113"/>
      <c r="BB85" s="113"/>
      <c r="BC85" s="113"/>
      <c r="BD85" s="113"/>
      <c r="BE85" s="113"/>
      <c r="BF85" s="113"/>
      <c r="BG85" s="113"/>
      <c r="BH85" s="113"/>
      <c r="BI85" s="113"/>
      <c r="BJ85" s="113"/>
      <c r="BK85" s="113"/>
      <c r="BL85" s="113"/>
      <c r="BM85" s="113"/>
      <c r="BN85" s="113"/>
    </row>
    <row r="86" spans="18:66" x14ac:dyDescent="0.2">
      <c r="R86" s="63"/>
      <c r="S86" s="63"/>
      <c r="T86" s="63"/>
      <c r="U86" s="63"/>
      <c r="V86" s="63"/>
      <c r="AZ86" s="113"/>
      <c r="BA86" s="113"/>
      <c r="BB86" s="113"/>
      <c r="BC86" s="113"/>
      <c r="BD86" s="113"/>
      <c r="BE86" s="113"/>
      <c r="BF86" s="113"/>
      <c r="BG86" s="113"/>
      <c r="BH86" s="113"/>
      <c r="BI86" s="113"/>
      <c r="BJ86" s="113"/>
      <c r="BK86" s="113"/>
      <c r="BL86" s="113"/>
      <c r="BM86" s="113"/>
      <c r="BN86" s="113"/>
    </row>
    <row r="87" spans="18:66" x14ac:dyDescent="0.2">
      <c r="R87" s="63"/>
      <c r="S87" s="63"/>
      <c r="T87" s="63"/>
      <c r="U87" s="63"/>
      <c r="V87" s="63"/>
      <c r="AZ87" s="113"/>
      <c r="BA87" s="113"/>
      <c r="BB87" s="113"/>
      <c r="BC87" s="113"/>
      <c r="BD87" s="113"/>
      <c r="BE87" s="113"/>
      <c r="BF87" s="113"/>
      <c r="BG87" s="113"/>
      <c r="BH87" s="113"/>
      <c r="BI87" s="113"/>
      <c r="BJ87" s="113"/>
      <c r="BK87" s="113"/>
      <c r="BL87" s="113"/>
      <c r="BM87" s="113"/>
      <c r="BN87" s="113"/>
    </row>
    <row r="88" spans="18:66" x14ac:dyDescent="0.2">
      <c r="R88" s="63"/>
      <c r="S88" s="63"/>
      <c r="T88" s="63"/>
      <c r="U88" s="63"/>
      <c r="V88" s="63"/>
      <c r="AZ88" s="113"/>
      <c r="BA88" s="113"/>
      <c r="BB88" s="113"/>
      <c r="BC88" s="113"/>
      <c r="BD88" s="113"/>
      <c r="BE88" s="113"/>
      <c r="BF88" s="113"/>
      <c r="BG88" s="113"/>
      <c r="BH88" s="113"/>
      <c r="BI88" s="113"/>
      <c r="BJ88" s="113"/>
      <c r="BK88" s="113"/>
      <c r="BL88" s="113"/>
      <c r="BM88" s="113"/>
      <c r="BN88" s="113"/>
    </row>
    <row r="89" spans="18:66" x14ac:dyDescent="0.2">
      <c r="R89" s="63"/>
      <c r="S89" s="63"/>
      <c r="T89" s="63"/>
      <c r="U89" s="63"/>
      <c r="V89" s="63"/>
      <c r="AZ89" s="113"/>
      <c r="BA89" s="113"/>
      <c r="BB89" s="113"/>
      <c r="BC89" s="113"/>
      <c r="BD89" s="113"/>
      <c r="BE89" s="113"/>
      <c r="BF89" s="113"/>
      <c r="BG89" s="113"/>
      <c r="BH89" s="113"/>
      <c r="BI89" s="113"/>
      <c r="BJ89" s="113"/>
      <c r="BK89" s="113"/>
      <c r="BL89" s="113"/>
      <c r="BM89" s="113"/>
      <c r="BN89" s="113"/>
    </row>
    <row r="90" spans="18:66" x14ac:dyDescent="0.2">
      <c r="R90" s="63"/>
      <c r="S90" s="63"/>
      <c r="T90" s="63"/>
      <c r="U90" s="63"/>
      <c r="V90" s="63"/>
      <c r="AZ90" s="113"/>
      <c r="BA90" s="113"/>
      <c r="BB90" s="113"/>
      <c r="BC90" s="113"/>
      <c r="BD90" s="113"/>
      <c r="BE90" s="113"/>
      <c r="BF90" s="113"/>
      <c r="BG90" s="113"/>
      <c r="BH90" s="113"/>
      <c r="BI90" s="113"/>
      <c r="BJ90" s="113"/>
      <c r="BK90" s="113"/>
      <c r="BL90" s="113"/>
      <c r="BM90" s="113"/>
      <c r="BN90" s="113"/>
    </row>
    <row r="91" spans="18:66" x14ac:dyDescent="0.2">
      <c r="R91" s="63"/>
      <c r="S91" s="63"/>
      <c r="T91" s="63"/>
      <c r="U91" s="63"/>
      <c r="V91" s="63"/>
      <c r="AZ91" s="113"/>
      <c r="BA91" s="113"/>
      <c r="BB91" s="113"/>
      <c r="BC91" s="113"/>
      <c r="BD91" s="113"/>
      <c r="BE91" s="113"/>
      <c r="BF91" s="113"/>
      <c r="BG91" s="113"/>
      <c r="BH91" s="113"/>
      <c r="BI91" s="113"/>
      <c r="BJ91" s="113"/>
      <c r="BK91" s="113"/>
      <c r="BL91" s="113"/>
      <c r="BM91" s="113"/>
      <c r="BN91" s="113"/>
    </row>
    <row r="92" spans="18:66" x14ac:dyDescent="0.2">
      <c r="R92" s="63"/>
      <c r="S92" s="63"/>
      <c r="T92" s="63"/>
      <c r="U92" s="63"/>
      <c r="V92" s="63"/>
      <c r="AZ92" s="113"/>
      <c r="BA92" s="113"/>
      <c r="BB92" s="113"/>
      <c r="BC92" s="113"/>
      <c r="BD92" s="113"/>
      <c r="BE92" s="113"/>
      <c r="BF92" s="113"/>
      <c r="BG92" s="113"/>
      <c r="BH92" s="113"/>
      <c r="BI92" s="113"/>
      <c r="BJ92" s="113"/>
      <c r="BK92" s="113"/>
      <c r="BL92" s="113"/>
      <c r="BM92" s="113"/>
      <c r="BN92" s="113"/>
    </row>
    <row r="93" spans="18:66" x14ac:dyDescent="0.2">
      <c r="R93" s="63"/>
      <c r="S93" s="63"/>
      <c r="T93" s="63"/>
      <c r="U93" s="63"/>
      <c r="V93" s="63"/>
      <c r="AZ93" s="113"/>
      <c r="BA93" s="113"/>
      <c r="BB93" s="113"/>
      <c r="BC93" s="113"/>
      <c r="BD93" s="113"/>
      <c r="BE93" s="113"/>
      <c r="BF93" s="113"/>
      <c r="BG93" s="113"/>
      <c r="BH93" s="113"/>
      <c r="BI93" s="113"/>
      <c r="BJ93" s="113"/>
      <c r="BK93" s="113"/>
      <c r="BL93" s="113"/>
      <c r="BM93" s="113"/>
      <c r="BN93" s="113"/>
    </row>
    <row r="94" spans="18:66" x14ac:dyDescent="0.2">
      <c r="R94" s="63"/>
      <c r="S94" s="63"/>
      <c r="T94" s="63"/>
      <c r="U94" s="63"/>
      <c r="V94" s="63"/>
      <c r="AZ94" s="113"/>
      <c r="BA94" s="113"/>
      <c r="BB94" s="113"/>
      <c r="BC94" s="113"/>
      <c r="BD94" s="113"/>
      <c r="BE94" s="113"/>
      <c r="BF94" s="113"/>
      <c r="BG94" s="113"/>
      <c r="BH94" s="113"/>
      <c r="BI94" s="113"/>
      <c r="BJ94" s="113"/>
      <c r="BK94" s="113"/>
      <c r="BL94" s="113"/>
      <c r="BM94" s="113"/>
      <c r="BN94" s="113"/>
    </row>
    <row r="95" spans="18:66" x14ac:dyDescent="0.2">
      <c r="R95" s="63"/>
      <c r="S95" s="63"/>
      <c r="T95" s="63"/>
      <c r="U95" s="63"/>
      <c r="V95" s="63"/>
      <c r="AZ95" s="113"/>
      <c r="BA95" s="113"/>
      <c r="BB95" s="113"/>
      <c r="BC95" s="113"/>
      <c r="BD95" s="113"/>
      <c r="BE95" s="113"/>
      <c r="BF95" s="113"/>
      <c r="BG95" s="113"/>
      <c r="BH95" s="113"/>
      <c r="BI95" s="113"/>
      <c r="BJ95" s="113"/>
      <c r="BK95" s="113"/>
      <c r="BL95" s="113"/>
      <c r="BM95" s="113"/>
      <c r="BN95" s="113"/>
    </row>
    <row r="96" spans="18:66" x14ac:dyDescent="0.2">
      <c r="R96" s="63"/>
      <c r="S96" s="63"/>
      <c r="T96" s="63"/>
      <c r="U96" s="63"/>
      <c r="V96" s="63"/>
      <c r="AZ96" s="113"/>
      <c r="BA96" s="113"/>
      <c r="BB96" s="113"/>
      <c r="BC96" s="113"/>
      <c r="BD96" s="113"/>
      <c r="BE96" s="113"/>
      <c r="BF96" s="113"/>
      <c r="BG96" s="113"/>
      <c r="BH96" s="113"/>
      <c r="BI96" s="113"/>
      <c r="BJ96" s="113"/>
      <c r="BK96" s="113"/>
      <c r="BL96" s="113"/>
      <c r="BM96" s="113"/>
      <c r="BN96" s="113"/>
    </row>
    <row r="97" spans="18:66" x14ac:dyDescent="0.2">
      <c r="R97" s="63"/>
      <c r="S97" s="63"/>
      <c r="T97" s="63"/>
      <c r="U97" s="63"/>
      <c r="V97" s="63"/>
      <c r="AZ97" s="113"/>
      <c r="BA97" s="113"/>
      <c r="BB97" s="113"/>
      <c r="BC97" s="113"/>
      <c r="BD97" s="113"/>
      <c r="BE97" s="113"/>
      <c r="BF97" s="113"/>
      <c r="BG97" s="113"/>
      <c r="BH97" s="113"/>
      <c r="BI97" s="113"/>
      <c r="BJ97" s="113"/>
      <c r="BK97" s="113"/>
      <c r="BL97" s="113"/>
      <c r="BM97" s="113"/>
      <c r="BN97" s="113"/>
    </row>
    <row r="98" spans="18:66" x14ac:dyDescent="0.2">
      <c r="R98" s="63"/>
      <c r="S98" s="63"/>
      <c r="T98" s="63"/>
      <c r="U98" s="63"/>
      <c r="V98" s="63"/>
      <c r="AZ98" s="113"/>
      <c r="BA98" s="113"/>
      <c r="BB98" s="113"/>
      <c r="BC98" s="113"/>
      <c r="BD98" s="113"/>
      <c r="BE98" s="113"/>
      <c r="BF98" s="113"/>
      <c r="BG98" s="113"/>
      <c r="BH98" s="113"/>
      <c r="BI98" s="113"/>
      <c r="BJ98" s="113"/>
      <c r="BK98" s="113"/>
      <c r="BL98" s="113"/>
      <c r="BM98" s="113"/>
      <c r="BN98" s="113"/>
    </row>
    <row r="99" spans="18:66" x14ac:dyDescent="0.2">
      <c r="R99" s="63"/>
      <c r="S99" s="63"/>
      <c r="T99" s="63"/>
      <c r="U99" s="63"/>
      <c r="V99" s="63"/>
      <c r="AZ99" s="113"/>
      <c r="BA99" s="113"/>
      <c r="BB99" s="113"/>
      <c r="BC99" s="113"/>
      <c r="BD99" s="113"/>
      <c r="BE99" s="113"/>
      <c r="BF99" s="113"/>
      <c r="BG99" s="113"/>
      <c r="BH99" s="113"/>
      <c r="BI99" s="113"/>
      <c r="BJ99" s="113"/>
      <c r="BK99" s="113"/>
      <c r="BL99" s="113"/>
      <c r="BM99" s="113"/>
      <c r="BN99" s="113"/>
    </row>
    <row r="100" spans="18:66" x14ac:dyDescent="0.2">
      <c r="R100" s="63"/>
      <c r="S100" s="63"/>
      <c r="T100" s="63"/>
      <c r="U100" s="63"/>
      <c r="V100" s="63"/>
      <c r="AZ100" s="113"/>
      <c r="BA100" s="113"/>
      <c r="BB100" s="113"/>
      <c r="BC100" s="113"/>
      <c r="BD100" s="113"/>
      <c r="BE100" s="113"/>
      <c r="BF100" s="113"/>
      <c r="BG100" s="113"/>
      <c r="BH100" s="113"/>
      <c r="BI100" s="113"/>
      <c r="BJ100" s="113"/>
      <c r="BK100" s="113"/>
      <c r="BL100" s="113"/>
      <c r="BM100" s="113"/>
      <c r="BN100" s="113"/>
    </row>
    <row r="101" spans="18:66" x14ac:dyDescent="0.2">
      <c r="R101" s="63"/>
      <c r="S101" s="63"/>
      <c r="T101" s="63"/>
      <c r="U101" s="63"/>
      <c r="V101" s="63"/>
      <c r="AZ101" s="113"/>
      <c r="BA101" s="113"/>
      <c r="BB101" s="113"/>
      <c r="BC101" s="113"/>
      <c r="BD101" s="113"/>
      <c r="BE101" s="113"/>
      <c r="BF101" s="113"/>
      <c r="BG101" s="113"/>
      <c r="BH101" s="113"/>
      <c r="BI101" s="113"/>
      <c r="BJ101" s="113"/>
      <c r="BK101" s="113"/>
      <c r="BL101" s="113"/>
      <c r="BM101" s="113"/>
      <c r="BN101" s="113"/>
    </row>
    <row r="102" spans="18:66" x14ac:dyDescent="0.2">
      <c r="R102" s="63"/>
      <c r="S102" s="63"/>
      <c r="T102" s="63"/>
      <c r="U102" s="63"/>
      <c r="V102" s="63"/>
      <c r="AZ102" s="113"/>
      <c r="BA102" s="113"/>
      <c r="BB102" s="113"/>
      <c r="BC102" s="113"/>
      <c r="BD102" s="113"/>
      <c r="BE102" s="113"/>
      <c r="BF102" s="113"/>
      <c r="BG102" s="113"/>
      <c r="BH102" s="113"/>
      <c r="BI102" s="113"/>
      <c r="BJ102" s="113"/>
      <c r="BK102" s="113"/>
      <c r="BL102" s="113"/>
      <c r="BM102" s="113"/>
      <c r="BN102" s="113"/>
    </row>
    <row r="103" spans="18:66" x14ac:dyDescent="0.2">
      <c r="R103" s="63"/>
      <c r="S103" s="63"/>
      <c r="T103" s="63"/>
      <c r="U103" s="63"/>
      <c r="V103" s="63"/>
      <c r="AZ103" s="113"/>
      <c r="BA103" s="113"/>
      <c r="BB103" s="113"/>
      <c r="BC103" s="113"/>
      <c r="BD103" s="113"/>
      <c r="BE103" s="113"/>
      <c r="BF103" s="113"/>
      <c r="BG103" s="113"/>
      <c r="BH103" s="113"/>
      <c r="BI103" s="113"/>
      <c r="BJ103" s="113"/>
      <c r="BK103" s="113"/>
      <c r="BL103" s="113"/>
      <c r="BM103" s="113"/>
      <c r="BN103" s="113"/>
    </row>
    <row r="104" spans="18:66" x14ac:dyDescent="0.2">
      <c r="R104" s="63"/>
      <c r="S104" s="63"/>
      <c r="T104" s="63"/>
      <c r="U104" s="63"/>
      <c r="V104" s="6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</row>
    <row r="105" spans="18:66" x14ac:dyDescent="0.2">
      <c r="R105" s="63"/>
      <c r="S105" s="63"/>
      <c r="T105" s="63"/>
      <c r="U105" s="63"/>
      <c r="V105" s="6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</row>
    <row r="106" spans="18:66" x14ac:dyDescent="0.2">
      <c r="R106" s="63"/>
      <c r="S106" s="63"/>
      <c r="T106" s="63"/>
      <c r="U106" s="63"/>
      <c r="V106" s="63"/>
    </row>
    <row r="107" spans="18:66" x14ac:dyDescent="0.2">
      <c r="R107" s="63"/>
      <c r="S107" s="63"/>
      <c r="T107" s="63"/>
      <c r="U107" s="63"/>
      <c r="V107" s="63"/>
    </row>
    <row r="108" spans="18:66" x14ac:dyDescent="0.2">
      <c r="R108" s="63"/>
      <c r="S108" s="63"/>
      <c r="T108" s="63"/>
      <c r="U108" s="63"/>
      <c r="V108" s="63"/>
    </row>
    <row r="109" spans="18:66" x14ac:dyDescent="0.2">
      <c r="R109" s="63"/>
      <c r="S109" s="63"/>
      <c r="T109" s="63"/>
      <c r="U109" s="63"/>
      <c r="V109" s="63"/>
    </row>
    <row r="110" spans="18:66" x14ac:dyDescent="0.2">
      <c r="R110" s="63"/>
      <c r="S110" s="63"/>
      <c r="T110" s="63"/>
      <c r="U110" s="63"/>
      <c r="V110" s="63"/>
    </row>
    <row r="111" spans="18:66" x14ac:dyDescent="0.2">
      <c r="R111" s="63"/>
      <c r="S111" s="63"/>
      <c r="T111" s="63"/>
      <c r="U111" s="63"/>
      <c r="V111" s="63"/>
    </row>
    <row r="112" spans="18:66" x14ac:dyDescent="0.2">
      <c r="R112" s="63"/>
      <c r="S112" s="63"/>
      <c r="T112" s="63"/>
      <c r="U112" s="63"/>
      <c r="V112" s="63"/>
    </row>
    <row r="113" spans="18:22" x14ac:dyDescent="0.2">
      <c r="R113" s="63"/>
      <c r="S113" s="63"/>
      <c r="T113" s="63"/>
      <c r="U113" s="63"/>
      <c r="V113" s="63"/>
    </row>
    <row r="114" spans="18:22" x14ac:dyDescent="0.2">
      <c r="R114" s="63"/>
      <c r="S114" s="63"/>
      <c r="T114" s="63"/>
      <c r="U114" s="63"/>
      <c r="V114" s="63"/>
    </row>
    <row r="115" spans="18:22" x14ac:dyDescent="0.2">
      <c r="R115" s="63"/>
      <c r="S115" s="63"/>
      <c r="T115" s="63"/>
      <c r="U115" s="63"/>
      <c r="V115" s="63"/>
    </row>
    <row r="116" spans="18:22" x14ac:dyDescent="0.2">
      <c r="R116" s="63"/>
      <c r="S116" s="63"/>
      <c r="T116" s="63"/>
      <c r="U116" s="63"/>
      <c r="V116" s="63"/>
    </row>
    <row r="117" spans="18:22" x14ac:dyDescent="0.2">
      <c r="R117" s="63"/>
      <c r="S117" s="63"/>
      <c r="T117" s="63"/>
      <c r="U117" s="63"/>
      <c r="V117" s="63"/>
    </row>
    <row r="118" spans="18:22" x14ac:dyDescent="0.2">
      <c r="R118" s="63"/>
      <c r="S118" s="63"/>
      <c r="T118" s="63"/>
      <c r="U118" s="63"/>
      <c r="V118" s="63"/>
    </row>
    <row r="119" spans="18:22" x14ac:dyDescent="0.2">
      <c r="R119" s="63"/>
      <c r="S119" s="63"/>
      <c r="T119" s="63"/>
      <c r="U119" s="63"/>
      <c r="V119" s="63"/>
    </row>
    <row r="120" spans="18:22" x14ac:dyDescent="0.2">
      <c r="R120" s="63"/>
      <c r="S120" s="63"/>
      <c r="T120" s="63"/>
      <c r="U120" s="63"/>
      <c r="V120" s="63"/>
    </row>
    <row r="121" spans="18:22" x14ac:dyDescent="0.2">
      <c r="R121" s="63"/>
      <c r="S121" s="63"/>
      <c r="T121" s="63"/>
      <c r="U121" s="63"/>
      <c r="V121" s="63"/>
    </row>
    <row r="122" spans="18:22" x14ac:dyDescent="0.2">
      <c r="R122" s="63"/>
      <c r="S122" s="63"/>
      <c r="T122" s="63"/>
      <c r="U122" s="63"/>
      <c r="V122" s="63"/>
    </row>
    <row r="123" spans="18:22" x14ac:dyDescent="0.2">
      <c r="R123" s="63"/>
      <c r="S123" s="63"/>
      <c r="T123" s="63"/>
      <c r="U123" s="63"/>
      <c r="V123" s="63"/>
    </row>
    <row r="124" spans="18:22" x14ac:dyDescent="0.2">
      <c r="R124" s="63"/>
      <c r="S124" s="63"/>
      <c r="T124" s="63"/>
      <c r="U124" s="63"/>
      <c r="V124" s="63"/>
    </row>
    <row r="125" spans="18:22" x14ac:dyDescent="0.2">
      <c r="R125" s="63"/>
      <c r="S125" s="63"/>
      <c r="T125" s="63"/>
      <c r="U125" s="63"/>
      <c r="V125" s="63"/>
    </row>
    <row r="126" spans="18:22" x14ac:dyDescent="0.2">
      <c r="R126" s="63"/>
      <c r="S126" s="63"/>
      <c r="T126" s="63"/>
      <c r="U126" s="63"/>
      <c r="V126" s="63"/>
    </row>
    <row r="127" spans="18:22" x14ac:dyDescent="0.2">
      <c r="R127" s="63"/>
      <c r="S127" s="63"/>
      <c r="T127" s="63"/>
      <c r="U127" s="63"/>
      <c r="V127" s="63"/>
    </row>
    <row r="128" spans="18:22" x14ac:dyDescent="0.2">
      <c r="R128" s="63"/>
      <c r="S128" s="63"/>
      <c r="T128" s="63"/>
      <c r="U128" s="63"/>
      <c r="V128" s="63"/>
    </row>
    <row r="129" spans="18:22" x14ac:dyDescent="0.2">
      <c r="R129" s="63"/>
      <c r="S129" s="63"/>
      <c r="T129" s="63"/>
      <c r="U129" s="63"/>
      <c r="V129" s="63"/>
    </row>
    <row r="130" spans="18:22" x14ac:dyDescent="0.2">
      <c r="R130" s="63"/>
      <c r="S130" s="63"/>
      <c r="T130" s="63"/>
      <c r="U130" s="63"/>
      <c r="V130" s="63"/>
    </row>
    <row r="131" spans="18:22" x14ac:dyDescent="0.2">
      <c r="R131" s="63"/>
      <c r="S131" s="63"/>
      <c r="T131" s="63"/>
      <c r="U131" s="63"/>
      <c r="V131" s="63"/>
    </row>
    <row r="132" spans="18:22" x14ac:dyDescent="0.2">
      <c r="R132" s="63"/>
      <c r="S132" s="63"/>
      <c r="T132" s="63"/>
      <c r="U132" s="63"/>
      <c r="V132" s="63"/>
    </row>
    <row r="133" spans="18:22" x14ac:dyDescent="0.2">
      <c r="R133" s="63"/>
      <c r="S133" s="63"/>
      <c r="T133" s="63"/>
      <c r="U133" s="63"/>
      <c r="V133" s="63"/>
    </row>
    <row r="134" spans="18:22" x14ac:dyDescent="0.2">
      <c r="R134" s="63"/>
      <c r="S134" s="63"/>
      <c r="T134" s="63"/>
      <c r="U134" s="63"/>
      <c r="V134" s="63"/>
    </row>
    <row r="135" spans="18:22" x14ac:dyDescent="0.2">
      <c r="R135" s="63"/>
      <c r="S135" s="63"/>
      <c r="T135" s="63"/>
      <c r="U135" s="63"/>
      <c r="V135" s="63"/>
    </row>
    <row r="136" spans="18:22" x14ac:dyDescent="0.2">
      <c r="R136" s="63"/>
      <c r="S136" s="63"/>
      <c r="T136" s="63"/>
      <c r="U136" s="63"/>
      <c r="V136" s="63"/>
    </row>
    <row r="137" spans="18:22" x14ac:dyDescent="0.2">
      <c r="R137" s="63"/>
      <c r="S137" s="63"/>
      <c r="T137" s="63"/>
      <c r="U137" s="63"/>
      <c r="V137" s="63"/>
    </row>
    <row r="138" spans="18:22" x14ac:dyDescent="0.2">
      <c r="R138" s="63"/>
      <c r="S138" s="63"/>
      <c r="T138" s="63"/>
      <c r="U138" s="63"/>
      <c r="V138" s="63"/>
    </row>
    <row r="139" spans="18:22" x14ac:dyDescent="0.2">
      <c r="R139" s="63"/>
      <c r="S139" s="63"/>
      <c r="T139" s="63"/>
      <c r="U139" s="63"/>
      <c r="V139" s="63"/>
    </row>
    <row r="140" spans="18:22" x14ac:dyDescent="0.2">
      <c r="R140" s="63"/>
      <c r="S140" s="63"/>
      <c r="T140" s="63"/>
      <c r="U140" s="63"/>
      <c r="V140" s="63"/>
    </row>
    <row r="141" spans="18:22" x14ac:dyDescent="0.2">
      <c r="R141" s="63"/>
      <c r="S141" s="63"/>
      <c r="T141" s="63"/>
      <c r="U141" s="63"/>
      <c r="V141" s="63"/>
    </row>
    <row r="142" spans="18:22" x14ac:dyDescent="0.2">
      <c r="R142" s="63"/>
      <c r="S142" s="63"/>
      <c r="T142" s="63"/>
      <c r="U142" s="63"/>
      <c r="V142" s="63"/>
    </row>
    <row r="143" spans="18:22" x14ac:dyDescent="0.2">
      <c r="R143" s="63"/>
      <c r="S143" s="63"/>
      <c r="T143" s="63"/>
      <c r="U143" s="63"/>
      <c r="V143" s="63"/>
    </row>
    <row r="144" spans="18:22" x14ac:dyDescent="0.2">
      <c r="R144" s="63"/>
      <c r="S144" s="63"/>
      <c r="T144" s="63"/>
      <c r="U144" s="63"/>
      <c r="V144" s="63"/>
    </row>
    <row r="145" spans="18:22" x14ac:dyDescent="0.2">
      <c r="R145" s="63"/>
      <c r="S145" s="63"/>
      <c r="T145" s="63"/>
      <c r="U145" s="63"/>
      <c r="V145" s="63"/>
    </row>
    <row r="146" spans="18:22" x14ac:dyDescent="0.2">
      <c r="R146" s="63"/>
      <c r="S146" s="63"/>
      <c r="T146" s="63"/>
      <c r="U146" s="63"/>
      <c r="V146" s="63"/>
    </row>
    <row r="147" spans="18:22" x14ac:dyDescent="0.2">
      <c r="R147" s="63"/>
      <c r="S147" s="63"/>
      <c r="T147" s="63"/>
      <c r="U147" s="63"/>
      <c r="V147" s="63"/>
    </row>
    <row r="148" spans="18:22" x14ac:dyDescent="0.2">
      <c r="R148" s="63"/>
      <c r="S148" s="63"/>
      <c r="T148" s="63"/>
      <c r="U148" s="63"/>
      <c r="V148" s="63"/>
    </row>
    <row r="149" spans="18:22" x14ac:dyDescent="0.2">
      <c r="R149" s="63"/>
      <c r="S149" s="63"/>
      <c r="T149" s="63"/>
      <c r="U149" s="63"/>
      <c r="V149" s="63"/>
    </row>
    <row r="150" spans="18:22" x14ac:dyDescent="0.2">
      <c r="R150" s="63"/>
      <c r="S150" s="63"/>
      <c r="T150" s="63"/>
      <c r="U150" s="63"/>
      <c r="V150" s="63"/>
    </row>
    <row r="151" spans="18:22" x14ac:dyDescent="0.2">
      <c r="R151" s="63"/>
      <c r="S151" s="63"/>
      <c r="T151" s="63"/>
      <c r="U151" s="63"/>
      <c r="V151" s="63"/>
    </row>
    <row r="152" spans="18:22" x14ac:dyDescent="0.2">
      <c r="R152" s="63"/>
      <c r="S152" s="63"/>
      <c r="T152" s="63"/>
      <c r="U152" s="63"/>
      <c r="V152" s="63"/>
    </row>
    <row r="153" spans="18:22" x14ac:dyDescent="0.2">
      <c r="R153" s="63"/>
      <c r="S153" s="63"/>
      <c r="T153" s="63"/>
      <c r="U153" s="63"/>
      <c r="V153" s="63"/>
    </row>
    <row r="154" spans="18:22" x14ac:dyDescent="0.2">
      <c r="R154" s="63"/>
      <c r="S154" s="63"/>
      <c r="T154" s="63"/>
      <c r="U154" s="63"/>
      <c r="V154" s="63"/>
    </row>
    <row r="155" spans="18:22" x14ac:dyDescent="0.2">
      <c r="R155" s="63"/>
      <c r="S155" s="63"/>
      <c r="T155" s="63"/>
      <c r="U155" s="63"/>
      <c r="V155" s="63"/>
    </row>
    <row r="156" spans="18:22" x14ac:dyDescent="0.2">
      <c r="R156" s="63"/>
      <c r="S156" s="63"/>
      <c r="T156" s="63"/>
      <c r="U156" s="63"/>
      <c r="V156" s="63"/>
    </row>
    <row r="157" spans="18:22" x14ac:dyDescent="0.2">
      <c r="R157" s="63"/>
      <c r="S157" s="63"/>
      <c r="T157" s="63"/>
      <c r="U157" s="63"/>
      <c r="V157" s="63"/>
    </row>
    <row r="158" spans="18:22" x14ac:dyDescent="0.2">
      <c r="R158" s="63"/>
      <c r="S158" s="63"/>
      <c r="T158" s="63"/>
      <c r="U158" s="63"/>
      <c r="V158" s="63"/>
    </row>
    <row r="159" spans="18:22" x14ac:dyDescent="0.2">
      <c r="R159" s="63"/>
      <c r="S159" s="63"/>
      <c r="T159" s="63"/>
      <c r="U159" s="63"/>
      <c r="V159" s="63"/>
    </row>
    <row r="160" spans="18:22" x14ac:dyDescent="0.2">
      <c r="R160" s="63"/>
      <c r="S160" s="63"/>
      <c r="T160" s="63"/>
      <c r="U160" s="63"/>
      <c r="V160" s="63"/>
    </row>
    <row r="161" spans="18:22" x14ac:dyDescent="0.2">
      <c r="R161" s="63"/>
      <c r="S161" s="63"/>
      <c r="T161" s="63"/>
      <c r="U161" s="63"/>
      <c r="V161" s="63"/>
    </row>
    <row r="162" spans="18:22" x14ac:dyDescent="0.2">
      <c r="R162" s="63"/>
      <c r="S162" s="63"/>
      <c r="T162" s="63"/>
      <c r="U162" s="63"/>
      <c r="V162" s="63"/>
    </row>
    <row r="163" spans="18:22" x14ac:dyDescent="0.2">
      <c r="R163" s="63"/>
      <c r="S163" s="63"/>
      <c r="T163" s="63"/>
      <c r="U163" s="63"/>
      <c r="V163" s="63"/>
    </row>
    <row r="164" spans="18:22" x14ac:dyDescent="0.2">
      <c r="R164" s="63"/>
      <c r="S164" s="63"/>
      <c r="T164" s="63"/>
      <c r="U164" s="63"/>
      <c r="V164" s="63"/>
    </row>
    <row r="165" spans="18:22" x14ac:dyDescent="0.2">
      <c r="R165" s="63"/>
      <c r="S165" s="63"/>
      <c r="T165" s="63"/>
      <c r="U165" s="63"/>
      <c r="V165" s="63"/>
    </row>
    <row r="166" spans="18:22" x14ac:dyDescent="0.2">
      <c r="R166" s="63"/>
      <c r="S166" s="63"/>
      <c r="T166" s="63"/>
      <c r="U166" s="63"/>
      <c r="V166" s="63"/>
    </row>
    <row r="167" spans="18:22" x14ac:dyDescent="0.2">
      <c r="R167" s="63"/>
      <c r="S167" s="63"/>
      <c r="T167" s="63"/>
      <c r="U167" s="63"/>
      <c r="V167" s="63"/>
    </row>
    <row r="168" spans="18:22" x14ac:dyDescent="0.2">
      <c r="R168" s="63"/>
      <c r="S168" s="63"/>
      <c r="T168" s="63"/>
      <c r="U168" s="63"/>
      <c r="V168" s="63"/>
    </row>
    <row r="169" spans="18:22" x14ac:dyDescent="0.2">
      <c r="R169" s="63"/>
      <c r="S169" s="63"/>
      <c r="T169" s="63"/>
      <c r="U169" s="63"/>
      <c r="V169" s="63"/>
    </row>
    <row r="170" spans="18:22" x14ac:dyDescent="0.2">
      <c r="R170" s="63"/>
      <c r="S170" s="63"/>
      <c r="T170" s="63"/>
      <c r="U170" s="63"/>
      <c r="V170" s="63"/>
    </row>
    <row r="171" spans="18:22" x14ac:dyDescent="0.2">
      <c r="R171" s="63"/>
      <c r="S171" s="63"/>
      <c r="T171" s="63"/>
      <c r="U171" s="63"/>
      <c r="V171" s="63"/>
    </row>
    <row r="172" spans="18:22" x14ac:dyDescent="0.2">
      <c r="R172" s="63"/>
      <c r="S172" s="63"/>
      <c r="T172" s="63"/>
      <c r="U172" s="63"/>
      <c r="V172" s="63"/>
    </row>
    <row r="173" spans="18:22" x14ac:dyDescent="0.2">
      <c r="R173" s="63"/>
      <c r="S173" s="63"/>
      <c r="T173" s="63"/>
      <c r="U173" s="63"/>
      <c r="V173" s="63"/>
    </row>
    <row r="174" spans="18:22" x14ac:dyDescent="0.2">
      <c r="R174" s="63"/>
      <c r="S174" s="63"/>
      <c r="T174" s="63"/>
      <c r="U174" s="63"/>
      <c r="V174" s="63"/>
    </row>
    <row r="175" spans="18:22" x14ac:dyDescent="0.2">
      <c r="R175" s="63"/>
      <c r="S175" s="63"/>
      <c r="T175" s="63"/>
      <c r="U175" s="63"/>
      <c r="V175" s="63"/>
    </row>
    <row r="176" spans="18:22" x14ac:dyDescent="0.2">
      <c r="R176" s="63"/>
      <c r="S176" s="63"/>
      <c r="T176" s="63"/>
      <c r="U176" s="63"/>
      <c r="V176" s="63"/>
    </row>
    <row r="177" spans="18:22" x14ac:dyDescent="0.2">
      <c r="R177" s="63"/>
      <c r="S177" s="63"/>
      <c r="T177" s="63"/>
      <c r="U177" s="63"/>
      <c r="V177" s="63"/>
    </row>
    <row r="178" spans="18:22" x14ac:dyDescent="0.2">
      <c r="R178" s="63"/>
      <c r="S178" s="63"/>
      <c r="T178" s="63"/>
      <c r="U178" s="63"/>
      <c r="V178" s="63"/>
    </row>
    <row r="179" spans="18:22" x14ac:dyDescent="0.2">
      <c r="R179" s="63"/>
      <c r="S179" s="63"/>
      <c r="T179" s="63"/>
      <c r="U179" s="63"/>
      <c r="V179" s="63"/>
    </row>
    <row r="180" spans="18:22" x14ac:dyDescent="0.2">
      <c r="R180" s="63"/>
      <c r="S180" s="63"/>
      <c r="T180" s="63"/>
      <c r="U180" s="63"/>
      <c r="V180" s="63"/>
    </row>
    <row r="181" spans="18:22" x14ac:dyDescent="0.2">
      <c r="R181" s="63"/>
      <c r="S181" s="63"/>
      <c r="T181" s="63"/>
      <c r="U181" s="63"/>
      <c r="V181" s="63"/>
    </row>
    <row r="182" spans="18:22" x14ac:dyDescent="0.2">
      <c r="R182" s="63"/>
      <c r="S182" s="63"/>
      <c r="T182" s="63"/>
      <c r="U182" s="63"/>
      <c r="V182" s="63"/>
    </row>
    <row r="183" spans="18:22" x14ac:dyDescent="0.2">
      <c r="R183" s="63"/>
      <c r="S183" s="63"/>
      <c r="T183" s="63"/>
      <c r="U183" s="63"/>
      <c r="V183" s="63"/>
    </row>
    <row r="184" spans="18:22" x14ac:dyDescent="0.2">
      <c r="R184" s="63"/>
      <c r="S184" s="63"/>
      <c r="T184" s="63"/>
      <c r="U184" s="63"/>
      <c r="V184" s="63"/>
    </row>
    <row r="185" spans="18:22" x14ac:dyDescent="0.2">
      <c r="R185" s="63"/>
      <c r="S185" s="63"/>
      <c r="T185" s="63"/>
      <c r="U185" s="63"/>
      <c r="V185" s="63"/>
    </row>
    <row r="186" spans="18:22" x14ac:dyDescent="0.2">
      <c r="R186" s="63"/>
      <c r="S186" s="63"/>
      <c r="T186" s="63"/>
      <c r="U186" s="63"/>
      <c r="V186" s="63"/>
    </row>
    <row r="187" spans="18:22" x14ac:dyDescent="0.2">
      <c r="R187" s="63"/>
      <c r="S187" s="63"/>
      <c r="T187" s="63"/>
      <c r="U187" s="63"/>
      <c r="V187" s="63"/>
    </row>
    <row r="188" spans="18:22" x14ac:dyDescent="0.2">
      <c r="R188" s="63"/>
      <c r="S188" s="63"/>
      <c r="T188" s="63"/>
      <c r="U188" s="63"/>
      <c r="V188" s="63"/>
    </row>
    <row r="189" spans="18:22" x14ac:dyDescent="0.2">
      <c r="R189" s="63"/>
      <c r="S189" s="63"/>
      <c r="T189" s="63"/>
      <c r="U189" s="63"/>
      <c r="V189" s="63"/>
    </row>
    <row r="190" spans="18:22" x14ac:dyDescent="0.2">
      <c r="R190" s="63"/>
      <c r="S190" s="63"/>
      <c r="T190" s="63"/>
      <c r="U190" s="63"/>
      <c r="V190" s="63"/>
    </row>
    <row r="191" spans="18:22" x14ac:dyDescent="0.2">
      <c r="R191" s="63"/>
      <c r="S191" s="63"/>
      <c r="T191" s="63"/>
      <c r="U191" s="63"/>
      <c r="V191" s="63"/>
    </row>
    <row r="192" spans="18:22" x14ac:dyDescent="0.2">
      <c r="R192" s="63"/>
      <c r="S192" s="63"/>
      <c r="T192" s="63"/>
      <c r="U192" s="63"/>
      <c r="V192" s="63"/>
    </row>
    <row r="193" spans="18:22" x14ac:dyDescent="0.2">
      <c r="R193" s="63"/>
      <c r="S193" s="63"/>
      <c r="T193" s="63"/>
      <c r="U193" s="63"/>
      <c r="V193" s="63"/>
    </row>
    <row r="194" spans="18:22" x14ac:dyDescent="0.2">
      <c r="R194" s="63"/>
      <c r="S194" s="63"/>
      <c r="T194" s="63"/>
      <c r="U194" s="63"/>
      <c r="V194" s="63"/>
    </row>
    <row r="195" spans="18:22" x14ac:dyDescent="0.2">
      <c r="R195" s="63"/>
      <c r="S195" s="63"/>
      <c r="T195" s="63"/>
      <c r="U195" s="63"/>
      <c r="V195" s="63"/>
    </row>
    <row r="196" spans="18:22" x14ac:dyDescent="0.2">
      <c r="R196" s="63"/>
      <c r="S196" s="63"/>
      <c r="T196" s="63"/>
      <c r="U196" s="63"/>
      <c r="V196" s="63"/>
    </row>
    <row r="197" spans="18:22" x14ac:dyDescent="0.2">
      <c r="R197" s="63"/>
      <c r="S197" s="63"/>
      <c r="T197" s="63"/>
      <c r="U197" s="63"/>
      <c r="V197" s="63"/>
    </row>
    <row r="198" spans="18:22" x14ac:dyDescent="0.2">
      <c r="R198" s="63"/>
      <c r="S198" s="63"/>
      <c r="T198" s="63"/>
      <c r="U198" s="63"/>
      <c r="V198" s="63"/>
    </row>
    <row r="199" spans="18:22" x14ac:dyDescent="0.2">
      <c r="R199" s="63"/>
      <c r="S199" s="63"/>
      <c r="T199" s="63"/>
      <c r="U199" s="63"/>
      <c r="V199" s="63"/>
    </row>
    <row r="200" spans="18:22" x14ac:dyDescent="0.2">
      <c r="R200" s="63"/>
      <c r="S200" s="63"/>
      <c r="T200" s="63"/>
      <c r="U200" s="63"/>
      <c r="V200" s="63"/>
    </row>
    <row r="201" spans="18:22" x14ac:dyDescent="0.2">
      <c r="R201" s="63"/>
      <c r="S201" s="63"/>
      <c r="T201" s="63"/>
      <c r="U201" s="63"/>
      <c r="V201" s="63"/>
    </row>
    <row r="202" spans="18:22" x14ac:dyDescent="0.2">
      <c r="R202" s="63"/>
      <c r="S202" s="63"/>
      <c r="T202" s="63"/>
      <c r="U202" s="63"/>
      <c r="V202" s="63"/>
    </row>
    <row r="203" spans="18:22" x14ac:dyDescent="0.2">
      <c r="R203" s="63"/>
      <c r="S203" s="63"/>
      <c r="T203" s="63"/>
      <c r="U203" s="63"/>
      <c r="V203" s="63"/>
    </row>
    <row r="204" spans="18:22" x14ac:dyDescent="0.2">
      <c r="R204" s="63"/>
      <c r="S204" s="63"/>
      <c r="T204" s="63"/>
      <c r="U204" s="63"/>
      <c r="V204" s="63"/>
    </row>
    <row r="205" spans="18:22" x14ac:dyDescent="0.2">
      <c r="R205" s="63"/>
      <c r="S205" s="63"/>
      <c r="T205" s="63"/>
      <c r="U205" s="63"/>
      <c r="V205" s="63"/>
    </row>
    <row r="206" spans="18:22" x14ac:dyDescent="0.2">
      <c r="R206" s="63"/>
      <c r="S206" s="63"/>
      <c r="T206" s="63"/>
      <c r="U206" s="63"/>
      <c r="V206" s="63"/>
    </row>
    <row r="207" spans="18:22" x14ac:dyDescent="0.2">
      <c r="R207" s="63"/>
      <c r="S207" s="63"/>
      <c r="T207" s="63"/>
      <c r="U207" s="63"/>
      <c r="V207" s="63"/>
    </row>
    <row r="208" spans="18:22" x14ac:dyDescent="0.2">
      <c r="R208" s="63"/>
      <c r="S208" s="63"/>
      <c r="T208" s="63"/>
      <c r="U208" s="63"/>
      <c r="V208" s="63"/>
    </row>
    <row r="209" spans="18:22" x14ac:dyDescent="0.2">
      <c r="R209" s="63"/>
      <c r="S209" s="63"/>
      <c r="T209" s="63"/>
      <c r="U209" s="63"/>
      <c r="V209" s="63"/>
    </row>
    <row r="210" spans="18:22" x14ac:dyDescent="0.2">
      <c r="R210" s="63"/>
      <c r="S210" s="63"/>
      <c r="T210" s="63"/>
      <c r="U210" s="63"/>
      <c r="V210" s="63"/>
    </row>
    <row r="211" spans="18:22" x14ac:dyDescent="0.2">
      <c r="R211" s="63"/>
      <c r="S211" s="63"/>
      <c r="T211" s="63"/>
      <c r="U211" s="63"/>
      <c r="V211" s="63"/>
    </row>
    <row r="212" spans="18:22" x14ac:dyDescent="0.2">
      <c r="R212" s="63"/>
      <c r="S212" s="63"/>
      <c r="T212" s="63"/>
      <c r="U212" s="63"/>
      <c r="V212" s="63"/>
    </row>
    <row r="213" spans="18:22" x14ac:dyDescent="0.2">
      <c r="R213" s="63"/>
      <c r="S213" s="63"/>
      <c r="T213" s="63"/>
      <c r="U213" s="63"/>
      <c r="V213" s="63"/>
    </row>
    <row r="214" spans="18:22" x14ac:dyDescent="0.2">
      <c r="R214" s="63"/>
      <c r="S214" s="63"/>
      <c r="T214" s="63"/>
      <c r="U214" s="63"/>
      <c r="V214" s="63"/>
    </row>
    <row r="215" spans="18:22" x14ac:dyDescent="0.2">
      <c r="R215" s="63"/>
      <c r="S215" s="63"/>
      <c r="T215" s="63"/>
      <c r="U215" s="63"/>
      <c r="V215" s="63"/>
    </row>
    <row r="216" spans="18:22" x14ac:dyDescent="0.2">
      <c r="R216" s="63"/>
      <c r="S216" s="63"/>
      <c r="T216" s="63"/>
      <c r="U216" s="63"/>
      <c r="V216" s="63"/>
    </row>
    <row r="217" spans="18:22" x14ac:dyDescent="0.2">
      <c r="R217" s="63"/>
      <c r="S217" s="63"/>
      <c r="T217" s="63"/>
      <c r="U217" s="63"/>
      <c r="V217" s="63"/>
    </row>
    <row r="218" spans="18:22" x14ac:dyDescent="0.2">
      <c r="R218" s="63"/>
      <c r="S218" s="63"/>
      <c r="T218" s="63"/>
      <c r="U218" s="63"/>
      <c r="V218" s="63"/>
    </row>
    <row r="219" spans="18:22" x14ac:dyDescent="0.2">
      <c r="R219" s="63"/>
      <c r="S219" s="63"/>
      <c r="T219" s="63"/>
      <c r="U219" s="63"/>
      <c r="V219" s="63"/>
    </row>
    <row r="220" spans="18:22" x14ac:dyDescent="0.2">
      <c r="R220" s="63"/>
      <c r="S220" s="63"/>
      <c r="T220" s="63"/>
      <c r="U220" s="63"/>
      <c r="V220" s="63"/>
    </row>
    <row r="221" spans="18:22" x14ac:dyDescent="0.2">
      <c r="R221" s="63"/>
      <c r="S221" s="63"/>
      <c r="T221" s="63"/>
      <c r="U221" s="63"/>
      <c r="V221" s="63"/>
    </row>
    <row r="222" spans="18:22" x14ac:dyDescent="0.2">
      <c r="R222" s="63"/>
      <c r="S222" s="63"/>
      <c r="T222" s="63"/>
      <c r="U222" s="63"/>
      <c r="V222" s="63"/>
    </row>
    <row r="223" spans="18:22" x14ac:dyDescent="0.2">
      <c r="R223" s="63"/>
      <c r="S223" s="63"/>
      <c r="T223" s="63"/>
      <c r="U223" s="63"/>
      <c r="V223" s="63"/>
    </row>
    <row r="224" spans="18:22" x14ac:dyDescent="0.2">
      <c r="R224" s="63"/>
      <c r="S224" s="63"/>
      <c r="T224" s="63"/>
      <c r="U224" s="63"/>
      <c r="V224" s="63"/>
    </row>
    <row r="225" spans="18:22" x14ac:dyDescent="0.2">
      <c r="R225" s="63"/>
      <c r="S225" s="63"/>
      <c r="T225" s="63"/>
      <c r="U225" s="63"/>
      <c r="V225" s="63"/>
    </row>
    <row r="226" spans="18:22" x14ac:dyDescent="0.2">
      <c r="R226" s="63"/>
      <c r="S226" s="63"/>
      <c r="T226" s="63"/>
      <c r="U226" s="63"/>
      <c r="V226" s="63"/>
    </row>
    <row r="227" spans="18:22" x14ac:dyDescent="0.2">
      <c r="R227" s="63"/>
      <c r="S227" s="63"/>
      <c r="T227" s="63"/>
      <c r="U227" s="63"/>
      <c r="V227" s="63"/>
    </row>
    <row r="228" spans="18:22" x14ac:dyDescent="0.2">
      <c r="R228" s="63"/>
      <c r="S228" s="63"/>
      <c r="T228" s="63"/>
      <c r="U228" s="63"/>
      <c r="V228" s="63"/>
    </row>
    <row r="229" spans="18:22" x14ac:dyDescent="0.2">
      <c r="R229" s="63"/>
      <c r="S229" s="63"/>
      <c r="T229" s="63"/>
      <c r="U229" s="63"/>
      <c r="V229" s="63"/>
    </row>
    <row r="230" spans="18:22" x14ac:dyDescent="0.2">
      <c r="R230" s="63"/>
      <c r="S230" s="63"/>
      <c r="T230" s="63"/>
      <c r="U230" s="63"/>
      <c r="V230" s="63"/>
    </row>
    <row r="231" spans="18:22" x14ac:dyDescent="0.2">
      <c r="R231" s="63"/>
      <c r="S231" s="63"/>
      <c r="T231" s="63"/>
      <c r="U231" s="63"/>
      <c r="V231" s="63"/>
    </row>
    <row r="232" spans="18:22" x14ac:dyDescent="0.2">
      <c r="R232" s="63"/>
      <c r="S232" s="63"/>
      <c r="T232" s="63"/>
      <c r="U232" s="63"/>
      <c r="V232" s="63"/>
    </row>
    <row r="233" spans="18:22" x14ac:dyDescent="0.2">
      <c r="R233" s="63"/>
      <c r="S233" s="63"/>
      <c r="T233" s="63"/>
      <c r="U233" s="63"/>
      <c r="V233" s="63"/>
    </row>
    <row r="234" spans="18:22" x14ac:dyDescent="0.2">
      <c r="R234" s="63"/>
      <c r="S234" s="63"/>
      <c r="T234" s="63"/>
      <c r="U234" s="63"/>
      <c r="V234" s="63"/>
    </row>
    <row r="235" spans="18:22" x14ac:dyDescent="0.2">
      <c r="R235" s="63"/>
      <c r="S235" s="63"/>
      <c r="T235" s="63"/>
      <c r="U235" s="63"/>
      <c r="V235" s="63"/>
    </row>
    <row r="236" spans="18:22" x14ac:dyDescent="0.2">
      <c r="R236" s="63"/>
      <c r="S236" s="63"/>
      <c r="T236" s="63"/>
      <c r="U236" s="63"/>
      <c r="V236" s="63"/>
    </row>
    <row r="237" spans="18:22" x14ac:dyDescent="0.2">
      <c r="R237" s="63"/>
      <c r="S237" s="63"/>
      <c r="T237" s="63"/>
      <c r="U237" s="63"/>
      <c r="V237" s="63"/>
    </row>
    <row r="238" spans="18:22" x14ac:dyDescent="0.2">
      <c r="R238" s="63"/>
      <c r="S238" s="63"/>
      <c r="T238" s="63"/>
      <c r="U238" s="63"/>
      <c r="V238" s="63"/>
    </row>
    <row r="239" spans="18:22" x14ac:dyDescent="0.2">
      <c r="R239" s="63"/>
      <c r="S239" s="63"/>
      <c r="T239" s="63"/>
      <c r="U239" s="63"/>
      <c r="V239" s="63"/>
    </row>
    <row r="240" spans="18:22" x14ac:dyDescent="0.2">
      <c r="R240" s="63"/>
      <c r="S240" s="63"/>
      <c r="T240" s="63"/>
      <c r="U240" s="63"/>
      <c r="V240" s="63"/>
    </row>
    <row r="241" spans="18:22" x14ac:dyDescent="0.2">
      <c r="R241" s="63"/>
      <c r="S241" s="63"/>
      <c r="T241" s="63"/>
      <c r="U241" s="63"/>
      <c r="V241" s="63"/>
    </row>
    <row r="242" spans="18:22" x14ac:dyDescent="0.2">
      <c r="R242" s="63"/>
      <c r="S242" s="63"/>
      <c r="T242" s="63"/>
      <c r="U242" s="63"/>
      <c r="V242" s="63"/>
    </row>
    <row r="243" spans="18:22" x14ac:dyDescent="0.2">
      <c r="R243" s="63"/>
      <c r="S243" s="63"/>
      <c r="T243" s="63"/>
      <c r="U243" s="63"/>
      <c r="V243" s="63"/>
    </row>
    <row r="244" spans="18:22" x14ac:dyDescent="0.2">
      <c r="R244" s="63"/>
      <c r="S244" s="63"/>
      <c r="T244" s="63"/>
      <c r="U244" s="63"/>
      <c r="V244" s="63"/>
    </row>
    <row r="245" spans="18:22" x14ac:dyDescent="0.2">
      <c r="R245" s="63"/>
      <c r="S245" s="63"/>
      <c r="T245" s="63"/>
      <c r="U245" s="63"/>
      <c r="V245" s="63"/>
    </row>
    <row r="246" spans="18:22" x14ac:dyDescent="0.2">
      <c r="R246" s="63"/>
      <c r="S246" s="63"/>
      <c r="T246" s="63"/>
      <c r="U246" s="63"/>
      <c r="V246" s="63"/>
    </row>
    <row r="247" spans="18:22" x14ac:dyDescent="0.2">
      <c r="R247" s="63"/>
      <c r="S247" s="63"/>
      <c r="T247" s="63"/>
      <c r="U247" s="63"/>
      <c r="V247" s="63"/>
    </row>
    <row r="248" spans="18:22" x14ac:dyDescent="0.2">
      <c r="R248" s="63"/>
      <c r="S248" s="63"/>
      <c r="T248" s="63"/>
      <c r="U248" s="63"/>
      <c r="V248" s="63"/>
    </row>
    <row r="249" spans="18:22" x14ac:dyDescent="0.2">
      <c r="R249" s="63"/>
      <c r="S249" s="63"/>
      <c r="T249" s="63"/>
      <c r="U249" s="63"/>
      <c r="V249" s="63"/>
    </row>
    <row r="250" spans="18:22" x14ac:dyDescent="0.2">
      <c r="R250" s="63"/>
      <c r="S250" s="63"/>
      <c r="T250" s="63"/>
      <c r="U250" s="63"/>
      <c r="V250" s="63"/>
    </row>
    <row r="251" spans="18:22" x14ac:dyDescent="0.2">
      <c r="R251" s="63"/>
      <c r="S251" s="63"/>
      <c r="T251" s="63"/>
      <c r="U251" s="63"/>
      <c r="V251" s="63"/>
    </row>
    <row r="252" spans="18:22" x14ac:dyDescent="0.2">
      <c r="R252" s="63"/>
      <c r="S252" s="63"/>
      <c r="T252" s="63"/>
      <c r="U252" s="63"/>
      <c r="V252" s="63"/>
    </row>
    <row r="253" spans="18:22" x14ac:dyDescent="0.2">
      <c r="R253" s="63"/>
      <c r="S253" s="63"/>
      <c r="T253" s="63"/>
      <c r="U253" s="63"/>
      <c r="V253" s="63"/>
    </row>
    <row r="254" spans="18:22" x14ac:dyDescent="0.2">
      <c r="R254" s="63"/>
      <c r="S254" s="63"/>
      <c r="T254" s="63"/>
      <c r="U254" s="63"/>
      <c r="V254" s="63"/>
    </row>
    <row r="255" spans="18:22" x14ac:dyDescent="0.2">
      <c r="R255" s="63"/>
      <c r="S255" s="63"/>
      <c r="T255" s="63"/>
      <c r="U255" s="63"/>
      <c r="V255" s="63"/>
    </row>
    <row r="256" spans="18:22" x14ac:dyDescent="0.2">
      <c r="R256" s="63"/>
      <c r="S256" s="63"/>
      <c r="T256" s="63"/>
      <c r="U256" s="63"/>
      <c r="V256" s="63"/>
    </row>
    <row r="257" spans="18:22" x14ac:dyDescent="0.2">
      <c r="R257" s="63"/>
      <c r="S257" s="63"/>
      <c r="T257" s="63"/>
      <c r="U257" s="63"/>
      <c r="V257" s="63"/>
    </row>
    <row r="258" spans="18:22" x14ac:dyDescent="0.2">
      <c r="R258" s="63"/>
      <c r="S258" s="63"/>
      <c r="T258" s="63"/>
      <c r="U258" s="63"/>
      <c r="V258" s="63"/>
    </row>
    <row r="259" spans="18:22" x14ac:dyDescent="0.2">
      <c r="R259" s="63"/>
      <c r="S259" s="63"/>
      <c r="T259" s="63"/>
      <c r="U259" s="63"/>
      <c r="V259" s="63"/>
    </row>
    <row r="260" spans="18:22" x14ac:dyDescent="0.2">
      <c r="R260" s="63"/>
      <c r="S260" s="63"/>
      <c r="T260" s="63"/>
      <c r="U260" s="63"/>
      <c r="V260" s="63"/>
    </row>
    <row r="261" spans="18:22" x14ac:dyDescent="0.2">
      <c r="R261" s="63"/>
      <c r="S261" s="63"/>
      <c r="T261" s="63"/>
      <c r="U261" s="63"/>
      <c r="V261" s="63"/>
    </row>
    <row r="262" spans="18:22" x14ac:dyDescent="0.2">
      <c r="R262" s="63"/>
      <c r="S262" s="63"/>
      <c r="T262" s="63"/>
      <c r="U262" s="63"/>
      <c r="V262" s="63"/>
    </row>
    <row r="263" spans="18:22" x14ac:dyDescent="0.2">
      <c r="R263" s="63"/>
      <c r="S263" s="63"/>
      <c r="T263" s="63"/>
      <c r="U263" s="63"/>
      <c r="V263" s="63"/>
    </row>
    <row r="264" spans="18:22" x14ac:dyDescent="0.2">
      <c r="R264" s="63"/>
      <c r="S264" s="63"/>
      <c r="T264" s="63"/>
      <c r="U264" s="63"/>
      <c r="V264" s="63"/>
    </row>
    <row r="265" spans="18:22" x14ac:dyDescent="0.2">
      <c r="R265" s="63"/>
      <c r="S265" s="63"/>
      <c r="T265" s="63"/>
      <c r="U265" s="63"/>
      <c r="V265" s="63"/>
    </row>
    <row r="266" spans="18:22" x14ac:dyDescent="0.2">
      <c r="R266" s="63"/>
      <c r="S266" s="63"/>
      <c r="T266" s="63"/>
      <c r="U266" s="63"/>
      <c r="V266" s="63"/>
    </row>
    <row r="267" spans="18:22" x14ac:dyDescent="0.2">
      <c r="R267" s="63"/>
      <c r="S267" s="63"/>
      <c r="T267" s="63"/>
      <c r="U267" s="63"/>
      <c r="V267" s="63"/>
    </row>
    <row r="268" spans="18:22" x14ac:dyDescent="0.2">
      <c r="R268" s="63"/>
      <c r="S268" s="63"/>
      <c r="T268" s="63"/>
      <c r="U268" s="63"/>
      <c r="V268" s="63"/>
    </row>
    <row r="269" spans="18:22" x14ac:dyDescent="0.2">
      <c r="R269" s="63"/>
      <c r="S269" s="63"/>
      <c r="T269" s="63"/>
      <c r="U269" s="63"/>
      <c r="V269" s="63"/>
    </row>
    <row r="270" spans="18:22" x14ac:dyDescent="0.2">
      <c r="R270" s="63"/>
      <c r="S270" s="63"/>
      <c r="T270" s="63"/>
      <c r="U270" s="63"/>
      <c r="V270" s="63"/>
    </row>
    <row r="271" spans="18:22" x14ac:dyDescent="0.2">
      <c r="R271" s="63"/>
      <c r="S271" s="63"/>
      <c r="T271" s="63"/>
      <c r="U271" s="63"/>
      <c r="V271" s="63"/>
    </row>
    <row r="272" spans="18:22" x14ac:dyDescent="0.2">
      <c r="R272" s="63"/>
      <c r="S272" s="63"/>
      <c r="T272" s="63"/>
      <c r="U272" s="63"/>
      <c r="V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38" spans="2:26" x14ac:dyDescent="0.2">
      <c r="W3538" s="62"/>
      <c r="X3538" s="63"/>
    </row>
    <row r="3539" spans="2:26" x14ac:dyDescent="0.2">
      <c r="W3539" s="62"/>
      <c r="X3539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  <c r="Z3550" s="86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70">
    <cfRule type="cellIs" dxfId="6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23 AE3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23 AD34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3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4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Y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27" width="18.28515625" style="62" hidden="1" customWidth="1" outlineLevel="1"/>
    <col min="28" max="28" width="2.7109375" style="62" hidden="1" customWidth="1" outlineLevel="1"/>
    <col min="29" max="29" width="18.28515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2.7109375" style="62" hidden="1" customWidth="1" outlineLevel="1"/>
    <col min="33" max="33" width="5" style="62" hidden="1" customWidth="1" outlineLevel="1"/>
    <col min="34" max="34" width="3" style="62" customWidth="1" collapsed="1"/>
    <col min="35" max="36" width="6" style="62" customWidth="1"/>
    <col min="37" max="37" width="15.140625" style="62" customWidth="1"/>
    <col min="38" max="38" width="15.140625" style="62" bestFit="1" customWidth="1"/>
    <col min="39" max="39" width="6" style="62" bestFit="1" customWidth="1"/>
    <col min="40" max="40" width="8" style="62" bestFit="1" customWidth="1"/>
    <col min="41" max="41" width="13.140625" style="62" bestFit="1" customWidth="1"/>
    <col min="42" max="42" width="11" style="62" bestFit="1" customWidth="1"/>
    <col min="43" max="43" width="8" style="62" bestFit="1" customWidth="1"/>
    <col min="44" max="44" width="5" style="62" bestFit="1" customWidth="1"/>
    <col min="45" max="45" width="20.28515625" style="62" bestFit="1" customWidth="1"/>
    <col min="46" max="46" width="19.28515625" style="62" bestFit="1" customWidth="1"/>
    <col min="47" max="58" width="5" style="62" bestFit="1" customWidth="1"/>
    <col min="59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MIN(_xll.ohPack(Data!$K$4:INDEX(Fwd3M,MATCH(E3+1,SettlementDates,1),1)))</f>
        <v>-1.8900261925920475E-3</v>
      </c>
      <c r="H3" s="53">
        <f>IF(G3&gt;=0,ROUNDDOWN(G3*10,2)/10,ROUNDUP(G3*10,2)/10)</f>
        <v>-2E-3</v>
      </c>
      <c r="I3" s="82">
        <f>MAX(_xll.ohPack(Data!$K$4:INDEX(Fwd3M,MATCH(E3+1,SettlementDates,1),1)))</f>
        <v>-1.2480000000001648E-3</v>
      </c>
      <c r="J3" s="53">
        <f t="shared" ref="J3:J16" si="2">IF(I3-G3&gt;1%,(QUOTIENT(I3*10000,50)+1)*0.5%,(QUOTIENT(I3*10000,10)+1)*0.1%)</f>
        <v>0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MIN(_xll.ohPack(Data!$K$4:INDEX(Fwd3M,MATCH(E4+1,SettlementDates,1),1)))</f>
        <v>-1.8900261925920475E-3</v>
      </c>
      <c r="H4" s="54">
        <f t="shared" ref="H4:H16" si="4">IF(G4&gt;=0,ROUNDDOWN(G4*10,2)/10,ROUNDUP(G4*10,2)/10)</f>
        <v>-2E-3</v>
      </c>
      <c r="I4" s="83">
        <f>MAX(_xll.ohPack(Data!$K$4:INDEX(Fwd3M,MATCH(E4+1,SettlementDates,1),1)))</f>
        <v>-3.619639723480006E-4</v>
      </c>
      <c r="J4" s="54">
        <f t="shared" si="2"/>
        <v>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MIN(_xll.ohPack(Data!$K$4:INDEX(Fwd3M,MATCH(E5+1,SettlementDates,1),1)))</f>
        <v>-1.8900261925920475E-3</v>
      </c>
      <c r="H5" s="54">
        <f t="shared" si="4"/>
        <v>-2E-3</v>
      </c>
      <c r="I5" s="83">
        <f>MAX(_xll.ohPack(Data!$K$4:INDEX(Fwd3M,MATCH(E5+1,SettlementDates,1),1)))</f>
        <v>9.2355633347676047E-3</v>
      </c>
      <c r="J5" s="54">
        <f t="shared" si="2"/>
        <v>0.01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MIN(_xll.ohPack(Data!$K$4:INDEX(Fwd3M,MATCH(E6+1,SettlementDates,1),1)))</f>
        <v>-1.8900261925920475E-3</v>
      </c>
      <c r="H6" s="54">
        <f t="shared" si="4"/>
        <v>-2E-3</v>
      </c>
      <c r="I6" s="83">
        <f>MAX(_xll.ohPack(Data!$K$4:INDEX(Fwd3M,MATCH(E6+1,SettlementDates,1),1)))</f>
        <v>2.0267532183169124E-2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MIN(_xll.ohPack(Data!$K$4:INDEX(Fwd3M,MATCH(E7+1,SettlementDates,1),1)))</f>
        <v>-1.8900261925920475E-3</v>
      </c>
      <c r="H7" s="54">
        <f t="shared" si="4"/>
        <v>-2E-3</v>
      </c>
      <c r="I7" s="83">
        <f>MAX(_xll.ohPack(Data!$K$4:INDEX(Fwd3M,MATCH(E7+1,SettlementDates,1),1)))</f>
        <v>2.2110659615423755E-2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MIN(_xll.ohPack(Data!$K$4:INDEX(Fwd3M,MATCH(E8+1,SettlementDates,1),1)))</f>
        <v>-1.8900261925920475E-3</v>
      </c>
      <c r="H8" s="54">
        <f t="shared" si="4"/>
        <v>-2E-3</v>
      </c>
      <c r="I8" s="83">
        <f>MAX(_xll.ohPack(Data!$K$4:INDEX(Fwd3M,MATCH(E8+1,SettlementDates,1),1)))</f>
        <v>2.2110659615423755E-2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MIN(_xll.ohPack(Data!$K$4:INDEX(Fwd3M,MATCH(E9+1,SettlementDates,1),1)))</f>
        <v>-1.8900261925920475E-3</v>
      </c>
      <c r="H9" s="55">
        <f t="shared" si="4"/>
        <v>-2E-3</v>
      </c>
      <c r="I9" s="84">
        <f>MAX(_xll.ohPack(Data!$K$4:INDEX(Fwd3M,MATCH(E9+1,SettlementDates,1),1)))</f>
        <v>2.2110659615423755E-2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MIN(_xll.ohPack(Data!$O$4:INDEX(ONFwd3M,MATCH(E10+1,SettlementDates,1),1)))</f>
        <v>-1.9278965574365259E-3</v>
      </c>
      <c r="H10" s="54">
        <f t="shared" si="4"/>
        <v>-2E-3</v>
      </c>
      <c r="I10" s="83">
        <f>MAX(_xll.ohPack(Data!$O$4:INDEX(ONFwd3M,MATCH(E10+1,SettlementDates,1),1)))</f>
        <v>-3.5653250925582469E-4</v>
      </c>
      <c r="J10" s="54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MIN(_xll.ohPack(Data!$O$4:INDEX(ONFwd3M,MATCH(E11+1,SettlementDates,1),1)))</f>
        <v>-1.9278965574365259E-3</v>
      </c>
      <c r="H11" s="54">
        <f t="shared" si="4"/>
        <v>-2E-3</v>
      </c>
      <c r="I11" s="83">
        <f>MAX(_xll.ohPack(Data!$O$4:INDEX(ONFwd3M,MATCH(E11+1,SettlementDates,1),1)))</f>
        <v>-3.5653250925582469E-4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MIN(_xll.ohPack(Data!$O$4:INDEX(ONFwd3M,MATCH(E12+1,SettlementDates,1),1)))</f>
        <v>-1.9278965574365259E-3</v>
      </c>
      <c r="H12" s="54">
        <f t="shared" si="4"/>
        <v>-2E-3</v>
      </c>
      <c r="I12" s="83">
        <f>MAX(_xll.ohPack(Data!$O$4:INDEX(ONFwd3M,MATCH(E12+1,SettlementDates,1),1)))</f>
        <v>8.9270030514931875E-3</v>
      </c>
      <c r="J12" s="54">
        <f t="shared" si="2"/>
        <v>0.01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MIN(_xll.ohPack(Data!$O$4:INDEX(ONFwd3M,MATCH(E13+1,SettlementDates,1),1)))</f>
        <v>-1.9278965574365259E-3</v>
      </c>
      <c r="H13" s="54">
        <f t="shared" si="4"/>
        <v>-2E-3</v>
      </c>
      <c r="I13" s="83">
        <f>MAX(_xll.ohPack(Data!$O$4:INDEX(ONFwd3M,MATCH(E13+1,SettlementDates,1),1)))</f>
        <v>2.0095764055456655E-2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MIN(_xll.ohPack(Data!$O$4:INDEX(ONFwd3M,MATCH(E14+1,SettlementDates,1),1)))</f>
        <v>-1.9278965574365259E-3</v>
      </c>
      <c r="H14" s="54">
        <f t="shared" si="4"/>
        <v>-2E-3</v>
      </c>
      <c r="I14" s="83">
        <f>MAX(_xll.ohPack(Data!$O$4:INDEX(ONFwd3M,MATCH(E14+1,SettlementDates,1),1)))</f>
        <v>2.2048536814951447E-2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MIN(_xll.ohPack(Data!$O$4:INDEX(ONFwd3M,MATCH(E15+1,SettlementDates,1),1)))</f>
        <v>-1.9278965574365259E-3</v>
      </c>
      <c r="H15" s="54">
        <f t="shared" si="4"/>
        <v>-2E-3</v>
      </c>
      <c r="I15" s="83">
        <f>MAX(_xll.ohPack(Data!$O$4:INDEX(ONFwd3M,MATCH(E15+1,SettlementDates,1),1)))</f>
        <v>2.2048536814951447E-2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MIN(_xll.ohPack(Data!$O$4:INDEX(ONFwd3M,MATCH(E16+1,SettlementDates,1),1)))</f>
        <v>-1.9278965574365259E-3</v>
      </c>
      <c r="H16" s="55">
        <f t="shared" si="4"/>
        <v>-2E-3</v>
      </c>
      <c r="I16" s="84">
        <f>MAX(_xll.ohPack(Data!$O$4:INDEX(ONFwd3M,MATCH(E16+1,SettlementDates,1),1)))</f>
        <v>2.2048536814951447E-2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3" collapsed="1" x14ac:dyDescent="0.2">
      <c r="R17" s="63"/>
      <c r="S17" s="63"/>
      <c r="T17" s="63"/>
      <c r="U17" s="63"/>
      <c r="V17" s="63"/>
    </row>
    <row r="18" spans="3:33" x14ac:dyDescent="0.2">
      <c r="C18" s="62"/>
      <c r="M18" s="109" t="s">
        <v>143</v>
      </c>
      <c r="Q18" s="63"/>
      <c r="R18" s="63"/>
      <c r="S18" s="63"/>
      <c r="T18" s="63"/>
      <c r="V18" s="63"/>
      <c r="AA18" s="61"/>
    </row>
    <row r="19" spans="3:33" x14ac:dyDescent="0.2">
      <c r="M19" s="101"/>
      <c r="P19" s="63"/>
      <c r="Q19" s="63"/>
      <c r="R19" s="63"/>
      <c r="S19" s="63"/>
      <c r="T19" s="63"/>
      <c r="V19" s="63"/>
      <c r="AA19" s="85"/>
    </row>
    <row r="20" spans="3:33" x14ac:dyDescent="0.2">
      <c r="P20" s="63"/>
      <c r="Q20" s="63"/>
      <c r="R20" s="63"/>
      <c r="S20" s="63"/>
      <c r="T20" s="63"/>
      <c r="U20" s="63"/>
      <c r="V20" s="63"/>
      <c r="Y20" s="63"/>
    </row>
    <row r="21" spans="3:33" ht="13.5" x14ac:dyDescent="0.2">
      <c r="M21" s="90" t="s">
        <v>109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3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3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34" si="6">LEFT(N23,LEN(N23)-1)+3&amp;"M"</f>
        <v>4M</v>
      </c>
      <c r="P23" s="110" t="str">
        <f t="shared" ref="P23:P34" si="7">Currency&amp;LEFT(N23,LEN(N23)-1)&amp;"x"&amp;LEFT(O23,LEN(O23)-1)&amp;"F"&amp;QuoteSuffix</f>
        <v>EUR1x4F_Quote</v>
      </c>
      <c r="Q23" s="122"/>
      <c r="R23" s="111">
        <f>_xll.qlInterestRateIndexFixingDate(Index3M,S23)</f>
        <v>42388</v>
      </c>
      <c r="S23" s="111">
        <f>_xll.qlCalendarAdvance(Calendar,SettlementDate,N23,"mf",TRUE)</f>
        <v>42390</v>
      </c>
      <c r="T23" s="111">
        <f>_xll.qlCalendarAdvance(Calendar,SettlementDate,O23,"mf",TRUE)</f>
        <v>42481</v>
      </c>
      <c r="U23" s="112">
        <f>_xll.qlIndexFixing(Index3M,R23,TRUE,_xll.ohTrigger(Trigger,Trigger3M,InterestRatesTrigger))</f>
        <v>-1.4099999999994429E-3</v>
      </c>
      <c r="V23" s="112">
        <f>_xll.qlQuoteValue(P23,_xll.ohTrigger(Trigger,Trigger3M,InterestRatesTrigger))</f>
        <v>-1.4099999999999998E-3</v>
      </c>
      <c r="W23" s="110" t="b">
        <f>NOT(ISERROR(V23))</f>
        <v>1</v>
      </c>
      <c r="X23" s="146">
        <f>(U23-V23)*10000</f>
        <v>5.5684623578855508E-12</v>
      </c>
      <c r="Y23" s="50" t="b">
        <f>ABS(X23/10000)&lt;=ABS('General Settings'!$D$26)</f>
        <v>1</v>
      </c>
      <c r="AG23" s="155" t="e">
        <f>NA()</f>
        <v>#N/A</v>
      </c>
    </row>
    <row r="24" spans="3:33" x14ac:dyDescent="0.2">
      <c r="M24" s="110" t="s">
        <v>146</v>
      </c>
      <c r="N24" s="110" t="s">
        <v>63</v>
      </c>
      <c r="O24" s="110" t="str">
        <f t="shared" si="6"/>
        <v>5M</v>
      </c>
      <c r="P24" s="110" t="str">
        <f t="shared" si="7"/>
        <v>EUR2x5F_Quote</v>
      </c>
      <c r="Q24" s="122"/>
      <c r="R24" s="111">
        <f>_xll.qlInterestRateIndexFixingDate(Index3M,S24)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42513</v>
      </c>
      <c r="U24" s="112">
        <f>_xll.qlIndexFixing(Index3M,R24,TRUE,_xll.ohTrigger(Trigger,Trigger3M,InterestRatesTrigger))</f>
        <v>-1.5299999999999654E-3</v>
      </c>
      <c r="V24" s="112">
        <f>_xll.qlQuoteValue(P24,_xll.ohTrigger(Trigger,Trigger3M,InterestRatesTrigger))</f>
        <v>-1.5299999999999999E-3</v>
      </c>
      <c r="W24" s="110" t="b">
        <f t="shared" ref="W24:W34" si="8">NOT(ISERROR(V24))</f>
        <v>1</v>
      </c>
      <c r="X24" s="146">
        <f t="shared" ref="X24:X60" si="9">(U24-V24)*10000</f>
        <v>3.4477629085039041E-13</v>
      </c>
      <c r="Y24" s="50" t="b">
        <f>ABS(X24/10000)&lt;=ABS('General Settings'!$D$26)</f>
        <v>1</v>
      </c>
      <c r="AG24" s="156" t="e">
        <f>NA()</f>
        <v>#N/A</v>
      </c>
    </row>
    <row r="25" spans="3:33" x14ac:dyDescent="0.2">
      <c r="K25" s="140" t="b">
        <v>1</v>
      </c>
      <c r="M25" s="110" t="s">
        <v>146</v>
      </c>
      <c r="N25" s="110" t="s">
        <v>31</v>
      </c>
      <c r="O25" s="110" t="str">
        <f t="shared" si="6"/>
        <v>6M</v>
      </c>
      <c r="P25" s="110" t="str">
        <f t="shared" si="7"/>
        <v>EUR3x6F_Quote</v>
      </c>
      <c r="Q25" s="122"/>
      <c r="R25" s="111">
        <f>_xll.qlInterestRateIndexFixingDate(Index3M,S25)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42542</v>
      </c>
      <c r="U25" s="112">
        <f>_xll.qlIndexFixing(Index3M,R25,TRUE,_xll.ohTrigger(Trigger,Trigger3M,InterestRatesTrigger))</f>
        <v>-1.6299999999994702E-3</v>
      </c>
      <c r="V25" s="112">
        <f>_xll.qlQuoteValue(P25,_xll.ohTrigger(Trigger,Trigger3M,InterestRatesTrigger))</f>
        <v>-1.6299999999999997E-3</v>
      </c>
      <c r="W25" s="110" t="b">
        <f t="shared" si="8"/>
        <v>1</v>
      </c>
      <c r="X25" s="146">
        <f t="shared" si="9"/>
        <v>5.2952434104192037E-12</v>
      </c>
      <c r="Y25" s="50" t="b">
        <f>ABS(X25/10000)&lt;=ABS('General Settings'!$D$26)</f>
        <v>1</v>
      </c>
      <c r="AG25" s="156" t="e">
        <f>NA()</f>
        <v>#N/A</v>
      </c>
    </row>
    <row r="26" spans="3:33" x14ac:dyDescent="0.2">
      <c r="M26" s="110" t="s">
        <v>146</v>
      </c>
      <c r="N26" s="110" t="s">
        <v>64</v>
      </c>
      <c r="O26" s="110" t="str">
        <f t="shared" si="6"/>
        <v>7M</v>
      </c>
      <c r="P26" s="110" t="str">
        <f t="shared" si="7"/>
        <v>EUR4x7F_Quote</v>
      </c>
      <c r="Q26" s="122"/>
      <c r="R26" s="111">
        <f>_xll.qlInterestRateIndexFixingDate(Index3M,S26)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42572</v>
      </c>
      <c r="U26" s="112">
        <f>_xll.qlIndexFixing(Index3M,R26,TRUE,_xll.ohTrigger(Trigger,Trigger3M,InterestRatesTrigger))</f>
        <v>-1.7100000000005299E-3</v>
      </c>
      <c r="V26" s="112">
        <f>_xll.qlQuoteValue(P26,_xll.ohTrigger(Trigger,Trigger3M,InterestRatesTrigger))</f>
        <v>-1.7099999999999999E-3</v>
      </c>
      <c r="W26" s="110" t="b">
        <f t="shared" si="8"/>
        <v>1</v>
      </c>
      <c r="X26" s="146">
        <f t="shared" si="9"/>
        <v>-5.2995802191091457E-12</v>
      </c>
      <c r="Y26" s="50" t="b">
        <f>ABS(X26/10000)&lt;=ABS('General Settings'!$D$26)</f>
        <v>1</v>
      </c>
      <c r="AG26" s="156" t="e">
        <f>NA()</f>
        <v>#N/A</v>
      </c>
    </row>
    <row r="27" spans="3:33" x14ac:dyDescent="0.2">
      <c r="M27" s="110" t="s">
        <v>146</v>
      </c>
      <c r="N27" s="110" t="s">
        <v>65</v>
      </c>
      <c r="O27" s="110" t="str">
        <f t="shared" si="6"/>
        <v>8M</v>
      </c>
      <c r="P27" s="110" t="str">
        <f t="shared" si="7"/>
        <v>EUR5x8F_Quote</v>
      </c>
      <c r="Q27" s="122"/>
      <c r="R27" s="111">
        <f>_xll.qlInterestRateIndexFixingDate(Index3M,S27)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42604</v>
      </c>
      <c r="U27" s="112">
        <f>_xll.qlIndexFixing(Index3M,R27,TRUE,_xll.ohTrigger(Trigger,Trigger3M,InterestRatesTrigger))</f>
        <v>-1.7900000005324408E-3</v>
      </c>
      <c r="V27" s="112">
        <f>_xll.qlQuoteValue(P27,_xll.ohTrigger(Trigger,Trigger3M,InterestRatesTrigger))</f>
        <v>-1.7899999999999999E-3</v>
      </c>
      <c r="W27" s="110" t="b">
        <f t="shared" si="8"/>
        <v>1</v>
      </c>
      <c r="X27" s="146">
        <f t="shared" si="9"/>
        <v>-5.3244084488590637E-9</v>
      </c>
      <c r="Y27" s="50" t="b">
        <f>ABS(X27/10000)&lt;=ABS('General Settings'!$D$26)</f>
        <v>1</v>
      </c>
      <c r="AG27" s="156" t="e">
        <f>NA()</f>
        <v>#N/A</v>
      </c>
    </row>
    <row r="28" spans="3:33" x14ac:dyDescent="0.2">
      <c r="K28" s="140" t="b">
        <v>1</v>
      </c>
      <c r="M28" s="110" t="s">
        <v>146</v>
      </c>
      <c r="N28" s="110" t="s">
        <v>32</v>
      </c>
      <c r="O28" s="110" t="str">
        <f t="shared" si="6"/>
        <v>9M</v>
      </c>
      <c r="P28" s="110" t="str">
        <f t="shared" si="7"/>
        <v>EUR6x9F_Quote</v>
      </c>
      <c r="Q28" s="122"/>
      <c r="R28" s="111">
        <f>_xll.qlInterestRateIndexFixingDate(Index3M,S28)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42634</v>
      </c>
      <c r="U28" s="112">
        <f>_xll.qlIndexFixing(Index3M,R28,TRUE,_xll.ohTrigger(Trigger,Trigger3M,InterestRatesTrigger))</f>
        <v>-1.8600000000093182E-3</v>
      </c>
      <c r="V28" s="112">
        <f>_xll.qlQuoteValue(P28,_xll.ohTrigger(Trigger,Trigger3M,InterestRatesTrigger))</f>
        <v>-1.8599999999999999E-3</v>
      </c>
      <c r="W28" s="110" t="b">
        <f t="shared" si="8"/>
        <v>1</v>
      </c>
      <c r="X28" s="146">
        <f t="shared" si="9"/>
        <v>-9.3182839916439164E-11</v>
      </c>
      <c r="Y28" s="50" t="b">
        <f>ABS(X28/10000)&lt;=ABS('General Settings'!$D$26)</f>
        <v>1</v>
      </c>
      <c r="AG28" s="156" t="e">
        <f>NA()</f>
        <v>#N/A</v>
      </c>
    </row>
    <row r="29" spans="3:33" x14ac:dyDescent="0.2">
      <c r="M29" s="110" t="s">
        <v>146</v>
      </c>
      <c r="N29" s="110" t="s">
        <v>66</v>
      </c>
      <c r="O29" s="110" t="str">
        <f t="shared" si="6"/>
        <v>10M</v>
      </c>
      <c r="P29" s="110" t="str">
        <f t="shared" si="7"/>
        <v>EUR7x10F_Quote</v>
      </c>
      <c r="Q29" s="122"/>
      <c r="R29" s="111">
        <f>_xll.qlInterestRateIndexFixingDate(Index3M,S29)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42664</v>
      </c>
      <c r="U29" s="112">
        <f>_xll.qlIndexFixing(Index3M,R29,TRUE,_xll.ohTrigger(Trigger,Trigger3M,InterestRatesTrigger))</f>
        <v>-1.8800000000102311E-3</v>
      </c>
      <c r="V29" s="112">
        <f>_xll.qlQuoteValue(P29,_xll.ohTrigger(Trigger,Trigger3M,InterestRatesTrigger))</f>
        <v>-1.8799999999999999E-3</v>
      </c>
      <c r="W29" s="110" t="b">
        <f t="shared" si="8"/>
        <v>1</v>
      </c>
      <c r="X29" s="146">
        <f t="shared" si="9"/>
        <v>-1.0231182220876711E-10</v>
      </c>
      <c r="Y29" s="50" t="b">
        <f>ABS(X29/10000)&lt;=ABS('General Settings'!$D$26)</f>
        <v>1</v>
      </c>
      <c r="AG29" s="156" t="e">
        <f>NA()</f>
        <v>#N/A</v>
      </c>
    </row>
    <row r="30" spans="3:33" x14ac:dyDescent="0.2">
      <c r="M30" s="110" t="s">
        <v>146</v>
      </c>
      <c r="N30" s="110" t="s">
        <v>67</v>
      </c>
      <c r="O30" s="110" t="str">
        <f t="shared" si="6"/>
        <v>11M</v>
      </c>
      <c r="P30" s="110" t="str">
        <f t="shared" si="7"/>
        <v>EUR8x11F_Quote</v>
      </c>
      <c r="Q30" s="122"/>
      <c r="R30" s="111">
        <f>_xll.qlInterestRateIndexFixingDate(Index3M,S30)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42695</v>
      </c>
      <c r="U30" s="112">
        <f>_xll.qlIndexFixing(Index3M,R30,TRUE,_xll.ohTrigger(Trigger,Trigger3M,InterestRatesTrigger))</f>
        <v>-1.9000000035926271E-3</v>
      </c>
      <c r="V30" s="112">
        <f>_xll.qlQuoteValue(P30,_xll.ohTrigger(Trigger,Trigger3M,InterestRatesTrigger))</f>
        <v>-1.9E-3</v>
      </c>
      <c r="W30" s="110" t="b">
        <f t="shared" si="8"/>
        <v>1</v>
      </c>
      <c r="X30" s="146">
        <f t="shared" si="9"/>
        <v>-3.5926270638975133E-8</v>
      </c>
      <c r="Y30" s="50" t="b">
        <f>ABS(X30/10000)&lt;=ABS('General Settings'!$D$26)</f>
        <v>1</v>
      </c>
      <c r="AG30" s="156" t="e">
        <f>NA()</f>
        <v>#N/A</v>
      </c>
    </row>
    <row r="31" spans="3:33" x14ac:dyDescent="0.2">
      <c r="K31" s="61" t="b">
        <v>0</v>
      </c>
      <c r="M31" s="110" t="s">
        <v>146</v>
      </c>
      <c r="N31" s="110" t="s">
        <v>68</v>
      </c>
      <c r="O31" s="110" t="str">
        <f t="shared" si="6"/>
        <v>12M</v>
      </c>
      <c r="P31" s="110" t="str">
        <f t="shared" si="7"/>
        <v>EUR9x12F_Quote</v>
      </c>
      <c r="Q31" s="122"/>
      <c r="R31" s="111">
        <f>_xll.qlInterestRateIndexFixingDate(Index3M,S31)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42725</v>
      </c>
      <c r="U31" s="112">
        <f>_xll.qlIndexFixing(Index3M,R31,TRUE,_xll.ohTrigger(Trigger,Trigger3M,InterestRatesTrigger))</f>
        <v>-1.9100000000106243E-3</v>
      </c>
      <c r="V31" s="112">
        <f>_xll.qlQuoteValue(P31,_xll.ohTrigger(Trigger,Trigger3M,InterestRatesTrigger))</f>
        <v>-1.91E-3</v>
      </c>
      <c r="W31" s="110" t="b">
        <f t="shared" si="8"/>
        <v>1</v>
      </c>
      <c r="X31" s="146">
        <f t="shared" si="9"/>
        <v>-1.0624313928619955E-10</v>
      </c>
      <c r="Y31" s="50" t="b">
        <f>ABS(X31/10000)&lt;=ABS('General Settings'!$D$26)</f>
        <v>1</v>
      </c>
      <c r="AG31" s="156" t="e">
        <f>NA()</f>
        <v>#N/A</v>
      </c>
    </row>
    <row r="32" spans="3:33" x14ac:dyDescent="0.2">
      <c r="M32" s="110" t="s">
        <v>146</v>
      </c>
      <c r="N32" s="110" t="s">
        <v>69</v>
      </c>
      <c r="O32" s="110" t="str">
        <f t="shared" si="6"/>
        <v>13M</v>
      </c>
      <c r="P32" s="110" t="str">
        <f t="shared" si="7"/>
        <v>EUR10x13F_Quote</v>
      </c>
      <c r="Q32" s="122"/>
      <c r="R32" s="111">
        <f>_xll.qlInterestRateIndexFixingDate(Index3M,S32)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42758</v>
      </c>
      <c r="U32" s="112">
        <f>_xll.qlIndexFixing(Index3M,R32,TRUE,_xll.ohTrigger(Trigger,Trigger3M,InterestRatesTrigger))</f>
        <v>-1.8800000000486275E-3</v>
      </c>
      <c r="V32" s="112">
        <f>_xll.qlQuoteValue(P32,_xll.ohTrigger(Trigger,Trigger3M,InterestRatesTrigger))</f>
        <v>-1.8799999999999999E-3</v>
      </c>
      <c r="W32" s="110" t="b">
        <f t="shared" si="8"/>
        <v>1</v>
      </c>
      <c r="X32" s="146">
        <f t="shared" si="9"/>
        <v>-4.8627551638147359E-10</v>
      </c>
      <c r="Y32" s="50" t="b">
        <f>ABS(X32/10000)&lt;=ABS('General Settings'!$D$26)</f>
        <v>1</v>
      </c>
      <c r="AG32" s="156" t="e">
        <f>NA()</f>
        <v>#N/A</v>
      </c>
    </row>
    <row r="33" spans="13:33" x14ac:dyDescent="0.2">
      <c r="M33" s="110" t="s">
        <v>146</v>
      </c>
      <c r="N33" s="110" t="s">
        <v>70</v>
      </c>
      <c r="O33" s="110" t="str">
        <f t="shared" si="6"/>
        <v>14M</v>
      </c>
      <c r="P33" s="110" t="str">
        <f t="shared" si="7"/>
        <v>EUR11x14F_Quote</v>
      </c>
      <c r="Q33" s="122"/>
      <c r="R33" s="111">
        <f>_xll.qlInterestRateIndexFixingDate(Index3M,S33)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42787</v>
      </c>
      <c r="U33" s="112">
        <f>_xll.qlIndexFixing(Index3M,R33,TRUE,_xll.ohTrigger(Trigger,Trigger3M,InterestRatesTrigger))</f>
        <v>-1.8699999999947866E-3</v>
      </c>
      <c r="V33" s="112">
        <f>_xll.qlQuoteValue(P33,_xll.ohTrigger(Trigger,Trigger3M,InterestRatesTrigger))</f>
        <v>-1.8699999999999999E-3</v>
      </c>
      <c r="W33" s="110" t="b">
        <f t="shared" si="8"/>
        <v>1</v>
      </c>
      <c r="X33" s="146">
        <f t="shared" si="9"/>
        <v>5.2132777261792995E-11</v>
      </c>
      <c r="Y33" s="50" t="b">
        <f>ABS(X33/10000)&lt;=ABS('General Settings'!$D$26)</f>
        <v>1</v>
      </c>
      <c r="AG33" s="156" t="e">
        <f>NA()</f>
        <v>#N/A</v>
      </c>
    </row>
    <row r="34" spans="13:33" x14ac:dyDescent="0.2">
      <c r="M34" s="110" t="s">
        <v>146</v>
      </c>
      <c r="N34" s="110" t="s">
        <v>102</v>
      </c>
      <c r="O34" s="110" t="str">
        <f t="shared" si="6"/>
        <v>15M</v>
      </c>
      <c r="P34" s="110" t="str">
        <f t="shared" si="7"/>
        <v>EUR12x15F_Quote</v>
      </c>
      <c r="Q34" s="122"/>
      <c r="R34" s="111">
        <f>_xll.qlInterestRateIndexFixingDate(Index3M,S34)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42815</v>
      </c>
      <c r="U34" s="112">
        <f>_xll.qlIndexFixing(Index3M,R34,TRUE,_xll.ohTrigger(Trigger,Trigger3M,InterestRatesTrigger))</f>
        <v>-1.8500000000147843E-3</v>
      </c>
      <c r="V34" s="112">
        <f>_xll.qlQuoteValue(P34,_xll.ohTrigger(Trigger,Trigger3M,InterestRatesTrigger))</f>
        <v>-1.8500000000000001E-3</v>
      </c>
      <c r="W34" s="110" t="b">
        <f t="shared" si="8"/>
        <v>1</v>
      </c>
      <c r="X34" s="146">
        <f t="shared" si="9"/>
        <v>-1.4784180824012338E-10</v>
      </c>
      <c r="Y34" s="50" t="b">
        <f>ABS(X34/10000)&lt;=ABS('General Settings'!$D$26)</f>
        <v>1</v>
      </c>
      <c r="AG34" s="157" t="e">
        <f>NA()</f>
        <v>#N/A</v>
      </c>
    </row>
    <row r="35" spans="13:33" x14ac:dyDescent="0.2">
      <c r="M35" s="52" t="s">
        <v>110</v>
      </c>
      <c r="N35" s="52"/>
      <c r="O35" s="52" t="str">
        <f>_xll.qlIMMNextCode(EvaluationDate+2,TRUE,Trigger)</f>
        <v>H6</v>
      </c>
      <c r="P35" s="52" t="str">
        <f t="shared" ref="P35:P60" si="10">Currency&amp;"FUT3M"&amp;O35&amp;QuoteSuffix</f>
        <v>EURFUT3MH6_Quote</v>
      </c>
      <c r="Q35" s="52" t="str">
        <f t="shared" ref="Q35:Q60" si="11">Currency&amp;"FUT3M"&amp;O35&amp;"ConvAdj"&amp;QuoteSuffix</f>
        <v>EURFUT3MH6ConvAdj_Quote</v>
      </c>
      <c r="R35" s="131">
        <f>_xll.qlInterestRateIndexFixingDate(Index3M,S35)</f>
        <v>42443</v>
      </c>
      <c r="S35" s="131">
        <f>_xll.qlIMMdate(O35)</f>
        <v>42445</v>
      </c>
      <c r="T35" s="131">
        <f>_xll.qlInterestRateIndexMaturity(Index3M,S35)</f>
        <v>42537</v>
      </c>
      <c r="U35" s="130">
        <f>_xll.qlIndexFixing(Index3M,R35,TRUE,_xll.ohTrigger(Trigger,Trigger3M,InterestRatesTrigger))</f>
        <v>-1.614432808509249E-3</v>
      </c>
      <c r="V35" s="130">
        <f>(100-_xll.qlQuoteValue(P35,_xll.ohTrigger(Trigger,Trigger3M,InterestRatesTrigger)))/100-_xll.qlQuoteValue(Q35,_xll.ohTrigger(Trigger,Trigger3M,InterestRatesTrigger))</f>
        <v>-1.6249999999999431E-3</v>
      </c>
      <c r="W35" s="52" t="b">
        <f>NOT(ISERROR(V35))</f>
        <v>1</v>
      </c>
      <c r="X35" s="148">
        <f t="shared" si="9"/>
        <v>0.10567191490694133</v>
      </c>
      <c r="Y35" s="52" t="b">
        <f>ABS(X35/10000)&lt;=ABS('General Settings'!$D$27)</f>
        <v>1</v>
      </c>
      <c r="AG35" s="155" t="e">
        <f>NA()</f>
        <v>#N/A</v>
      </c>
    </row>
    <row r="36" spans="13:33" x14ac:dyDescent="0.2">
      <c r="M36" s="50" t="s">
        <v>110</v>
      </c>
      <c r="N36" s="50"/>
      <c r="O36" s="50" t="str">
        <f>_xll.qlIMMNextCode(O35,TRUE,Trigger)</f>
        <v>M6</v>
      </c>
      <c r="P36" s="50" t="str">
        <f t="shared" si="10"/>
        <v>EURFUT3MM6_Quote</v>
      </c>
      <c r="Q36" s="50" t="str">
        <f t="shared" si="11"/>
        <v>EURFUT3MM6ConvAdj_Quote</v>
      </c>
      <c r="R36" s="120">
        <f>_xll.qlInterestRateIndexFixingDate(Index3M,S36)</f>
        <v>42534</v>
      </c>
      <c r="S36" s="120">
        <f>_xll.qlIMMdate(O36)</f>
        <v>42536</v>
      </c>
      <c r="T36" s="120">
        <f>_xll.qlInterestRateIndexMaturity(Index3M,S36)</f>
        <v>42628</v>
      </c>
      <c r="U36" s="125">
        <f>_xll.qlIndexFixing(Index3M,R36,TRUE,_xll.ohTrigger(Trigger,Trigger3M,InterestRatesTrigger))</f>
        <v>-1.8487746909357434E-3</v>
      </c>
      <c r="V36" s="125">
        <f>(100-_xll.qlQuoteValue(P36,_xll.ohTrigger(Trigger,Trigger3M,InterestRatesTrigger)))/100-_xll.qlQuoteValue(Q36,_xll.ohTrigger(Trigger,Trigger3M,InterestRatesTrigger))</f>
        <v>-1.8250000000000456E-3</v>
      </c>
      <c r="W36" s="50" t="b">
        <f t="shared" ref="W36:W60" si="12">NOT(ISERROR(V36))</f>
        <v>1</v>
      </c>
      <c r="X36" s="144">
        <f t="shared" si="9"/>
        <v>-0.23774690935697823</v>
      </c>
      <c r="Y36" s="50" t="b">
        <f>ABS(X36/10000)&lt;=ABS('General Settings'!$D$27)</f>
        <v>1</v>
      </c>
      <c r="AG36" s="156" t="e">
        <f>NA()</f>
        <v>#N/A</v>
      </c>
    </row>
    <row r="37" spans="13:33" x14ac:dyDescent="0.2">
      <c r="M37" s="50" t="s">
        <v>110</v>
      </c>
      <c r="N37" s="50"/>
      <c r="O37" s="50" t="str">
        <f>_xll.qlIMMNextCode(O36,TRUE,Trigger)</f>
        <v>U6</v>
      </c>
      <c r="P37" s="50" t="str">
        <f t="shared" si="10"/>
        <v>EURFUT3MU6_Quote</v>
      </c>
      <c r="Q37" s="50" t="str">
        <f t="shared" si="11"/>
        <v>EURFUT3MU6ConvAdj_Quote</v>
      </c>
      <c r="R37" s="120">
        <f>_xll.qlInterestRateIndexFixingDate(Index3M,S37)</f>
        <v>42632</v>
      </c>
      <c r="S37" s="120">
        <f>_xll.qlIMMdate(O37)</f>
        <v>42634</v>
      </c>
      <c r="T37" s="120">
        <f>_xll.qlInterestRateIndexMaturity(Index3M,S37)</f>
        <v>42725</v>
      </c>
      <c r="U37" s="125">
        <f>_xll.qlIndexFixing(Index3M,R37,TRUE,_xll.ohTrigger(Trigger,Trigger3M,InterestRatesTrigger))</f>
        <v>-1.9100000000106243E-3</v>
      </c>
      <c r="V37" s="125">
        <f>(100-_xll.qlQuoteValue(P37,_xll.ohTrigger(Trigger,Trigger3M,InterestRatesTrigger)))/100-_xll.qlQuoteValue(Q37,_xll.ohTrigger(Trigger,Trigger3M,InterestRatesTrigger))</f>
        <v>-1.9249999999999545E-3</v>
      </c>
      <c r="W37" s="50" t="b">
        <f t="shared" si="12"/>
        <v>1</v>
      </c>
      <c r="X37" s="144">
        <f t="shared" si="9"/>
        <v>0.1499999998933019</v>
      </c>
      <c r="Y37" s="50" t="b">
        <f>ABS(X37/10000)&lt;=ABS('General Settings'!$D$27)</f>
        <v>1</v>
      </c>
      <c r="AG37" s="156" t="e">
        <f>NA()</f>
        <v>#N/A</v>
      </c>
    </row>
    <row r="38" spans="13:33" x14ac:dyDescent="0.2">
      <c r="M38" s="50" t="s">
        <v>110</v>
      </c>
      <c r="N38" s="50"/>
      <c r="O38" s="50" t="str">
        <f>_xll.qlIMMNextCode(O37,TRUE,Trigger)</f>
        <v>Z6</v>
      </c>
      <c r="P38" s="50" t="str">
        <f t="shared" si="10"/>
        <v>EURFUT3MZ6_Quote</v>
      </c>
      <c r="Q38" s="50" t="str">
        <f t="shared" si="11"/>
        <v>EURFUT3MZ6ConvAdj_Quote</v>
      </c>
      <c r="R38" s="120">
        <f>_xll.qlInterestRateIndexFixingDate(Index3M,S38)</f>
        <v>42723</v>
      </c>
      <c r="S38" s="120">
        <f>_xll.qlIMMdate(O38)</f>
        <v>42725</v>
      </c>
      <c r="T38" s="120">
        <f>_xll.qlInterestRateIndexMaturity(Index3M,S38)</f>
        <v>42815</v>
      </c>
      <c r="U38" s="125">
        <f>_xll.qlIndexFixing(Index3M,R38,TRUE,_xll.ohTrigger(Trigger,Trigger3M,InterestRatesTrigger))</f>
        <v>-1.8500000000147843E-3</v>
      </c>
      <c r="V38" s="125">
        <f>(100-_xll.qlQuoteValue(P38,_xll.ohTrigger(Trigger,Trigger3M,InterestRatesTrigger)))/100-_xll.qlQuoteValue(Q38,_xll.ohTrigger(Trigger,Trigger3M,InterestRatesTrigger))</f>
        <v>-1.8749999999999999E-3</v>
      </c>
      <c r="W38" s="50" t="b">
        <f t="shared" si="12"/>
        <v>1</v>
      </c>
      <c r="X38" s="144">
        <f t="shared" si="9"/>
        <v>0.24999999985215668</v>
      </c>
      <c r="Y38" s="50" t="b">
        <f>ABS(X38/10000)&lt;=ABS('General Settings'!$D$27)</f>
        <v>1</v>
      </c>
      <c r="AG38" s="156" t="e">
        <f>NA()</f>
        <v>#N/A</v>
      </c>
    </row>
    <row r="39" spans="13:33" x14ac:dyDescent="0.2">
      <c r="M39" s="110" t="s">
        <v>110</v>
      </c>
      <c r="N39" s="110"/>
      <c r="O39" s="110" t="str">
        <f>_xll.qlIMMNextCode(O38,TRUE,Trigger)</f>
        <v>H7</v>
      </c>
      <c r="P39" s="110" t="str">
        <f t="shared" si="10"/>
        <v>EURFUT3MH7_Quote</v>
      </c>
      <c r="Q39" s="110" t="str">
        <f t="shared" si="11"/>
        <v>EURFUT3MH7ConvAdj_Quote</v>
      </c>
      <c r="R39" s="111">
        <f>_xll.qlInterestRateIndexFixingDate(Index3M,S39)</f>
        <v>42807</v>
      </c>
      <c r="S39" s="111">
        <f>_xll.qlIMMdate(O39)</f>
        <v>42809</v>
      </c>
      <c r="T39" s="111">
        <f>_xll.qlInterestRateIndexMaturity(Index3M,S39)</f>
        <v>42901</v>
      </c>
      <c r="U39" s="112">
        <f>_xll.qlIndexFixing(Index3M,R39,TRUE,_xll.ohTrigger(Trigger,Trigger3M,InterestRatesTrigger))</f>
        <v>-1.6750000012860403E-3</v>
      </c>
      <c r="V39" s="112">
        <f>(100-_xll.qlQuoteValue(P39,_xll.ohTrigger(Trigger,Trigger3M,InterestRatesTrigger)))/100-_xll.qlQuoteValue(Q39,_xll.ohTrigger(Trigger,Trigger3M,InterestRatesTrigger))</f>
        <v>-1.6750000000000397E-3</v>
      </c>
      <c r="W39" s="110" t="b">
        <f t="shared" si="12"/>
        <v>1</v>
      </c>
      <c r="X39" s="146">
        <f t="shared" si="9"/>
        <v>-1.2860006028819759E-8</v>
      </c>
      <c r="Y39" s="50" t="b">
        <f>ABS(X39/10000)&lt;=ABS('General Settings'!$D$27)</f>
        <v>1</v>
      </c>
      <c r="AG39" s="156" t="e">
        <f>NA()</f>
        <v>#N/A</v>
      </c>
    </row>
    <row r="40" spans="13:33" x14ac:dyDescent="0.2">
      <c r="M40" s="110" t="s">
        <v>110</v>
      </c>
      <c r="N40" s="110"/>
      <c r="O40" s="110" t="str">
        <f>_xll.qlIMMNextCode(O39,TRUE,Trigger)</f>
        <v>M7</v>
      </c>
      <c r="P40" s="110" t="str">
        <f t="shared" si="10"/>
        <v>EURFUT3MM7_Quote</v>
      </c>
      <c r="Q40" s="110" t="str">
        <f t="shared" si="11"/>
        <v>EURFUT3MM7ConvAdj_Quote</v>
      </c>
      <c r="R40" s="111">
        <f>_xll.qlInterestRateIndexFixingDate(Index3M,S40)</f>
        <v>42905</v>
      </c>
      <c r="S40" s="111">
        <f>_xll.qlIMMdate(O40)</f>
        <v>42907</v>
      </c>
      <c r="T40" s="111">
        <f>_xll.qlInterestRateIndexMaturity(Index3M,S40)</f>
        <v>42999</v>
      </c>
      <c r="U40" s="112">
        <f>_xll.qlIndexFixing(Index3M,R40,TRUE,_xll.ohTrigger(Trigger,Trigger3M,InterestRatesTrigger))</f>
        <v>-1.3750000007979421E-3</v>
      </c>
      <c r="V40" s="112">
        <f>(100-_xll.qlQuoteValue(P40,_xll.ohTrigger(Trigger,Trigger3M,InterestRatesTrigger)))/100-_xll.qlQuoteValue(Q40,_xll.ohTrigger(Trigger,Trigger3M,InterestRatesTrigger))</f>
        <v>-1.3750000000000283E-3</v>
      </c>
      <c r="W40" s="110" t="b">
        <f t="shared" si="12"/>
        <v>1</v>
      </c>
      <c r="X40" s="146">
        <f t="shared" si="9"/>
        <v>-7.9791381835114805E-9</v>
      </c>
      <c r="Y40" s="50" t="b">
        <f>ABS(X40/10000)&lt;=ABS('General Settings'!$D$27)</f>
        <v>1</v>
      </c>
      <c r="AG40" s="156" t="e">
        <f>NA()</f>
        <v>#N/A</v>
      </c>
    </row>
    <row r="41" spans="13:33" x14ac:dyDescent="0.2">
      <c r="M41" s="110" t="s">
        <v>110</v>
      </c>
      <c r="N41" s="110"/>
      <c r="O41" s="110" t="str">
        <f>_xll.qlIMMNextCode(O40,TRUE,Trigger)</f>
        <v>U7</v>
      </c>
      <c r="P41" s="110" t="str">
        <f t="shared" si="10"/>
        <v>EURFUT3MU7_Quote</v>
      </c>
      <c r="Q41" s="110" t="str">
        <f t="shared" si="11"/>
        <v>EURFUT3MU7ConvAdj_Quote</v>
      </c>
      <c r="R41" s="111">
        <f>_xll.qlInterestRateIndexFixingDate(Index3M,S41)</f>
        <v>42996</v>
      </c>
      <c r="S41" s="111">
        <f>_xll.qlIMMdate(O41)</f>
        <v>42998</v>
      </c>
      <c r="T41" s="111">
        <f>_xll.qlInterestRateIndexMaturity(Index3M,S41)</f>
        <v>43089</v>
      </c>
      <c r="U41" s="112">
        <f>_xll.qlIndexFixing(Index3M,R41,TRUE,_xll.ohTrigger(Trigger,Trigger3M,InterestRatesTrigger))</f>
        <v>-9.7500000094267146E-4</v>
      </c>
      <c r="V41" s="112">
        <f>(100-_xll.qlQuoteValue(P41,_xll.ohTrigger(Trigger,Trigger3M,InterestRatesTrigger)))/100-_xll.qlQuoteValue(Q41,_xll.ohTrigger(Trigger,Trigger3M,InterestRatesTrigger))</f>
        <v>-9.7499999999996591E-4</v>
      </c>
      <c r="W41" s="110" t="b">
        <f t="shared" si="12"/>
        <v>1</v>
      </c>
      <c r="X41" s="146">
        <f t="shared" si="9"/>
        <v>-9.4270554903963522E-9</v>
      </c>
      <c r="Y41" s="50" t="b">
        <f>ABS(X41/10000)&lt;=ABS('General Settings'!$D$27)</f>
        <v>1</v>
      </c>
      <c r="AG41" s="156" t="e">
        <f>NA()</f>
        <v>#N/A</v>
      </c>
    </row>
    <row r="42" spans="13:33" x14ac:dyDescent="0.2">
      <c r="M42" s="110" t="s">
        <v>110</v>
      </c>
      <c r="N42" s="110"/>
      <c r="O42" s="110" t="str">
        <f>_xll.qlIMMNextCode(O41,TRUE,Trigger)</f>
        <v>Z7</v>
      </c>
      <c r="P42" s="110" t="str">
        <f t="shared" si="10"/>
        <v>EURFUT3MZ7_Quote</v>
      </c>
      <c r="Q42" s="110" t="str">
        <f t="shared" si="11"/>
        <v>EURFUT3MZ7ConvAdj_Quote</v>
      </c>
      <c r="R42" s="111">
        <f>_xll.qlInterestRateIndexFixingDate(Index3M,S42)</f>
        <v>43087</v>
      </c>
      <c r="S42" s="111">
        <f>_xll.qlIMMdate(O42)</f>
        <v>43089</v>
      </c>
      <c r="T42" s="111">
        <f>_xll.qlInterestRateIndexMaturity(Index3M,S42)</f>
        <v>43179</v>
      </c>
      <c r="U42" s="112">
        <f>_xll.qlIndexFixing(Index3M,R42,TRUE,_xll.ohTrigger(Trigger,Trigger3M,InterestRatesTrigger))</f>
        <v>-4.2500000004119798E-4</v>
      </c>
      <c r="V42" s="112">
        <f>(100-_xll.qlQuoteValue(P42,_xll.ohTrigger(Trigger,Trigger3M,InterestRatesTrigger)))/100-_xll.qlQuoteValue(Q42,_xll.ohTrigger(Trigger,Trigger3M,InterestRatesTrigger))</f>
        <v>-4.2500000000003977E-4</v>
      </c>
      <c r="W42" s="110" t="b">
        <f t="shared" si="12"/>
        <v>1</v>
      </c>
      <c r="X42" s="146">
        <f t="shared" si="9"/>
        <v>-4.1158211821351598E-10</v>
      </c>
      <c r="Y42" s="50" t="b">
        <f>ABS(X42/10000)&lt;=ABS('General Settings'!$D$27)</f>
        <v>1</v>
      </c>
      <c r="AG42" s="157" t="e">
        <f>NA()</f>
        <v>#N/A</v>
      </c>
    </row>
    <row r="43" spans="13:33" x14ac:dyDescent="0.2">
      <c r="M43" s="149" t="s">
        <v>110</v>
      </c>
      <c r="N43" s="149"/>
      <c r="O43" s="149" t="str">
        <f>_xll.qlIMMNextCode(O42,TRUE,Trigger)</f>
        <v>H8</v>
      </c>
      <c r="P43" s="149" t="str">
        <f t="shared" si="10"/>
        <v>EURFUT3MH8_Quote</v>
      </c>
      <c r="Q43" s="149" t="str">
        <f t="shared" si="11"/>
        <v>EURFUT3MH8ConvAdj_Quote</v>
      </c>
      <c r="R43" s="150">
        <f>_xll.qlInterestRateIndexFixingDate(Index3M,S43)</f>
        <v>43178</v>
      </c>
      <c r="S43" s="150">
        <f>_xll.qlIMMdate(O43)</f>
        <v>43180</v>
      </c>
      <c r="T43" s="150">
        <f>_xll.qlInterestRateIndexMaturity(Index3M,S43)</f>
        <v>43272</v>
      </c>
      <c r="U43" s="151">
        <f>_xll.qlIndexFixing(Index3M,R43,TRUE,_xll.ohTrigger(Trigger,Trigger3M,InterestRatesTrigger))</f>
        <v>2.4032981282366876E-4</v>
      </c>
      <c r="V43" s="151">
        <f>(100-_xll.qlQuoteValue(P43,_xll.ohTrigger(Trigger,Trigger3M,InterestRatesTrigger)))/100-_xll.qlQuoteValue(Q43,_xll.ohTrigger(Trigger,Trigger3M,InterestRatesTrigger))</f>
        <v>1.7499999999998295E-4</v>
      </c>
      <c r="W43" s="149" t="b">
        <f t="shared" si="12"/>
        <v>1</v>
      </c>
      <c r="X43" s="152">
        <f t="shared" si="9"/>
        <v>0.65329812823685807</v>
      </c>
      <c r="Y43" s="149" t="b">
        <f>ABS(X43/10000)&lt;=ABS('General Settings'!$D$27)</f>
        <v>1</v>
      </c>
      <c r="AG43" s="156" t="e">
        <f>NA()</f>
        <v>#N/A</v>
      </c>
    </row>
    <row r="44" spans="13:33" x14ac:dyDescent="0.2">
      <c r="M44" s="50" t="s">
        <v>110</v>
      </c>
      <c r="N44" s="50"/>
      <c r="O44" s="50" t="str">
        <f>_xll.qlIMMNextCode(O43,TRUE,Trigger)</f>
        <v>M8</v>
      </c>
      <c r="P44" s="50" t="str">
        <f t="shared" si="10"/>
        <v>EURFUT3MM8_Quote</v>
      </c>
      <c r="Q44" s="50" t="str">
        <f t="shared" si="11"/>
        <v>EURFUT3MM8ConvAdj_Quote</v>
      </c>
      <c r="R44" s="120">
        <f>_xll.qlInterestRateIndexFixingDate(Index3M,S44)</f>
        <v>43269</v>
      </c>
      <c r="S44" s="120">
        <f>_xll.qlIMMdate(O44)</f>
        <v>43271</v>
      </c>
      <c r="T44" s="120">
        <f>_xll.qlInterestRateIndexMaturity(Index3M,S44)</f>
        <v>43363</v>
      </c>
      <c r="U44" s="125">
        <f>_xll.qlIndexFixing(Index3M,R44,TRUE,_xll.ohTrigger(Trigger,Trigger3M,InterestRatesTrigger))</f>
        <v>9.8142554879117631E-4</v>
      </c>
      <c r="V44" s="125">
        <f>(100-_xll.qlQuoteValue(P44,_xll.ohTrigger(Trigger,Trigger3M,InterestRatesTrigger)))/100-_xll.qlQuoteValue(Q44,_xll.ohTrigger(Trigger,Trigger3M,InterestRatesTrigger))</f>
        <v>9.2500000000001132E-4</v>
      </c>
      <c r="W44" s="50" t="b">
        <f t="shared" si="12"/>
        <v>1</v>
      </c>
      <c r="X44" s="144">
        <f t="shared" si="9"/>
        <v>0.56425548791164992</v>
      </c>
      <c r="Y44" s="50" t="b">
        <f>ABS(X44/10000)&lt;=ABS('General Settings'!$D$27)</f>
        <v>1</v>
      </c>
      <c r="AG44" s="156" t="e">
        <f>NA()</f>
        <v>#N/A</v>
      </c>
    </row>
    <row r="45" spans="13:33" x14ac:dyDescent="0.2">
      <c r="M45" s="50" t="s">
        <v>110</v>
      </c>
      <c r="N45" s="50"/>
      <c r="O45" s="50" t="str">
        <f>_xll.qlIMMNextCode(O44,TRUE,Trigger)</f>
        <v>U8</v>
      </c>
      <c r="P45" s="50" t="str">
        <f t="shared" si="10"/>
        <v>EURFUT3MU8_Quote</v>
      </c>
      <c r="Q45" s="50" t="str">
        <f t="shared" si="11"/>
        <v>EURFUT3MU8ConvAdj_Quote</v>
      </c>
      <c r="R45" s="120">
        <f>_xll.qlInterestRateIndexFixingDate(Index3M,S45)</f>
        <v>43360</v>
      </c>
      <c r="S45" s="120">
        <f>_xll.qlIMMdate(O45)</f>
        <v>43362</v>
      </c>
      <c r="T45" s="120">
        <f>_xll.qlInterestRateIndexMaturity(Index3M,S45)</f>
        <v>43453</v>
      </c>
      <c r="U45" s="125">
        <f>_xll.qlIndexFixing(Index3M,R45,TRUE,_xll.ohTrigger(Trigger,Trigger3M,InterestRatesTrigger))</f>
        <v>1.7864110441356341E-3</v>
      </c>
      <c r="V45" s="125">
        <f>(100-_xll.qlQuoteValue(P45,_xll.ohTrigger(Trigger,Trigger3M,InterestRatesTrigger)))/100-_xll.qlQuoteValue(Q45,_xll.ohTrigger(Trigger,Trigger3M,InterestRatesTrigger))</f>
        <v>1.775000000000091E-3</v>
      </c>
      <c r="W45" s="50" t="b">
        <f t="shared" si="12"/>
        <v>1</v>
      </c>
      <c r="X45" s="144">
        <f t="shared" si="9"/>
        <v>0.11411044135543111</v>
      </c>
      <c r="Y45" s="50" t="b">
        <f>ABS(X45/10000)&lt;=ABS('General Settings'!$D$27)</f>
        <v>1</v>
      </c>
      <c r="AG45" s="156" t="e">
        <f>NA()</f>
        <v>#N/A</v>
      </c>
    </row>
    <row r="46" spans="13:33" x14ac:dyDescent="0.2">
      <c r="M46" s="50" t="s">
        <v>110</v>
      </c>
      <c r="N46" s="50"/>
      <c r="O46" s="50" t="str">
        <f>_xll.qlIMMNextCode(O45,TRUE,Trigger)</f>
        <v>Z8</v>
      </c>
      <c r="P46" s="50" t="str">
        <f t="shared" si="10"/>
        <v>EURFUT3MZ8_Quote</v>
      </c>
      <c r="Q46" s="50" t="str">
        <f t="shared" si="11"/>
        <v>EURFUT3MZ8ConvAdj_Quote</v>
      </c>
      <c r="R46" s="120">
        <f>_xll.qlInterestRateIndexFixingDate(Index3M,S46)</f>
        <v>43451</v>
      </c>
      <c r="S46" s="120">
        <f>_xll.qlIMMdate(O46)</f>
        <v>43453</v>
      </c>
      <c r="T46" s="120">
        <f>_xll.qlInterestRateIndexMaturity(Index3M,S46)</f>
        <v>43543</v>
      </c>
      <c r="U46" s="125">
        <f>_xll.qlIndexFixing(Index3M,R46,TRUE,_xll.ohTrigger(Trigger,Trigger3M,InterestRatesTrigger))</f>
        <v>2.6427524029797311E-3</v>
      </c>
      <c r="V46" s="125">
        <f>(100-_xll.qlQuoteValue(P46,_xll.ohTrigger(Trigger,Trigger3M,InterestRatesTrigger)))/100-_xll.qlQuoteValue(Q46,_xll.ohTrigger(Trigger,Trigger3M,InterestRatesTrigger))</f>
        <v>2.7000000000001025E-3</v>
      </c>
      <c r="W46" s="50" t="b">
        <f t="shared" si="12"/>
        <v>1</v>
      </c>
      <c r="X46" s="144">
        <f t="shared" si="9"/>
        <v>-0.57247597020371366</v>
      </c>
      <c r="Y46" s="50" t="b">
        <f>ABS(X46/10000)&lt;=ABS('General Settings'!$D$27)</f>
        <v>1</v>
      </c>
      <c r="AG46" s="156" t="e">
        <f>NA()</f>
        <v>#N/A</v>
      </c>
    </row>
    <row r="47" spans="13:33" x14ac:dyDescent="0.2">
      <c r="M47" s="50" t="s">
        <v>110</v>
      </c>
      <c r="N47" s="50"/>
      <c r="O47" s="50" t="str">
        <f>_xll.qlIMMNextCode(O46,TRUE,Trigger)</f>
        <v>H9</v>
      </c>
      <c r="P47" s="50" t="str">
        <f t="shared" si="10"/>
        <v>EURFUT3MH9_Quote</v>
      </c>
      <c r="Q47" s="50" t="str">
        <f t="shared" si="11"/>
        <v>EURFUT3MH9ConvAdj_Quote</v>
      </c>
      <c r="R47" s="120">
        <f>_xll.qlInterestRateIndexFixingDate(Index3M,S47)</f>
        <v>43542</v>
      </c>
      <c r="S47" s="120">
        <f>_xll.qlIMMdate(O47)</f>
        <v>43544</v>
      </c>
      <c r="T47" s="120">
        <f>_xll.qlInterestRateIndexMaturity(Index3M,S47)</f>
        <v>43636</v>
      </c>
      <c r="U47" s="125">
        <f>_xll.qlIndexFixing(Index3M,R47,TRUE,_xll.ohTrigger(Trigger,Trigger3M,InterestRatesTrigger))</f>
        <v>3.5375089399769526E-3</v>
      </c>
      <c r="V47" s="125">
        <f>(100-_xll.qlQuoteValue(P47,_xll.ohTrigger(Trigger,Trigger3M,InterestRatesTrigger)))/100-_xll.qlQuoteValue(Q47,_xll.ohTrigger(Trigger,Trigger3M,InterestRatesTrigger))</f>
        <v>3.6249999999999716E-3</v>
      </c>
      <c r="W47" s="50" t="b">
        <f t="shared" si="12"/>
        <v>1</v>
      </c>
      <c r="X47" s="144">
        <f t="shared" si="9"/>
        <v>-0.87491060023018974</v>
      </c>
      <c r="Y47" s="50" t="b">
        <f>ABS(X47/10000)&lt;=ABS('General Settings'!$D$27)</f>
        <v>1</v>
      </c>
      <c r="AG47" s="156" t="e">
        <f>NA()</f>
        <v>#N/A</v>
      </c>
    </row>
    <row r="48" spans="13:33" x14ac:dyDescent="0.2">
      <c r="M48" s="50" t="s">
        <v>110</v>
      </c>
      <c r="N48" s="50"/>
      <c r="O48" s="50" t="str">
        <f>_xll.qlIMMNextCode(O47,TRUE,Trigger)</f>
        <v>M9</v>
      </c>
      <c r="P48" s="50" t="str">
        <f t="shared" si="10"/>
        <v>EURFUT3MM9_Quote</v>
      </c>
      <c r="Q48" s="50" t="str">
        <f t="shared" si="11"/>
        <v>EURFUT3MM9ConvAdj_Quote</v>
      </c>
      <c r="R48" s="120">
        <f>_xll.qlInterestRateIndexFixingDate(Index3M,S48)</f>
        <v>43633</v>
      </c>
      <c r="S48" s="120">
        <f>_xll.qlIMMdate(O48)</f>
        <v>43635</v>
      </c>
      <c r="T48" s="120">
        <f>_xll.qlInterestRateIndexMaturity(Index3M,S48)</f>
        <v>43727</v>
      </c>
      <c r="U48" s="125">
        <f>_xll.qlIndexFixing(Index3M,R48,TRUE,_xll.ohTrigger(Trigger,Trigger3M,InterestRatesTrigger))</f>
        <v>4.4238800230869324E-3</v>
      </c>
      <c r="V48" s="125">
        <f>(100-_xll.qlQuoteValue(P48,_xll.ohTrigger(Trigger,Trigger3M,InterestRatesTrigger)))/100-_xll.qlQuoteValue(Q48,_xll.ohTrigger(Trigger,Trigger3M,InterestRatesTrigger))</f>
        <v>4.499999999999886E-3</v>
      </c>
      <c r="W48" s="50" t="b">
        <f t="shared" si="12"/>
        <v>1</v>
      </c>
      <c r="X48" s="144">
        <f t="shared" si="9"/>
        <v>-0.76119976912953669</v>
      </c>
      <c r="Y48" s="50" t="b">
        <f>ABS(X48/10000)&lt;=ABS('General Settings'!$D$27)</f>
        <v>1</v>
      </c>
      <c r="AG48" s="156" t="e">
        <f>NA()</f>
        <v>#N/A</v>
      </c>
    </row>
    <row r="49" spans="12:33" x14ac:dyDescent="0.2">
      <c r="M49" s="50" t="s">
        <v>110</v>
      </c>
      <c r="N49" s="50"/>
      <c r="O49" s="50" t="str">
        <f>_xll.qlIMMNextCode(O48,TRUE,Trigger)</f>
        <v>U9</v>
      </c>
      <c r="P49" s="50" t="str">
        <f t="shared" si="10"/>
        <v>EURFUT3MU9_Quote</v>
      </c>
      <c r="Q49" s="50" t="str">
        <f t="shared" si="11"/>
        <v>EURFUT3MU9ConvAdj_Quote</v>
      </c>
      <c r="R49" s="120">
        <f>_xll.qlInterestRateIndexFixingDate(Index3M,S49)</f>
        <v>43724</v>
      </c>
      <c r="S49" s="120">
        <f>_xll.qlIMMdate(O49)</f>
        <v>43726</v>
      </c>
      <c r="T49" s="120">
        <f>_xll.qlInterestRateIndexMaturity(Index3M,S49)</f>
        <v>43817</v>
      </c>
      <c r="U49" s="125">
        <f>_xll.qlIndexFixing(Index3M,R49,TRUE,_xll.ohTrigger(Trigger,Trigger3M,InterestRatesTrigger))</f>
        <v>5.2872657182329334E-3</v>
      </c>
      <c r="V49" s="125">
        <f>(100-_xll.qlQuoteValue(P49,_xll.ohTrigger(Trigger,Trigger3M,InterestRatesTrigger)))/100-_xll.qlQuoteValue(Q49,_xll.ohTrigger(Trigger,Trigger3M,InterestRatesTrigger))</f>
        <v>5.3749999999999432E-3</v>
      </c>
      <c r="W49" s="50" t="b">
        <f t="shared" si="12"/>
        <v>1</v>
      </c>
      <c r="X49" s="144">
        <f t="shared" si="9"/>
        <v>-0.87734281767009803</v>
      </c>
      <c r="Y49" s="50" t="b">
        <f>ABS(X49/10000)&lt;=ABS('General Settings'!$D$27)</f>
        <v>1</v>
      </c>
      <c r="AG49" s="156" t="e">
        <f>NA()</f>
        <v>#N/A</v>
      </c>
    </row>
    <row r="50" spans="12:33" x14ac:dyDescent="0.2">
      <c r="M50" s="50" t="s">
        <v>110</v>
      </c>
      <c r="N50" s="50"/>
      <c r="O50" s="50" t="str">
        <f>_xll.qlIMMNextCode(O49,TRUE,Trigger)</f>
        <v>Z9</v>
      </c>
      <c r="P50" s="50" t="str">
        <f t="shared" si="10"/>
        <v>EURFUT3MZ9_Quote</v>
      </c>
      <c r="Q50" s="50" t="str">
        <f t="shared" si="11"/>
        <v>EURFUT3MZ9ConvAdj_Quote</v>
      </c>
      <c r="R50" s="120">
        <f>_xll.qlInterestRateIndexFixingDate(Index3M,S50)</f>
        <v>43815</v>
      </c>
      <c r="S50" s="120">
        <f>_xll.qlIMMdate(O50)</f>
        <v>43817</v>
      </c>
      <c r="T50" s="120">
        <f>_xll.qlInterestRateIndexMaturity(Index3M,S50)</f>
        <v>43908</v>
      </c>
      <c r="U50" s="125">
        <f>_xll.qlIndexFixing(Index3M,R50,TRUE,_xll.ohTrigger(Trigger,Trigger3M,InterestRatesTrigger))</f>
        <v>6.1220132821175844E-3</v>
      </c>
      <c r="V50" s="125">
        <f>(100-_xll.qlQuoteValue(P50,_xll.ohTrigger(Trigger,Trigger3M,InterestRatesTrigger)))/100-_xll.qlQuoteValue(Q50,_xll.ohTrigger(Trigger,Trigger3M,InterestRatesTrigger))</f>
        <v>6.2749999999999776E-3</v>
      </c>
      <c r="W50" s="50" t="b">
        <f t="shared" si="12"/>
        <v>1</v>
      </c>
      <c r="X50" s="144">
        <f t="shared" si="9"/>
        <v>-1.529867178823932</v>
      </c>
      <c r="Y50" s="50" t="b">
        <f>ABS(X50/10000)&lt;=ABS('General Settings'!$D$27)</f>
        <v>1</v>
      </c>
      <c r="AG50" s="156" t="e">
        <f>NA()</f>
        <v>#N/A</v>
      </c>
    </row>
    <row r="51" spans="12:33" x14ac:dyDescent="0.2">
      <c r="M51" s="50" t="s">
        <v>110</v>
      </c>
      <c r="N51" s="50"/>
      <c r="O51" s="50" t="str">
        <f>_xll.qlIMMNextCode(O50,TRUE,Trigger)</f>
        <v>H0</v>
      </c>
      <c r="P51" s="50" t="str">
        <f t="shared" si="10"/>
        <v>EURFUT3MH0_Quote</v>
      </c>
      <c r="Q51" s="50" t="str">
        <f t="shared" si="11"/>
        <v>EURFUT3MH0ConvAdj_Quote</v>
      </c>
      <c r="R51" s="120">
        <f>_xll.qlInterestRateIndexFixingDate(Index3M,S51)</f>
        <v>43906</v>
      </c>
      <c r="S51" s="120">
        <f>_xll.qlIMMdate(O51)</f>
        <v>43908</v>
      </c>
      <c r="T51" s="120">
        <f>_xll.qlInterestRateIndexMaturity(Index3M,S51)</f>
        <v>44000</v>
      </c>
      <c r="U51" s="125">
        <f>_xll.qlIndexFixing(Index3M,R51,TRUE,_xll.ohTrigger(Trigger,Trigger3M,InterestRatesTrigger))</f>
        <v>6.9306779064699613E-3</v>
      </c>
      <c r="V51" s="125">
        <f>(100-_xll.qlQuoteValue(P51,_xll.ohTrigger(Trigger,Trigger3M,InterestRatesTrigger)))/100-_xll.qlQuoteValue(Q51,_xll.ohTrigger(Trigger,Trigger3M,InterestRatesTrigger))</f>
        <v>7.0749999999999598E-3</v>
      </c>
      <c r="W51" s="50" t="b">
        <f t="shared" si="12"/>
        <v>1</v>
      </c>
      <c r="X51" s="144">
        <f t="shared" si="9"/>
        <v>-1.4432209352999852</v>
      </c>
      <c r="Y51" s="50" t="b">
        <f>ABS(X51/10000)&lt;=ABS('General Settings'!$D$27)</f>
        <v>1</v>
      </c>
      <c r="AG51" s="156" t="e">
        <f>NA()</f>
        <v>#N/A</v>
      </c>
    </row>
    <row r="52" spans="12:33" x14ac:dyDescent="0.2">
      <c r="M52" s="50" t="s">
        <v>110</v>
      </c>
      <c r="N52" s="50"/>
      <c r="O52" s="50" t="str">
        <f>_xll.qlIMMNextCode(O51,TRUE,Trigger)</f>
        <v>M0</v>
      </c>
      <c r="P52" s="50" t="str">
        <f t="shared" si="10"/>
        <v>EURFUT3MM0_Quote</v>
      </c>
      <c r="Q52" s="50" t="str">
        <f t="shared" si="11"/>
        <v>EURFUT3MM0ConvAdj_Quote</v>
      </c>
      <c r="R52" s="120">
        <f>_xll.qlInterestRateIndexFixingDate(Index3M,S52)</f>
        <v>43997</v>
      </c>
      <c r="S52" s="120">
        <f>_xll.qlIMMdate(O52)</f>
        <v>43999</v>
      </c>
      <c r="T52" s="120">
        <f>_xll.qlInterestRateIndexMaturity(Index3M,S52)</f>
        <v>44091</v>
      </c>
      <c r="U52" s="125">
        <f>_xll.qlIndexFixing(Index3M,R52,TRUE,_xll.ohTrigger(Trigger,Trigger3M,InterestRatesTrigger))</f>
        <v>7.6972302048763574E-3</v>
      </c>
      <c r="V52" s="125">
        <f>(100-_xll.qlQuoteValue(P52,_xll.ohTrigger(Trigger,Trigger3M,InterestRatesTrigger)))/100-_xll.qlQuoteValue(Q52,_xll.ohTrigger(Trigger,Trigger3M,InterestRatesTrigger))</f>
        <v>7.899999999999921E-3</v>
      </c>
      <c r="W52" s="50" t="b">
        <f t="shared" si="12"/>
        <v>1</v>
      </c>
      <c r="X52" s="144">
        <f t="shared" si="9"/>
        <v>-2.0276979512356355</v>
      </c>
      <c r="Y52" s="50" t="b">
        <f>ABS(X52/10000)&lt;=ABS('General Settings'!$D$27)</f>
        <v>1</v>
      </c>
      <c r="AG52" s="156" t="e">
        <f>NA()</f>
        <v>#N/A</v>
      </c>
    </row>
    <row r="53" spans="12:33" x14ac:dyDescent="0.2">
      <c r="M53" s="50" t="s">
        <v>110</v>
      </c>
      <c r="N53" s="50"/>
      <c r="O53" s="50" t="str">
        <f>_xll.qlIMMNextCode(O52,TRUE,Trigger)</f>
        <v>U0</v>
      </c>
      <c r="P53" s="50" t="str">
        <f t="shared" si="10"/>
        <v>EURFUT3MU0_Quote</v>
      </c>
      <c r="Q53" s="50" t="str">
        <f t="shared" si="11"/>
        <v>EURFUT3MU0ConvAdj_Quote</v>
      </c>
      <c r="R53" s="120">
        <f>_xll.qlInterestRateIndexFixingDate(Index3M,S53)</f>
        <v>44088</v>
      </c>
      <c r="S53" s="120">
        <f>_xll.qlIMMdate(O53)</f>
        <v>44090</v>
      </c>
      <c r="T53" s="120">
        <f>_xll.qlInterestRateIndexMaturity(Index3M,S53)</f>
        <v>44181</v>
      </c>
      <c r="U53" s="125">
        <f>_xll.qlIndexFixing(Index3M,R53,TRUE,_xll.ohTrigger(Trigger,Trigger3M,InterestRatesTrigger))</f>
        <v>8.4099758211903398E-3</v>
      </c>
      <c r="V53" s="125">
        <f>(100-_xll.qlQuoteValue(P53,_xll.ohTrigger(Trigger,Trigger3M,InterestRatesTrigger)))/100-_xll.qlQuoteValue(Q53,_xll.ohTrigger(Trigger,Trigger3M,InterestRatesTrigger))</f>
        <v>8.7500000000000008E-3</v>
      </c>
      <c r="W53" s="50" t="b">
        <f t="shared" si="12"/>
        <v>1</v>
      </c>
      <c r="X53" s="144">
        <f t="shared" si="9"/>
        <v>-3.4002417880966105</v>
      </c>
      <c r="Y53" s="50" t="b">
        <f>ABS(X53/10000)&lt;=ABS('General Settings'!$D$27)</f>
        <v>1</v>
      </c>
      <c r="AG53" s="156" t="e">
        <f>NA()</f>
        <v>#N/A</v>
      </c>
    </row>
    <row r="54" spans="12:33" x14ac:dyDescent="0.2">
      <c r="M54" s="50" t="s">
        <v>110</v>
      </c>
      <c r="N54" s="50"/>
      <c r="O54" s="50" t="str">
        <f>_xll.qlIMMNextCode(O53,TRUE,Trigger)</f>
        <v>Z0</v>
      </c>
      <c r="P54" s="50" t="str">
        <f t="shared" si="10"/>
        <v>EURFUT3MZ0_Quote</v>
      </c>
      <c r="Q54" s="50" t="str">
        <f t="shared" si="11"/>
        <v>EURFUT3MZ0ConvAdj_Quote</v>
      </c>
      <c r="R54" s="120">
        <f>_xll.qlInterestRateIndexFixingDate(Index3M,S54)</f>
        <v>44179</v>
      </c>
      <c r="S54" s="120">
        <f>_xll.qlIMMdate(O54)</f>
        <v>44181</v>
      </c>
      <c r="T54" s="120">
        <f>_xll.qlInterestRateIndexMaturity(Index3M,S54)</f>
        <v>44271</v>
      </c>
      <c r="U54" s="125">
        <f>_xll.qlIndexFixing(Index3M,R54,TRUE,_xll.ohTrigger(Trigger,Trigger3M,InterestRatesTrigger))</f>
        <v>9.0747150830843282E-3</v>
      </c>
      <c r="V54" s="125">
        <f>(100-_xll.qlQuoteValue(P54,_xll.ohTrigger(Trigger,Trigger3M,InterestRatesTrigger)))/100-_xll.qlQuoteValue(Q54,_xll.ohTrigger(Trigger,Trigger3M,InterestRatesTrigger))</f>
        <v>9.499999999999887E-3</v>
      </c>
      <c r="W54" s="50" t="b">
        <f t="shared" si="12"/>
        <v>1</v>
      </c>
      <c r="X54" s="144">
        <f t="shared" si="9"/>
        <v>-4.2528491691555885</v>
      </c>
      <c r="Y54" s="50" t="b">
        <f>ABS(X54/10000)&lt;=ABS('General Settings'!$D$27)</f>
        <v>1</v>
      </c>
      <c r="AG54" s="156" t="e">
        <f>NA()</f>
        <v>#N/A</v>
      </c>
    </row>
    <row r="55" spans="12:33" x14ac:dyDescent="0.2">
      <c r="M55" s="50" t="s">
        <v>110</v>
      </c>
      <c r="N55" s="50"/>
      <c r="O55" s="50" t="str">
        <f>_xll.qlIMMNextCode(O54,TRUE,Trigger)</f>
        <v>H1</v>
      </c>
      <c r="P55" s="50" t="str">
        <f t="shared" si="10"/>
        <v>EURFUT3MH1_Quote</v>
      </c>
      <c r="Q55" s="50" t="str">
        <f t="shared" si="11"/>
        <v>EURFUT3MH1ConvAdj_Quote</v>
      </c>
      <c r="R55" s="120">
        <f>_xll.qlInterestRateIndexFixingDate(Index3M,S55)</f>
        <v>44270</v>
      </c>
      <c r="S55" s="120">
        <f>_xll.qlIMMdate(O55)</f>
        <v>44272</v>
      </c>
      <c r="T55" s="120">
        <f>_xll.qlInterestRateIndexMaturity(Index3M,S55)</f>
        <v>44364</v>
      </c>
      <c r="U55" s="125">
        <f>_xll.qlIndexFixing(Index3M,R55,TRUE,_xll.ohTrigger(Trigger,Trigger3M,InterestRatesTrigger))</f>
        <v>9.7621012588754111E-3</v>
      </c>
      <c r="V55" s="125">
        <f>(100-_xll.qlQuoteValue(P55,_xll.ohTrigger(Trigger,Trigger3M,InterestRatesTrigger)))/100-_xll.qlQuoteValue(Q55,_xll.ohTrigger(Trigger,Trigger3M,InterestRatesTrigger))</f>
        <v>1.0300000000000011E-2</v>
      </c>
      <c r="W55" s="50" t="b">
        <f t="shared" si="12"/>
        <v>1</v>
      </c>
      <c r="X55" s="144">
        <f t="shared" si="9"/>
        <v>-5.3789874112459941</v>
      </c>
      <c r="Y55" s="50" t="b">
        <f>ABS(X55/10000)&lt;=ABS('General Settings'!$D$27)</f>
        <v>0</v>
      </c>
      <c r="AG55" s="156" t="e">
        <f>NA()</f>
        <v>#N/A</v>
      </c>
    </row>
    <row r="56" spans="12:33" x14ac:dyDescent="0.2">
      <c r="M56" s="50" t="s">
        <v>110</v>
      </c>
      <c r="N56" s="50"/>
      <c r="O56" s="50" t="str">
        <f>_xll.qlIMMNextCode(O55,TRUE,Trigger)</f>
        <v>M1</v>
      </c>
      <c r="P56" s="50" t="str">
        <f t="shared" si="10"/>
        <v>EURFUT3MM1_Quote</v>
      </c>
      <c r="Q56" s="50" t="str">
        <f t="shared" si="11"/>
        <v>EURFUT3MM1ConvAdj_Quote</v>
      </c>
      <c r="R56" s="120">
        <f>_xll.qlInterestRateIndexFixingDate(Index3M,S56)</f>
        <v>44361</v>
      </c>
      <c r="S56" s="120">
        <f>_xll.qlIMMdate(O56)</f>
        <v>44363</v>
      </c>
      <c r="T56" s="120">
        <f>_xll.qlInterestRateIndexMaturity(Index3M,S56)</f>
        <v>44455</v>
      </c>
      <c r="U56" s="125">
        <f>_xll.qlIndexFixing(Index3M,R56,TRUE,_xll.ohTrigger(Trigger,Trigger3M,InterestRatesTrigger))</f>
        <v>1.0477179473053756E-2</v>
      </c>
      <c r="V56" s="125">
        <f>(100-_xll.qlQuoteValue(P56,_xll.ohTrigger(Trigger,Trigger3M,InterestRatesTrigger)))/100-_xll.qlQuoteValue(Q56,_xll.ohTrigger(Trigger,Trigger3M,InterestRatesTrigger))</f>
        <v>1.1099999999999994E-2</v>
      </c>
      <c r="W56" s="50" t="b">
        <f t="shared" si="12"/>
        <v>1</v>
      </c>
      <c r="X56" s="144">
        <f t="shared" si="9"/>
        <v>-6.2282052694623804</v>
      </c>
      <c r="Y56" s="50" t="b">
        <f>ABS(X56/10000)&lt;=ABS('General Settings'!$D$27)</f>
        <v>0</v>
      </c>
      <c r="AG56" s="156" t="e">
        <f>NA()</f>
        <v>#N/A</v>
      </c>
    </row>
    <row r="57" spans="12:33" x14ac:dyDescent="0.2">
      <c r="M57" s="94" t="s">
        <v>110</v>
      </c>
      <c r="N57" s="94"/>
      <c r="O57" s="94" t="str">
        <f>_xll.qlIMMNextCode(O56,TRUE,Trigger)</f>
        <v>U1</v>
      </c>
      <c r="P57" s="94" t="str">
        <f t="shared" si="10"/>
        <v>EURFUT3MU1_Quote</v>
      </c>
      <c r="Q57" s="94" t="str">
        <f t="shared" si="11"/>
        <v>EURFUT3MU1ConvAdj_Quote</v>
      </c>
      <c r="R57" s="106">
        <f>_xll.qlInterestRateIndexFixingDate(Index3M,S57)</f>
        <v>44452</v>
      </c>
      <c r="S57" s="106">
        <f>_xll.qlIMMdate(O57)</f>
        <v>44454</v>
      </c>
      <c r="T57" s="106">
        <f>_xll.qlInterestRateIndexMaturity(Index3M,S57)</f>
        <v>44545</v>
      </c>
      <c r="U57" s="97">
        <f>_xll.qlIndexFixing(Index3M,R57,TRUE,_xll.ohTrigger(Trigger,Trigger3M,InterestRatesTrigger))</f>
        <v>1.1229591431347949E-2</v>
      </c>
      <c r="V57" s="97">
        <f>(100-_xll.qlQuoteValue(P57,_xll.ohTrigger(Trigger,Trigger3M,InterestRatesTrigger)))/100-_xll.qlQuoteValue(Q57,_xll.ohTrigger(Trigger,Trigger3M,InterestRatesTrigger))</f>
        <v>1.1899999999999977E-2</v>
      </c>
      <c r="W57" s="94" t="b">
        <f t="shared" si="12"/>
        <v>1</v>
      </c>
      <c r="X57" s="153">
        <f t="shared" si="9"/>
        <v>-6.7040856865202736</v>
      </c>
      <c r="Y57" s="94" t="b">
        <f>ABS(X57/10000)&lt;=ABS('General Settings'!$D$27)</f>
        <v>0</v>
      </c>
      <c r="AG57" s="156" t="e">
        <f>NA()</f>
        <v>#N/A</v>
      </c>
    </row>
    <row r="58" spans="12:33" x14ac:dyDescent="0.2">
      <c r="M58" s="94" t="s">
        <v>110</v>
      </c>
      <c r="N58" s="94"/>
      <c r="O58" s="94" t="str">
        <f>_xll.qlIMMNextCode(O57,TRUE,Trigger)</f>
        <v>Z1</v>
      </c>
      <c r="P58" s="94" t="str">
        <f t="shared" si="10"/>
        <v>EURFUT3MZ1_Quote</v>
      </c>
      <c r="Q58" s="94" t="str">
        <f t="shared" si="11"/>
        <v>EURFUT3MZ1ConvAdj_Quote</v>
      </c>
      <c r="R58" s="106">
        <f>_xll.qlInterestRateIndexFixingDate(Index3M,S58)</f>
        <v>44543</v>
      </c>
      <c r="S58" s="106">
        <f>_xll.qlIMMdate(O58)</f>
        <v>44545</v>
      </c>
      <c r="T58" s="106">
        <f>_xll.qlInterestRateIndexMaturity(Index3M,S58)</f>
        <v>44635</v>
      </c>
      <c r="U58" s="97">
        <f>_xll.qlIndexFixing(Index3M,R58,TRUE,_xll.ohTrigger(Trigger,Trigger3M,InterestRatesTrigger))</f>
        <v>1.2017709157998269E-2</v>
      </c>
      <c r="V58" s="97">
        <f>(100-_xll.qlQuoteValue(P58,_xll.ohTrigger(Trigger,Trigger3M,InterestRatesTrigger)))/100-_xll.qlQuoteValue(Q58,_xll.ohTrigger(Trigger,Trigger3M,InterestRatesTrigger))</f>
        <v>1.2700000000000102E-2</v>
      </c>
      <c r="W58" s="94" t="b">
        <f t="shared" si="12"/>
        <v>1</v>
      </c>
      <c r="X58" s="153">
        <f t="shared" si="9"/>
        <v>-6.8229084200183321</v>
      </c>
      <c r="Y58" s="94" t="b">
        <f>ABS(X58/10000)&lt;=ABS('General Settings'!$D$27)</f>
        <v>0</v>
      </c>
      <c r="AG58" s="157" t="e">
        <f>NA()</f>
        <v>#N/A</v>
      </c>
    </row>
    <row r="59" spans="12:33" x14ac:dyDescent="0.2">
      <c r="M59" s="93" t="s">
        <v>111</v>
      </c>
      <c r="N59" s="93"/>
      <c r="O59" s="93" t="str">
        <f>IF(_xll.qlIMMIsIMMcode(_xll.qlIMMNextCode(SettlementDate,FALSE)),_xll.qlIMMNextCode(_xll.qlIMMNextCode(SettlementDate,FALSE),FALSE),_xll.qlIMMNextCode(SettlementDate,FALSE))</f>
        <v>F6</v>
      </c>
      <c r="P59" s="93" t="str">
        <f t="shared" si="10"/>
        <v>EURFUT3MF6_Quote</v>
      </c>
      <c r="Q59" s="93" t="str">
        <f t="shared" si="11"/>
        <v>EURFUT3MF6ConvAdj_Quote</v>
      </c>
      <c r="R59" s="105">
        <f>_xll.qlInterestRateIndexFixingDate(Index3M,S59)</f>
        <v>42387</v>
      </c>
      <c r="S59" s="105">
        <f>_xll.qlIMMdate(O59)</f>
        <v>42389</v>
      </c>
      <c r="T59" s="105">
        <f>_xll.qlInterestRateIndexMaturity(Index3M,S59)</f>
        <v>42480</v>
      </c>
      <c r="U59" s="96">
        <f>_xll.qlIndexFixing(Index3M,R59,TRUE,_xll.ohTrigger(Trigger,Trigger3M,InterestRatesTrigger))</f>
        <v>-1.4053321854373142E-3</v>
      </c>
      <c r="V59" s="96">
        <f>(100-_xll.qlQuoteValue(P59,_xll.ohTrigger(Trigger,Trigger3M,InterestRatesTrigger)))/100-_xll.qlQuoteValue(Q59,_xll.ohTrigger(Trigger,Trigger3M,InterestRatesTrigger))</f>
        <v>-1.4249999999999829E-3</v>
      </c>
      <c r="W59" s="93" t="b">
        <f t="shared" si="12"/>
        <v>1</v>
      </c>
      <c r="X59" s="154">
        <f t="shared" si="9"/>
        <v>0.1966781456266874</v>
      </c>
      <c r="Y59" s="93" t="b">
        <f>ABS(X59/10000)&lt;=ABS('General Settings'!$D$27)</f>
        <v>1</v>
      </c>
      <c r="AG59" s="155" t="e">
        <f>NA()</f>
        <v>#N/A</v>
      </c>
    </row>
    <row r="60" spans="12:33" x14ac:dyDescent="0.2">
      <c r="M60" s="51" t="s">
        <v>111</v>
      </c>
      <c r="N60" s="51"/>
      <c r="O60" s="51" t="str">
        <f>IF(_xll.qlIMMIsIMMcode(_xll.qlIMMNextCode(O59,FALSE)),_xll.qlIMMNextCode(_xll.qlIMMNextCode(O59,FALSE),FALSE),_xll.qlIMMNextCode(O59,FALSE))</f>
        <v>G6</v>
      </c>
      <c r="P60" s="51" t="str">
        <f t="shared" si="10"/>
        <v>EURFUT3MG6_Quote</v>
      </c>
      <c r="Q60" s="51" t="str">
        <f t="shared" si="11"/>
        <v>EURFUT3MG6ConvAdj_Quote</v>
      </c>
      <c r="R60" s="121">
        <f>_xll.qlInterestRateIndexFixingDate(Index3M,S60)</f>
        <v>42415</v>
      </c>
      <c r="S60" s="121">
        <f>_xll.qlIMMdate(O60)</f>
        <v>42417</v>
      </c>
      <c r="T60" s="121">
        <f>_xll.qlInterestRateIndexMaturity(Index3M,S60)</f>
        <v>42507</v>
      </c>
      <c r="U60" s="126">
        <f>_xll.qlIndexFixing(Index3M,R60,TRUE,_xll.ohTrigger(Trigger,Trigger3M,InterestRatesTrigger))</f>
        <v>-1.5124958692456225E-3</v>
      </c>
      <c r="V60" s="126">
        <f>(100-_xll.qlQuoteValue(P60,_xll.ohTrigger(Trigger,Trigger3M,InterestRatesTrigger)))/100-_xll.qlQuoteValue(Q60,_xll.ohTrigger(Trigger,Trigger3M,InterestRatesTrigger))</f>
        <v>-1.5000000000000568E-3</v>
      </c>
      <c r="W60" s="51" t="b">
        <f t="shared" si="12"/>
        <v>1</v>
      </c>
      <c r="X60" s="147">
        <f t="shared" si="9"/>
        <v>-0.12495869245565672</v>
      </c>
      <c r="Y60" s="51" t="b">
        <f>ABS(X60/10000)&lt;=ABS('General Settings'!$D$27)</f>
        <v>1</v>
      </c>
      <c r="AA60" s="104" t="s">
        <v>99</v>
      </c>
      <c r="AC60" s="103" t="s">
        <v>104</v>
      </c>
      <c r="AD60" s="103" t="s">
        <v>105</v>
      </c>
      <c r="AE60" s="104" t="s">
        <v>106</v>
      </c>
      <c r="AG60" s="157" t="e">
        <f>NA()</f>
        <v>#N/A</v>
      </c>
    </row>
    <row r="61" spans="12:33" x14ac:dyDescent="0.2">
      <c r="L61" s="62"/>
      <c r="M61" s="50" t="s">
        <v>60</v>
      </c>
      <c r="N61" s="50"/>
      <c r="O61" s="50" t="s">
        <v>33</v>
      </c>
      <c r="P61" s="50" t="str">
        <f t="shared" ref="P61:P97" si="13">Currency&amp;"AB3E"&amp;O61&amp;QuoteSuffix</f>
        <v>EURAB3E1Y_Quote</v>
      </c>
      <c r="Q61" s="122"/>
      <c r="R61" s="120">
        <f t="shared" ref="R61:R97" si="14">EvaluationDate</f>
        <v>42355</v>
      </c>
      <c r="S61" s="120">
        <f>_xll.qlInterestRateIndexValueDate(AA61,R61)</f>
        <v>42359</v>
      </c>
      <c r="T61" s="120">
        <f>_xll.qlInterestRateIndexMaturity(AA61,S61)</f>
        <v>42725</v>
      </c>
      <c r="U61" s="125">
        <f>_xll.qlIndexFixing(AA61,R61,TRUE,_xll.ohTrigger(Trigger,Trigger3M,InterestRatesTrigger))</f>
        <v>-1.7091765389659855E-3</v>
      </c>
      <c r="V61" s="125">
        <f>_xll.qlQuoteValue(P61,_xll.ohTrigger(Trigger,Trigger3M,InterestRatesTrigger))</f>
        <v>-1.7099999999999999E-3</v>
      </c>
      <c r="W61" s="50" t="b">
        <f t="shared" ref="W61:W87" si="15">NOT(ISERROR(V61))</f>
        <v>1</v>
      </c>
      <c r="X61" s="144">
        <f t="shared" ref="X61:X75" si="16">(U61-V61)*10000</f>
        <v>8.234610340144069E-3</v>
      </c>
      <c r="Y61" s="50" t="b">
        <f>ABS(X61/10000)&lt;=ABS('General Settings'!$D$28)</f>
        <v>1</v>
      </c>
      <c r="AA61" s="50" t="str">
        <f>_xll.qlSwapIndex(,,O61,SettlementDays,Currency,Calendar,FixedLegTenor,FixedLegBDC,FixedLegDayCounter,Index3M,DiscountingCurve,Permanent,Trigger,ObjectOverwrite)</f>
        <v>obj_006d8#0000</v>
      </c>
      <c r="AC61" s="103" t="s">
        <v>33</v>
      </c>
      <c r="AD61" s="103" t="s">
        <v>108</v>
      </c>
      <c r="AE61" s="104" t="s">
        <v>154</v>
      </c>
    </row>
    <row r="62" spans="12:33" x14ac:dyDescent="0.2">
      <c r="M62" s="50" t="s">
        <v>60</v>
      </c>
      <c r="N62" s="50"/>
      <c r="O62" s="50" t="s">
        <v>73</v>
      </c>
      <c r="P62" s="50" t="str">
        <f t="shared" si="13"/>
        <v>EURAB3E15M_Quote</v>
      </c>
      <c r="Q62" s="122"/>
      <c r="R62" s="120">
        <f t="shared" si="14"/>
        <v>42355</v>
      </c>
      <c r="S62" s="120">
        <f>_xll.qlInterestRateIndexValueDate(AA62,R62)</f>
        <v>42359</v>
      </c>
      <c r="T62" s="120">
        <f>_xll.qlInterestRateIndexMaturity(AA62,S62)</f>
        <v>42815</v>
      </c>
      <c r="U62" s="125">
        <f>_xll.qlIndexFixing(AA62,R62,TRUE,_xll.ohTrigger(Trigger,Trigger3M,InterestRatesTrigger))</f>
        <v>-1.7373518125072037E-3</v>
      </c>
      <c r="V62" s="125">
        <f>_xll.qlQuoteValue(P62,_xll.ohTrigger(Trigger,Trigger3M,InterestRatesTrigger))</f>
        <v>-1.7399999999999998E-3</v>
      </c>
      <c r="W62" s="50" t="b">
        <f t="shared" si="15"/>
        <v>1</v>
      </c>
      <c r="X62" s="144">
        <f t="shared" si="16"/>
        <v>2.6481874927960884E-2</v>
      </c>
      <c r="Y62" s="50" t="b">
        <f>ABS(X62/10000)&lt;=ABS('General Settings'!$D$28)</f>
        <v>1</v>
      </c>
      <c r="AA62" s="50" t="str">
        <f>_xll.qlSwapIndex(,,O62,SettlementDays,Currency,Calendar,FixedLegTenor,FixedLegBDC,FixedLegDayCounter,Index3M,DiscountingCurve,Permanent,Trigger,ObjectOverwrite)</f>
        <v>obj_006e2#0000</v>
      </c>
    </row>
    <row r="63" spans="12:33" x14ac:dyDescent="0.2">
      <c r="M63" s="50" t="s">
        <v>60</v>
      </c>
      <c r="N63" s="50"/>
      <c r="O63" s="50" t="s">
        <v>76</v>
      </c>
      <c r="P63" s="50" t="str">
        <f t="shared" si="13"/>
        <v>EURAB3E18M_Quote</v>
      </c>
      <c r="Q63" s="122"/>
      <c r="R63" s="120">
        <f t="shared" si="14"/>
        <v>42355</v>
      </c>
      <c r="S63" s="120">
        <f>_xll.qlInterestRateIndexValueDate(AA63,R63)</f>
        <v>42359</v>
      </c>
      <c r="T63" s="120">
        <f>_xll.qlInterestRateIndexMaturity(AA63,S63)</f>
        <v>42907</v>
      </c>
      <c r="U63" s="125">
        <f>_xll.qlIndexFixing(AA63,R63,TRUE,_xll.ohTrigger(Trigger,Trigger3M,InterestRatesTrigger))</f>
        <v>-1.729429656986123E-3</v>
      </c>
      <c r="V63" s="125">
        <f>_xll.qlQuoteValue(P63,_xll.ohTrigger(Trigger,Trigger3M,InterestRatesTrigger))</f>
        <v>-1.7299999999999998E-3</v>
      </c>
      <c r="W63" s="50" t="b">
        <f t="shared" si="15"/>
        <v>1</v>
      </c>
      <c r="X63" s="144">
        <f t="shared" si="16"/>
        <v>5.7034301387671842E-3</v>
      </c>
      <c r="Y63" s="50" t="b">
        <f>ABS(X63/10000)&lt;=ABS('General Settings'!$D$28)</f>
        <v>1</v>
      </c>
      <c r="AA63" s="50" t="str">
        <f>_xll.qlSwapIndex(,,O63,SettlementDays,Currency,Calendar,FixedLegTenor,FixedLegBDC,FixedLegDayCounter,Index3M,DiscountingCurve,Permanent,Trigger,ObjectOverwrite)</f>
        <v>obj_0073d#0000</v>
      </c>
    </row>
    <row r="64" spans="12:33" x14ac:dyDescent="0.2">
      <c r="M64" s="50" t="s">
        <v>60</v>
      </c>
      <c r="N64" s="50"/>
      <c r="O64" s="50" t="s">
        <v>77</v>
      </c>
      <c r="P64" s="50" t="str">
        <f t="shared" si="13"/>
        <v>EURAB3E21M_Quote</v>
      </c>
      <c r="Q64" s="122"/>
      <c r="R64" s="120">
        <f t="shared" si="14"/>
        <v>42355</v>
      </c>
      <c r="S64" s="120">
        <f>_xll.qlInterestRateIndexValueDate(AA64,R64)</f>
        <v>42359</v>
      </c>
      <c r="T64" s="120">
        <f>_xll.qlInterestRateIndexMaturity(AA64,S64)</f>
        <v>42999</v>
      </c>
      <c r="U64" s="125">
        <f>_xll.qlIndexFixing(AA64,R64,TRUE,_xll.ohTrigger(Trigger,Trigger3M,InterestRatesTrigger))</f>
        <v>-1.682808181505764E-3</v>
      </c>
      <c r="V64" s="125">
        <f>_xll.qlQuoteValue(P64,_xll.ohTrigger(Trigger,Trigger3M,InterestRatesTrigger))</f>
        <v>-1.6799999999999999E-3</v>
      </c>
      <c r="W64" s="50" t="b">
        <f t="shared" si="15"/>
        <v>1</v>
      </c>
      <c r="X64" s="144">
        <f t="shared" si="16"/>
        <v>-2.8081815057641717E-2</v>
      </c>
      <c r="Y64" s="50" t="b">
        <f>ABS(X64/10000)&lt;=ABS('General Settings'!$D$28)</f>
        <v>1</v>
      </c>
      <c r="AA64" s="50" t="str">
        <f>_xll.qlSwapIndex(,,O64,SettlementDays,Currency,Calendar,FixedLegTenor,FixedLegBDC,FixedLegDayCounter,Index3M,DiscountingCurve,Permanent,Trigger,ObjectOverwrite)</f>
        <v>obj_006af#0000</v>
      </c>
    </row>
    <row r="65" spans="10:27" x14ac:dyDescent="0.2">
      <c r="M65" s="50" t="s">
        <v>60</v>
      </c>
      <c r="N65" s="50"/>
      <c r="O65" s="50" t="s">
        <v>78</v>
      </c>
      <c r="P65" s="50" t="str">
        <f t="shared" si="13"/>
        <v>EURAB3E2Y_Quote</v>
      </c>
      <c r="Q65" s="122"/>
      <c r="R65" s="120">
        <f t="shared" si="14"/>
        <v>42355</v>
      </c>
      <c r="S65" s="120">
        <f>_xll.qlInterestRateIndexValueDate(AA65,R65)</f>
        <v>42359</v>
      </c>
      <c r="T65" s="120">
        <f>_xll.qlInterestRateIndexMaturity(AA65,S65)</f>
        <v>43090</v>
      </c>
      <c r="U65" s="125">
        <f>_xll.qlIndexFixing(AA65,R65,TRUE,_xll.ohTrigger(Trigger,Trigger3M,InterestRatesTrigger))</f>
        <v>-1.5945247532600155E-3</v>
      </c>
      <c r="V65" s="125">
        <f>_xll.qlQuoteValue(P65,_xll.ohTrigger(Trigger,Trigger3M,InterestRatesTrigger))</f>
        <v>-1.58E-3</v>
      </c>
      <c r="W65" s="50" t="b">
        <f t="shared" si="15"/>
        <v>1</v>
      </c>
      <c r="X65" s="144">
        <f t="shared" si="16"/>
        <v>-0.14524753260015477</v>
      </c>
      <c r="Y65" s="50" t="b">
        <f>ABS(X65/10000)&lt;=ABS('General Settings'!$D$28)</f>
        <v>1</v>
      </c>
      <c r="AA65" s="50" t="str">
        <f>_xll.qlSwapIndex(,,O65,SettlementDays,Currency,Calendar,FixedLegTenor,FixedLegBDC,FixedLegDayCounter,Index3M,DiscountingCurve,Permanent,Trigger,ObjectOverwrite)</f>
        <v>obj_00591#0000</v>
      </c>
    </row>
    <row r="66" spans="10:27" x14ac:dyDescent="0.2">
      <c r="M66" s="110" t="s">
        <v>60</v>
      </c>
      <c r="N66" s="110"/>
      <c r="O66" s="110" t="s">
        <v>79</v>
      </c>
      <c r="P66" s="110" t="str">
        <f t="shared" si="13"/>
        <v>EURAB3E3Y_Quote</v>
      </c>
      <c r="Q66" s="122"/>
      <c r="R66" s="111">
        <f t="shared" si="14"/>
        <v>42355</v>
      </c>
      <c r="S66" s="111">
        <f>_xll.qlInterestRateIndexValueDate(AA66,R66)</f>
        <v>42359</v>
      </c>
      <c r="T66" s="111">
        <f>_xll.qlInterestRateIndexMaturity(AA66,S66)</f>
        <v>43455</v>
      </c>
      <c r="U66" s="112">
        <f>_xll.qlIndexFixing(AA66,R66,TRUE,_xll.ohTrigger(Trigger,Trigger3M,InterestRatesTrigger))</f>
        <v>-8.4000000011751649E-4</v>
      </c>
      <c r="V66" s="112">
        <f>_xll.qlQuoteValue(P66,_xll.ohTrigger(Trigger,Trigger3M,InterestRatesTrigger))</f>
        <v>-8.4000000000000014E-4</v>
      </c>
      <c r="W66" s="110" t="b">
        <f t="shared" si="15"/>
        <v>1</v>
      </c>
      <c r="X66" s="146">
        <f t="shared" si="16"/>
        <v>-1.1751634821505208E-9</v>
      </c>
      <c r="Y66" s="50" t="b">
        <f>ABS(X66/10000)&lt;=ABS('General Settings'!$D$28)</f>
        <v>1</v>
      </c>
      <c r="AA66" s="50" t="str">
        <f>_xll.qlSwapIndex(,,O66,SettlementDays,Currency,Calendar,FixedLegTenor,FixedLegBDC,FixedLegDayCounter,Index3M,DiscountingCurve,Permanent,Trigger,ObjectOverwrite)</f>
        <v>obj_00612#0000</v>
      </c>
    </row>
    <row r="67" spans="10:27" x14ac:dyDescent="0.2">
      <c r="M67" s="110" t="s">
        <v>60</v>
      </c>
      <c r="N67" s="110"/>
      <c r="O67" s="110" t="s">
        <v>80</v>
      </c>
      <c r="P67" s="110" t="str">
        <f t="shared" si="13"/>
        <v>EURAB3E4Y_Quote</v>
      </c>
      <c r="Q67" s="122"/>
      <c r="R67" s="111">
        <f t="shared" si="14"/>
        <v>42355</v>
      </c>
      <c r="S67" s="111">
        <f>_xll.qlInterestRateIndexValueDate(AA67,R67)</f>
        <v>42359</v>
      </c>
      <c r="T67" s="111">
        <f>_xll.qlInterestRateIndexMaturity(AA67,S67)</f>
        <v>43822</v>
      </c>
      <c r="U67" s="112">
        <f>_xll.qlIndexFixing(AA67,R67,TRUE,_xll.ohTrigger(Trigger,Trigger3M,InterestRatesTrigger))</f>
        <v>3.9000000001527499E-4</v>
      </c>
      <c r="V67" s="112">
        <f>_xll.qlQuoteValue(P67,_xll.ohTrigger(Trigger,Trigger3M,InterestRatesTrigger))</f>
        <v>3.8999999999999999E-4</v>
      </c>
      <c r="W67" s="110" t="b">
        <f t="shared" si="15"/>
        <v>1</v>
      </c>
      <c r="X67" s="146">
        <f t="shared" si="16"/>
        <v>1.5274999147496526E-10</v>
      </c>
      <c r="Y67" s="50" t="b">
        <f>ABS(X67/10000)&lt;=ABS('General Settings'!$D$28)</f>
        <v>1</v>
      </c>
      <c r="AA67" s="50" t="str">
        <f>_xll.qlSwapIndex(,,O67,SettlementDays,Currency,Calendar,FixedLegTenor,FixedLegBDC,FixedLegDayCounter,Index3M,DiscountingCurve,Permanent,Trigger,ObjectOverwrite)</f>
        <v>obj_00697#0000</v>
      </c>
    </row>
    <row r="68" spans="10:27" x14ac:dyDescent="0.2">
      <c r="M68" s="110" t="s">
        <v>60</v>
      </c>
      <c r="N68" s="110"/>
      <c r="O68" s="110" t="s">
        <v>81</v>
      </c>
      <c r="P68" s="110" t="str">
        <f t="shared" si="13"/>
        <v>EURAB3E5Y_Quote</v>
      </c>
      <c r="Q68" s="122"/>
      <c r="R68" s="111">
        <f t="shared" si="14"/>
        <v>42355</v>
      </c>
      <c r="S68" s="111">
        <f>_xll.qlInterestRateIndexValueDate(AA68,R68)</f>
        <v>42359</v>
      </c>
      <c r="T68" s="111">
        <f>_xll.qlInterestRateIndexMaturity(AA68,S68)</f>
        <v>44186</v>
      </c>
      <c r="U68" s="112">
        <f>_xll.qlIndexFixing(AA68,R68,TRUE,_xll.ohTrigger(Trigger,Trigger3M,InterestRatesTrigger))</f>
        <v>1.7900000001542099E-3</v>
      </c>
      <c r="V68" s="112">
        <f>_xll.qlQuoteValue(P68,_xll.ohTrigger(Trigger,Trigger3M,InterestRatesTrigger))</f>
        <v>1.7899999999999999E-3</v>
      </c>
      <c r="W68" s="110" t="b">
        <f t="shared" si="15"/>
        <v>1</v>
      </c>
      <c r="X68" s="146">
        <f t="shared" si="16"/>
        <v>1.5420997812043424E-9</v>
      </c>
      <c r="Y68" s="50" t="b">
        <f>ABS(X68/10000)&lt;=ABS('General Settings'!$D$28)</f>
        <v>1</v>
      </c>
      <c r="AA68" s="50" t="str">
        <f>_xll.qlSwapIndex(,,O68,SettlementDays,Currency,Calendar,FixedLegTenor,FixedLegBDC,FixedLegDayCounter,Index3M,DiscountingCurve,Permanent,Trigger,ObjectOverwrite)</f>
        <v>obj_006ed#0000</v>
      </c>
    </row>
    <row r="69" spans="10:27" x14ac:dyDescent="0.2">
      <c r="M69" s="110" t="s">
        <v>60</v>
      </c>
      <c r="N69" s="110"/>
      <c r="O69" s="110" t="s">
        <v>82</v>
      </c>
      <c r="P69" s="110" t="str">
        <f t="shared" si="13"/>
        <v>EURAB3E6Y_Quote</v>
      </c>
      <c r="Q69" s="122"/>
      <c r="R69" s="111">
        <f t="shared" si="14"/>
        <v>42355</v>
      </c>
      <c r="S69" s="111">
        <f>_xll.qlInterestRateIndexValueDate(AA69,R69)</f>
        <v>42359</v>
      </c>
      <c r="T69" s="111">
        <f>_xll.qlInterestRateIndexMaturity(AA69,S69)</f>
        <v>44551</v>
      </c>
      <c r="U69" s="112">
        <f>_xll.qlIndexFixing(AA69,R69,TRUE,_xll.ohTrigger(Trigger,Trigger3M,InterestRatesTrigger))</f>
        <v>3.2000000005159152E-3</v>
      </c>
      <c r="V69" s="112">
        <f>_xll.qlQuoteValue(P69,_xll.ohTrigger(Trigger,Trigger3M,InterestRatesTrigger))</f>
        <v>3.2000000000000006E-3</v>
      </c>
      <c r="W69" s="110" t="b">
        <f t="shared" si="15"/>
        <v>1</v>
      </c>
      <c r="X69" s="146">
        <f t="shared" si="16"/>
        <v>5.1591456801114433E-9</v>
      </c>
      <c r="Y69" s="50" t="b">
        <f>ABS(X69/10000)&lt;=ABS('General Settings'!$D$28)</f>
        <v>1</v>
      </c>
      <c r="AA69" s="50" t="str">
        <f>_xll.qlSwapIndex(,,O69,SettlementDays,Currency,Calendar,FixedLegTenor,FixedLegBDC,FixedLegDayCounter,Index3M,DiscountingCurve,Permanent,Trigger,ObjectOverwrite)</f>
        <v>obj_005f1#0000</v>
      </c>
    </row>
    <row r="70" spans="10:27" x14ac:dyDescent="0.2">
      <c r="M70" s="110" t="s">
        <v>60</v>
      </c>
      <c r="N70" s="110"/>
      <c r="O70" s="110" t="s">
        <v>83</v>
      </c>
      <c r="P70" s="110" t="str">
        <f t="shared" si="13"/>
        <v>EURAB3E7Y_Quote</v>
      </c>
      <c r="Q70" s="122"/>
      <c r="R70" s="111">
        <f t="shared" si="14"/>
        <v>42355</v>
      </c>
      <c r="S70" s="111">
        <f>_xll.qlInterestRateIndexValueDate(AA70,R70)</f>
        <v>42359</v>
      </c>
      <c r="T70" s="111">
        <f>_xll.qlInterestRateIndexMaturity(AA70,S70)</f>
        <v>44916</v>
      </c>
      <c r="U70" s="112">
        <f>_xll.qlIndexFixing(AA70,R70,TRUE,_xll.ohTrigger(Trigger,Trigger3M,InterestRatesTrigger))</f>
        <v>4.6299999998359589E-3</v>
      </c>
      <c r="V70" s="112">
        <f>_xll.qlQuoteValue(P70,_xll.ohTrigger(Trigger,Trigger3M,InterestRatesTrigger))</f>
        <v>4.6299999999999996E-3</v>
      </c>
      <c r="W70" s="110" t="b">
        <f t="shared" si="15"/>
        <v>1</v>
      </c>
      <c r="X70" s="146">
        <f t="shared" si="16"/>
        <v>-1.6404065605879481E-9</v>
      </c>
      <c r="Y70" s="50" t="b">
        <f>ABS(X70/10000)&lt;=ABS('General Settings'!$D$28)</f>
        <v>1</v>
      </c>
      <c r="AA70" s="50" t="str">
        <f>_xll.qlSwapIndex(,,O70,SettlementDays,Currency,Calendar,FixedLegTenor,FixedLegBDC,FixedLegDayCounter,Index3M,DiscountingCurve,Permanent,Trigger,ObjectOverwrite)</f>
        <v>obj_006ab#0000</v>
      </c>
    </row>
    <row r="71" spans="10:27" x14ac:dyDescent="0.2">
      <c r="J71" s="62"/>
      <c r="K71" s="62"/>
      <c r="M71" s="110" t="s">
        <v>60</v>
      </c>
      <c r="N71" s="110"/>
      <c r="O71" s="110" t="s">
        <v>84</v>
      </c>
      <c r="P71" s="110" t="str">
        <f t="shared" si="13"/>
        <v>EURAB3E8Y_Quote</v>
      </c>
      <c r="Q71" s="122"/>
      <c r="R71" s="111">
        <f t="shared" si="14"/>
        <v>42355</v>
      </c>
      <c r="S71" s="111">
        <f>_xll.qlInterestRateIndexValueDate(AA71,R71)</f>
        <v>42359</v>
      </c>
      <c r="T71" s="111">
        <f>_xll.qlInterestRateIndexMaturity(AA71,S71)</f>
        <v>45281</v>
      </c>
      <c r="U71" s="112">
        <f>_xll.qlIndexFixing(AA71,R71,TRUE,_xll.ohTrigger(Trigger,Trigger3M,InterestRatesTrigger))</f>
        <v>6.0099999997645977E-3</v>
      </c>
      <c r="V71" s="112">
        <f>_xll.qlQuoteValue(P71,_xll.ohTrigger(Trigger,Trigger3M,InterestRatesTrigger))</f>
        <v>6.0099999999999997E-3</v>
      </c>
      <c r="W71" s="110" t="b">
        <f t="shared" si="15"/>
        <v>1</v>
      </c>
      <c r="X71" s="146">
        <f t="shared" si="16"/>
        <v>-2.3540197569005272E-9</v>
      </c>
      <c r="Y71" s="50" t="b">
        <f>ABS(X71/10000)&lt;=ABS('General Settings'!$D$28)</f>
        <v>1</v>
      </c>
      <c r="AA71" s="50" t="str">
        <f>_xll.qlSwapIndex(,,O71,SettlementDays,Currency,Calendar,FixedLegTenor,FixedLegBDC,FixedLegDayCounter,Index3M,DiscountingCurve,Permanent,Trigger,ObjectOverwrite)</f>
        <v>obj_00694#0000</v>
      </c>
    </row>
    <row r="72" spans="10:27" x14ac:dyDescent="0.2">
      <c r="M72" s="110" t="s">
        <v>60</v>
      </c>
      <c r="N72" s="110"/>
      <c r="O72" s="110" t="s">
        <v>85</v>
      </c>
      <c r="P72" s="110" t="str">
        <f t="shared" si="13"/>
        <v>EURAB3E9Y_Quote</v>
      </c>
      <c r="Q72" s="122"/>
      <c r="R72" s="111">
        <f t="shared" si="14"/>
        <v>42355</v>
      </c>
      <c r="S72" s="111">
        <f>_xll.qlInterestRateIndexValueDate(AA72,R72)</f>
        <v>42359</v>
      </c>
      <c r="T72" s="111">
        <f>_xll.qlInterestRateIndexMaturity(AA72,S72)</f>
        <v>45649</v>
      </c>
      <c r="U72" s="112">
        <f>_xll.qlIndexFixing(AA72,R72,TRUE,_xll.ohTrigger(Trigger,Trigger3M,InterestRatesTrigger))</f>
        <v>7.3199999999523134E-3</v>
      </c>
      <c r="V72" s="112">
        <f>_xll.qlQuoteValue(P72,_xll.ohTrigger(Trigger,Trigger3M,InterestRatesTrigger))</f>
        <v>7.3200000000000001E-3</v>
      </c>
      <c r="W72" s="110" t="b">
        <f t="shared" si="15"/>
        <v>1</v>
      </c>
      <c r="X72" s="146">
        <f t="shared" si="16"/>
        <v>-4.7686680992864439E-10</v>
      </c>
      <c r="Y72" s="50" t="b">
        <f>ABS(X72/10000)&lt;=ABS('General Settings'!$D$28)</f>
        <v>1</v>
      </c>
      <c r="AA72" s="50" t="str">
        <f>_xll.qlSwapIndex(,,O72,SettlementDays,Currency,Calendar,FixedLegTenor,FixedLegBDC,FixedLegDayCounter,Index3M,DiscountingCurve,Permanent,Trigger,ObjectOverwrite)</f>
        <v>obj_005d0#0000</v>
      </c>
    </row>
    <row r="73" spans="10:27" x14ac:dyDescent="0.2">
      <c r="M73" s="110" t="s">
        <v>60</v>
      </c>
      <c r="N73" s="110"/>
      <c r="O73" s="110" t="s">
        <v>86</v>
      </c>
      <c r="P73" s="110" t="str">
        <f t="shared" si="13"/>
        <v>EURAB3E10Y_Quote</v>
      </c>
      <c r="Q73" s="122"/>
      <c r="R73" s="111">
        <f t="shared" si="14"/>
        <v>42355</v>
      </c>
      <c r="S73" s="111">
        <f>_xll.qlInterestRateIndexValueDate(AA73,R73)</f>
        <v>42359</v>
      </c>
      <c r="T73" s="111">
        <f>_xll.qlInterestRateIndexMaturity(AA73,S73)</f>
        <v>46013</v>
      </c>
      <c r="U73" s="112">
        <f>_xll.qlIndexFixing(AA73,R73,TRUE,_xll.ohTrigger(Trigger,Trigger3M,InterestRatesTrigger))</f>
        <v>8.4899999998915895E-3</v>
      </c>
      <c r="V73" s="112">
        <f>_xll.qlQuoteValue(P73,_xll.ohTrigger(Trigger,Trigger3M,InterestRatesTrigger))</f>
        <v>8.4899999999999993E-3</v>
      </c>
      <c r="W73" s="110" t="b">
        <f t="shared" si="15"/>
        <v>1</v>
      </c>
      <c r="X73" s="146">
        <f t="shared" si="16"/>
        <v>-1.0840980890769458E-9</v>
      </c>
      <c r="Y73" s="50" t="b">
        <f>ABS(X73/10000)&lt;=ABS('General Settings'!$D$28)</f>
        <v>1</v>
      </c>
      <c r="AA73" s="50" t="str">
        <f>_xll.qlSwapIndex(,,O73,SettlementDays,Currency,Calendar,FixedLegTenor,FixedLegBDC,FixedLegDayCounter,Index3M,DiscountingCurve,Permanent,Trigger,ObjectOverwrite)</f>
        <v>obj_006ad#0000</v>
      </c>
    </row>
    <row r="74" spans="10:27" x14ac:dyDescent="0.2">
      <c r="M74" s="50" t="s">
        <v>60</v>
      </c>
      <c r="N74" s="50"/>
      <c r="O74" s="50" t="s">
        <v>112</v>
      </c>
      <c r="P74" s="50" t="str">
        <f t="shared" si="13"/>
        <v>EURAB3E11Y_Quote</v>
      </c>
      <c r="Q74" s="122"/>
      <c r="R74" s="120">
        <f t="shared" si="14"/>
        <v>42355</v>
      </c>
      <c r="S74" s="120">
        <f>_xll.qlInterestRateIndexValueDate(AA74,R74)</f>
        <v>42359</v>
      </c>
      <c r="T74" s="120">
        <f>_xll.qlInterestRateIndexMaturity(AA74,S74)</f>
        <v>46377</v>
      </c>
      <c r="U74" s="125">
        <f>_xll.qlIndexFixing(AA74,R74,TRUE,_xll.ohTrigger(Trigger,Trigger3M,InterestRatesTrigger))</f>
        <v>9.5384878646122707E-3</v>
      </c>
      <c r="V74" s="125">
        <f>_xll.qlQuoteValue(P74,_xll.ohTrigger(Trigger,Trigger3M,InterestRatesTrigger))</f>
        <v>9.5399999999999999E-3</v>
      </c>
      <c r="W74" s="50" t="b">
        <f t="shared" si="15"/>
        <v>1</v>
      </c>
      <c r="X74" s="144">
        <f t="shared" si="16"/>
        <v>-1.5121353877291938E-2</v>
      </c>
      <c r="Y74" s="50" t="b">
        <f>ABS(X74/10000)&lt;=ABS('General Settings'!$D$28)</f>
        <v>1</v>
      </c>
      <c r="AA74" s="50" t="str">
        <f>_xll.qlSwapIndex(,,O74,SettlementDays,Currency,Calendar,FixedLegTenor,FixedLegBDC,FixedLegDayCounter,Index3M,DiscountingCurve,Permanent,Trigger,ObjectOverwrite)</f>
        <v>obj_0068e#0000</v>
      </c>
    </row>
    <row r="75" spans="10:27" x14ac:dyDescent="0.2">
      <c r="M75" s="110" t="s">
        <v>60</v>
      </c>
      <c r="N75" s="110"/>
      <c r="O75" s="110" t="s">
        <v>87</v>
      </c>
      <c r="P75" s="110" t="str">
        <f t="shared" si="13"/>
        <v>EURAB3E12Y_Quote</v>
      </c>
      <c r="Q75" s="122"/>
      <c r="R75" s="111">
        <f t="shared" si="14"/>
        <v>42355</v>
      </c>
      <c r="S75" s="111">
        <f>_xll.qlInterestRateIndexValueDate(AA75,R75)</f>
        <v>42359</v>
      </c>
      <c r="T75" s="111">
        <f>_xll.qlInterestRateIndexMaturity(AA75,S75)</f>
        <v>46742</v>
      </c>
      <c r="U75" s="112">
        <f>_xll.qlIndexFixing(AA75,R75,TRUE,_xll.ohTrigger(Trigger,Trigger3M,InterestRatesTrigger))</f>
        <v>1.0469999999583505E-2</v>
      </c>
      <c r="V75" s="112">
        <f>_xll.qlQuoteValue(P75,_xll.ohTrigger(Trigger,Trigger3M,InterestRatesTrigger))</f>
        <v>1.0470000000000002E-2</v>
      </c>
      <c r="W75" s="110" t="b">
        <f t="shared" si="15"/>
        <v>1</v>
      </c>
      <c r="X75" s="146">
        <f t="shared" si="16"/>
        <v>-4.1649669824117552E-9</v>
      </c>
      <c r="Y75" s="50" t="b">
        <f>ABS(X75/10000)&lt;=ABS('General Settings'!$D$28)</f>
        <v>1</v>
      </c>
      <c r="AA75" s="50" t="str">
        <f>_xll.qlSwapIndex(,,O75,SettlementDays,Currency,Calendar,FixedLegTenor,FixedLegBDC,FixedLegDayCounter,Index3M,DiscountingCurve,Permanent,Trigger,ObjectOverwrite)</f>
        <v>obj_00741#0000</v>
      </c>
    </row>
    <row r="76" spans="10:27" x14ac:dyDescent="0.2">
      <c r="M76" s="50" t="s">
        <v>60</v>
      </c>
      <c r="N76" s="50"/>
      <c r="O76" s="50" t="s">
        <v>113</v>
      </c>
      <c r="P76" s="50" t="str">
        <f t="shared" si="13"/>
        <v>EURAB3E13Y_Quote</v>
      </c>
      <c r="Q76" s="122"/>
      <c r="R76" s="120">
        <f t="shared" si="14"/>
        <v>42355</v>
      </c>
      <c r="S76" s="120">
        <f>_xll.qlInterestRateIndexValueDate(AA76,R76)</f>
        <v>42359</v>
      </c>
      <c r="T76" s="120">
        <f>_xll.qlInterestRateIndexMaturity(AA76,S76)</f>
        <v>47108</v>
      </c>
      <c r="U76" s="125">
        <f>_xll.qlIndexFixing(AA76,R76,TRUE,_xll.ohTrigger(Trigger,Trigger3M,InterestRatesTrigger))</f>
        <v>1.1286503118454135E-2</v>
      </c>
      <c r="V76" s="125" t="e">
        <f>_xll.qlQuoteValue(P76,_xll.ohTrigger(Trigger,Trigger3M,InterestRatesTrigger))</f>
        <v>#NUM!</v>
      </c>
      <c r="W76" s="50" t="b">
        <f t="shared" si="15"/>
        <v>0</v>
      </c>
      <c r="X76" s="144" t="e">
        <f t="shared" ref="X76:X101" si="17">(U76-V76)*10000</f>
        <v>#NUM!</v>
      </c>
      <c r="Y76" s="50" t="e">
        <f>ABS(X76/10000)&lt;=ABS('General Settings'!$D$28)</f>
        <v>#NUM!</v>
      </c>
      <c r="AA76" s="50" t="str">
        <f>_xll.qlSwapIndex(,,O76,SettlementDays,Currency,Calendar,FixedLegTenor,FixedLegBDC,FixedLegDayCounter,Index3M,DiscountingCurve,Permanent,Trigger,ObjectOverwrite)</f>
        <v>obj_00732#0000</v>
      </c>
    </row>
    <row r="77" spans="10:27" x14ac:dyDescent="0.2">
      <c r="M77" s="50" t="s">
        <v>60</v>
      </c>
      <c r="N77" s="50"/>
      <c r="O77" s="50" t="s">
        <v>114</v>
      </c>
      <c r="P77" s="50" t="str">
        <f t="shared" si="13"/>
        <v>EURAB3E14Y_Quote</v>
      </c>
      <c r="Q77" s="122"/>
      <c r="R77" s="120">
        <f t="shared" si="14"/>
        <v>42355</v>
      </c>
      <c r="S77" s="120">
        <f>_xll.qlInterestRateIndexValueDate(AA77,R77)</f>
        <v>42359</v>
      </c>
      <c r="T77" s="120">
        <f>_xll.qlInterestRateIndexMaturity(AA77,S77)</f>
        <v>47473</v>
      </c>
      <c r="U77" s="125">
        <f>_xll.qlIndexFixing(AA77,R77,TRUE,_xll.ohTrigger(Trigger,Trigger3M,InterestRatesTrigger))</f>
        <v>1.1987355063313075E-2</v>
      </c>
      <c r="V77" s="125" t="e">
        <f>_xll.qlQuoteValue(P77,_xll.ohTrigger(Trigger,Trigger3M,InterestRatesTrigger))</f>
        <v>#NUM!</v>
      </c>
      <c r="W77" s="50" t="b">
        <f t="shared" si="15"/>
        <v>0</v>
      </c>
      <c r="X77" s="144" t="e">
        <f t="shared" si="17"/>
        <v>#NUM!</v>
      </c>
      <c r="Y77" s="50" t="e">
        <f>ABS(X77/10000)&lt;=ABS('General Settings'!$D$28)</f>
        <v>#NUM!</v>
      </c>
      <c r="AA77" s="50" t="str">
        <f>_xll.qlSwapIndex(,,O77,SettlementDays,Currency,Calendar,FixedLegTenor,FixedLegBDC,FixedLegDayCounter,Index3M,DiscountingCurve,Permanent,Trigger,ObjectOverwrite)</f>
        <v>obj_00618#0000</v>
      </c>
    </row>
    <row r="78" spans="10:27" x14ac:dyDescent="0.2">
      <c r="M78" s="110" t="s">
        <v>60</v>
      </c>
      <c r="N78" s="110"/>
      <c r="O78" s="110" t="s">
        <v>88</v>
      </c>
      <c r="P78" s="110" t="str">
        <f t="shared" si="13"/>
        <v>EURAB3E15Y_Quote</v>
      </c>
      <c r="Q78" s="122"/>
      <c r="R78" s="111">
        <f t="shared" si="14"/>
        <v>42355</v>
      </c>
      <c r="S78" s="111">
        <f>_xll.qlInterestRateIndexValueDate(AA78,R78)</f>
        <v>42359</v>
      </c>
      <c r="T78" s="111">
        <f>_xll.qlInterestRateIndexMaturity(AA78,S78)</f>
        <v>47840</v>
      </c>
      <c r="U78" s="112">
        <f>_xll.qlIndexFixing(AA78,R78,TRUE,_xll.ohTrigger(Trigger,Trigger3M,InterestRatesTrigger))</f>
        <v>1.2590000000024273E-2</v>
      </c>
      <c r="V78" s="112">
        <f>_xll.qlQuoteValue(P78,_xll.ohTrigger(Trigger,Trigger3M,InterestRatesTrigger))</f>
        <v>1.2589999999999999E-2</v>
      </c>
      <c r="W78" s="110" t="b">
        <f t="shared" si="15"/>
        <v>1</v>
      </c>
      <c r="X78" s="146">
        <f t="shared" si="17"/>
        <v>2.4273985599343462E-10</v>
      </c>
      <c r="Y78" s="50" t="b">
        <f>ABS(X78/10000)&lt;=ABS('General Settings'!$D$28)</f>
        <v>1</v>
      </c>
      <c r="AA78" s="50" t="str">
        <f>_xll.qlSwapIndex(,,O78,SettlementDays,Currency,Calendar,FixedLegTenor,FixedLegBDC,FixedLegDayCounter,Index3M,DiscountingCurve,Permanent,Trigger,ObjectOverwrite)</f>
        <v>obj_005b9#0000</v>
      </c>
    </row>
    <row r="79" spans="10:27" x14ac:dyDescent="0.2">
      <c r="M79" s="50" t="s">
        <v>60</v>
      </c>
      <c r="N79" s="50"/>
      <c r="O79" s="50" t="s">
        <v>115</v>
      </c>
      <c r="P79" s="50" t="str">
        <f t="shared" si="13"/>
        <v>EURAB3E16Y_Quote</v>
      </c>
      <c r="Q79" s="122"/>
      <c r="R79" s="120">
        <f t="shared" si="14"/>
        <v>42355</v>
      </c>
      <c r="S79" s="120">
        <f>_xll.qlInterestRateIndexValueDate(AA79,R79)</f>
        <v>42359</v>
      </c>
      <c r="T79" s="120">
        <f>_xll.qlInterestRateIndexMaturity(AA79,S79)</f>
        <v>48204</v>
      </c>
      <c r="U79" s="125">
        <f>_xll.qlIndexFixing(AA79,R79,TRUE,_xll.ohTrigger(Trigger,Trigger3M,InterestRatesTrigger))</f>
        <v>1.3095999950892294E-2</v>
      </c>
      <c r="V79" s="125" t="e">
        <f>_xll.qlQuoteValue(P79,_xll.ohTrigger(Trigger,Trigger3M,InterestRatesTrigger))</f>
        <v>#NUM!</v>
      </c>
      <c r="W79" s="50" t="b">
        <f t="shared" si="15"/>
        <v>0</v>
      </c>
      <c r="X79" s="144" t="e">
        <f t="shared" si="17"/>
        <v>#NUM!</v>
      </c>
      <c r="Y79" s="50" t="e">
        <f>ABS(X79/10000)&lt;=ABS('General Settings'!$D$28)</f>
        <v>#NUM!</v>
      </c>
      <c r="AA79" s="50" t="str">
        <f>_xll.qlSwapIndex(,,O79,SettlementDays,Currency,Calendar,FixedLegTenor,FixedLegBDC,FixedLegDayCounter,Index3M,DiscountingCurve,Permanent,Trigger,ObjectOverwrite)</f>
        <v>obj_005de#0000</v>
      </c>
    </row>
    <row r="80" spans="10:27" x14ac:dyDescent="0.2">
      <c r="M80" s="50" t="s">
        <v>60</v>
      </c>
      <c r="N80" s="50"/>
      <c r="O80" s="50" t="s">
        <v>116</v>
      </c>
      <c r="P80" s="50" t="str">
        <f t="shared" si="13"/>
        <v>EURAB3E17Y_Quote</v>
      </c>
      <c r="Q80" s="122"/>
      <c r="R80" s="120">
        <f t="shared" si="14"/>
        <v>42355</v>
      </c>
      <c r="S80" s="120">
        <f>_xll.qlInterestRateIndexValueDate(AA80,R80)</f>
        <v>42359</v>
      </c>
      <c r="T80" s="120">
        <f>_xll.qlInterestRateIndexMaturity(AA80,S80)</f>
        <v>48569</v>
      </c>
      <c r="U80" s="125">
        <f>_xll.qlIndexFixing(AA80,R80,TRUE,_xll.ohTrigger(Trigger,Trigger3M,InterestRatesTrigger))</f>
        <v>1.3521440453648332E-2</v>
      </c>
      <c r="V80" s="125" t="e">
        <f>_xll.qlQuoteValue(P80,_xll.ohTrigger(Trigger,Trigger3M,InterestRatesTrigger))</f>
        <v>#NUM!</v>
      </c>
      <c r="W80" s="50" t="b">
        <f t="shared" si="15"/>
        <v>0</v>
      </c>
      <c r="X80" s="144" t="e">
        <f t="shared" si="17"/>
        <v>#NUM!</v>
      </c>
      <c r="Y80" s="50" t="e">
        <f>ABS(X80/10000)&lt;=ABS('General Settings'!$D$28)</f>
        <v>#NUM!</v>
      </c>
      <c r="AA80" s="50" t="str">
        <f>_xll.qlSwapIndex(,,O80,SettlementDays,Currency,Calendar,FixedLegTenor,FixedLegBDC,FixedLegDayCounter,Index3M,DiscountingCurve,Permanent,Trigger,ObjectOverwrite)</f>
        <v>obj_006b6#0000</v>
      </c>
    </row>
    <row r="81" spans="13:36" x14ac:dyDescent="0.2">
      <c r="M81" s="50" t="s">
        <v>60</v>
      </c>
      <c r="N81" s="50"/>
      <c r="O81" s="50" t="s">
        <v>117</v>
      </c>
      <c r="P81" s="50" t="str">
        <f t="shared" si="13"/>
        <v>EURAB3E18Y_Quote</v>
      </c>
      <c r="Q81" s="122"/>
      <c r="R81" s="120">
        <f t="shared" si="14"/>
        <v>42355</v>
      </c>
      <c r="S81" s="120">
        <f>_xll.qlInterestRateIndexValueDate(AA81,R81)</f>
        <v>42359</v>
      </c>
      <c r="T81" s="120">
        <f>_xll.qlInterestRateIndexMaturity(AA81,S81)</f>
        <v>48934</v>
      </c>
      <c r="U81" s="125">
        <f>_xll.qlIndexFixing(AA81,R81,TRUE,_xll.ohTrigger(Trigger,Trigger3M,InterestRatesTrigger))</f>
        <v>1.3868288309581844E-2</v>
      </c>
      <c r="V81" s="125" t="e">
        <f>_xll.qlQuoteValue(P81,_xll.ohTrigger(Trigger,Trigger3M,InterestRatesTrigger))</f>
        <v>#NUM!</v>
      </c>
      <c r="W81" s="50" t="b">
        <f t="shared" si="15"/>
        <v>0</v>
      </c>
      <c r="X81" s="144" t="e">
        <f t="shared" si="17"/>
        <v>#NUM!</v>
      </c>
      <c r="Y81" s="50" t="e">
        <f>ABS(X81/10000)&lt;=ABS('General Settings'!$D$28)</f>
        <v>#NUM!</v>
      </c>
      <c r="AA81" s="50" t="str">
        <f>_xll.qlSwapIndex(,,O81,SettlementDays,Currency,Calendar,FixedLegTenor,FixedLegBDC,FixedLegDayCounter,Index3M,DiscountingCurve,Permanent,Trigger,ObjectOverwrite)</f>
        <v>obj_0060e#0000</v>
      </c>
    </row>
    <row r="82" spans="13:36" x14ac:dyDescent="0.2">
      <c r="M82" s="50" t="s">
        <v>60</v>
      </c>
      <c r="N82" s="50"/>
      <c r="O82" s="50" t="s">
        <v>118</v>
      </c>
      <c r="P82" s="50" t="str">
        <f t="shared" si="13"/>
        <v>EURAB3E19Y_Quote</v>
      </c>
      <c r="Q82" s="122"/>
      <c r="R82" s="120">
        <f t="shared" si="14"/>
        <v>42355</v>
      </c>
      <c r="S82" s="120">
        <f>_xll.qlInterestRateIndexValueDate(AA82,R82)</f>
        <v>42359</v>
      </c>
      <c r="T82" s="120">
        <f>_xll.qlInterestRateIndexMaturity(AA82,S82)</f>
        <v>49299</v>
      </c>
      <c r="U82" s="125">
        <f>_xll.qlIndexFixing(AA82,R82,TRUE,_xll.ohTrigger(Trigger,Trigger3M,InterestRatesTrigger))</f>
        <v>1.4145546582538674E-2</v>
      </c>
      <c r="V82" s="125" t="e">
        <f>_xll.qlQuoteValue(P82,_xll.ohTrigger(Trigger,Trigger3M,InterestRatesTrigger))</f>
        <v>#NUM!</v>
      </c>
      <c r="W82" s="50" t="b">
        <f t="shared" si="15"/>
        <v>0</v>
      </c>
      <c r="X82" s="144" t="e">
        <f t="shared" si="17"/>
        <v>#NUM!</v>
      </c>
      <c r="Y82" s="50" t="e">
        <f>ABS(X82/10000)&lt;=ABS('General Settings'!$D$28)</f>
        <v>#NUM!</v>
      </c>
      <c r="AA82" s="50" t="str">
        <f>_xll.qlSwapIndex(,,O82,SettlementDays,Currency,Calendar,FixedLegTenor,FixedLegBDC,FixedLegDayCounter,Index3M,DiscountingCurve,Permanent,Trigger,ObjectOverwrite)</f>
        <v>obj_00708#0000</v>
      </c>
    </row>
    <row r="83" spans="13:36" x14ac:dyDescent="0.2">
      <c r="M83" s="110" t="s">
        <v>60</v>
      </c>
      <c r="N83" s="110"/>
      <c r="O83" s="110" t="s">
        <v>89</v>
      </c>
      <c r="P83" s="110" t="str">
        <f t="shared" si="13"/>
        <v>EURAB3E20Y_Quote</v>
      </c>
      <c r="Q83" s="122"/>
      <c r="R83" s="111">
        <f t="shared" si="14"/>
        <v>42355</v>
      </c>
      <c r="S83" s="111">
        <f>_xll.qlInterestRateIndexValueDate(AA83,R83)</f>
        <v>42359</v>
      </c>
      <c r="T83" s="111">
        <f>_xll.qlInterestRateIndexMaturity(AA83,S83)</f>
        <v>49664</v>
      </c>
      <c r="U83" s="112">
        <f>_xll.qlIndexFixing(AA83,R83,TRUE,_xll.ohTrigger(Trigger,Trigger3M,InterestRatesTrigger))</f>
        <v>1.4359999999965572E-2</v>
      </c>
      <c r="V83" s="112">
        <f>_xll.qlQuoteValue(P83,_xll.ohTrigger(Trigger,Trigger3M,InterestRatesTrigger))</f>
        <v>1.436E-2</v>
      </c>
      <c r="W83" s="110" t="b">
        <f t="shared" si="15"/>
        <v>1</v>
      </c>
      <c r="X83" s="146">
        <f t="shared" si="17"/>
        <v>-3.4427322104235714E-10</v>
      </c>
      <c r="Y83" s="50" t="b">
        <f>ABS(X83/10000)&lt;=ABS('General Settings'!$D$28)</f>
        <v>1</v>
      </c>
      <c r="AA83" s="50" t="str">
        <f>_xll.qlSwapIndex(,,O83,SettlementDays,Currency,Calendar,FixedLegTenor,FixedLegBDC,FixedLegDayCounter,Index3M,DiscountingCurve,Permanent,Trigger,ObjectOverwrite)</f>
        <v>obj_00702#0000</v>
      </c>
    </row>
    <row r="84" spans="13:36" x14ac:dyDescent="0.2">
      <c r="M84" s="50" t="s">
        <v>60</v>
      </c>
      <c r="N84" s="50"/>
      <c r="O84" s="50" t="s">
        <v>119</v>
      </c>
      <c r="P84" s="50" t="str">
        <f t="shared" si="13"/>
        <v>EURAB3E21Y_Quote</v>
      </c>
      <c r="Q84" s="122"/>
      <c r="R84" s="120">
        <f t="shared" si="14"/>
        <v>42355</v>
      </c>
      <c r="S84" s="120">
        <f>_xll.qlInterestRateIndexValueDate(AA84,R84)</f>
        <v>42359</v>
      </c>
      <c r="T84" s="120">
        <f>_xll.qlInterestRateIndexMaturity(AA84,S84)</f>
        <v>50031</v>
      </c>
      <c r="U84" s="125">
        <f>_xll.qlIndexFixing(AA84,R84,TRUE,_xll.ohTrigger(Trigger,Trigger3M,InterestRatesTrigger))</f>
        <v>1.4521027888146866E-2</v>
      </c>
      <c r="V84" s="125" t="e">
        <f>_xll.qlQuoteValue(P84,_xll.ohTrigger(Trigger,Trigger3M,InterestRatesTrigger))</f>
        <v>#NUM!</v>
      </c>
      <c r="W84" s="50" t="b">
        <f t="shared" si="15"/>
        <v>0</v>
      </c>
      <c r="X84" s="144" t="e">
        <f t="shared" si="17"/>
        <v>#NUM!</v>
      </c>
      <c r="Y84" s="50" t="e">
        <f>ABS(X84/10000)&lt;=ABS('General Settings'!$D$28)</f>
        <v>#NUM!</v>
      </c>
      <c r="AA84" s="50" t="str">
        <f>_xll.qlSwapIndex(,,O84,SettlementDays,Currency,Calendar,FixedLegTenor,FixedLegBDC,FixedLegDayCounter,Index3M,DiscountingCurve,Permanent,Trigger,ObjectOverwrite)</f>
        <v>obj_00607#0000</v>
      </c>
    </row>
    <row r="85" spans="13:36" x14ac:dyDescent="0.2">
      <c r="M85" s="50" t="s">
        <v>60</v>
      </c>
      <c r="N85" s="50"/>
      <c r="O85" s="50" t="s">
        <v>120</v>
      </c>
      <c r="P85" s="50" t="str">
        <f t="shared" si="13"/>
        <v>EURAB3E22Y_Quote</v>
      </c>
      <c r="Q85" s="122"/>
      <c r="R85" s="120">
        <f t="shared" si="14"/>
        <v>42355</v>
      </c>
      <c r="S85" s="120">
        <f>_xll.qlInterestRateIndexValueDate(AA85,R85)</f>
        <v>42359</v>
      </c>
      <c r="T85" s="120">
        <f>_xll.qlInterestRateIndexMaturity(AA85,S85)</f>
        <v>50395</v>
      </c>
      <c r="U85" s="125">
        <f>_xll.qlIndexFixing(AA85,R85,TRUE,_xll.ohTrigger(Trigger,Trigger3M,InterestRatesTrigger))</f>
        <v>1.4632464243834869E-2</v>
      </c>
      <c r="V85" s="125" t="e">
        <f>_xll.qlQuoteValue(P85,_xll.ohTrigger(Trigger,Trigger3M,InterestRatesTrigger))</f>
        <v>#NUM!</v>
      </c>
      <c r="W85" s="50" t="b">
        <f t="shared" si="15"/>
        <v>0</v>
      </c>
      <c r="X85" s="144" t="e">
        <f t="shared" si="17"/>
        <v>#NUM!</v>
      </c>
      <c r="Y85" s="50" t="e">
        <f>ABS(X85/10000)&lt;=ABS('General Settings'!$D$28)</f>
        <v>#NUM!</v>
      </c>
      <c r="AA85" s="50" t="str">
        <f>_xll.qlSwapIndex(,,O85,SettlementDays,Currency,Calendar,FixedLegTenor,FixedLegBDC,FixedLegDayCounter,Index3M,DiscountingCurve,Permanent,Trigger,ObjectOverwrite)</f>
        <v>obj_00735#0000</v>
      </c>
    </row>
    <row r="86" spans="13:36" x14ac:dyDescent="0.2">
      <c r="M86" s="50" t="s">
        <v>60</v>
      </c>
      <c r="N86" s="50"/>
      <c r="O86" s="50" t="s">
        <v>121</v>
      </c>
      <c r="P86" s="50" t="str">
        <f t="shared" si="13"/>
        <v>EURAB3E23Y_Quote</v>
      </c>
      <c r="Q86" s="122"/>
      <c r="R86" s="120">
        <f t="shared" si="14"/>
        <v>42355</v>
      </c>
      <c r="S86" s="120">
        <f>_xll.qlInterestRateIndexValueDate(AA86,R86)</f>
        <v>42359</v>
      </c>
      <c r="T86" s="120">
        <f>_xll.qlInterestRateIndexMaturity(AA86,S86)</f>
        <v>50760</v>
      </c>
      <c r="U86" s="125">
        <f>_xll.qlIndexFixing(AA86,R86,TRUE,_xll.ohTrigger(Trigger,Trigger3M,InterestRatesTrigger))</f>
        <v>1.4706752410198455E-2</v>
      </c>
      <c r="V86" s="125" t="e">
        <f>_xll.qlQuoteValue(P86,_xll.ohTrigger(Trigger,Trigger3M,InterestRatesTrigger))</f>
        <v>#NUM!</v>
      </c>
      <c r="W86" s="50" t="b">
        <f t="shared" si="15"/>
        <v>0</v>
      </c>
      <c r="X86" s="144" t="e">
        <f t="shared" si="17"/>
        <v>#NUM!</v>
      </c>
      <c r="Y86" s="50" t="e">
        <f>ABS(X86/10000)&lt;=ABS('General Settings'!$D$28)</f>
        <v>#NUM!</v>
      </c>
      <c r="AA86" s="50" t="str">
        <f>_xll.qlSwapIndex(,,O86,SettlementDays,Currency,Calendar,FixedLegTenor,FixedLegBDC,FixedLegDayCounter,Index3M,DiscountingCurve,Permanent,Trigger,ObjectOverwrite)</f>
        <v>obj_00726#0000</v>
      </c>
    </row>
    <row r="87" spans="13:36" x14ac:dyDescent="0.2">
      <c r="M87" s="50" t="s">
        <v>60</v>
      </c>
      <c r="N87" s="50"/>
      <c r="O87" s="50" t="s">
        <v>122</v>
      </c>
      <c r="P87" s="50" t="str">
        <f t="shared" si="13"/>
        <v>EURAB3E24Y_Quote</v>
      </c>
      <c r="Q87" s="122"/>
      <c r="R87" s="120">
        <f t="shared" si="14"/>
        <v>42355</v>
      </c>
      <c r="S87" s="120">
        <f>_xll.qlInterestRateIndexValueDate(AA87,R87)</f>
        <v>42359</v>
      </c>
      <c r="T87" s="120">
        <f>_xll.qlInterestRateIndexMaturity(AA87,S87)</f>
        <v>51125</v>
      </c>
      <c r="U87" s="125">
        <f>_xll.qlIndexFixing(AA87,R87,TRUE,_xll.ohTrigger(Trigger,Trigger3M,InterestRatesTrigger))</f>
        <v>1.4752538905559234E-2</v>
      </c>
      <c r="V87" s="125" t="e">
        <f>_xll.qlQuoteValue(P87,_xll.ohTrigger(Trigger,Trigger3M,InterestRatesTrigger))</f>
        <v>#NUM!</v>
      </c>
      <c r="W87" s="50" t="b">
        <f t="shared" si="15"/>
        <v>0</v>
      </c>
      <c r="X87" s="144" t="e">
        <f t="shared" si="17"/>
        <v>#NUM!</v>
      </c>
      <c r="Y87" s="50" t="e">
        <f>ABS(X87/10000)&lt;=ABS('General Settings'!$D$28)</f>
        <v>#NUM!</v>
      </c>
      <c r="AA87" s="50" t="str">
        <f>_xll.qlSwapIndex(,,O87,SettlementDays,Currency,Calendar,FixedLegTenor,FixedLegBDC,FixedLegDayCounter,Index3M,DiscountingCurve,Permanent,Trigger,ObjectOverwrite)</f>
        <v>obj_0063d#0000</v>
      </c>
    </row>
    <row r="88" spans="13:36" x14ac:dyDescent="0.2">
      <c r="M88" s="110" t="s">
        <v>60</v>
      </c>
      <c r="N88" s="110"/>
      <c r="O88" s="110" t="s">
        <v>90</v>
      </c>
      <c r="P88" s="110" t="str">
        <f t="shared" si="13"/>
        <v>EURAB3E25Y_Quote</v>
      </c>
      <c r="Q88" s="122"/>
      <c r="R88" s="111">
        <f t="shared" si="14"/>
        <v>42355</v>
      </c>
      <c r="S88" s="111">
        <f>_xll.qlInterestRateIndexValueDate(AA88,R88)</f>
        <v>42359</v>
      </c>
      <c r="T88" s="111">
        <f>_xll.qlInterestRateIndexMaturity(AA88,S88)</f>
        <v>51491</v>
      </c>
      <c r="U88" s="112">
        <f>_xll.qlIndexFixing(AA88,R88,TRUE,_xll.ohTrigger(Trigger,Trigger3M,InterestRatesTrigger))</f>
        <v>1.478000000020235E-2</v>
      </c>
      <c r="V88" s="112">
        <f>_xll.qlQuoteValue(P88,_xll.ohTrigger(Trigger,Trigger3M,InterestRatesTrigger))</f>
        <v>1.4780000000000001E-2</v>
      </c>
      <c r="W88" s="110" t="b">
        <f t="shared" ref="W88:W101" si="18">NOT(ISERROR(V88))</f>
        <v>1</v>
      </c>
      <c r="X88" s="146">
        <f t="shared" si="17"/>
        <v>2.0234855457879064E-9</v>
      </c>
      <c r="Y88" s="50" t="b">
        <f>ABS(X88/10000)&lt;=ABS('General Settings'!$D$28)</f>
        <v>1</v>
      </c>
      <c r="AA88" s="50" t="str">
        <f>_xll.qlSwapIndex(,,O88,SettlementDays,Currency,Calendar,FixedLegTenor,FixedLegBDC,FixedLegDayCounter,Index3M,DiscountingCurve,Permanent,Trigger,ObjectOverwrite)</f>
        <v>obj_005aa#0000</v>
      </c>
    </row>
    <row r="89" spans="13:36" x14ac:dyDescent="0.2">
      <c r="M89" s="50" t="s">
        <v>60</v>
      </c>
      <c r="N89" s="50"/>
      <c r="O89" s="50" t="s">
        <v>123</v>
      </c>
      <c r="P89" s="50" t="str">
        <f t="shared" si="13"/>
        <v>EURAB3E26Y_Quote</v>
      </c>
      <c r="Q89" s="122"/>
      <c r="R89" s="120">
        <f t="shared" si="14"/>
        <v>42355</v>
      </c>
      <c r="S89" s="120">
        <f>_xll.qlInterestRateIndexValueDate(AA89,R89)</f>
        <v>42359</v>
      </c>
      <c r="T89" s="120">
        <f>_xll.qlInterestRateIndexMaturity(AA89,S89)</f>
        <v>51858</v>
      </c>
      <c r="U89" s="125">
        <f>_xll.qlIndexFixing(AA89,R89,TRUE,_xll.ohTrigger(Trigger,Trigger3M,InterestRatesTrigger))</f>
        <v>1.4794230480826885E-2</v>
      </c>
      <c r="V89" s="125" t="e">
        <f>_xll.qlQuoteValue(P89,_xll.ohTrigger(Trigger,Trigger3M,InterestRatesTrigger))</f>
        <v>#NUM!</v>
      </c>
      <c r="W89" s="50" t="b">
        <f t="shared" si="18"/>
        <v>0</v>
      </c>
      <c r="X89" s="144" t="e">
        <f t="shared" si="17"/>
        <v>#NUM!</v>
      </c>
      <c r="Y89" s="50" t="e">
        <f>ABS(X89/10000)&lt;=ABS('General Settings'!$D$28)</f>
        <v>#NUM!</v>
      </c>
      <c r="AA89" s="50" t="str">
        <f>_xll.qlSwapIndex(,,O89,SettlementDays,Currency,Calendar,FixedLegTenor,FixedLegBDC,FixedLegDayCounter,Index3M,DiscountingCurve,Permanent,Trigger,ObjectOverwrite)</f>
        <v>obj_00747#0000</v>
      </c>
    </row>
    <row r="90" spans="13:36" x14ac:dyDescent="0.2">
      <c r="M90" s="50" t="s">
        <v>60</v>
      </c>
      <c r="N90" s="50"/>
      <c r="O90" s="50" t="s">
        <v>91</v>
      </c>
      <c r="P90" s="50" t="str">
        <f t="shared" si="13"/>
        <v>EURAB3E27Y_Quote</v>
      </c>
      <c r="Q90" s="122"/>
      <c r="R90" s="120">
        <f t="shared" si="14"/>
        <v>42355</v>
      </c>
      <c r="S90" s="120">
        <f>_xll.qlInterestRateIndexValueDate(AA90,R90)</f>
        <v>42359</v>
      </c>
      <c r="T90" s="120">
        <f>_xll.qlInterestRateIndexMaturity(AA90,S90)</f>
        <v>52222</v>
      </c>
      <c r="U90" s="125">
        <f>_xll.qlIndexFixing(AA90,R90,TRUE,_xll.ohTrigger(Trigger,Trigger3M,InterestRatesTrigger))</f>
        <v>1.4800852118870113E-2</v>
      </c>
      <c r="V90" s="125" t="e">
        <f>_xll.qlQuoteValue(P90,_xll.ohTrigger(Trigger,Trigger3M,InterestRatesTrigger))</f>
        <v>#NUM!</v>
      </c>
      <c r="W90" s="50" t="b">
        <f t="shared" si="18"/>
        <v>0</v>
      </c>
      <c r="X90" s="144" t="e">
        <f t="shared" si="17"/>
        <v>#NUM!</v>
      </c>
      <c r="Y90" s="50" t="e">
        <f>ABS(X90/10000)&lt;=ABS('General Settings'!$D$28)</f>
        <v>#NUM!</v>
      </c>
      <c r="AA90" s="50" t="str">
        <f>_xll.qlSwapIndex(,,O90,SettlementDays,Currency,Calendar,FixedLegTenor,FixedLegBDC,FixedLegDayCounter,Index3M,DiscountingCurve,Permanent,Trigger,ObjectOverwrite)</f>
        <v>obj_005a8#0000</v>
      </c>
    </row>
    <row r="91" spans="13:36" x14ac:dyDescent="0.2">
      <c r="M91" s="50" t="s">
        <v>60</v>
      </c>
      <c r="N91" s="50"/>
      <c r="O91" s="50" t="s">
        <v>124</v>
      </c>
      <c r="P91" s="50" t="str">
        <f t="shared" si="13"/>
        <v>EURAB3E28Y_Quote</v>
      </c>
      <c r="Q91" s="122"/>
      <c r="R91" s="120">
        <f t="shared" si="14"/>
        <v>42355</v>
      </c>
      <c r="S91" s="120">
        <f>_xll.qlInterestRateIndexValueDate(AA91,R91)</f>
        <v>42359</v>
      </c>
      <c r="T91" s="120">
        <f>_xll.qlInterestRateIndexMaturity(AA91,S91)</f>
        <v>52586</v>
      </c>
      <c r="U91" s="125">
        <f>_xll.qlIndexFixing(AA91,R91,TRUE,_xll.ohTrigger(Trigger,Trigger3M,InterestRatesTrigger))</f>
        <v>1.4803326657167191E-2</v>
      </c>
      <c r="V91" s="125" t="e">
        <f>_xll.qlQuoteValue(P91,_xll.ohTrigger(Trigger,Trigger3M,InterestRatesTrigger))</f>
        <v>#NUM!</v>
      </c>
      <c r="W91" s="50" t="b">
        <f t="shared" si="18"/>
        <v>0</v>
      </c>
      <c r="X91" s="144" t="e">
        <f t="shared" si="17"/>
        <v>#NUM!</v>
      </c>
      <c r="Y91" s="50" t="e">
        <f>ABS(X91/10000)&lt;=ABS('General Settings'!$D$28)</f>
        <v>#NUM!</v>
      </c>
      <c r="AA91" s="50" t="str">
        <f>_xll.qlSwapIndex(,,O91,SettlementDays,Currency,Calendar,FixedLegTenor,FixedLegBDC,FixedLegDayCounter,Index3M,DiscountingCurve,Permanent,Trigger,ObjectOverwrite)</f>
        <v>obj_00603#0000</v>
      </c>
    </row>
    <row r="92" spans="13:36" x14ac:dyDescent="0.2">
      <c r="M92" s="50" t="s">
        <v>60</v>
      </c>
      <c r="N92" s="50"/>
      <c r="O92" s="50" t="s">
        <v>125</v>
      </c>
      <c r="P92" s="50" t="str">
        <f t="shared" si="13"/>
        <v>EURAB3E29Y_Quote</v>
      </c>
      <c r="Q92" s="122"/>
      <c r="R92" s="120">
        <f t="shared" si="14"/>
        <v>42355</v>
      </c>
      <c r="S92" s="120">
        <f>_xll.qlInterestRateIndexValueDate(AA92,R92)</f>
        <v>42359</v>
      </c>
      <c r="T92" s="120">
        <f>_xll.qlInterestRateIndexMaturity(AA92,S92)</f>
        <v>52952</v>
      </c>
      <c r="U92" s="125">
        <f>_xll.qlIndexFixing(AA92,R92,TRUE,_xll.ohTrigger(Trigger,Trigger3M,InterestRatesTrigger))</f>
        <v>1.4806037931110622E-2</v>
      </c>
      <c r="V92" s="125" t="e">
        <f>_xll.qlQuoteValue(P92,_xll.ohTrigger(Trigger,Trigger3M,InterestRatesTrigger))</f>
        <v>#NUM!</v>
      </c>
      <c r="W92" s="50" t="b">
        <f t="shared" si="18"/>
        <v>0</v>
      </c>
      <c r="X92" s="144" t="e">
        <f t="shared" si="17"/>
        <v>#NUM!</v>
      </c>
      <c r="Y92" s="50" t="e">
        <f>ABS(X92/10000)&lt;=ABS('General Settings'!$D$28)</f>
        <v>#NUM!</v>
      </c>
      <c r="AA92" s="50" t="str">
        <f>_xll.qlSwapIndex(,,O92,SettlementDays,Currency,Calendar,FixedLegTenor,FixedLegBDC,FixedLegDayCounter,Index3M,DiscountingCurve,Permanent,Trigger,ObjectOverwrite)</f>
        <v>obj_00685#0000</v>
      </c>
    </row>
    <row r="93" spans="13:36" x14ac:dyDescent="0.2">
      <c r="M93" s="110" t="s">
        <v>60</v>
      </c>
      <c r="N93" s="110"/>
      <c r="O93" s="110" t="s">
        <v>92</v>
      </c>
      <c r="P93" s="110" t="str">
        <f t="shared" si="13"/>
        <v>EURAB3E30Y_Quote</v>
      </c>
      <c r="Q93" s="122"/>
      <c r="R93" s="111">
        <f t="shared" si="14"/>
        <v>42355</v>
      </c>
      <c r="S93" s="111">
        <f>_xll.qlInterestRateIndexValueDate(AA93,R93)</f>
        <v>42359</v>
      </c>
      <c r="T93" s="111">
        <f>_xll.qlInterestRateIndexMaturity(AA93,S93)</f>
        <v>53317</v>
      </c>
      <c r="U93" s="112">
        <f>_xll.qlIndexFixing(AA93,R93,TRUE,_xll.ohTrigger(Trigger,Trigger3M,InterestRatesTrigger))</f>
        <v>1.4810000000550261E-2</v>
      </c>
      <c r="V93" s="112">
        <f>_xll.qlQuoteValue(P93,_xll.ohTrigger(Trigger,Trigger3M,InterestRatesTrigger))</f>
        <v>1.4809999999999999E-2</v>
      </c>
      <c r="W93" s="110" t="b">
        <f t="shared" si="18"/>
        <v>1</v>
      </c>
      <c r="X93" s="146">
        <f t="shared" si="17"/>
        <v>5.5026296019722309E-9</v>
      </c>
      <c r="Y93" s="50" t="b">
        <f>ABS(X93/10000)&lt;=ABS('General Settings'!$D$28)</f>
        <v>1</v>
      </c>
      <c r="AA93" s="50" t="str">
        <f>_xll.qlSwapIndex(,,O93,SettlementDays,Currency,Calendar,FixedLegTenor,FixedLegBDC,FixedLegDayCounter,Index3M,DiscountingCurve,Permanent,Trigger,ObjectOverwrite)</f>
        <v>obj_005e3#0000</v>
      </c>
      <c r="AF93" s="134"/>
      <c r="AG93" s="113"/>
    </row>
    <row r="94" spans="13:36" x14ac:dyDescent="0.2">
      <c r="M94" s="50" t="s">
        <v>60</v>
      </c>
      <c r="N94" s="50"/>
      <c r="O94" s="50" t="s">
        <v>93</v>
      </c>
      <c r="P94" s="50" t="str">
        <f t="shared" si="13"/>
        <v>EURAB3E35Y_Quote</v>
      </c>
      <c r="Q94" s="122"/>
      <c r="R94" s="120">
        <f t="shared" si="14"/>
        <v>42355</v>
      </c>
      <c r="S94" s="120">
        <f>_xll.qlInterestRateIndexValueDate(AA94,R94)</f>
        <v>42359</v>
      </c>
      <c r="T94" s="120">
        <f>_xll.qlInterestRateIndexMaturity(AA94,S94)</f>
        <v>55143</v>
      </c>
      <c r="U94" s="125">
        <f>_xll.qlIndexFixing(AA94,R94,TRUE,_xll.ohTrigger(Trigger,Trigger3M,InterestRatesTrigger))</f>
        <v>1.4851715861883569E-2</v>
      </c>
      <c r="V94" s="125" t="e">
        <f>_xll.qlQuoteValue(P94,_xll.ohTrigger(Trigger,Trigger3M,InterestRatesTrigger))</f>
        <v>#NUM!</v>
      </c>
      <c r="W94" s="50" t="b">
        <f t="shared" si="18"/>
        <v>0</v>
      </c>
      <c r="X94" s="144" t="e">
        <f t="shared" si="17"/>
        <v>#NUM!</v>
      </c>
      <c r="Y94" s="50" t="e">
        <f>ABS(X94/10000)&lt;=ABS('General Settings'!$D$28)</f>
        <v>#NUM!</v>
      </c>
      <c r="AA94" s="50" t="str">
        <f>_xll.qlSwapIndex(,,O94,SettlementDays,Currency,Calendar,FixedLegTenor,FixedLegBDC,FixedLegDayCounter,Index3M,DiscountingCurve,Permanent,Trigger,ObjectOverwrite)</f>
        <v>obj_00713#0000</v>
      </c>
      <c r="AF94" s="134"/>
      <c r="AG94" s="113"/>
      <c r="AH94" s="134"/>
      <c r="AI94" s="87"/>
      <c r="AJ94" s="134"/>
    </row>
    <row r="95" spans="13:36" x14ac:dyDescent="0.2">
      <c r="M95" s="110" t="s">
        <v>60</v>
      </c>
      <c r="N95" s="110"/>
      <c r="O95" s="110" t="s">
        <v>94</v>
      </c>
      <c r="P95" s="110" t="str">
        <f t="shared" si="13"/>
        <v>EURAB3E40Y_Quote</v>
      </c>
      <c r="Q95" s="122"/>
      <c r="R95" s="111">
        <f t="shared" si="14"/>
        <v>42355</v>
      </c>
      <c r="S95" s="111">
        <f>_xll.qlInterestRateIndexValueDate(AA95,R95)</f>
        <v>42359</v>
      </c>
      <c r="T95" s="111">
        <f>_xll.qlInterestRateIndexMaturity(AA95,S95)</f>
        <v>56969</v>
      </c>
      <c r="U95" s="112">
        <f>_xll.qlIndexFixing(AA95,R95,TRUE,_xll.ohTrigger(Trigger,Trigger3M,InterestRatesTrigger))</f>
        <v>1.4880000000534495E-2</v>
      </c>
      <c r="V95" s="112">
        <f>_xll.qlQuoteValue(P95,_xll.ohTrigger(Trigger,Trigger3M,InterestRatesTrigger))</f>
        <v>1.4879999999999999E-2</v>
      </c>
      <c r="W95" s="110" t="b">
        <f t="shared" si="18"/>
        <v>1</v>
      </c>
      <c r="X95" s="146">
        <f t="shared" si="17"/>
        <v>5.3449605852406989E-9</v>
      </c>
      <c r="Y95" s="50" t="b">
        <f>ABS(X95/10000)&lt;=ABS('General Settings'!$D$28)</f>
        <v>1</v>
      </c>
      <c r="AA95" s="50" t="str">
        <f>_xll.qlSwapIndex(,,O95,SettlementDays,Currency,Calendar,FixedLegTenor,FixedLegBDC,FixedLegDayCounter,Index3M,DiscountingCurve,Permanent,Trigger,ObjectOverwrite)</f>
        <v>obj_006f8#0000</v>
      </c>
      <c r="AF95" s="134"/>
      <c r="AG95" s="113"/>
      <c r="AH95" s="134"/>
      <c r="AI95" s="87"/>
      <c r="AJ95" s="134"/>
    </row>
    <row r="96" spans="13:36" x14ac:dyDescent="0.2">
      <c r="M96" s="110" t="s">
        <v>60</v>
      </c>
      <c r="N96" s="110"/>
      <c r="O96" s="110" t="s">
        <v>95</v>
      </c>
      <c r="P96" s="110" t="str">
        <f t="shared" si="13"/>
        <v>EURAB3E50Y_Quote</v>
      </c>
      <c r="Q96" s="122"/>
      <c r="R96" s="111">
        <f t="shared" si="14"/>
        <v>42355</v>
      </c>
      <c r="S96" s="111">
        <f>_xll.qlInterestRateIndexValueDate(AA96,R96)</f>
        <v>42359</v>
      </c>
      <c r="T96" s="111">
        <f>_xll.qlInterestRateIndexMaturity(AA96,S96)</f>
        <v>60622</v>
      </c>
      <c r="U96" s="112">
        <f>_xll.qlIndexFixing(AA96,R96,TRUE,_xll.ohTrigger(Trigger,Trigger3M,InterestRatesTrigger))</f>
        <v>1.4480000000672283E-2</v>
      </c>
      <c r="V96" s="112">
        <f>_xll.qlQuoteValue(P96,_xll.ohTrigger(Trigger,Trigger3M,InterestRatesTrigger))</f>
        <v>1.448E-2</v>
      </c>
      <c r="W96" s="110" t="b">
        <f t="shared" si="18"/>
        <v>1</v>
      </c>
      <c r="X96" s="146">
        <f t="shared" si="17"/>
        <v>6.7228340949743171E-9</v>
      </c>
      <c r="Y96" s="50" t="b">
        <f>ABS(X96/10000)&lt;=ABS('General Settings'!$D$28)</f>
        <v>1</v>
      </c>
      <c r="AA96" s="50" t="str">
        <f>_xll.qlSwapIndex(,,O96,SettlementDays,Currency,Calendar,FixedLegTenor,FixedLegBDC,FixedLegDayCounter,Index3M,DiscountingCurve,Permanent,Trigger,ObjectOverwrite)</f>
        <v>obj_005f9#0000</v>
      </c>
      <c r="AF96" s="134"/>
      <c r="AG96" s="113"/>
      <c r="AH96" s="134"/>
      <c r="AI96" s="87"/>
      <c r="AJ96" s="134"/>
    </row>
    <row r="97" spans="13:77" x14ac:dyDescent="0.2">
      <c r="M97" s="110" t="s">
        <v>60</v>
      </c>
      <c r="N97" s="110"/>
      <c r="O97" s="110" t="s">
        <v>126</v>
      </c>
      <c r="P97" s="110" t="str">
        <f t="shared" si="13"/>
        <v>EURAB3E60Y_Quote</v>
      </c>
      <c r="Q97" s="122"/>
      <c r="R97" s="111">
        <f t="shared" si="14"/>
        <v>42355</v>
      </c>
      <c r="S97" s="111">
        <f>_xll.qlInterestRateIndexValueDate(AA97,R97)</f>
        <v>42359</v>
      </c>
      <c r="T97" s="111">
        <f>_xll.qlInterestRateIndexMaturity(AA97,S97)</f>
        <v>64276</v>
      </c>
      <c r="U97" s="112">
        <f>_xll.qlIndexFixing(AA97,R97,TRUE,_xll.ohTrigger(Trigger,Trigger3M,InterestRatesTrigger))</f>
        <v>1.4370000000270592E-2</v>
      </c>
      <c r="V97" s="112">
        <f>_xll.qlQuoteValue(P97,_xll.ohTrigger(Trigger,Trigger3M,InterestRatesTrigger))</f>
        <v>1.4369999999999999E-2</v>
      </c>
      <c r="W97" s="110" t="b">
        <f t="shared" si="18"/>
        <v>1</v>
      </c>
      <c r="X97" s="146">
        <f t="shared" si="17"/>
        <v>2.7059257612371823E-9</v>
      </c>
      <c r="Y97" s="50" t="b">
        <f>ABS(X97/10000)&lt;=ABS('General Settings'!$D$28)</f>
        <v>1</v>
      </c>
      <c r="AA97" s="51" t="str">
        <f>_xll.qlSwapIndex(,,O97,SettlementDays,Currency,Calendar,FixedLegTenor,FixedLegBDC,FixedLegDayCounter,Index3M,DiscountingCurve,Permanent,Trigger,ObjectOverwrite)</f>
        <v>obj_006ac#0000</v>
      </c>
      <c r="AC97" s="104" t="s">
        <v>137</v>
      </c>
      <c r="AF97" s="134"/>
      <c r="AG97" s="113"/>
      <c r="AH97" s="134"/>
      <c r="AI97" s="87"/>
      <c r="AJ97" s="134"/>
    </row>
    <row r="98" spans="13:77" x14ac:dyDescent="0.2">
      <c r="M98" s="52" t="s">
        <v>127</v>
      </c>
      <c r="N98" s="52">
        <v>12</v>
      </c>
      <c r="O98" s="52" t="s">
        <v>133</v>
      </c>
      <c r="P98" s="52" t="str">
        <f t="shared" ref="P98:P104" si="19">Currency&amp;O98&amp;N98&amp;QuoteSuffix</f>
        <v>EUR1S12_Quote</v>
      </c>
      <c r="Q98" s="123"/>
      <c r="R98" s="131">
        <f>_xll.qlInterestRateIndexFixingDate(Index3M,S98)</f>
        <v>42443</v>
      </c>
      <c r="S98" s="131">
        <f>_xll.qlIMMdate(AE98)</f>
        <v>42445</v>
      </c>
      <c r="T98" s="131">
        <f>_xll.qlSwapMaturityDate(AA98)</f>
        <v>42809</v>
      </c>
      <c r="U98" s="130">
        <f>_xll.qlVanillaSwapFairRate(AA98,_xll.ohTrigger(Trigger,Trigger3M,InterestRatesTrigger))</f>
        <v>-1.8297291588976433E-3</v>
      </c>
      <c r="V98" s="130">
        <f>_xll.qlQuoteValue(P98,_xll.ohTrigger(Trigger,Trigger3M,InterestRatesTrigger))</f>
        <v>-1.81E-3</v>
      </c>
      <c r="W98" s="52" t="b">
        <f t="shared" si="18"/>
        <v>1</v>
      </c>
      <c r="X98" s="148">
        <f t="shared" si="17"/>
        <v>-0.1972915889764332</v>
      </c>
      <c r="Y98" s="52" t="b">
        <f>ABS(X98/10000)&lt;=ABS('General Settings'!$D$29)</f>
        <v>1</v>
      </c>
      <c r="AA98" s="52" t="str">
        <f>_xll.qlMakeIMMSwap(,N98&amp;"M",Index3M,,S98,FixedLegDayCounter,,DiscountingEngine)</f>
        <v>obj_0076a#0000</v>
      </c>
      <c r="AC98" s="104" t="str">
        <f>_xll.qlDiscountingSwapEngine(,DiscountingCurve,,,,Permanent,Trigger,ObjectOverwrite)</f>
        <v>obj_00599#0000</v>
      </c>
      <c r="AE98" s="155" t="str">
        <f>_xll.qlIMMNextCode(EvaluationDate-1,,Trigger)</f>
        <v>H6</v>
      </c>
      <c r="AF98" s="134"/>
      <c r="AH98" s="134"/>
      <c r="AI98" s="87"/>
      <c r="AJ98" s="134"/>
    </row>
    <row r="99" spans="13:77" x14ac:dyDescent="0.2">
      <c r="M99" s="50" t="s">
        <v>127</v>
      </c>
      <c r="N99" s="50">
        <v>12</v>
      </c>
      <c r="O99" s="50" t="s">
        <v>134</v>
      </c>
      <c r="P99" s="50" t="str">
        <f t="shared" si="19"/>
        <v>EUR2S12_Quote</v>
      </c>
      <c r="Q99" s="122"/>
      <c r="R99" s="120">
        <f>_xll.qlInterestRateIndexFixingDate(Index3M,S99)</f>
        <v>42534</v>
      </c>
      <c r="S99" s="120">
        <f>_xll.qlIMMdate(AE99)</f>
        <v>42536</v>
      </c>
      <c r="T99" s="120">
        <f>_xll.qlSwapMaturityDate(AA99)</f>
        <v>42907</v>
      </c>
      <c r="U99" s="125">
        <f>_xll.qlVanillaSwapFairRate(AA99,_xll.ohTrigger(Trigger,Trigger3M,InterestRatesTrigger))</f>
        <v>-1.8394101249846822E-3</v>
      </c>
      <c r="V99" s="125">
        <f>_xll.qlQuoteValue(P99,_xll.ohTrigger(Trigger,Trigger3M,InterestRatesTrigger))</f>
        <v>-1.82E-3</v>
      </c>
      <c r="W99" s="50" t="b">
        <f t="shared" si="18"/>
        <v>1</v>
      </c>
      <c r="X99" s="144">
        <f t="shared" si="17"/>
        <v>-0.19410124984682195</v>
      </c>
      <c r="Y99" s="50" t="b">
        <f>ABS(X99/10000)&lt;=ABS('General Settings'!$D$29)</f>
        <v>1</v>
      </c>
      <c r="AA99" s="50" t="str">
        <f>_xll.qlMakeIMMSwap(,N99&amp;"M",Index3M,,S99,FixedLegDayCounter,,DiscountingEngine)</f>
        <v>obj_00812#0000</v>
      </c>
      <c r="AE99" s="156" t="str">
        <f>_xll.qlIMMNextCode(AE98,,Trigger)</f>
        <v>M6</v>
      </c>
      <c r="AF99" s="134"/>
      <c r="AH99" s="134"/>
      <c r="AI99" s="87"/>
      <c r="AJ99" s="134"/>
    </row>
    <row r="100" spans="13:77" x14ac:dyDescent="0.2">
      <c r="M100" s="50" t="s">
        <v>127</v>
      </c>
      <c r="N100" s="50">
        <v>12</v>
      </c>
      <c r="O100" s="50" t="s">
        <v>135</v>
      </c>
      <c r="P100" s="50" t="str">
        <f t="shared" si="19"/>
        <v>EUR3S12_Quote</v>
      </c>
      <c r="Q100" s="122"/>
      <c r="R100" s="120">
        <f>_xll.qlInterestRateIndexFixingDate(Index3M,S100)</f>
        <v>42632</v>
      </c>
      <c r="S100" s="120">
        <f>_xll.qlIMMdate(AE100)</f>
        <v>42634</v>
      </c>
      <c r="T100" s="120">
        <f>_xll.qlSwapMaturityDate(AA100)</f>
        <v>42998</v>
      </c>
      <c r="U100" s="125">
        <f>_xll.qlVanillaSwapFairRate(AA100,_xll.ohTrigger(Trigger,Trigger3M,InterestRatesTrigger))</f>
        <v>-1.7189645337160418E-3</v>
      </c>
      <c r="V100" s="125">
        <f>_xll.qlQuoteValue(P100,_xll.ohTrigger(Trigger,Trigger3M,InterestRatesTrigger))</f>
        <v>-1.6899999999999999E-3</v>
      </c>
      <c r="W100" s="50" t="b">
        <f t="shared" si="18"/>
        <v>1</v>
      </c>
      <c r="X100" s="144">
        <f t="shared" si="17"/>
        <v>-0.28964533716041879</v>
      </c>
      <c r="Y100" s="50" t="b">
        <f>ABS(X100/10000)&lt;=ABS('General Settings'!$D$29)</f>
        <v>1</v>
      </c>
      <c r="AA100" s="50" t="str">
        <f>_xll.qlMakeIMMSwap(,N100&amp;"M",Index3M,,S100,FixedLegDayCounter,,DiscountingEngine)</f>
        <v>obj_00768#0000</v>
      </c>
      <c r="AE100" s="156" t="str">
        <f>_xll.qlIMMNextCode(AE99,,Trigger)</f>
        <v>U6</v>
      </c>
      <c r="AF100" s="134"/>
      <c r="AH100" s="134"/>
      <c r="AI100" s="87"/>
      <c r="AJ100" s="134"/>
    </row>
    <row r="101" spans="13:77" x14ac:dyDescent="0.2">
      <c r="M101" s="161" t="s">
        <v>127</v>
      </c>
      <c r="N101" s="161">
        <v>12</v>
      </c>
      <c r="O101" s="161" t="s">
        <v>136</v>
      </c>
      <c r="P101" s="161" t="str">
        <f t="shared" si="19"/>
        <v>EUR4S12_Quote</v>
      </c>
      <c r="Q101" s="162"/>
      <c r="R101" s="163">
        <f>_xll.qlInterestRateIndexFixingDate(Index3M,S101)</f>
        <v>42723</v>
      </c>
      <c r="S101" s="163">
        <f>_xll.qlIMMdate(AE101)</f>
        <v>42725</v>
      </c>
      <c r="T101" s="163">
        <f>_xll.qlSwapMaturityDate(AA101)</f>
        <v>43089</v>
      </c>
      <c r="U101" s="164">
        <f>_xll.qlVanillaSwapFairRate(AA101,_xll.ohTrigger(Trigger,Trigger3M,InterestRatesTrigger))</f>
        <v>-1.4823063941923351E-3</v>
      </c>
      <c r="V101" s="164">
        <f>_xll.qlQuoteValue(P101,_xll.ohTrigger(Trigger,Trigger3M,InterestRatesTrigger))</f>
        <v>-1.4499999999999999E-3</v>
      </c>
      <c r="W101" s="161" t="b">
        <f t="shared" si="18"/>
        <v>1</v>
      </c>
      <c r="X101" s="165">
        <f t="shared" si="17"/>
        <v>-0.32306394192335197</v>
      </c>
      <c r="Y101" s="161" t="b">
        <f>ABS(X101/10000)&lt;=ABS('General Settings'!$D$29)</f>
        <v>1</v>
      </c>
      <c r="AA101" s="50" t="str">
        <f>_xll.qlMakeIMMSwap(,N101&amp;"M",Index3M,,S101,FixedLegDayCounter,,DiscountingEngine)</f>
        <v>obj_00874#0000</v>
      </c>
      <c r="AE101" s="156" t="str">
        <f>_xll.qlIMMNextCode(AE100,,Trigger)</f>
        <v>Z6</v>
      </c>
      <c r="AF101" s="134"/>
      <c r="AH101" s="134"/>
      <c r="AI101" s="87"/>
      <c r="AJ101" s="134"/>
    </row>
    <row r="102" spans="13:77" x14ac:dyDescent="0.2">
      <c r="M102" s="149" t="s">
        <v>127</v>
      </c>
      <c r="N102" s="149">
        <v>24</v>
      </c>
      <c r="O102" s="149" t="s">
        <v>133</v>
      </c>
      <c r="P102" s="149" t="str">
        <f t="shared" si="19"/>
        <v>EUR1S24_Quote</v>
      </c>
      <c r="Q102" s="166"/>
      <c r="R102" s="150">
        <f>_xll.qlInterestRateIndexFixingDate(Index3M,S102)</f>
        <v>42443</v>
      </c>
      <c r="S102" s="150">
        <f>_xll.qlIMMdate(AE102)</f>
        <v>42445</v>
      </c>
      <c r="T102" s="150">
        <f>_xll.qlSwapMaturityDate(AA102)</f>
        <v>43180</v>
      </c>
      <c r="U102" s="151">
        <f>_xll.qlVanillaSwapFairRate(AA102,_xll.ohTrigger(Trigger,Trigger3M,InterestRatesTrigger))</f>
        <v>-1.4783166597134155E-3</v>
      </c>
      <c r="V102" s="151">
        <f>_xll.qlQuoteValue(P102,_xll.ohTrigger(Trigger,Trigger3M,InterestRatesTrigger))</f>
        <v>-1.4599999999999999E-3</v>
      </c>
      <c r="W102" s="149" t="b">
        <f t="shared" ref="W102:W104" si="20">NOT(ISERROR(V102))</f>
        <v>1</v>
      </c>
      <c r="X102" s="152">
        <f t="shared" ref="X102:X104" si="21">(U102-V102)*10000</f>
        <v>-0.18316659713415614</v>
      </c>
      <c r="Y102" s="149" t="b">
        <f>ABS(X102/10000)&lt;=ABS('General Settings'!$D$29)</f>
        <v>1</v>
      </c>
      <c r="AA102" s="50" t="str">
        <f>_xll.qlMakeIMMSwap(,N102&amp;"M",Index3M,,S102,FixedLegDayCounter,,DiscountingEngine)</f>
        <v>obj_0076b#0000</v>
      </c>
      <c r="AE102" s="159" t="str">
        <f>_xll.qlIMMNextCode(EvaluationDate-1,,Trigger)</f>
        <v>H6</v>
      </c>
      <c r="AF102" s="134"/>
      <c r="AH102" s="134"/>
      <c r="AI102" s="87"/>
      <c r="AJ102" s="134"/>
    </row>
    <row r="103" spans="13:77" x14ac:dyDescent="0.2">
      <c r="M103" s="161" t="s">
        <v>127</v>
      </c>
      <c r="N103" s="161">
        <v>24</v>
      </c>
      <c r="O103" s="161" t="s">
        <v>134</v>
      </c>
      <c r="P103" s="161" t="str">
        <f t="shared" si="19"/>
        <v>EUR2S24_Quote</v>
      </c>
      <c r="Q103" s="162"/>
      <c r="R103" s="163">
        <f>_xll.qlInterestRateIndexFixingDate(Index3M,S103)</f>
        <v>42534</v>
      </c>
      <c r="S103" s="163">
        <f>_xll.qlIMMdate(AE103)</f>
        <v>42536</v>
      </c>
      <c r="T103" s="163">
        <f>_xll.qlSwapMaturityDate(AA103)</f>
        <v>43271</v>
      </c>
      <c r="U103" s="164">
        <f>_xll.qlVanillaSwapFairRate(AA103,_xll.ohTrigger(Trigger,Trigger3M,InterestRatesTrigger))</f>
        <v>-1.2461787741298222E-3</v>
      </c>
      <c r="V103" s="164">
        <f>_xll.qlQuoteValue(P103,_xll.ohTrigger(Trigger,Trigger3M,InterestRatesTrigger))</f>
        <v>-1.23E-3</v>
      </c>
      <c r="W103" s="161" t="b">
        <f t="shared" si="20"/>
        <v>1</v>
      </c>
      <c r="X103" s="165">
        <f t="shared" si="21"/>
        <v>-0.16178774129822249</v>
      </c>
      <c r="Y103" s="161" t="b">
        <f>ABS(X103/10000)&lt;=ABS('General Settings'!$D$29)</f>
        <v>1</v>
      </c>
      <c r="AA103" s="50" t="str">
        <f>_xll.qlMakeIMMSwap(,N103&amp;"M",Index3M,,S103,FixedLegDayCounter,,DiscountingEngine)</f>
        <v>obj_0082c#0000</v>
      </c>
      <c r="AB103" s="133"/>
      <c r="AC103" s="133"/>
      <c r="AD103" s="87"/>
      <c r="AE103" s="160" t="str">
        <f>_xll.qlIMMNextCode(AE102,,Trigger)</f>
        <v>M6</v>
      </c>
      <c r="AF103" s="134"/>
      <c r="AH103" s="134"/>
      <c r="AI103" s="87"/>
      <c r="AJ103" s="134"/>
    </row>
    <row r="104" spans="13:77" x14ac:dyDescent="0.2">
      <c r="M104" s="51" t="s">
        <v>127</v>
      </c>
      <c r="N104" s="51">
        <v>36</v>
      </c>
      <c r="O104" s="51" t="s">
        <v>133</v>
      </c>
      <c r="P104" s="51" t="str">
        <f t="shared" si="19"/>
        <v>EUR1S36_Quote</v>
      </c>
      <c r="Q104" s="124"/>
      <c r="R104" s="121">
        <f>_xll.qlInterestRateIndexFixingDate(Index3M,S104)</f>
        <v>42443</v>
      </c>
      <c r="S104" s="121">
        <f>_xll.qlIMMdate(AE104)</f>
        <v>42445</v>
      </c>
      <c r="T104" s="121">
        <f>_xll.qlSwapMaturityDate(AA104)</f>
        <v>43544</v>
      </c>
      <c r="U104" s="126">
        <f>_xll.qlVanillaSwapFairRate(AA104,_xll.ohTrigger(Trigger,Trigger3M,InterestRatesTrigger))</f>
        <v>-5.1385284338879096E-4</v>
      </c>
      <c r="V104" s="126">
        <f>_xll.qlQuoteValue(P104,_xll.ohTrigger(Trigger,Trigger3M,InterestRatesTrigger))</f>
        <v>-5.1000000000000004E-4</v>
      </c>
      <c r="W104" s="51" t="b">
        <f t="shared" si="20"/>
        <v>1</v>
      </c>
      <c r="X104" s="147">
        <f t="shared" si="21"/>
        <v>-3.852843388790924E-2</v>
      </c>
      <c r="Y104" s="51" t="b">
        <f>ABS(X104/10000)&lt;=ABS('General Settings'!$D$29)</f>
        <v>1</v>
      </c>
      <c r="AA104" s="51" t="str">
        <f>_xll.qlMakeIMMSwap(,N104&amp;"M",Index3M,,S104,FixedLegDayCounter,,DiscountingEngine)</f>
        <v>obj_00769#0000</v>
      </c>
      <c r="AB104" s="133"/>
      <c r="AC104" s="133"/>
      <c r="AD104" s="87"/>
      <c r="AE104" s="157" t="str">
        <f>_xll.qlIMMNextCode(EvaluationDate-1,,Trigger)</f>
        <v>H6</v>
      </c>
      <c r="AF104" s="134"/>
      <c r="AH104" s="134"/>
      <c r="AI104" s="87"/>
      <c r="AJ104" s="134"/>
      <c r="AK104" s="135"/>
      <c r="AL104" s="132"/>
      <c r="AM104" s="132"/>
      <c r="AN104" s="136"/>
      <c r="AO104" s="132"/>
      <c r="AP104" s="132"/>
      <c r="AQ104" s="132"/>
      <c r="AR104" s="132"/>
      <c r="AS104" s="132"/>
      <c r="AT104" s="113"/>
      <c r="AU104" s="113"/>
      <c r="AV104" s="113"/>
      <c r="AW104" s="113"/>
      <c r="AX104" s="113"/>
      <c r="AY104" s="113"/>
      <c r="AZ104" s="113"/>
      <c r="BA104" s="113"/>
      <c r="BB104" s="113"/>
      <c r="BC104" s="113"/>
      <c r="BD104" s="113"/>
      <c r="BE104" s="113"/>
      <c r="BF104" s="113"/>
      <c r="BG104" s="113"/>
      <c r="BH104" s="113"/>
      <c r="BI104" s="113"/>
      <c r="BJ104" s="113"/>
      <c r="BK104" s="113"/>
      <c r="BL104" s="113"/>
      <c r="BM104" s="113"/>
      <c r="BN104" s="113"/>
      <c r="BO104" s="113"/>
      <c r="BP104" s="113"/>
    </row>
    <row r="105" spans="13:77" x14ac:dyDescent="0.2">
      <c r="W105" s="62"/>
      <c r="X105" s="63"/>
      <c r="AA105" s="87"/>
      <c r="AB105" s="133"/>
      <c r="AC105" s="133"/>
      <c r="AD105" s="87"/>
      <c r="AE105" s="87"/>
      <c r="AF105" s="134"/>
      <c r="AH105" s="134"/>
      <c r="AI105" s="87"/>
      <c r="AJ105" s="134"/>
      <c r="AK105" s="135"/>
      <c r="AL105" s="132"/>
      <c r="AM105" s="132"/>
      <c r="AN105" s="136"/>
      <c r="AO105" s="132"/>
      <c r="AP105" s="132"/>
      <c r="AQ105" s="132"/>
      <c r="AR105" s="132"/>
      <c r="AS105" s="132"/>
      <c r="AT105" s="113"/>
      <c r="AU105" s="113"/>
      <c r="AV105" s="113"/>
      <c r="AW105" s="113"/>
      <c r="AX105" s="113"/>
      <c r="AY105" s="113"/>
      <c r="AZ105" s="113"/>
      <c r="BA105" s="113"/>
      <c r="BB105" s="113"/>
      <c r="BC105" s="113"/>
      <c r="BD105" s="113"/>
      <c r="BE105" s="113"/>
      <c r="BF105" s="113"/>
      <c r="BG105" s="113"/>
      <c r="BH105" s="113"/>
      <c r="BI105" s="113"/>
      <c r="BJ105" s="113"/>
      <c r="BK105" s="113"/>
      <c r="BL105" s="113"/>
      <c r="BM105" s="113"/>
      <c r="BN105" s="113"/>
      <c r="BO105" s="113"/>
      <c r="BP105" s="113"/>
      <c r="BQ105" s="113"/>
      <c r="BR105" s="113"/>
      <c r="BS105" s="113"/>
      <c r="BT105" s="113"/>
      <c r="BU105" s="113"/>
      <c r="BV105" s="113"/>
      <c r="BW105" s="113"/>
      <c r="BX105" s="113"/>
      <c r="BY105" s="113"/>
    </row>
    <row r="106" spans="13:77" x14ac:dyDescent="0.2">
      <c r="AF106" s="134"/>
      <c r="AH106" s="134"/>
      <c r="AI106" s="87"/>
      <c r="AJ106" s="134"/>
      <c r="AK106" s="135"/>
      <c r="AL106" s="132"/>
      <c r="AM106" s="132"/>
      <c r="AN106" s="136"/>
      <c r="AO106" s="132"/>
      <c r="AP106" s="132"/>
      <c r="AQ106" s="132"/>
      <c r="AR106" s="132"/>
      <c r="AS106" s="132"/>
      <c r="AT106" s="113"/>
      <c r="AU106" s="113"/>
      <c r="AV106" s="113"/>
      <c r="AW106" s="113"/>
      <c r="AX106" s="113"/>
      <c r="AY106" s="113"/>
      <c r="AZ106" s="113"/>
      <c r="BA106" s="113"/>
      <c r="BB106" s="113"/>
      <c r="BC106" s="113"/>
      <c r="BD106" s="113"/>
      <c r="BE106" s="113"/>
      <c r="BF106" s="113"/>
      <c r="BG106" s="113"/>
      <c r="BH106" s="113"/>
      <c r="BI106" s="113"/>
      <c r="BJ106" s="113"/>
      <c r="BK106" s="113"/>
      <c r="BL106" s="113"/>
      <c r="BM106" s="113"/>
      <c r="BN106" s="113"/>
      <c r="BO106" s="113"/>
      <c r="BP106" s="113"/>
      <c r="BQ106" s="113"/>
      <c r="BR106" s="113"/>
      <c r="BS106" s="113"/>
      <c r="BT106" s="113"/>
      <c r="BU106" s="113"/>
      <c r="BV106" s="113"/>
      <c r="BW106" s="113"/>
      <c r="BX106" s="113"/>
      <c r="BY106" s="113"/>
    </row>
    <row r="107" spans="13:77" x14ac:dyDescent="0.2">
      <c r="W107" s="62"/>
      <c r="X107" s="63"/>
      <c r="AA107" s="87"/>
      <c r="AB107" s="133"/>
      <c r="AC107" s="133"/>
      <c r="AD107" s="87"/>
      <c r="AE107" s="87"/>
      <c r="AF107" s="134"/>
      <c r="AG107" s="113"/>
      <c r="AH107" s="134"/>
      <c r="AK107" s="135"/>
      <c r="AL107" s="132"/>
      <c r="AM107" s="132"/>
      <c r="AN107" s="136"/>
      <c r="AO107" s="132"/>
      <c r="AP107" s="132"/>
      <c r="AQ107" s="132"/>
      <c r="AR107" s="132"/>
      <c r="AS107" s="132"/>
      <c r="AT107" s="113"/>
      <c r="AU107" s="113"/>
      <c r="AV107" s="113"/>
      <c r="AW107" s="113"/>
      <c r="AX107" s="113"/>
      <c r="AY107" s="113"/>
      <c r="AZ107" s="113"/>
      <c r="BA107" s="113"/>
      <c r="BB107" s="113"/>
      <c r="BC107" s="113"/>
      <c r="BD107" s="113"/>
      <c r="BE107" s="113"/>
      <c r="BF107" s="113"/>
      <c r="BG107" s="113"/>
      <c r="BH107" s="113"/>
      <c r="BI107" s="113"/>
      <c r="BJ107" s="113"/>
      <c r="BK107" s="113"/>
      <c r="BL107" s="113"/>
      <c r="BM107" s="113"/>
      <c r="BN107" s="113"/>
      <c r="BO107" s="113"/>
      <c r="BP107" s="113"/>
      <c r="BQ107" s="113"/>
      <c r="BR107" s="113"/>
      <c r="BS107" s="113"/>
      <c r="BT107" s="113"/>
      <c r="BU107" s="113"/>
      <c r="BV107" s="113"/>
      <c r="BW107" s="113"/>
      <c r="BX107" s="113"/>
      <c r="BY107" s="113"/>
    </row>
    <row r="108" spans="13:77" x14ac:dyDescent="0.2">
      <c r="W108" s="62"/>
      <c r="X108" s="63"/>
      <c r="AA108" s="87"/>
      <c r="AB108" s="133"/>
      <c r="AC108" s="133"/>
      <c r="AD108" s="87"/>
      <c r="AE108" s="87"/>
      <c r="AF108" s="134"/>
      <c r="AG108" s="113"/>
      <c r="AH108" s="134"/>
      <c r="AI108" s="87"/>
      <c r="AJ108" s="134"/>
      <c r="AK108" s="135"/>
      <c r="AL108" s="132"/>
      <c r="AM108" s="132"/>
      <c r="AN108" s="136"/>
      <c r="AO108" s="132"/>
      <c r="AP108" s="132"/>
      <c r="AQ108" s="132"/>
      <c r="AR108" s="132"/>
      <c r="AS108" s="132"/>
      <c r="AT108" s="113"/>
      <c r="AU108" s="113"/>
      <c r="AV108" s="113"/>
      <c r="AW108" s="113"/>
      <c r="AX108" s="113"/>
      <c r="AY108" s="113"/>
      <c r="AZ108" s="113"/>
      <c r="BA108" s="113"/>
      <c r="BB108" s="113"/>
      <c r="BC108" s="113"/>
      <c r="BD108" s="113"/>
      <c r="BE108" s="113"/>
      <c r="BF108" s="113"/>
      <c r="BG108" s="113"/>
      <c r="BH108" s="113"/>
      <c r="BI108" s="113"/>
      <c r="BJ108" s="113"/>
      <c r="BK108" s="113"/>
      <c r="BL108" s="113"/>
      <c r="BM108" s="113"/>
      <c r="BN108" s="113"/>
      <c r="BO108" s="113"/>
      <c r="BP108" s="113"/>
      <c r="BQ108" s="113"/>
      <c r="BR108" s="113"/>
      <c r="BS108" s="113"/>
      <c r="BT108" s="113"/>
      <c r="BU108" s="113"/>
      <c r="BV108" s="113"/>
      <c r="BW108" s="113"/>
      <c r="BX108" s="113"/>
      <c r="BY108" s="113"/>
    </row>
    <row r="109" spans="13:77" x14ac:dyDescent="0.2">
      <c r="W109" s="62"/>
      <c r="X109" s="63"/>
      <c r="AA109" s="87"/>
      <c r="AB109" s="133"/>
      <c r="AC109" s="133"/>
      <c r="AD109" s="87"/>
      <c r="AE109" s="87"/>
      <c r="AF109" s="134"/>
      <c r="AG109" s="113"/>
      <c r="AH109" s="134"/>
      <c r="AI109" s="87"/>
      <c r="AJ109" s="134"/>
      <c r="AK109" s="135"/>
      <c r="AL109" s="132"/>
      <c r="AM109" s="132"/>
      <c r="AN109" s="136"/>
      <c r="AO109" s="132"/>
      <c r="AP109" s="132"/>
      <c r="AQ109" s="132"/>
      <c r="AR109" s="132"/>
      <c r="AS109" s="132"/>
      <c r="AT109" s="113"/>
      <c r="AU109" s="113"/>
      <c r="AV109" s="113"/>
      <c r="AW109" s="113"/>
      <c r="AX109" s="113"/>
      <c r="AY109" s="113"/>
      <c r="AZ109" s="113"/>
      <c r="BA109" s="113"/>
      <c r="BB109" s="113"/>
      <c r="BC109" s="113"/>
      <c r="BD109" s="113"/>
      <c r="BE109" s="113"/>
      <c r="BF109" s="113"/>
      <c r="BG109" s="113"/>
      <c r="BH109" s="113"/>
      <c r="BI109" s="113"/>
      <c r="BJ109" s="113"/>
      <c r="BK109" s="113"/>
      <c r="BL109" s="113"/>
      <c r="BM109" s="113"/>
      <c r="BN109" s="113"/>
      <c r="BO109" s="113"/>
      <c r="BP109" s="113"/>
      <c r="BQ109" s="113"/>
      <c r="BR109" s="113"/>
      <c r="BS109" s="113"/>
      <c r="BT109" s="113"/>
      <c r="BU109" s="113"/>
      <c r="BV109" s="113"/>
      <c r="BW109" s="113"/>
      <c r="BX109" s="113"/>
      <c r="BY109" s="113"/>
    </row>
    <row r="110" spans="13:77" x14ac:dyDescent="0.2">
      <c r="W110" s="62"/>
      <c r="X110" s="63"/>
      <c r="AA110" s="87"/>
      <c r="AB110" s="133"/>
      <c r="AC110" s="133"/>
      <c r="AD110" s="87"/>
      <c r="AE110" s="87"/>
      <c r="AF110" s="134"/>
      <c r="AG110" s="113"/>
      <c r="AH110" s="134"/>
      <c r="AI110" s="87"/>
      <c r="AJ110" s="134"/>
      <c r="AK110" s="135"/>
      <c r="AL110" s="132"/>
      <c r="AM110" s="132"/>
      <c r="AN110" s="136"/>
      <c r="AO110" s="132"/>
      <c r="AP110" s="132"/>
      <c r="AQ110" s="132"/>
      <c r="AR110" s="132"/>
      <c r="AS110" s="132"/>
      <c r="AT110" s="113"/>
      <c r="AU110" s="113"/>
      <c r="AV110" s="113"/>
      <c r="AW110" s="113"/>
      <c r="AX110" s="113"/>
      <c r="AY110" s="113"/>
      <c r="AZ110" s="113"/>
      <c r="BA110" s="113"/>
      <c r="BB110" s="113"/>
      <c r="BC110" s="113"/>
      <c r="BD110" s="113"/>
      <c r="BE110" s="113"/>
      <c r="BF110" s="113"/>
      <c r="BG110" s="113"/>
      <c r="BH110" s="113"/>
      <c r="BI110" s="113"/>
      <c r="BJ110" s="113"/>
      <c r="BK110" s="113"/>
      <c r="BL110" s="113"/>
      <c r="BM110" s="113"/>
      <c r="BN110" s="113"/>
      <c r="BO110" s="113"/>
      <c r="BP110" s="113"/>
      <c r="BQ110" s="113"/>
      <c r="BR110" s="113"/>
      <c r="BS110" s="113"/>
      <c r="BT110" s="113"/>
      <c r="BU110" s="113"/>
      <c r="BV110" s="113"/>
      <c r="BW110" s="113"/>
      <c r="BX110" s="113"/>
      <c r="BY110" s="113"/>
    </row>
    <row r="111" spans="13:77" x14ac:dyDescent="0.2">
      <c r="W111" s="62"/>
      <c r="X111" s="63"/>
      <c r="AA111" s="87"/>
      <c r="AB111" s="133"/>
      <c r="AC111" s="133"/>
      <c r="AD111" s="87"/>
      <c r="AE111" s="87"/>
      <c r="AF111" s="134"/>
      <c r="AG111" s="113"/>
      <c r="AH111" s="134"/>
      <c r="AI111" s="87"/>
      <c r="AJ111" s="134"/>
      <c r="AK111" s="135"/>
      <c r="AL111" s="132"/>
      <c r="AM111" s="132"/>
      <c r="AN111" s="136"/>
      <c r="AO111" s="132"/>
      <c r="AP111" s="132"/>
      <c r="AQ111" s="132"/>
      <c r="AR111" s="132"/>
      <c r="AS111" s="132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3"/>
      <c r="BI111" s="113"/>
      <c r="BJ111" s="113"/>
      <c r="BK111" s="113"/>
      <c r="BL111" s="113"/>
      <c r="BM111" s="113"/>
      <c r="BN111" s="113"/>
      <c r="BO111" s="113"/>
      <c r="BP111" s="113"/>
      <c r="BQ111" s="113"/>
      <c r="BR111" s="113"/>
      <c r="BS111" s="113"/>
      <c r="BT111" s="113"/>
      <c r="BU111" s="113"/>
      <c r="BV111" s="113"/>
      <c r="BW111" s="113"/>
      <c r="BX111" s="113"/>
      <c r="BY111" s="113"/>
    </row>
    <row r="112" spans="13:77" x14ac:dyDescent="0.2">
      <c r="W112" s="62"/>
      <c r="X112" s="63"/>
      <c r="AA112" s="87"/>
      <c r="AB112" s="133"/>
      <c r="AC112" s="133"/>
      <c r="AD112" s="87"/>
      <c r="AE112" s="87"/>
      <c r="AF112" s="134"/>
      <c r="AG112" s="113"/>
      <c r="AH112" s="134"/>
      <c r="AI112" s="87"/>
      <c r="AJ112" s="134"/>
      <c r="AK112" s="135"/>
      <c r="AL112" s="132"/>
      <c r="AM112" s="132"/>
      <c r="AN112" s="136"/>
      <c r="AO112" s="132"/>
      <c r="AP112" s="132"/>
      <c r="AQ112" s="132"/>
      <c r="AR112" s="132"/>
      <c r="AS112" s="132"/>
      <c r="AT112" s="113"/>
      <c r="AU112" s="113"/>
      <c r="AV112" s="113"/>
      <c r="AW112" s="113"/>
      <c r="AX112" s="113"/>
      <c r="AY112" s="113"/>
      <c r="AZ112" s="113"/>
      <c r="BA112" s="113"/>
      <c r="BB112" s="113"/>
      <c r="BC112" s="113"/>
      <c r="BD112" s="113"/>
      <c r="BE112" s="113"/>
      <c r="BF112" s="113"/>
      <c r="BG112" s="113"/>
      <c r="BH112" s="113"/>
      <c r="BI112" s="113"/>
      <c r="BJ112" s="113"/>
      <c r="BK112" s="113"/>
      <c r="BL112" s="113"/>
      <c r="BM112" s="113"/>
      <c r="BN112" s="113"/>
      <c r="BO112" s="113"/>
      <c r="BP112" s="113"/>
      <c r="BQ112" s="113"/>
      <c r="BR112" s="113"/>
      <c r="BS112" s="113"/>
      <c r="BT112" s="113"/>
      <c r="BU112" s="113"/>
      <c r="BV112" s="113"/>
      <c r="BW112" s="113"/>
      <c r="BX112" s="113"/>
      <c r="BY112" s="113"/>
    </row>
    <row r="113" spans="23:77" x14ac:dyDescent="0.2">
      <c r="W113" s="62"/>
      <c r="X113" s="63"/>
      <c r="AA113" s="87"/>
      <c r="AB113" s="133"/>
      <c r="AC113" s="133"/>
      <c r="AD113" s="87"/>
      <c r="AE113" s="87"/>
      <c r="AF113" s="134"/>
      <c r="AG113" s="113"/>
      <c r="AH113" s="134"/>
      <c r="AI113" s="87"/>
      <c r="AJ113" s="134"/>
      <c r="AK113" s="135"/>
      <c r="AL113" s="132"/>
      <c r="AM113" s="132"/>
      <c r="AN113" s="136"/>
      <c r="AO113" s="132"/>
      <c r="AP113" s="132"/>
      <c r="AQ113" s="132"/>
      <c r="AR113" s="132"/>
      <c r="AS113" s="132"/>
      <c r="AT113" s="113"/>
      <c r="AU113" s="113"/>
      <c r="AV113" s="113"/>
      <c r="AW113" s="113"/>
      <c r="AX113" s="113"/>
      <c r="AY113" s="113"/>
      <c r="AZ113" s="113"/>
      <c r="BA113" s="113"/>
      <c r="BB113" s="113"/>
      <c r="BC113" s="113"/>
      <c r="BD113" s="113"/>
      <c r="BE113" s="113"/>
      <c r="BF113" s="113"/>
      <c r="BG113" s="113"/>
      <c r="BH113" s="113"/>
      <c r="BI113" s="113"/>
      <c r="BJ113" s="113"/>
      <c r="BK113" s="113"/>
      <c r="BL113" s="113"/>
      <c r="BM113" s="113"/>
      <c r="BN113" s="113"/>
      <c r="BO113" s="113"/>
      <c r="BP113" s="113"/>
      <c r="BQ113" s="113"/>
      <c r="BR113" s="113"/>
      <c r="BS113" s="113"/>
      <c r="BT113" s="113"/>
      <c r="BU113" s="113"/>
      <c r="BV113" s="113"/>
      <c r="BW113" s="113"/>
      <c r="BX113" s="113"/>
      <c r="BY113" s="113"/>
    </row>
    <row r="114" spans="23:77" x14ac:dyDescent="0.2">
      <c r="W114" s="62"/>
      <c r="X114" s="63"/>
      <c r="AA114" s="87"/>
      <c r="AB114" s="133"/>
      <c r="AC114" s="133"/>
      <c r="AD114" s="87"/>
      <c r="AE114" s="87"/>
      <c r="AF114" s="134"/>
      <c r="AG114" s="113"/>
      <c r="AH114" s="134"/>
      <c r="AI114" s="87"/>
      <c r="AJ114" s="134"/>
      <c r="AK114" s="135"/>
      <c r="AL114" s="132"/>
      <c r="AM114" s="132"/>
      <c r="AN114" s="136"/>
      <c r="AO114" s="132"/>
      <c r="AP114" s="132"/>
      <c r="AQ114" s="132"/>
      <c r="AR114" s="132"/>
      <c r="AS114" s="132"/>
      <c r="AT114" s="113"/>
      <c r="AU114" s="113"/>
      <c r="AV114" s="113"/>
      <c r="AW114" s="113"/>
      <c r="AX114" s="113"/>
      <c r="AY114" s="113"/>
      <c r="AZ114" s="113"/>
      <c r="BA114" s="113"/>
      <c r="BB114" s="113"/>
      <c r="BC114" s="113"/>
      <c r="BD114" s="113"/>
      <c r="BE114" s="113"/>
      <c r="BF114" s="113"/>
      <c r="BG114" s="113"/>
      <c r="BH114" s="113"/>
      <c r="BI114" s="113"/>
      <c r="BJ114" s="113"/>
      <c r="BK114" s="113"/>
      <c r="BL114" s="113"/>
      <c r="BM114" s="113"/>
      <c r="BN114" s="113"/>
      <c r="BO114" s="113"/>
      <c r="BP114" s="113"/>
      <c r="BQ114" s="113"/>
      <c r="BR114" s="113"/>
      <c r="BS114" s="113"/>
      <c r="BT114" s="113"/>
      <c r="BU114" s="113"/>
      <c r="BV114" s="113"/>
      <c r="BW114" s="113"/>
      <c r="BX114" s="113"/>
      <c r="BY114" s="113"/>
    </row>
    <row r="115" spans="23:77" x14ac:dyDescent="0.2">
      <c r="W115" s="62"/>
      <c r="X115" s="63"/>
      <c r="AA115" s="87"/>
      <c r="AB115" s="133"/>
      <c r="AC115" s="133"/>
      <c r="AD115" s="87"/>
      <c r="AE115" s="87"/>
      <c r="AH115" s="134"/>
      <c r="AI115" s="87"/>
      <c r="AJ115" s="134"/>
      <c r="AK115" s="135"/>
      <c r="AL115" s="132"/>
      <c r="AM115" s="132"/>
      <c r="AN115" s="136"/>
      <c r="AO115" s="132"/>
      <c r="AP115" s="132"/>
      <c r="AQ115" s="132"/>
      <c r="AR115" s="132"/>
      <c r="AS115" s="132"/>
      <c r="AT115" s="113"/>
      <c r="AU115" s="113"/>
      <c r="AV115" s="113"/>
      <c r="AW115" s="113"/>
      <c r="AX115" s="113"/>
      <c r="AY115" s="113"/>
      <c r="AZ115" s="113"/>
      <c r="BA115" s="113"/>
      <c r="BB115" s="113"/>
      <c r="BC115" s="113"/>
      <c r="BD115" s="113"/>
      <c r="BE115" s="113"/>
      <c r="BF115" s="113"/>
      <c r="BG115" s="113"/>
      <c r="BH115" s="113"/>
      <c r="BI115" s="113"/>
      <c r="BJ115" s="113"/>
      <c r="BK115" s="113"/>
      <c r="BL115" s="113"/>
      <c r="BM115" s="113"/>
      <c r="BN115" s="113"/>
      <c r="BO115" s="113"/>
      <c r="BP115" s="113"/>
      <c r="BQ115" s="113"/>
      <c r="BR115" s="113"/>
      <c r="BS115" s="113"/>
      <c r="BT115" s="113"/>
      <c r="BU115" s="113"/>
      <c r="BV115" s="113"/>
      <c r="BW115" s="113"/>
      <c r="BX115" s="113"/>
      <c r="BY115" s="113"/>
    </row>
    <row r="116" spans="23:77" x14ac:dyDescent="0.2">
      <c r="W116" s="62"/>
      <c r="X116" s="63"/>
      <c r="AA116" s="87"/>
      <c r="AB116" s="133"/>
      <c r="AC116" s="133"/>
      <c r="AD116" s="87"/>
      <c r="AE116" s="87"/>
      <c r="AK116" s="135"/>
      <c r="AL116" s="132"/>
      <c r="AM116" s="132"/>
      <c r="AN116" s="136"/>
      <c r="AO116" s="132"/>
      <c r="AP116" s="132"/>
      <c r="AQ116" s="132"/>
      <c r="AR116" s="132"/>
      <c r="AS116" s="132"/>
      <c r="AT116" s="113"/>
      <c r="AU116" s="113"/>
      <c r="AV116" s="113"/>
      <c r="AW116" s="113"/>
      <c r="AX116" s="113"/>
      <c r="AY116" s="113"/>
      <c r="AZ116" s="113"/>
      <c r="BA116" s="113"/>
      <c r="BB116" s="113"/>
      <c r="BC116" s="113"/>
      <c r="BD116" s="113"/>
      <c r="BE116" s="113"/>
      <c r="BF116" s="113"/>
      <c r="BG116" s="113"/>
      <c r="BH116" s="113"/>
      <c r="BI116" s="113"/>
      <c r="BJ116" s="113"/>
      <c r="BK116" s="113"/>
      <c r="BL116" s="113"/>
      <c r="BM116" s="113"/>
      <c r="BN116" s="113"/>
      <c r="BO116" s="113"/>
      <c r="BP116" s="113"/>
      <c r="BQ116" s="113"/>
      <c r="BR116" s="113"/>
      <c r="BS116" s="113"/>
      <c r="BT116" s="113"/>
      <c r="BU116" s="113"/>
      <c r="BV116" s="113"/>
      <c r="BW116" s="113"/>
      <c r="BX116" s="113"/>
      <c r="BY116" s="113"/>
    </row>
    <row r="117" spans="23:77" x14ac:dyDescent="0.2">
      <c r="W117" s="62"/>
      <c r="X117" s="63"/>
      <c r="AA117" s="87"/>
      <c r="AB117" s="133"/>
      <c r="AC117" s="133"/>
      <c r="AD117" s="87"/>
      <c r="AE117" s="87"/>
      <c r="AK117" s="135"/>
      <c r="AL117" s="132"/>
      <c r="AM117" s="132"/>
      <c r="AN117" s="136"/>
      <c r="AO117" s="132"/>
      <c r="AP117" s="132"/>
      <c r="AQ117" s="132"/>
      <c r="AR117" s="132"/>
      <c r="AS117" s="132"/>
      <c r="AT117" s="113"/>
      <c r="AU117" s="113"/>
      <c r="AV117" s="113"/>
      <c r="AW117" s="113"/>
      <c r="AX117" s="113"/>
      <c r="AY117" s="113"/>
      <c r="AZ117" s="113"/>
      <c r="BA117" s="113"/>
      <c r="BB117" s="113"/>
      <c r="BC117" s="113"/>
      <c r="BD117" s="113"/>
      <c r="BE117" s="113"/>
      <c r="BF117" s="113"/>
      <c r="BG117" s="113"/>
      <c r="BH117" s="113"/>
      <c r="BI117" s="113"/>
      <c r="BJ117" s="113"/>
      <c r="BK117" s="113"/>
      <c r="BL117" s="113"/>
      <c r="BM117" s="113"/>
      <c r="BN117" s="113"/>
      <c r="BO117" s="113"/>
      <c r="BP117" s="113"/>
      <c r="BQ117" s="113"/>
      <c r="BR117" s="113"/>
      <c r="BS117" s="113"/>
      <c r="BT117" s="113"/>
      <c r="BU117" s="113"/>
      <c r="BV117" s="113"/>
      <c r="BW117" s="113"/>
      <c r="BX117" s="113"/>
      <c r="BY117" s="113"/>
    </row>
    <row r="118" spans="23:77" x14ac:dyDescent="0.2">
      <c r="W118" s="62"/>
      <c r="X118" s="63"/>
      <c r="AA118" s="87"/>
      <c r="AB118" s="133"/>
      <c r="AC118" s="133"/>
      <c r="AD118" s="87"/>
      <c r="AE118" s="87"/>
      <c r="AK118" s="135"/>
      <c r="AL118" s="132"/>
      <c r="AM118" s="132"/>
      <c r="AN118" s="136"/>
      <c r="AO118" s="132"/>
      <c r="AP118" s="132"/>
      <c r="AQ118" s="132"/>
      <c r="AR118" s="132"/>
      <c r="AS118" s="132"/>
      <c r="AT118" s="113"/>
      <c r="AU118" s="113"/>
      <c r="AV118" s="113"/>
      <c r="AW118" s="113"/>
      <c r="AX118" s="113"/>
      <c r="AY118" s="113"/>
      <c r="AZ118" s="113"/>
      <c r="BA118" s="113"/>
      <c r="BB118" s="113"/>
      <c r="BC118" s="113"/>
      <c r="BD118" s="113"/>
      <c r="BE118" s="113"/>
      <c r="BF118" s="113"/>
      <c r="BG118" s="113"/>
      <c r="BH118" s="113"/>
      <c r="BI118" s="113"/>
      <c r="BJ118" s="113"/>
      <c r="BK118" s="113"/>
      <c r="BL118" s="113"/>
      <c r="BM118" s="113"/>
      <c r="BN118" s="113"/>
      <c r="BO118" s="113"/>
      <c r="BP118" s="113"/>
      <c r="BQ118" s="113"/>
      <c r="BR118" s="113"/>
      <c r="BS118" s="113"/>
      <c r="BT118" s="113"/>
      <c r="BU118" s="113"/>
      <c r="BV118" s="113"/>
      <c r="BW118" s="113"/>
      <c r="BX118" s="113"/>
      <c r="BY118" s="113"/>
    </row>
    <row r="119" spans="23:77" x14ac:dyDescent="0.2">
      <c r="W119" s="62"/>
      <c r="X119" s="63"/>
      <c r="AA119" s="87"/>
      <c r="AB119" s="133"/>
      <c r="AC119" s="133"/>
      <c r="AD119" s="87"/>
      <c r="AE119" s="87"/>
      <c r="AK119" s="135"/>
      <c r="AL119" s="132"/>
      <c r="AM119" s="132"/>
      <c r="AN119" s="136"/>
      <c r="AO119" s="132"/>
      <c r="AP119" s="132"/>
      <c r="AQ119" s="132"/>
      <c r="AR119" s="132"/>
      <c r="AS119" s="132"/>
      <c r="AT119" s="113"/>
      <c r="AU119" s="113"/>
      <c r="AV119" s="113"/>
      <c r="AW119" s="113"/>
      <c r="AX119" s="113"/>
      <c r="AY119" s="113"/>
      <c r="AZ119" s="113"/>
      <c r="BA119" s="113"/>
      <c r="BB119" s="113"/>
      <c r="BC119" s="113"/>
      <c r="BD119" s="113"/>
      <c r="BE119" s="113"/>
      <c r="BF119" s="113"/>
      <c r="BG119" s="113"/>
      <c r="BH119" s="113"/>
      <c r="BI119" s="113"/>
      <c r="BJ119" s="113"/>
      <c r="BK119" s="113"/>
      <c r="BL119" s="113"/>
      <c r="BM119" s="113"/>
      <c r="BN119" s="113"/>
      <c r="BO119" s="113"/>
      <c r="BP119" s="113"/>
      <c r="BQ119" s="113"/>
      <c r="BR119" s="113"/>
      <c r="BS119" s="113"/>
      <c r="BT119" s="113"/>
      <c r="BU119" s="113"/>
      <c r="BV119" s="113"/>
      <c r="BW119" s="113"/>
      <c r="BX119" s="113"/>
      <c r="BY119" s="113"/>
    </row>
    <row r="120" spans="23:77" x14ac:dyDescent="0.2">
      <c r="W120" s="62"/>
      <c r="X120" s="63"/>
      <c r="AA120" s="87"/>
      <c r="AB120" s="133"/>
      <c r="AC120" s="133"/>
      <c r="AD120" s="87"/>
      <c r="AE120" s="87"/>
      <c r="AK120" s="135"/>
      <c r="AL120" s="132"/>
      <c r="AM120" s="132"/>
      <c r="AN120" s="136"/>
      <c r="AO120" s="132"/>
      <c r="AP120" s="132"/>
      <c r="AQ120" s="132"/>
      <c r="AR120" s="132"/>
      <c r="AS120" s="132"/>
      <c r="AT120" s="113"/>
      <c r="AU120" s="113"/>
      <c r="AV120" s="113"/>
      <c r="AW120" s="113"/>
      <c r="AX120" s="113"/>
      <c r="AY120" s="113"/>
      <c r="AZ120" s="113"/>
      <c r="BA120" s="113"/>
      <c r="BB120" s="113"/>
      <c r="BC120" s="113"/>
      <c r="BD120" s="113"/>
      <c r="BE120" s="113"/>
      <c r="BF120" s="113"/>
      <c r="BG120" s="113"/>
      <c r="BH120" s="113"/>
      <c r="BI120" s="113"/>
      <c r="BJ120" s="113"/>
      <c r="BK120" s="113"/>
      <c r="BL120" s="113"/>
      <c r="BM120" s="113"/>
      <c r="BN120" s="113"/>
      <c r="BO120" s="113"/>
      <c r="BP120" s="113"/>
      <c r="BQ120" s="113"/>
      <c r="BR120" s="113"/>
      <c r="BS120" s="113"/>
      <c r="BT120" s="113"/>
      <c r="BU120" s="113"/>
      <c r="BV120" s="113"/>
      <c r="BW120" s="113"/>
      <c r="BX120" s="113"/>
      <c r="BY120" s="113"/>
    </row>
    <row r="121" spans="23:77" x14ac:dyDescent="0.2">
      <c r="W121" s="62"/>
      <c r="X121" s="63"/>
      <c r="AA121" s="87"/>
      <c r="AB121" s="133"/>
      <c r="AC121" s="133"/>
      <c r="AD121" s="87"/>
      <c r="AE121" s="87"/>
      <c r="AK121" s="135"/>
      <c r="AL121" s="132"/>
      <c r="AM121" s="132"/>
      <c r="AN121" s="136"/>
      <c r="AO121" s="132"/>
      <c r="AP121" s="132"/>
      <c r="AQ121" s="132"/>
      <c r="AR121" s="132"/>
      <c r="AS121" s="132"/>
      <c r="AT121" s="113"/>
      <c r="AU121" s="113"/>
      <c r="AV121" s="113"/>
      <c r="AW121" s="113"/>
      <c r="AX121" s="113"/>
      <c r="AY121" s="113"/>
      <c r="AZ121" s="113"/>
      <c r="BA121" s="113"/>
      <c r="BB121" s="113"/>
      <c r="BC121" s="113"/>
      <c r="BD121" s="113"/>
      <c r="BE121" s="113"/>
      <c r="BF121" s="113"/>
      <c r="BG121" s="113"/>
      <c r="BH121" s="113"/>
      <c r="BI121" s="113"/>
      <c r="BJ121" s="113"/>
      <c r="BK121" s="113"/>
      <c r="BL121" s="113"/>
      <c r="BM121" s="113"/>
      <c r="BN121" s="113"/>
      <c r="BO121" s="113"/>
      <c r="BP121" s="113"/>
      <c r="BQ121" s="113"/>
      <c r="BR121" s="113"/>
      <c r="BS121" s="113"/>
      <c r="BT121" s="113"/>
      <c r="BU121" s="113"/>
      <c r="BV121" s="113"/>
      <c r="BW121" s="113"/>
      <c r="BX121" s="113"/>
      <c r="BY121" s="113"/>
    </row>
    <row r="122" spans="23:77" x14ac:dyDescent="0.2">
      <c r="W122" s="62"/>
      <c r="X122" s="63"/>
      <c r="AA122" s="87"/>
      <c r="AB122" s="133"/>
      <c r="AC122" s="133"/>
      <c r="AD122" s="87"/>
      <c r="AE122" s="87"/>
      <c r="AK122" s="135"/>
      <c r="AL122" s="132"/>
      <c r="AM122" s="132"/>
      <c r="AN122" s="136"/>
      <c r="AO122" s="132"/>
      <c r="AP122" s="132"/>
      <c r="AQ122" s="132"/>
      <c r="AR122" s="132"/>
      <c r="AS122" s="132"/>
      <c r="AT122" s="113"/>
      <c r="AU122" s="113"/>
      <c r="AV122" s="113"/>
      <c r="AW122" s="113"/>
      <c r="AX122" s="113"/>
      <c r="AY122" s="113"/>
      <c r="AZ122" s="113"/>
      <c r="BA122" s="113"/>
      <c r="BB122" s="113"/>
      <c r="BC122" s="113"/>
      <c r="BD122" s="113"/>
      <c r="BE122" s="113"/>
      <c r="BF122" s="113"/>
      <c r="BG122" s="113"/>
      <c r="BH122" s="113"/>
      <c r="BI122" s="113"/>
      <c r="BJ122" s="113"/>
      <c r="BK122" s="113"/>
      <c r="BL122" s="113"/>
      <c r="BM122" s="113"/>
      <c r="BN122" s="113"/>
      <c r="BO122" s="113"/>
      <c r="BP122" s="113"/>
      <c r="BQ122" s="113"/>
      <c r="BR122" s="113"/>
      <c r="BS122" s="113"/>
      <c r="BT122" s="113"/>
      <c r="BU122" s="113"/>
      <c r="BV122" s="113"/>
      <c r="BW122" s="113"/>
      <c r="BX122" s="113"/>
      <c r="BY122" s="113"/>
    </row>
    <row r="123" spans="23:77" x14ac:dyDescent="0.2">
      <c r="W123" s="62"/>
      <c r="X123" s="63"/>
      <c r="AA123" s="87"/>
      <c r="AB123" s="133"/>
      <c r="AC123" s="133"/>
      <c r="AD123" s="87"/>
      <c r="AE123" s="87"/>
      <c r="AK123" s="135"/>
      <c r="AL123" s="132"/>
      <c r="AM123" s="132"/>
      <c r="AN123" s="136"/>
      <c r="AO123" s="132"/>
      <c r="AP123" s="132"/>
      <c r="AQ123" s="132"/>
      <c r="AR123" s="132"/>
      <c r="AS123" s="132"/>
      <c r="AT123" s="113"/>
      <c r="AU123" s="113"/>
      <c r="AV123" s="113"/>
      <c r="AW123" s="113"/>
      <c r="AX123" s="113"/>
      <c r="AY123" s="113"/>
      <c r="AZ123" s="113"/>
      <c r="BA123" s="113"/>
      <c r="BB123" s="113"/>
      <c r="BC123" s="113"/>
      <c r="BD123" s="113"/>
      <c r="BE123" s="113"/>
      <c r="BF123" s="113"/>
      <c r="BG123" s="113"/>
      <c r="BH123" s="113"/>
      <c r="BI123" s="113"/>
      <c r="BJ123" s="113"/>
      <c r="BK123" s="113"/>
      <c r="BL123" s="113"/>
      <c r="BM123" s="113"/>
      <c r="BN123" s="113"/>
      <c r="BO123" s="113"/>
      <c r="BP123" s="113"/>
      <c r="BQ123" s="113"/>
      <c r="BR123" s="113"/>
      <c r="BS123" s="113"/>
      <c r="BT123" s="113"/>
      <c r="BU123" s="113"/>
      <c r="BV123" s="113"/>
      <c r="BW123" s="113"/>
      <c r="BX123" s="113"/>
      <c r="BY123" s="113"/>
    </row>
    <row r="124" spans="23:77" x14ac:dyDescent="0.2">
      <c r="W124" s="62"/>
      <c r="X124" s="63"/>
      <c r="AA124" s="87"/>
      <c r="AB124" s="133"/>
      <c r="AC124" s="133"/>
      <c r="AD124" s="87"/>
      <c r="AE124" s="87"/>
      <c r="AK124" s="135"/>
      <c r="AL124" s="132"/>
      <c r="AM124" s="132"/>
      <c r="AN124" s="136"/>
      <c r="AO124" s="132"/>
      <c r="AP124" s="132"/>
      <c r="AQ124" s="132"/>
      <c r="AR124" s="132"/>
      <c r="AS124" s="132"/>
      <c r="AT124" s="113"/>
      <c r="AU124" s="113"/>
      <c r="AV124" s="113"/>
      <c r="AW124" s="113"/>
      <c r="AX124" s="113"/>
      <c r="AY124" s="113"/>
      <c r="AZ124" s="113"/>
      <c r="BA124" s="113"/>
      <c r="BB124" s="113"/>
      <c r="BC124" s="113"/>
      <c r="BD124" s="113"/>
      <c r="BE124" s="113"/>
      <c r="BF124" s="113"/>
      <c r="BG124" s="113"/>
      <c r="BH124" s="113"/>
      <c r="BI124" s="113"/>
      <c r="BJ124" s="113"/>
      <c r="BK124" s="113"/>
      <c r="BL124" s="113"/>
      <c r="BM124" s="113"/>
      <c r="BN124" s="113"/>
      <c r="BO124" s="113"/>
      <c r="BP124" s="113"/>
      <c r="BQ124" s="113"/>
      <c r="BR124" s="113"/>
      <c r="BS124" s="113"/>
      <c r="BT124" s="113"/>
      <c r="BU124" s="113"/>
      <c r="BV124" s="113"/>
      <c r="BW124" s="113"/>
      <c r="BX124" s="113"/>
      <c r="BY124" s="113"/>
    </row>
    <row r="125" spans="23:77" x14ac:dyDescent="0.2">
      <c r="W125" s="62"/>
      <c r="X125" s="63"/>
      <c r="AA125" s="87"/>
      <c r="AB125" s="133"/>
      <c r="AC125" s="133"/>
      <c r="AD125" s="87"/>
      <c r="AE125" s="87"/>
    </row>
    <row r="126" spans="23:77" x14ac:dyDescent="0.2">
      <c r="W126" s="62"/>
      <c r="X126" s="63"/>
    </row>
    <row r="127" spans="23:77" x14ac:dyDescent="0.2">
      <c r="W127" s="62"/>
      <c r="X127" s="63"/>
    </row>
    <row r="128" spans="23:77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4" x14ac:dyDescent="0.2">
      <c r="W3537" s="62"/>
      <c r="X3537" s="63"/>
    </row>
    <row r="3538" spans="2:24" x14ac:dyDescent="0.2">
      <c r="W3538" s="62"/>
      <c r="X3538" s="63"/>
    </row>
    <row r="3539" spans="2:24" x14ac:dyDescent="0.2">
      <c r="W3539" s="62"/>
      <c r="X3539" s="63"/>
    </row>
    <row r="3540" spans="2:24" x14ac:dyDescent="0.2">
      <c r="W3540" s="62"/>
      <c r="X3540" s="63"/>
    </row>
    <row r="3541" spans="2:24" x14ac:dyDescent="0.2">
      <c r="W3541" s="62"/>
      <c r="X3541" s="63"/>
    </row>
    <row r="3543" spans="2:24" x14ac:dyDescent="0.2">
      <c r="B3543" s="87"/>
      <c r="C3543" s="88"/>
      <c r="D3543" s="89"/>
      <c r="E3543" s="89"/>
    </row>
    <row r="3544" spans="2:24" x14ac:dyDescent="0.2">
      <c r="B3544" s="87"/>
      <c r="C3544" s="88"/>
      <c r="D3544" s="89"/>
      <c r="E3544" s="89"/>
    </row>
    <row r="3545" spans="2:24" x14ac:dyDescent="0.2">
      <c r="B3545" s="87"/>
      <c r="C3545" s="88"/>
      <c r="D3545" s="89"/>
      <c r="E3545" s="89"/>
    </row>
    <row r="3546" spans="2:24" x14ac:dyDescent="0.2">
      <c r="B3546" s="87"/>
      <c r="C3546" s="88"/>
      <c r="D3546" s="89"/>
      <c r="E3546" s="89"/>
    </row>
    <row r="3547" spans="2:24" x14ac:dyDescent="0.2">
      <c r="B3547" s="87"/>
      <c r="C3547" s="88"/>
      <c r="D3547" s="89"/>
      <c r="E3547" s="89"/>
    </row>
    <row r="3548" spans="2:24" x14ac:dyDescent="0.2">
      <c r="B3548" s="87"/>
      <c r="C3548" s="88"/>
      <c r="D3548" s="89"/>
      <c r="E3548" s="89"/>
    </row>
    <row r="3549" spans="2:24" x14ac:dyDescent="0.2">
      <c r="B3549" s="87"/>
      <c r="C3549" s="88"/>
      <c r="D3549" s="89"/>
      <c r="E3549" s="89"/>
    </row>
    <row r="3550" spans="2:24" x14ac:dyDescent="0.2">
      <c r="B3550" s="87"/>
      <c r="C3550" s="88"/>
      <c r="D3550" s="89"/>
      <c r="E3550" s="89"/>
    </row>
    <row r="3551" spans="2:24" x14ac:dyDescent="0.2">
      <c r="B3551" s="87"/>
      <c r="C3551" s="88"/>
      <c r="D3551" s="89"/>
      <c r="E3551" s="89"/>
    </row>
    <row r="3552" spans="2:24" x14ac:dyDescent="0.2">
      <c r="B3552" s="87"/>
      <c r="C3552" s="88"/>
      <c r="D3552" s="89"/>
      <c r="E3552" s="89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  <c r="Z3558" s="86"/>
    </row>
    <row r="3559" spans="2:26" x14ac:dyDescent="0.2">
      <c r="B3559" s="87"/>
      <c r="C3559" s="88"/>
      <c r="D3559" s="89"/>
      <c r="E3559" s="89"/>
      <c r="Z3559" s="86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35:Y104">
    <cfRule type="cellIs" dxfId="5" priority="2" operator="equal">
      <formula>FALSE</formula>
    </cfRule>
  </conditionalFormatting>
  <conditionalFormatting sqref="Y23:Y34">
    <cfRule type="cellIs" dxfId="4" priority="1" operator="equal">
      <formula>FALSE</formula>
    </cfRule>
  </conditionalFormatting>
  <dataValidations disablePrompts="1" count="4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AD61">
      <formula1>"Following,Modified Following,Preceding,Modified Preceding,Unadjusted,Half-Month Modified Following"</formula1>
    </dataValidation>
    <dataValidation type="list" allowBlank="1" showInputMessage="1" showErrorMessage="1" sqref="AE6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4" r:id="rId12" name="Check Box 354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5" r:id="rId13" name="Check Box 355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23</xdr:row>
                    <xdr:rowOff>57150</xdr:rowOff>
                  </from>
                  <to>
                    <xdr:col>11</xdr:col>
                    <xdr:colOff>200025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6" r:id="rId14" name="Check Box 356">
              <controlPr defaultSize="0" autoFill="0" autoLine="0" autoPict="0">
                <anchor moveWithCells="1">
                  <from>
                    <xdr:col>9</xdr:col>
                    <xdr:colOff>323850</xdr:colOff>
                    <xdr:row>26</xdr:row>
                    <xdr:rowOff>57150</xdr:rowOff>
                  </from>
                  <to>
                    <xdr:col>11</xdr:col>
                    <xdr:colOff>200025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7" r:id="rId15" name="Check Box 357">
              <controlPr defaultSize="0" autoFill="0" autoLine="0" autoPict="0" altText="FIRST 8 IMM FUT">
                <anchor moveWithCells="1">
                  <from>
                    <xdr:col>9</xdr:col>
                    <xdr:colOff>323850</xdr:colOff>
                    <xdr:row>29</xdr:row>
                    <xdr:rowOff>47625</xdr:rowOff>
                  </from>
                  <to>
                    <xdr:col>11</xdr:col>
                    <xdr:colOff>200025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G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4" width="11" style="62" customWidth="1"/>
    <col min="25" max="25" width="11" style="62" bestFit="1" customWidth="1"/>
    <col min="26" max="26" width="2.7109375" style="62" customWidth="1"/>
    <col min="27" max="27" width="18.28515625" style="62" hidden="1" customWidth="1" outlineLevel="1"/>
    <col min="28" max="28" width="6" style="62" hidden="1" customWidth="1" outlineLevel="1"/>
    <col min="29" max="29" width="14.140625" style="62" hidden="1" customWidth="1" outlineLevel="1"/>
    <col min="30" max="30" width="19.28515625" style="62" hidden="1" customWidth="1" outlineLevel="1"/>
    <col min="31" max="31" width="20.28515625" style="62" hidden="1" customWidth="1" outlineLevel="1"/>
    <col min="32" max="32" width="9.140625" style="62" hidden="1" customWidth="1" outlineLevel="1"/>
    <col min="33" max="33" width="9.140625" style="62" collapsed="1"/>
    <col min="34" max="16384" width="9.140625" style="62"/>
  </cols>
  <sheetData>
    <row r="1" spans="1:25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5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5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_xll.qlDateEndOfMonth(EDATE(EvaluationDate,-1))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MIN(_xll.ohPack(Data!$L$4:INDEX(Fwd6M,MATCH(E3+1,SettlementDates,1),1)))</f>
        <v>-7.6344554455554841E-4</v>
      </c>
      <c r="H3" s="53">
        <f>IF(G3&gt;=0,ROUNDDOWN(G3*10,2)/10,ROUNDUP(G3*10,2)/10)</f>
        <v>-1E-3</v>
      </c>
      <c r="I3" s="82">
        <f>MAX(_xll.ohPack(Data!$L$4:INDEX(Fwd6M,MATCH(E3+1,SettlementDates,1),1)))</f>
        <v>-3.7200000000643825E-4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5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_xll.qlDateEndOfMonth(EDATE(_xll.qlIMMNextDate(EvaluationDate-1,TRUE),-3))</f>
        <v>42369</v>
      </c>
      <c r="E4" s="76">
        <f t="shared" si="0"/>
        <v>43090</v>
      </c>
      <c r="F4" s="77">
        <f t="shared" si="1"/>
        <v>3</v>
      </c>
      <c r="G4" s="83">
        <f>MIN(_xll.ohPack(Data!$L$4:INDEX(Fwd6M,MATCH(E4+1,SettlementDates,1),1)))</f>
        <v>-7.6344554455554841E-4</v>
      </c>
      <c r="H4" s="54">
        <f t="shared" ref="H4:H16" si="4">IF(G4&gt;=0,ROUNDDOWN(G4*10,2)/10,ROUNDUP(G4*10,2)/10)</f>
        <v>-1E-3</v>
      </c>
      <c r="I4" s="83">
        <f>MAX(_xll.ohPack(Data!$L$4:INDEX(Fwd6M,MATCH(E4+1,SettlementDates,1),1)))</f>
        <v>1.0861006423511644E-3</v>
      </c>
      <c r="J4" s="54">
        <f t="shared" si="2"/>
        <v>2E-3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Y4" s="64"/>
    </row>
    <row r="5" spans="1:25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IF(OR(MONTH(_xll.qlIMMNextDate(EvaluationDate-1))=6,MONTH(_xll.qlIMMNextDate(EvaluationDate-1))=12),_xll.qlDateEndOfMonth(EDATE(_xll.qlIMMNextDate(EvaluationDate-1,TRUE),-6)),_xll.qlDateEndOfMonth(EDATE(_xll.qlIMMNextDate(EvaluationDate-1,TRUE),-3)))</f>
        <v>42369</v>
      </c>
      <c r="E5" s="76">
        <f t="shared" si="0"/>
        <v>44186</v>
      </c>
      <c r="F5" s="77">
        <f t="shared" si="1"/>
        <v>6</v>
      </c>
      <c r="G5" s="83">
        <f>MIN(_xll.ohPack(Data!$L$4:INDEX(Fwd6M,MATCH(E5+1,SettlementDates,1),1)))</f>
        <v>-7.6344554455554841E-4</v>
      </c>
      <c r="H5" s="54">
        <f t="shared" si="4"/>
        <v>-1E-3</v>
      </c>
      <c r="I5" s="83">
        <f>MAX(_xll.ohPack(Data!$L$4:INDEX(Fwd6M,MATCH(E5+1,SettlementDates,1),1)))</f>
        <v>1.0769115471962612E-2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5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MIN(_xll.ohPack(Data!$L$4:INDEX(Fwd6M,MATCH(E6+1,SettlementDates,1),1)))</f>
        <v>-7.6344554455554841E-4</v>
      </c>
      <c r="H6" s="54">
        <f t="shared" si="4"/>
        <v>-1E-3</v>
      </c>
      <c r="I6" s="83">
        <f>MAX(_xll.ohPack(Data!$L$4:INDEX(Fwd6M,MATCH(E6+1,SettlementDates,1),1)))</f>
        <v>2.0936775256834819E-2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5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MIN(_xll.ohPack(Data!$L$4:INDEX(Fwd6M,MATCH(E7+1,SettlementDates,1),1)))</f>
        <v>-7.6344554455554841E-4</v>
      </c>
      <c r="H7" s="54">
        <f t="shared" si="4"/>
        <v>-1E-3</v>
      </c>
      <c r="I7" s="83">
        <f>MAX(_xll.ohPack(Data!$L$4:INDEX(Fwd6M,MATCH(E7+1,SettlementDates,1),1)))</f>
        <v>2.2404553654993241E-2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5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MIN(_xll.ohPack(Data!$L$4:INDEX(Fwd6M,MATCH(E8+1,SettlementDates,1),1)))</f>
        <v>-7.6344554455554841E-4</v>
      </c>
      <c r="H8" s="54">
        <f t="shared" si="4"/>
        <v>-1E-3</v>
      </c>
      <c r="I8" s="83">
        <f>MAX(_xll.ohPack(Data!$L$4:INDEX(Fwd6M,MATCH(E8+1,SettlementDates,1),1)))</f>
        <v>2.2404553654993241E-2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5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MIN(_xll.ohPack(Data!$L$4:INDEX(Fwd6M,MATCH(E9+1,SettlementDates,1),1)))</f>
        <v>-7.6344554455554841E-4</v>
      </c>
      <c r="H9" s="55">
        <f t="shared" si="4"/>
        <v>-1E-3</v>
      </c>
      <c r="I9" s="84">
        <f>MAX(_xll.ohPack(Data!$L$4:INDEX(Fwd6M,MATCH(E9+1,SettlementDates,1),1)))</f>
        <v>2.2404553654993241E-2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5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MIN(_xll.ohPack(Data!$P$4:INDEX(ONFwd6M,MATCH(E10+1,SettlementDates,1),1)))</f>
        <v>-8.5465921144223245E-4</v>
      </c>
      <c r="H10" s="53">
        <f t="shared" si="4"/>
        <v>-1E-3</v>
      </c>
      <c r="I10" s="82">
        <f>MAX(_xll.ohPack(Data!$P$4:INDEX(ONFwd6M,MATCH(E10+1,SettlementDates,1),1)))</f>
        <v>6.915222375925012E-4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5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MIN(_xll.ohPack(Data!$P$4:INDEX(ONFwd6M,MATCH(E11+1,SettlementDates,1),1)))</f>
        <v>-8.5465921144223245E-4</v>
      </c>
      <c r="H11" s="54">
        <f t="shared" si="4"/>
        <v>-1E-3</v>
      </c>
      <c r="I11" s="83">
        <f>MAX(_xll.ohPack(Data!$P$4:INDEX(ONFwd6M,MATCH(E11+1,SettlementDates,1),1)))</f>
        <v>6.915222375925012E-4</v>
      </c>
      <c r="J11" s="54">
        <f t="shared" si="2"/>
        <v>1E-3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5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MIN(_xll.ohPack(Data!$P$4:INDEX(ONFwd6M,MATCH(E12+1,SettlementDates,1),1)))</f>
        <v>-8.5465921144223245E-4</v>
      </c>
      <c r="H12" s="54">
        <f t="shared" si="4"/>
        <v>-1E-3</v>
      </c>
      <c r="I12" s="83">
        <f>MAX(_xll.ohPack(Data!$P$4:INDEX(ONFwd6M,MATCH(E12+1,SettlementDates,1),1)))</f>
        <v>1.0143228770909118E-2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5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MIN(_xll.ohPack(Data!$P$4:INDEX(ONFwd6M,MATCH(E13+1,SettlementDates,1),1)))</f>
        <v>-8.5465921144223245E-4</v>
      </c>
      <c r="H13" s="54">
        <f t="shared" si="4"/>
        <v>-1E-3</v>
      </c>
      <c r="I13" s="83">
        <f>MAX(_xll.ohPack(Data!$P$4:INDEX(ONFwd6M,MATCH(E13+1,SettlementDates,1),1)))</f>
        <v>2.060005535185816E-2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5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MIN(_xll.ohPack(Data!$P$4:INDEX(ONFwd6M,MATCH(E14+1,SettlementDates,1),1)))</f>
        <v>-8.5465921144223245E-4</v>
      </c>
      <c r="H14" s="54">
        <f t="shared" si="4"/>
        <v>-1E-3</v>
      </c>
      <c r="I14" s="83">
        <f>MAX(_xll.ohPack(Data!$P$4:INDEX(ONFwd6M,MATCH(E14+1,SettlementDates,1),1)))</f>
        <v>2.2279970804763849E-2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5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MIN(_xll.ohPack(Data!$P$4:INDEX(ONFwd6M,MATCH(E15+1,SettlementDates,1),1)))</f>
        <v>-8.5465921144223245E-4</v>
      </c>
      <c r="H15" s="54">
        <f t="shared" si="4"/>
        <v>-1E-3</v>
      </c>
      <c r="I15" s="83">
        <f>MAX(_xll.ohPack(Data!$P$4:INDEX(ONFwd6M,MATCH(E15+1,SettlementDates,1),1)))</f>
        <v>2.2279970804763849E-2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5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MIN(_xll.ohPack(Data!$P$4:INDEX(ONFwd6M,MATCH(E16+1,SettlementDates,1),1)))</f>
        <v>-8.5465921144223245E-4</v>
      </c>
      <c r="H16" s="55">
        <f t="shared" si="4"/>
        <v>-1E-3</v>
      </c>
      <c r="I16" s="84">
        <f>MAX(_xll.ohPack(Data!$P$4:INDEX(ONFwd6M,MATCH(E16+1,SettlementDates,1),1)))</f>
        <v>2.2279970804763849E-2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32" collapsed="1" x14ac:dyDescent="0.2">
      <c r="R17" s="63"/>
      <c r="S17" s="63"/>
      <c r="T17" s="63"/>
      <c r="U17" s="63"/>
      <c r="V17" s="63"/>
    </row>
    <row r="18" spans="3:32" x14ac:dyDescent="0.2">
      <c r="C18" s="62"/>
      <c r="M18" s="109" t="s">
        <v>143</v>
      </c>
      <c r="P18" s="63"/>
      <c r="Q18" s="63"/>
      <c r="R18" s="63"/>
      <c r="S18" s="63"/>
      <c r="T18" s="63"/>
      <c r="V18" s="63"/>
      <c r="AA18" s="61"/>
    </row>
    <row r="19" spans="3:32" x14ac:dyDescent="0.2">
      <c r="M19" s="101"/>
      <c r="P19" s="63"/>
      <c r="Q19" s="63"/>
      <c r="R19" s="63"/>
      <c r="S19" s="63"/>
      <c r="T19" s="63"/>
      <c r="V19" s="63"/>
      <c r="AA19" s="85"/>
    </row>
    <row r="20" spans="3:32" x14ac:dyDescent="0.2">
      <c r="P20" s="63"/>
      <c r="Q20" s="63"/>
      <c r="R20" s="63"/>
      <c r="S20" s="63"/>
      <c r="T20" s="63"/>
      <c r="U20" s="63"/>
      <c r="V20" s="63"/>
      <c r="Y20" s="63"/>
    </row>
    <row r="21" spans="3:32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32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32" x14ac:dyDescent="0.2">
      <c r="J23" s="62"/>
      <c r="K23" s="62"/>
      <c r="L23" s="62"/>
      <c r="M23" s="110" t="s">
        <v>146</v>
      </c>
      <c r="N23" s="110" t="s">
        <v>30</v>
      </c>
      <c r="O23" s="110" t="str">
        <f t="shared" ref="O23:O40" si="6">LEFT(N23,LEN(N23)-1)+6&amp;"M"</f>
        <v>7M</v>
      </c>
      <c r="P23" s="110" t="str">
        <f t="shared" ref="P23:P40" si="7">Currency&amp;LEFT(N23,LEN(N23)-1)&amp;"x"&amp;LEFT(O23,LEN(O23)-1)&amp;"F"&amp;QuoteSuffix</f>
        <v>EUR1x7F_Quote</v>
      </c>
      <c r="Q23" s="122"/>
      <c r="R23" s="111">
        <f>_xll.qlInterestRateIndexFixingDate(Index6M,S23)</f>
        <v>42388</v>
      </c>
      <c r="S23" s="111">
        <f>_xll.qlCalendarAdvance(Calendar,SettlementDate,N23,"mf",TRUE)</f>
        <v>42390</v>
      </c>
      <c r="T23" s="111">
        <f>_xll.qlCalendarAdvance(Calendar,SettlementDate,O23,"mf",TRUE)</f>
        <v>42572</v>
      </c>
      <c r="U23" s="112">
        <f>_xll.qlIndexFixing(Index6M,R23,TRUE,_xll.ohTrigger(Trigger,Trigger6M,InterestRatesTrigger))</f>
        <v>-4.7999999999989447E-4</v>
      </c>
      <c r="V23" s="112">
        <f>_xll.qlQuoteValue(P23,_xll.ohTrigger(Trigger,Trigger6M,InterestRatesTrigger))</f>
        <v>-4.8000000000000001E-4</v>
      </c>
      <c r="W23" s="110" t="b">
        <f>NOT(ISERROR(V23))</f>
        <v>1</v>
      </c>
      <c r="X23" s="146">
        <f>(U23-V23)*10000</f>
        <v>1.0554708149146386E-12</v>
      </c>
      <c r="Y23" s="50" t="b">
        <f>ABS(X23/10000)&lt;=ABS('General Settings'!$D$30)</f>
        <v>1</v>
      </c>
      <c r="AF23" s="62" t="e">
        <f t="array" ref="AF23:AF40">NA()</f>
        <v>#N/A</v>
      </c>
    </row>
    <row r="24" spans="3:32" x14ac:dyDescent="0.2">
      <c r="M24" s="110" t="s">
        <v>146</v>
      </c>
      <c r="N24" s="110" t="s">
        <v>63</v>
      </c>
      <c r="O24" s="110" t="str">
        <f t="shared" si="6"/>
        <v>8M</v>
      </c>
      <c r="P24" s="110" t="str">
        <f t="shared" si="7"/>
        <v>EUR2x8F_Quote</v>
      </c>
      <c r="Q24" s="122"/>
      <c r="R24" s="111">
        <f>_xll.qlInterestRateIndexFixingDate(Index6M,S24)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42604</v>
      </c>
      <c r="U24" s="112">
        <f>_xll.qlIndexFixing(Index6M,R24,TRUE,_xll.ohTrigger(Trigger,Trigger6M,InterestRatesTrigger))</f>
        <v>-5.6999999999995704E-4</v>
      </c>
      <c r="V24" s="112">
        <f>_xll.qlQuoteValue(P24,_xll.ohTrigger(Trigger,Trigger6M,InterestRatesTrigger))</f>
        <v>-5.6999999999999998E-4</v>
      </c>
      <c r="W24" s="110" t="b">
        <f t="shared" ref="W24:W40" si="8">NOT(ISERROR(V24))</f>
        <v>1</v>
      </c>
      <c r="X24" s="146">
        <f t="shared" ref="X24:X77" si="9">(U24-V24)*10000</f>
        <v>4.2934406030425976E-13</v>
      </c>
      <c r="Y24" s="50" t="b">
        <f>ABS(X24/10000)&lt;=ABS('General Settings'!$D$30)</f>
        <v>1</v>
      </c>
      <c r="AF24" s="62" t="e">
        <v>#N/A</v>
      </c>
    </row>
    <row r="25" spans="3:32" x14ac:dyDescent="0.2">
      <c r="M25" s="110" t="s">
        <v>146</v>
      </c>
      <c r="N25" s="110" t="s">
        <v>31</v>
      </c>
      <c r="O25" s="110" t="str">
        <f t="shared" si="6"/>
        <v>9M</v>
      </c>
      <c r="P25" s="110" t="str">
        <f t="shared" si="7"/>
        <v>EUR3x9F_Quote</v>
      </c>
      <c r="Q25" s="122"/>
      <c r="R25" s="111">
        <f>_xll.qlInterestRateIndexFixingDate(Index6M,S25)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42634</v>
      </c>
      <c r="U25" s="112">
        <f>_xll.qlIndexFixing(Index6M,R25,TRUE,_xll.ohTrigger(Trigger,Trigger6M,InterestRatesTrigger))</f>
        <v>-6.5000000000013116E-4</v>
      </c>
      <c r="V25" s="112">
        <f>_xll.qlQuoteValue(P25,_xll.ohTrigger(Trigger,Trigger6M,InterestRatesTrigger))</f>
        <v>-6.4999999999999997E-4</v>
      </c>
      <c r="W25" s="110" t="b">
        <f t="shared" si="8"/>
        <v>1</v>
      </c>
      <c r="X25" s="146">
        <f t="shared" si="9"/>
        <v>-1.3118846287074604E-12</v>
      </c>
      <c r="Y25" s="50" t="b">
        <f>ABS(X25/10000)&lt;=ABS('General Settings'!$D$30)</f>
        <v>1</v>
      </c>
      <c r="AF25" s="62" t="e">
        <v>#N/A</v>
      </c>
    </row>
    <row r="26" spans="3:32" x14ac:dyDescent="0.2">
      <c r="M26" s="110" t="s">
        <v>146</v>
      </c>
      <c r="N26" s="110" t="s">
        <v>64</v>
      </c>
      <c r="O26" s="110" t="str">
        <f t="shared" si="6"/>
        <v>10M</v>
      </c>
      <c r="P26" s="110" t="str">
        <f t="shared" si="7"/>
        <v>EUR4x10F_Quote</v>
      </c>
      <c r="Q26" s="122"/>
      <c r="R26" s="111">
        <f>_xll.qlInterestRateIndexFixingDate(Index6M,S26)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42664</v>
      </c>
      <c r="U26" s="112">
        <f>_xll.qlIndexFixing(Index6M,R26,TRUE,_xll.ohTrigger(Trigger,Trigger6M,InterestRatesTrigger))</f>
        <v>-7.0000000000742515E-4</v>
      </c>
      <c r="V26" s="112">
        <f>_xll.qlQuoteValue(P26,_xll.ohTrigger(Trigger,Trigger6M,InterestRatesTrigger))</f>
        <v>-7.000000000000001E-4</v>
      </c>
      <c r="W26" s="110" t="b">
        <f t="shared" si="8"/>
        <v>1</v>
      </c>
      <c r="X26" s="146">
        <f t="shared" si="9"/>
        <v>-7.4250501580497286E-11</v>
      </c>
      <c r="Y26" s="50" t="b">
        <f>ABS(X26/10000)&lt;=ABS('General Settings'!$D$30)</f>
        <v>1</v>
      </c>
      <c r="AF26" s="62" t="e">
        <v>#N/A</v>
      </c>
    </row>
    <row r="27" spans="3:32" x14ac:dyDescent="0.2">
      <c r="M27" s="110" t="s">
        <v>146</v>
      </c>
      <c r="N27" s="110" t="s">
        <v>65</v>
      </c>
      <c r="O27" s="110" t="str">
        <f t="shared" si="6"/>
        <v>11M</v>
      </c>
      <c r="P27" s="110" t="str">
        <f t="shared" si="7"/>
        <v>EUR5x11F_Quote</v>
      </c>
      <c r="Q27" s="122"/>
      <c r="R27" s="111">
        <f>_xll.qlInterestRateIndexFixingDate(Index6M,S27)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42695</v>
      </c>
      <c r="U27" s="112">
        <f>_xll.qlIndexFixing(Index6M,R27,TRUE,_xll.ohTrigger(Trigger,Trigger6M,InterestRatesTrigger))</f>
        <v>-7.5000000001229888E-4</v>
      </c>
      <c r="V27" s="112">
        <f>_xll.qlQuoteValue(P27,_xll.ohTrigger(Trigger,Trigger6M,InterestRatesTrigger))</f>
        <v>-7.5000000000000012E-4</v>
      </c>
      <c r="W27" s="110" t="b">
        <f t="shared" si="8"/>
        <v>1</v>
      </c>
      <c r="X27" s="146">
        <f t="shared" si="9"/>
        <v>-1.2298755763806568E-10</v>
      </c>
      <c r="Y27" s="50" t="b">
        <f>ABS(X27/10000)&lt;=ABS('General Settings'!$D$30)</f>
        <v>1</v>
      </c>
      <c r="AF27" s="62" t="e">
        <v>#N/A</v>
      </c>
    </row>
    <row r="28" spans="3:32" x14ac:dyDescent="0.2">
      <c r="M28" s="110" t="s">
        <v>146</v>
      </c>
      <c r="N28" s="110" t="s">
        <v>32</v>
      </c>
      <c r="O28" s="110" t="str">
        <f t="shared" si="6"/>
        <v>12M</v>
      </c>
      <c r="P28" s="110" t="str">
        <f t="shared" si="7"/>
        <v>EUR6x12F_Quote</v>
      </c>
      <c r="Q28" s="122"/>
      <c r="R28" s="111">
        <f>_xll.qlInterestRateIndexFixingDate(Index6M,S28)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42725</v>
      </c>
      <c r="U28" s="112">
        <f>_xll.qlIndexFixing(Index6M,R28,TRUE,_xll.ohTrigger(Trigger,Trigger6M,InterestRatesTrigger))</f>
        <v>-7.8000000000812402E-4</v>
      </c>
      <c r="V28" s="112">
        <f>_xll.qlQuoteValue(P28,_xll.ohTrigger(Trigger,Trigger6M,InterestRatesTrigger))</f>
        <v>-7.8000000000000009E-4</v>
      </c>
      <c r="W28" s="110" t="b">
        <f t="shared" si="8"/>
        <v>1</v>
      </c>
      <c r="X28" s="146">
        <f t="shared" si="9"/>
        <v>-8.1239268784338847E-11</v>
      </c>
      <c r="Y28" s="50" t="b">
        <f>ABS(X28/10000)&lt;=ABS('General Settings'!$D$30)</f>
        <v>1</v>
      </c>
      <c r="AF28" s="62" t="e">
        <v>#N/A</v>
      </c>
    </row>
    <row r="29" spans="3:32" x14ac:dyDescent="0.2">
      <c r="M29" s="110" t="s">
        <v>146</v>
      </c>
      <c r="N29" s="110" t="s">
        <v>66</v>
      </c>
      <c r="O29" s="110" t="str">
        <f t="shared" si="6"/>
        <v>13M</v>
      </c>
      <c r="P29" s="110" t="str">
        <f t="shared" si="7"/>
        <v>EUR7x13F_Quote</v>
      </c>
      <c r="Q29" s="122"/>
      <c r="R29" s="111">
        <f>_xll.qlInterestRateIndexFixingDate(Index6M,S29)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42758</v>
      </c>
      <c r="U29" s="112">
        <f>_xll.qlIndexFixing(Index6M,R29,TRUE,_xll.ohTrigger(Trigger,Trigger6M,InterestRatesTrigger))</f>
        <v>-7.8000000000867686E-4</v>
      </c>
      <c r="V29" s="112">
        <f>_xll.qlQuoteValue(P29,_xll.ohTrigger(Trigger,Trigger6M,InterestRatesTrigger))</f>
        <v>-7.8000000000000009E-4</v>
      </c>
      <c r="W29" s="110" t="b">
        <f t="shared" si="8"/>
        <v>1</v>
      </c>
      <c r="X29" s="146">
        <f t="shared" si="9"/>
        <v>-8.6767615661842434E-11</v>
      </c>
      <c r="Y29" s="171" t="b">
        <f>ABS(X29/10000)&lt;=ABS('General Settings'!$D$30)</f>
        <v>1</v>
      </c>
      <c r="AF29" s="62" t="e">
        <v>#N/A</v>
      </c>
    </row>
    <row r="30" spans="3:32" x14ac:dyDescent="0.2">
      <c r="M30" s="110" t="s">
        <v>146</v>
      </c>
      <c r="N30" s="110" t="s">
        <v>67</v>
      </c>
      <c r="O30" s="110" t="str">
        <f t="shared" si="6"/>
        <v>14M</v>
      </c>
      <c r="P30" s="110" t="str">
        <f t="shared" si="7"/>
        <v>EUR8x14F_Quote</v>
      </c>
      <c r="Q30" s="122"/>
      <c r="R30" s="111">
        <f>_xll.qlInterestRateIndexFixingDate(Index6M,S30)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42787</v>
      </c>
      <c r="U30" s="112">
        <f>_xll.qlIndexFixing(Index6M,R30,TRUE,_xll.ohTrigger(Trigger,Trigger6M,InterestRatesTrigger))</f>
        <v>-7.7999999864020186E-4</v>
      </c>
      <c r="V30" s="112">
        <f>_xll.qlQuoteValue(P30,_xll.ohTrigger(Trigger,Trigger6M,InterestRatesTrigger))</f>
        <v>-7.8000000000000009E-4</v>
      </c>
      <c r="W30" s="110" t="b">
        <f t="shared" si="8"/>
        <v>1</v>
      </c>
      <c r="X30" s="146">
        <f t="shared" si="9"/>
        <v>1.359798233215026E-8</v>
      </c>
      <c r="Y30" s="50" t="b">
        <f>ABS(X30/10000)&lt;=ABS('General Settings'!$D$30)</f>
        <v>1</v>
      </c>
      <c r="AF30" s="62" t="e">
        <v>#N/A</v>
      </c>
    </row>
    <row r="31" spans="3:32" x14ac:dyDescent="0.2">
      <c r="M31" s="110" t="s">
        <v>146</v>
      </c>
      <c r="N31" s="110" t="s">
        <v>68</v>
      </c>
      <c r="O31" s="110" t="str">
        <f t="shared" si="6"/>
        <v>15M</v>
      </c>
      <c r="P31" s="110" t="str">
        <f t="shared" si="7"/>
        <v>EUR9x15F_Quote</v>
      </c>
      <c r="Q31" s="122"/>
      <c r="R31" s="111">
        <f>_xll.qlInterestRateIndexFixingDate(Index6M,S31)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42815</v>
      </c>
      <c r="U31" s="112">
        <f>_xll.qlIndexFixing(Index6M,R31,TRUE,_xll.ohTrigger(Trigger,Trigger6M,InterestRatesTrigger))</f>
        <v>-7.7000000000965955E-4</v>
      </c>
      <c r="V31" s="112">
        <f>_xll.qlQuoteValue(P31,_xll.ohTrigger(Trigger,Trigger6M,InterestRatesTrigger))</f>
        <v>-7.7000000000000018E-4</v>
      </c>
      <c r="W31" s="110" t="b">
        <f t="shared" si="8"/>
        <v>1</v>
      </c>
      <c r="X31" s="146">
        <f t="shared" si="9"/>
        <v>-9.6593739951078561E-11</v>
      </c>
      <c r="Y31" s="50" t="b">
        <f>ABS(X31/10000)&lt;=ABS('General Settings'!$D$30)</f>
        <v>1</v>
      </c>
      <c r="AF31" s="62" t="e">
        <v>#N/A</v>
      </c>
    </row>
    <row r="32" spans="3:32" x14ac:dyDescent="0.2">
      <c r="M32" s="110" t="s">
        <v>146</v>
      </c>
      <c r="N32" s="110" t="s">
        <v>69</v>
      </c>
      <c r="O32" s="110" t="str">
        <f t="shared" si="6"/>
        <v>16M</v>
      </c>
      <c r="P32" s="110" t="str">
        <f t="shared" si="7"/>
        <v>EUR10x16F_Quote</v>
      </c>
      <c r="Q32" s="122"/>
      <c r="R32" s="111">
        <f>_xll.qlInterestRateIndexFixingDate(Index6M,S32)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42846</v>
      </c>
      <c r="U32" s="112">
        <f>_xll.qlIndexFixing(Index6M,R32,TRUE,_xll.ohTrigger(Trigger,Trigger6M,InterestRatesTrigger))</f>
        <v>-7.3000000004281793E-4</v>
      </c>
      <c r="V32" s="112">
        <f>_xll.qlQuoteValue(P32,_xll.ohTrigger(Trigger,Trigger6M,InterestRatesTrigger))</f>
        <v>-7.3000000000000007E-4</v>
      </c>
      <c r="W32" s="110" t="b">
        <f t="shared" si="8"/>
        <v>1</v>
      </c>
      <c r="X32" s="146">
        <f t="shared" si="9"/>
        <v>-4.2817854296883784E-10</v>
      </c>
      <c r="Y32" s="50" t="b">
        <f>ABS(X32/10000)&lt;=ABS('General Settings'!$D$30)</f>
        <v>1</v>
      </c>
      <c r="AF32" s="62" t="e">
        <v>#N/A</v>
      </c>
    </row>
    <row r="33" spans="13:32" x14ac:dyDescent="0.2">
      <c r="M33" s="110" t="s">
        <v>146</v>
      </c>
      <c r="N33" s="110" t="s">
        <v>70</v>
      </c>
      <c r="O33" s="110" t="str">
        <f t="shared" si="6"/>
        <v>17M</v>
      </c>
      <c r="P33" s="110" t="str">
        <f t="shared" si="7"/>
        <v>EUR11x17F_Quote</v>
      </c>
      <c r="Q33" s="122"/>
      <c r="R33" s="111">
        <f>_xll.qlInterestRateIndexFixingDate(Index6M,S33)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42877</v>
      </c>
      <c r="U33" s="112">
        <f>_xll.qlIndexFixing(Index6M,R33,TRUE,_xll.ohTrigger(Trigger,Trigger6M,InterestRatesTrigger))</f>
        <v>-6.900000000015777E-4</v>
      </c>
      <c r="V33" s="112">
        <f>_xll.qlQuoteValue(P33,_xll.ohTrigger(Trigger,Trigger6M,InterestRatesTrigger))</f>
        <v>-6.9000000000000008E-4</v>
      </c>
      <c r="W33" s="110" t="b">
        <f t="shared" si="8"/>
        <v>1</v>
      </c>
      <c r="X33" s="146">
        <f t="shared" si="9"/>
        <v>-1.5776225811836575E-11</v>
      </c>
      <c r="Y33" s="50" t="b">
        <f>ABS(X33/10000)&lt;=ABS('General Settings'!$D$30)</f>
        <v>1</v>
      </c>
      <c r="AF33" s="62" t="e">
        <v>#N/A</v>
      </c>
    </row>
    <row r="34" spans="13:32" x14ac:dyDescent="0.2">
      <c r="M34" s="110" t="s">
        <v>146</v>
      </c>
      <c r="N34" s="110" t="s">
        <v>102</v>
      </c>
      <c r="O34" s="110" t="str">
        <f t="shared" si="6"/>
        <v>18M</v>
      </c>
      <c r="P34" s="110" t="str">
        <f t="shared" si="7"/>
        <v>EUR12x18F_Quote</v>
      </c>
      <c r="Q34" s="122"/>
      <c r="R34" s="111">
        <f>_xll.qlInterestRateIndexFixingDate(Index6M,S34)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42907</v>
      </c>
      <c r="U34" s="112">
        <f>_xll.qlIndexFixing(Index6M,R34,TRUE,_xll.ohTrigger(Trigger,Trigger6M,InterestRatesTrigger))</f>
        <v>-6.4000000001223029E-4</v>
      </c>
      <c r="V34" s="112">
        <f>_xll.qlQuoteValue(P34,_xll.ohTrigger(Trigger,Trigger6M,InterestRatesTrigger))</f>
        <v>-6.4000000000000005E-4</v>
      </c>
      <c r="W34" s="110" t="b">
        <f t="shared" si="8"/>
        <v>1</v>
      </c>
      <c r="X34" s="146">
        <f t="shared" si="9"/>
        <v>-1.2230234186505484E-10</v>
      </c>
      <c r="Y34" s="50" t="b">
        <f>ABS(X34/10000)&lt;=ABS('General Settings'!$D$30)</f>
        <v>1</v>
      </c>
      <c r="AF34" s="62" t="e">
        <v>#N/A</v>
      </c>
    </row>
    <row r="35" spans="13:32" x14ac:dyDescent="0.2">
      <c r="M35" s="110" t="s">
        <v>146</v>
      </c>
      <c r="N35" s="110" t="s">
        <v>71</v>
      </c>
      <c r="O35" s="110" t="str">
        <f t="shared" si="6"/>
        <v>19M</v>
      </c>
      <c r="P35" s="110" t="str">
        <f t="shared" si="7"/>
        <v>EUR13x19F_Quote</v>
      </c>
      <c r="Q35" s="122"/>
      <c r="R35" s="111">
        <f>_xll.qlInterestRateIndexFixingDate(Index6M,S35)</f>
        <v>42754</v>
      </c>
      <c r="S35" s="111">
        <f>_xll.qlCalendarAdvance(Calendar,SettlementDate,N35,"mf",TRUE)</f>
        <v>42758</v>
      </c>
      <c r="T35" s="111">
        <f>_xll.qlCalendarAdvance(Calendar,SettlementDate,O35,"mf",TRUE)</f>
        <v>42937</v>
      </c>
      <c r="U35" s="112">
        <f>_xll.qlIndexFixing(Index6M,R35,TRUE,_xll.ohTrigger(Trigger,Trigger6M,InterestRatesTrigger))</f>
        <v>-5.6000000063775488E-4</v>
      </c>
      <c r="V35" s="112">
        <f>_xll.qlQuoteValue(P35,_xll.ohTrigger(Trigger,Trigger6M,InterestRatesTrigger))</f>
        <v>-5.5999999999999995E-4</v>
      </c>
      <c r="W35" s="110" t="b">
        <f t="shared" si="8"/>
        <v>1</v>
      </c>
      <c r="X35" s="146">
        <f t="shared" si="9"/>
        <v>-6.3775493133050309E-9</v>
      </c>
      <c r="Y35" s="50" t="b">
        <f>ABS(X35/10000)&lt;=ABS('General Settings'!$D$30)</f>
        <v>1</v>
      </c>
      <c r="AF35" s="62" t="e">
        <v>#N/A</v>
      </c>
    </row>
    <row r="36" spans="13:32" x14ac:dyDescent="0.2">
      <c r="M36" s="110" t="s">
        <v>146</v>
      </c>
      <c r="N36" s="110" t="s">
        <v>72</v>
      </c>
      <c r="O36" s="110" t="str">
        <f t="shared" si="6"/>
        <v>20M</v>
      </c>
      <c r="P36" s="110" t="str">
        <f t="shared" si="7"/>
        <v>EUR14x20F_Quote</v>
      </c>
      <c r="Q36" s="122"/>
      <c r="R36" s="111">
        <f>_xll.qlInterestRateIndexFixingDate(Index6M,S36)</f>
        <v>42783</v>
      </c>
      <c r="S36" s="111">
        <f>_xll.qlCalendarAdvance(Calendar,SettlementDate,N36,"mf",TRUE)</f>
        <v>42787</v>
      </c>
      <c r="T36" s="111">
        <f>_xll.qlCalendarAdvance(Calendar,SettlementDate,O36,"mf",TRUE)</f>
        <v>42968</v>
      </c>
      <c r="U36" s="112">
        <f>_xll.qlIndexFixing(Index6M,R36,TRUE,_xll.ohTrigger(Trigger,Trigger6M,InterestRatesTrigger))</f>
        <v>-4.6999999938962506E-4</v>
      </c>
      <c r="V36" s="112">
        <f>_xll.qlQuoteValue(P36,_xll.ohTrigger(Trigger,Trigger6M,InterestRatesTrigger))</f>
        <v>-4.6999999999999999E-4</v>
      </c>
      <c r="W36" s="110" t="b">
        <f t="shared" si="8"/>
        <v>1</v>
      </c>
      <c r="X36" s="146">
        <f t="shared" si="9"/>
        <v>6.1037492334742316E-9</v>
      </c>
      <c r="Y36" s="50" t="b">
        <f>ABS(X36/10000)&lt;=ABS('General Settings'!$D$30)</f>
        <v>1</v>
      </c>
      <c r="AF36" s="62" t="e">
        <v>#N/A</v>
      </c>
    </row>
    <row r="37" spans="13:32" x14ac:dyDescent="0.2">
      <c r="M37" s="110" t="s">
        <v>146</v>
      </c>
      <c r="N37" s="110" t="s">
        <v>73</v>
      </c>
      <c r="O37" s="110" t="str">
        <f t="shared" si="6"/>
        <v>21M</v>
      </c>
      <c r="P37" s="110" t="str">
        <f t="shared" si="7"/>
        <v>EUR15x21F_Quote</v>
      </c>
      <c r="Q37" s="122"/>
      <c r="R37" s="111">
        <f>_xll.qlInterestRateIndexFixingDate(Index6M,S37)</f>
        <v>42811</v>
      </c>
      <c r="S37" s="111">
        <f>_xll.qlCalendarAdvance(Calendar,SettlementDate,N37,"mf",TRUE)</f>
        <v>42815</v>
      </c>
      <c r="T37" s="111">
        <f>_xll.qlCalendarAdvance(Calendar,SettlementDate,O37,"mf",TRUE)</f>
        <v>42999</v>
      </c>
      <c r="U37" s="112">
        <f>_xll.qlIndexFixing(Index6M,R37,TRUE,_xll.ohTrigger(Trigger,Trigger6M,InterestRatesTrigger))</f>
        <v>-3.8000000001604388E-4</v>
      </c>
      <c r="V37" s="112">
        <f>_xll.qlQuoteValue(P37,_xll.ohTrigger(Trigger,Trigger6M,InterestRatesTrigger))</f>
        <v>-3.7999999999999997E-4</v>
      </c>
      <c r="W37" s="110" t="b">
        <f t="shared" si="8"/>
        <v>1</v>
      </c>
      <c r="X37" s="146">
        <f t="shared" si="9"/>
        <v>-1.6043915328223246E-10</v>
      </c>
      <c r="Y37" s="50" t="b">
        <f>ABS(X37/10000)&lt;=ABS('General Settings'!$D$30)</f>
        <v>1</v>
      </c>
      <c r="AF37" s="62" t="e">
        <v>#N/A</v>
      </c>
    </row>
    <row r="38" spans="13:32" x14ac:dyDescent="0.2">
      <c r="M38" s="110" t="s">
        <v>146</v>
      </c>
      <c r="N38" s="110" t="s">
        <v>74</v>
      </c>
      <c r="O38" s="110" t="str">
        <f t="shared" si="6"/>
        <v>22M</v>
      </c>
      <c r="P38" s="110" t="str">
        <f t="shared" si="7"/>
        <v>EUR16x22F_Quote</v>
      </c>
      <c r="Q38" s="122"/>
      <c r="R38" s="111">
        <f>_xll.qlInterestRateIndexFixingDate(Index6M,S38)</f>
        <v>42844</v>
      </c>
      <c r="S38" s="111">
        <f>_xll.qlCalendarAdvance(Calendar,SettlementDate,N38,"mf",TRUE)</f>
        <v>42846</v>
      </c>
      <c r="T38" s="111">
        <f>_xll.qlCalendarAdvance(Calendar,SettlementDate,O38,"mf",TRUE)</f>
        <v>43031</v>
      </c>
      <c r="U38" s="112">
        <f>_xll.qlIndexFixing(Index6M,R38,TRUE,_xll.ohTrigger(Trigger,Trigger6M,InterestRatesTrigger))</f>
        <v>-2.6000000001725847E-4</v>
      </c>
      <c r="V38" s="112">
        <f>_xll.qlQuoteValue(P38,_xll.ohTrigger(Trigger,Trigger6M,InterestRatesTrigger))</f>
        <v>-2.6000000000000003E-4</v>
      </c>
      <c r="W38" s="110" t="b">
        <f t="shared" si="8"/>
        <v>1</v>
      </c>
      <c r="X38" s="146">
        <f t="shared" si="9"/>
        <v>-1.7258438601841508E-10</v>
      </c>
      <c r="Y38" s="50" t="b">
        <f>ABS(X38/10000)&lt;=ABS('General Settings'!$D$30)</f>
        <v>1</v>
      </c>
      <c r="AF38" s="62" t="e">
        <v>#N/A</v>
      </c>
    </row>
    <row r="39" spans="13:32" x14ac:dyDescent="0.2">
      <c r="M39" s="110" t="s">
        <v>146</v>
      </c>
      <c r="N39" s="110" t="s">
        <v>75</v>
      </c>
      <c r="O39" s="110" t="str">
        <f t="shared" si="6"/>
        <v>23M</v>
      </c>
      <c r="P39" s="110" t="str">
        <f t="shared" si="7"/>
        <v>EUR17x23F_Quote</v>
      </c>
      <c r="Q39" s="122"/>
      <c r="R39" s="111">
        <f>_xll.qlInterestRateIndexFixingDate(Index6M,S39)</f>
        <v>42873</v>
      </c>
      <c r="S39" s="111">
        <f>_xll.qlCalendarAdvance(Calendar,SettlementDate,N39,"mf",TRUE)</f>
        <v>42877</v>
      </c>
      <c r="T39" s="111">
        <f>_xll.qlCalendarAdvance(Calendar,SettlementDate,O39,"mf",TRUE)</f>
        <v>43060</v>
      </c>
      <c r="U39" s="112">
        <f>_xll.qlIndexFixing(Index6M,R39,TRUE,_xll.ohTrigger(Trigger,Trigger6M,InterestRatesTrigger))</f>
        <v>-1.3999999706265884E-4</v>
      </c>
      <c r="V39" s="112">
        <f>_xll.qlQuoteValue(P39,_xll.ohTrigger(Trigger,Trigger6M,InterestRatesTrigger))</f>
        <v>-1.3999999999999999E-4</v>
      </c>
      <c r="W39" s="110" t="b">
        <f t="shared" si="8"/>
        <v>1</v>
      </c>
      <c r="X39" s="146">
        <f t="shared" si="9"/>
        <v>2.9373411526440601E-8</v>
      </c>
      <c r="Y39" s="50" t="b">
        <f>ABS(X39/10000)&lt;=ABS('General Settings'!$D$30)</f>
        <v>1</v>
      </c>
      <c r="AF39" s="62" t="e">
        <v>#N/A</v>
      </c>
    </row>
    <row r="40" spans="13:32" x14ac:dyDescent="0.2">
      <c r="M40" s="114" t="s">
        <v>146</v>
      </c>
      <c r="N40" s="114" t="s">
        <v>76</v>
      </c>
      <c r="O40" s="114" t="str">
        <f t="shared" si="6"/>
        <v>24M</v>
      </c>
      <c r="P40" s="114" t="str">
        <f t="shared" si="7"/>
        <v>EUR18x24F_Quote</v>
      </c>
      <c r="Q40" s="124"/>
      <c r="R40" s="115">
        <f>_xll.qlInterestRateIndexFixingDate(Index6M,S40)</f>
        <v>42905</v>
      </c>
      <c r="S40" s="115">
        <f>_xll.qlCalendarAdvance(Calendar,SettlementDate,N40,"mf",TRUE)</f>
        <v>42907</v>
      </c>
      <c r="T40" s="115">
        <f>_xll.qlCalendarAdvance(Calendar,SettlementDate,O40,"mf",TRUE)</f>
        <v>43090</v>
      </c>
      <c r="U40" s="116">
        <f>_xll.qlIndexFixing(Index6M,R40,TRUE,_xll.ohTrigger(Trigger,Trigger6M,InterestRatesTrigger))</f>
        <v>-2.0000000020267921E-5</v>
      </c>
      <c r="V40" s="116">
        <f>_xll.qlQuoteValue(P40,_xll.ohTrigger(Trigger,Trigger6M,InterestRatesTrigger))</f>
        <v>-2.0000000000000019E-5</v>
      </c>
      <c r="W40" s="114" t="b">
        <f t="shared" si="8"/>
        <v>1</v>
      </c>
      <c r="X40" s="158">
        <f t="shared" si="9"/>
        <v>-2.026790261772278E-10</v>
      </c>
      <c r="Y40" s="51" t="b">
        <f>ABS(X40/10000)&lt;=ABS('General Settings'!$D$30)</f>
        <v>1</v>
      </c>
      <c r="AA40" s="104" t="s">
        <v>99</v>
      </c>
      <c r="AC40" s="103" t="s">
        <v>104</v>
      </c>
      <c r="AD40" s="103" t="s">
        <v>105</v>
      </c>
      <c r="AE40" s="104" t="s">
        <v>106</v>
      </c>
      <c r="AF40" s="62" t="e">
        <v>#N/A</v>
      </c>
    </row>
    <row r="41" spans="13:32" x14ac:dyDescent="0.2">
      <c r="M41" s="50" t="s">
        <v>60</v>
      </c>
      <c r="N41" s="50"/>
      <c r="O41" s="50" t="s">
        <v>33</v>
      </c>
      <c r="P41" s="50" t="str">
        <f t="shared" ref="P41:P77" si="10">Currency&amp;"AB6E"&amp;O41&amp;QuoteSuffix</f>
        <v>EURAB6E1Y_Quote</v>
      </c>
      <c r="Q41" s="122"/>
      <c r="R41" s="120">
        <f t="shared" ref="R41:R77" si="11">EvaluationDate</f>
        <v>42355</v>
      </c>
      <c r="S41" s="120">
        <f>_xll.qlInterestRateIndexValueDate(AA41,R41)</f>
        <v>42359</v>
      </c>
      <c r="T41" s="120">
        <f>_xll.qlInterestRateIndexMaturity(AA41,S41)</f>
        <v>42725</v>
      </c>
      <c r="U41" s="125">
        <f>_xll.qlIndexFixing(AA41,R41,TRUE,_xll.ohTrigger(Trigger,Trigger6M,InterestRatesTrigger))</f>
        <v>-6.0460522763606834E-4</v>
      </c>
      <c r="V41" s="125">
        <f>_xll.qlQuoteValue(P41,_xll.ohTrigger(Trigger,Trigger6M,InterestRatesTrigger))</f>
        <v>-6.0999999999999987E-4</v>
      </c>
      <c r="W41" s="50" t="b">
        <f t="shared" ref="W41:W77" si="12">NOT(ISERROR(V41))</f>
        <v>1</v>
      </c>
      <c r="X41" s="144">
        <f t="shared" si="9"/>
        <v>5.3947723639315291E-2</v>
      </c>
      <c r="Y41" s="50" t="b">
        <f>ABS(X41/10000)&lt;=ABS('General Settings'!$D$31)</f>
        <v>1</v>
      </c>
      <c r="AA41" s="50" t="str">
        <f>_xll.qlSwapIndex(,,O41,SettlementDays,Currency,Calendar,FixedLegTenor,FixedLegBDC,FixedLegDayCounter,Index6M,DiscountingCurve,Permanent,Trigger,ObjectOverwrite)</f>
        <v>obj_006ff#0000</v>
      </c>
      <c r="AB41" s="133"/>
      <c r="AC41" s="103" t="s">
        <v>33</v>
      </c>
      <c r="AD41" s="103" t="s">
        <v>108</v>
      </c>
      <c r="AE41" s="104" t="s">
        <v>154</v>
      </c>
    </row>
    <row r="42" spans="13:32" x14ac:dyDescent="0.2">
      <c r="M42" s="50" t="s">
        <v>60</v>
      </c>
      <c r="N42" s="50"/>
      <c r="O42" s="50" t="s">
        <v>73</v>
      </c>
      <c r="P42" s="50" t="str">
        <f t="shared" si="10"/>
        <v>EURAB6E15M_Quote</v>
      </c>
      <c r="Q42" s="122"/>
      <c r="R42" s="120">
        <f t="shared" si="11"/>
        <v>42355</v>
      </c>
      <c r="S42" s="120">
        <f>_xll.qlInterestRateIndexValueDate(AA42,R42)</f>
        <v>42359</v>
      </c>
      <c r="T42" s="120">
        <f>_xll.qlInterestRateIndexMaturity(AA42,S42)</f>
        <v>42815</v>
      </c>
      <c r="U42" s="125">
        <f>_xll.qlIndexFixing(AA42,R42,TRUE,_xll.ohTrigger(Trigger,Trigger6M,InterestRatesTrigger))</f>
        <v>-6.581478570022826E-4</v>
      </c>
      <c r="V42" s="125">
        <f>_xll.qlQuoteValue(P42,_xll.ohTrigger(Trigger,Trigger6M,InterestRatesTrigger))</f>
        <v>-8.5000000000000006E-4</v>
      </c>
      <c r="W42" s="50" t="b">
        <f t="shared" si="12"/>
        <v>1</v>
      </c>
      <c r="X42" s="144">
        <f t="shared" si="9"/>
        <v>1.9185214299771747</v>
      </c>
      <c r="Y42" s="50" t="b">
        <f>ABS(X42/10000)&lt;=ABS('General Settings'!$D$31)</f>
        <v>1</v>
      </c>
      <c r="AA42" s="50" t="str">
        <f>_xll.qlSwapIndex(,,O42,SettlementDays,Currency,Calendar,FixedLegTenor,FixedLegBDC,FixedLegDayCounter,Index6M,DiscountingCurve,Permanent,Trigger,ObjectOverwrite)</f>
        <v>obj_00596#0000</v>
      </c>
      <c r="AB42" s="133"/>
      <c r="AC42" s="133"/>
      <c r="AD42" s="87"/>
    </row>
    <row r="43" spans="13:32" x14ac:dyDescent="0.2">
      <c r="M43" s="50" t="s">
        <v>60</v>
      </c>
      <c r="N43" s="50"/>
      <c r="O43" s="50" t="s">
        <v>76</v>
      </c>
      <c r="P43" s="50" t="str">
        <f t="shared" si="10"/>
        <v>EURAB6E18M_Quote</v>
      </c>
      <c r="Q43" s="122"/>
      <c r="R43" s="120">
        <f t="shared" si="11"/>
        <v>42355</v>
      </c>
      <c r="S43" s="120">
        <f>_xll.qlInterestRateIndexValueDate(AA43,R43)</f>
        <v>42359</v>
      </c>
      <c r="T43" s="120">
        <f>_xll.qlInterestRateIndexMaturity(AA43,S43)</f>
        <v>42907</v>
      </c>
      <c r="U43" s="125">
        <f>_xll.qlIndexFixing(AA43,R43,TRUE,_xll.ohTrigger(Trigger,Trigger6M,InterestRatesTrigger))</f>
        <v>-6.1879881576583416E-4</v>
      </c>
      <c r="V43" s="125">
        <f>_xll.qlQuoteValue(P43,_xll.ohTrigger(Trigger,Trigger6M,InterestRatesTrigger))</f>
        <v>-6.2E-4</v>
      </c>
      <c r="W43" s="50" t="b">
        <f t="shared" si="12"/>
        <v>1</v>
      </c>
      <c r="X43" s="144">
        <f t="shared" si="9"/>
        <v>1.201184234165837E-2</v>
      </c>
      <c r="Y43" s="50" t="b">
        <f>ABS(X43/10000)&lt;=ABS('General Settings'!$D$31)</f>
        <v>1</v>
      </c>
      <c r="AA43" s="50" t="str">
        <f>_xll.qlSwapIndex(,,O43,SettlementDays,Currency,Calendar,FixedLegTenor,FixedLegBDC,FixedLegDayCounter,Index6M,DiscountingCurve,Permanent,Trigger,ObjectOverwrite)</f>
        <v>obj_006e1#0000</v>
      </c>
      <c r="AB43" s="133"/>
      <c r="AC43" s="133"/>
      <c r="AD43" s="87"/>
    </row>
    <row r="44" spans="13:32" x14ac:dyDescent="0.2">
      <c r="M44" s="50" t="s">
        <v>60</v>
      </c>
      <c r="N44" s="50"/>
      <c r="O44" s="50" t="s">
        <v>77</v>
      </c>
      <c r="P44" s="50" t="str">
        <f t="shared" si="10"/>
        <v>EURAB6E21M_Quote</v>
      </c>
      <c r="Q44" s="122"/>
      <c r="R44" s="120">
        <f t="shared" si="11"/>
        <v>42355</v>
      </c>
      <c r="S44" s="120">
        <f>_xll.qlInterestRateIndexValueDate(AA44,R44)</f>
        <v>42359</v>
      </c>
      <c r="T44" s="120">
        <f>_xll.qlInterestRateIndexMaturity(AA44,S44)</f>
        <v>42999</v>
      </c>
      <c r="U44" s="125">
        <f>_xll.qlIndexFixing(AA44,R44,TRUE,_xll.ohTrigger(Trigger,Trigger6M,InterestRatesTrigger))</f>
        <v>-5.8088852732629504E-4</v>
      </c>
      <c r="V44" s="125">
        <f>_xll.qlQuoteValue(P44,_xll.ohTrigger(Trigger,Trigger6M,InterestRatesTrigger))</f>
        <v>-7.2000000000000005E-4</v>
      </c>
      <c r="W44" s="50" t="b">
        <f t="shared" si="12"/>
        <v>1</v>
      </c>
      <c r="X44" s="144">
        <f t="shared" si="9"/>
        <v>1.3911147267370501</v>
      </c>
      <c r="Y44" s="50" t="b">
        <f>ABS(X44/10000)&lt;=ABS('General Settings'!$D$31)</f>
        <v>1</v>
      </c>
      <c r="AA44" s="50" t="str">
        <f>_xll.qlSwapIndex(,,O44,SettlementDays,Currency,Calendar,FixedLegTenor,FixedLegBDC,FixedLegDayCounter,Index6M,DiscountingCurve,Permanent,Trigger,ObjectOverwrite)</f>
        <v>obj_00624#0000</v>
      </c>
      <c r="AB44" s="133"/>
      <c r="AC44" s="133"/>
      <c r="AD44" s="87"/>
    </row>
    <row r="45" spans="13:32" x14ac:dyDescent="0.2">
      <c r="M45" s="50" t="s">
        <v>60</v>
      </c>
      <c r="N45" s="50"/>
      <c r="O45" s="50" t="s">
        <v>78</v>
      </c>
      <c r="P45" s="50" t="str">
        <f t="shared" si="10"/>
        <v>EURAB6E2Y_Quote</v>
      </c>
      <c r="Q45" s="122"/>
      <c r="R45" s="120">
        <f t="shared" si="11"/>
        <v>42355</v>
      </c>
      <c r="S45" s="120">
        <f>_xll.qlInterestRateIndexValueDate(AA45,R45)</f>
        <v>42359</v>
      </c>
      <c r="T45" s="120">
        <f>_xll.qlInterestRateIndexMaturity(AA45,S45)</f>
        <v>43090</v>
      </c>
      <c r="U45" s="125">
        <f>_xll.qlIndexFixing(AA45,R45,TRUE,_xll.ohTrigger(Trigger,Trigger6M,InterestRatesTrigger))</f>
        <v>-4.6879951749872215E-4</v>
      </c>
      <c r="V45" s="125">
        <f>_xll.qlQuoteValue(P45,_xll.ohTrigger(Trigger,Trigger6M,InterestRatesTrigger))</f>
        <v>-4.6000000000000001E-4</v>
      </c>
      <c r="W45" s="50" t="b">
        <f t="shared" si="12"/>
        <v>1</v>
      </c>
      <c r="X45" s="144">
        <f t="shared" si="9"/>
        <v>-8.7995174987221328E-2</v>
      </c>
      <c r="Y45" s="50" t="b">
        <f>ABS(X45/10000)&lt;=ABS('General Settings'!$D$31)</f>
        <v>1</v>
      </c>
      <c r="AA45" s="50" t="str">
        <f>_xll.qlSwapIndex(,,O45,SettlementDays,Currency,Calendar,FixedLegTenor,FixedLegBDC,FixedLegDayCounter,Index6M,DiscountingCurve,Permanent,Trigger,ObjectOverwrite)</f>
        <v>obj_005ad#0000</v>
      </c>
      <c r="AB45" s="133"/>
      <c r="AC45" s="133"/>
      <c r="AD45" s="87"/>
    </row>
    <row r="46" spans="13:32" x14ac:dyDescent="0.2">
      <c r="M46" s="110" t="s">
        <v>60</v>
      </c>
      <c r="N46" s="110"/>
      <c r="O46" s="110" t="s">
        <v>79</v>
      </c>
      <c r="P46" s="110" t="str">
        <f t="shared" si="10"/>
        <v>EURAB6E3Y_Quote</v>
      </c>
      <c r="Q46" s="122"/>
      <c r="R46" s="111">
        <f t="shared" si="11"/>
        <v>42355</v>
      </c>
      <c r="S46" s="111">
        <f>_xll.qlInterestRateIndexValueDate(AA46,R46)</f>
        <v>42359</v>
      </c>
      <c r="T46" s="111">
        <f>_xll.qlInterestRateIndexMaturity(AA46,S46)</f>
        <v>43455</v>
      </c>
      <c r="U46" s="112">
        <f>_xll.qlIndexFixing(AA46,R46,TRUE,_xll.ohTrigger(Trigger,Trigger6M,InterestRatesTrigger))</f>
        <v>3.1999999991317701E-4</v>
      </c>
      <c r="V46" s="112">
        <f>_xll.qlQuoteValue(P46,_xll.ohTrigger(Trigger,Trigger6M,InterestRatesTrigger))</f>
        <v>3.2000000000000003E-4</v>
      </c>
      <c r="W46" s="110" t="b">
        <f t="shared" si="12"/>
        <v>1</v>
      </c>
      <c r="X46" s="146">
        <f t="shared" si="9"/>
        <v>-8.6823018392856444E-10</v>
      </c>
      <c r="Y46" s="50" t="b">
        <f>ABS(X46/10000)&lt;=ABS('General Settings'!$D$31)</f>
        <v>1</v>
      </c>
      <c r="AA46" s="50" t="str">
        <f>_xll.qlSwapIndex(,,O46,SettlementDays,Currency,Calendar,FixedLegTenor,FixedLegBDC,FixedLegDayCounter,Index6M,DiscountingCurve,Permanent,Trigger,ObjectOverwrite)</f>
        <v>obj_005ea#0000</v>
      </c>
      <c r="AB46" s="133"/>
      <c r="AC46" s="133"/>
      <c r="AD46" s="87"/>
    </row>
    <row r="47" spans="13:32" x14ac:dyDescent="0.2">
      <c r="M47" s="110" t="s">
        <v>60</v>
      </c>
      <c r="N47" s="110"/>
      <c r="O47" s="110" t="s">
        <v>80</v>
      </c>
      <c r="P47" s="110" t="str">
        <f t="shared" si="10"/>
        <v>EURAB6E4Y_Quote</v>
      </c>
      <c r="Q47" s="122"/>
      <c r="R47" s="111">
        <f t="shared" si="11"/>
        <v>42355</v>
      </c>
      <c r="S47" s="111">
        <f>_xll.qlInterestRateIndexValueDate(AA47,R47)</f>
        <v>42359</v>
      </c>
      <c r="T47" s="111">
        <f>_xll.qlInterestRateIndexMaturity(AA47,S47)</f>
        <v>43822</v>
      </c>
      <c r="U47" s="112">
        <f>_xll.qlIndexFixing(AA47,R47,TRUE,_xll.ohTrigger(Trigger,Trigger6M,InterestRatesTrigger))</f>
        <v>1.5799999991397645E-3</v>
      </c>
      <c r="V47" s="112">
        <f>_xll.qlQuoteValue(P47,_xll.ohTrigger(Trigger,Trigger6M,InterestRatesTrigger))</f>
        <v>1.5799999999999998E-3</v>
      </c>
      <c r="W47" s="110" t="b">
        <f t="shared" si="12"/>
        <v>1</v>
      </c>
      <c r="X47" s="146">
        <f t="shared" si="9"/>
        <v>-8.6023527710865633E-9</v>
      </c>
      <c r="Y47" s="50" t="b">
        <f>ABS(X47/10000)&lt;=ABS('General Settings'!$D$31)</f>
        <v>1</v>
      </c>
      <c r="AA47" s="50" t="str">
        <f>_xll.qlSwapIndex(,,O47,SettlementDays,Currency,Calendar,FixedLegTenor,FixedLegBDC,FixedLegDayCounter,Index6M,DiscountingCurve,Permanent,Trigger,ObjectOverwrite)</f>
        <v>obj_00646#0000</v>
      </c>
      <c r="AB47" s="133"/>
      <c r="AC47" s="133"/>
      <c r="AD47" s="87"/>
    </row>
    <row r="48" spans="13:32" x14ac:dyDescent="0.2">
      <c r="M48" s="110" t="s">
        <v>60</v>
      </c>
      <c r="N48" s="110"/>
      <c r="O48" s="110" t="s">
        <v>81</v>
      </c>
      <c r="P48" s="110" t="str">
        <f t="shared" si="10"/>
        <v>EURAB6E5Y_Quote</v>
      </c>
      <c r="Q48" s="122"/>
      <c r="R48" s="111">
        <f t="shared" si="11"/>
        <v>42355</v>
      </c>
      <c r="S48" s="111">
        <f>_xll.qlInterestRateIndexValueDate(AA48,R48)</f>
        <v>42359</v>
      </c>
      <c r="T48" s="111">
        <f>_xll.qlInterestRateIndexMaturity(AA48,S48)</f>
        <v>44186</v>
      </c>
      <c r="U48" s="112">
        <f>_xll.qlIndexFixing(AA48,R48,TRUE,_xll.ohTrigger(Trigger,Trigger6M,InterestRatesTrigger))</f>
        <v>2.999999999305507E-3</v>
      </c>
      <c r="V48" s="112">
        <f>_xll.qlQuoteValue(P48,_xll.ohTrigger(Trigger,Trigger6M,InterestRatesTrigger))</f>
        <v>3.0000000000000001E-3</v>
      </c>
      <c r="W48" s="110" t="b">
        <f t="shared" si="12"/>
        <v>1</v>
      </c>
      <c r="X48" s="146">
        <f t="shared" si="9"/>
        <v>-6.9449307416036277E-9</v>
      </c>
      <c r="Y48" s="50" t="b">
        <f>ABS(X48/10000)&lt;=ABS('General Settings'!$D$31)</f>
        <v>1</v>
      </c>
      <c r="AA48" s="50" t="str">
        <f>_xll.qlSwapIndex(,,O48,SettlementDays,Currency,Calendar,FixedLegTenor,FixedLegBDC,FixedLegDayCounter,Index6M,DiscountingCurve,Permanent,Trigger,ObjectOverwrite)</f>
        <v>obj_0062e#0000</v>
      </c>
      <c r="AB48" s="133"/>
      <c r="AC48" s="133"/>
      <c r="AD48" s="87"/>
    </row>
    <row r="49" spans="13:30" x14ac:dyDescent="0.2">
      <c r="M49" s="110" t="s">
        <v>60</v>
      </c>
      <c r="N49" s="110"/>
      <c r="O49" s="110" t="s">
        <v>82</v>
      </c>
      <c r="P49" s="110" t="str">
        <f t="shared" si="10"/>
        <v>EURAB6E6Y_Quote</v>
      </c>
      <c r="Q49" s="122"/>
      <c r="R49" s="111">
        <f t="shared" si="11"/>
        <v>42355</v>
      </c>
      <c r="S49" s="111">
        <f>_xll.qlInterestRateIndexValueDate(AA49,R49)</f>
        <v>42359</v>
      </c>
      <c r="T49" s="111">
        <f>_xll.qlInterestRateIndexMaturity(AA49,S49)</f>
        <v>44551</v>
      </c>
      <c r="U49" s="112">
        <f>_xll.qlIndexFixing(AA49,R49,TRUE,_xll.ohTrigger(Trigger,Trigger6M,InterestRatesTrigger))</f>
        <v>4.4000000000131052E-3</v>
      </c>
      <c r="V49" s="112">
        <f>_xll.qlQuoteValue(P49,_xll.ohTrigger(Trigger,Trigger6M,InterestRatesTrigger))</f>
        <v>4.4000000000000003E-3</v>
      </c>
      <c r="W49" s="110" t="b">
        <f t="shared" si="12"/>
        <v>1</v>
      </c>
      <c r="X49" s="146">
        <f t="shared" si="9"/>
        <v>1.3104968499266789E-10</v>
      </c>
      <c r="Y49" s="50" t="b">
        <f>ABS(X49/10000)&lt;=ABS('General Settings'!$D$31)</f>
        <v>1</v>
      </c>
      <c r="AA49" s="50" t="str">
        <f>_xll.qlSwapIndex(,,O49,SettlementDays,Currency,Calendar,FixedLegTenor,FixedLegBDC,FixedLegDayCounter,Index6M,DiscountingCurve,Permanent,Trigger,ObjectOverwrite)</f>
        <v>obj_006b0#0000</v>
      </c>
      <c r="AB49" s="133"/>
      <c r="AC49" s="133"/>
      <c r="AD49" s="87"/>
    </row>
    <row r="50" spans="13:30" x14ac:dyDescent="0.2">
      <c r="M50" s="110" t="s">
        <v>60</v>
      </c>
      <c r="N50" s="110"/>
      <c r="O50" s="110" t="s">
        <v>83</v>
      </c>
      <c r="P50" s="110" t="str">
        <f t="shared" si="10"/>
        <v>EURAB6E7Y_Quote</v>
      </c>
      <c r="Q50" s="122"/>
      <c r="R50" s="111">
        <f t="shared" si="11"/>
        <v>42355</v>
      </c>
      <c r="S50" s="111">
        <f>_xll.qlInterestRateIndexValueDate(AA50,R50)</f>
        <v>42359</v>
      </c>
      <c r="T50" s="111">
        <f>_xll.qlInterestRateIndexMaturity(AA50,S50)</f>
        <v>44916</v>
      </c>
      <c r="U50" s="112">
        <f>_xll.qlIndexFixing(AA50,R50,TRUE,_xll.ohTrigger(Trigger,Trigger6M,InterestRatesTrigger))</f>
        <v>5.8100000000273445E-3</v>
      </c>
      <c r="V50" s="112">
        <f>_xll.qlQuoteValue(P50,_xll.ohTrigger(Trigger,Trigger6M,InterestRatesTrigger))</f>
        <v>5.8099999999999992E-3</v>
      </c>
      <c r="W50" s="110" t="b">
        <f t="shared" si="12"/>
        <v>1</v>
      </c>
      <c r="X50" s="146">
        <f t="shared" si="9"/>
        <v>2.7345313513560399E-10</v>
      </c>
      <c r="Y50" s="50" t="b">
        <f>ABS(X50/10000)&lt;=ABS('General Settings'!$D$31)</f>
        <v>1</v>
      </c>
      <c r="AA50" s="50" t="str">
        <f>_xll.qlSwapIndex(,,O50,SettlementDays,Currency,Calendar,FixedLegTenor,FixedLegBDC,FixedLegDayCounter,Index6M,DiscountingCurve,Permanent,Trigger,ObjectOverwrite)</f>
        <v>obj_00734#0000</v>
      </c>
      <c r="AB50" s="133"/>
      <c r="AC50" s="133"/>
      <c r="AD50" s="87"/>
    </row>
    <row r="51" spans="13:30" x14ac:dyDescent="0.2">
      <c r="M51" s="110" t="s">
        <v>60</v>
      </c>
      <c r="N51" s="110"/>
      <c r="O51" s="110" t="s">
        <v>84</v>
      </c>
      <c r="P51" s="110" t="str">
        <f t="shared" si="10"/>
        <v>EURAB6E8Y_Quote</v>
      </c>
      <c r="Q51" s="122"/>
      <c r="R51" s="111">
        <f t="shared" si="11"/>
        <v>42355</v>
      </c>
      <c r="S51" s="111">
        <f>_xll.qlInterestRateIndexValueDate(AA51,R51)</f>
        <v>42359</v>
      </c>
      <c r="T51" s="111">
        <f>_xll.qlInterestRateIndexMaturity(AA51,S51)</f>
        <v>45281</v>
      </c>
      <c r="U51" s="112">
        <f>_xll.qlIndexFixing(AA51,R51,TRUE,_xll.ohTrigger(Trigger,Trigger6M,InterestRatesTrigger))</f>
        <v>7.1700000000707639E-3</v>
      </c>
      <c r="V51" s="112">
        <f>_xll.qlQuoteValue(P51,_xll.ohTrigger(Trigger,Trigger6M,InterestRatesTrigger))</f>
        <v>7.1699999999999993E-3</v>
      </c>
      <c r="W51" s="110" t="b">
        <f t="shared" si="12"/>
        <v>1</v>
      </c>
      <c r="X51" s="146">
        <f t="shared" si="9"/>
        <v>7.0764574755521892E-10</v>
      </c>
      <c r="Y51" s="50" t="b">
        <f>ABS(X51/10000)&lt;=ABS('General Settings'!$D$31)</f>
        <v>1</v>
      </c>
      <c r="AA51" s="50" t="str">
        <f>_xll.qlSwapIndex(,,O51,SettlementDays,Currency,Calendar,FixedLegTenor,FixedLegBDC,FixedLegDayCounter,Index6M,DiscountingCurve,Permanent,Trigger,ObjectOverwrite)</f>
        <v>obj_00605#0000</v>
      </c>
      <c r="AB51" s="133"/>
      <c r="AC51" s="133"/>
      <c r="AD51" s="87"/>
    </row>
    <row r="52" spans="13:30" x14ac:dyDescent="0.2">
      <c r="M52" s="110" t="s">
        <v>60</v>
      </c>
      <c r="N52" s="110"/>
      <c r="O52" s="110" t="s">
        <v>85</v>
      </c>
      <c r="P52" s="110" t="str">
        <f t="shared" si="10"/>
        <v>EURAB6E9Y_Quote</v>
      </c>
      <c r="Q52" s="122"/>
      <c r="R52" s="111">
        <f t="shared" si="11"/>
        <v>42355</v>
      </c>
      <c r="S52" s="111">
        <f>_xll.qlInterestRateIndexValueDate(AA52,R52)</f>
        <v>42359</v>
      </c>
      <c r="T52" s="111">
        <f>_xll.qlInterestRateIndexMaturity(AA52,S52)</f>
        <v>45649</v>
      </c>
      <c r="U52" s="112">
        <f>_xll.qlIndexFixing(AA52,R52,TRUE,_xll.ohTrigger(Trigger,Trigger6M,InterestRatesTrigger))</f>
        <v>8.4399999995805712E-3</v>
      </c>
      <c r="V52" s="112">
        <f>_xll.qlQuoteValue(P52,_xll.ohTrigger(Trigger,Trigger6M,InterestRatesTrigger))</f>
        <v>8.4400000000000013E-3</v>
      </c>
      <c r="W52" s="110" t="b">
        <f t="shared" si="12"/>
        <v>1</v>
      </c>
      <c r="X52" s="146">
        <f t="shared" si="9"/>
        <v>-4.194301156390523E-9</v>
      </c>
      <c r="Y52" s="50" t="b">
        <f>ABS(X52/10000)&lt;=ABS('General Settings'!$D$31)</f>
        <v>1</v>
      </c>
      <c r="AA52" s="50" t="str">
        <f>_xll.qlSwapIndex(,,O52,SettlementDays,Currency,Calendar,FixedLegTenor,FixedLegBDC,FixedLegDayCounter,Index6M,DiscountingCurve,Permanent,Trigger,ObjectOverwrite)</f>
        <v>obj_00737#0000</v>
      </c>
      <c r="AB52" s="133"/>
      <c r="AC52" s="133"/>
      <c r="AD52" s="87"/>
    </row>
    <row r="53" spans="13:30" x14ac:dyDescent="0.2">
      <c r="M53" s="110" t="s">
        <v>60</v>
      </c>
      <c r="N53" s="110"/>
      <c r="O53" s="110" t="s">
        <v>86</v>
      </c>
      <c r="P53" s="110" t="str">
        <f t="shared" si="10"/>
        <v>EURAB6E10Y_Quote</v>
      </c>
      <c r="Q53" s="122"/>
      <c r="R53" s="111">
        <f t="shared" si="11"/>
        <v>42355</v>
      </c>
      <c r="S53" s="111">
        <f>_xll.qlInterestRateIndexValueDate(AA53,R53)</f>
        <v>42359</v>
      </c>
      <c r="T53" s="111">
        <f>_xll.qlInterestRateIndexMaturity(AA53,S53)</f>
        <v>46013</v>
      </c>
      <c r="U53" s="112">
        <f>_xll.qlIndexFixing(AA53,R53,TRUE,_xll.ohTrigger(Trigger,Trigger6M,InterestRatesTrigger))</f>
        <v>9.5600000001058449E-3</v>
      </c>
      <c r="V53" s="112">
        <f>_xll.qlQuoteValue(P53,_xll.ohTrigger(Trigger,Trigger6M,InterestRatesTrigger))</f>
        <v>9.5599999999999991E-3</v>
      </c>
      <c r="W53" s="110" t="b">
        <f t="shared" si="12"/>
        <v>1</v>
      </c>
      <c r="X53" s="146">
        <f t="shared" si="9"/>
        <v>1.0584588761020086E-9</v>
      </c>
      <c r="Y53" s="50" t="b">
        <f>ABS(X53/10000)&lt;=ABS('General Settings'!$D$31)</f>
        <v>1</v>
      </c>
      <c r="AA53" s="50" t="str">
        <f>_xll.qlSwapIndex(,,O53,SettlementDays,Currency,Calendar,FixedLegTenor,FixedLegBDC,FixedLegDayCounter,Index6M,DiscountingCurve,Permanent,Trigger,ObjectOverwrite)</f>
        <v>obj_006c1#0000</v>
      </c>
      <c r="AB53" s="133"/>
      <c r="AC53" s="133"/>
      <c r="AD53" s="87"/>
    </row>
    <row r="54" spans="13:30" x14ac:dyDescent="0.2">
      <c r="M54" s="50" t="s">
        <v>60</v>
      </c>
      <c r="N54" s="50"/>
      <c r="O54" s="50" t="s">
        <v>112</v>
      </c>
      <c r="P54" s="50" t="str">
        <f t="shared" si="10"/>
        <v>EURAB6E11Y_Quote</v>
      </c>
      <c r="Q54" s="122"/>
      <c r="R54" s="120">
        <f t="shared" si="11"/>
        <v>42355</v>
      </c>
      <c r="S54" s="120">
        <f>_xll.qlInterestRateIndexValueDate(AA54,R54)</f>
        <v>42359</v>
      </c>
      <c r="T54" s="120">
        <f>_xll.qlInterestRateIndexMaturity(AA54,S54)</f>
        <v>46377</v>
      </c>
      <c r="U54" s="125">
        <f>_xll.qlIndexFixing(AA54,R54,TRUE,_xll.ohTrigger(Trigger,Trigger6M,InterestRatesTrigger))</f>
        <v>1.055774826451621E-2</v>
      </c>
      <c r="V54" s="125">
        <f>_xll.qlQuoteValue(P54,_xll.ohTrigger(Trigger,Trigger6M,InterestRatesTrigger))</f>
        <v>1.056E-2</v>
      </c>
      <c r="W54" s="50" t="b">
        <f t="shared" si="12"/>
        <v>1</v>
      </c>
      <c r="X54" s="144">
        <f t="shared" si="9"/>
        <v>-2.2517354837901793E-2</v>
      </c>
      <c r="Y54" s="50" t="b">
        <f>ABS(X54/10000)&lt;=ABS('General Settings'!$D$31)</f>
        <v>1</v>
      </c>
      <c r="AA54" s="50" t="str">
        <f>_xll.qlSwapIndex(,,O54,SettlementDays,Currency,Calendar,FixedLegTenor,FixedLegBDC,FixedLegDayCounter,Index6M,DiscountingCurve,Permanent,Trigger,ObjectOverwrite)</f>
        <v>obj_006a1#0000</v>
      </c>
      <c r="AB54" s="133"/>
      <c r="AC54" s="133"/>
      <c r="AD54" s="87"/>
    </row>
    <row r="55" spans="13:30" x14ac:dyDescent="0.2">
      <c r="M55" s="110" t="s">
        <v>60</v>
      </c>
      <c r="N55" s="110"/>
      <c r="O55" s="110" t="s">
        <v>87</v>
      </c>
      <c r="P55" s="110" t="str">
        <f t="shared" si="10"/>
        <v>EURAB6E12Y_Quote</v>
      </c>
      <c r="Q55" s="122"/>
      <c r="R55" s="111">
        <f t="shared" si="11"/>
        <v>42355</v>
      </c>
      <c r="S55" s="111">
        <f>_xll.qlInterestRateIndexValueDate(AA55,R55)</f>
        <v>42359</v>
      </c>
      <c r="T55" s="111">
        <f>_xll.qlInterestRateIndexMaturity(AA55,S55)</f>
        <v>46742</v>
      </c>
      <c r="U55" s="112">
        <f>_xll.qlIndexFixing(AA55,R55,TRUE,_xll.ohTrigger(Trigger,Trigger6M,InterestRatesTrigger))</f>
        <v>1.1440000000019273E-2</v>
      </c>
      <c r="V55" s="112">
        <f>_xll.qlQuoteValue(P55,_xll.ohTrigger(Trigger,Trigger6M,InterestRatesTrigger))</f>
        <v>1.1440000000000001E-2</v>
      </c>
      <c r="W55" s="110" t="b">
        <f t="shared" si="12"/>
        <v>1</v>
      </c>
      <c r="X55" s="146">
        <f t="shared" si="9"/>
        <v>1.9272777818102327E-10</v>
      </c>
      <c r="Y55" s="50" t="b">
        <f>ABS(X55/10000)&lt;=ABS('General Settings'!$D$31)</f>
        <v>1</v>
      </c>
      <c r="AA55" s="50" t="str">
        <f>_xll.qlSwapIndex(,,O55,SettlementDays,Currency,Calendar,FixedLegTenor,FixedLegBDC,FixedLegDayCounter,Index6M,DiscountingCurve,Permanent,Trigger,ObjectOverwrite)</f>
        <v>obj_0059e#0000</v>
      </c>
      <c r="AB55" s="133"/>
      <c r="AC55" s="133"/>
      <c r="AD55" s="87"/>
    </row>
    <row r="56" spans="13:30" x14ac:dyDescent="0.2">
      <c r="M56" s="50" t="s">
        <v>60</v>
      </c>
      <c r="N56" s="50"/>
      <c r="O56" s="50" t="s">
        <v>113</v>
      </c>
      <c r="P56" s="50" t="str">
        <f t="shared" si="10"/>
        <v>EURAB6E13Y_Quote</v>
      </c>
      <c r="Q56" s="122"/>
      <c r="R56" s="120">
        <f t="shared" si="11"/>
        <v>42355</v>
      </c>
      <c r="S56" s="120">
        <f>_xll.qlInterestRateIndexValueDate(AA56,R56)</f>
        <v>42359</v>
      </c>
      <c r="T56" s="120">
        <f>_xll.qlInterestRateIndexMaturity(AA56,S56)</f>
        <v>47108</v>
      </c>
      <c r="U56" s="125">
        <f>_xll.qlIndexFixing(AA56,R56,TRUE,_xll.ohTrigger(Trigger,Trigger6M,InterestRatesTrigger))</f>
        <v>1.2209960603069692E-2</v>
      </c>
      <c r="V56" s="125">
        <f>_xll.qlQuoteValue(P56,_xll.ohTrigger(Trigger,Trigger6M,InterestRatesTrigger))</f>
        <v>1.221E-2</v>
      </c>
      <c r="W56" s="50" t="b">
        <f t="shared" si="12"/>
        <v>1</v>
      </c>
      <c r="X56" s="144">
        <f t="shared" si="9"/>
        <v>-3.9396930308355227E-4</v>
      </c>
      <c r="Y56" s="50" t="b">
        <f>ABS(X56/10000)&lt;=ABS('General Settings'!$D$31)</f>
        <v>1</v>
      </c>
      <c r="AA56" s="50" t="str">
        <f>_xll.qlSwapIndex(,,O56,SettlementDays,Currency,Calendar,FixedLegTenor,FixedLegBDC,FixedLegDayCounter,Index6M,DiscountingCurve,Permanent,Trigger,ObjectOverwrite)</f>
        <v>obj_005c3#0000</v>
      </c>
      <c r="AB56" s="133"/>
      <c r="AC56" s="133"/>
      <c r="AD56" s="87"/>
    </row>
    <row r="57" spans="13:30" x14ac:dyDescent="0.2">
      <c r="M57" s="50" t="s">
        <v>60</v>
      </c>
      <c r="N57" s="50"/>
      <c r="O57" s="50" t="s">
        <v>114</v>
      </c>
      <c r="P57" s="50" t="str">
        <f t="shared" si="10"/>
        <v>EURAB6E14Y_Quote</v>
      </c>
      <c r="Q57" s="122"/>
      <c r="R57" s="120">
        <f t="shared" si="11"/>
        <v>42355</v>
      </c>
      <c r="S57" s="120">
        <f>_xll.qlInterestRateIndexValueDate(AA57,R57)</f>
        <v>42359</v>
      </c>
      <c r="T57" s="120">
        <f>_xll.qlInterestRateIndexMaturity(AA57,S57)</f>
        <v>47473</v>
      </c>
      <c r="U57" s="125">
        <f>_xll.qlIndexFixing(AA57,R57,TRUE,_xll.ohTrigger(Trigger,Trigger6M,InterestRatesTrigger))</f>
        <v>1.2867396382044587E-2</v>
      </c>
      <c r="V57" s="125">
        <f>_xll.qlQuoteValue(P57,_xll.ohTrigger(Trigger,Trigger6M,InterestRatesTrigger))</f>
        <v>1.2869999999999999E-2</v>
      </c>
      <c r="W57" s="50" t="b">
        <f t="shared" si="12"/>
        <v>1</v>
      </c>
      <c r="X57" s="144">
        <f t="shared" si="9"/>
        <v>-2.6036179554128625E-2</v>
      </c>
      <c r="Y57" s="50" t="b">
        <f>ABS(X57/10000)&lt;=ABS('General Settings'!$D$31)</f>
        <v>1</v>
      </c>
      <c r="AA57" s="50" t="str">
        <f>_xll.qlSwapIndex(,,O57,SettlementDays,Currency,Calendar,FixedLegTenor,FixedLegBDC,FixedLegDayCounter,Index6M,DiscountingCurve,Permanent,Trigger,ObjectOverwrite)</f>
        <v>obj_00748#0000</v>
      </c>
      <c r="AB57" s="133"/>
      <c r="AC57" s="133"/>
      <c r="AD57" s="87"/>
    </row>
    <row r="58" spans="13:30" x14ac:dyDescent="0.2">
      <c r="M58" s="110" t="s">
        <v>60</v>
      </c>
      <c r="N58" s="110"/>
      <c r="O58" s="110" t="s">
        <v>88</v>
      </c>
      <c r="P58" s="110" t="str">
        <f t="shared" si="10"/>
        <v>EURAB6E15Y_Quote</v>
      </c>
      <c r="Q58" s="122"/>
      <c r="R58" s="111">
        <f t="shared" si="11"/>
        <v>42355</v>
      </c>
      <c r="S58" s="111">
        <f>_xll.qlInterestRateIndexValueDate(AA58,R58)</f>
        <v>42359</v>
      </c>
      <c r="T58" s="111">
        <f>_xll.qlInterestRateIndexMaturity(AA58,S58)</f>
        <v>47840</v>
      </c>
      <c r="U58" s="112">
        <f>_xll.qlIndexFixing(AA58,R58,TRUE,_xll.ohTrigger(Trigger,Trigger6M,InterestRatesTrigger))</f>
        <v>1.3430000000813886E-2</v>
      </c>
      <c r="V58" s="112">
        <f>_xll.qlQuoteValue(P58,_xll.ohTrigger(Trigger,Trigger6M,InterestRatesTrigger))</f>
        <v>1.3429999999999999E-2</v>
      </c>
      <c r="W58" s="110" t="b">
        <f t="shared" si="12"/>
        <v>1</v>
      </c>
      <c r="X58" s="146">
        <f t="shared" si="9"/>
        <v>8.1388715211794249E-9</v>
      </c>
      <c r="Y58" s="50" t="b">
        <f>ABS(X58/10000)&lt;=ABS('General Settings'!$D$31)</f>
        <v>1</v>
      </c>
      <c r="AA58" s="50" t="str">
        <f>_xll.qlSwapIndex(,,O58,SettlementDays,Currency,Calendar,FixedLegTenor,FixedLegBDC,FixedLegDayCounter,Index6M,DiscountingCurve,Permanent,Trigger,ObjectOverwrite)</f>
        <v>obj_006a2#0000</v>
      </c>
      <c r="AB58" s="133"/>
      <c r="AC58" s="133"/>
      <c r="AD58" s="87"/>
    </row>
    <row r="59" spans="13:30" x14ac:dyDescent="0.2">
      <c r="M59" s="50" t="s">
        <v>60</v>
      </c>
      <c r="N59" s="50"/>
      <c r="O59" s="50" t="s">
        <v>115</v>
      </c>
      <c r="P59" s="50" t="str">
        <f t="shared" si="10"/>
        <v>EURAB6E16Y_Quote</v>
      </c>
      <c r="Q59" s="122"/>
      <c r="R59" s="120">
        <f t="shared" si="11"/>
        <v>42355</v>
      </c>
      <c r="S59" s="120">
        <f>_xll.qlInterestRateIndexValueDate(AA59,R59)</f>
        <v>42359</v>
      </c>
      <c r="T59" s="120">
        <f>_xll.qlInterestRateIndexMaturity(AA59,S59)</f>
        <v>48204</v>
      </c>
      <c r="U59" s="125">
        <f>_xll.qlIndexFixing(AA59,R59,TRUE,_xll.ohTrigger(Trigger,Trigger6M,InterestRatesTrigger))</f>
        <v>1.3900759109767914E-2</v>
      </c>
      <c r="V59" s="125">
        <f>_xll.qlQuoteValue(P59,_xll.ohTrigger(Trigger,Trigger6M,InterestRatesTrigger))</f>
        <v>1.3900000000000001E-2</v>
      </c>
      <c r="W59" s="50" t="b">
        <f t="shared" si="12"/>
        <v>1</v>
      </c>
      <c r="X59" s="144">
        <f t="shared" si="9"/>
        <v>7.5910976791299101E-3</v>
      </c>
      <c r="Y59" s="50" t="b">
        <f>ABS(X59/10000)&lt;=ABS('General Settings'!$D$31)</f>
        <v>1</v>
      </c>
      <c r="AA59" s="50" t="str">
        <f>_xll.qlSwapIndex(,,O59,SettlementDays,Currency,Calendar,FixedLegTenor,FixedLegBDC,FixedLegDayCounter,Index6M,DiscountingCurve,Permanent,Trigger,ObjectOverwrite)</f>
        <v>obj_005ba#0000</v>
      </c>
      <c r="AB59" s="133"/>
      <c r="AC59" s="133"/>
      <c r="AD59" s="87"/>
    </row>
    <row r="60" spans="13:30" x14ac:dyDescent="0.2">
      <c r="M60" s="50" t="s">
        <v>60</v>
      </c>
      <c r="N60" s="50"/>
      <c r="O60" s="50" t="s">
        <v>116</v>
      </c>
      <c r="P60" s="50" t="str">
        <f t="shared" si="10"/>
        <v>EURAB6E17Y_Quote</v>
      </c>
      <c r="Q60" s="122"/>
      <c r="R60" s="120">
        <f t="shared" si="11"/>
        <v>42355</v>
      </c>
      <c r="S60" s="120">
        <f>_xll.qlInterestRateIndexValueDate(AA60,R60)</f>
        <v>42359</v>
      </c>
      <c r="T60" s="120">
        <f>_xll.qlInterestRateIndexMaturity(AA60,S60)</f>
        <v>48569</v>
      </c>
      <c r="U60" s="125">
        <f>_xll.qlIndexFixing(AA60,R60,TRUE,_xll.ohTrigger(Trigger,Trigger6M,InterestRatesTrigger))</f>
        <v>1.4295084885822132E-2</v>
      </c>
      <c r="V60" s="125">
        <f>_xll.qlQuoteValue(P60,_xll.ohTrigger(Trigger,Trigger6M,InterestRatesTrigger))</f>
        <v>1.43E-2</v>
      </c>
      <c r="W60" s="50" t="b">
        <f t="shared" si="12"/>
        <v>1</v>
      </c>
      <c r="X60" s="144">
        <f t="shared" si="9"/>
        <v>-4.9151141778679824E-2</v>
      </c>
      <c r="Y60" s="50" t="b">
        <f>ABS(X60/10000)&lt;=ABS('General Settings'!$D$31)</f>
        <v>1</v>
      </c>
      <c r="AA60" s="50" t="str">
        <f>_xll.qlSwapIndex(,,O60,SettlementDays,Currency,Calendar,FixedLegTenor,FixedLegBDC,FixedLegDayCounter,Index6M,DiscountingCurve,Permanent,Trigger,ObjectOverwrite)</f>
        <v>obj_0072f#0000</v>
      </c>
      <c r="AB60" s="133"/>
      <c r="AC60" s="133"/>
      <c r="AD60" s="87"/>
    </row>
    <row r="61" spans="13:30" x14ac:dyDescent="0.2">
      <c r="M61" s="50" t="s">
        <v>60</v>
      </c>
      <c r="N61" s="50"/>
      <c r="O61" s="50" t="s">
        <v>117</v>
      </c>
      <c r="P61" s="50" t="str">
        <f t="shared" si="10"/>
        <v>EURAB6E18Y_Quote</v>
      </c>
      <c r="Q61" s="122"/>
      <c r="R61" s="120">
        <f t="shared" si="11"/>
        <v>42355</v>
      </c>
      <c r="S61" s="120">
        <f>_xll.qlInterestRateIndexValueDate(AA61,R61)</f>
        <v>42359</v>
      </c>
      <c r="T61" s="120">
        <f>_xll.qlInterestRateIndexMaturity(AA61,S61)</f>
        <v>48934</v>
      </c>
      <c r="U61" s="125">
        <f>_xll.qlIndexFixing(AA61,R61,TRUE,_xll.ohTrigger(Trigger,Trigger6M,InterestRatesTrigger))</f>
        <v>1.4613333433119668E-2</v>
      </c>
      <c r="V61" s="125">
        <f>_xll.qlQuoteValue(P61,_xll.ohTrigger(Trigger,Trigger6M,InterestRatesTrigger))</f>
        <v>1.4609999999999998E-2</v>
      </c>
      <c r="W61" s="50" t="b">
        <f t="shared" si="12"/>
        <v>1</v>
      </c>
      <c r="X61" s="144">
        <f t="shared" si="9"/>
        <v>3.3334331196697986E-2</v>
      </c>
      <c r="Y61" s="50" t="b">
        <f>ABS(X61/10000)&lt;=ABS('General Settings'!$D$31)</f>
        <v>1</v>
      </c>
      <c r="AA61" s="50" t="str">
        <f>_xll.qlSwapIndex(,,O61,SettlementDays,Currency,Calendar,FixedLegTenor,FixedLegBDC,FixedLegDayCounter,Index6M,DiscountingCurve,Permanent,Trigger,ObjectOverwrite)</f>
        <v>obj_0063f#0000</v>
      </c>
      <c r="AB61" s="133"/>
      <c r="AC61" s="133"/>
      <c r="AD61" s="87"/>
    </row>
    <row r="62" spans="13:30" x14ac:dyDescent="0.2">
      <c r="M62" s="50" t="s">
        <v>60</v>
      </c>
      <c r="N62" s="50"/>
      <c r="O62" s="50" t="s">
        <v>118</v>
      </c>
      <c r="P62" s="50" t="str">
        <f t="shared" si="10"/>
        <v>EURAB6E19Y_Quote</v>
      </c>
      <c r="Q62" s="122"/>
      <c r="R62" s="120">
        <f t="shared" si="11"/>
        <v>42355</v>
      </c>
      <c r="S62" s="120">
        <f>_xll.qlInterestRateIndexValueDate(AA62,R62)</f>
        <v>42359</v>
      </c>
      <c r="T62" s="120">
        <f>_xll.qlInterestRateIndexMaturity(AA62,S62)</f>
        <v>49299</v>
      </c>
      <c r="U62" s="125">
        <f>_xll.qlIndexFixing(AA62,R62,TRUE,_xll.ohTrigger(Trigger,Trigger6M,InterestRatesTrigger))</f>
        <v>1.48631803449058E-2</v>
      </c>
      <c r="V62" s="125">
        <f>_xll.qlQuoteValue(P62,_xll.ohTrigger(Trigger,Trigger6M,InterestRatesTrigger))</f>
        <v>1.486E-2</v>
      </c>
      <c r="W62" s="50" t="b">
        <f t="shared" si="12"/>
        <v>1</v>
      </c>
      <c r="X62" s="144">
        <f t="shared" si="9"/>
        <v>3.1803449058002975E-2</v>
      </c>
      <c r="Y62" s="50" t="b">
        <f>ABS(X62/10000)&lt;=ABS('General Settings'!$D$31)</f>
        <v>1</v>
      </c>
      <c r="AA62" s="50" t="str">
        <f>_xll.qlSwapIndex(,,O62,SettlementDays,Currency,Calendar,FixedLegTenor,FixedLegBDC,FixedLegDayCounter,Index6M,DiscountingCurve,Permanent,Trigger,ObjectOverwrite)</f>
        <v>obj_00723#0000</v>
      </c>
      <c r="AB62" s="133"/>
      <c r="AC62" s="133"/>
      <c r="AD62" s="87"/>
    </row>
    <row r="63" spans="13:30" x14ac:dyDescent="0.2">
      <c r="M63" s="110" t="s">
        <v>60</v>
      </c>
      <c r="N63" s="110"/>
      <c r="O63" s="110" t="s">
        <v>89</v>
      </c>
      <c r="P63" s="110" t="str">
        <f t="shared" si="10"/>
        <v>EURAB6E20Y_Quote</v>
      </c>
      <c r="Q63" s="122"/>
      <c r="R63" s="111">
        <f t="shared" si="11"/>
        <v>42355</v>
      </c>
      <c r="S63" s="111">
        <f>_xll.qlInterestRateIndexValueDate(AA63,R63)</f>
        <v>42359</v>
      </c>
      <c r="T63" s="111">
        <f>_xll.qlInterestRateIndexMaturity(AA63,S63)</f>
        <v>49664</v>
      </c>
      <c r="U63" s="112">
        <f>_xll.qlIndexFixing(AA63,R63,TRUE,_xll.ohTrigger(Trigger,Trigger6M,InterestRatesTrigger))</f>
        <v>1.5049999999944509E-2</v>
      </c>
      <c r="V63" s="112">
        <f>_xll.qlQuoteValue(P63,_xll.ohTrigger(Trigger,Trigger6M,InterestRatesTrigger))</f>
        <v>1.5049999999999999E-2</v>
      </c>
      <c r="W63" s="110" t="b">
        <f t="shared" si="12"/>
        <v>1</v>
      </c>
      <c r="X63" s="146">
        <f t="shared" si="9"/>
        <v>-5.5490334549546105E-10</v>
      </c>
      <c r="Y63" s="50" t="b">
        <f>ABS(X63/10000)&lt;=ABS('General Settings'!$D$31)</f>
        <v>1</v>
      </c>
      <c r="AA63" s="50" t="str">
        <f>_xll.qlSwapIndex(,,O63,SettlementDays,Currency,Calendar,FixedLegTenor,FixedLegBDC,FixedLegDayCounter,Index6M,DiscountingCurve,Permanent,Trigger,ObjectOverwrite)</f>
        <v>obj_00716#0000</v>
      </c>
      <c r="AB63" s="133"/>
      <c r="AC63" s="133"/>
      <c r="AD63" s="87"/>
    </row>
    <row r="64" spans="13:30" x14ac:dyDescent="0.2">
      <c r="M64" s="50" t="s">
        <v>60</v>
      </c>
      <c r="N64" s="50"/>
      <c r="O64" s="50" t="s">
        <v>119</v>
      </c>
      <c r="P64" s="50" t="str">
        <f t="shared" si="10"/>
        <v>EURAB6E21Y_Quote</v>
      </c>
      <c r="Q64" s="122"/>
      <c r="R64" s="120">
        <f t="shared" si="11"/>
        <v>42355</v>
      </c>
      <c r="S64" s="120">
        <f>_xll.qlInterestRateIndexValueDate(AA64,R64)</f>
        <v>42359</v>
      </c>
      <c r="T64" s="120">
        <f>_xll.qlInterestRateIndexMaturity(AA64,S64)</f>
        <v>50031</v>
      </c>
      <c r="U64" s="125">
        <f>_xll.qlIndexFixing(AA64,R64,TRUE,_xll.ohTrigger(Trigger,Trigger6M,InterestRatesTrigger))</f>
        <v>1.5183065643922633E-2</v>
      </c>
      <c r="V64" s="125">
        <f>_xll.qlQuoteValue(P64,_xll.ohTrigger(Trigger,Trigger6M,InterestRatesTrigger))</f>
        <v>1.5190000000000002E-2</v>
      </c>
      <c r="W64" s="50" t="b">
        <f t="shared" si="12"/>
        <v>1</v>
      </c>
      <c r="X64" s="144">
        <f t="shared" si="9"/>
        <v>-6.934356077369086E-2</v>
      </c>
      <c r="Y64" s="50" t="b">
        <f>ABS(X64/10000)&lt;=ABS('General Settings'!$D$31)</f>
        <v>1</v>
      </c>
      <c r="AA64" s="50" t="str">
        <f>_xll.qlSwapIndex(,,O64,SettlementDays,Currency,Calendar,FixedLegTenor,FixedLegBDC,FixedLegDayCounter,Index6M,DiscountingCurve,Permanent,Trigger,ObjectOverwrite)</f>
        <v>obj_005c9#0000</v>
      </c>
      <c r="AB64" s="133"/>
      <c r="AC64" s="133"/>
      <c r="AD64" s="87"/>
    </row>
    <row r="65" spans="10:30" x14ac:dyDescent="0.2">
      <c r="M65" s="50" t="s">
        <v>60</v>
      </c>
      <c r="N65" s="50"/>
      <c r="O65" s="50" t="s">
        <v>120</v>
      </c>
      <c r="P65" s="50" t="str">
        <f t="shared" si="10"/>
        <v>EURAB6E22Y_Quote</v>
      </c>
      <c r="Q65" s="122"/>
      <c r="R65" s="120">
        <f t="shared" si="11"/>
        <v>42355</v>
      </c>
      <c r="S65" s="120">
        <f>_xll.qlInterestRateIndexValueDate(AA65,R65)</f>
        <v>42359</v>
      </c>
      <c r="T65" s="120">
        <f>_xll.qlInterestRateIndexMaturity(AA65,S65)</f>
        <v>50395</v>
      </c>
      <c r="U65" s="125">
        <f>_xll.qlIndexFixing(AA65,R65,TRUE,_xll.ohTrigger(Trigger,Trigger6M,InterestRatesTrigger))</f>
        <v>1.5268669511803994E-2</v>
      </c>
      <c r="V65" s="125">
        <f>_xll.qlQuoteValue(P65,_xll.ohTrigger(Trigger,Trigger6M,InterestRatesTrigger))</f>
        <v>1.528E-2</v>
      </c>
      <c r="W65" s="50" t="b">
        <f t="shared" si="12"/>
        <v>1</v>
      </c>
      <c r="X65" s="144">
        <f t="shared" si="9"/>
        <v>-0.11330488196006558</v>
      </c>
      <c r="Y65" s="50" t="b">
        <f>ABS(X65/10000)&lt;=ABS('General Settings'!$D$31)</f>
        <v>1</v>
      </c>
      <c r="AA65" s="50" t="str">
        <f>_xll.qlSwapIndex(,,O65,SettlementDays,Currency,Calendar,FixedLegTenor,FixedLegBDC,FixedLegDayCounter,Index6M,DiscountingCurve,Permanent,Trigger,ObjectOverwrite)</f>
        <v>obj_00652#0000</v>
      </c>
      <c r="AB65" s="133"/>
      <c r="AC65" s="133"/>
      <c r="AD65" s="87"/>
    </row>
    <row r="66" spans="10:30" x14ac:dyDescent="0.2">
      <c r="M66" s="50" t="s">
        <v>60</v>
      </c>
      <c r="N66" s="50"/>
      <c r="O66" s="50" t="s">
        <v>121</v>
      </c>
      <c r="P66" s="50" t="str">
        <f t="shared" si="10"/>
        <v>EURAB6E23Y_Quote</v>
      </c>
      <c r="Q66" s="122"/>
      <c r="R66" s="120">
        <f t="shared" si="11"/>
        <v>42355</v>
      </c>
      <c r="S66" s="120">
        <f>_xll.qlInterestRateIndexValueDate(AA66,R66)</f>
        <v>42359</v>
      </c>
      <c r="T66" s="120">
        <f>_xll.qlInterestRateIndexMaturity(AA66,S66)</f>
        <v>50760</v>
      </c>
      <c r="U66" s="125">
        <f>_xll.qlIndexFixing(AA66,R66,TRUE,_xll.ohTrigger(Trigger,Trigger6M,InterestRatesTrigger))</f>
        <v>1.5321002968747244E-2</v>
      </c>
      <c r="V66" s="125">
        <f>_xll.qlQuoteValue(P66,_xll.ohTrigger(Trigger,Trigger6M,InterestRatesTrigger))</f>
        <v>1.533E-2</v>
      </c>
      <c r="W66" s="50" t="b">
        <f t="shared" si="12"/>
        <v>1</v>
      </c>
      <c r="X66" s="144">
        <f t="shared" si="9"/>
        <v>-8.9970312527557633E-2</v>
      </c>
      <c r="Y66" s="50" t="b">
        <f>ABS(X66/10000)&lt;=ABS('General Settings'!$D$31)</f>
        <v>1</v>
      </c>
      <c r="AA66" s="50" t="str">
        <f>_xll.qlSwapIndex(,,O66,SettlementDays,Currency,Calendar,FixedLegTenor,FixedLegBDC,FixedLegDayCounter,Index6M,DiscountingCurve,Permanent,Trigger,ObjectOverwrite)</f>
        <v>obj_0073b#0000</v>
      </c>
      <c r="AB66" s="133"/>
      <c r="AC66" s="133"/>
      <c r="AD66" s="87"/>
    </row>
    <row r="67" spans="10:30" x14ac:dyDescent="0.2">
      <c r="M67" s="50" t="s">
        <v>60</v>
      </c>
      <c r="N67" s="50"/>
      <c r="O67" s="50" t="s">
        <v>122</v>
      </c>
      <c r="P67" s="50" t="str">
        <f t="shared" si="10"/>
        <v>EURAB6E24Y_Quote</v>
      </c>
      <c r="Q67" s="122"/>
      <c r="R67" s="120">
        <f t="shared" si="11"/>
        <v>42355</v>
      </c>
      <c r="S67" s="120">
        <f>_xll.qlInterestRateIndexValueDate(AA67,R67)</f>
        <v>42359</v>
      </c>
      <c r="T67" s="120">
        <f>_xll.qlInterestRateIndexMaturity(AA67,S67)</f>
        <v>51125</v>
      </c>
      <c r="U67" s="125">
        <f>_xll.qlIndexFixing(AA67,R67,TRUE,_xll.ohTrigger(Trigger,Trigger6M,InterestRatesTrigger))</f>
        <v>1.5350732191266422E-2</v>
      </c>
      <c r="V67" s="125">
        <f>_xll.qlQuoteValue(P67,_xll.ohTrigger(Trigger,Trigger6M,InterestRatesTrigger))</f>
        <v>1.536E-2</v>
      </c>
      <c r="W67" s="50" t="b">
        <f t="shared" si="12"/>
        <v>1</v>
      </c>
      <c r="X67" s="144">
        <f t="shared" si="9"/>
        <v>-9.2678087335786724E-2</v>
      </c>
      <c r="Y67" s="50" t="b">
        <f>ABS(X67/10000)&lt;=ABS('General Settings'!$D$31)</f>
        <v>1</v>
      </c>
      <c r="AA67" s="50" t="str">
        <f>_xll.qlSwapIndex(,,O67,SettlementDays,Currency,Calendar,FixedLegTenor,FixedLegBDC,FixedLegDayCounter,Index6M,DiscountingCurve,Permanent,Trigger,ObjectOverwrite)</f>
        <v>obj_006f3#0000</v>
      </c>
      <c r="AB67" s="133"/>
      <c r="AC67" s="133"/>
      <c r="AD67" s="87"/>
    </row>
    <row r="68" spans="10:30" x14ac:dyDescent="0.2">
      <c r="M68" s="110" t="s">
        <v>60</v>
      </c>
      <c r="N68" s="110"/>
      <c r="O68" s="110" t="s">
        <v>90</v>
      </c>
      <c r="P68" s="110" t="str">
        <f t="shared" si="10"/>
        <v>EURAB6E25Y_Quote</v>
      </c>
      <c r="Q68" s="122"/>
      <c r="R68" s="111">
        <f t="shared" si="11"/>
        <v>42355</v>
      </c>
      <c r="S68" s="111">
        <f>_xll.qlInterestRateIndexValueDate(AA68,R68)</f>
        <v>42359</v>
      </c>
      <c r="T68" s="111">
        <f>_xll.qlInterestRateIndexMaturity(AA68,S68)</f>
        <v>51491</v>
      </c>
      <c r="U68" s="112">
        <f>_xll.qlIndexFixing(AA68,R68,TRUE,_xll.ohTrigger(Trigger,Trigger6M,InterestRatesTrigger))</f>
        <v>1.5369999999928255E-2</v>
      </c>
      <c r="V68" s="112">
        <f>_xll.qlQuoteValue(P68,_xll.ohTrigger(Trigger,Trigger6M,InterestRatesTrigger))</f>
        <v>1.537E-2</v>
      </c>
      <c r="W68" s="110" t="b">
        <f t="shared" si="12"/>
        <v>1</v>
      </c>
      <c r="X68" s="146">
        <f t="shared" si="9"/>
        <v>-7.1744693519448788E-10</v>
      </c>
      <c r="Y68" s="50" t="b">
        <f>ABS(X68/10000)&lt;=ABS('General Settings'!$D$31)</f>
        <v>1</v>
      </c>
      <c r="AA68" s="50" t="str">
        <f>_xll.qlSwapIndex(,,O68,SettlementDays,Currency,Calendar,FixedLegTenor,FixedLegBDC,FixedLegDayCounter,Index6M,DiscountingCurve,Permanent,Trigger,ObjectOverwrite)</f>
        <v>obj_005dc#0000</v>
      </c>
      <c r="AB68" s="133"/>
      <c r="AC68" s="133"/>
      <c r="AD68" s="87"/>
    </row>
    <row r="69" spans="10:30" x14ac:dyDescent="0.2">
      <c r="M69" s="50" t="s">
        <v>60</v>
      </c>
      <c r="N69" s="50"/>
      <c r="O69" s="50" t="s">
        <v>123</v>
      </c>
      <c r="P69" s="50" t="str">
        <f t="shared" si="10"/>
        <v>EURAB6E26Y_Quote</v>
      </c>
      <c r="Q69" s="122"/>
      <c r="R69" s="120">
        <f t="shared" si="11"/>
        <v>42355</v>
      </c>
      <c r="S69" s="120">
        <f>_xll.qlInterestRateIndexValueDate(AA69,R69)</f>
        <v>42359</v>
      </c>
      <c r="T69" s="120">
        <f>_xll.qlInterestRateIndexMaturity(AA69,S69)</f>
        <v>51858</v>
      </c>
      <c r="U69" s="125">
        <f>_xll.qlIndexFixing(AA69,R69,TRUE,_xll.ohTrigger(Trigger,Trigger6M,InterestRatesTrigger))</f>
        <v>1.5377263435128992E-2</v>
      </c>
      <c r="V69" s="125">
        <f>_xll.qlQuoteValue(P69,_xll.ohTrigger(Trigger,Trigger6M,InterestRatesTrigger))</f>
        <v>1.537E-2</v>
      </c>
      <c r="W69" s="50" t="b">
        <f t="shared" si="12"/>
        <v>1</v>
      </c>
      <c r="X69" s="144">
        <f t="shared" si="9"/>
        <v>7.2634351289922738E-2</v>
      </c>
      <c r="Y69" s="50" t="b">
        <f>ABS(X69/10000)&lt;=ABS('General Settings'!$D$31)</f>
        <v>1</v>
      </c>
      <c r="AA69" s="50" t="str">
        <f>_xll.qlSwapIndex(,,O69,SettlementDays,Currency,Calendar,FixedLegTenor,FixedLegBDC,FixedLegDayCounter,Index6M,DiscountingCurve,Permanent,Trigger,ObjectOverwrite)</f>
        <v>obj_00662#0000</v>
      </c>
      <c r="AB69" s="133"/>
      <c r="AC69" s="133"/>
      <c r="AD69" s="87"/>
    </row>
    <row r="70" spans="10:30" x14ac:dyDescent="0.2">
      <c r="M70" s="50" t="s">
        <v>60</v>
      </c>
      <c r="N70" s="50"/>
      <c r="O70" s="50" t="s">
        <v>91</v>
      </c>
      <c r="P70" s="50" t="str">
        <f t="shared" si="10"/>
        <v>EURAB6E27Y_Quote</v>
      </c>
      <c r="Q70" s="122"/>
      <c r="R70" s="120">
        <f t="shared" si="11"/>
        <v>42355</v>
      </c>
      <c r="S70" s="120">
        <f>_xll.qlInterestRateIndexValueDate(AA70,R70)</f>
        <v>42359</v>
      </c>
      <c r="T70" s="120">
        <f>_xll.qlInterestRateIndexMaturity(AA70,S70)</f>
        <v>52222</v>
      </c>
      <c r="U70" s="125">
        <f>_xll.qlIndexFixing(AA70,R70,TRUE,_xll.ohTrigger(Trigger,Trigger6M,InterestRatesTrigger))</f>
        <v>1.5372092283099017E-2</v>
      </c>
      <c r="V70" s="125">
        <f>_xll.qlQuoteValue(P70,_xll.ohTrigger(Trigger,Trigger6M,InterestRatesTrigger))</f>
        <v>1.536E-2</v>
      </c>
      <c r="W70" s="50" t="b">
        <f t="shared" si="12"/>
        <v>1</v>
      </c>
      <c r="X70" s="144">
        <f t="shared" si="9"/>
        <v>0.12092283099016457</v>
      </c>
      <c r="Y70" s="50" t="b">
        <f>ABS(X70/10000)&lt;=ABS('General Settings'!$D$31)</f>
        <v>1</v>
      </c>
      <c r="AA70" s="50" t="str">
        <f>_xll.qlSwapIndex(,,O70,SettlementDays,Currency,Calendar,FixedLegTenor,FixedLegBDC,FixedLegDayCounter,Index6M,DiscountingCurve,Permanent,Trigger,ObjectOverwrite)</f>
        <v>obj_006e8#0000</v>
      </c>
      <c r="AB70" s="133"/>
      <c r="AC70" s="133"/>
      <c r="AD70" s="87"/>
    </row>
    <row r="71" spans="10:30" x14ac:dyDescent="0.2">
      <c r="J71" s="62"/>
      <c r="K71" s="62"/>
      <c r="L71" s="62"/>
      <c r="M71" s="50" t="s">
        <v>60</v>
      </c>
      <c r="N71" s="50"/>
      <c r="O71" s="50" t="s">
        <v>124</v>
      </c>
      <c r="P71" s="50" t="str">
        <f t="shared" si="10"/>
        <v>EURAB6E28Y_Quote</v>
      </c>
      <c r="Q71" s="122"/>
      <c r="R71" s="120">
        <f t="shared" si="11"/>
        <v>42355</v>
      </c>
      <c r="S71" s="120">
        <f>_xll.qlInterestRateIndexValueDate(AA71,R71)</f>
        <v>42359</v>
      </c>
      <c r="T71" s="120">
        <f>_xll.qlInterestRateIndexMaturity(AA71,S71)</f>
        <v>52586</v>
      </c>
      <c r="U71" s="125">
        <f>_xll.qlIndexFixing(AA71,R71,TRUE,_xll.ohTrigger(Trigger,Trigger6M,InterestRatesTrigger))</f>
        <v>1.5360263005871297E-2</v>
      </c>
      <c r="V71" s="125">
        <f>_xll.qlQuoteValue(P71,_xll.ohTrigger(Trigger,Trigger6M,InterestRatesTrigger))</f>
        <v>1.5350000000000001E-2</v>
      </c>
      <c r="W71" s="50" t="b">
        <f t="shared" si="12"/>
        <v>1</v>
      </c>
      <c r="X71" s="144">
        <f t="shared" si="9"/>
        <v>0.10263005871296443</v>
      </c>
      <c r="Y71" s="50" t="b">
        <f>ABS(X71/10000)&lt;=ABS('General Settings'!$D$31)</f>
        <v>1</v>
      </c>
      <c r="AA71" s="50" t="str">
        <f>_xll.qlSwapIndex(,,O71,SettlementDays,Currency,Calendar,FixedLegTenor,FixedLegBDC,FixedLegDayCounter,Index6M,DiscountingCurve,Permanent,Trigger,ObjectOverwrite)</f>
        <v>obj_00696#0000</v>
      </c>
      <c r="AB71" s="133"/>
      <c r="AC71" s="133"/>
      <c r="AD71" s="87"/>
    </row>
    <row r="72" spans="10:30" x14ac:dyDescent="0.2">
      <c r="M72" s="50" t="s">
        <v>60</v>
      </c>
      <c r="N72" s="50"/>
      <c r="O72" s="50" t="s">
        <v>125</v>
      </c>
      <c r="P72" s="50" t="str">
        <f t="shared" si="10"/>
        <v>EURAB6E29Y_Quote</v>
      </c>
      <c r="Q72" s="122"/>
      <c r="R72" s="120">
        <f t="shared" si="11"/>
        <v>42355</v>
      </c>
      <c r="S72" s="120">
        <f>_xll.qlInterestRateIndexValueDate(AA72,R72)</f>
        <v>42359</v>
      </c>
      <c r="T72" s="120">
        <f>_xll.qlInterestRateIndexMaturity(AA72,S72)</f>
        <v>52952</v>
      </c>
      <c r="U72" s="125">
        <f>_xll.qlIndexFixing(AA72,R72,TRUE,_xll.ohTrigger(Trigger,Trigger6M,InterestRatesTrigger))</f>
        <v>1.5348443873792104E-2</v>
      </c>
      <c r="V72" s="125">
        <f>_xll.qlQuoteValue(P72,_xll.ohTrigger(Trigger,Trigger6M,InterestRatesTrigger))</f>
        <v>1.5350000000000001E-2</v>
      </c>
      <c r="W72" s="50" t="b">
        <f t="shared" si="12"/>
        <v>1</v>
      </c>
      <c r="X72" s="144">
        <f t="shared" si="9"/>
        <v>-1.5561262078963439E-2</v>
      </c>
      <c r="Y72" s="50" t="b">
        <f>ABS(X72/10000)&lt;=ABS('General Settings'!$D$31)</f>
        <v>1</v>
      </c>
      <c r="AA72" s="50" t="str">
        <f>_xll.qlSwapIndex(,,O72,SettlementDays,Currency,Calendar,FixedLegTenor,FixedLegBDC,FixedLegDayCounter,Index6M,DiscountingCurve,Permanent,Trigger,ObjectOverwrite)</f>
        <v>obj_0065b#0000</v>
      </c>
      <c r="AB72" s="133"/>
      <c r="AC72" s="133"/>
      <c r="AD72" s="87"/>
    </row>
    <row r="73" spans="10:30" x14ac:dyDescent="0.2">
      <c r="M73" s="110" t="s">
        <v>60</v>
      </c>
      <c r="N73" s="110"/>
      <c r="O73" s="110" t="s">
        <v>92</v>
      </c>
      <c r="P73" s="110" t="str">
        <f t="shared" si="10"/>
        <v>EURAB6E30Y_Quote</v>
      </c>
      <c r="Q73" s="122"/>
      <c r="R73" s="111">
        <f t="shared" si="11"/>
        <v>42355</v>
      </c>
      <c r="S73" s="111">
        <f>_xll.qlInterestRateIndexValueDate(AA73,R73)</f>
        <v>42359</v>
      </c>
      <c r="T73" s="111">
        <f>_xll.qlInterestRateIndexMaturity(AA73,S73)</f>
        <v>53317</v>
      </c>
      <c r="U73" s="112">
        <f>_xll.qlIndexFixing(AA73,R73,TRUE,_xll.ohTrigger(Trigger,Trigger6M,InterestRatesTrigger))</f>
        <v>1.5340000000024862E-2</v>
      </c>
      <c r="V73" s="112">
        <f>_xll.qlQuoteValue(P73,_xll.ohTrigger(Trigger,Trigger6M,InterestRatesTrigger))</f>
        <v>1.5339999999999999E-2</v>
      </c>
      <c r="W73" s="110" t="b">
        <f t="shared" si="12"/>
        <v>1</v>
      </c>
      <c r="X73" s="146">
        <f t="shared" si="9"/>
        <v>2.4862056857699599E-10</v>
      </c>
      <c r="Y73" s="50" t="b">
        <f>ABS(X73/10000)&lt;=ABS('General Settings'!$D$31)</f>
        <v>1</v>
      </c>
      <c r="AA73" s="50" t="str">
        <f>_xll.qlSwapIndex(,,O73,SettlementDays,Currency,Calendar,FixedLegTenor,FixedLegBDC,FixedLegDayCounter,Index6M,DiscountingCurve,Permanent,Trigger,ObjectOverwrite)</f>
        <v>obj_0062b#0000</v>
      </c>
      <c r="AB73" s="133"/>
      <c r="AC73" s="133"/>
      <c r="AD73" s="87"/>
    </row>
    <row r="74" spans="10:30" x14ac:dyDescent="0.2">
      <c r="M74" s="110" t="s">
        <v>60</v>
      </c>
      <c r="N74" s="110"/>
      <c r="O74" s="110" t="s">
        <v>93</v>
      </c>
      <c r="P74" s="110" t="str">
        <f t="shared" si="10"/>
        <v>EURAB6E35Y_Quote</v>
      </c>
      <c r="Q74" s="122"/>
      <c r="R74" s="111">
        <f t="shared" si="11"/>
        <v>42355</v>
      </c>
      <c r="S74" s="111">
        <f>_xll.qlInterestRateIndexValueDate(AA74,R74)</f>
        <v>42359</v>
      </c>
      <c r="T74" s="111">
        <f>_xll.qlInterestRateIndexMaturity(AA74,S74)</f>
        <v>55143</v>
      </c>
      <c r="U74" s="112">
        <f>_xll.qlIndexFixing(AA74,R74,TRUE,_xll.ohTrigger(Trigger,Trigger6M,InterestRatesTrigger))</f>
        <v>1.5359999999520658E-2</v>
      </c>
      <c r="V74" s="112">
        <f>_xll.qlQuoteValue(P74,_xll.ohTrigger(Trigger,Trigger6M,InterestRatesTrigger))</f>
        <v>1.536E-2</v>
      </c>
      <c r="W74" s="110" t="b">
        <f t="shared" si="12"/>
        <v>1</v>
      </c>
      <c r="X74" s="146">
        <f t="shared" si="9"/>
        <v>-4.7934226032886329E-9</v>
      </c>
      <c r="Y74" s="50" t="b">
        <f>ABS(X74/10000)&lt;=ABS('General Settings'!$D$31)</f>
        <v>1</v>
      </c>
      <c r="AA74" s="50" t="str">
        <f>_xll.qlSwapIndex(,,O74,SettlementDays,Currency,Calendar,FixedLegTenor,FixedLegBDC,FixedLegDayCounter,Index6M,DiscountingCurve,Permanent,Trigger,ObjectOverwrite)</f>
        <v>obj_0074d#0000</v>
      </c>
      <c r="AB74" s="133"/>
      <c r="AC74" s="133"/>
      <c r="AD74" s="87"/>
    </row>
    <row r="75" spans="10:30" x14ac:dyDescent="0.2">
      <c r="M75" s="110" t="s">
        <v>60</v>
      </c>
      <c r="N75" s="110"/>
      <c r="O75" s="110" t="s">
        <v>94</v>
      </c>
      <c r="P75" s="110" t="str">
        <f t="shared" si="10"/>
        <v>EURAB6E40Y_Quote</v>
      </c>
      <c r="Q75" s="122"/>
      <c r="R75" s="111">
        <f t="shared" si="11"/>
        <v>42355</v>
      </c>
      <c r="S75" s="111">
        <f>_xll.qlInterestRateIndexValueDate(AA75,R75)</f>
        <v>42359</v>
      </c>
      <c r="T75" s="111">
        <f>_xll.qlInterestRateIndexMaturity(AA75,S75)</f>
        <v>56969</v>
      </c>
      <c r="U75" s="112">
        <f>_xll.qlIndexFixing(AA75,R75,TRUE,_xll.ohTrigger(Trigger,Trigger6M,InterestRatesTrigger))</f>
        <v>1.5329999999370335E-2</v>
      </c>
      <c r="V75" s="112">
        <f>_xll.qlQuoteValue(P75,_xll.ohTrigger(Trigger,Trigger6M,InterestRatesTrigger))</f>
        <v>1.533E-2</v>
      </c>
      <c r="W75" s="110" t="b">
        <f t="shared" si="12"/>
        <v>1</v>
      </c>
      <c r="X75" s="146">
        <f t="shared" si="9"/>
        <v>-6.2966472313963351E-9</v>
      </c>
      <c r="Y75" s="50" t="b">
        <f>ABS(X75/10000)&lt;=ABS('General Settings'!$D$31)</f>
        <v>1</v>
      </c>
      <c r="AA75" s="50" t="str">
        <f>_xll.qlSwapIndex(,,O75,SettlementDays,Currency,Calendar,FixedLegTenor,FixedLegBDC,FixedLegDayCounter,Index6M,DiscountingCurve,Permanent,Trigger,ObjectOverwrite)</f>
        <v>obj_006ce#0000</v>
      </c>
      <c r="AB75" s="133"/>
      <c r="AC75" s="133"/>
      <c r="AD75" s="87"/>
    </row>
    <row r="76" spans="10:30" x14ac:dyDescent="0.2">
      <c r="M76" s="110" t="s">
        <v>60</v>
      </c>
      <c r="N76" s="110"/>
      <c r="O76" s="110" t="s">
        <v>95</v>
      </c>
      <c r="P76" s="110" t="str">
        <f t="shared" si="10"/>
        <v>EURAB6E50Y_Quote</v>
      </c>
      <c r="Q76" s="122"/>
      <c r="R76" s="111">
        <f t="shared" si="11"/>
        <v>42355</v>
      </c>
      <c r="S76" s="111">
        <f>_xll.qlInterestRateIndexValueDate(AA76,R76)</f>
        <v>42359</v>
      </c>
      <c r="T76" s="111">
        <f>_xll.qlInterestRateIndexMaturity(AA76,S76)</f>
        <v>60622</v>
      </c>
      <c r="U76" s="112">
        <f>_xll.qlIndexFixing(AA76,R76,TRUE,_xll.ohTrigger(Trigger,Trigger6M,InterestRatesTrigger))</f>
        <v>1.4870000000670089E-2</v>
      </c>
      <c r="V76" s="112">
        <f>_xll.qlQuoteValue(P76,_xll.ohTrigger(Trigger,Trigger6M,InterestRatesTrigger))</f>
        <v>1.4870000000000001E-2</v>
      </c>
      <c r="W76" s="110" t="b">
        <f t="shared" si="12"/>
        <v>1</v>
      </c>
      <c r="X76" s="146">
        <f t="shared" si="9"/>
        <v>6.7008724957684507E-9</v>
      </c>
      <c r="Y76" s="50" t="b">
        <f>ABS(X76/10000)&lt;=ABS('General Settings'!$D$31)</f>
        <v>1</v>
      </c>
      <c r="AA76" s="50" t="str">
        <f>_xll.qlSwapIndex(,,O76,SettlementDays,Currency,Calendar,FixedLegTenor,FixedLegBDC,FixedLegDayCounter,Index6M,DiscountingCurve,Permanent,Trigger,ObjectOverwrite)</f>
        <v>obj_0062f#0000</v>
      </c>
      <c r="AB76" s="133"/>
      <c r="AC76" s="133"/>
      <c r="AD76" s="87"/>
    </row>
    <row r="77" spans="10:30" x14ac:dyDescent="0.2">
      <c r="M77" s="114" t="s">
        <v>60</v>
      </c>
      <c r="N77" s="114"/>
      <c r="O77" s="114" t="s">
        <v>126</v>
      </c>
      <c r="P77" s="114" t="str">
        <f t="shared" si="10"/>
        <v>EURAB6E60Y_Quote</v>
      </c>
      <c r="Q77" s="124"/>
      <c r="R77" s="115">
        <f t="shared" si="11"/>
        <v>42355</v>
      </c>
      <c r="S77" s="115">
        <f>_xll.qlInterestRateIndexValueDate(AA77,R77)</f>
        <v>42359</v>
      </c>
      <c r="T77" s="115">
        <f>_xll.qlInterestRateIndexMaturity(AA77,S77)</f>
        <v>64276</v>
      </c>
      <c r="U77" s="116">
        <f>_xll.qlIndexFixing(AA77,R77,TRUE,_xll.ohTrigger(Trigger,Trigger6M,InterestRatesTrigger))</f>
        <v>1.4719999999919634E-2</v>
      </c>
      <c r="V77" s="116">
        <f>_xll.qlQuoteValue(P77,_xll.ohTrigger(Trigger,Trigger6M,InterestRatesTrigger))</f>
        <v>1.472E-2</v>
      </c>
      <c r="W77" s="114" t="b">
        <f t="shared" si="12"/>
        <v>1</v>
      </c>
      <c r="X77" s="158">
        <f t="shared" si="9"/>
        <v>-8.0366269195053519E-10</v>
      </c>
      <c r="Y77" s="51" t="b">
        <f>ABS(X77/10000)&lt;=ABS('General Settings'!$D$31)</f>
        <v>1</v>
      </c>
      <c r="AA77" s="50" t="str">
        <f>_xll.qlSwapIndex(,,O77,SettlementDays,Currency,Calendar,FixedLegTenor,FixedLegBDC,FixedLegDayCounter,Index6M,DiscountingCurve,Permanent,Trigger,ObjectOverwrite)</f>
        <v>obj_0058c#0000</v>
      </c>
      <c r="AB77" s="133"/>
      <c r="AC77" s="133"/>
      <c r="AD77" s="87"/>
    </row>
    <row r="78" spans="10:30" x14ac:dyDescent="0.2">
      <c r="M78" s="93" t="s">
        <v>155</v>
      </c>
      <c r="N78" s="93" t="s">
        <v>33</v>
      </c>
      <c r="O78" s="93" t="s">
        <v>33</v>
      </c>
      <c r="P78" s="93" t="str">
        <f t="shared" ref="P78:P141" si="13">Currency&amp;SUBSTITUTE(N78,"Y","F")&amp;O78&amp;QuoteSuffix</f>
        <v>EUR1F1Y_Quote</v>
      </c>
      <c r="Q78" s="123"/>
      <c r="R78" s="105">
        <f>_xll.qlInterestRateIndexFixingDate(AA78,S78)</f>
        <v>42723</v>
      </c>
      <c r="S78" s="105">
        <f>_xll.qlCalendarAdvance(Calendar,SettlementDate,N78,"mf",TRUE,Trigger)</f>
        <v>42725</v>
      </c>
      <c r="T78" s="105">
        <f>_xll.qlInterestRateIndexMaturity(AA78,S78)</f>
        <v>43090</v>
      </c>
      <c r="U78" s="96">
        <f>_xll.qlIndexFixing(AA78,R78,TRUE,_xll.ohTrigger(Trigger,Trigger6M,InterestRatesTrigger))</f>
        <v>-3.3334646170642921E-4</v>
      </c>
      <c r="V78" s="96">
        <f>_xll.qlQuoteValue(P78,_xll.ohTrigger(Trigger,Trigger6M,InterestRatesTrigger))</f>
        <v>-3.1E-4</v>
      </c>
      <c r="W78" s="93" t="b">
        <f t="shared" ref="W78" si="14">NOT(ISERROR(V78))</f>
        <v>1</v>
      </c>
      <c r="X78" s="154">
        <f t="shared" ref="X78" si="15">(U78-V78)*10000</f>
        <v>-0.23346461706429208</v>
      </c>
      <c r="Y78" s="52" t="b">
        <f>ABS(X78/10000)&lt;=ABS('General Settings'!$D$32)</f>
        <v>0</v>
      </c>
      <c r="AA78" s="52" t="str">
        <f>_xll.qlSwapIndex(,,O78,SettlementDays,Currency,Calendar,FixedLegTenor,FixedLegBDC,FixedLegDayCounter,Index6M,DiscountingCurve,Permanent,Trigger,ObjectOverwrite)</f>
        <v>obj_0063c#0000</v>
      </c>
      <c r="AB78" s="52" t="str">
        <f>_xll.qlVanillaSwapFromSwapIndex(,AA78,R78)</f>
        <v>obj_007b0#0000</v>
      </c>
      <c r="AC78" s="133"/>
      <c r="AD78" s="87"/>
    </row>
    <row r="79" spans="10:30" x14ac:dyDescent="0.2">
      <c r="M79" s="94" t="s">
        <v>155</v>
      </c>
      <c r="N79" s="94" t="s">
        <v>33</v>
      </c>
      <c r="O79" s="94" t="s">
        <v>78</v>
      </c>
      <c r="P79" s="94" t="str">
        <f t="shared" si="13"/>
        <v>EUR1F2Y_Quote</v>
      </c>
      <c r="Q79" s="122"/>
      <c r="R79" s="106">
        <f>_xll.qlInterestRateIndexFixingDate(AA79,S79)</f>
        <v>42723</v>
      </c>
      <c r="S79" s="106">
        <f>_xll.qlCalendarAdvance(Calendar,SettlementDate,N79,"mf",TRUE,Trigger)</f>
        <v>42725</v>
      </c>
      <c r="T79" s="106">
        <f>_xll.qlInterestRateIndexMaturity(AA79,S79)</f>
        <v>43455</v>
      </c>
      <c r="U79" s="97">
        <f>_xll.qlIndexFixing(AA79,R79,TRUE,_xll.ohTrigger(Trigger,Trigger6M,InterestRatesTrigger))</f>
        <v>7.809546357143098E-4</v>
      </c>
      <c r="V79" s="97">
        <f>_xll.qlQuoteValue(P79,_xll.ohTrigger(Trigger,Trigger6M,InterestRatesTrigger))</f>
        <v>7.7999999999999999E-4</v>
      </c>
      <c r="W79" s="94" t="b">
        <f t="shared" ref="W79:W142" si="16">NOT(ISERROR(V79))</f>
        <v>1</v>
      </c>
      <c r="X79" s="153">
        <f>(U79-V79)*10000</f>
        <v>9.5463571430981151E-3</v>
      </c>
      <c r="Y79" s="50" t="b">
        <f>ABS(X79/10000)&lt;=ABS('General Settings'!$D$32)</f>
        <v>0</v>
      </c>
      <c r="AA79" s="50" t="str">
        <f>_xll.qlSwapIndex(,,O79,SettlementDays,Currency,Calendar,FixedLegTenor,FixedLegBDC,FixedLegDayCounter,Index6M,DiscountingCurve,Permanent,Trigger,ObjectOverwrite)</f>
        <v>obj_0074b#0000</v>
      </c>
      <c r="AB79" s="50" t="str">
        <f>_xll.qlVanillaSwapFromSwapIndex(,AA79,R79)</f>
        <v>obj_0085a#0000</v>
      </c>
      <c r="AC79" s="133"/>
      <c r="AD79" s="87"/>
    </row>
    <row r="80" spans="10:30" x14ac:dyDescent="0.2">
      <c r="M80" s="94" t="s">
        <v>155</v>
      </c>
      <c r="N80" s="94" t="s">
        <v>33</v>
      </c>
      <c r="O80" s="94" t="s">
        <v>79</v>
      </c>
      <c r="P80" s="94" t="str">
        <f t="shared" si="13"/>
        <v>EUR1F3Y_Quote</v>
      </c>
      <c r="Q80" s="122"/>
      <c r="R80" s="106">
        <f>_xll.qlInterestRateIndexFixingDate(AA80,S80)</f>
        <v>42723</v>
      </c>
      <c r="S80" s="106">
        <f>_xll.qlCalendarAdvance(Calendar,SettlementDate,N80,"mf",TRUE,Trigger)</f>
        <v>42725</v>
      </c>
      <c r="T80" s="106">
        <f>_xll.qlInterestRateIndexMaturity(AA80,S80)</f>
        <v>43822</v>
      </c>
      <c r="U80" s="97">
        <f>_xll.qlIndexFixing(AA80,R80,TRUE,_xll.ohTrigger(Trigger,Trigger6M,InterestRatesTrigger))</f>
        <v>2.305324845843774E-3</v>
      </c>
      <c r="V80" s="97">
        <f>_xll.qlQuoteValue(P80,_xll.ohTrigger(Trigger,Trigger6M,InterestRatesTrigger))</f>
        <v>2.31E-3</v>
      </c>
      <c r="W80" s="94" t="b">
        <f t="shared" si="16"/>
        <v>1</v>
      </c>
      <c r="X80" s="153">
        <f t="shared" ref="X80:X142" si="17">(U80-V80)*10000</f>
        <v>-4.6751541562259705E-2</v>
      </c>
      <c r="Y80" s="50" t="b">
        <f>ABS(X80/10000)&lt;=ABS('General Settings'!$D$32)</f>
        <v>0</v>
      </c>
      <c r="AA80" s="50" t="str">
        <f>_xll.qlSwapIndex(,,O80,SettlementDays,Currency,Calendar,FixedLegTenor,FixedLegBDC,FixedLegDayCounter,Index6M,DiscountingCurve,Permanent,Trigger,ObjectOverwrite)</f>
        <v>obj_0061f#0000</v>
      </c>
      <c r="AB80" s="50" t="str">
        <f>_xll.qlVanillaSwapFromSwapIndex(,AA80,R80)</f>
        <v>obj_00776#0000</v>
      </c>
      <c r="AC80" s="133"/>
      <c r="AD80" s="87"/>
    </row>
    <row r="81" spans="13:30" x14ac:dyDescent="0.2">
      <c r="M81" s="94" t="s">
        <v>155</v>
      </c>
      <c r="N81" s="94" t="s">
        <v>33</v>
      </c>
      <c r="O81" s="94" t="s">
        <v>80</v>
      </c>
      <c r="P81" s="94" t="str">
        <f t="shared" si="13"/>
        <v>EUR1F4Y_Quote</v>
      </c>
      <c r="Q81" s="122"/>
      <c r="R81" s="106">
        <f>_xll.qlInterestRateIndexFixingDate(AA81,S81)</f>
        <v>42723</v>
      </c>
      <c r="S81" s="106">
        <f>_xll.qlCalendarAdvance(Calendar,SettlementDate,N81,"mf",TRUE,Trigger)</f>
        <v>42725</v>
      </c>
      <c r="T81" s="106">
        <f>_xll.qlInterestRateIndexMaturity(AA81,S81)</f>
        <v>44186</v>
      </c>
      <c r="U81" s="97">
        <f>_xll.qlIndexFixing(AA81,R81,TRUE,_xll.ohTrigger(Trigger,Trigger6M,InterestRatesTrigger))</f>
        <v>3.9009669326413778E-3</v>
      </c>
      <c r="V81" s="97">
        <f>_xll.qlQuoteValue(P81,_xll.ohTrigger(Trigger,Trigger6M,InterestRatesTrigger))</f>
        <v>3.9000000000000003E-3</v>
      </c>
      <c r="W81" s="94" t="b">
        <f t="shared" si="16"/>
        <v>1</v>
      </c>
      <c r="X81" s="153">
        <f t="shared" si="17"/>
        <v>9.6693264137756932E-3</v>
      </c>
      <c r="Y81" s="50" t="b">
        <f>ABS(X81/10000)&lt;=ABS('General Settings'!$D$32)</f>
        <v>0</v>
      </c>
      <c r="AA81" s="50" t="str">
        <f>_xll.qlSwapIndex(,,O81,SettlementDays,Currency,Calendar,FixedLegTenor,FixedLegBDC,FixedLegDayCounter,Index6M,DiscountingCurve,Permanent,Trigger,ObjectOverwrite)</f>
        <v>obj_005df#0000</v>
      </c>
      <c r="AB81" s="50" t="str">
        <f>_xll.qlVanillaSwapFromSwapIndex(,AA81,R81)</f>
        <v>obj_00820#0000</v>
      </c>
      <c r="AC81" s="133"/>
      <c r="AD81" s="87"/>
    </row>
    <row r="82" spans="13:30" x14ac:dyDescent="0.2">
      <c r="M82" s="94" t="s">
        <v>155</v>
      </c>
      <c r="N82" s="94" t="s">
        <v>33</v>
      </c>
      <c r="O82" s="94" t="s">
        <v>81</v>
      </c>
      <c r="P82" s="94" t="str">
        <f t="shared" si="13"/>
        <v>EUR1F5Y_Quote</v>
      </c>
      <c r="Q82" s="122"/>
      <c r="R82" s="106">
        <f>_xll.qlInterestRateIndexFixingDate(AA82,S82)</f>
        <v>42723</v>
      </c>
      <c r="S82" s="106">
        <f>_xll.qlCalendarAdvance(Calendar,SettlementDate,N82,"mf",TRUE,Trigger)</f>
        <v>42725</v>
      </c>
      <c r="T82" s="106">
        <f>_xll.qlInterestRateIndexMaturity(AA82,S82)</f>
        <v>44551</v>
      </c>
      <c r="U82" s="97">
        <f>_xll.qlIndexFixing(AA82,R82,TRUE,_xll.ohTrigger(Trigger,Trigger6M,InterestRatesTrigger))</f>
        <v>5.4036895416014891E-3</v>
      </c>
      <c r="V82" s="97">
        <f>_xll.qlQuoteValue(P82,_xll.ohTrigger(Trigger,Trigger6M,InterestRatesTrigger))</f>
        <v>5.389999999999999E-3</v>
      </c>
      <c r="W82" s="94" t="b">
        <f t="shared" si="16"/>
        <v>1</v>
      </c>
      <c r="X82" s="153">
        <f t="shared" si="17"/>
        <v>0.13689541601490107</v>
      </c>
      <c r="Y82" s="50" t="b">
        <f>ABS(X82/10000)&lt;=ABS('General Settings'!$D$32)</f>
        <v>0</v>
      </c>
      <c r="AA82" s="50" t="str">
        <f>_xll.qlSwapIndex(,,O82,SettlementDays,Currency,Calendar,FixedLegTenor,FixedLegBDC,FixedLegDayCounter,Index6M,DiscountingCurve,Permanent,Trigger,ObjectOverwrite)</f>
        <v>obj_005d7#0000</v>
      </c>
      <c r="AB82" s="50" t="str">
        <f>_xll.qlVanillaSwapFromSwapIndex(,AA82,R82)</f>
        <v>obj_00862#0000</v>
      </c>
      <c r="AC82" s="133"/>
      <c r="AD82" s="87"/>
    </row>
    <row r="83" spans="13:30" x14ac:dyDescent="0.2">
      <c r="M83" s="94" t="s">
        <v>155</v>
      </c>
      <c r="N83" s="94" t="s">
        <v>33</v>
      </c>
      <c r="O83" s="94" t="s">
        <v>82</v>
      </c>
      <c r="P83" s="94" t="str">
        <f t="shared" si="13"/>
        <v>EUR1F6Y_Quote</v>
      </c>
      <c r="Q83" s="122"/>
      <c r="R83" s="106">
        <f>_xll.qlInterestRateIndexFixingDate(AA83,S83)</f>
        <v>42723</v>
      </c>
      <c r="S83" s="106">
        <f>_xll.qlCalendarAdvance(Calendar,SettlementDate,N83,"mf",TRUE,Trigger)</f>
        <v>42725</v>
      </c>
      <c r="T83" s="106">
        <f>_xll.qlInterestRateIndexMaturity(AA83,S83)</f>
        <v>44916</v>
      </c>
      <c r="U83" s="97">
        <f>_xll.qlIndexFixing(AA83,R83,TRUE,_xll.ohTrigger(Trigger,Trigger6M,InterestRatesTrigger))</f>
        <v>6.886365421626954E-3</v>
      </c>
      <c r="V83" s="97">
        <f>_xll.qlQuoteValue(P83,_xll.ohTrigger(Trigger,Trigger6M,InterestRatesTrigger))</f>
        <v>6.8700000000000002E-3</v>
      </c>
      <c r="W83" s="94" t="b">
        <f t="shared" si="16"/>
        <v>1</v>
      </c>
      <c r="X83" s="153">
        <f t="shared" si="17"/>
        <v>0.16365421626953791</v>
      </c>
      <c r="Y83" s="50" t="b">
        <f>ABS(X83/10000)&lt;=ABS('General Settings'!$D$32)</f>
        <v>0</v>
      </c>
      <c r="AA83" s="50" t="str">
        <f>_xll.qlSwapIndex(,,O83,SettlementDays,Currency,Calendar,FixedLegTenor,FixedLegBDC,FixedLegDayCounter,Index6M,DiscountingCurve,Permanent,Trigger,ObjectOverwrite)</f>
        <v>obj_00684#0000</v>
      </c>
      <c r="AB83" s="50" t="str">
        <f>_xll.qlVanillaSwapFromSwapIndex(,AA83,R83)</f>
        <v>obj_00787#0000</v>
      </c>
      <c r="AC83" s="133"/>
      <c r="AD83" s="87"/>
    </row>
    <row r="84" spans="13:30" x14ac:dyDescent="0.2">
      <c r="M84" s="94" t="s">
        <v>155</v>
      </c>
      <c r="N84" s="94" t="s">
        <v>33</v>
      </c>
      <c r="O84" s="94" t="s">
        <v>83</v>
      </c>
      <c r="P84" s="94" t="str">
        <f t="shared" si="13"/>
        <v>EUR1F7Y_Quote</v>
      </c>
      <c r="Q84" s="122"/>
      <c r="R84" s="106">
        <f>_xll.qlInterestRateIndexFixingDate(AA84,S84)</f>
        <v>42723</v>
      </c>
      <c r="S84" s="106">
        <f>_xll.qlCalendarAdvance(Calendar,SettlementDate,N84,"mf",TRUE,Trigger)</f>
        <v>42725</v>
      </c>
      <c r="T84" s="106">
        <f>_xll.qlInterestRateIndexMaturity(AA84,S84)</f>
        <v>45281</v>
      </c>
      <c r="U84" s="97">
        <f>_xll.qlIndexFixing(AA84,R84,TRUE,_xll.ohTrigger(Trigger,Trigger6M,InterestRatesTrigger))</f>
        <v>8.2937675762561162E-3</v>
      </c>
      <c r="V84" s="97">
        <f>_xll.qlQuoteValue(P84,_xll.ohTrigger(Trigger,Trigger6M,InterestRatesTrigger))</f>
        <v>8.2799999999999992E-3</v>
      </c>
      <c r="W84" s="94" t="b">
        <f t="shared" si="16"/>
        <v>1</v>
      </c>
      <c r="X84" s="153">
        <f t="shared" si="17"/>
        <v>0.13767576256117076</v>
      </c>
      <c r="Y84" s="50" t="b">
        <f>ABS(X84/10000)&lt;=ABS('General Settings'!$D$32)</f>
        <v>0</v>
      </c>
      <c r="AA84" s="50" t="str">
        <f>_xll.qlSwapIndex(,,O84,SettlementDays,Currency,Calendar,FixedLegTenor,FixedLegBDC,FixedLegDayCounter,Index6M,DiscountingCurve,Permanent,Trigger,ObjectOverwrite)</f>
        <v>obj_00691#0000</v>
      </c>
      <c r="AB84" s="50" t="str">
        <f>_xll.qlVanillaSwapFromSwapIndex(,AA84,R84)</f>
        <v>obj_007d0#0000</v>
      </c>
      <c r="AC84" s="133"/>
      <c r="AD84" s="87"/>
    </row>
    <row r="85" spans="13:30" x14ac:dyDescent="0.2">
      <c r="M85" s="94" t="s">
        <v>155</v>
      </c>
      <c r="N85" s="94" t="s">
        <v>33</v>
      </c>
      <c r="O85" s="94" t="s">
        <v>84</v>
      </c>
      <c r="P85" s="94" t="str">
        <f t="shared" si="13"/>
        <v>EUR1F8Y_Quote</v>
      </c>
      <c r="Q85" s="122"/>
      <c r="R85" s="106">
        <f>_xll.qlInterestRateIndexFixingDate(AA85,S85)</f>
        <v>42723</v>
      </c>
      <c r="S85" s="106">
        <f>_xll.qlCalendarAdvance(Calendar,SettlementDate,N85,"mf",TRUE,Trigger)</f>
        <v>42725</v>
      </c>
      <c r="T85" s="106">
        <f>_xll.qlInterestRateIndexMaturity(AA85,S85)</f>
        <v>45649</v>
      </c>
      <c r="U85" s="97">
        <f>_xll.qlIndexFixing(AA85,R85,TRUE,_xll.ohTrigger(Trigger,Trigger6M,InterestRatesTrigger))</f>
        <v>9.5898328184968618E-3</v>
      </c>
      <c r="V85" s="97">
        <f>_xll.qlQuoteValue(P85,_xll.ohTrigger(Trigger,Trigger6M,InterestRatesTrigger))</f>
        <v>9.58E-3</v>
      </c>
      <c r="W85" s="94" t="b">
        <f t="shared" si="16"/>
        <v>1</v>
      </c>
      <c r="X85" s="153">
        <f t="shared" si="17"/>
        <v>9.8328184968618504E-2</v>
      </c>
      <c r="Y85" s="50" t="b">
        <f>ABS(X85/10000)&lt;=ABS('General Settings'!$D$32)</f>
        <v>0</v>
      </c>
      <c r="AA85" s="50" t="str">
        <f>_xll.qlSwapIndex(,,O85,SettlementDays,Currency,Calendar,FixedLegTenor,FixedLegBDC,FixedLegDayCounter,Index6M,DiscountingCurve,Permanent,Trigger,ObjectOverwrite)</f>
        <v>obj_005b4#0000</v>
      </c>
      <c r="AB85" s="50" t="str">
        <f>_xll.qlVanillaSwapFromSwapIndex(,AA85,R85)</f>
        <v>obj_008b0#0000</v>
      </c>
      <c r="AC85" s="133"/>
      <c r="AD85" s="87"/>
    </row>
    <row r="86" spans="13:30" x14ac:dyDescent="0.2">
      <c r="M86" s="94" t="s">
        <v>155</v>
      </c>
      <c r="N86" s="94" t="s">
        <v>33</v>
      </c>
      <c r="O86" s="94" t="s">
        <v>85</v>
      </c>
      <c r="P86" s="94" t="str">
        <f t="shared" si="13"/>
        <v>EUR1F9Y_Quote</v>
      </c>
      <c r="Q86" s="122"/>
      <c r="R86" s="106">
        <f>_xll.qlInterestRateIndexFixingDate(AA86,S86)</f>
        <v>42723</v>
      </c>
      <c r="S86" s="106">
        <f>_xll.qlCalendarAdvance(Calendar,SettlementDate,N86,"mf",TRUE,Trigger)</f>
        <v>42725</v>
      </c>
      <c r="T86" s="106">
        <f>_xll.qlInterestRateIndexMaturity(AA86,S86)</f>
        <v>46013</v>
      </c>
      <c r="U86" s="97">
        <f>_xll.qlIndexFixing(AA86,R86,TRUE,_xll.ohTrigger(Trigger,Trigger6M,InterestRatesTrigger))</f>
        <v>1.0716583586753562E-2</v>
      </c>
      <c r="V86" s="97">
        <f>_xll.qlQuoteValue(P86,_xll.ohTrigger(Trigger,Trigger6M,InterestRatesTrigger))</f>
        <v>1.0709999999999999E-2</v>
      </c>
      <c r="W86" s="94" t="b">
        <f t="shared" si="16"/>
        <v>1</v>
      </c>
      <c r="X86" s="153">
        <f t="shared" si="17"/>
        <v>6.5835867535633807E-2</v>
      </c>
      <c r="Y86" s="50" t="b">
        <f>ABS(X86/10000)&lt;=ABS('General Settings'!$D$32)</f>
        <v>0</v>
      </c>
      <c r="AA86" s="50" t="str">
        <f>_xll.qlSwapIndex(,,O86,SettlementDays,Currency,Calendar,FixedLegTenor,FixedLegBDC,FixedLegDayCounter,Index6M,DiscountingCurve,Permanent,Trigger,ObjectOverwrite)</f>
        <v>obj_0071c#0000</v>
      </c>
      <c r="AB86" s="50" t="str">
        <f>_xll.qlVanillaSwapFromSwapIndex(,AA86,R86)</f>
        <v>obj_00774#0000</v>
      </c>
      <c r="AC86" s="133"/>
      <c r="AD86" s="87"/>
    </row>
    <row r="87" spans="13:30" x14ac:dyDescent="0.2">
      <c r="M87" s="94" t="s">
        <v>155</v>
      </c>
      <c r="N87" s="94" t="s">
        <v>33</v>
      </c>
      <c r="O87" s="94" t="s">
        <v>86</v>
      </c>
      <c r="P87" s="94" t="str">
        <f t="shared" si="13"/>
        <v>EUR1F10Y_Quote</v>
      </c>
      <c r="Q87" s="122"/>
      <c r="R87" s="106">
        <f>_xll.qlInterestRateIndexFixingDate(AA87,S87)</f>
        <v>42723</v>
      </c>
      <c r="S87" s="106">
        <f>_xll.qlCalendarAdvance(Calendar,SettlementDate,N87,"mf",TRUE,Trigger)</f>
        <v>42725</v>
      </c>
      <c r="T87" s="106">
        <f>_xll.qlInterestRateIndexMaturity(AA87,S87)</f>
        <v>46377</v>
      </c>
      <c r="U87" s="97">
        <f>_xll.qlIndexFixing(AA87,R87,TRUE,_xll.ohTrigger(Trigger,Trigger6M,InterestRatesTrigger))</f>
        <v>1.1709346629022505E-2</v>
      </c>
      <c r="V87" s="97">
        <f>_xll.qlQuoteValue(P87,_xll.ohTrigger(Trigger,Trigger6M,InterestRatesTrigger))</f>
        <v>1.1699999999999999E-2</v>
      </c>
      <c r="W87" s="94" t="b">
        <f t="shared" si="16"/>
        <v>1</v>
      </c>
      <c r="X87" s="153">
        <f t="shared" si="17"/>
        <v>9.3466290225063114E-2</v>
      </c>
      <c r="Y87" s="50" t="b">
        <f>ABS(X87/10000)&lt;=ABS('General Settings'!$D$32)</f>
        <v>0</v>
      </c>
      <c r="AA87" s="50" t="str">
        <f>_xll.qlSwapIndex(,,O87,SettlementDays,Currency,Calendar,FixedLegTenor,FixedLegBDC,FixedLegDayCounter,Index6M,DiscountingCurve,Permanent,Trigger,ObjectOverwrite)</f>
        <v>obj_00587#0000</v>
      </c>
      <c r="AB87" s="50" t="str">
        <f>_xll.qlVanillaSwapFromSwapIndex(,AA87,R87)</f>
        <v>obj_0079a#0000</v>
      </c>
      <c r="AC87" s="133"/>
      <c r="AD87" s="87"/>
    </row>
    <row r="88" spans="13:30" x14ac:dyDescent="0.2">
      <c r="M88" s="94" t="s">
        <v>155</v>
      </c>
      <c r="N88" s="94" t="s">
        <v>33</v>
      </c>
      <c r="O88" s="94" t="s">
        <v>112</v>
      </c>
      <c r="P88" s="94" t="str">
        <f t="shared" si="13"/>
        <v>EUR1F11Y_Quote</v>
      </c>
      <c r="Q88" s="122"/>
      <c r="R88" s="106">
        <f>_xll.qlInterestRateIndexFixingDate(AA88,S88)</f>
        <v>42723</v>
      </c>
      <c r="S88" s="106">
        <f>_xll.qlCalendarAdvance(Calendar,SettlementDate,N88,"mf",TRUE,Trigger)</f>
        <v>42725</v>
      </c>
      <c r="T88" s="106">
        <f>_xll.qlInterestRateIndexMaturity(AA88,S88)</f>
        <v>46742</v>
      </c>
      <c r="U88" s="97">
        <f>_xll.qlIndexFixing(AA88,R88,TRUE,_xll.ohTrigger(Trigger,Trigger6M,InterestRatesTrigger))</f>
        <v>1.2578261217484621E-2</v>
      </c>
      <c r="V88" s="97">
        <f>_xll.qlQuoteValue(P88,_xll.ohTrigger(Trigger,Trigger6M,InterestRatesTrigger))</f>
        <v>1.2570000000000001E-2</v>
      </c>
      <c r="W88" s="94" t="b">
        <f t="shared" si="16"/>
        <v>1</v>
      </c>
      <c r="X88" s="153">
        <f t="shared" si="17"/>
        <v>8.2612174846195818E-2</v>
      </c>
      <c r="Y88" s="50" t="b">
        <f>ABS(X88/10000)&lt;=ABS('General Settings'!$D$32)</f>
        <v>0</v>
      </c>
      <c r="AA88" s="50" t="str">
        <f>_xll.qlSwapIndex(,,O88,SettlementDays,Currency,Calendar,FixedLegTenor,FixedLegBDC,FixedLegDayCounter,Index6M,DiscountingCurve,Permanent,Trigger,ObjectOverwrite)</f>
        <v>obj_00606#0000</v>
      </c>
      <c r="AB88" s="50" t="str">
        <f>_xll.qlVanillaSwapFromSwapIndex(,AA88,R88)</f>
        <v>obj_00856#0000</v>
      </c>
      <c r="AC88" s="133"/>
      <c r="AD88" s="87"/>
    </row>
    <row r="89" spans="13:30" x14ac:dyDescent="0.2">
      <c r="M89" s="94" t="s">
        <v>155</v>
      </c>
      <c r="N89" s="94" t="s">
        <v>33</v>
      </c>
      <c r="O89" s="94" t="s">
        <v>87</v>
      </c>
      <c r="P89" s="94" t="str">
        <f t="shared" si="13"/>
        <v>EUR1F12Y_Quote</v>
      </c>
      <c r="Q89" s="122"/>
      <c r="R89" s="106">
        <f>_xll.qlInterestRateIndexFixingDate(AA89,S89)</f>
        <v>42723</v>
      </c>
      <c r="S89" s="106">
        <f>_xll.qlCalendarAdvance(Calendar,SettlementDate,N89,"mf",TRUE,Trigger)</f>
        <v>42725</v>
      </c>
      <c r="T89" s="106">
        <f>_xll.qlInterestRateIndexMaturity(AA89,S89)</f>
        <v>47108</v>
      </c>
      <c r="U89" s="97">
        <f>_xll.qlIndexFixing(AA89,R89,TRUE,_xll.ohTrigger(Trigger,Trigger6M,InterestRatesTrigger))</f>
        <v>1.3328959785314886E-2</v>
      </c>
      <c r="V89" s="97">
        <f>_xll.qlQuoteValue(P89,_xll.ohTrigger(Trigger,Trigger6M,InterestRatesTrigger))</f>
        <v>1.3319999999999999E-2</v>
      </c>
      <c r="W89" s="94" t="b">
        <f t="shared" si="16"/>
        <v>1</v>
      </c>
      <c r="X89" s="153">
        <f t="shared" si="17"/>
        <v>8.9597853148871281E-2</v>
      </c>
      <c r="Y89" s="50" t="b">
        <f>ABS(X89/10000)&lt;=ABS('General Settings'!$D$32)</f>
        <v>0</v>
      </c>
      <c r="AA89" s="50" t="str">
        <f>_xll.qlSwapIndex(,,O89,SettlementDays,Currency,Calendar,FixedLegTenor,FixedLegBDC,FixedLegDayCounter,Index6M,DiscountingCurve,Permanent,Trigger,ObjectOverwrite)</f>
        <v>obj_0058f#0000</v>
      </c>
      <c r="AB89" s="50" t="str">
        <f>_xll.qlVanillaSwapFromSwapIndex(,AA89,R89)</f>
        <v>obj_0086d#0000</v>
      </c>
      <c r="AC89" s="133"/>
      <c r="AD89" s="87"/>
    </row>
    <row r="90" spans="13:30" x14ac:dyDescent="0.2">
      <c r="M90" s="94" t="s">
        <v>155</v>
      </c>
      <c r="N90" s="94" t="s">
        <v>33</v>
      </c>
      <c r="O90" s="94" t="s">
        <v>113</v>
      </c>
      <c r="P90" s="94" t="str">
        <f t="shared" si="13"/>
        <v>EUR1F13Y_Quote</v>
      </c>
      <c r="Q90" s="122"/>
      <c r="R90" s="106">
        <f>_xll.qlInterestRateIndexFixingDate(AA90,S90)</f>
        <v>42723</v>
      </c>
      <c r="S90" s="106">
        <f>_xll.qlCalendarAdvance(Calendar,SettlementDate,N90,"mf",TRUE,Trigger)</f>
        <v>42725</v>
      </c>
      <c r="T90" s="106">
        <f>_xll.qlInterestRateIndexMaturity(AA90,S90)</f>
        <v>47473</v>
      </c>
      <c r="U90" s="97">
        <f>_xll.qlIndexFixing(AA90,R90,TRUE,_xll.ohTrigger(Trigger,Trigger6M,InterestRatesTrigger))</f>
        <v>1.3962345090769199E-2</v>
      </c>
      <c r="V90" s="97">
        <f>_xll.qlQuoteValue(P90,_xll.ohTrigger(Trigger,Trigger6M,InterestRatesTrigger))</f>
        <v>1.3950000000000001E-2</v>
      </c>
      <c r="W90" s="94" t="b">
        <f t="shared" si="16"/>
        <v>1</v>
      </c>
      <c r="X90" s="153">
        <f t="shared" si="17"/>
        <v>0.12345090769198125</v>
      </c>
      <c r="Y90" s="50" t="b">
        <f>ABS(X90/10000)&lt;=ABS('General Settings'!$D$32)</f>
        <v>0</v>
      </c>
      <c r="AA90" s="50" t="str">
        <f>_xll.qlSwapIndex(,,O90,SettlementDays,Currency,Calendar,FixedLegTenor,FixedLegBDC,FixedLegDayCounter,Index6M,DiscountingCurve,Permanent,Trigger,ObjectOverwrite)</f>
        <v>obj_006c6#0000</v>
      </c>
      <c r="AB90" s="50" t="str">
        <f>_xll.qlVanillaSwapFromSwapIndex(,AA90,R90)</f>
        <v>obj_00772#0000</v>
      </c>
      <c r="AC90" s="133"/>
      <c r="AD90" s="87"/>
    </row>
    <row r="91" spans="13:30" x14ac:dyDescent="0.2">
      <c r="M91" s="94" t="s">
        <v>155</v>
      </c>
      <c r="N91" s="94" t="s">
        <v>33</v>
      </c>
      <c r="O91" s="94" t="s">
        <v>114</v>
      </c>
      <c r="P91" s="94" t="str">
        <f t="shared" si="13"/>
        <v>EUR1F14Y_Quote</v>
      </c>
      <c r="Q91" s="122"/>
      <c r="R91" s="106">
        <f>_xll.qlInterestRateIndexFixingDate(AA91,S91)</f>
        <v>42723</v>
      </c>
      <c r="S91" s="106">
        <f>_xll.qlCalendarAdvance(Calendar,SettlementDate,N91,"mf",TRUE,Trigger)</f>
        <v>42725</v>
      </c>
      <c r="T91" s="106">
        <f>_xll.qlInterestRateIndexMaturity(AA91,S91)</f>
        <v>47840</v>
      </c>
      <c r="U91" s="97">
        <f>_xll.qlIndexFixing(AA91,R91,TRUE,_xll.ohTrigger(Trigger,Trigger6M,InterestRatesTrigger))</f>
        <v>1.449789174799054E-2</v>
      </c>
      <c r="V91" s="97">
        <f>_xll.qlQuoteValue(P91,_xll.ohTrigger(Trigger,Trigger6M,InterestRatesTrigger))</f>
        <v>1.4490000000000001E-2</v>
      </c>
      <c r="W91" s="94" t="b">
        <f t="shared" si="16"/>
        <v>1</v>
      </c>
      <c r="X91" s="153">
        <f t="shared" si="17"/>
        <v>7.8917479905387528E-2</v>
      </c>
      <c r="Y91" s="50" t="b">
        <f>ABS(X91/10000)&lt;=ABS('General Settings'!$D$32)</f>
        <v>0</v>
      </c>
      <c r="AA91" s="50" t="str">
        <f>_xll.qlSwapIndex(,,O91,SettlementDays,Currency,Calendar,FixedLegTenor,FixedLegBDC,FixedLegDayCounter,Index6M,DiscountingCurve,Permanent,Trigger,ObjectOverwrite)</f>
        <v>obj_00667#0000</v>
      </c>
      <c r="AB91" s="50" t="str">
        <f>_xll.qlVanillaSwapFromSwapIndex(,AA91,R91)</f>
        <v>obj_007ca#0000</v>
      </c>
      <c r="AC91" s="133"/>
      <c r="AD91" s="87"/>
    </row>
    <row r="92" spans="13:30" x14ac:dyDescent="0.2">
      <c r="M92" s="94" t="s">
        <v>155</v>
      </c>
      <c r="N92" s="94" t="s">
        <v>33</v>
      </c>
      <c r="O92" s="94" t="s">
        <v>88</v>
      </c>
      <c r="P92" s="94" t="str">
        <f t="shared" si="13"/>
        <v>EUR1F15Y_Quote</v>
      </c>
      <c r="Q92" s="122"/>
      <c r="R92" s="106">
        <f>_xll.qlInterestRateIndexFixingDate(AA92,S92)</f>
        <v>42723</v>
      </c>
      <c r="S92" s="106">
        <f>_xll.qlCalendarAdvance(Calendar,SettlementDate,N92,"mf",TRUE,Trigger)</f>
        <v>42725</v>
      </c>
      <c r="T92" s="106">
        <f>_xll.qlInterestRateIndexMaturity(AA92,S92)</f>
        <v>48204</v>
      </c>
      <c r="U92" s="97">
        <f>_xll.qlIndexFixing(AA92,R92,TRUE,_xll.ohTrigger(Trigger,Trigger6M,InterestRatesTrigger))</f>
        <v>1.4940073727435712E-2</v>
      </c>
      <c r="V92" s="97">
        <f>_xll.qlQuoteValue(P92,_xll.ohTrigger(Trigger,Trigger6M,InterestRatesTrigger))</f>
        <v>1.4929999999999999E-2</v>
      </c>
      <c r="W92" s="94" t="b">
        <f t="shared" si="16"/>
        <v>1</v>
      </c>
      <c r="X92" s="153">
        <f t="shared" si="17"/>
        <v>0.10073727435713428</v>
      </c>
      <c r="Y92" s="50" t="b">
        <f>ABS(X92/10000)&lt;=ABS('General Settings'!$D$32)</f>
        <v>0</v>
      </c>
      <c r="AA92" s="50" t="str">
        <f>_xll.qlSwapIndex(,,O92,SettlementDays,Currency,Calendar,FixedLegTenor,FixedLegBDC,FixedLegDayCounter,Index6M,DiscountingCurve,Permanent,Trigger,ObjectOverwrite)</f>
        <v>obj_006ef#0000</v>
      </c>
      <c r="AB92" s="50" t="str">
        <f>_xll.qlVanillaSwapFromSwapIndex(,AA92,R92)</f>
        <v>obj_007f8#0000</v>
      </c>
      <c r="AC92" s="133"/>
      <c r="AD92" s="87"/>
    </row>
    <row r="93" spans="13:30" x14ac:dyDescent="0.2">
      <c r="M93" s="94" t="s">
        <v>155</v>
      </c>
      <c r="N93" s="94" t="s">
        <v>33</v>
      </c>
      <c r="O93" s="94" t="s">
        <v>89</v>
      </c>
      <c r="P93" s="94" t="str">
        <f t="shared" si="13"/>
        <v>EUR1F20Y_Quote</v>
      </c>
      <c r="Q93" s="122"/>
      <c r="R93" s="106">
        <f>_xll.qlInterestRateIndexFixingDate(AA93,S93)</f>
        <v>42723</v>
      </c>
      <c r="S93" s="106">
        <f>_xll.qlCalendarAdvance(Calendar,SettlementDate,N93,"mf",TRUE,Trigger)</f>
        <v>42725</v>
      </c>
      <c r="T93" s="106">
        <f>_xll.qlInterestRateIndexMaturity(AA93,S93)</f>
        <v>50031</v>
      </c>
      <c r="U93" s="97">
        <f>_xll.qlIndexFixing(AA93,R93,TRUE,_xll.ohTrigger(Trigger,Trigger6M,InterestRatesTrigger))</f>
        <v>1.6069799601784816E-2</v>
      </c>
      <c r="V93" s="97">
        <f>_xll.qlQuoteValue(P93,_xll.ohTrigger(Trigger,Trigger6M,InterestRatesTrigger))</f>
        <v>1.6070000000000001E-2</v>
      </c>
      <c r="W93" s="94" t="b">
        <f t="shared" si="16"/>
        <v>1</v>
      </c>
      <c r="X93" s="153">
        <f t="shared" si="17"/>
        <v>-2.003982151853323E-3</v>
      </c>
      <c r="Y93" s="50" t="b">
        <f>ABS(X93/10000)&lt;=ABS('General Settings'!$D$32)</f>
        <v>0</v>
      </c>
      <c r="AA93" s="50" t="str">
        <f>_xll.qlSwapIndex(,,O93,SettlementDays,Currency,Calendar,FixedLegTenor,FixedLegBDC,FixedLegDayCounter,Index6M,DiscountingCurve,Permanent,Trigger,ObjectOverwrite)</f>
        <v>obj_00764#0000</v>
      </c>
      <c r="AB93" s="50" t="str">
        <f>_xll.qlVanillaSwapFromSwapIndex(,AA93,R93)</f>
        <v>obj_00800#0000</v>
      </c>
      <c r="AC93" s="133"/>
      <c r="AD93" s="87"/>
    </row>
    <row r="94" spans="13:30" x14ac:dyDescent="0.2">
      <c r="M94" s="94" t="s">
        <v>155</v>
      </c>
      <c r="N94" s="94" t="s">
        <v>33</v>
      </c>
      <c r="O94" s="94" t="s">
        <v>90</v>
      </c>
      <c r="P94" s="94" t="str">
        <f t="shared" si="13"/>
        <v>EUR1F25Y_Quote</v>
      </c>
      <c r="Q94" s="122"/>
      <c r="R94" s="106">
        <f>_xll.qlInterestRateIndexFixingDate(AA94,S94)</f>
        <v>42723</v>
      </c>
      <c r="S94" s="106">
        <f>_xll.qlCalendarAdvance(Calendar,SettlementDate,N94,"mf",TRUE,Trigger)</f>
        <v>42725</v>
      </c>
      <c r="T94" s="106">
        <f>_xll.qlInterestRateIndexMaturity(AA94,S94)</f>
        <v>51858</v>
      </c>
      <c r="U94" s="97">
        <f>_xll.qlIndexFixing(AA94,R94,TRUE,_xll.ohTrigger(Trigger,Trigger6M,InterestRatesTrigger))</f>
        <v>1.612627423167547E-2</v>
      </c>
      <c r="V94" s="97">
        <f>_xll.qlQuoteValue(P94,_xll.ohTrigger(Trigger,Trigger6M,InterestRatesTrigger))</f>
        <v>1.6109999999999999E-2</v>
      </c>
      <c r="W94" s="94" t="b">
        <f t="shared" si="16"/>
        <v>1</v>
      </c>
      <c r="X94" s="153">
        <f t="shared" si="17"/>
        <v>0.16274231675470624</v>
      </c>
      <c r="Y94" s="50" t="b">
        <f>ABS(X94/10000)&lt;=ABS('General Settings'!$D$32)</f>
        <v>0</v>
      </c>
      <c r="AA94" s="50" t="str">
        <f>_xll.qlSwapIndex(,,O94,SettlementDays,Currency,Calendar,FixedLegTenor,FixedLegBDC,FixedLegDayCounter,Index6M,DiscountingCurve,Permanent,Trigger,ObjectOverwrite)</f>
        <v>obj_0068d#0000</v>
      </c>
      <c r="AB94" s="50" t="str">
        <f>_xll.qlVanillaSwapFromSwapIndex(,AA94,R94)</f>
        <v>obj_007fa#0000</v>
      </c>
      <c r="AC94" s="133"/>
      <c r="AD94" s="87"/>
    </row>
    <row r="95" spans="13:30" x14ac:dyDescent="0.2">
      <c r="M95" s="197" t="s">
        <v>155</v>
      </c>
      <c r="N95" s="197" t="s">
        <v>33</v>
      </c>
      <c r="O95" s="197" t="s">
        <v>92</v>
      </c>
      <c r="P95" s="197" t="str">
        <f t="shared" si="13"/>
        <v>EUR1F30Y_Quote</v>
      </c>
      <c r="Q95" s="162"/>
      <c r="R95" s="198">
        <f>_xll.qlInterestRateIndexFixingDate(AA95,S95)</f>
        <v>42723</v>
      </c>
      <c r="S95" s="198">
        <f>_xll.qlCalendarAdvance(Calendar,SettlementDate,N95,"mf",TRUE,Trigger)</f>
        <v>42725</v>
      </c>
      <c r="T95" s="198">
        <f>_xll.qlInterestRateIndexMaturity(AA95,S95)</f>
        <v>53682</v>
      </c>
      <c r="U95" s="199">
        <f>_xll.qlIndexFixing(AA95,R95,TRUE,_xll.ohTrigger(Trigger,Trigger6M,InterestRatesTrigger))</f>
        <v>1.5985789037144881E-2</v>
      </c>
      <c r="V95" s="199">
        <f>_xll.qlQuoteValue(P95,_xll.ohTrigger(Trigger,Trigger6M,InterestRatesTrigger))</f>
        <v>1.5980000000000001E-2</v>
      </c>
      <c r="W95" s="197" t="b">
        <f t="shared" si="16"/>
        <v>1</v>
      </c>
      <c r="X95" s="200">
        <f t="shared" si="17"/>
        <v>5.7890371448800215E-2</v>
      </c>
      <c r="Y95" s="161" t="b">
        <f>ABS(X95/10000)&lt;=ABS('General Settings'!$D$32)</f>
        <v>0</v>
      </c>
      <c r="AA95" s="50" t="str">
        <f>_xll.qlSwapIndex(,,O95,SettlementDays,Currency,Calendar,FixedLegTenor,FixedLegBDC,FixedLegDayCounter,Index6M,DiscountingCurve,Permanent,Trigger,ObjectOverwrite)</f>
        <v>obj_00687#0000</v>
      </c>
      <c r="AB95" s="50" t="str">
        <f>_xll.qlVanillaSwapFromSwapIndex(,AA95,R95)</f>
        <v>obj_00845#0000</v>
      </c>
      <c r="AC95" s="133"/>
      <c r="AD95" s="87"/>
    </row>
    <row r="96" spans="13:30" x14ac:dyDescent="0.2">
      <c r="M96" s="201" t="s">
        <v>155</v>
      </c>
      <c r="N96" s="201" t="s">
        <v>78</v>
      </c>
      <c r="O96" s="201" t="s">
        <v>33</v>
      </c>
      <c r="P96" s="201" t="str">
        <f t="shared" si="13"/>
        <v>EUR2F1Y_Quote</v>
      </c>
      <c r="Q96" s="166"/>
      <c r="R96" s="202">
        <f>_xll.qlInterestRateIndexFixingDate(AA96,S96)</f>
        <v>43088</v>
      </c>
      <c r="S96" s="202">
        <f>_xll.qlCalendarAdvance(Calendar,SettlementDate,N96,"mf",TRUE,Trigger)</f>
        <v>43090</v>
      </c>
      <c r="T96" s="202">
        <f>_xll.qlInterestRateIndexMaturity(AA96,S96)</f>
        <v>43455</v>
      </c>
      <c r="U96" s="203">
        <f>_xll.qlIndexFixing(AA96,R96,TRUE,_xll.ohTrigger(Trigger,Trigger6M,InterestRatesTrigger))</f>
        <v>1.8945431078984604E-3</v>
      </c>
      <c r="V96" s="203">
        <f>_xll.qlQuoteValue(P96,_xll.ohTrigger(Trigger,Trigger6M,InterestRatesTrigger))</f>
        <v>1.8799999999999999E-3</v>
      </c>
      <c r="W96" s="201" t="b">
        <f t="shared" si="16"/>
        <v>1</v>
      </c>
      <c r="X96" s="204">
        <f t="shared" si="17"/>
        <v>0.14543107898460456</v>
      </c>
      <c r="Y96" s="149" t="b">
        <f>ABS(X96/10000)&lt;=ABS('General Settings'!$D$32)</f>
        <v>0</v>
      </c>
      <c r="AA96" s="50" t="str">
        <f>_xll.qlSwapIndex(,,O96,SettlementDays,Currency,Calendar,FixedLegTenor,FixedLegBDC,FixedLegDayCounter,Index6M,DiscountingCurve,Permanent,Trigger,ObjectOverwrite)</f>
        <v>obj_005b3#0000</v>
      </c>
      <c r="AB96" s="50" t="str">
        <f>_xll.qlVanillaSwapFromSwapIndex(,AA96,R96)</f>
        <v>obj_007f2#0000</v>
      </c>
      <c r="AC96" s="133"/>
      <c r="AD96" s="87"/>
    </row>
    <row r="97" spans="13:30" x14ac:dyDescent="0.2">
      <c r="M97" s="94" t="s">
        <v>155</v>
      </c>
      <c r="N97" s="94" t="s">
        <v>78</v>
      </c>
      <c r="O97" s="94" t="s">
        <v>78</v>
      </c>
      <c r="P97" s="94" t="str">
        <f t="shared" si="13"/>
        <v>EUR2F2Y_Quote</v>
      </c>
      <c r="Q97" s="122"/>
      <c r="R97" s="106">
        <f>_xll.qlInterestRateIndexFixingDate(AA97,S97)</f>
        <v>43088</v>
      </c>
      <c r="S97" s="106">
        <f>_xll.qlCalendarAdvance(Calendar,SettlementDate,N97,"mf",TRUE,Trigger)</f>
        <v>43090</v>
      </c>
      <c r="T97" s="106">
        <f>_xll.qlInterestRateIndexMaturity(AA97,S97)</f>
        <v>43822</v>
      </c>
      <c r="U97" s="97">
        <f>_xll.qlIndexFixing(AA97,R97,TRUE,_xll.ohTrigger(Trigger,Trigger6M,InterestRatesTrigger))</f>
        <v>3.6219759167334105E-3</v>
      </c>
      <c r="V97" s="97">
        <f>_xll.qlQuoteValue(P97,_xll.ohTrigger(Trigger,Trigger6M,InterestRatesTrigger))</f>
        <v>3.6099999999999999E-3</v>
      </c>
      <c r="W97" s="94" t="b">
        <f t="shared" si="16"/>
        <v>1</v>
      </c>
      <c r="X97" s="153">
        <f t="shared" si="17"/>
        <v>0.11975916733410544</v>
      </c>
      <c r="Y97" s="50" t="b">
        <f>ABS(X97/10000)&lt;=ABS('General Settings'!$D$32)</f>
        <v>0</v>
      </c>
      <c r="AA97" s="50" t="str">
        <f>_xll.qlSwapIndex(,,O97,SettlementDays,Currency,Calendar,FixedLegTenor,FixedLegBDC,FixedLegDayCounter,Index6M,DiscountingCurve,Permanent,Trigger,ObjectOverwrite)</f>
        <v>obj_00709#0000</v>
      </c>
      <c r="AB97" s="50" t="str">
        <f>_xll.qlVanillaSwapFromSwapIndex(,AA97,R97)</f>
        <v>obj_007f9#0000</v>
      </c>
      <c r="AC97" s="133"/>
      <c r="AD97" s="87"/>
    </row>
    <row r="98" spans="13:30" x14ac:dyDescent="0.2">
      <c r="M98" s="94" t="s">
        <v>155</v>
      </c>
      <c r="N98" s="94" t="s">
        <v>78</v>
      </c>
      <c r="O98" s="94" t="s">
        <v>79</v>
      </c>
      <c r="P98" s="94" t="str">
        <f t="shared" si="13"/>
        <v>EUR2F3Y_Quote</v>
      </c>
      <c r="Q98" s="122"/>
      <c r="R98" s="106">
        <f>_xll.qlInterestRateIndexFixingDate(AA98,S98)</f>
        <v>43088</v>
      </c>
      <c r="S98" s="106">
        <f>_xll.qlCalendarAdvance(Calendar,SettlementDate,N98,"mf",TRUE,Trigger)</f>
        <v>43090</v>
      </c>
      <c r="T98" s="106">
        <f>_xll.qlInterestRateIndexMaturity(AA98,S98)</f>
        <v>44186</v>
      </c>
      <c r="U98" s="97">
        <f>_xll.qlIndexFixing(AA98,R98,TRUE,_xll.ohTrigger(Trigger,Trigger6M,InterestRatesTrigger))</f>
        <v>5.3169219071275029E-3</v>
      </c>
      <c r="V98" s="97">
        <f>_xll.qlQuoteValue(P98,_xll.ohTrigger(Trigger,Trigger6M,InterestRatesTrigger))</f>
        <v>5.3099999999999987E-3</v>
      </c>
      <c r="W98" s="94" t="b">
        <f t="shared" si="16"/>
        <v>1</v>
      </c>
      <c r="X98" s="153">
        <f t="shared" si="17"/>
        <v>6.9219071275041996E-2</v>
      </c>
      <c r="Y98" s="50" t="b">
        <f>ABS(X98/10000)&lt;=ABS('General Settings'!$D$32)</f>
        <v>0</v>
      </c>
      <c r="AA98" s="50" t="str">
        <f>_xll.qlSwapIndex(,,O98,SettlementDays,Currency,Calendar,FixedLegTenor,FixedLegBDC,FixedLegDayCounter,Index6M,DiscountingCurve,Permanent,Trigger,ObjectOverwrite)</f>
        <v>obj_005f4#0000</v>
      </c>
      <c r="AB98" s="50" t="str">
        <f>_xll.qlVanillaSwapFromSwapIndex(,AA98,R98)</f>
        <v>obj_0077a#0000</v>
      </c>
      <c r="AC98" s="133"/>
      <c r="AD98" s="87"/>
    </row>
    <row r="99" spans="13:30" x14ac:dyDescent="0.2">
      <c r="M99" s="94" t="s">
        <v>155</v>
      </c>
      <c r="N99" s="94" t="s">
        <v>78</v>
      </c>
      <c r="O99" s="94" t="s">
        <v>80</v>
      </c>
      <c r="P99" s="94" t="str">
        <f t="shared" si="13"/>
        <v>EUR2F4Y_Quote</v>
      </c>
      <c r="Q99" s="122"/>
      <c r="R99" s="106">
        <f>_xll.qlInterestRateIndexFixingDate(AA99,S99)</f>
        <v>43088</v>
      </c>
      <c r="S99" s="106">
        <f>_xll.qlCalendarAdvance(Calendar,SettlementDate,N99,"mf",TRUE,Trigger)</f>
        <v>43090</v>
      </c>
      <c r="T99" s="106">
        <f>_xll.qlInterestRateIndexMaturity(AA99,S99)</f>
        <v>44551</v>
      </c>
      <c r="U99" s="97">
        <f>_xll.qlIndexFixing(AA99,R99,TRUE,_xll.ohTrigger(Trigger,Trigger6M,InterestRatesTrigger))</f>
        <v>6.8476009327435462E-3</v>
      </c>
      <c r="V99" s="97">
        <f>_xll.qlQuoteValue(P99,_xll.ohTrigger(Trigger,Trigger6M,InterestRatesTrigger))</f>
        <v>6.8300000000000001E-3</v>
      </c>
      <c r="W99" s="94" t="b">
        <f t="shared" si="16"/>
        <v>1</v>
      </c>
      <c r="X99" s="153">
        <f t="shared" si="17"/>
        <v>0.17600932743546022</v>
      </c>
      <c r="Y99" s="50" t="b">
        <f>ABS(X99/10000)&lt;=ABS('General Settings'!$D$32)</f>
        <v>0</v>
      </c>
      <c r="AA99" s="50" t="str">
        <f>_xll.qlSwapIndex(,,O99,SettlementDays,Currency,Calendar,FixedLegTenor,FixedLegBDC,FixedLegDayCounter,Index6M,DiscountingCurve,Permanent,Trigger,ObjectOverwrite)</f>
        <v>obj_00670#0000</v>
      </c>
      <c r="AB99" s="50" t="str">
        <f>_xll.qlVanillaSwapFromSwapIndex(,AA99,R99)</f>
        <v>obj_00888#0000</v>
      </c>
      <c r="AC99" s="133"/>
      <c r="AD99" s="87"/>
    </row>
    <row r="100" spans="13:30" x14ac:dyDescent="0.2">
      <c r="M100" s="94" t="s">
        <v>155</v>
      </c>
      <c r="N100" s="94" t="s">
        <v>78</v>
      </c>
      <c r="O100" s="94" t="s">
        <v>81</v>
      </c>
      <c r="P100" s="94" t="str">
        <f t="shared" si="13"/>
        <v>EUR2F5Y_Quote</v>
      </c>
      <c r="Q100" s="122"/>
      <c r="R100" s="106">
        <f>_xll.qlInterestRateIndexFixingDate(AA100,S100)</f>
        <v>43088</v>
      </c>
      <c r="S100" s="106">
        <f>_xll.qlCalendarAdvance(Calendar,SettlementDate,N100,"mf",TRUE,Trigger)</f>
        <v>43090</v>
      </c>
      <c r="T100" s="106">
        <f>_xll.qlInterestRateIndexMaturity(AA100,S100)</f>
        <v>44916</v>
      </c>
      <c r="U100" s="97">
        <f>_xll.qlIndexFixing(AA100,R100,TRUE,_xll.ohTrigger(Trigger,Trigger6M,InterestRatesTrigger))</f>
        <v>8.3466543530092661E-3</v>
      </c>
      <c r="V100" s="97">
        <f>_xll.qlQuoteValue(P100,_xll.ohTrigger(Trigger,Trigger6M,InterestRatesTrigger))</f>
        <v>8.3299999999999989E-3</v>
      </c>
      <c r="W100" s="94" t="b">
        <f t="shared" si="16"/>
        <v>1</v>
      </c>
      <c r="X100" s="153">
        <f t="shared" si="17"/>
        <v>0.16654353009267278</v>
      </c>
      <c r="Y100" s="50" t="b">
        <f>ABS(X100/10000)&lt;=ABS('General Settings'!$D$32)</f>
        <v>0</v>
      </c>
      <c r="AA100" s="50" t="str">
        <f>_xll.qlSwapIndex(,,O100,SettlementDays,Currency,Calendar,FixedLegTenor,FixedLegBDC,FixedLegDayCounter,Index6M,DiscountingCurve,Permanent,Trigger,ObjectOverwrite)</f>
        <v>obj_006bc#0000</v>
      </c>
      <c r="AB100" s="50" t="str">
        <f>_xll.qlVanillaSwapFromSwapIndex(,AA100,R100)</f>
        <v>obj_00899#0000</v>
      </c>
      <c r="AC100" s="133"/>
      <c r="AD100" s="87"/>
    </row>
    <row r="101" spans="13:30" x14ac:dyDescent="0.2">
      <c r="M101" s="94" t="s">
        <v>155</v>
      </c>
      <c r="N101" s="94" t="s">
        <v>78</v>
      </c>
      <c r="O101" s="94" t="s">
        <v>82</v>
      </c>
      <c r="P101" s="94" t="str">
        <f t="shared" si="13"/>
        <v>EUR2F6Y_Quote</v>
      </c>
      <c r="Q101" s="122"/>
      <c r="R101" s="106">
        <f>_xll.qlInterestRateIndexFixingDate(AA101,S101)</f>
        <v>43088</v>
      </c>
      <c r="S101" s="106">
        <f>_xll.qlCalendarAdvance(Calendar,SettlementDate,N101,"mf",TRUE,Trigger)</f>
        <v>43090</v>
      </c>
      <c r="T101" s="106">
        <f>_xll.qlInterestRateIndexMaturity(AA101,S101)</f>
        <v>45281</v>
      </c>
      <c r="U101" s="97">
        <f>_xll.qlIndexFixing(AA101,R101,TRUE,_xll.ohTrigger(Trigger,Trigger6M,InterestRatesTrigger))</f>
        <v>9.7558976308474449E-3</v>
      </c>
      <c r="V101" s="97">
        <f>_xll.qlQuoteValue(P101,_xll.ohTrigger(Trigger,Trigger6M,InterestRatesTrigger))</f>
        <v>9.7400000000000004E-3</v>
      </c>
      <c r="W101" s="94" t="b">
        <f t="shared" si="16"/>
        <v>1</v>
      </c>
      <c r="X101" s="153">
        <f t="shared" si="17"/>
        <v>0.15897630847444555</v>
      </c>
      <c r="Y101" s="50" t="b">
        <f>ABS(X101/10000)&lt;=ABS('General Settings'!$D$32)</f>
        <v>0</v>
      </c>
      <c r="AA101" s="50" t="str">
        <f>_xll.qlSwapIndex(,,O101,SettlementDays,Currency,Calendar,FixedLegTenor,FixedLegBDC,FixedLegDayCounter,Index6M,DiscountingCurve,Permanent,Trigger,ObjectOverwrite)</f>
        <v>obj_00690#0000</v>
      </c>
      <c r="AB101" s="50" t="str">
        <f>_xll.qlVanillaSwapFromSwapIndex(,AA101,R101)</f>
        <v>obj_007f3#0000</v>
      </c>
      <c r="AC101" s="133"/>
      <c r="AD101" s="87"/>
    </row>
    <row r="102" spans="13:30" x14ac:dyDescent="0.2">
      <c r="M102" s="94" t="s">
        <v>155</v>
      </c>
      <c r="N102" s="94" t="s">
        <v>78</v>
      </c>
      <c r="O102" s="94" t="s">
        <v>83</v>
      </c>
      <c r="P102" s="94" t="str">
        <f t="shared" si="13"/>
        <v>EUR2F7Y_Quote</v>
      </c>
      <c r="Q102" s="122"/>
      <c r="R102" s="106">
        <f>_xll.qlInterestRateIndexFixingDate(AA102,S102)</f>
        <v>43088</v>
      </c>
      <c r="S102" s="106">
        <f>_xll.qlCalendarAdvance(Calendar,SettlementDate,N102,"mf",TRUE,Trigger)</f>
        <v>43090</v>
      </c>
      <c r="T102" s="106">
        <f>_xll.qlInterestRateIndexMaturity(AA102,S102)</f>
        <v>45649</v>
      </c>
      <c r="U102" s="97">
        <f>_xll.qlIndexFixing(AA102,R102,TRUE,_xll.ohTrigger(Trigger,Trigger6M,InterestRatesTrigger))</f>
        <v>1.103940504023921E-2</v>
      </c>
      <c r="V102" s="97">
        <f>_xll.qlQuoteValue(P102,_xll.ohTrigger(Trigger,Trigger6M,InterestRatesTrigger))</f>
        <v>1.102E-2</v>
      </c>
      <c r="W102" s="94" t="b">
        <f t="shared" si="16"/>
        <v>1</v>
      </c>
      <c r="X102" s="153">
        <f t="shared" si="17"/>
        <v>0.1940504023920965</v>
      </c>
      <c r="Y102" s="50" t="b">
        <f>ABS(X102/10000)&lt;=ABS('General Settings'!$D$32)</f>
        <v>0</v>
      </c>
      <c r="AA102" s="50" t="str">
        <f>_xll.qlSwapIndex(,,O102,SettlementDays,Currency,Calendar,FixedLegTenor,FixedLegBDC,FixedLegDayCounter,Index6M,DiscountingCurve,Permanent,Trigger,ObjectOverwrite)</f>
        <v>obj_005f0#0000</v>
      </c>
      <c r="AB102" s="50" t="str">
        <f>_xll.qlVanillaSwapFromSwapIndex(,AA102,R102)</f>
        <v>obj_0084b#0000</v>
      </c>
      <c r="AC102" s="133"/>
      <c r="AD102" s="87"/>
    </row>
    <row r="103" spans="13:30" x14ac:dyDescent="0.2">
      <c r="M103" s="94" t="s">
        <v>155</v>
      </c>
      <c r="N103" s="94" t="s">
        <v>78</v>
      </c>
      <c r="O103" s="94" t="s">
        <v>84</v>
      </c>
      <c r="P103" s="94" t="str">
        <f t="shared" si="13"/>
        <v>EUR2F8Y_Quote</v>
      </c>
      <c r="Q103" s="122"/>
      <c r="R103" s="106">
        <f>_xll.qlInterestRateIndexFixingDate(AA103,S103)</f>
        <v>43088</v>
      </c>
      <c r="S103" s="106">
        <f>_xll.qlCalendarAdvance(Calendar,SettlementDate,N103,"mf",TRUE,Trigger)</f>
        <v>43090</v>
      </c>
      <c r="T103" s="106">
        <f>_xll.qlInterestRateIndexMaturity(AA103,S103)</f>
        <v>46013</v>
      </c>
      <c r="U103" s="97">
        <f>_xll.qlIndexFixing(AA103,R103,TRUE,_xll.ohTrigger(Trigger,Trigger6M,InterestRatesTrigger))</f>
        <v>1.213950709976312E-2</v>
      </c>
      <c r="V103" s="97">
        <f>_xll.qlQuoteValue(P103,_xll.ohTrigger(Trigger,Trigger6M,InterestRatesTrigger))</f>
        <v>1.2119999999999999E-2</v>
      </c>
      <c r="W103" s="94" t="b">
        <f t="shared" si="16"/>
        <v>1</v>
      </c>
      <c r="X103" s="153">
        <f t="shared" si="17"/>
        <v>0.1950709976312158</v>
      </c>
      <c r="Y103" s="50" t="b">
        <f>ABS(X103/10000)&lt;=ABS('General Settings'!$D$32)</f>
        <v>0</v>
      </c>
      <c r="AA103" s="50" t="str">
        <f>_xll.qlSwapIndex(,,O103,SettlementDays,Currency,Calendar,FixedLegTenor,FixedLegBDC,FixedLegDayCounter,Index6M,DiscountingCurve,Permanent,Trigger,ObjectOverwrite)</f>
        <v>obj_005c8#0000</v>
      </c>
      <c r="AB103" s="50" t="str">
        <f>_xll.qlVanillaSwapFromSwapIndex(,AA103,R103)</f>
        <v>obj_007f4#0000</v>
      </c>
      <c r="AC103" s="133"/>
      <c r="AD103" s="87"/>
    </row>
    <row r="104" spans="13:30" x14ac:dyDescent="0.2">
      <c r="M104" s="94" t="s">
        <v>155</v>
      </c>
      <c r="N104" s="94" t="s">
        <v>78</v>
      </c>
      <c r="O104" s="94" t="s">
        <v>85</v>
      </c>
      <c r="P104" s="94" t="str">
        <f t="shared" si="13"/>
        <v>EUR2F9Y_Quote</v>
      </c>
      <c r="Q104" s="122"/>
      <c r="R104" s="106">
        <f>_xll.qlInterestRateIndexFixingDate(AA104,S104)</f>
        <v>43088</v>
      </c>
      <c r="S104" s="106">
        <f>_xll.qlCalendarAdvance(Calendar,SettlementDate,N104,"mf",TRUE,Trigger)</f>
        <v>43090</v>
      </c>
      <c r="T104" s="106">
        <f>_xll.qlInterestRateIndexMaturity(AA104,S104)</f>
        <v>46377</v>
      </c>
      <c r="U104" s="97">
        <f>_xll.qlIndexFixing(AA104,R104,TRUE,_xll.ohTrigger(Trigger,Trigger6M,InterestRatesTrigger))</f>
        <v>1.3098714121790008E-2</v>
      </c>
      <c r="V104" s="97">
        <f>_xll.qlQuoteValue(P104,_xll.ohTrigger(Trigger,Trigger6M,InterestRatesTrigger))</f>
        <v>1.3089999999999999E-2</v>
      </c>
      <c r="W104" s="94" t="b">
        <f t="shared" si="16"/>
        <v>1</v>
      </c>
      <c r="X104" s="153">
        <f t="shared" si="17"/>
        <v>8.7141217900085777E-2</v>
      </c>
      <c r="Y104" s="50" t="b">
        <f>ABS(X104/10000)&lt;=ABS('General Settings'!$D$32)</f>
        <v>0</v>
      </c>
      <c r="AA104" s="50" t="str">
        <f>_xll.qlSwapIndex(,,O104,SettlementDays,Currency,Calendar,FixedLegTenor,FixedLegBDC,FixedLegDayCounter,Index6M,DiscountingCurve,Permanent,Trigger,ObjectOverwrite)</f>
        <v>obj_00751#0000</v>
      </c>
      <c r="AB104" s="50" t="str">
        <f>_xll.qlVanillaSwapFromSwapIndex(,AA104,R104)</f>
        <v>obj_007e6#0000</v>
      </c>
      <c r="AC104" s="133"/>
      <c r="AD104" s="87"/>
    </row>
    <row r="105" spans="13:30" x14ac:dyDescent="0.2">
      <c r="M105" s="94" t="s">
        <v>155</v>
      </c>
      <c r="N105" s="94" t="s">
        <v>78</v>
      </c>
      <c r="O105" s="94" t="s">
        <v>86</v>
      </c>
      <c r="P105" s="94" t="str">
        <f t="shared" si="13"/>
        <v>EUR2F10Y_Quote</v>
      </c>
      <c r="Q105" s="122"/>
      <c r="R105" s="106">
        <f>_xll.qlInterestRateIndexFixingDate(AA105,S105)</f>
        <v>43088</v>
      </c>
      <c r="S105" s="106">
        <f>_xll.qlCalendarAdvance(Calendar,SettlementDate,N105,"mf",TRUE,Trigger)</f>
        <v>43090</v>
      </c>
      <c r="T105" s="106">
        <f>_xll.qlInterestRateIndexMaturity(AA105,S105)</f>
        <v>46742</v>
      </c>
      <c r="U105" s="97">
        <f>_xll.qlIndexFixing(AA105,R105,TRUE,_xll.ohTrigger(Trigger,Trigger6M,InterestRatesTrigger))</f>
        <v>1.3929681133787388E-2</v>
      </c>
      <c r="V105" s="97">
        <f>_xll.qlQuoteValue(P105,_xll.ohTrigger(Trigger,Trigger6M,InterestRatesTrigger))</f>
        <v>1.3919999999999998E-2</v>
      </c>
      <c r="W105" s="94" t="b">
        <f t="shared" si="16"/>
        <v>1</v>
      </c>
      <c r="X105" s="153">
        <f t="shared" si="17"/>
        <v>9.6811337873901199E-2</v>
      </c>
      <c r="Y105" s="50" t="b">
        <f>ABS(X105/10000)&lt;=ABS('General Settings'!$D$32)</f>
        <v>0</v>
      </c>
      <c r="AA105" s="50" t="str">
        <f>_xll.qlSwapIndex(,,O105,SettlementDays,Currency,Calendar,FixedLegTenor,FixedLegBDC,FixedLegDayCounter,Index6M,DiscountingCurve,Permanent,Trigger,ObjectOverwrite)</f>
        <v>obj_0065c#0000</v>
      </c>
      <c r="AB105" s="50" t="str">
        <f>_xll.qlVanillaSwapFromSwapIndex(,AA105,R105)</f>
        <v>obj_00858#0000</v>
      </c>
      <c r="AC105" s="133"/>
      <c r="AD105" s="87"/>
    </row>
    <row r="106" spans="13:30" x14ac:dyDescent="0.2">
      <c r="M106" s="94" t="s">
        <v>155</v>
      </c>
      <c r="N106" s="94" t="s">
        <v>78</v>
      </c>
      <c r="O106" s="94" t="s">
        <v>112</v>
      </c>
      <c r="P106" s="94" t="str">
        <f t="shared" si="13"/>
        <v>EUR2F11Y_Quote</v>
      </c>
      <c r="Q106" s="122"/>
      <c r="R106" s="106">
        <f>_xll.qlInterestRateIndexFixingDate(AA106,S106)</f>
        <v>43088</v>
      </c>
      <c r="S106" s="106">
        <f>_xll.qlCalendarAdvance(Calendar,SettlementDate,N106,"mf",TRUE,Trigger)</f>
        <v>43090</v>
      </c>
      <c r="T106" s="106">
        <f>_xll.qlInterestRateIndexMaturity(AA106,S106)</f>
        <v>47108</v>
      </c>
      <c r="U106" s="97">
        <f>_xll.qlIndexFixing(AA106,R106,TRUE,_xll.ohTrigger(Trigger,Trigger6M,InterestRatesTrigger))</f>
        <v>1.4639860909246419E-2</v>
      </c>
      <c r="V106" s="97">
        <f>_xll.qlQuoteValue(P106,_xll.ohTrigger(Trigger,Trigger6M,InterestRatesTrigger))</f>
        <v>1.4630000000000001E-2</v>
      </c>
      <c r="W106" s="94" t="b">
        <f t="shared" si="16"/>
        <v>1</v>
      </c>
      <c r="X106" s="153">
        <f t="shared" si="17"/>
        <v>9.8609092464181647E-2</v>
      </c>
      <c r="Y106" s="50" t="b">
        <f>ABS(X106/10000)&lt;=ABS('General Settings'!$D$32)</f>
        <v>0</v>
      </c>
      <c r="AA106" s="50" t="str">
        <f>_xll.qlSwapIndex(,,O106,SettlementDays,Currency,Calendar,FixedLegTenor,FixedLegBDC,FixedLegDayCounter,Index6M,DiscountingCurve,Permanent,Trigger,ObjectOverwrite)</f>
        <v>obj_0072d#0000</v>
      </c>
      <c r="AB106" s="50" t="str">
        <f>_xll.qlVanillaSwapFromSwapIndex(,AA106,R106)</f>
        <v>obj_0078e#0000</v>
      </c>
      <c r="AC106" s="133"/>
      <c r="AD106" s="87"/>
    </row>
    <row r="107" spans="13:30" x14ac:dyDescent="0.2">
      <c r="M107" s="94" t="s">
        <v>155</v>
      </c>
      <c r="N107" s="94" t="s">
        <v>78</v>
      </c>
      <c r="O107" s="94" t="s">
        <v>87</v>
      </c>
      <c r="P107" s="94" t="str">
        <f t="shared" si="13"/>
        <v>EUR2F12Y_Quote</v>
      </c>
      <c r="Q107" s="122"/>
      <c r="R107" s="106">
        <f>_xll.qlInterestRateIndexFixingDate(AA107,S107)</f>
        <v>43088</v>
      </c>
      <c r="S107" s="106">
        <f>_xll.qlCalendarAdvance(Calendar,SettlementDate,N107,"mf",TRUE,Trigger)</f>
        <v>43090</v>
      </c>
      <c r="T107" s="106">
        <f>_xll.qlInterestRateIndexMaturity(AA107,S107)</f>
        <v>47473</v>
      </c>
      <c r="U107" s="97">
        <f>_xll.qlIndexFixing(AA107,R107,TRUE,_xll.ohTrigger(Trigger,Trigger6M,InterestRatesTrigger))</f>
        <v>1.523061287513074E-2</v>
      </c>
      <c r="V107" s="97">
        <f>_xll.qlQuoteValue(P107,_xll.ohTrigger(Trigger,Trigger6M,InterestRatesTrigger))</f>
        <v>1.5220000000000001E-2</v>
      </c>
      <c r="W107" s="94" t="b">
        <f t="shared" si="16"/>
        <v>1</v>
      </c>
      <c r="X107" s="153">
        <f t="shared" si="17"/>
        <v>0.1061287513073883</v>
      </c>
      <c r="Y107" s="50" t="b">
        <f>ABS(X107/10000)&lt;=ABS('General Settings'!$D$32)</f>
        <v>0</v>
      </c>
      <c r="AA107" s="50" t="str">
        <f>_xll.qlSwapIndex(,,O107,SettlementDays,Currency,Calendar,FixedLegTenor,FixedLegBDC,FixedLegDayCounter,Index6M,DiscountingCurve,Permanent,Trigger,ObjectOverwrite)</f>
        <v>obj_005e7#0000</v>
      </c>
      <c r="AB107" s="50" t="str">
        <f>_xll.qlVanillaSwapFromSwapIndex(,AA107,R107)</f>
        <v>obj_00807#0000</v>
      </c>
      <c r="AC107" s="133"/>
      <c r="AD107" s="87"/>
    </row>
    <row r="108" spans="13:30" x14ac:dyDescent="0.2">
      <c r="M108" s="94" t="s">
        <v>155</v>
      </c>
      <c r="N108" s="94" t="s">
        <v>78</v>
      </c>
      <c r="O108" s="94" t="s">
        <v>113</v>
      </c>
      <c r="P108" s="94" t="str">
        <f t="shared" si="13"/>
        <v>EUR2F13Y_Quote</v>
      </c>
      <c r="Q108" s="122"/>
      <c r="R108" s="106">
        <f>_xll.qlInterestRateIndexFixingDate(AA108,S108)</f>
        <v>43088</v>
      </c>
      <c r="S108" s="106">
        <f>_xll.qlCalendarAdvance(Calendar,SettlementDate,N108,"mf",TRUE,Trigger)</f>
        <v>43090</v>
      </c>
      <c r="T108" s="106">
        <f>_xll.qlInterestRateIndexMaturity(AA108,S108)</f>
        <v>47840</v>
      </c>
      <c r="U108" s="97">
        <f>_xll.qlIndexFixing(AA108,R108,TRUE,_xll.ohTrigger(Trigger,Trigger6M,InterestRatesTrigger))</f>
        <v>1.5722781721057684E-2</v>
      </c>
      <c r="V108" s="97">
        <f>_xll.qlQuoteValue(P108,_xll.ohTrigger(Trigger,Trigger6M,InterestRatesTrigger))</f>
        <v>1.5709999999999998E-2</v>
      </c>
      <c r="W108" s="94" t="b">
        <f t="shared" si="16"/>
        <v>1</v>
      </c>
      <c r="X108" s="153">
        <f t="shared" si="17"/>
        <v>0.12781721057685685</v>
      </c>
      <c r="Y108" s="50" t="b">
        <f>ABS(X108/10000)&lt;=ABS('General Settings'!$D$32)</f>
        <v>0</v>
      </c>
      <c r="AA108" s="50" t="str">
        <f>_xll.qlSwapIndex(,,O108,SettlementDays,Currency,Calendar,FixedLegTenor,FixedLegBDC,FixedLegDayCounter,Index6M,DiscountingCurve,Permanent,Trigger,ObjectOverwrite)</f>
        <v>obj_005be#0000</v>
      </c>
      <c r="AB108" s="50" t="str">
        <f>_xll.qlVanillaSwapFromSwapIndex(,AA108,R108)</f>
        <v>obj_00811#0000</v>
      </c>
      <c r="AC108" s="133"/>
      <c r="AD108" s="87"/>
    </row>
    <row r="109" spans="13:30" x14ac:dyDescent="0.2">
      <c r="M109" s="94" t="s">
        <v>155</v>
      </c>
      <c r="N109" s="94" t="s">
        <v>78</v>
      </c>
      <c r="O109" s="94" t="s">
        <v>114</v>
      </c>
      <c r="P109" s="94" t="str">
        <f t="shared" si="13"/>
        <v>EUR2F14Y_Quote</v>
      </c>
      <c r="Q109" s="122"/>
      <c r="R109" s="106">
        <f>_xll.qlInterestRateIndexFixingDate(AA109,S109)</f>
        <v>43088</v>
      </c>
      <c r="S109" s="106">
        <f>_xll.qlCalendarAdvance(Calendar,SettlementDate,N109,"mf",TRUE,Trigger)</f>
        <v>43090</v>
      </c>
      <c r="T109" s="106">
        <f>_xll.qlInterestRateIndexMaturity(AA109,S109)</f>
        <v>48204</v>
      </c>
      <c r="U109" s="97">
        <f>_xll.qlIndexFixing(AA109,R109,TRUE,_xll.ohTrigger(Trigger,Trigger6M,InterestRatesTrigger))</f>
        <v>1.6122188437335233E-2</v>
      </c>
      <c r="V109" s="97">
        <f>_xll.qlQuoteValue(P109,_xll.ohTrigger(Trigger,Trigger6M,InterestRatesTrigger))</f>
        <v>1.6109999999999999E-2</v>
      </c>
      <c r="W109" s="94" t="b">
        <f t="shared" si="16"/>
        <v>1</v>
      </c>
      <c r="X109" s="153">
        <f t="shared" si="17"/>
        <v>0.12188437335233782</v>
      </c>
      <c r="Y109" s="50" t="b">
        <f>ABS(X109/10000)&lt;=ABS('General Settings'!$D$32)</f>
        <v>0</v>
      </c>
      <c r="AA109" s="50" t="str">
        <f>_xll.qlSwapIndex(,,O109,SettlementDays,Currency,Calendar,FixedLegTenor,FixedLegBDC,FixedLegDayCounter,Index6M,DiscountingCurve,Permanent,Trigger,ObjectOverwrite)</f>
        <v>obj_00766#0000</v>
      </c>
      <c r="AB109" s="50" t="str">
        <f>_xll.qlVanillaSwapFromSwapIndex(,AA109,R109)</f>
        <v>obj_007e3#0000</v>
      </c>
      <c r="AC109" s="133"/>
      <c r="AD109" s="87"/>
    </row>
    <row r="110" spans="13:30" x14ac:dyDescent="0.2">
      <c r="M110" s="94" t="s">
        <v>155</v>
      </c>
      <c r="N110" s="94" t="s">
        <v>78</v>
      </c>
      <c r="O110" s="94" t="s">
        <v>88</v>
      </c>
      <c r="P110" s="94" t="str">
        <f t="shared" si="13"/>
        <v>EUR2F15Y_Quote</v>
      </c>
      <c r="Q110" s="122"/>
      <c r="R110" s="106">
        <f>_xll.qlInterestRateIndexFixingDate(AA110,S110)</f>
        <v>43088</v>
      </c>
      <c r="S110" s="106">
        <f>_xll.qlCalendarAdvance(Calendar,SettlementDate,N110,"mf",TRUE,Trigger)</f>
        <v>43090</v>
      </c>
      <c r="T110" s="106">
        <f>_xll.qlInterestRateIndexMaturity(AA110,S110)</f>
        <v>48569</v>
      </c>
      <c r="U110" s="97">
        <f>_xll.qlIndexFixing(AA110,R110,TRUE,_xll.ohTrigger(Trigger,Trigger6M,InterestRatesTrigger))</f>
        <v>1.6445093109624557E-2</v>
      </c>
      <c r="V110" s="97">
        <f>_xll.qlQuoteValue(P110,_xll.ohTrigger(Trigger,Trigger6M,InterestRatesTrigger))</f>
        <v>1.644E-2</v>
      </c>
      <c r="W110" s="94" t="b">
        <f t="shared" si="16"/>
        <v>1</v>
      </c>
      <c r="X110" s="153">
        <f t="shared" si="17"/>
        <v>5.0931096245571128E-2</v>
      </c>
      <c r="Y110" s="50" t="b">
        <f>ABS(X110/10000)&lt;=ABS('General Settings'!$D$32)</f>
        <v>0</v>
      </c>
      <c r="AA110" s="50" t="str">
        <f>_xll.qlSwapIndex(,,O110,SettlementDays,Currency,Calendar,FixedLegTenor,FixedLegBDC,FixedLegDayCounter,Index6M,DiscountingCurve,Permanent,Trigger,ObjectOverwrite)</f>
        <v>obj_006d7#0000</v>
      </c>
      <c r="AB110" s="50" t="str">
        <f>_xll.qlVanillaSwapFromSwapIndex(,AA110,R110)</f>
        <v>obj_0081e#0000</v>
      </c>
      <c r="AC110" s="133"/>
      <c r="AD110" s="87"/>
    </row>
    <row r="111" spans="13:30" x14ac:dyDescent="0.2">
      <c r="M111" s="94" t="s">
        <v>155</v>
      </c>
      <c r="N111" s="94" t="s">
        <v>78</v>
      </c>
      <c r="O111" s="94" t="s">
        <v>89</v>
      </c>
      <c r="P111" s="94" t="str">
        <f t="shared" si="13"/>
        <v>EUR2F20Y_Quote</v>
      </c>
      <c r="Q111" s="122"/>
      <c r="R111" s="106">
        <f>_xll.qlInterestRateIndexFixingDate(AA111,S111)</f>
        <v>43088</v>
      </c>
      <c r="S111" s="106">
        <f>_xll.qlCalendarAdvance(Calendar,SettlementDate,N111,"mf",TRUE,Trigger)</f>
        <v>43090</v>
      </c>
      <c r="T111" s="106">
        <f>_xll.qlInterestRateIndexMaturity(AA111,S111)</f>
        <v>50395</v>
      </c>
      <c r="U111" s="97">
        <f>_xll.qlIndexFixing(AA111,R111,TRUE,_xll.ohTrigger(Trigger,Trigger6M,InterestRatesTrigger))</f>
        <v>1.7066684504404565E-2</v>
      </c>
      <c r="V111" s="97">
        <f>_xll.qlQuoteValue(P111,_xll.ohTrigger(Trigger,Trigger6M,InterestRatesTrigger))</f>
        <v>1.7070000000000002E-2</v>
      </c>
      <c r="W111" s="94" t="b">
        <f t="shared" si="16"/>
        <v>1</v>
      </c>
      <c r="X111" s="153">
        <f t="shared" si="17"/>
        <v>-3.3154955954364795E-2</v>
      </c>
      <c r="Y111" s="50" t="b">
        <f>ABS(X111/10000)&lt;=ABS('General Settings'!$D$32)</f>
        <v>0</v>
      </c>
      <c r="AA111" s="50" t="str">
        <f>_xll.qlSwapIndex(,,O111,SettlementDays,Currency,Calendar,FixedLegTenor,FixedLegBDC,FixedLegDayCounter,Index6M,DiscountingCurve,Permanent,Trigger,ObjectOverwrite)</f>
        <v>obj_00675#0000</v>
      </c>
      <c r="AB111" s="50" t="str">
        <f>_xll.qlVanillaSwapFromSwapIndex(,AA111,R111)</f>
        <v>obj_0085f#0000</v>
      </c>
      <c r="AC111" s="133"/>
      <c r="AD111" s="87"/>
    </row>
    <row r="112" spans="13:30" x14ac:dyDescent="0.2">
      <c r="M112" s="94" t="s">
        <v>155</v>
      </c>
      <c r="N112" s="94" t="s">
        <v>78</v>
      </c>
      <c r="O112" s="94" t="s">
        <v>90</v>
      </c>
      <c r="P112" s="94" t="str">
        <f t="shared" si="13"/>
        <v>EUR2F25Y_Quote</v>
      </c>
      <c r="Q112" s="122"/>
      <c r="R112" s="106">
        <f>_xll.qlInterestRateIndexFixingDate(AA112,S112)</f>
        <v>43088</v>
      </c>
      <c r="S112" s="106">
        <f>_xll.qlCalendarAdvance(Calendar,SettlementDate,N112,"mf",TRUE,Trigger)</f>
        <v>43090</v>
      </c>
      <c r="T112" s="106">
        <f>_xll.qlInterestRateIndexMaturity(AA112,S112)</f>
        <v>52222</v>
      </c>
      <c r="U112" s="97">
        <f>_xll.qlIndexFixing(AA112,R112,TRUE,_xll.ohTrigger(Trigger,Trigger6M,InterestRatesTrigger))</f>
        <v>1.6882133835776796E-2</v>
      </c>
      <c r="V112" s="97">
        <f>_xll.qlQuoteValue(P112,_xll.ohTrigger(Trigger,Trigger6M,InterestRatesTrigger))</f>
        <v>1.686E-2</v>
      </c>
      <c r="W112" s="94" t="b">
        <f t="shared" si="16"/>
        <v>1</v>
      </c>
      <c r="X112" s="153">
        <f t="shared" si="17"/>
        <v>0.22133835776795563</v>
      </c>
      <c r="Y112" s="50" t="b">
        <f>ABS(X112/10000)&lt;=ABS('General Settings'!$D$32)</f>
        <v>0</v>
      </c>
      <c r="AA112" s="50" t="str">
        <f>_xll.qlSwapIndex(,,O112,SettlementDays,Currency,Calendar,FixedLegTenor,FixedLegBDC,FixedLegDayCounter,Index6M,DiscountingCurve,Permanent,Trigger,ObjectOverwrite)</f>
        <v>obj_00611#0000</v>
      </c>
      <c r="AB112" s="50" t="str">
        <f>_xll.qlVanillaSwapFromSwapIndex(,AA112,R112)</f>
        <v>obj_007fe#0000</v>
      </c>
      <c r="AC112" s="133"/>
      <c r="AD112" s="87"/>
    </row>
    <row r="113" spans="13:30" x14ac:dyDescent="0.2">
      <c r="M113" s="197" t="s">
        <v>155</v>
      </c>
      <c r="N113" s="197" t="s">
        <v>78</v>
      </c>
      <c r="O113" s="197" t="s">
        <v>92</v>
      </c>
      <c r="P113" s="197" t="str">
        <f t="shared" si="13"/>
        <v>EUR2F30Y_Quote</v>
      </c>
      <c r="Q113" s="162"/>
      <c r="R113" s="198">
        <f>_xll.qlInterestRateIndexFixingDate(AA113,S113)</f>
        <v>43088</v>
      </c>
      <c r="S113" s="198">
        <f>_xll.qlCalendarAdvance(Calendar,SettlementDate,N113,"mf",TRUE,Trigger)</f>
        <v>43090</v>
      </c>
      <c r="T113" s="198">
        <f>_xll.qlInterestRateIndexMaturity(AA113,S113)</f>
        <v>54049</v>
      </c>
      <c r="U113" s="199">
        <f>_xll.qlIndexFixing(AA113,R113,TRUE,_xll.ohTrigger(Trigger,Trigger6M,InterestRatesTrigger))</f>
        <v>1.6646174766298542E-2</v>
      </c>
      <c r="V113" s="199">
        <f>_xll.qlQuoteValue(P113,_xll.ohTrigger(Trigger,Trigger6M,InterestRatesTrigger))</f>
        <v>1.6629999999999999E-2</v>
      </c>
      <c r="W113" s="197" t="b">
        <f t="shared" si="16"/>
        <v>1</v>
      </c>
      <c r="X113" s="200">
        <f t="shared" si="17"/>
        <v>0.16174766298542725</v>
      </c>
      <c r="Y113" s="161" t="b">
        <f>ABS(X113/10000)&lt;=ABS('General Settings'!$D$32)</f>
        <v>0</v>
      </c>
      <c r="AA113" s="50" t="str">
        <f>_xll.qlSwapIndex(,,O113,SettlementDays,Currency,Calendar,FixedLegTenor,FixedLegBDC,FixedLegDayCounter,Index6M,DiscountingCurve,Permanent,Trigger,ObjectOverwrite)</f>
        <v>obj_00719#0000</v>
      </c>
      <c r="AB113" s="50" t="str">
        <f>_xll.qlVanillaSwapFromSwapIndex(,AA113,R113)</f>
        <v>obj_00860#0000</v>
      </c>
      <c r="AC113" s="133"/>
      <c r="AD113" s="87"/>
    </row>
    <row r="114" spans="13:30" x14ac:dyDescent="0.2">
      <c r="M114" s="201" t="s">
        <v>155</v>
      </c>
      <c r="N114" s="201" t="s">
        <v>79</v>
      </c>
      <c r="O114" s="201" t="s">
        <v>33</v>
      </c>
      <c r="P114" s="201" t="str">
        <f t="shared" si="13"/>
        <v>EUR3F1Y_Quote</v>
      </c>
      <c r="Q114" s="166"/>
      <c r="R114" s="202">
        <f>_xll.qlInterestRateIndexFixingDate(AA114,S114)</f>
        <v>43453</v>
      </c>
      <c r="S114" s="202">
        <f>_xll.qlCalendarAdvance(Calendar,SettlementDate,N114,"mf",TRUE,Trigger)</f>
        <v>43455</v>
      </c>
      <c r="T114" s="202">
        <f>_xll.qlInterestRateIndexMaturity(AA114,S114)</f>
        <v>43822</v>
      </c>
      <c r="U114" s="203">
        <f>_xll.qlIndexFixing(AA114,R114,TRUE,_xll.ohTrigger(Trigger,Trigger6M,InterestRatesTrigger))</f>
        <v>5.3445918873256549E-3</v>
      </c>
      <c r="V114" s="203">
        <f>_xll.qlQuoteValue(P114,_xll.ohTrigger(Trigger,Trigger6M,InterestRatesTrigger))</f>
        <v>5.3400000000000001E-3</v>
      </c>
      <c r="W114" s="201" t="b">
        <f t="shared" si="16"/>
        <v>1</v>
      </c>
      <c r="X114" s="204">
        <f t="shared" si="17"/>
        <v>4.5918873256547629E-2</v>
      </c>
      <c r="Y114" s="149" t="b">
        <f>ABS(X114/10000)&lt;=ABS('General Settings'!$D$32)</f>
        <v>0</v>
      </c>
      <c r="AA114" s="50" t="str">
        <f>_xll.qlSwapIndex(,,O114,SettlementDays,Currency,Calendar,FixedLegTenor,FixedLegBDC,FixedLegDayCounter,Index6M,DiscountingCurve,Permanent,Trigger,ObjectOverwrite)</f>
        <v>obj_0071b#0000</v>
      </c>
      <c r="AB114" s="50" t="str">
        <f>_xll.qlVanillaSwapFromSwapIndex(,AA114,R114)</f>
        <v>obj_0077c#0000</v>
      </c>
      <c r="AC114" s="133"/>
      <c r="AD114" s="87"/>
    </row>
    <row r="115" spans="13:30" x14ac:dyDescent="0.2">
      <c r="M115" s="94" t="s">
        <v>155</v>
      </c>
      <c r="N115" s="94" t="s">
        <v>79</v>
      </c>
      <c r="O115" s="94" t="s">
        <v>78</v>
      </c>
      <c r="P115" s="94" t="str">
        <f t="shared" si="13"/>
        <v>EUR3F2Y_Quote</v>
      </c>
      <c r="Q115" s="122"/>
      <c r="R115" s="106">
        <f>_xll.qlInterestRateIndexFixingDate(AA115,S115)</f>
        <v>43453</v>
      </c>
      <c r="S115" s="106">
        <f>_xll.qlCalendarAdvance(Calendar,SettlementDate,N115,"mf",TRUE,Trigger)</f>
        <v>43455</v>
      </c>
      <c r="T115" s="106">
        <f>_xll.qlInterestRateIndexMaturity(AA115,S115)</f>
        <v>44186</v>
      </c>
      <c r="U115" s="97">
        <f>_xll.qlIndexFixing(AA115,R115,TRUE,_xll.ohTrigger(Trigger,Trigger6M,InterestRatesTrigger))</f>
        <v>7.0379928809271288E-3</v>
      </c>
      <c r="V115" s="97">
        <f>_xll.qlQuoteValue(P115,_xll.ohTrigger(Trigger,Trigger6M,InterestRatesTrigger))</f>
        <v>7.0399999999999994E-3</v>
      </c>
      <c r="W115" s="94" t="b">
        <f t="shared" si="16"/>
        <v>1</v>
      </c>
      <c r="X115" s="153">
        <f t="shared" si="17"/>
        <v>-2.0071190728705376E-2</v>
      </c>
      <c r="Y115" s="50" t="b">
        <f>ABS(X115/10000)&lt;=ABS('General Settings'!$D$32)</f>
        <v>0</v>
      </c>
      <c r="AA115" s="50" t="str">
        <f>_xll.qlSwapIndex(,,O115,SettlementDays,Currency,Calendar,FixedLegTenor,FixedLegBDC,FixedLegDayCounter,Index6M,DiscountingCurve,Permanent,Trigger,ObjectOverwrite)</f>
        <v>obj_005c1#0000</v>
      </c>
      <c r="AB115" s="50" t="str">
        <f>_xll.qlVanillaSwapFromSwapIndex(,AA115,R115)</f>
        <v>obj_007e1#0000</v>
      </c>
      <c r="AC115" s="133"/>
      <c r="AD115" s="87"/>
    </row>
    <row r="116" spans="13:30" x14ac:dyDescent="0.2">
      <c r="M116" s="94" t="s">
        <v>155</v>
      </c>
      <c r="N116" s="94" t="s">
        <v>79</v>
      </c>
      <c r="O116" s="94" t="s">
        <v>79</v>
      </c>
      <c r="P116" s="94" t="str">
        <f t="shared" si="13"/>
        <v>EUR3F3Y_Quote</v>
      </c>
      <c r="Q116" s="122"/>
      <c r="R116" s="106">
        <f>_xll.qlInterestRateIndexFixingDate(AA116,S116)</f>
        <v>43453</v>
      </c>
      <c r="S116" s="106">
        <f>_xll.qlCalendarAdvance(Calendar,SettlementDate,N116,"mf",TRUE,Trigger)</f>
        <v>43455</v>
      </c>
      <c r="T116" s="106">
        <f>_xll.qlInterestRateIndexMaturity(AA116,S116)</f>
        <v>44551</v>
      </c>
      <c r="U116" s="97">
        <f>_xll.qlIndexFixing(AA116,R116,TRUE,_xll.ohTrigger(Trigger,Trigger6M,InterestRatesTrigger))</f>
        <v>8.514893297983734E-3</v>
      </c>
      <c r="V116" s="97">
        <f>_xll.qlQuoteValue(P116,_xll.ohTrigger(Trigger,Trigger6M,InterestRatesTrigger))</f>
        <v>8.4899999999999993E-3</v>
      </c>
      <c r="W116" s="94" t="b">
        <f t="shared" si="16"/>
        <v>1</v>
      </c>
      <c r="X116" s="153">
        <f t="shared" si="17"/>
        <v>0.248932979837347</v>
      </c>
      <c r="Y116" s="50" t="b">
        <f>ABS(X116/10000)&lt;=ABS('General Settings'!$D$32)</f>
        <v>0</v>
      </c>
      <c r="AA116" s="50" t="str">
        <f>_xll.qlSwapIndex(,,O116,SettlementDays,Currency,Calendar,FixedLegTenor,FixedLegBDC,FixedLegDayCounter,Index6M,DiscountingCurve,Permanent,Trigger,ObjectOverwrite)</f>
        <v>obj_006a9#0000</v>
      </c>
      <c r="AB116" s="50" t="str">
        <f>_xll.qlVanillaSwapFromSwapIndex(,AA116,R116)</f>
        <v>obj_0087d#0000</v>
      </c>
      <c r="AC116" s="133"/>
      <c r="AD116" s="87"/>
    </row>
    <row r="117" spans="13:30" x14ac:dyDescent="0.2">
      <c r="M117" s="94" t="s">
        <v>155</v>
      </c>
      <c r="N117" s="94" t="s">
        <v>79</v>
      </c>
      <c r="O117" s="94" t="s">
        <v>80</v>
      </c>
      <c r="P117" s="94" t="str">
        <f t="shared" si="13"/>
        <v>EUR3F4Y_Quote</v>
      </c>
      <c r="Q117" s="122"/>
      <c r="R117" s="106">
        <f>_xll.qlInterestRateIndexFixingDate(AA117,S117)</f>
        <v>43453</v>
      </c>
      <c r="S117" s="106">
        <f>_xll.qlCalendarAdvance(Calendar,SettlementDate,N117,"mf",TRUE,Trigger)</f>
        <v>43455</v>
      </c>
      <c r="T117" s="106">
        <f>_xll.qlInterestRateIndexMaturity(AA117,S117)</f>
        <v>44916</v>
      </c>
      <c r="U117" s="97">
        <f>_xll.qlIndexFixing(AA117,R117,TRUE,_xll.ohTrigger(Trigger,Trigger6M,InterestRatesTrigger))</f>
        <v>9.9838853975057554E-3</v>
      </c>
      <c r="V117" s="97">
        <f>_xll.qlQuoteValue(P117,_xll.ohTrigger(Trigger,Trigger6M,InterestRatesTrigger))</f>
        <v>9.9700000000000014E-3</v>
      </c>
      <c r="W117" s="94" t="b">
        <f t="shared" si="16"/>
        <v>1</v>
      </c>
      <c r="X117" s="153">
        <f t="shared" si="17"/>
        <v>0.13885397505753946</v>
      </c>
      <c r="Y117" s="50" t="b">
        <f>ABS(X117/10000)&lt;=ABS('General Settings'!$D$32)</f>
        <v>0</v>
      </c>
      <c r="AA117" s="50" t="str">
        <f>_xll.qlSwapIndex(,,O117,SettlementDays,Currency,Calendar,FixedLegTenor,FixedLegBDC,FixedLegDayCounter,Index6M,DiscountingCurve,Permanent,Trigger,ObjectOverwrite)</f>
        <v>obj_005e8#0000</v>
      </c>
      <c r="AB117" s="50" t="str">
        <f>_xll.qlVanillaSwapFromSwapIndex(,AA117,R117)</f>
        <v>obj_0078b#0000</v>
      </c>
      <c r="AC117" s="133"/>
      <c r="AD117" s="87"/>
    </row>
    <row r="118" spans="13:30" x14ac:dyDescent="0.2">
      <c r="M118" s="94" t="s">
        <v>155</v>
      </c>
      <c r="N118" s="94" t="s">
        <v>79</v>
      </c>
      <c r="O118" s="94" t="s">
        <v>81</v>
      </c>
      <c r="P118" s="94" t="str">
        <f t="shared" si="13"/>
        <v>EUR3F5Y_Quote</v>
      </c>
      <c r="Q118" s="122"/>
      <c r="R118" s="106">
        <f>_xll.qlInterestRateIndexFixingDate(AA118,S118)</f>
        <v>43453</v>
      </c>
      <c r="S118" s="106">
        <f>_xll.qlCalendarAdvance(Calendar,SettlementDate,N118,"mf",TRUE,Trigger)</f>
        <v>43455</v>
      </c>
      <c r="T118" s="106">
        <f>_xll.qlInterestRateIndexMaturity(AA118,S118)</f>
        <v>45281</v>
      </c>
      <c r="U118" s="97">
        <f>_xll.qlIndexFixing(AA118,R118,TRUE,_xll.ohTrigger(Trigger,Trigger6M,InterestRatesTrigger))</f>
        <v>1.1361369543320111E-2</v>
      </c>
      <c r="V118" s="97">
        <f>_xll.qlQuoteValue(P118,_xll.ohTrigger(Trigger,Trigger6M,InterestRatesTrigger))</f>
        <v>1.1350000000000001E-2</v>
      </c>
      <c r="W118" s="94" t="b">
        <f t="shared" si="16"/>
        <v>1</v>
      </c>
      <c r="X118" s="153">
        <f t="shared" si="17"/>
        <v>0.11369543320110045</v>
      </c>
      <c r="Y118" s="50" t="b">
        <f>ABS(X118/10000)&lt;=ABS('General Settings'!$D$32)</f>
        <v>0</v>
      </c>
      <c r="AA118" s="50" t="str">
        <f>_xll.qlSwapIndex(,,O118,SettlementDays,Currency,Calendar,FixedLegTenor,FixedLegBDC,FixedLegDayCounter,Index6M,DiscountingCurve,Permanent,Trigger,ObjectOverwrite)</f>
        <v>obj_006c0#0000</v>
      </c>
      <c r="AB118" s="50" t="str">
        <f>_xll.qlVanillaSwapFromSwapIndex(,AA118,R118)</f>
        <v>obj_007ef#0000</v>
      </c>
      <c r="AC118" s="133"/>
      <c r="AD118" s="87"/>
    </row>
    <row r="119" spans="13:30" x14ac:dyDescent="0.2">
      <c r="M119" s="94" t="s">
        <v>155</v>
      </c>
      <c r="N119" s="94" t="s">
        <v>79</v>
      </c>
      <c r="O119" s="94" t="s">
        <v>82</v>
      </c>
      <c r="P119" s="94" t="str">
        <f t="shared" si="13"/>
        <v>EUR3F6Y_Quote</v>
      </c>
      <c r="Q119" s="122"/>
      <c r="R119" s="106">
        <f>_xll.qlInterestRateIndexFixingDate(AA119,S119)</f>
        <v>43453</v>
      </c>
      <c r="S119" s="106">
        <f>_xll.qlCalendarAdvance(Calendar,SettlementDate,N119,"mf",TRUE,Trigger)</f>
        <v>43455</v>
      </c>
      <c r="T119" s="106">
        <f>_xll.qlInterestRateIndexMaturity(AA119,S119)</f>
        <v>45649</v>
      </c>
      <c r="U119" s="97">
        <f>_xll.qlIndexFixing(AA119,R119,TRUE,_xll.ohTrigger(Trigger,Trigger6M,InterestRatesTrigger))</f>
        <v>1.2604980726701947E-2</v>
      </c>
      <c r="V119" s="97">
        <f>_xll.qlQuoteValue(P119,_xll.ohTrigger(Trigger,Trigger6M,InterestRatesTrigger))</f>
        <v>1.2589999999999999E-2</v>
      </c>
      <c r="W119" s="94" t="b">
        <f t="shared" si="16"/>
        <v>1</v>
      </c>
      <c r="X119" s="153">
        <f t="shared" si="17"/>
        <v>0.14980726701948124</v>
      </c>
      <c r="Y119" s="50" t="b">
        <f>ABS(X119/10000)&lt;=ABS('General Settings'!$D$32)</f>
        <v>0</v>
      </c>
      <c r="AA119" s="50" t="str">
        <f>_xll.qlSwapIndex(,,O119,SettlementDays,Currency,Calendar,FixedLegTenor,FixedLegBDC,FixedLegDayCounter,Index6M,DiscountingCurve,Permanent,Trigger,ObjectOverwrite)</f>
        <v>obj_0064a#0000</v>
      </c>
      <c r="AB119" s="50" t="str">
        <f>_xll.qlVanillaSwapFromSwapIndex(,AA119,R119)</f>
        <v>obj_0077d#0000</v>
      </c>
      <c r="AC119" s="133"/>
      <c r="AD119" s="87"/>
    </row>
    <row r="120" spans="13:30" x14ac:dyDescent="0.2">
      <c r="M120" s="94" t="s">
        <v>155</v>
      </c>
      <c r="N120" s="94" t="s">
        <v>79</v>
      </c>
      <c r="O120" s="94" t="s">
        <v>83</v>
      </c>
      <c r="P120" s="94" t="str">
        <f t="shared" si="13"/>
        <v>EUR3F7Y_Quote</v>
      </c>
      <c r="Q120" s="122"/>
      <c r="R120" s="106">
        <f>_xll.qlInterestRateIndexFixingDate(AA120,S120)</f>
        <v>43453</v>
      </c>
      <c r="S120" s="106">
        <f>_xll.qlCalendarAdvance(Calendar,SettlementDate,N120,"mf",TRUE,Trigger)</f>
        <v>43455</v>
      </c>
      <c r="T120" s="106">
        <f>_xll.qlInterestRateIndexMaturity(AA120,S120)</f>
        <v>46013</v>
      </c>
      <c r="U120" s="97">
        <f>_xll.qlIndexFixing(AA120,R120,TRUE,_xll.ohTrigger(Trigger,Trigger6M,InterestRatesTrigger))</f>
        <v>1.3654880422324855E-2</v>
      </c>
      <c r="V120" s="97">
        <f>_xll.qlQuoteValue(P120,_xll.ohTrigger(Trigger,Trigger6M,InterestRatesTrigger))</f>
        <v>1.3639999999999999E-2</v>
      </c>
      <c r="W120" s="94" t="b">
        <f t="shared" si="16"/>
        <v>1</v>
      </c>
      <c r="X120" s="153">
        <f t="shared" si="17"/>
        <v>0.14880422324855744</v>
      </c>
      <c r="Y120" s="50" t="b">
        <f>ABS(X120/10000)&lt;=ABS('General Settings'!$D$32)</f>
        <v>0</v>
      </c>
      <c r="AA120" s="50" t="str">
        <f>_xll.qlSwapIndex(,,O120,SettlementDays,Currency,Calendar,FixedLegTenor,FixedLegBDC,FixedLegDayCounter,Index6M,DiscountingCurve,Permanent,Trigger,ObjectOverwrite)</f>
        <v>obj_00674#0000</v>
      </c>
      <c r="AB120" s="50" t="str">
        <f>_xll.qlVanillaSwapFromSwapIndex(,AA120,R120)</f>
        <v>obj_007e4#0000</v>
      </c>
      <c r="AC120" s="133"/>
      <c r="AD120" s="87"/>
    </row>
    <row r="121" spans="13:30" x14ac:dyDescent="0.2">
      <c r="M121" s="94" t="s">
        <v>155</v>
      </c>
      <c r="N121" s="94" t="s">
        <v>79</v>
      </c>
      <c r="O121" s="94" t="s">
        <v>84</v>
      </c>
      <c r="P121" s="94" t="str">
        <f t="shared" si="13"/>
        <v>EUR3F8Y_Quote</v>
      </c>
      <c r="Q121" s="122"/>
      <c r="R121" s="106">
        <f>_xll.qlInterestRateIndexFixingDate(AA121,S121)</f>
        <v>43453</v>
      </c>
      <c r="S121" s="106">
        <f>_xll.qlCalendarAdvance(Calendar,SettlementDate,N121,"mf",TRUE,Trigger)</f>
        <v>43455</v>
      </c>
      <c r="T121" s="106">
        <f>_xll.qlInterestRateIndexMaturity(AA121,S121)</f>
        <v>46377</v>
      </c>
      <c r="U121" s="97">
        <f>_xll.qlIndexFixing(AA121,R121,TRUE,_xll.ohTrigger(Trigger,Trigger6M,InterestRatesTrigger))</f>
        <v>1.4560977961541464E-2</v>
      </c>
      <c r="V121" s="97">
        <f>_xll.qlQuoteValue(P121,_xll.ohTrigger(Trigger,Trigger6M,InterestRatesTrigger))</f>
        <v>1.455E-2</v>
      </c>
      <c r="W121" s="94" t="b">
        <f t="shared" si="16"/>
        <v>1</v>
      </c>
      <c r="X121" s="153">
        <f t="shared" si="17"/>
        <v>0.10977961541463327</v>
      </c>
      <c r="Y121" s="50" t="b">
        <f>ABS(X121/10000)&lt;=ABS('General Settings'!$D$32)</f>
        <v>0</v>
      </c>
      <c r="AA121" s="50" t="str">
        <f>_xll.qlSwapIndex(,,O121,SettlementDays,Currency,Calendar,FixedLegTenor,FixedLegBDC,FixedLegDayCounter,Index6M,DiscountingCurve,Permanent,Trigger,ObjectOverwrite)</f>
        <v>obj_006cc#0000</v>
      </c>
      <c r="AB121" s="50" t="str">
        <f>_xll.qlVanillaSwapFromSwapIndex(,AA121,R121)</f>
        <v>obj_00880#0000</v>
      </c>
      <c r="AC121" s="133"/>
      <c r="AD121" s="87"/>
    </row>
    <row r="122" spans="13:30" x14ac:dyDescent="0.2">
      <c r="M122" s="94" t="s">
        <v>155</v>
      </c>
      <c r="N122" s="94" t="s">
        <v>79</v>
      </c>
      <c r="O122" s="94" t="s">
        <v>85</v>
      </c>
      <c r="P122" s="94" t="str">
        <f t="shared" si="13"/>
        <v>EUR3F9Y_Quote</v>
      </c>
      <c r="Q122" s="122"/>
      <c r="R122" s="106">
        <f>_xll.qlInterestRateIndexFixingDate(AA122,S122)</f>
        <v>43453</v>
      </c>
      <c r="S122" s="106">
        <f>_xll.qlCalendarAdvance(Calendar,SettlementDate,N122,"mf",TRUE,Trigger)</f>
        <v>43455</v>
      </c>
      <c r="T122" s="106">
        <f>_xll.qlInterestRateIndexMaturity(AA122,S122)</f>
        <v>46742</v>
      </c>
      <c r="U122" s="97">
        <f>_xll.qlIndexFixing(AA122,R122,TRUE,_xll.ohTrigger(Trigger,Trigger6M,InterestRatesTrigger))</f>
        <v>1.5337629813874204E-2</v>
      </c>
      <c r="V122" s="97">
        <f>_xll.qlQuoteValue(P122,_xll.ohTrigger(Trigger,Trigger6M,InterestRatesTrigger))</f>
        <v>1.532E-2</v>
      </c>
      <c r="W122" s="94" t="b">
        <f t="shared" si="16"/>
        <v>1</v>
      </c>
      <c r="X122" s="153">
        <f t="shared" si="17"/>
        <v>0.17629813874204051</v>
      </c>
      <c r="Y122" s="50" t="b">
        <f>ABS(X122/10000)&lt;=ABS('General Settings'!$D$32)</f>
        <v>0</v>
      </c>
      <c r="AA122" s="50" t="str">
        <f>_xll.qlSwapIndex(,,O122,SettlementDays,Currency,Calendar,FixedLegTenor,FixedLegBDC,FixedLegDayCounter,Index6M,DiscountingCurve,Permanent,Trigger,ObjectOverwrite)</f>
        <v>obj_006a0#0000</v>
      </c>
      <c r="AB122" s="50" t="str">
        <f>_xll.qlVanillaSwapFromSwapIndex(,AA122,R122)</f>
        <v>obj_0081c#0000</v>
      </c>
      <c r="AC122" s="133"/>
      <c r="AD122" s="87"/>
    </row>
    <row r="123" spans="13:30" x14ac:dyDescent="0.2">
      <c r="M123" s="94" t="s">
        <v>155</v>
      </c>
      <c r="N123" s="94" t="s">
        <v>79</v>
      </c>
      <c r="O123" s="94" t="s">
        <v>86</v>
      </c>
      <c r="P123" s="94" t="str">
        <f t="shared" si="13"/>
        <v>EUR3F10Y_Quote</v>
      </c>
      <c r="Q123" s="122"/>
      <c r="R123" s="106">
        <f>_xll.qlInterestRateIndexFixingDate(AA123,S123)</f>
        <v>43453</v>
      </c>
      <c r="S123" s="106">
        <f>_xll.qlCalendarAdvance(Calendar,SettlementDate,N123,"mf",TRUE,Trigger)</f>
        <v>43455</v>
      </c>
      <c r="T123" s="106">
        <f>_xll.qlInterestRateIndexMaturity(AA123,S123)</f>
        <v>47108</v>
      </c>
      <c r="U123" s="97">
        <f>_xll.qlIndexFixing(AA123,R123,TRUE,_xll.ohTrigger(Trigger,Trigger6M,InterestRatesTrigger))</f>
        <v>1.599352705480073E-2</v>
      </c>
      <c r="V123" s="97">
        <f>_xll.qlQuoteValue(P123,_xll.ohTrigger(Trigger,Trigger6M,InterestRatesTrigger))</f>
        <v>1.5980000000000001E-2</v>
      </c>
      <c r="W123" s="94" t="b">
        <f t="shared" si="16"/>
        <v>1</v>
      </c>
      <c r="X123" s="153">
        <f t="shared" si="17"/>
        <v>0.13527054800729216</v>
      </c>
      <c r="Y123" s="50" t="b">
        <f>ABS(X123/10000)&lt;=ABS('General Settings'!$D$32)</f>
        <v>0</v>
      </c>
      <c r="AA123" s="50" t="str">
        <f>_xll.qlSwapIndex(,,O123,SettlementDays,Currency,Calendar,FixedLegTenor,FixedLegBDC,FixedLegDayCounter,Index6M,DiscountingCurve,Permanent,Trigger,ObjectOverwrite)</f>
        <v>obj_006fb#0000</v>
      </c>
      <c r="AB123" s="50" t="str">
        <f>_xll.qlVanillaSwapFromSwapIndex(,AA123,R123)</f>
        <v>obj_0080c#0000</v>
      </c>
      <c r="AC123" s="133"/>
      <c r="AD123" s="87"/>
    </row>
    <row r="124" spans="13:30" x14ac:dyDescent="0.2">
      <c r="M124" s="94" t="s">
        <v>155</v>
      </c>
      <c r="N124" s="94" t="s">
        <v>79</v>
      </c>
      <c r="O124" s="94" t="s">
        <v>112</v>
      </c>
      <c r="P124" s="94" t="str">
        <f t="shared" si="13"/>
        <v>EUR3F11Y_Quote</v>
      </c>
      <c r="Q124" s="122"/>
      <c r="R124" s="106">
        <f>_xll.qlInterestRateIndexFixingDate(AA124,S124)</f>
        <v>43453</v>
      </c>
      <c r="S124" s="106">
        <f>_xll.qlCalendarAdvance(Calendar,SettlementDate,N124,"mf",TRUE,Trigger)</f>
        <v>43455</v>
      </c>
      <c r="T124" s="106">
        <f>_xll.qlInterestRateIndexMaturity(AA124,S124)</f>
        <v>47473</v>
      </c>
      <c r="U124" s="97">
        <f>_xll.qlIndexFixing(AA124,R124,TRUE,_xll.ohTrigger(Trigger,Trigger6M,InterestRatesTrigger))</f>
        <v>1.6529840267419611E-2</v>
      </c>
      <c r="V124" s="97">
        <f>_xll.qlQuoteValue(P124,_xll.ohTrigger(Trigger,Trigger6M,InterestRatesTrigger))</f>
        <v>1.652E-2</v>
      </c>
      <c r="W124" s="94" t="b">
        <f t="shared" si="16"/>
        <v>1</v>
      </c>
      <c r="X124" s="153">
        <f t="shared" si="17"/>
        <v>9.8402674196113038E-2</v>
      </c>
      <c r="Y124" s="50" t="b">
        <f>ABS(X124/10000)&lt;=ABS('General Settings'!$D$32)</f>
        <v>0</v>
      </c>
      <c r="AA124" s="50" t="str">
        <f>_xll.qlSwapIndex(,,O124,SettlementDays,Currency,Calendar,FixedLegTenor,FixedLegBDC,FixedLegDayCounter,Index6M,DiscountingCurve,Permanent,Trigger,ObjectOverwrite)</f>
        <v>obj_0066b#0000</v>
      </c>
      <c r="AB124" s="50" t="str">
        <f>_xll.qlVanillaSwapFromSwapIndex(,AA124,R124)</f>
        <v>obj_00836#0000</v>
      </c>
      <c r="AD124" s="87"/>
    </row>
    <row r="125" spans="13:30" x14ac:dyDescent="0.2">
      <c r="M125" s="94" t="s">
        <v>155</v>
      </c>
      <c r="N125" s="94" t="s">
        <v>79</v>
      </c>
      <c r="O125" s="94" t="s">
        <v>87</v>
      </c>
      <c r="P125" s="94" t="str">
        <f t="shared" si="13"/>
        <v>EUR3F12Y_Quote</v>
      </c>
      <c r="Q125" s="122"/>
      <c r="R125" s="106">
        <f>_xll.qlInterestRateIndexFixingDate(AA125,S125)</f>
        <v>43453</v>
      </c>
      <c r="S125" s="106">
        <f>_xll.qlCalendarAdvance(Calendar,SettlementDate,N125,"mf",TRUE,Trigger)</f>
        <v>43455</v>
      </c>
      <c r="T125" s="106">
        <f>_xll.qlInterestRateIndexMaturity(AA125,S125)</f>
        <v>47840</v>
      </c>
      <c r="U125" s="97">
        <f>_xll.qlIndexFixing(AA125,R125,TRUE,_xll.ohTrigger(Trigger,Trigger6M,InterestRatesTrigger))</f>
        <v>1.6968515423949417E-2</v>
      </c>
      <c r="V125" s="97">
        <f>_xll.qlQuoteValue(P125,_xll.ohTrigger(Trigger,Trigger6M,InterestRatesTrigger))</f>
        <v>1.6959999999999999E-2</v>
      </c>
      <c r="W125" s="94" t="b">
        <f t="shared" si="16"/>
        <v>1</v>
      </c>
      <c r="X125" s="153">
        <f t="shared" si="17"/>
        <v>8.5154239494178441E-2</v>
      </c>
      <c r="Y125" s="50" t="b">
        <f>ABS(X125/10000)&lt;=ABS('General Settings'!$D$32)</f>
        <v>0</v>
      </c>
      <c r="AA125" s="50" t="str">
        <f>_xll.qlSwapIndex(,,O125,SettlementDays,Currency,Calendar,FixedLegTenor,FixedLegBDC,FixedLegDayCounter,Index6M,DiscountingCurve,Permanent,Trigger,ObjectOverwrite)</f>
        <v>obj_0059c#0000</v>
      </c>
      <c r="AB125" s="50" t="str">
        <f>_xll.qlVanillaSwapFromSwapIndex(,AA125,R125)</f>
        <v>obj_0082e#0000</v>
      </c>
    </row>
    <row r="126" spans="13:30" x14ac:dyDescent="0.2">
      <c r="M126" s="94" t="s">
        <v>155</v>
      </c>
      <c r="N126" s="94" t="s">
        <v>79</v>
      </c>
      <c r="O126" s="94" t="s">
        <v>113</v>
      </c>
      <c r="P126" s="94" t="str">
        <f t="shared" si="13"/>
        <v>EUR3F13Y_Quote</v>
      </c>
      <c r="Q126" s="122"/>
      <c r="R126" s="106">
        <f>_xll.qlInterestRateIndexFixingDate(AA126,S126)</f>
        <v>43453</v>
      </c>
      <c r="S126" s="106">
        <f>_xll.qlCalendarAdvance(Calendar,SettlementDate,N126,"mf",TRUE,Trigger)</f>
        <v>43455</v>
      </c>
      <c r="T126" s="106">
        <f>_xll.qlInterestRateIndexMaturity(AA126,S126)</f>
        <v>48204</v>
      </c>
      <c r="U126" s="97">
        <f>_xll.qlIndexFixing(AA126,R126,TRUE,_xll.ohTrigger(Trigger,Trigger6M,InterestRatesTrigger))</f>
        <v>1.7316568565798988E-2</v>
      </c>
      <c r="V126" s="97">
        <f>_xll.qlQuoteValue(P126,_xll.ohTrigger(Trigger,Trigger6M,InterestRatesTrigger))</f>
        <v>1.7299999999999999E-2</v>
      </c>
      <c r="W126" s="94" t="b">
        <f t="shared" si="16"/>
        <v>1</v>
      </c>
      <c r="X126" s="153">
        <f t="shared" si="17"/>
        <v>0.16568565798989049</v>
      </c>
      <c r="Y126" s="50" t="b">
        <f>ABS(X126/10000)&lt;=ABS('General Settings'!$D$32)</f>
        <v>0</v>
      </c>
      <c r="AA126" s="50" t="str">
        <f>_xll.qlSwapIndex(,,O126,SettlementDays,Currency,Calendar,FixedLegTenor,FixedLegBDC,FixedLegDayCounter,Index6M,DiscountingCurve,Permanent,Trigger,ObjectOverwrite)</f>
        <v>obj_00631#0000</v>
      </c>
      <c r="AB126" s="50" t="str">
        <f>_xll.qlVanillaSwapFromSwapIndex(,AA126,R126)</f>
        <v>obj_00895#0000</v>
      </c>
    </row>
    <row r="127" spans="13:30" x14ac:dyDescent="0.2">
      <c r="M127" s="94" t="s">
        <v>155</v>
      </c>
      <c r="N127" s="94" t="s">
        <v>79</v>
      </c>
      <c r="O127" s="94" t="s">
        <v>114</v>
      </c>
      <c r="P127" s="94" t="str">
        <f t="shared" si="13"/>
        <v>EUR3F14Y_Quote</v>
      </c>
      <c r="Q127" s="122"/>
      <c r="R127" s="106">
        <f>_xll.qlInterestRateIndexFixingDate(AA127,S127)</f>
        <v>43453</v>
      </c>
      <c r="S127" s="106">
        <f>_xll.qlCalendarAdvance(Calendar,SettlementDate,N127,"mf",TRUE,Trigger)</f>
        <v>43455</v>
      </c>
      <c r="T127" s="106">
        <f>_xll.qlInterestRateIndexMaturity(AA127,S127)</f>
        <v>48569</v>
      </c>
      <c r="U127" s="97">
        <f>_xll.qlIndexFixing(AA127,R127,TRUE,_xll.ohTrigger(Trigger,Trigger6M,InterestRatesTrigger))</f>
        <v>1.7590157435548769E-2</v>
      </c>
      <c r="V127" s="97">
        <f>_xll.qlQuoteValue(P127,_xll.ohTrigger(Trigger,Trigger6M,InterestRatesTrigger))</f>
        <v>1.7579999999999998E-2</v>
      </c>
      <c r="W127" s="94" t="b">
        <f t="shared" si="16"/>
        <v>1</v>
      </c>
      <c r="X127" s="153">
        <f t="shared" si="17"/>
        <v>0.10157435548770882</v>
      </c>
      <c r="Y127" s="50" t="b">
        <f>ABS(X127/10000)&lt;=ABS('General Settings'!$D$32)</f>
        <v>0</v>
      </c>
      <c r="AA127" s="50" t="str">
        <f>_xll.qlSwapIndex(,,O127,SettlementDays,Currency,Calendar,FixedLegTenor,FixedLegBDC,FixedLegDayCounter,Index6M,DiscountingCurve,Permanent,Trigger,ObjectOverwrite)</f>
        <v>obj_00707#0000</v>
      </c>
      <c r="AB127" s="50" t="str">
        <f>_xll.qlVanillaSwapFromSwapIndex(,AA127,R127)</f>
        <v>obj_0088e#0000</v>
      </c>
    </row>
    <row r="128" spans="13:30" x14ac:dyDescent="0.2">
      <c r="M128" s="94" t="s">
        <v>155</v>
      </c>
      <c r="N128" s="94" t="s">
        <v>79</v>
      </c>
      <c r="O128" s="94" t="s">
        <v>88</v>
      </c>
      <c r="P128" s="94" t="str">
        <f t="shared" si="13"/>
        <v>EUR3F15Y_Quote</v>
      </c>
      <c r="Q128" s="122"/>
      <c r="R128" s="106">
        <f>_xll.qlInterestRateIndexFixingDate(AA128,S128)</f>
        <v>43453</v>
      </c>
      <c r="S128" s="106">
        <f>_xll.qlCalendarAdvance(Calendar,SettlementDate,N128,"mf",TRUE,Trigger)</f>
        <v>43455</v>
      </c>
      <c r="T128" s="106">
        <f>_xll.qlInterestRateIndexMaturity(AA128,S128)</f>
        <v>48934</v>
      </c>
      <c r="U128" s="97">
        <f>_xll.qlIndexFixing(AA128,R128,TRUE,_xll.ohTrigger(Trigger,Trigger6M,InterestRatesTrigger))</f>
        <v>1.7788232996992878E-2</v>
      </c>
      <c r="V128" s="97">
        <f>_xll.qlQuoteValue(P128,_xll.ohTrigger(Trigger,Trigger6M,InterestRatesTrigger))</f>
        <v>1.7769999999999998E-2</v>
      </c>
      <c r="W128" s="94" t="b">
        <f t="shared" si="16"/>
        <v>1</v>
      </c>
      <c r="X128" s="153">
        <f t="shared" si="17"/>
        <v>0.18232996992880585</v>
      </c>
      <c r="Y128" s="50" t="b">
        <f>ABS(X128/10000)&lt;=ABS('General Settings'!$D$32)</f>
        <v>0</v>
      </c>
      <c r="AA128" s="50" t="str">
        <f>_xll.qlSwapIndex(,,O128,SettlementDays,Currency,Calendar,FixedLegTenor,FixedLegBDC,FixedLegDayCounter,Index6M,DiscountingCurve,Permanent,Trigger,ObjectOverwrite)</f>
        <v>obj_005ee#0000</v>
      </c>
      <c r="AB128" s="50" t="str">
        <f>_xll.qlVanillaSwapFromSwapIndex(,AA128,R128)</f>
        <v>obj_007e0#0000</v>
      </c>
    </row>
    <row r="129" spans="13:28" x14ac:dyDescent="0.2">
      <c r="M129" s="94" t="s">
        <v>155</v>
      </c>
      <c r="N129" s="94" t="s">
        <v>79</v>
      </c>
      <c r="O129" s="94" t="s">
        <v>89</v>
      </c>
      <c r="P129" s="94" t="str">
        <f t="shared" si="13"/>
        <v>EUR3F20Y_Quote</v>
      </c>
      <c r="Q129" s="122"/>
      <c r="R129" s="106">
        <f>_xll.qlInterestRateIndexFixingDate(AA129,S129)</f>
        <v>43453</v>
      </c>
      <c r="S129" s="106">
        <f>_xll.qlCalendarAdvance(Calendar,SettlementDate,N129,"mf",TRUE,Trigger)</f>
        <v>43455</v>
      </c>
      <c r="T129" s="106">
        <f>_xll.qlInterestRateIndexMaturity(AA129,S129)</f>
        <v>50760</v>
      </c>
      <c r="U129" s="97">
        <f>_xll.qlIndexFixing(AA129,R129,TRUE,_xll.ohTrigger(Trigger,Trigger6M,InterestRatesTrigger))</f>
        <v>1.7936220850948762E-2</v>
      </c>
      <c r="V129" s="97">
        <f>_xll.qlQuoteValue(P129,_xll.ohTrigger(Trigger,Trigger6M,InterestRatesTrigger))</f>
        <v>1.7929999999999998E-2</v>
      </c>
      <c r="W129" s="94" t="b">
        <f t="shared" si="16"/>
        <v>1</v>
      </c>
      <c r="X129" s="153">
        <f t="shared" si="17"/>
        <v>6.2208509487640673E-2</v>
      </c>
      <c r="Y129" s="50" t="b">
        <f>ABS(X129/10000)&lt;=ABS('General Settings'!$D$32)</f>
        <v>0</v>
      </c>
      <c r="AA129" s="50" t="str">
        <f>_xll.qlSwapIndex(,,O129,SettlementDays,Currency,Calendar,FixedLegTenor,FixedLegBDC,FixedLegDayCounter,Index6M,DiscountingCurve,Permanent,Trigger,ObjectOverwrite)</f>
        <v>obj_006b8#0000</v>
      </c>
      <c r="AB129" s="50" t="str">
        <f>_xll.qlVanillaSwapFromSwapIndex(,AA129,R129)</f>
        <v>obj_0079e#0000</v>
      </c>
    </row>
    <row r="130" spans="13:28" x14ac:dyDescent="0.2">
      <c r="M130" s="94" t="s">
        <v>155</v>
      </c>
      <c r="N130" s="94" t="s">
        <v>79</v>
      </c>
      <c r="O130" s="94" t="s">
        <v>90</v>
      </c>
      <c r="P130" s="94" t="str">
        <f t="shared" si="13"/>
        <v>EUR3F25Y_Quote</v>
      </c>
      <c r="Q130" s="122"/>
      <c r="R130" s="106">
        <f>_xll.qlInterestRateIndexFixingDate(AA130,S130)</f>
        <v>43453</v>
      </c>
      <c r="S130" s="106">
        <f>_xll.qlCalendarAdvance(Calendar,SettlementDate,N130,"mf",TRUE,Trigger)</f>
        <v>43455</v>
      </c>
      <c r="T130" s="106">
        <f>_xll.qlInterestRateIndexMaturity(AA130,S130)</f>
        <v>52586</v>
      </c>
      <c r="U130" s="97">
        <f>_xll.qlIndexFixing(AA130,R130,TRUE,_xll.ohTrigger(Trigger,Trigger6M,InterestRatesTrigger))</f>
        <v>1.7547587569467778E-2</v>
      </c>
      <c r="V130" s="97">
        <f>_xll.qlQuoteValue(P130,_xll.ohTrigger(Trigger,Trigger6M,InterestRatesTrigger))</f>
        <v>1.7520000000000001E-2</v>
      </c>
      <c r="W130" s="94" t="b">
        <f t="shared" si="16"/>
        <v>1</v>
      </c>
      <c r="X130" s="153">
        <f t="shared" si="17"/>
        <v>0.27587569467777545</v>
      </c>
      <c r="Y130" s="50" t="b">
        <f>ABS(X130/10000)&lt;=ABS('General Settings'!$D$32)</f>
        <v>0</v>
      </c>
      <c r="AA130" s="50" t="str">
        <f>_xll.qlSwapIndex(,,O130,SettlementDays,Currency,Calendar,FixedLegTenor,FixedLegBDC,FixedLegDayCounter,Index6M,DiscountingCurve,Permanent,Trigger,ObjectOverwrite)</f>
        <v>obj_00728#0000</v>
      </c>
      <c r="AB130" s="50" t="str">
        <f>_xll.qlVanillaSwapFromSwapIndex(,AA130,R130)</f>
        <v>obj_007bc#0000</v>
      </c>
    </row>
    <row r="131" spans="13:28" x14ac:dyDescent="0.2">
      <c r="M131" s="197" t="s">
        <v>155</v>
      </c>
      <c r="N131" s="197" t="s">
        <v>79</v>
      </c>
      <c r="O131" s="197" t="s">
        <v>92</v>
      </c>
      <c r="P131" s="197" t="str">
        <f t="shared" si="13"/>
        <v>EUR3F30Y_Quote</v>
      </c>
      <c r="Q131" s="162"/>
      <c r="R131" s="198">
        <f>_xll.qlInterestRateIndexFixingDate(AA131,S131)</f>
        <v>43453</v>
      </c>
      <c r="S131" s="198">
        <f>_xll.qlCalendarAdvance(Calendar,SettlementDate,N131,"mf",TRUE,Trigger)</f>
        <v>43455</v>
      </c>
      <c r="T131" s="198">
        <f>_xll.qlInterestRateIndexMaturity(AA131,S131)</f>
        <v>54413</v>
      </c>
      <c r="U131" s="199">
        <f>_xll.qlIndexFixing(AA131,R131,TRUE,_xll.ohTrigger(Trigger,Trigger6M,InterestRatesTrigger))</f>
        <v>1.7239685593556944E-2</v>
      </c>
      <c r="V131" s="199">
        <f>_xll.qlQuoteValue(P131,_xll.ohTrigger(Trigger,Trigger6M,InterestRatesTrigger))</f>
        <v>1.7230000000000002E-2</v>
      </c>
      <c r="W131" s="197" t="b">
        <f t="shared" si="16"/>
        <v>1</v>
      </c>
      <c r="X131" s="200">
        <f t="shared" si="17"/>
        <v>9.6855935569420404E-2</v>
      </c>
      <c r="Y131" s="161" t="b">
        <f>ABS(X131/10000)&lt;=ABS('General Settings'!$D$32)</f>
        <v>0</v>
      </c>
      <c r="AA131" s="50" t="str">
        <f>_xll.qlSwapIndex(,,O131,SettlementDays,Currency,Calendar,FixedLegTenor,FixedLegBDC,FixedLegDayCounter,Index6M,DiscountingCurve,Permanent,Trigger,ObjectOverwrite)</f>
        <v>obj_00610#0000</v>
      </c>
      <c r="AB131" s="50" t="str">
        <f>_xll.qlVanillaSwapFromSwapIndex(,AA131,R131)</f>
        <v>obj_00868#0000</v>
      </c>
    </row>
    <row r="132" spans="13:28" x14ac:dyDescent="0.2">
      <c r="M132" s="201" t="s">
        <v>155</v>
      </c>
      <c r="N132" s="201" t="s">
        <v>80</v>
      </c>
      <c r="O132" s="201" t="s">
        <v>33</v>
      </c>
      <c r="P132" s="201" t="str">
        <f t="shared" si="13"/>
        <v>EUR4F1Y_Quote</v>
      </c>
      <c r="Q132" s="166"/>
      <c r="R132" s="202">
        <f>_xll.qlInterestRateIndexFixingDate(AA132,S132)</f>
        <v>43818</v>
      </c>
      <c r="S132" s="202">
        <f>_xll.qlCalendarAdvance(Calendar,SettlementDate,N132,"mf",TRUE,Trigger)</f>
        <v>43822</v>
      </c>
      <c r="T132" s="202">
        <f>_xll.qlInterestRateIndexMaturity(AA132,S132)</f>
        <v>44188</v>
      </c>
      <c r="U132" s="203">
        <f>_xll.qlIndexFixing(AA132,R132,TRUE,_xll.ohTrigger(Trigger,Trigger6M,InterestRatesTrigger))</f>
        <v>8.7680060002024805E-3</v>
      </c>
      <c r="V132" s="203">
        <f>_xll.qlQuoteValue(P132,_xll.ohTrigger(Trigger,Trigger6M,InterestRatesTrigger))</f>
        <v>8.7600000000000004E-3</v>
      </c>
      <c r="W132" s="201" t="b">
        <f t="shared" si="16"/>
        <v>1</v>
      </c>
      <c r="X132" s="204">
        <f t="shared" si="17"/>
        <v>8.006000202480032E-2</v>
      </c>
      <c r="Y132" s="149" t="b">
        <f>ABS(X132/10000)&lt;=ABS('General Settings'!$D$32)</f>
        <v>0</v>
      </c>
      <c r="AA132" s="50" t="str">
        <f>_xll.qlSwapIndex(,,O132,SettlementDays,Currency,Calendar,FixedLegTenor,FixedLegBDC,FixedLegDayCounter,Index6M,DiscountingCurve,Permanent,Trigger,ObjectOverwrite)</f>
        <v>obj_00669#0000</v>
      </c>
      <c r="AB132" s="50" t="str">
        <f>_xll.qlVanillaSwapFromSwapIndex(,AA132,R132)</f>
        <v>obj_00841#0000</v>
      </c>
    </row>
    <row r="133" spans="13:28" x14ac:dyDescent="0.2">
      <c r="M133" s="94" t="s">
        <v>155</v>
      </c>
      <c r="N133" s="94" t="s">
        <v>80</v>
      </c>
      <c r="O133" s="94" t="s">
        <v>78</v>
      </c>
      <c r="P133" s="94" t="str">
        <f t="shared" si="13"/>
        <v>EUR4F2Y_Quote</v>
      </c>
      <c r="Q133" s="122"/>
      <c r="R133" s="106">
        <f>_xll.qlInterestRateIndexFixingDate(AA133,S133)</f>
        <v>43818</v>
      </c>
      <c r="S133" s="106">
        <f>_xll.qlCalendarAdvance(Calendar,SettlementDate,N133,"mf",TRUE,Trigger)</f>
        <v>43822</v>
      </c>
      <c r="T133" s="106">
        <f>_xll.qlInterestRateIndexMaturity(AA133,S133)</f>
        <v>44553</v>
      </c>
      <c r="U133" s="97">
        <f>_xll.qlIndexFixing(AA133,R133,TRUE,_xll.ohTrigger(Trigger,Trigger6M,InterestRatesTrigger))</f>
        <v>1.0137841462474479E-2</v>
      </c>
      <c r="V133" s="97">
        <f>_xll.qlQuoteValue(P133,_xll.ohTrigger(Trigger,Trigger6M,InterestRatesTrigger))</f>
        <v>1.01E-2</v>
      </c>
      <c r="W133" s="94" t="b">
        <f t="shared" si="16"/>
        <v>1</v>
      </c>
      <c r="X133" s="153">
        <f t="shared" si="17"/>
        <v>0.37841462474479115</v>
      </c>
      <c r="Y133" s="50" t="b">
        <f>ABS(X133/10000)&lt;=ABS('General Settings'!$D$32)</f>
        <v>0</v>
      </c>
      <c r="AA133" s="50" t="str">
        <f>_xll.qlSwapIndex(,,O133,SettlementDays,Currency,Calendar,FixedLegTenor,FixedLegBDC,FixedLegDayCounter,Index6M,DiscountingCurve,Permanent,Trigger,ObjectOverwrite)</f>
        <v>obj_005a0#0000</v>
      </c>
      <c r="AB133" s="50" t="str">
        <f>_xll.qlVanillaSwapFromSwapIndex(,AA133,R133)</f>
        <v>obj_007df#0000</v>
      </c>
    </row>
    <row r="134" spans="13:28" x14ac:dyDescent="0.2">
      <c r="M134" s="94" t="s">
        <v>155</v>
      </c>
      <c r="N134" s="94" t="s">
        <v>80</v>
      </c>
      <c r="O134" s="94" t="s">
        <v>79</v>
      </c>
      <c r="P134" s="94" t="str">
        <f t="shared" si="13"/>
        <v>EUR4F3Y_Quote</v>
      </c>
      <c r="Q134" s="122"/>
      <c r="R134" s="106">
        <f>_xll.qlInterestRateIndexFixingDate(AA134,S134)</f>
        <v>43818</v>
      </c>
      <c r="S134" s="106">
        <f>_xll.qlCalendarAdvance(Calendar,SettlementDate,N134,"mf",TRUE,Trigger)</f>
        <v>43822</v>
      </c>
      <c r="T134" s="106">
        <f>_xll.qlInterestRateIndexMaturity(AA134,S134)</f>
        <v>44918</v>
      </c>
      <c r="U134" s="97">
        <f>_xll.qlIndexFixing(AA134,R134,TRUE,_xll.ohTrigger(Trigger,Trigger6M,InterestRatesTrigger))</f>
        <v>1.1574855070695902E-2</v>
      </c>
      <c r="V134" s="97">
        <f>_xll.qlQuoteValue(P134,_xll.ohTrigger(Trigger,Trigger6M,InterestRatesTrigger))</f>
        <v>1.154E-2</v>
      </c>
      <c r="W134" s="94" t="b">
        <f t="shared" si="16"/>
        <v>1</v>
      </c>
      <c r="X134" s="153">
        <f t="shared" si="17"/>
        <v>0.34855070695902557</v>
      </c>
      <c r="Y134" s="50" t="b">
        <f>ABS(X134/10000)&lt;=ABS('General Settings'!$D$32)</f>
        <v>0</v>
      </c>
      <c r="AA134" s="50" t="str">
        <f>_xll.qlSwapIndex(,,O134,SettlementDays,Currency,Calendar,FixedLegTenor,FixedLegBDC,FixedLegDayCounter,Index6M,DiscountingCurve,Permanent,Trigger,ObjectOverwrite)</f>
        <v>obj_00651#0000</v>
      </c>
      <c r="AB134" s="50" t="str">
        <f>_xll.qlVanillaSwapFromSwapIndex(,AA134,R134)</f>
        <v>obj_00829#0000</v>
      </c>
    </row>
    <row r="135" spans="13:28" x14ac:dyDescent="0.2">
      <c r="M135" s="94" t="s">
        <v>155</v>
      </c>
      <c r="N135" s="94" t="s">
        <v>80</v>
      </c>
      <c r="O135" s="94" t="s">
        <v>80</v>
      </c>
      <c r="P135" s="94" t="str">
        <f t="shared" si="13"/>
        <v>EUR4F4Y_Quote</v>
      </c>
      <c r="Q135" s="122"/>
      <c r="R135" s="106">
        <f>_xll.qlInterestRateIndexFixingDate(AA135,S135)</f>
        <v>43818</v>
      </c>
      <c r="S135" s="106">
        <f>_xll.qlCalendarAdvance(Calendar,SettlementDate,N135,"mf",TRUE,Trigger)</f>
        <v>43822</v>
      </c>
      <c r="T135" s="106">
        <f>_xll.qlInterestRateIndexMaturity(AA135,S135)</f>
        <v>45287</v>
      </c>
      <c r="U135" s="97">
        <f>_xll.qlIndexFixing(AA135,R135,TRUE,_xll.ohTrigger(Trigger,Trigger6M,InterestRatesTrigger))</f>
        <v>1.2931396784970874E-2</v>
      </c>
      <c r="V135" s="97">
        <f>_xll.qlQuoteValue(P135,_xll.ohTrigger(Trigger,Trigger6M,InterestRatesTrigger))</f>
        <v>1.2890000000000002E-2</v>
      </c>
      <c r="W135" s="94" t="b">
        <f t="shared" si="16"/>
        <v>1</v>
      </c>
      <c r="X135" s="153">
        <f t="shared" si="17"/>
        <v>0.41396784970872125</v>
      </c>
      <c r="Y135" s="50" t="b">
        <f>ABS(X135/10000)&lt;=ABS('General Settings'!$D$32)</f>
        <v>0</v>
      </c>
      <c r="AA135" s="50" t="str">
        <f>_xll.qlSwapIndex(,,O135,SettlementDays,Currency,Calendar,FixedLegTenor,FixedLegBDC,FixedLegDayCounter,Index6M,DiscountingCurve,Permanent,Trigger,ObjectOverwrite)</f>
        <v>obj_0075b#0000</v>
      </c>
      <c r="AB135" s="50" t="str">
        <f>_xll.qlVanillaSwapFromSwapIndex(,AA135,R135)</f>
        <v>obj_00791#0000</v>
      </c>
    </row>
    <row r="136" spans="13:28" x14ac:dyDescent="0.2">
      <c r="M136" s="94" t="s">
        <v>155</v>
      </c>
      <c r="N136" s="94" t="s">
        <v>80</v>
      </c>
      <c r="O136" s="94" t="s">
        <v>81</v>
      </c>
      <c r="P136" s="94" t="str">
        <f t="shared" si="13"/>
        <v>EUR4F5Y_Quote</v>
      </c>
      <c r="Q136" s="122"/>
      <c r="R136" s="106">
        <f>_xll.qlInterestRateIndexFixingDate(AA136,S136)</f>
        <v>43818</v>
      </c>
      <c r="S136" s="106">
        <f>_xll.qlCalendarAdvance(Calendar,SettlementDate,N136,"mf",TRUE,Trigger)</f>
        <v>43822</v>
      </c>
      <c r="T136" s="106">
        <f>_xll.qlInterestRateIndexMaturity(AA136,S136)</f>
        <v>45649</v>
      </c>
      <c r="U136" s="97">
        <f>_xll.qlIndexFixing(AA136,R136,TRUE,_xll.ohTrigger(Trigger,Trigger6M,InterestRatesTrigger))</f>
        <v>1.4109627795865585E-2</v>
      </c>
      <c r="V136" s="97">
        <f>_xll.qlQuoteValue(P136,_xll.ohTrigger(Trigger,Trigger6M,InterestRatesTrigger))</f>
        <v>1.409E-2</v>
      </c>
      <c r="W136" s="94" t="b">
        <f t="shared" si="16"/>
        <v>1</v>
      </c>
      <c r="X136" s="153">
        <f t="shared" si="17"/>
        <v>0.19627795865584732</v>
      </c>
      <c r="Y136" s="50" t="b">
        <f>ABS(X136/10000)&lt;=ABS('General Settings'!$D$32)</f>
        <v>0</v>
      </c>
      <c r="AA136" s="50" t="str">
        <f>_xll.qlSwapIndex(,,O136,SettlementDays,Currency,Calendar,FixedLegTenor,FixedLegBDC,FixedLegDayCounter,Index6M,DiscountingCurve,Permanent,Trigger,ObjectOverwrite)</f>
        <v>obj_00756#0000</v>
      </c>
      <c r="AB136" s="50" t="str">
        <f>_xll.qlVanillaSwapFromSwapIndex(,AA136,R136)</f>
        <v>obj_0089a#0000</v>
      </c>
    </row>
    <row r="137" spans="13:28" x14ac:dyDescent="0.2">
      <c r="M137" s="94" t="s">
        <v>155</v>
      </c>
      <c r="N137" s="94" t="s">
        <v>80</v>
      </c>
      <c r="O137" s="94" t="s">
        <v>82</v>
      </c>
      <c r="P137" s="94" t="str">
        <f t="shared" si="13"/>
        <v>EUR4F6Y_Quote</v>
      </c>
      <c r="Q137" s="122"/>
      <c r="R137" s="106">
        <f>_xll.qlInterestRateIndexFixingDate(AA137,S137)</f>
        <v>43818</v>
      </c>
      <c r="S137" s="106">
        <f>_xll.qlCalendarAdvance(Calendar,SettlementDate,N137,"mf",TRUE,Trigger)</f>
        <v>43822</v>
      </c>
      <c r="T137" s="106">
        <f>_xll.qlInterestRateIndexMaturity(AA137,S137)</f>
        <v>46014</v>
      </c>
      <c r="U137" s="97">
        <f>_xll.qlIndexFixing(AA137,R137,TRUE,_xll.ohTrigger(Trigger,Trigger6M,InterestRatesTrigger))</f>
        <v>1.5104580372126171E-2</v>
      </c>
      <c r="V137" s="97">
        <f>_xll.qlQuoteValue(P137,_xll.ohTrigger(Trigger,Trigger6M,InterestRatesTrigger))</f>
        <v>1.508E-2</v>
      </c>
      <c r="W137" s="94" t="b">
        <f t="shared" si="16"/>
        <v>1</v>
      </c>
      <c r="X137" s="153">
        <f t="shared" si="17"/>
        <v>0.24580372126171632</v>
      </c>
      <c r="Y137" s="50" t="b">
        <f>ABS(X137/10000)&lt;=ABS('General Settings'!$D$32)</f>
        <v>0</v>
      </c>
      <c r="AA137" s="50" t="str">
        <f>_xll.qlSwapIndex(,,O137,SettlementDays,Currency,Calendar,FixedLegTenor,FixedLegBDC,FixedLegDayCounter,Index6M,DiscountingCurve,Permanent,Trigger,ObjectOverwrite)</f>
        <v>obj_00712#0000</v>
      </c>
      <c r="AB137" s="50" t="str">
        <f>_xll.qlVanillaSwapFromSwapIndex(,AA137,R137)</f>
        <v>obj_0081f#0000</v>
      </c>
    </row>
    <row r="138" spans="13:28" x14ac:dyDescent="0.2">
      <c r="M138" s="94" t="s">
        <v>155</v>
      </c>
      <c r="N138" s="94" t="s">
        <v>80</v>
      </c>
      <c r="O138" s="94" t="s">
        <v>83</v>
      </c>
      <c r="P138" s="94" t="str">
        <f t="shared" si="13"/>
        <v>EUR4F7Y_Quote</v>
      </c>
      <c r="Q138" s="122"/>
      <c r="R138" s="106">
        <f>_xll.qlInterestRateIndexFixingDate(AA138,S138)</f>
        <v>43818</v>
      </c>
      <c r="S138" s="106">
        <f>_xll.qlCalendarAdvance(Calendar,SettlementDate,N138,"mf",TRUE,Trigger)</f>
        <v>43822</v>
      </c>
      <c r="T138" s="106">
        <f>_xll.qlInterestRateIndexMaturity(AA138,S138)</f>
        <v>46379</v>
      </c>
      <c r="U138" s="97">
        <f>_xll.qlIndexFixing(AA138,R138,TRUE,_xll.ohTrigger(Trigger,Trigger6M,InterestRatesTrigger))</f>
        <v>1.5952954245526119E-2</v>
      </c>
      <c r="V138" s="97">
        <f>_xll.qlQuoteValue(P138,_xll.ohTrigger(Trigger,Trigger6M,InterestRatesTrigger))</f>
        <v>1.5939999999999999E-2</v>
      </c>
      <c r="W138" s="94" t="b">
        <f t="shared" si="16"/>
        <v>1</v>
      </c>
      <c r="X138" s="153">
        <f t="shared" si="17"/>
        <v>0.12954245526119318</v>
      </c>
      <c r="Y138" s="50" t="b">
        <f>ABS(X138/10000)&lt;=ABS('General Settings'!$D$32)</f>
        <v>0</v>
      </c>
      <c r="AA138" s="50" t="str">
        <f>_xll.qlSwapIndex(,,O138,SettlementDays,Currency,Calendar,FixedLegTenor,FixedLegBDC,FixedLegDayCounter,Index6M,DiscountingCurve,Permanent,Trigger,ObjectOverwrite)</f>
        <v>obj_00661#0000</v>
      </c>
      <c r="AB138" s="50" t="str">
        <f>_xll.qlVanillaSwapFromSwapIndex(,AA138,R138)</f>
        <v>obj_007db#0000</v>
      </c>
    </row>
    <row r="139" spans="13:28" x14ac:dyDescent="0.2">
      <c r="M139" s="94" t="s">
        <v>155</v>
      </c>
      <c r="N139" s="94" t="s">
        <v>80</v>
      </c>
      <c r="O139" s="94" t="s">
        <v>84</v>
      </c>
      <c r="P139" s="94" t="str">
        <f t="shared" si="13"/>
        <v>EUR4F8Y_Quote</v>
      </c>
      <c r="Q139" s="122"/>
      <c r="R139" s="106">
        <f>_xll.qlInterestRateIndexFixingDate(AA139,S139)</f>
        <v>43818</v>
      </c>
      <c r="S139" s="106">
        <f>_xll.qlCalendarAdvance(Calendar,SettlementDate,N139,"mf",TRUE,Trigger)</f>
        <v>43822</v>
      </c>
      <c r="T139" s="106">
        <f>_xll.qlInterestRateIndexMaturity(AA139,S139)</f>
        <v>46744</v>
      </c>
      <c r="U139" s="97">
        <f>_xll.qlIndexFixing(AA139,R139,TRUE,_xll.ohTrigger(Trigger,Trigger6M,InterestRatesTrigger))</f>
        <v>1.666919714724853E-2</v>
      </c>
      <c r="V139" s="97">
        <f>_xll.qlQuoteValue(P139,_xll.ohTrigger(Trigger,Trigger6M,InterestRatesTrigger))</f>
        <v>1.6650000000000002E-2</v>
      </c>
      <c r="W139" s="94" t="b">
        <f t="shared" si="16"/>
        <v>1</v>
      </c>
      <c r="X139" s="153">
        <f t="shared" si="17"/>
        <v>0.19197147248527918</v>
      </c>
      <c r="Y139" s="50" t="b">
        <f>ABS(X139/10000)&lt;=ABS('General Settings'!$D$32)</f>
        <v>0</v>
      </c>
      <c r="AA139" s="50" t="str">
        <f>_xll.qlSwapIndex(,,O139,SettlementDays,Currency,Calendar,FixedLegTenor,FixedLegBDC,FixedLegDayCounter,Index6M,DiscountingCurve,Permanent,Trigger,ObjectOverwrite)</f>
        <v>obj_00623#0000</v>
      </c>
      <c r="AB139" s="50" t="str">
        <f>_xll.qlVanillaSwapFromSwapIndex(,AA139,R139)</f>
        <v>obj_0080a#0000</v>
      </c>
    </row>
    <row r="140" spans="13:28" x14ac:dyDescent="0.2">
      <c r="M140" s="94" t="s">
        <v>155</v>
      </c>
      <c r="N140" s="94" t="s">
        <v>80</v>
      </c>
      <c r="O140" s="94" t="s">
        <v>85</v>
      </c>
      <c r="P140" s="94" t="str">
        <f t="shared" si="13"/>
        <v>EUR4F9Y_Quote</v>
      </c>
      <c r="Q140" s="122"/>
      <c r="R140" s="106">
        <f>_xll.qlInterestRateIndexFixingDate(AA140,S140)</f>
        <v>43818</v>
      </c>
      <c r="S140" s="106">
        <f>_xll.qlCalendarAdvance(Calendar,SettlementDate,N140,"mf",TRUE,Trigger)</f>
        <v>43822</v>
      </c>
      <c r="T140" s="106">
        <f>_xll.qlInterestRateIndexMaturity(AA140,S140)</f>
        <v>47114</v>
      </c>
      <c r="U140" s="97">
        <f>_xll.qlIndexFixing(AA140,R140,TRUE,_xll.ohTrigger(Trigger,Trigger6M,InterestRatesTrigger))</f>
        <v>1.7271440626348365E-2</v>
      </c>
      <c r="V140" s="97">
        <f>_xll.qlQuoteValue(P140,_xll.ohTrigger(Trigger,Trigger6M,InterestRatesTrigger))</f>
        <v>1.7250000000000001E-2</v>
      </c>
      <c r="W140" s="94" t="b">
        <f t="shared" si="16"/>
        <v>1</v>
      </c>
      <c r="X140" s="153">
        <f t="shared" si="17"/>
        <v>0.21440626348363107</v>
      </c>
      <c r="Y140" s="50" t="b">
        <f>ABS(X140/10000)&lt;=ABS('General Settings'!$D$32)</f>
        <v>0</v>
      </c>
      <c r="AA140" s="50" t="str">
        <f>_xll.qlSwapIndex(,,O140,SettlementDays,Currency,Calendar,FixedLegTenor,FixedLegBDC,FixedLegDayCounter,Index6M,DiscountingCurve,Permanent,Trigger,ObjectOverwrite)</f>
        <v>obj_0074c#0000</v>
      </c>
      <c r="AB140" s="50" t="str">
        <f>_xll.qlVanillaSwapFromSwapIndex(,AA140,R140)</f>
        <v>obj_0078c#0000</v>
      </c>
    </row>
    <row r="141" spans="13:28" x14ac:dyDescent="0.2">
      <c r="M141" s="94" t="s">
        <v>155</v>
      </c>
      <c r="N141" s="94" t="s">
        <v>80</v>
      </c>
      <c r="O141" s="94" t="s">
        <v>86</v>
      </c>
      <c r="P141" s="94" t="str">
        <f t="shared" si="13"/>
        <v>EUR4F10Y_Quote</v>
      </c>
      <c r="Q141" s="122"/>
      <c r="R141" s="106">
        <f>_xll.qlInterestRateIndexFixingDate(AA141,S141)</f>
        <v>43818</v>
      </c>
      <c r="S141" s="106">
        <f>_xll.qlCalendarAdvance(Calendar,SettlementDate,N141,"mf",TRUE,Trigger)</f>
        <v>43822</v>
      </c>
      <c r="T141" s="106">
        <f>_xll.qlInterestRateIndexMaturity(AA141,S141)</f>
        <v>47476</v>
      </c>
      <c r="U141" s="97">
        <f>_xll.qlIndexFixing(AA141,R141,TRUE,_xll.ohTrigger(Trigger,Trigger6M,InterestRatesTrigger))</f>
        <v>1.7744269295305509E-2</v>
      </c>
      <c r="V141" s="97">
        <f>_xll.qlQuoteValue(P141,_xll.ohTrigger(Trigger,Trigger6M,InterestRatesTrigger))</f>
        <v>1.7730000000000003E-2</v>
      </c>
      <c r="W141" s="94" t="b">
        <f t="shared" si="16"/>
        <v>1</v>
      </c>
      <c r="X141" s="153">
        <f t="shared" si="17"/>
        <v>0.14269295305506524</v>
      </c>
      <c r="Y141" s="50" t="b">
        <f>ABS(X141/10000)&lt;=ABS('General Settings'!$D$32)</f>
        <v>0</v>
      </c>
      <c r="AA141" s="50" t="str">
        <f>_xll.qlSwapIndex(,,O141,SettlementDays,Currency,Calendar,FixedLegTenor,FixedLegBDC,FixedLegDayCounter,Index6M,DiscountingCurve,Permanent,Trigger,ObjectOverwrite)</f>
        <v>obj_005fb#0000</v>
      </c>
      <c r="AB141" s="50" t="str">
        <f>_xll.qlVanillaSwapFromSwapIndex(,AA141,R141)</f>
        <v>obj_0082f#0000</v>
      </c>
    </row>
    <row r="142" spans="13:28" x14ac:dyDescent="0.2">
      <c r="M142" s="94" t="s">
        <v>155</v>
      </c>
      <c r="N142" s="94" t="s">
        <v>80</v>
      </c>
      <c r="O142" s="94" t="s">
        <v>112</v>
      </c>
      <c r="P142" s="94" t="str">
        <f t="shared" ref="P142:P205" si="18">Currency&amp;SUBSTITUTE(N142,"Y","F")&amp;O142&amp;QuoteSuffix</f>
        <v>EUR4F11Y_Quote</v>
      </c>
      <c r="Q142" s="122"/>
      <c r="R142" s="106">
        <f>_xll.qlInterestRateIndexFixingDate(AA142,S142)</f>
        <v>43818</v>
      </c>
      <c r="S142" s="106">
        <f>_xll.qlCalendarAdvance(Calendar,SettlementDate,N142,"mf",TRUE,Trigger)</f>
        <v>43822</v>
      </c>
      <c r="T142" s="106">
        <f>_xll.qlInterestRateIndexMaturity(AA142,S142)</f>
        <v>47840</v>
      </c>
      <c r="U142" s="97">
        <f>_xll.qlIndexFixing(AA142,R142,TRUE,_xll.ohTrigger(Trigger,Trigger6M,InterestRatesTrigger))</f>
        <v>1.8122800044823806E-2</v>
      </c>
      <c r="V142" s="97">
        <f>_xll.qlQuoteValue(P142,_xll.ohTrigger(Trigger,Trigger6M,InterestRatesTrigger))</f>
        <v>1.8110000000000001E-2</v>
      </c>
      <c r="W142" s="94" t="b">
        <f t="shared" si="16"/>
        <v>1</v>
      </c>
      <c r="X142" s="153">
        <f t="shared" si="17"/>
        <v>0.12800044823804702</v>
      </c>
      <c r="Y142" s="50" t="b">
        <f>ABS(X142/10000)&lt;=ABS('General Settings'!$D$32)</f>
        <v>0</v>
      </c>
      <c r="AA142" s="50" t="str">
        <f>_xll.qlSwapIndex(,,O142,SettlementDays,Currency,Calendar,FixedLegTenor,FixedLegBDC,FixedLegDayCounter,Index6M,DiscountingCurve,Permanent,Trigger,ObjectOverwrite)</f>
        <v>obj_00695#0000</v>
      </c>
      <c r="AB142" s="50" t="str">
        <f>_xll.qlVanillaSwapFromSwapIndex(,AA142,R142)</f>
        <v>obj_0082b#0000</v>
      </c>
    </row>
    <row r="143" spans="13:28" x14ac:dyDescent="0.2">
      <c r="M143" s="94" t="s">
        <v>155</v>
      </c>
      <c r="N143" s="94" t="s">
        <v>80</v>
      </c>
      <c r="O143" s="94" t="s">
        <v>87</v>
      </c>
      <c r="P143" s="94" t="str">
        <f t="shared" si="18"/>
        <v>EUR4F12Y_Quote</v>
      </c>
      <c r="Q143" s="122"/>
      <c r="R143" s="106">
        <f>_xll.qlInterestRateIndexFixingDate(AA143,S143)</f>
        <v>43818</v>
      </c>
      <c r="S143" s="106">
        <f>_xll.qlCalendarAdvance(Calendar,SettlementDate,N143,"mf",TRUE,Trigger)</f>
        <v>43822</v>
      </c>
      <c r="T143" s="106">
        <f>_xll.qlInterestRateIndexMaturity(AA143,S143)</f>
        <v>48205</v>
      </c>
      <c r="U143" s="97">
        <f>_xll.qlIndexFixing(AA143,R143,TRUE,_xll.ohTrigger(Trigger,Trigger6M,InterestRatesTrigger))</f>
        <v>1.8417652631835309E-2</v>
      </c>
      <c r="V143" s="97">
        <f>_xll.qlQuoteValue(P143,_xll.ohTrigger(Trigger,Trigger6M,InterestRatesTrigger))</f>
        <v>1.84E-2</v>
      </c>
      <c r="W143" s="94" t="b">
        <f t="shared" ref="W143:W206" si="19">NOT(ISERROR(V143))</f>
        <v>1</v>
      </c>
      <c r="X143" s="153">
        <f t="shared" ref="X143:X206" si="20">(U143-V143)*10000</f>
        <v>0.17652631835309712</v>
      </c>
      <c r="Y143" s="50" t="b">
        <f>ABS(X143/10000)&lt;=ABS('General Settings'!$D$32)</f>
        <v>0</v>
      </c>
      <c r="AA143" s="50" t="str">
        <f>_xll.qlSwapIndex(,,O143,SettlementDays,Currency,Calendar,FixedLegTenor,FixedLegBDC,FixedLegDayCounter,Index6M,DiscountingCurve,Permanent,Trigger,ObjectOverwrite)</f>
        <v>obj_0059d#0000</v>
      </c>
      <c r="AB143" s="50" t="str">
        <f>_xll.qlVanillaSwapFromSwapIndex(,AA143,R143)</f>
        <v>obj_007e9#0000</v>
      </c>
    </row>
    <row r="144" spans="13:28" x14ac:dyDescent="0.2">
      <c r="M144" s="94" t="s">
        <v>155</v>
      </c>
      <c r="N144" s="94" t="s">
        <v>80</v>
      </c>
      <c r="O144" s="94" t="s">
        <v>113</v>
      </c>
      <c r="P144" s="94" t="str">
        <f t="shared" si="18"/>
        <v>EUR4F13Y_Quote</v>
      </c>
      <c r="Q144" s="122"/>
      <c r="R144" s="106">
        <f>_xll.qlInterestRateIndexFixingDate(AA144,S144)</f>
        <v>43818</v>
      </c>
      <c r="S144" s="106">
        <f>_xll.qlCalendarAdvance(Calendar,SettlementDate,N144,"mf",TRUE,Trigger)</f>
        <v>43822</v>
      </c>
      <c r="T144" s="106">
        <f>_xll.qlInterestRateIndexMaturity(AA144,S144)</f>
        <v>48571</v>
      </c>
      <c r="U144" s="97">
        <f>_xll.qlIndexFixing(AA144,R144,TRUE,_xll.ohTrigger(Trigger,Trigger6M,InterestRatesTrigger))</f>
        <v>1.8640222136833536E-2</v>
      </c>
      <c r="V144" s="97">
        <f>_xll.qlQuoteValue(P144,_xll.ohTrigger(Trigger,Trigger6M,InterestRatesTrigger))</f>
        <v>1.8630000000000001E-2</v>
      </c>
      <c r="W144" s="94" t="b">
        <f t="shared" si="19"/>
        <v>1</v>
      </c>
      <c r="X144" s="153">
        <f t="shared" si="20"/>
        <v>0.1022213683353479</v>
      </c>
      <c r="Y144" s="50" t="b">
        <f>ABS(X144/10000)&lt;=ABS('General Settings'!$D$32)</f>
        <v>0</v>
      </c>
      <c r="AA144" s="50" t="str">
        <f>_xll.qlSwapIndex(,,O144,SettlementDays,Currency,Calendar,FixedLegTenor,FixedLegBDC,FixedLegDayCounter,Index6M,DiscountingCurve,Permanent,Trigger,ObjectOverwrite)</f>
        <v>obj_006a4#0000</v>
      </c>
      <c r="AB144" s="50" t="str">
        <f>_xll.qlVanillaSwapFromSwapIndex(,AA144,R144)</f>
        <v>obj_007ed#0000</v>
      </c>
    </row>
    <row r="145" spans="13:28" x14ac:dyDescent="0.2">
      <c r="M145" s="94" t="s">
        <v>155</v>
      </c>
      <c r="N145" s="94" t="s">
        <v>80</v>
      </c>
      <c r="O145" s="94" t="s">
        <v>114</v>
      </c>
      <c r="P145" s="94" t="str">
        <f t="shared" si="18"/>
        <v>EUR4F14Y_Quote</v>
      </c>
      <c r="Q145" s="122"/>
      <c r="R145" s="106">
        <f>_xll.qlInterestRateIndexFixingDate(AA145,S145)</f>
        <v>43818</v>
      </c>
      <c r="S145" s="106">
        <f>_xll.qlCalendarAdvance(Calendar,SettlementDate,N145,"mf",TRUE,Trigger)</f>
        <v>43822</v>
      </c>
      <c r="T145" s="106">
        <f>_xll.qlInterestRateIndexMaturity(AA145,S145)</f>
        <v>48936</v>
      </c>
      <c r="U145" s="97">
        <f>_xll.qlIndexFixing(AA145,R145,TRUE,_xll.ohTrigger(Trigger,Trigger6M,InterestRatesTrigger))</f>
        <v>1.8788190395133991E-2</v>
      </c>
      <c r="V145" s="97">
        <f>_xll.qlQuoteValue(P145,_xll.ohTrigger(Trigger,Trigger6M,InterestRatesTrigger))</f>
        <v>1.8769999999999998E-2</v>
      </c>
      <c r="W145" s="94" t="b">
        <f t="shared" si="19"/>
        <v>1</v>
      </c>
      <c r="X145" s="153">
        <f t="shared" si="20"/>
        <v>0.18190395133992759</v>
      </c>
      <c r="Y145" s="50" t="b">
        <f>ABS(X145/10000)&lt;=ABS('General Settings'!$D$32)</f>
        <v>0</v>
      </c>
      <c r="AA145" s="50" t="str">
        <f>_xll.qlSwapIndex(,,O145,SettlementDays,Currency,Calendar,FixedLegTenor,FixedLegBDC,FixedLegDayCounter,Index6M,DiscountingCurve,Permanent,Trigger,ObjectOverwrite)</f>
        <v>obj_0072a#0000</v>
      </c>
      <c r="AB145" s="50" t="str">
        <f>_xll.qlVanillaSwapFromSwapIndex(,AA145,R145)</f>
        <v>obj_00894#0000</v>
      </c>
    </row>
    <row r="146" spans="13:28" x14ac:dyDescent="0.2">
      <c r="M146" s="94" t="s">
        <v>155</v>
      </c>
      <c r="N146" s="94" t="s">
        <v>80</v>
      </c>
      <c r="O146" s="94" t="s">
        <v>88</v>
      </c>
      <c r="P146" s="94" t="str">
        <f t="shared" si="18"/>
        <v>EUR4F15Y_Quote</v>
      </c>
      <c r="Q146" s="122"/>
      <c r="R146" s="106">
        <f>_xll.qlInterestRateIndexFixingDate(AA146,S146)</f>
        <v>43818</v>
      </c>
      <c r="S146" s="106">
        <f>_xll.qlCalendarAdvance(Calendar,SettlementDate,N146,"mf",TRUE,Trigger)</f>
        <v>43822</v>
      </c>
      <c r="T146" s="106">
        <f>_xll.qlInterestRateIndexMaturity(AA146,S146)</f>
        <v>49305</v>
      </c>
      <c r="U146" s="97">
        <f>_xll.qlIndexFixing(AA146,R146,TRUE,_xll.ohTrigger(Trigger,Trigger6M,InterestRatesTrigger))</f>
        <v>1.8872277983659962E-2</v>
      </c>
      <c r="V146" s="97">
        <f>_xll.qlQuoteValue(P146,_xll.ohTrigger(Trigger,Trigger6M,InterestRatesTrigger))</f>
        <v>1.8849999999999999E-2</v>
      </c>
      <c r="W146" s="94" t="b">
        <f t="shared" si="19"/>
        <v>1</v>
      </c>
      <c r="X146" s="153">
        <f t="shared" si="20"/>
        <v>0.22277983659963613</v>
      </c>
      <c r="Y146" s="50" t="b">
        <f>ABS(X146/10000)&lt;=ABS('General Settings'!$D$32)</f>
        <v>0</v>
      </c>
      <c r="AA146" s="50" t="str">
        <f>_xll.qlSwapIndex(,,O146,SettlementDays,Currency,Calendar,FixedLegTenor,FixedLegBDC,FixedLegDayCounter,Index6M,DiscountingCurve,Permanent,Trigger,ObjectOverwrite)</f>
        <v>obj_00633#0000</v>
      </c>
      <c r="AB146" s="50" t="str">
        <f>_xll.qlVanillaSwapFromSwapIndex(,AA146,R146)</f>
        <v>obj_008b3#0000</v>
      </c>
    </row>
    <row r="147" spans="13:28" x14ac:dyDescent="0.2">
      <c r="M147" s="94" t="s">
        <v>155</v>
      </c>
      <c r="N147" s="94" t="s">
        <v>80</v>
      </c>
      <c r="O147" s="94" t="s">
        <v>89</v>
      </c>
      <c r="P147" s="94" t="str">
        <f t="shared" si="18"/>
        <v>EUR4F20Y_Quote</v>
      </c>
      <c r="Q147" s="122"/>
      <c r="R147" s="106">
        <f>_xll.qlInterestRateIndexFixingDate(AA147,S147)</f>
        <v>43818</v>
      </c>
      <c r="S147" s="106">
        <f>_xll.qlCalendarAdvance(Calendar,SettlementDate,N147,"mf",TRUE,Trigger)</f>
        <v>43822</v>
      </c>
      <c r="T147" s="106">
        <f>_xll.qlInterestRateIndexMaturity(AA147,S147)</f>
        <v>51127</v>
      </c>
      <c r="U147" s="97">
        <f>_xll.qlIndexFixing(AA147,R147,TRUE,_xll.ohTrigger(Trigger,Trigger6M,InterestRatesTrigger))</f>
        <v>1.8611147111127966E-2</v>
      </c>
      <c r="V147" s="97">
        <f>_xll.qlQuoteValue(P147,_xll.ohTrigger(Trigger,Trigger6M,InterestRatesTrigger))</f>
        <v>1.8610000000000002E-2</v>
      </c>
      <c r="W147" s="94" t="b">
        <f t="shared" si="19"/>
        <v>1</v>
      </c>
      <c r="X147" s="153">
        <f t="shared" si="20"/>
        <v>1.147111127964423E-2</v>
      </c>
      <c r="Y147" s="50" t="b">
        <f>ABS(X147/10000)&lt;=ABS('General Settings'!$D$32)</f>
        <v>0</v>
      </c>
      <c r="AA147" s="50" t="str">
        <f>_xll.qlSwapIndex(,,O147,SettlementDays,Currency,Calendar,FixedLegTenor,FixedLegBDC,FixedLegDayCounter,Index6M,DiscountingCurve,Permanent,Trigger,ObjectOverwrite)</f>
        <v>obj_00643#0000</v>
      </c>
      <c r="AB147" s="50" t="str">
        <f>_xll.qlVanillaSwapFromSwapIndex(,AA147,R147)</f>
        <v>obj_0078d#0000</v>
      </c>
    </row>
    <row r="148" spans="13:28" x14ac:dyDescent="0.2">
      <c r="M148" s="94" t="s">
        <v>155</v>
      </c>
      <c r="N148" s="94" t="s">
        <v>80</v>
      </c>
      <c r="O148" s="94" t="s">
        <v>90</v>
      </c>
      <c r="P148" s="94" t="str">
        <f t="shared" si="18"/>
        <v>EUR4F25Y_Quote</v>
      </c>
      <c r="Q148" s="122"/>
      <c r="R148" s="106">
        <f>_xll.qlInterestRateIndexFixingDate(AA148,S148)</f>
        <v>43818</v>
      </c>
      <c r="S148" s="106">
        <f>_xll.qlCalendarAdvance(Calendar,SettlementDate,N148,"mf",TRUE,Trigger)</f>
        <v>43822</v>
      </c>
      <c r="T148" s="106">
        <f>_xll.qlInterestRateIndexMaturity(AA148,S148)</f>
        <v>52954</v>
      </c>
      <c r="U148" s="97">
        <f>_xll.qlIndexFixing(AA148,R148,TRUE,_xll.ohTrigger(Trigger,Trigger6M,InterestRatesTrigger))</f>
        <v>1.8066434318614048E-2</v>
      </c>
      <c r="V148" s="97">
        <f>_xll.qlQuoteValue(P148,_xll.ohTrigger(Trigger,Trigger6M,InterestRatesTrigger))</f>
        <v>1.806E-2</v>
      </c>
      <c r="W148" s="94" t="b">
        <f t="shared" si="19"/>
        <v>1</v>
      </c>
      <c r="X148" s="153">
        <f t="shared" si="20"/>
        <v>6.4343186140479458E-2</v>
      </c>
      <c r="Y148" s="50" t="b">
        <f>ABS(X148/10000)&lt;=ABS('General Settings'!$D$32)</f>
        <v>0</v>
      </c>
      <c r="AA148" s="50" t="str">
        <f>_xll.qlSwapIndex(,,O148,SettlementDays,Currency,Calendar,FixedLegTenor,FixedLegBDC,FixedLegDayCounter,Index6M,DiscountingCurve,Permanent,Trigger,ObjectOverwrite)</f>
        <v>obj_006e9#0000</v>
      </c>
      <c r="AB148" s="50" t="str">
        <f>_xll.qlVanillaSwapFromSwapIndex(,AA148,R148)</f>
        <v>obj_00837#0000</v>
      </c>
    </row>
    <row r="149" spans="13:28" x14ac:dyDescent="0.2">
      <c r="M149" s="197" t="s">
        <v>155</v>
      </c>
      <c r="N149" s="197" t="s">
        <v>80</v>
      </c>
      <c r="O149" s="197" t="s">
        <v>92</v>
      </c>
      <c r="P149" s="197" t="str">
        <f t="shared" si="18"/>
        <v>EUR4F30Y_Quote</v>
      </c>
      <c r="Q149" s="162"/>
      <c r="R149" s="198">
        <f>_xll.qlInterestRateIndexFixingDate(AA149,S149)</f>
        <v>43818</v>
      </c>
      <c r="S149" s="198">
        <f>_xll.qlCalendarAdvance(Calendar,SettlementDate,N149,"mf",TRUE,Trigger)</f>
        <v>43822</v>
      </c>
      <c r="T149" s="198">
        <f>_xll.qlInterestRateIndexMaturity(AA149,S149)</f>
        <v>54780</v>
      </c>
      <c r="U149" s="199">
        <f>_xll.qlIndexFixing(AA149,R149,TRUE,_xll.ohTrigger(Trigger,Trigger6M,InterestRatesTrigger))</f>
        <v>1.7708183282222015E-2</v>
      </c>
      <c r="V149" s="199">
        <f>_xll.qlQuoteValue(P149,_xll.ohTrigger(Trigger,Trigger6M,InterestRatesTrigger))</f>
        <v>1.77E-2</v>
      </c>
      <c r="W149" s="197" t="b">
        <f t="shared" si="19"/>
        <v>1</v>
      </c>
      <c r="X149" s="200">
        <f t="shared" si="20"/>
        <v>8.1832822220150037E-2</v>
      </c>
      <c r="Y149" s="161" t="b">
        <f>ABS(X149/10000)&lt;=ABS('General Settings'!$D$32)</f>
        <v>0</v>
      </c>
      <c r="AA149" s="50" t="str">
        <f>_xll.qlSwapIndex(,,O149,SettlementDays,Currency,Calendar,FixedLegTenor,FixedLegBDC,FixedLegDayCounter,Index6M,DiscountingCurve,Permanent,Trigger,ObjectOverwrite)</f>
        <v>obj_00654#0000</v>
      </c>
      <c r="AB149" s="50" t="str">
        <f>_xll.qlVanillaSwapFromSwapIndex(,AA149,R149)</f>
        <v>obj_0076f#0000</v>
      </c>
    </row>
    <row r="150" spans="13:28" x14ac:dyDescent="0.2">
      <c r="M150" s="201" t="s">
        <v>155</v>
      </c>
      <c r="N150" s="201" t="s">
        <v>81</v>
      </c>
      <c r="O150" s="201" t="s">
        <v>33</v>
      </c>
      <c r="P150" s="201" t="str">
        <f t="shared" si="18"/>
        <v>EUR5F1Y_Quote</v>
      </c>
      <c r="Q150" s="166"/>
      <c r="R150" s="202">
        <f>_xll.qlInterestRateIndexFixingDate(AA150,S150)</f>
        <v>44182</v>
      </c>
      <c r="S150" s="202">
        <f>_xll.qlCalendarAdvance(Calendar,SettlementDate,N150,"mf",TRUE,Trigger)</f>
        <v>44186</v>
      </c>
      <c r="T150" s="202">
        <f>_xll.qlInterestRateIndexMaturity(AA150,S150)</f>
        <v>44551</v>
      </c>
      <c r="U150" s="203">
        <f>_xll.qlIndexFixing(AA150,R150,TRUE,_xll.ohTrigger(Trigger,Trigger6M,InterestRatesTrigger))</f>
        <v>1.1504950400742108E-2</v>
      </c>
      <c r="V150" s="203">
        <f>_xll.qlQuoteValue(P150,_xll.ohTrigger(Trigger,Trigger6M,InterestRatesTrigger))</f>
        <v>1.1439999999999999E-2</v>
      </c>
      <c r="W150" s="201" t="b">
        <f t="shared" si="19"/>
        <v>1</v>
      </c>
      <c r="X150" s="204">
        <f t="shared" si="20"/>
        <v>0.64950400742109016</v>
      </c>
      <c r="Y150" s="149" t="b">
        <f>ABS(X150/10000)&lt;=ABS('General Settings'!$D$32)</f>
        <v>0</v>
      </c>
      <c r="AA150" s="50" t="str">
        <f>_xll.qlSwapIndex(,,O150,SettlementDays,Currency,Calendar,FixedLegTenor,FixedLegBDC,FixedLegDayCounter,Index6M,DiscountingCurve,Permanent,Trigger,ObjectOverwrite)</f>
        <v>obj_00682#0000</v>
      </c>
      <c r="AB150" s="50" t="str">
        <f>_xll.qlVanillaSwapFromSwapIndex(,AA150,R150)</f>
        <v>obj_007c3#0000</v>
      </c>
    </row>
    <row r="151" spans="13:28" x14ac:dyDescent="0.2">
      <c r="M151" s="94" t="s">
        <v>155</v>
      </c>
      <c r="N151" s="94" t="s">
        <v>81</v>
      </c>
      <c r="O151" s="94" t="s">
        <v>78</v>
      </c>
      <c r="P151" s="94" t="str">
        <f t="shared" si="18"/>
        <v>EUR5F2Y_Quote</v>
      </c>
      <c r="Q151" s="122"/>
      <c r="R151" s="106">
        <f>_xll.qlInterestRateIndexFixingDate(AA151,S151)</f>
        <v>44182</v>
      </c>
      <c r="S151" s="106">
        <f>_xll.qlCalendarAdvance(Calendar,SettlementDate,N151,"mf",TRUE,Trigger)</f>
        <v>44186</v>
      </c>
      <c r="T151" s="106">
        <f>_xll.qlInterestRateIndexMaturity(AA151,S151)</f>
        <v>44916</v>
      </c>
      <c r="U151" s="97">
        <f>_xll.qlIndexFixing(AA151,R151,TRUE,_xll.ohTrigger(Trigger,Trigger6M,InterestRatesTrigger))</f>
        <v>1.2984348623319309E-2</v>
      </c>
      <c r="V151" s="97">
        <f>_xll.qlQuoteValue(P151,_xll.ohTrigger(Trigger,Trigger6M,InterestRatesTrigger))</f>
        <v>1.295E-2</v>
      </c>
      <c r="W151" s="94" t="b">
        <f t="shared" si="19"/>
        <v>1</v>
      </c>
      <c r="X151" s="153">
        <f t="shared" si="20"/>
        <v>0.34348623319309379</v>
      </c>
      <c r="Y151" s="50" t="b">
        <f>ABS(X151/10000)&lt;=ABS('General Settings'!$D$32)</f>
        <v>0</v>
      </c>
      <c r="AA151" s="50" t="str">
        <f>_xll.qlSwapIndex(,,O151,SettlementDays,Currency,Calendar,FixedLegTenor,FixedLegBDC,FixedLegDayCounter,Index6M,DiscountingCurve,Permanent,Trigger,ObjectOverwrite)</f>
        <v>obj_00655#0000</v>
      </c>
      <c r="AB151" s="50" t="str">
        <f>_xll.qlVanillaSwapFromSwapIndex(,AA151,R151)</f>
        <v>obj_007d4#0000</v>
      </c>
    </row>
    <row r="152" spans="13:28" x14ac:dyDescent="0.2">
      <c r="M152" s="94" t="s">
        <v>155</v>
      </c>
      <c r="N152" s="94" t="s">
        <v>81</v>
      </c>
      <c r="O152" s="94" t="s">
        <v>79</v>
      </c>
      <c r="P152" s="94" t="str">
        <f t="shared" si="18"/>
        <v>EUR5F3Y_Quote</v>
      </c>
      <c r="Q152" s="122"/>
      <c r="R152" s="106">
        <f>_xll.qlInterestRateIndexFixingDate(AA152,S152)</f>
        <v>44182</v>
      </c>
      <c r="S152" s="106">
        <f>_xll.qlCalendarAdvance(Calendar,SettlementDate,N152,"mf",TRUE,Trigger)</f>
        <v>44186</v>
      </c>
      <c r="T152" s="106">
        <f>_xll.qlInterestRateIndexMaturity(AA152,S152)</f>
        <v>45281</v>
      </c>
      <c r="U152" s="97">
        <f>_xll.qlIndexFixing(AA152,R152,TRUE,_xll.ohTrigger(Trigger,Trigger6M,InterestRatesTrigger))</f>
        <v>1.4317649063402119E-2</v>
      </c>
      <c r="V152" s="97">
        <f>_xll.qlQuoteValue(P152,_xll.ohTrigger(Trigger,Trigger6M,InterestRatesTrigger))</f>
        <v>1.4290000000000001E-2</v>
      </c>
      <c r="W152" s="94" t="b">
        <f t="shared" si="19"/>
        <v>1</v>
      </c>
      <c r="X152" s="153">
        <f t="shared" si="20"/>
        <v>0.27649063402118007</v>
      </c>
      <c r="Y152" s="50" t="b">
        <f>ABS(X152/10000)&lt;=ABS('General Settings'!$D$32)</f>
        <v>0</v>
      </c>
      <c r="AA152" s="50" t="str">
        <f>_xll.qlSwapIndex(,,O152,SettlementDays,Currency,Calendar,FixedLegTenor,FixedLegBDC,FixedLegDayCounter,Index6M,DiscountingCurve,Permanent,Trigger,ObjectOverwrite)</f>
        <v>obj_006ae#0000</v>
      </c>
      <c r="AB152" s="50" t="str">
        <f>_xll.qlVanillaSwapFromSwapIndex(,AA152,R152)</f>
        <v>obj_00847#0000</v>
      </c>
    </row>
    <row r="153" spans="13:28" x14ac:dyDescent="0.2">
      <c r="M153" s="94" t="s">
        <v>155</v>
      </c>
      <c r="N153" s="94" t="s">
        <v>81</v>
      </c>
      <c r="O153" s="94" t="s">
        <v>80</v>
      </c>
      <c r="P153" s="94" t="str">
        <f t="shared" si="18"/>
        <v>EUR5F4Y_Quote</v>
      </c>
      <c r="Q153" s="122"/>
      <c r="R153" s="106">
        <f>_xll.qlInterestRateIndexFixingDate(AA153,S153)</f>
        <v>44182</v>
      </c>
      <c r="S153" s="106">
        <f>_xll.qlCalendarAdvance(Calendar,SettlementDate,N153,"mf",TRUE,Trigger)</f>
        <v>44186</v>
      </c>
      <c r="T153" s="106">
        <f>_xll.qlInterestRateIndexMaturity(AA153,S153)</f>
        <v>45649</v>
      </c>
      <c r="U153" s="97">
        <f>_xll.qlIndexFixing(AA153,R153,TRUE,_xll.ohTrigger(Trigger,Trigger6M,InterestRatesTrigger))</f>
        <v>1.5478305772760369E-2</v>
      </c>
      <c r="V153" s="97">
        <f>_xll.qlQuoteValue(P153,_xll.ohTrigger(Trigger,Trigger6M,InterestRatesTrigger))</f>
        <v>1.5449999999999998E-2</v>
      </c>
      <c r="W153" s="94" t="b">
        <f t="shared" si="19"/>
        <v>1</v>
      </c>
      <c r="X153" s="153">
        <f t="shared" si="20"/>
        <v>0.28305772760370618</v>
      </c>
      <c r="Y153" s="50" t="b">
        <f>ABS(X153/10000)&lt;=ABS('General Settings'!$D$32)</f>
        <v>0</v>
      </c>
      <c r="AA153" s="50" t="str">
        <f>_xll.qlSwapIndex(,,O153,SettlementDays,Currency,Calendar,FixedLegTenor,FixedLegBDC,FixedLegDayCounter,Index6M,DiscountingCurve,Permanent,Trigger,ObjectOverwrite)</f>
        <v>obj_00725#0000</v>
      </c>
      <c r="AB153" s="50" t="str">
        <f>_xll.qlVanillaSwapFromSwapIndex(,AA153,R153)</f>
        <v>obj_00833#0000</v>
      </c>
    </row>
    <row r="154" spans="13:28" x14ac:dyDescent="0.2">
      <c r="M154" s="94" t="s">
        <v>155</v>
      </c>
      <c r="N154" s="94" t="s">
        <v>81</v>
      </c>
      <c r="O154" s="94" t="s">
        <v>81</v>
      </c>
      <c r="P154" s="94" t="str">
        <f t="shared" si="18"/>
        <v>EUR5F5Y_Quote</v>
      </c>
      <c r="Q154" s="122"/>
      <c r="R154" s="106">
        <f>_xll.qlInterestRateIndexFixingDate(AA154,S154)</f>
        <v>44182</v>
      </c>
      <c r="S154" s="106">
        <f>_xll.qlCalendarAdvance(Calendar,SettlementDate,N154,"mf",TRUE,Trigger)</f>
        <v>44186</v>
      </c>
      <c r="T154" s="106">
        <f>_xll.qlInterestRateIndexMaturity(AA154,S154)</f>
        <v>46013</v>
      </c>
      <c r="U154" s="97">
        <f>_xll.qlIndexFixing(AA154,R154,TRUE,_xll.ohTrigger(Trigger,Trigger6M,InterestRatesTrigger))</f>
        <v>1.6412073523020865E-2</v>
      </c>
      <c r="V154" s="97">
        <f>_xll.qlQuoteValue(P154,_xll.ohTrigger(Trigger,Trigger6M,InterestRatesTrigger))</f>
        <v>1.6390000000000002E-2</v>
      </c>
      <c r="W154" s="94" t="b">
        <f t="shared" si="19"/>
        <v>1</v>
      </c>
      <c r="X154" s="153">
        <f t="shared" si="20"/>
        <v>0.22073523020863656</v>
      </c>
      <c r="Y154" s="50" t="b">
        <f>ABS(X154/10000)&lt;=ABS('General Settings'!$D$32)</f>
        <v>0</v>
      </c>
      <c r="AA154" s="50" t="str">
        <f>_xll.qlSwapIndex(,,O154,SettlementDays,Currency,Calendar,FixedLegTenor,FixedLegBDC,FixedLegDayCounter,Index6M,DiscountingCurve,Permanent,Trigger,ObjectOverwrite)</f>
        <v>obj_00742#0000</v>
      </c>
      <c r="AB154" s="50" t="str">
        <f>_xll.qlVanillaSwapFromSwapIndex(,AA154,R154)</f>
        <v>obj_007ee#0000</v>
      </c>
    </row>
    <row r="155" spans="13:28" x14ac:dyDescent="0.2">
      <c r="M155" s="94" t="s">
        <v>155</v>
      </c>
      <c r="N155" s="94" t="s">
        <v>81</v>
      </c>
      <c r="O155" s="94" t="s">
        <v>82</v>
      </c>
      <c r="P155" s="94" t="str">
        <f t="shared" si="18"/>
        <v>EUR5F6Y_Quote</v>
      </c>
      <c r="Q155" s="122"/>
      <c r="R155" s="106">
        <f>_xll.qlInterestRateIndexFixingDate(AA155,S155)</f>
        <v>44182</v>
      </c>
      <c r="S155" s="106">
        <f>_xll.qlCalendarAdvance(Calendar,SettlementDate,N155,"mf",TRUE,Trigger)</f>
        <v>44186</v>
      </c>
      <c r="T155" s="106">
        <f>_xll.qlInterestRateIndexMaturity(AA155,S155)</f>
        <v>46377</v>
      </c>
      <c r="U155" s="97">
        <f>_xll.qlIndexFixing(AA155,R155,TRUE,_xll.ohTrigger(Trigger,Trigger6M,InterestRatesTrigger))</f>
        <v>1.719763561610619E-2</v>
      </c>
      <c r="V155" s="97">
        <f>_xll.qlQuoteValue(P155,_xll.ohTrigger(Trigger,Trigger6M,InterestRatesTrigger))</f>
        <v>1.7180000000000001E-2</v>
      </c>
      <c r="W155" s="94" t="b">
        <f t="shared" si="19"/>
        <v>1</v>
      </c>
      <c r="X155" s="153">
        <f t="shared" si="20"/>
        <v>0.17635616106188856</v>
      </c>
      <c r="Y155" s="50" t="b">
        <f>ABS(X155/10000)&lt;=ABS('General Settings'!$D$32)</f>
        <v>0</v>
      </c>
      <c r="AA155" s="50" t="str">
        <f>_xll.qlSwapIndex(,,O155,SettlementDays,Currency,Calendar,FixedLegTenor,FixedLegBDC,FixedLegDayCounter,Index6M,DiscountingCurve,Permanent,Trigger,ObjectOverwrite)</f>
        <v>obj_005ce#0000</v>
      </c>
      <c r="AB155" s="50" t="str">
        <f>_xll.qlVanillaSwapFromSwapIndex(,AA155,R155)</f>
        <v>obj_007e7#0000</v>
      </c>
    </row>
    <row r="156" spans="13:28" x14ac:dyDescent="0.2">
      <c r="M156" s="94" t="s">
        <v>155</v>
      </c>
      <c r="N156" s="94" t="s">
        <v>81</v>
      </c>
      <c r="O156" s="94" t="s">
        <v>83</v>
      </c>
      <c r="P156" s="94" t="str">
        <f t="shared" si="18"/>
        <v>EUR5F7Y_Quote</v>
      </c>
      <c r="Q156" s="122"/>
      <c r="R156" s="106">
        <f>_xll.qlInterestRateIndexFixingDate(AA156,S156)</f>
        <v>44182</v>
      </c>
      <c r="S156" s="106">
        <f>_xll.qlCalendarAdvance(Calendar,SettlementDate,N156,"mf",TRUE,Trigger)</f>
        <v>44186</v>
      </c>
      <c r="T156" s="106">
        <f>_xll.qlInterestRateIndexMaturity(AA156,S156)</f>
        <v>46742</v>
      </c>
      <c r="U156" s="97">
        <f>_xll.qlIndexFixing(AA156,R156,TRUE,_xll.ohTrigger(Trigger,Trigger6M,InterestRatesTrigger))</f>
        <v>1.7853678959388088E-2</v>
      </c>
      <c r="V156" s="97">
        <f>_xll.qlQuoteValue(P156,_xll.ohTrigger(Trigger,Trigger6M,InterestRatesTrigger))</f>
        <v>1.7840000000000002E-2</v>
      </c>
      <c r="W156" s="94" t="b">
        <f t="shared" si="19"/>
        <v>1</v>
      </c>
      <c r="X156" s="153">
        <f t="shared" si="20"/>
        <v>0.13678959388085943</v>
      </c>
      <c r="Y156" s="50" t="b">
        <f>ABS(X156/10000)&lt;=ABS('General Settings'!$D$32)</f>
        <v>0</v>
      </c>
      <c r="AA156" s="50" t="str">
        <f>_xll.qlSwapIndex(,,O156,SettlementDays,Currency,Calendar,FixedLegTenor,FixedLegBDC,FixedLegDayCounter,Index6M,DiscountingCurve,Permanent,Trigger,ObjectOverwrite)</f>
        <v>obj_005f7#0000</v>
      </c>
      <c r="AB156" s="50" t="str">
        <f>_xll.qlVanillaSwapFromSwapIndex(,AA156,R156)</f>
        <v>obj_0088b#0000</v>
      </c>
    </row>
    <row r="157" spans="13:28" x14ac:dyDescent="0.2">
      <c r="M157" s="94" t="s">
        <v>155</v>
      </c>
      <c r="N157" s="94" t="s">
        <v>81</v>
      </c>
      <c r="O157" s="94" t="s">
        <v>84</v>
      </c>
      <c r="P157" s="94" t="str">
        <f t="shared" si="18"/>
        <v>EUR5F8Y_Quote</v>
      </c>
      <c r="Q157" s="122"/>
      <c r="R157" s="106">
        <f>_xll.qlInterestRateIndexFixingDate(AA157,S157)</f>
        <v>44182</v>
      </c>
      <c r="S157" s="106">
        <f>_xll.qlCalendarAdvance(Calendar,SettlementDate,N157,"mf",TRUE,Trigger)</f>
        <v>44186</v>
      </c>
      <c r="T157" s="106">
        <f>_xll.qlInterestRateIndexMaturity(AA157,S157)</f>
        <v>47108</v>
      </c>
      <c r="U157" s="97">
        <f>_xll.qlIndexFixing(AA157,R157,TRUE,_xll.ohTrigger(Trigger,Trigger6M,InterestRatesTrigger))</f>
        <v>1.8391331677942786E-2</v>
      </c>
      <c r="V157" s="97">
        <f>_xll.qlQuoteValue(P157,_xll.ohTrigger(Trigger,Trigger6M,InterestRatesTrigger))</f>
        <v>1.8370000000000001E-2</v>
      </c>
      <c r="W157" s="94" t="b">
        <f t="shared" si="19"/>
        <v>1</v>
      </c>
      <c r="X157" s="153">
        <f t="shared" si="20"/>
        <v>0.21331677942784677</v>
      </c>
      <c r="Y157" s="50" t="b">
        <f>ABS(X157/10000)&lt;=ABS('General Settings'!$D$32)</f>
        <v>0</v>
      </c>
      <c r="AA157" s="50" t="str">
        <f>_xll.qlSwapIndex(,,O157,SettlementDays,Currency,Calendar,FixedLegTenor,FixedLegBDC,FixedLegDayCounter,Index6M,DiscountingCurve,Permanent,Trigger,ObjectOverwrite)</f>
        <v>obj_005e0#0000</v>
      </c>
      <c r="AB157" s="50" t="str">
        <f>_xll.qlVanillaSwapFromSwapIndex(,AA157,R157)</f>
        <v>obj_007e8#0000</v>
      </c>
    </row>
    <row r="158" spans="13:28" x14ac:dyDescent="0.2">
      <c r="M158" s="94" t="s">
        <v>155</v>
      </c>
      <c r="N158" s="94" t="s">
        <v>81</v>
      </c>
      <c r="O158" s="94" t="s">
        <v>85</v>
      </c>
      <c r="P158" s="94" t="str">
        <f t="shared" si="18"/>
        <v>EUR5F9Y_Quote</v>
      </c>
      <c r="Q158" s="122"/>
      <c r="R158" s="106">
        <f>_xll.qlInterestRateIndexFixingDate(AA158,S158)</f>
        <v>44182</v>
      </c>
      <c r="S158" s="106">
        <f>_xll.qlCalendarAdvance(Calendar,SettlementDate,N158,"mf",TRUE,Trigger)</f>
        <v>44186</v>
      </c>
      <c r="T158" s="106">
        <f>_xll.qlInterestRateIndexMaturity(AA158,S158)</f>
        <v>47473</v>
      </c>
      <c r="U158" s="97">
        <f>_xll.qlIndexFixing(AA158,R158,TRUE,_xll.ohTrigger(Trigger,Trigger6M,InterestRatesTrigger))</f>
        <v>1.8810467912008362E-2</v>
      </c>
      <c r="V158" s="97">
        <f>_xll.qlQuoteValue(P158,_xll.ohTrigger(Trigger,Trigger6M,InterestRatesTrigger))</f>
        <v>1.8800000000000001E-2</v>
      </c>
      <c r="W158" s="94" t="b">
        <f t="shared" si="19"/>
        <v>1</v>
      </c>
      <c r="X158" s="153">
        <f t="shared" si="20"/>
        <v>0.10467912008361308</v>
      </c>
      <c r="Y158" s="50" t="b">
        <f>ABS(X158/10000)&lt;=ABS('General Settings'!$D$32)</f>
        <v>0</v>
      </c>
      <c r="AA158" s="50" t="str">
        <f>_xll.qlSwapIndex(,,O158,SettlementDays,Currency,Calendar,FixedLegTenor,FixedLegBDC,FixedLegDayCounter,Index6M,DiscountingCurve,Permanent,Trigger,ObjectOverwrite)</f>
        <v>obj_00592#0000</v>
      </c>
      <c r="AB158" s="50" t="str">
        <f>_xll.qlVanillaSwapFromSwapIndex(,AA158,R158)</f>
        <v>obj_007b1#0000</v>
      </c>
    </row>
    <row r="159" spans="13:28" x14ac:dyDescent="0.2">
      <c r="M159" s="94" t="s">
        <v>155</v>
      </c>
      <c r="N159" s="94" t="s">
        <v>81</v>
      </c>
      <c r="O159" s="94" t="s">
        <v>86</v>
      </c>
      <c r="P159" s="94" t="str">
        <f t="shared" si="18"/>
        <v>EUR5F10Y_Quote</v>
      </c>
      <c r="Q159" s="122"/>
      <c r="R159" s="106">
        <f>_xll.qlInterestRateIndexFixingDate(AA159,S159)</f>
        <v>44182</v>
      </c>
      <c r="S159" s="106">
        <f>_xll.qlCalendarAdvance(Calendar,SettlementDate,N159,"mf",TRUE,Trigger)</f>
        <v>44186</v>
      </c>
      <c r="T159" s="106">
        <f>_xll.qlInterestRateIndexMaturity(AA159,S159)</f>
        <v>47840</v>
      </c>
      <c r="U159" s="97">
        <f>_xll.qlIndexFixing(AA159,R159,TRUE,_xll.ohTrigger(Trigger,Trigger6M,InterestRatesTrigger))</f>
        <v>1.913566845637216E-2</v>
      </c>
      <c r="V159" s="97">
        <f>_xll.qlQuoteValue(P159,_xll.ohTrigger(Trigger,Trigger6M,InterestRatesTrigger))</f>
        <v>1.9119999999999998E-2</v>
      </c>
      <c r="W159" s="94" t="b">
        <f t="shared" si="19"/>
        <v>1</v>
      </c>
      <c r="X159" s="153">
        <f t="shared" si="20"/>
        <v>0.15668456372162215</v>
      </c>
      <c r="Y159" s="50" t="b">
        <f>ABS(X159/10000)&lt;=ABS('General Settings'!$D$32)</f>
        <v>0</v>
      </c>
      <c r="AA159" s="50" t="str">
        <f>_xll.qlSwapIndex(,,O159,SettlementDays,Currency,Calendar,FixedLegTenor,FixedLegBDC,FixedLegDayCounter,Index6M,DiscountingCurve,Permanent,Trigger,ObjectOverwrite)</f>
        <v>obj_00594#0000</v>
      </c>
      <c r="AB159" s="50" t="str">
        <f>_xll.qlVanillaSwapFromSwapIndex(,AA159,R159)</f>
        <v>obj_0086f#0000</v>
      </c>
    </row>
    <row r="160" spans="13:28" x14ac:dyDescent="0.2">
      <c r="M160" s="94" t="s">
        <v>155</v>
      </c>
      <c r="N160" s="94" t="s">
        <v>81</v>
      </c>
      <c r="O160" s="94" t="s">
        <v>112</v>
      </c>
      <c r="P160" s="94" t="str">
        <f t="shared" si="18"/>
        <v>EUR5F11Y_Quote</v>
      </c>
      <c r="Q160" s="122"/>
      <c r="R160" s="106">
        <f>_xll.qlInterestRateIndexFixingDate(AA160,S160)</f>
        <v>44182</v>
      </c>
      <c r="S160" s="106">
        <f>_xll.qlCalendarAdvance(Calendar,SettlementDate,N160,"mf",TRUE,Trigger)</f>
        <v>44186</v>
      </c>
      <c r="T160" s="106">
        <f>_xll.qlInterestRateIndexMaturity(AA160,S160)</f>
        <v>48204</v>
      </c>
      <c r="U160" s="97">
        <f>_xll.qlIndexFixing(AA160,R160,TRUE,_xll.ohTrigger(Trigger,Trigger6M,InterestRatesTrigger))</f>
        <v>1.9376207858298591E-2</v>
      </c>
      <c r="V160" s="97">
        <f>_xll.qlQuoteValue(P160,_xll.ohTrigger(Trigger,Trigger6M,InterestRatesTrigger))</f>
        <v>1.9359999999999999E-2</v>
      </c>
      <c r="W160" s="94" t="b">
        <f t="shared" si="19"/>
        <v>1</v>
      </c>
      <c r="X160" s="153">
        <f t="shared" si="20"/>
        <v>0.16207858298592642</v>
      </c>
      <c r="Y160" s="50" t="b">
        <f>ABS(X160/10000)&lt;=ABS('General Settings'!$D$32)</f>
        <v>0</v>
      </c>
      <c r="AA160" s="50" t="str">
        <f>_xll.qlSwapIndex(,,O160,SettlementDays,Currency,Calendar,FixedLegTenor,FixedLegBDC,FixedLegDayCounter,Index6M,DiscountingCurve,Permanent,Trigger,ObjectOverwrite)</f>
        <v>obj_00660#0000</v>
      </c>
      <c r="AB160" s="50" t="str">
        <f>_xll.qlVanillaSwapFromSwapIndex(,AA160,R160)</f>
        <v>obj_00808#0000</v>
      </c>
    </row>
    <row r="161" spans="13:28" x14ac:dyDescent="0.2">
      <c r="M161" s="94" t="s">
        <v>155</v>
      </c>
      <c r="N161" s="94" t="s">
        <v>81</v>
      </c>
      <c r="O161" s="94" t="s">
        <v>87</v>
      </c>
      <c r="P161" s="94" t="str">
        <f t="shared" si="18"/>
        <v>EUR5F12Y_Quote</v>
      </c>
      <c r="Q161" s="122"/>
      <c r="R161" s="106">
        <f>_xll.qlInterestRateIndexFixingDate(AA161,S161)</f>
        <v>44182</v>
      </c>
      <c r="S161" s="106">
        <f>_xll.qlCalendarAdvance(Calendar,SettlementDate,N161,"mf",TRUE,Trigger)</f>
        <v>44186</v>
      </c>
      <c r="T161" s="106">
        <f>_xll.qlInterestRateIndexMaturity(AA161,S161)</f>
        <v>48569</v>
      </c>
      <c r="U161" s="97">
        <f>_xll.qlIndexFixing(AA161,R161,TRUE,_xll.ohTrigger(Trigger,Trigger6M,InterestRatesTrigger))</f>
        <v>1.954778389371984E-2</v>
      </c>
      <c r="V161" s="97">
        <f>_xll.qlQuoteValue(P161,_xll.ohTrigger(Trigger,Trigger6M,InterestRatesTrigger))</f>
        <v>1.9539999999999998E-2</v>
      </c>
      <c r="W161" s="94" t="b">
        <f t="shared" si="19"/>
        <v>1</v>
      </c>
      <c r="X161" s="153">
        <f t="shared" si="20"/>
        <v>7.7838937198419778E-2</v>
      </c>
      <c r="Y161" s="50" t="b">
        <f>ABS(X161/10000)&lt;=ABS('General Settings'!$D$32)</f>
        <v>0</v>
      </c>
      <c r="AA161" s="50" t="str">
        <f>_xll.qlSwapIndex(,,O161,SettlementDays,Currency,Calendar,FixedLegTenor,FixedLegBDC,FixedLegDayCounter,Index6M,DiscountingCurve,Permanent,Trigger,ObjectOverwrite)</f>
        <v>obj_005e2#0000</v>
      </c>
      <c r="AB161" s="50" t="str">
        <f>_xll.qlVanillaSwapFromSwapIndex(,AA161,R161)</f>
        <v>obj_00864#0000</v>
      </c>
    </row>
    <row r="162" spans="13:28" x14ac:dyDescent="0.2">
      <c r="M162" s="94" t="s">
        <v>155</v>
      </c>
      <c r="N162" s="94" t="s">
        <v>81</v>
      </c>
      <c r="O162" s="94" t="s">
        <v>113</v>
      </c>
      <c r="P162" s="94" t="str">
        <f t="shared" si="18"/>
        <v>EUR5F13Y_Quote</v>
      </c>
      <c r="Q162" s="122"/>
      <c r="R162" s="106">
        <f>_xll.qlInterestRateIndexFixingDate(AA162,S162)</f>
        <v>44182</v>
      </c>
      <c r="S162" s="106">
        <f>_xll.qlCalendarAdvance(Calendar,SettlementDate,N162,"mf",TRUE,Trigger)</f>
        <v>44186</v>
      </c>
      <c r="T162" s="106">
        <f>_xll.qlInterestRateIndexMaturity(AA162,S162)</f>
        <v>48934</v>
      </c>
      <c r="U162" s="97">
        <f>_xll.qlIndexFixing(AA162,R162,TRUE,_xll.ohTrigger(Trigger,Trigger6M,InterestRatesTrigger))</f>
        <v>1.9647108670462952E-2</v>
      </c>
      <c r="V162" s="97">
        <f>_xll.qlQuoteValue(P162,_xll.ohTrigger(Trigger,Trigger6M,InterestRatesTrigger))</f>
        <v>1.9630000000000002E-2</v>
      </c>
      <c r="W162" s="94" t="b">
        <f t="shared" si="19"/>
        <v>1</v>
      </c>
      <c r="X162" s="153">
        <f t="shared" si="20"/>
        <v>0.17108670462950837</v>
      </c>
      <c r="Y162" s="50" t="b">
        <f>ABS(X162/10000)&lt;=ABS('General Settings'!$D$32)</f>
        <v>0</v>
      </c>
      <c r="AA162" s="50" t="str">
        <f>_xll.qlSwapIndex(,,O162,SettlementDays,Currency,Calendar,FixedLegTenor,FixedLegBDC,FixedLegDayCounter,Index6M,DiscountingCurve,Permanent,Trigger,ObjectOverwrite)</f>
        <v>obj_006b5#0000</v>
      </c>
      <c r="AB162" s="50" t="str">
        <f>_xll.qlVanillaSwapFromSwapIndex(,AA162,R162)</f>
        <v>obj_00848#0000</v>
      </c>
    </row>
    <row r="163" spans="13:28" x14ac:dyDescent="0.2">
      <c r="M163" s="94" t="s">
        <v>155</v>
      </c>
      <c r="N163" s="94" t="s">
        <v>81</v>
      </c>
      <c r="O163" s="94" t="s">
        <v>114</v>
      </c>
      <c r="P163" s="94" t="str">
        <f t="shared" si="18"/>
        <v>EUR5F14Y_Quote</v>
      </c>
      <c r="Q163" s="122"/>
      <c r="R163" s="106">
        <f>_xll.qlInterestRateIndexFixingDate(AA163,S163)</f>
        <v>44182</v>
      </c>
      <c r="S163" s="106">
        <f>_xll.qlCalendarAdvance(Calendar,SettlementDate,N163,"mf",TRUE,Trigger)</f>
        <v>44186</v>
      </c>
      <c r="T163" s="106">
        <f>_xll.qlInterestRateIndexMaturity(AA163,S163)</f>
        <v>49299</v>
      </c>
      <c r="U163" s="97">
        <f>_xll.qlIndexFixing(AA163,R163,TRUE,_xll.ohTrigger(Trigger,Trigger6M,InterestRatesTrigger))</f>
        <v>1.9684052888361701E-2</v>
      </c>
      <c r="V163" s="97">
        <f>_xll.qlQuoteValue(P163,_xll.ohTrigger(Trigger,Trigger6M,InterestRatesTrigger))</f>
        <v>1.966E-2</v>
      </c>
      <c r="W163" s="94" t="b">
        <f t="shared" si="19"/>
        <v>1</v>
      </c>
      <c r="X163" s="153">
        <f t="shared" si="20"/>
        <v>0.24052888361700275</v>
      </c>
      <c r="Y163" s="50" t="b">
        <f>ABS(X163/10000)&lt;=ABS('General Settings'!$D$32)</f>
        <v>0</v>
      </c>
      <c r="AA163" s="50" t="str">
        <f>_xll.qlSwapIndex(,,O163,SettlementDays,Currency,Calendar,FixedLegTenor,FixedLegBDC,FixedLegDayCounter,Index6M,DiscountingCurve,Permanent,Trigger,ObjectOverwrite)</f>
        <v>obj_006d6#0000</v>
      </c>
      <c r="AB163" s="50" t="str">
        <f>_xll.qlVanillaSwapFromSwapIndex(,AA163,R163)</f>
        <v>obj_007b3#0000</v>
      </c>
    </row>
    <row r="164" spans="13:28" x14ac:dyDescent="0.2">
      <c r="M164" s="94" t="s">
        <v>155</v>
      </c>
      <c r="N164" s="94" t="s">
        <v>81</v>
      </c>
      <c r="O164" s="94" t="s">
        <v>88</v>
      </c>
      <c r="P164" s="94" t="str">
        <f t="shared" si="18"/>
        <v>EUR5F15Y_Quote</v>
      </c>
      <c r="Q164" s="122"/>
      <c r="R164" s="106">
        <f>_xll.qlInterestRateIndexFixingDate(AA164,S164)</f>
        <v>44182</v>
      </c>
      <c r="S164" s="106">
        <f>_xll.qlCalendarAdvance(Calendar,SettlementDate,N164,"mf",TRUE,Trigger)</f>
        <v>44186</v>
      </c>
      <c r="T164" s="106">
        <f>_xll.qlInterestRateIndexMaturity(AA164,S164)</f>
        <v>49664</v>
      </c>
      <c r="U164" s="97">
        <f>_xll.qlIndexFixing(AA164,R164,TRUE,_xll.ohTrigger(Trigger,Trigger6M,InterestRatesTrigger))</f>
        <v>1.9663929354545948E-2</v>
      </c>
      <c r="V164" s="97">
        <f>_xll.qlQuoteValue(P164,_xll.ohTrigger(Trigger,Trigger6M,InterestRatesTrigger))</f>
        <v>1.9650000000000001E-2</v>
      </c>
      <c r="W164" s="94" t="b">
        <f t="shared" si="19"/>
        <v>1</v>
      </c>
      <c r="X164" s="153">
        <f t="shared" si="20"/>
        <v>0.13929354545947487</v>
      </c>
      <c r="Y164" s="50" t="b">
        <f>ABS(X164/10000)&lt;=ABS('General Settings'!$D$32)</f>
        <v>0</v>
      </c>
      <c r="AA164" s="50" t="str">
        <f>_xll.qlSwapIndex(,,O164,SettlementDays,Currency,Calendar,FixedLegTenor,FixedLegBDC,FixedLegDayCounter,Index6M,DiscountingCurve,Permanent,Trigger,ObjectOverwrite)</f>
        <v>obj_00720#0000</v>
      </c>
      <c r="AB164" s="50" t="str">
        <f>_xll.qlVanillaSwapFromSwapIndex(,AA164,R164)</f>
        <v>obj_007a5#0000</v>
      </c>
    </row>
    <row r="165" spans="13:28" x14ac:dyDescent="0.2">
      <c r="M165" s="94" t="s">
        <v>155</v>
      </c>
      <c r="N165" s="94" t="s">
        <v>81</v>
      </c>
      <c r="O165" s="94" t="s">
        <v>89</v>
      </c>
      <c r="P165" s="94" t="str">
        <f t="shared" si="18"/>
        <v>EUR5F20Y_Quote</v>
      </c>
      <c r="Q165" s="122"/>
      <c r="R165" s="106">
        <f>_xll.qlInterestRateIndexFixingDate(AA165,S165)</f>
        <v>44182</v>
      </c>
      <c r="S165" s="106">
        <f>_xll.qlCalendarAdvance(Calendar,SettlementDate,N165,"mf",TRUE,Trigger)</f>
        <v>44186</v>
      </c>
      <c r="T165" s="106">
        <f>_xll.qlInterestRateIndexMaturity(AA165,S165)</f>
        <v>51491</v>
      </c>
      <c r="U165" s="97">
        <f>_xll.qlIndexFixing(AA165,R165,TRUE,_xll.ohTrigger(Trigger,Trigger6M,InterestRatesTrigger))</f>
        <v>1.9085856119847738E-2</v>
      </c>
      <c r="V165" s="97">
        <f>_xll.qlQuoteValue(P165,_xll.ohTrigger(Trigger,Trigger6M,InterestRatesTrigger))</f>
        <v>1.907E-2</v>
      </c>
      <c r="W165" s="94" t="b">
        <f t="shared" si="19"/>
        <v>1</v>
      </c>
      <c r="X165" s="153">
        <f t="shared" si="20"/>
        <v>0.15856119847737493</v>
      </c>
      <c r="Y165" s="50" t="b">
        <f>ABS(X165/10000)&lt;=ABS('General Settings'!$D$32)</f>
        <v>0</v>
      </c>
      <c r="AA165" s="50" t="str">
        <f>_xll.qlSwapIndex(,,O165,SettlementDays,Currency,Calendar,FixedLegTenor,FixedLegBDC,FixedLegDayCounter,Index6M,DiscountingCurve,Permanent,Trigger,ObjectOverwrite)</f>
        <v>obj_00758#0000</v>
      </c>
      <c r="AB165" s="50" t="str">
        <f>_xll.qlVanillaSwapFromSwapIndex(,AA165,R165)</f>
        <v>obj_00780#0000</v>
      </c>
    </row>
    <row r="166" spans="13:28" x14ac:dyDescent="0.2">
      <c r="M166" s="94" t="s">
        <v>155</v>
      </c>
      <c r="N166" s="94" t="s">
        <v>81</v>
      </c>
      <c r="O166" s="94" t="s">
        <v>90</v>
      </c>
      <c r="P166" s="94" t="str">
        <f t="shared" si="18"/>
        <v>EUR5F25Y_Quote</v>
      </c>
      <c r="Q166" s="122"/>
      <c r="R166" s="106">
        <f>_xll.qlInterestRateIndexFixingDate(AA166,S166)</f>
        <v>44182</v>
      </c>
      <c r="S166" s="106">
        <f>_xll.qlCalendarAdvance(Calendar,SettlementDate,N166,"mf",TRUE,Trigger)</f>
        <v>44186</v>
      </c>
      <c r="T166" s="106">
        <f>_xll.qlInterestRateIndexMaturity(AA166,S166)</f>
        <v>53317</v>
      </c>
      <c r="U166" s="97">
        <f>_xll.qlIndexFixing(AA166,R166,TRUE,_xll.ohTrigger(Trigger,Trigger6M,InterestRatesTrigger))</f>
        <v>1.8429208899319982E-2</v>
      </c>
      <c r="V166" s="97">
        <f>_xll.qlQuoteValue(P166,_xll.ohTrigger(Trigger,Trigger6M,InterestRatesTrigger))</f>
        <v>1.8420000000000002E-2</v>
      </c>
      <c r="W166" s="94" t="b">
        <f t="shared" si="19"/>
        <v>1</v>
      </c>
      <c r="X166" s="153">
        <f t="shared" si="20"/>
        <v>9.2088993199797298E-2</v>
      </c>
      <c r="Y166" s="50" t="b">
        <f>ABS(X166/10000)&lt;=ABS('General Settings'!$D$32)</f>
        <v>0</v>
      </c>
      <c r="AA166" s="50" t="str">
        <f>_xll.qlSwapIndex(,,O166,SettlementDays,Currency,Calendar,FixedLegTenor,FixedLegBDC,FixedLegDayCounter,Index6M,DiscountingCurve,Permanent,Trigger,ObjectOverwrite)</f>
        <v>obj_0059a#0000</v>
      </c>
      <c r="AB166" s="50" t="str">
        <f>_xll.qlVanillaSwapFromSwapIndex(,AA166,R166)</f>
        <v>obj_0089d#0000</v>
      </c>
    </row>
    <row r="167" spans="13:28" x14ac:dyDescent="0.2">
      <c r="M167" s="197" t="s">
        <v>155</v>
      </c>
      <c r="N167" s="197" t="s">
        <v>81</v>
      </c>
      <c r="O167" s="197" t="s">
        <v>92</v>
      </c>
      <c r="P167" s="197" t="str">
        <f t="shared" si="18"/>
        <v>EUR5F30Y_Quote</v>
      </c>
      <c r="Q167" s="162"/>
      <c r="R167" s="198">
        <f>_xll.qlInterestRateIndexFixingDate(AA167,S167)</f>
        <v>44182</v>
      </c>
      <c r="S167" s="198">
        <f>_xll.qlCalendarAdvance(Calendar,SettlementDate,N167,"mf",TRUE,Trigger)</f>
        <v>44186</v>
      </c>
      <c r="T167" s="198">
        <f>_xll.qlInterestRateIndexMaturity(AA167,S167)</f>
        <v>55143</v>
      </c>
      <c r="U167" s="199">
        <f>_xll.qlIndexFixing(AA167,R167,TRUE,_xll.ohTrigger(Trigger,Trigger6M,InterestRatesTrigger))</f>
        <v>1.8039576268111146E-2</v>
      </c>
      <c r="V167" s="199">
        <f>_xll.qlQuoteValue(P167,_xll.ohTrigger(Trigger,Trigger6M,InterestRatesTrigger))</f>
        <v>1.8030000000000001E-2</v>
      </c>
      <c r="W167" s="197" t="b">
        <f t="shared" si="19"/>
        <v>1</v>
      </c>
      <c r="X167" s="200">
        <f t="shared" si="20"/>
        <v>9.5762681111451198E-2</v>
      </c>
      <c r="Y167" s="161" t="b">
        <f>ABS(X167/10000)&lt;=ABS('General Settings'!$D$32)</f>
        <v>0</v>
      </c>
      <c r="AA167" s="50" t="str">
        <f>_xll.qlSwapIndex(,,O167,SettlementDays,Currency,Calendar,FixedLegTenor,FixedLegBDC,FixedLegDayCounter,Index6M,DiscountingCurve,Permanent,Trigger,ObjectOverwrite)</f>
        <v>obj_00750#0000</v>
      </c>
      <c r="AB167" s="50" t="str">
        <f>_xll.qlVanillaSwapFromSwapIndex(,AA167,R167)</f>
        <v>obj_007ab#0000</v>
      </c>
    </row>
    <row r="168" spans="13:28" x14ac:dyDescent="0.2">
      <c r="M168" s="201" t="s">
        <v>155</v>
      </c>
      <c r="N168" s="201" t="s">
        <v>82</v>
      </c>
      <c r="O168" s="201" t="s">
        <v>33</v>
      </c>
      <c r="P168" s="201" t="str">
        <f t="shared" si="18"/>
        <v>EUR6F1Y_Quote</v>
      </c>
      <c r="Q168" s="166"/>
      <c r="R168" s="202">
        <f>_xll.qlInterestRateIndexFixingDate(AA168,S168)</f>
        <v>44547</v>
      </c>
      <c r="S168" s="202">
        <f>_xll.qlCalendarAdvance(Calendar,SettlementDate,N168,"mf",TRUE,Trigger)</f>
        <v>44551</v>
      </c>
      <c r="T168" s="202">
        <f>_xll.qlInterestRateIndexMaturity(AA168,S168)</f>
        <v>44916</v>
      </c>
      <c r="U168" s="203">
        <f>_xll.qlIndexFixing(AA168,R168,TRUE,_xll.ohTrigger(Trigger,Trigger6M,InterestRatesTrigger))</f>
        <v>1.4482128265019139E-2</v>
      </c>
      <c r="V168" s="203">
        <f>_xll.qlQuoteValue(P168,_xll.ohTrigger(Trigger,Trigger6M,InterestRatesTrigger))</f>
        <v>1.447E-2</v>
      </c>
      <c r="W168" s="201" t="b">
        <f t="shared" si="19"/>
        <v>1</v>
      </c>
      <c r="X168" s="204">
        <f t="shared" si="20"/>
        <v>0.12128265019138718</v>
      </c>
      <c r="Y168" s="149" t="b">
        <f>ABS(X168/10000)&lt;=ABS('General Settings'!$D$32)</f>
        <v>0</v>
      </c>
      <c r="AA168" s="50" t="str">
        <f>_xll.qlSwapIndex(,,O168,SettlementDays,Currency,Calendar,FixedLegTenor,FixedLegBDC,FixedLegDayCounter,Index6M,DiscountingCurve,Permanent,Trigger,ObjectOverwrite)</f>
        <v>obj_0073f#0000</v>
      </c>
      <c r="AB168" s="50" t="str">
        <f>_xll.qlVanillaSwapFromSwapIndex(,AA168,R168)</f>
        <v>obj_007fc#0000</v>
      </c>
    </row>
    <row r="169" spans="13:28" x14ac:dyDescent="0.2">
      <c r="M169" s="94" t="s">
        <v>155</v>
      </c>
      <c r="N169" s="94" t="s">
        <v>82</v>
      </c>
      <c r="O169" s="94" t="s">
        <v>78</v>
      </c>
      <c r="P169" s="94" t="str">
        <f t="shared" si="18"/>
        <v>EUR6F2Y_Quote</v>
      </c>
      <c r="Q169" s="122"/>
      <c r="R169" s="106">
        <f>_xll.qlInterestRateIndexFixingDate(AA169,S169)</f>
        <v>44547</v>
      </c>
      <c r="S169" s="106">
        <f>_xll.qlCalendarAdvance(Calendar,SettlementDate,N169,"mf",TRUE,Trigger)</f>
        <v>44551</v>
      </c>
      <c r="T169" s="106">
        <f>_xll.qlInterestRateIndexMaturity(AA169,S169)</f>
        <v>45281</v>
      </c>
      <c r="U169" s="97">
        <f>_xll.qlIndexFixing(AA169,R169,TRUE,_xll.ohTrigger(Trigger,Trigger6M,InterestRatesTrigger))</f>
        <v>1.575212998403288E-2</v>
      </c>
      <c r="V169" s="97">
        <f>_xll.qlQuoteValue(P169,_xll.ohTrigger(Trigger,Trigger6M,InterestRatesTrigger))</f>
        <v>1.5740000000000001E-2</v>
      </c>
      <c r="W169" s="94" t="b">
        <f t="shared" si="19"/>
        <v>1</v>
      </c>
      <c r="X169" s="153">
        <f t="shared" si="20"/>
        <v>0.12129984032879099</v>
      </c>
      <c r="Y169" s="50" t="b">
        <f>ABS(X169/10000)&lt;=ABS('General Settings'!$D$32)</f>
        <v>0</v>
      </c>
      <c r="AA169" s="50" t="str">
        <f>_xll.qlSwapIndex(,,O169,SettlementDays,Currency,Calendar,FixedLegTenor,FixedLegBDC,FixedLegDayCounter,Index6M,DiscountingCurve,Permanent,Trigger,ObjectOverwrite)</f>
        <v>obj_00586#0000</v>
      </c>
      <c r="AB169" s="50" t="str">
        <f>_xll.qlVanillaSwapFromSwapIndex(,AA169,R169)</f>
        <v>obj_007b9#0000</v>
      </c>
    </row>
    <row r="170" spans="13:28" x14ac:dyDescent="0.2">
      <c r="M170" s="94" t="s">
        <v>155</v>
      </c>
      <c r="N170" s="94" t="s">
        <v>82</v>
      </c>
      <c r="O170" s="94" t="s">
        <v>79</v>
      </c>
      <c r="P170" s="94" t="str">
        <f t="shared" si="18"/>
        <v>EUR6F3Y_Quote</v>
      </c>
      <c r="Q170" s="122"/>
      <c r="R170" s="106">
        <f>_xll.qlInterestRateIndexFixingDate(AA170,S170)</f>
        <v>44547</v>
      </c>
      <c r="S170" s="106">
        <f>_xll.qlCalendarAdvance(Calendar,SettlementDate,N170,"mf",TRUE,Trigger)</f>
        <v>44551</v>
      </c>
      <c r="T170" s="106">
        <f>_xll.qlInterestRateIndexMaturity(AA170,S170)</f>
        <v>45649</v>
      </c>
      <c r="U170" s="97">
        <f>_xll.qlIndexFixing(AA170,R170,TRUE,_xll.ohTrigger(Trigger,Trigger6M,InterestRatesTrigger))</f>
        <v>1.6837876400821454E-2</v>
      </c>
      <c r="V170" s="97">
        <f>_xll.qlQuoteValue(P170,_xll.ohTrigger(Trigger,Trigger6M,InterestRatesTrigger))</f>
        <v>1.6830000000000001E-2</v>
      </c>
      <c r="W170" s="94" t="b">
        <f t="shared" si="19"/>
        <v>1</v>
      </c>
      <c r="X170" s="153">
        <f t="shared" si="20"/>
        <v>7.876400821452828E-2</v>
      </c>
      <c r="Y170" s="50" t="b">
        <f>ABS(X170/10000)&lt;=ABS('General Settings'!$D$32)</f>
        <v>0</v>
      </c>
      <c r="AA170" s="50" t="str">
        <f>_xll.qlSwapIndex(,,O170,SettlementDays,Currency,Calendar,FixedLegTenor,FixedLegBDC,FixedLegDayCounter,Index6M,DiscountingCurve,Permanent,Trigger,ObjectOverwrite)</f>
        <v>obj_00614#0000</v>
      </c>
      <c r="AB170" s="50" t="str">
        <f>_xll.qlVanillaSwapFromSwapIndex(,AA170,R170)</f>
        <v>obj_007ea#0000</v>
      </c>
    </row>
    <row r="171" spans="13:28" x14ac:dyDescent="0.2">
      <c r="M171" s="94" t="s">
        <v>155</v>
      </c>
      <c r="N171" s="94" t="s">
        <v>82</v>
      </c>
      <c r="O171" s="94" t="s">
        <v>80</v>
      </c>
      <c r="P171" s="94" t="str">
        <f t="shared" si="18"/>
        <v>EUR6F4Y_Quote</v>
      </c>
      <c r="Q171" s="122"/>
      <c r="R171" s="106">
        <f>_xll.qlInterestRateIndexFixingDate(AA171,S171)</f>
        <v>44547</v>
      </c>
      <c r="S171" s="106">
        <f>_xll.qlCalendarAdvance(Calendar,SettlementDate,N171,"mf",TRUE,Trigger)</f>
        <v>44551</v>
      </c>
      <c r="T171" s="106">
        <f>_xll.qlInterestRateIndexMaturity(AA171,S171)</f>
        <v>46013</v>
      </c>
      <c r="U171" s="97">
        <f>_xll.qlIndexFixing(AA171,R171,TRUE,_xll.ohTrigger(Trigger,Trigger6M,InterestRatesTrigger))</f>
        <v>1.7683796575044194E-2</v>
      </c>
      <c r="V171" s="97">
        <f>_xll.qlQuoteValue(P171,_xll.ohTrigger(Trigger,Trigger6M,InterestRatesTrigger))</f>
        <v>1.7669999999999998E-2</v>
      </c>
      <c r="W171" s="94" t="b">
        <f t="shared" si="19"/>
        <v>1</v>
      </c>
      <c r="X171" s="153">
        <f t="shared" si="20"/>
        <v>0.13796575044196235</v>
      </c>
      <c r="Y171" s="50" t="b">
        <f>ABS(X171/10000)&lt;=ABS('General Settings'!$D$32)</f>
        <v>0</v>
      </c>
      <c r="AA171" s="50" t="str">
        <f>_xll.qlSwapIndex(,,O171,SettlementDays,Currency,Calendar,FixedLegTenor,FixedLegBDC,FixedLegDayCounter,Index6M,DiscountingCurve,Permanent,Trigger,ObjectOverwrite)</f>
        <v>obj_0070d#0000</v>
      </c>
      <c r="AB171" s="50" t="str">
        <f>_xll.qlVanillaSwapFromSwapIndex(,AA171,R171)</f>
        <v>obj_007cf#0000</v>
      </c>
    </row>
    <row r="172" spans="13:28" x14ac:dyDescent="0.2">
      <c r="M172" s="94" t="s">
        <v>155</v>
      </c>
      <c r="N172" s="94" t="s">
        <v>82</v>
      </c>
      <c r="O172" s="94" t="s">
        <v>81</v>
      </c>
      <c r="P172" s="94" t="str">
        <f t="shared" si="18"/>
        <v>EUR6F5Y_Quote</v>
      </c>
      <c r="Q172" s="122"/>
      <c r="R172" s="106">
        <f>_xll.qlInterestRateIndexFixingDate(AA172,S172)</f>
        <v>44547</v>
      </c>
      <c r="S172" s="106">
        <f>_xll.qlCalendarAdvance(Calendar,SettlementDate,N172,"mf",TRUE,Trigger)</f>
        <v>44551</v>
      </c>
      <c r="T172" s="106">
        <f>_xll.qlInterestRateIndexMaturity(AA172,S172)</f>
        <v>46377</v>
      </c>
      <c r="U172" s="97">
        <f>_xll.qlIndexFixing(AA172,R172,TRUE,_xll.ohTrigger(Trigger,Trigger6M,InterestRatesTrigger))</f>
        <v>1.8389446784102911E-2</v>
      </c>
      <c r="V172" s="97">
        <f>_xll.qlQuoteValue(P172,_xll.ohTrigger(Trigger,Trigger6M,InterestRatesTrigger))</f>
        <v>1.8380000000000001E-2</v>
      </c>
      <c r="W172" s="94" t="b">
        <f t="shared" si="19"/>
        <v>1</v>
      </c>
      <c r="X172" s="153">
        <f t="shared" si="20"/>
        <v>9.4467841029108324E-2</v>
      </c>
      <c r="Y172" s="50" t="b">
        <f>ABS(X172/10000)&lt;=ABS('General Settings'!$D$32)</f>
        <v>0</v>
      </c>
      <c r="AA172" s="50" t="str">
        <f>_xll.qlSwapIndex(,,O172,SettlementDays,Currency,Calendar,FixedLegTenor,FixedLegBDC,FixedLegDayCounter,Index6M,DiscountingCurve,Permanent,Trigger,ObjectOverwrite)</f>
        <v>obj_0064b#0000</v>
      </c>
      <c r="AB172" s="50" t="str">
        <f>_xll.qlVanillaSwapFromSwapIndex(,AA172,R172)</f>
        <v>obj_00777#0000</v>
      </c>
    </row>
    <row r="173" spans="13:28" x14ac:dyDescent="0.2">
      <c r="M173" s="94" t="s">
        <v>155</v>
      </c>
      <c r="N173" s="94" t="s">
        <v>82</v>
      </c>
      <c r="O173" s="94" t="s">
        <v>82</v>
      </c>
      <c r="P173" s="94" t="str">
        <f t="shared" si="18"/>
        <v>EUR6F6Y_Quote</v>
      </c>
      <c r="Q173" s="122"/>
      <c r="R173" s="106">
        <f>_xll.qlInterestRateIndexFixingDate(AA173,S173)</f>
        <v>44547</v>
      </c>
      <c r="S173" s="106">
        <f>_xll.qlCalendarAdvance(Calendar,SettlementDate,N173,"mf",TRUE,Trigger)</f>
        <v>44551</v>
      </c>
      <c r="T173" s="106">
        <f>_xll.qlInterestRateIndexMaturity(AA173,S173)</f>
        <v>46742</v>
      </c>
      <c r="U173" s="97">
        <f>_xll.qlIndexFixing(AA173,R173,TRUE,_xll.ohTrigger(Trigger,Trigger6M,InterestRatesTrigger))</f>
        <v>1.8971740470329023E-2</v>
      </c>
      <c r="V173" s="97">
        <f>_xll.qlQuoteValue(P173,_xll.ohTrigger(Trigger,Trigger6M,InterestRatesTrigger))</f>
        <v>1.8960000000000001E-2</v>
      </c>
      <c r="W173" s="94" t="b">
        <f t="shared" si="19"/>
        <v>1</v>
      </c>
      <c r="X173" s="153">
        <f t="shared" si="20"/>
        <v>0.11740470329021924</v>
      </c>
      <c r="Y173" s="50" t="b">
        <f>ABS(X173/10000)&lt;=ABS('General Settings'!$D$32)</f>
        <v>0</v>
      </c>
      <c r="AA173" s="50" t="str">
        <f>_xll.qlSwapIndex(,,O173,SettlementDays,Currency,Calendar,FixedLegTenor,FixedLegBDC,FixedLegDayCounter,Index6M,DiscountingCurve,Permanent,Trigger,ObjectOverwrite)</f>
        <v>obj_00653#0000</v>
      </c>
      <c r="AB173" s="50" t="str">
        <f>_xll.qlVanillaSwapFromSwapIndex(,AA173,R173)</f>
        <v>obj_00793#0000</v>
      </c>
    </row>
    <row r="174" spans="13:28" x14ac:dyDescent="0.2">
      <c r="M174" s="94" t="s">
        <v>155</v>
      </c>
      <c r="N174" s="94" t="s">
        <v>82</v>
      </c>
      <c r="O174" s="94" t="s">
        <v>83</v>
      </c>
      <c r="P174" s="94" t="str">
        <f t="shared" si="18"/>
        <v>EUR6F7Y_Quote</v>
      </c>
      <c r="Q174" s="122"/>
      <c r="R174" s="106">
        <f>_xll.qlInterestRateIndexFixingDate(AA174,S174)</f>
        <v>44547</v>
      </c>
      <c r="S174" s="106">
        <f>_xll.qlCalendarAdvance(Calendar,SettlementDate,N174,"mf",TRUE,Trigger)</f>
        <v>44551</v>
      </c>
      <c r="T174" s="106">
        <f>_xll.qlInterestRateIndexMaturity(AA174,S174)</f>
        <v>47108</v>
      </c>
      <c r="U174" s="97">
        <f>_xll.qlIndexFixing(AA174,R174,TRUE,_xll.ohTrigger(Trigger,Trigger6M,InterestRatesTrigger))</f>
        <v>1.9440850469287591E-2</v>
      </c>
      <c r="V174" s="97">
        <f>_xll.qlQuoteValue(P174,_xll.ohTrigger(Trigger,Trigger6M,InterestRatesTrigger))</f>
        <v>1.9429999999999999E-2</v>
      </c>
      <c r="W174" s="94" t="b">
        <f t="shared" si="19"/>
        <v>1</v>
      </c>
      <c r="X174" s="153">
        <f t="shared" si="20"/>
        <v>0.10850469287591175</v>
      </c>
      <c r="Y174" s="50" t="b">
        <f>ABS(X174/10000)&lt;=ABS('General Settings'!$D$32)</f>
        <v>0</v>
      </c>
      <c r="AA174" s="50" t="str">
        <f>_xll.qlSwapIndex(,,O174,SettlementDays,Currency,Calendar,FixedLegTenor,FixedLegBDC,FixedLegDayCounter,Index6M,DiscountingCurve,Permanent,Trigger,ObjectOverwrite)</f>
        <v>obj_005bb#0000</v>
      </c>
      <c r="AB174" s="50" t="str">
        <f>_xll.qlVanillaSwapFromSwapIndex(,AA174,R174)</f>
        <v>obj_00839#0000</v>
      </c>
    </row>
    <row r="175" spans="13:28" x14ac:dyDescent="0.2">
      <c r="M175" s="94" t="s">
        <v>155</v>
      </c>
      <c r="N175" s="94" t="s">
        <v>82</v>
      </c>
      <c r="O175" s="94" t="s">
        <v>84</v>
      </c>
      <c r="P175" s="94" t="str">
        <f t="shared" si="18"/>
        <v>EUR6F8Y_Quote</v>
      </c>
      <c r="Q175" s="122"/>
      <c r="R175" s="106">
        <f>_xll.qlInterestRateIndexFixingDate(AA175,S175)</f>
        <v>44547</v>
      </c>
      <c r="S175" s="106">
        <f>_xll.qlCalendarAdvance(Calendar,SettlementDate,N175,"mf",TRUE,Trigger)</f>
        <v>44551</v>
      </c>
      <c r="T175" s="106">
        <f>_xll.qlInterestRateIndexMaturity(AA175,S175)</f>
        <v>47473</v>
      </c>
      <c r="U175" s="97">
        <f>_xll.qlIndexFixing(AA175,R175,TRUE,_xll.ohTrigger(Trigger,Trigger6M,InterestRatesTrigger))</f>
        <v>1.9794235333656023E-2</v>
      </c>
      <c r="V175" s="97">
        <f>_xll.qlQuoteValue(P175,_xll.ohTrigger(Trigger,Trigger6M,InterestRatesTrigger))</f>
        <v>1.9789999999999999E-2</v>
      </c>
      <c r="W175" s="94" t="b">
        <f t="shared" si="19"/>
        <v>1</v>
      </c>
      <c r="X175" s="153">
        <f t="shared" si="20"/>
        <v>4.2353336560246868E-2</v>
      </c>
      <c r="Y175" s="50" t="b">
        <f>ABS(X175/10000)&lt;=ABS('General Settings'!$D$32)</f>
        <v>0</v>
      </c>
      <c r="AA175" s="50" t="str">
        <f>_xll.qlSwapIndex(,,O175,SettlementDays,Currency,Calendar,FixedLegTenor,FixedLegBDC,FixedLegDayCounter,Index6M,DiscountingCurve,Permanent,Trigger,ObjectOverwrite)</f>
        <v>obj_006b3#0000</v>
      </c>
      <c r="AB175" s="50" t="str">
        <f>_xll.qlVanillaSwapFromSwapIndex(,AA175,R175)</f>
        <v>obj_00827#0000</v>
      </c>
    </row>
    <row r="176" spans="13:28" x14ac:dyDescent="0.2">
      <c r="M176" s="94" t="s">
        <v>155</v>
      </c>
      <c r="N176" s="94" t="s">
        <v>82</v>
      </c>
      <c r="O176" s="94" t="s">
        <v>85</v>
      </c>
      <c r="P176" s="94" t="str">
        <f t="shared" si="18"/>
        <v>EUR6F9Y_Quote</v>
      </c>
      <c r="Q176" s="122"/>
      <c r="R176" s="106">
        <f>_xll.qlInterestRateIndexFixingDate(AA176,S176)</f>
        <v>44547</v>
      </c>
      <c r="S176" s="106">
        <f>_xll.qlCalendarAdvance(Calendar,SettlementDate,N176,"mf",TRUE,Trigger)</f>
        <v>44551</v>
      </c>
      <c r="T176" s="106">
        <f>_xll.qlInterestRateIndexMaturity(AA176,S176)</f>
        <v>47840</v>
      </c>
      <c r="U176" s="97">
        <f>_xll.qlIndexFixing(AA176,R176,TRUE,_xll.ohTrigger(Trigger,Trigger6M,InterestRatesTrigger))</f>
        <v>2.005757909560222E-2</v>
      </c>
      <c r="V176" s="97">
        <f>_xll.qlQuoteValue(P176,_xll.ohTrigger(Trigger,Trigger6M,InterestRatesTrigger))</f>
        <v>2.0049999999999998E-2</v>
      </c>
      <c r="W176" s="94" t="b">
        <f t="shared" si="19"/>
        <v>1</v>
      </c>
      <c r="X176" s="153">
        <f t="shared" si="20"/>
        <v>7.5790956022211975E-2</v>
      </c>
      <c r="Y176" s="50" t="b">
        <f>ABS(X176/10000)&lt;=ABS('General Settings'!$D$32)</f>
        <v>0</v>
      </c>
      <c r="AA176" s="50" t="str">
        <f>_xll.qlSwapIndex(,,O176,SettlementDays,Currency,Calendar,FixedLegTenor,FixedLegBDC,FixedLegDayCounter,Index6M,DiscountingCurve,Permanent,Trigger,ObjectOverwrite)</f>
        <v>obj_006c9#0000</v>
      </c>
      <c r="AB176" s="50" t="str">
        <f>_xll.qlVanillaSwapFromSwapIndex(,AA176,R176)</f>
        <v>obj_0087f#0000</v>
      </c>
    </row>
    <row r="177" spans="13:28" x14ac:dyDescent="0.2">
      <c r="M177" s="94" t="s">
        <v>155</v>
      </c>
      <c r="N177" s="94" t="s">
        <v>82</v>
      </c>
      <c r="O177" s="94" t="s">
        <v>86</v>
      </c>
      <c r="P177" s="94" t="str">
        <f t="shared" si="18"/>
        <v>EUR6F10Y_Quote</v>
      </c>
      <c r="Q177" s="122"/>
      <c r="R177" s="106">
        <f>_xll.qlInterestRateIndexFixingDate(AA177,S177)</f>
        <v>44547</v>
      </c>
      <c r="S177" s="106">
        <f>_xll.qlCalendarAdvance(Calendar,SettlementDate,N177,"mf",TRUE,Trigger)</f>
        <v>44551</v>
      </c>
      <c r="T177" s="106">
        <f>_xll.qlInterestRateIndexMaturity(AA177,S177)</f>
        <v>48204</v>
      </c>
      <c r="U177" s="97">
        <f>_xll.qlIndexFixing(AA177,R177,TRUE,_xll.ohTrigger(Trigger,Trigger6M,InterestRatesTrigger))</f>
        <v>2.0240852643681941E-2</v>
      </c>
      <c r="V177" s="97">
        <f>_xll.qlQuoteValue(P177,_xll.ohTrigger(Trigger,Trigger6M,InterestRatesTrigger))</f>
        <v>2.0230000000000001E-2</v>
      </c>
      <c r="W177" s="94" t="b">
        <f t="shared" si="19"/>
        <v>1</v>
      </c>
      <c r="X177" s="153">
        <f t="shared" si="20"/>
        <v>0.10852643681939778</v>
      </c>
      <c r="Y177" s="50" t="b">
        <f>ABS(X177/10000)&lt;=ABS('General Settings'!$D$32)</f>
        <v>0</v>
      </c>
      <c r="AA177" s="50" t="str">
        <f>_xll.qlSwapIndex(,,O177,SettlementDays,Currency,Calendar,FixedLegTenor,FixedLegBDC,FixedLegDayCounter,Index6M,DiscountingCurve,Permanent,Trigger,ObjectOverwrite)</f>
        <v>obj_006e6#0000</v>
      </c>
      <c r="AB177" s="50" t="str">
        <f>_xll.qlVanillaSwapFromSwapIndex(,AA177,R177)</f>
        <v>obj_00846#0000</v>
      </c>
    </row>
    <row r="178" spans="13:28" x14ac:dyDescent="0.2">
      <c r="M178" s="94" t="s">
        <v>155</v>
      </c>
      <c r="N178" s="94" t="s">
        <v>82</v>
      </c>
      <c r="O178" s="94" t="s">
        <v>112</v>
      </c>
      <c r="P178" s="94" t="str">
        <f t="shared" si="18"/>
        <v>EUR6F11Y_Quote</v>
      </c>
      <c r="Q178" s="122"/>
      <c r="R178" s="106">
        <f>_xll.qlInterestRateIndexFixingDate(AA178,S178)</f>
        <v>44547</v>
      </c>
      <c r="S178" s="106">
        <f>_xll.qlCalendarAdvance(Calendar,SettlementDate,N178,"mf",TRUE,Trigger)</f>
        <v>44551</v>
      </c>
      <c r="T178" s="106">
        <f>_xll.qlInterestRateIndexMaturity(AA178,S178)</f>
        <v>48569</v>
      </c>
      <c r="U178" s="97">
        <f>_xll.qlIndexFixing(AA178,R178,TRUE,_xll.ohTrigger(Trigger,Trigger6M,InterestRatesTrigger))</f>
        <v>2.0359134467902103E-2</v>
      </c>
      <c r="V178" s="97">
        <f>_xll.qlQuoteValue(P178,_xll.ohTrigger(Trigger,Trigger6M,InterestRatesTrigger))</f>
        <v>2.036E-2</v>
      </c>
      <c r="W178" s="94" t="b">
        <f t="shared" si="19"/>
        <v>1</v>
      </c>
      <c r="X178" s="153">
        <f t="shared" si="20"/>
        <v>-8.6553209789619334E-3</v>
      </c>
      <c r="Y178" s="50" t="b">
        <f>ABS(X178/10000)&lt;=ABS('General Settings'!$D$32)</f>
        <v>0</v>
      </c>
      <c r="AA178" s="50" t="str">
        <f>_xll.qlSwapIndex(,,O178,SettlementDays,Currency,Calendar,FixedLegTenor,FixedLegBDC,FixedLegDayCounter,Index6M,DiscountingCurve,Permanent,Trigger,ObjectOverwrite)</f>
        <v>obj_00703#0000</v>
      </c>
      <c r="AB178" s="50" t="str">
        <f>_xll.qlVanillaSwapFromSwapIndex(,AA178,R178)</f>
        <v>obj_0083d#0000</v>
      </c>
    </row>
    <row r="179" spans="13:28" x14ac:dyDescent="0.2">
      <c r="M179" s="94" t="s">
        <v>155</v>
      </c>
      <c r="N179" s="94" t="s">
        <v>82</v>
      </c>
      <c r="O179" s="94" t="s">
        <v>87</v>
      </c>
      <c r="P179" s="94" t="str">
        <f t="shared" si="18"/>
        <v>EUR6F12Y_Quote</v>
      </c>
      <c r="Q179" s="122"/>
      <c r="R179" s="106">
        <f>_xll.qlInterestRateIndexFixingDate(AA179,S179)</f>
        <v>44547</v>
      </c>
      <c r="S179" s="106">
        <f>_xll.qlCalendarAdvance(Calendar,SettlementDate,N179,"mf",TRUE,Trigger)</f>
        <v>44551</v>
      </c>
      <c r="T179" s="106">
        <f>_xll.qlInterestRateIndexMaturity(AA179,S179)</f>
        <v>48934</v>
      </c>
      <c r="U179" s="97">
        <f>_xll.qlIndexFixing(AA179,R179,TRUE,_xll.ohTrigger(Trigger,Trigger6M,InterestRatesTrigger))</f>
        <v>2.0407463926153016E-2</v>
      </c>
      <c r="V179" s="97">
        <f>_xll.qlQuoteValue(P179,_xll.ohTrigger(Trigger,Trigger6M,InterestRatesTrigger))</f>
        <v>2.0390000000000002E-2</v>
      </c>
      <c r="W179" s="94" t="b">
        <f t="shared" si="19"/>
        <v>1</v>
      </c>
      <c r="X179" s="153">
        <f t="shared" si="20"/>
        <v>0.17463926153014203</v>
      </c>
      <c r="Y179" s="50" t="b">
        <f>ABS(X179/10000)&lt;=ABS('General Settings'!$D$32)</f>
        <v>0</v>
      </c>
      <c r="AA179" s="50" t="str">
        <f>_xll.qlSwapIndex(,,O179,SettlementDays,Currency,Calendar,FixedLegTenor,FixedLegBDC,FixedLegDayCounter,Index6M,DiscountingCurve,Permanent,Trigger,ObjectOverwrite)</f>
        <v>obj_00645#0000</v>
      </c>
      <c r="AB179" s="50" t="str">
        <f>_xll.qlVanillaSwapFromSwapIndex(,AA179,R179)</f>
        <v>obj_00783#0000</v>
      </c>
    </row>
    <row r="180" spans="13:28" x14ac:dyDescent="0.2">
      <c r="M180" s="94" t="s">
        <v>155</v>
      </c>
      <c r="N180" s="94" t="s">
        <v>82</v>
      </c>
      <c r="O180" s="94" t="s">
        <v>113</v>
      </c>
      <c r="P180" s="94" t="str">
        <f t="shared" si="18"/>
        <v>EUR6F13Y_Quote</v>
      </c>
      <c r="Q180" s="122"/>
      <c r="R180" s="106">
        <f>_xll.qlInterestRateIndexFixingDate(AA180,S180)</f>
        <v>44547</v>
      </c>
      <c r="S180" s="106">
        <f>_xll.qlCalendarAdvance(Calendar,SettlementDate,N180,"mf",TRUE,Trigger)</f>
        <v>44551</v>
      </c>
      <c r="T180" s="106">
        <f>_xll.qlInterestRateIndexMaturity(AA180,S180)</f>
        <v>49299</v>
      </c>
      <c r="U180" s="97">
        <f>_xll.qlIndexFixing(AA180,R180,TRUE,_xll.ohTrigger(Trigger,Trigger6M,InterestRatesTrigger))</f>
        <v>2.0395994302684687E-2</v>
      </c>
      <c r="V180" s="97">
        <f>_xll.qlQuoteValue(P180,_xll.ohTrigger(Trigger,Trigger6M,InterestRatesTrigger))</f>
        <v>2.0379999999999999E-2</v>
      </c>
      <c r="W180" s="94" t="b">
        <f t="shared" si="19"/>
        <v>1</v>
      </c>
      <c r="X180" s="153">
        <f t="shared" si="20"/>
        <v>0.15994302684688155</v>
      </c>
      <c r="Y180" s="50" t="b">
        <f>ABS(X180/10000)&lt;=ABS('General Settings'!$D$32)</f>
        <v>0</v>
      </c>
      <c r="AA180" s="50" t="str">
        <f>_xll.qlSwapIndex(,,O180,SettlementDays,Currency,Calendar,FixedLegTenor,FixedLegBDC,FixedLegDayCounter,Index6M,DiscountingCurve,Permanent,Trigger,ObjectOverwrite)</f>
        <v>obj_005a4#0000</v>
      </c>
      <c r="AB180" s="50" t="str">
        <f>_xll.qlVanillaSwapFromSwapIndex(,AA180,R180)</f>
        <v>obj_007e5#0000</v>
      </c>
    </row>
    <row r="181" spans="13:28" x14ac:dyDescent="0.2">
      <c r="M181" s="94" t="s">
        <v>155</v>
      </c>
      <c r="N181" s="94" t="s">
        <v>82</v>
      </c>
      <c r="O181" s="94" t="s">
        <v>114</v>
      </c>
      <c r="P181" s="94" t="str">
        <f t="shared" si="18"/>
        <v>EUR6F14Y_Quote</v>
      </c>
      <c r="Q181" s="122"/>
      <c r="R181" s="106">
        <f>_xll.qlInterestRateIndexFixingDate(AA181,S181)</f>
        <v>44547</v>
      </c>
      <c r="S181" s="106">
        <f>_xll.qlCalendarAdvance(Calendar,SettlementDate,N181,"mf",TRUE,Trigger)</f>
        <v>44551</v>
      </c>
      <c r="T181" s="106">
        <f>_xll.qlInterestRateIndexMaturity(AA181,S181)</f>
        <v>49664</v>
      </c>
      <c r="U181" s="97">
        <f>_xll.qlIndexFixing(AA181,R181,TRUE,_xll.ohTrigger(Trigger,Trigger6M,InterestRatesTrigger))</f>
        <v>2.0329747468758555E-2</v>
      </c>
      <c r="V181" s="97">
        <f>_xll.qlQuoteValue(P181,_xll.ohTrigger(Trigger,Trigger6M,InterestRatesTrigger))</f>
        <v>2.0320000000000001E-2</v>
      </c>
      <c r="W181" s="94" t="b">
        <f t="shared" si="19"/>
        <v>1</v>
      </c>
      <c r="X181" s="153">
        <f t="shared" si="20"/>
        <v>9.747468758553729E-2</v>
      </c>
      <c r="Y181" s="50" t="b">
        <f>ABS(X181/10000)&lt;=ABS('General Settings'!$D$32)</f>
        <v>0</v>
      </c>
      <c r="AA181" s="50" t="str">
        <f>_xll.qlSwapIndex(,,O181,SettlementDays,Currency,Calendar,FixedLegTenor,FixedLegBDC,FixedLegDayCounter,Index6M,DiscountingCurve,Permanent,Trigger,ObjectOverwrite)</f>
        <v>obj_005ca#0000</v>
      </c>
      <c r="AB181" s="50" t="str">
        <f>_xll.qlVanillaSwapFromSwapIndex(,AA181,R181)</f>
        <v>obj_0079f#0000</v>
      </c>
    </row>
    <row r="182" spans="13:28" x14ac:dyDescent="0.2">
      <c r="M182" s="94" t="s">
        <v>155</v>
      </c>
      <c r="N182" s="94" t="s">
        <v>82</v>
      </c>
      <c r="O182" s="94" t="s">
        <v>88</v>
      </c>
      <c r="P182" s="94" t="str">
        <f t="shared" si="18"/>
        <v>EUR6F15Y_Quote</v>
      </c>
      <c r="Q182" s="122"/>
      <c r="R182" s="106">
        <f>_xll.qlInterestRateIndexFixingDate(AA182,S182)</f>
        <v>44547</v>
      </c>
      <c r="S182" s="106">
        <f>_xll.qlCalendarAdvance(Calendar,SettlementDate,N182,"mf",TRUE,Trigger)</f>
        <v>44551</v>
      </c>
      <c r="T182" s="106">
        <f>_xll.qlInterestRateIndexMaturity(AA182,S182)</f>
        <v>50031</v>
      </c>
      <c r="U182" s="97">
        <f>_xll.qlIndexFixing(AA182,R182,TRUE,_xll.ohTrigger(Trigger,Trigger6M,InterestRatesTrigger))</f>
        <v>2.0218894480867819E-2</v>
      </c>
      <c r="V182" s="97">
        <f>_xll.qlQuoteValue(P182,_xll.ohTrigger(Trigger,Trigger6M,InterestRatesTrigger))</f>
        <v>2.0219999999999998E-2</v>
      </c>
      <c r="W182" s="94" t="b">
        <f t="shared" si="19"/>
        <v>1</v>
      </c>
      <c r="X182" s="153">
        <f t="shared" si="20"/>
        <v>-1.1055191321794611E-2</v>
      </c>
      <c r="Y182" s="50" t="b">
        <f>ABS(X182/10000)&lt;=ABS('General Settings'!$D$32)</f>
        <v>0</v>
      </c>
      <c r="AA182" s="50" t="str">
        <f>_xll.qlSwapIndex(,,O182,SettlementDays,Currency,Calendar,FixedLegTenor,FixedLegBDC,FixedLegDayCounter,Index6M,DiscountingCurve,Permanent,Trigger,ObjectOverwrite)</f>
        <v>obj_006ba#0000</v>
      </c>
      <c r="AB182" s="50" t="str">
        <f>_xll.qlVanillaSwapFromSwapIndex(,AA182,R182)</f>
        <v>obj_0089b#0000</v>
      </c>
    </row>
    <row r="183" spans="13:28" x14ac:dyDescent="0.2">
      <c r="M183" s="94" t="s">
        <v>155</v>
      </c>
      <c r="N183" s="94" t="s">
        <v>82</v>
      </c>
      <c r="O183" s="94" t="s">
        <v>89</v>
      </c>
      <c r="P183" s="94" t="str">
        <f t="shared" si="18"/>
        <v>EUR6F20Y_Quote</v>
      </c>
      <c r="Q183" s="122"/>
      <c r="R183" s="106">
        <f>_xll.qlInterestRateIndexFixingDate(AA183,S183)</f>
        <v>44547</v>
      </c>
      <c r="S183" s="106">
        <f>_xll.qlCalendarAdvance(Calendar,SettlementDate,N183,"mf",TRUE,Trigger)</f>
        <v>44551</v>
      </c>
      <c r="T183" s="106">
        <f>_xll.qlInterestRateIndexMaturity(AA183,S183)</f>
        <v>51858</v>
      </c>
      <c r="U183" s="97">
        <f>_xll.qlIndexFixing(AA183,R183,TRUE,_xll.ohTrigger(Trigger,Trigger6M,InterestRatesTrigger))</f>
        <v>1.9396088910049427E-2</v>
      </c>
      <c r="V183" s="97">
        <f>_xll.qlQuoteValue(P183,_xll.ohTrigger(Trigger,Trigger6M,InterestRatesTrigger))</f>
        <v>1.9380000000000001E-2</v>
      </c>
      <c r="W183" s="94" t="b">
        <f t="shared" si="19"/>
        <v>1</v>
      </c>
      <c r="X183" s="153">
        <f t="shared" si="20"/>
        <v>0.16088910049425614</v>
      </c>
      <c r="Y183" s="50" t="b">
        <f>ABS(X183/10000)&lt;=ABS('General Settings'!$D$32)</f>
        <v>0</v>
      </c>
      <c r="AA183" s="50" t="str">
        <f>_xll.qlSwapIndex(,,O183,SettlementDays,Currency,Calendar,FixedLegTenor,FixedLegBDC,FixedLegDayCounter,Index6M,DiscountingCurve,Permanent,Trigger,ObjectOverwrite)</f>
        <v>obj_00746#0000</v>
      </c>
      <c r="AB183" s="50" t="str">
        <f>_xll.qlVanillaSwapFromSwapIndex(,AA183,R183)</f>
        <v>obj_007c9#0000</v>
      </c>
    </row>
    <row r="184" spans="13:28" x14ac:dyDescent="0.2">
      <c r="M184" s="94" t="s">
        <v>155</v>
      </c>
      <c r="N184" s="94" t="s">
        <v>82</v>
      </c>
      <c r="O184" s="94" t="s">
        <v>90</v>
      </c>
      <c r="P184" s="94" t="str">
        <f t="shared" si="18"/>
        <v>EUR6F25Y_Quote</v>
      </c>
      <c r="Q184" s="122"/>
      <c r="R184" s="106">
        <f>_xll.qlInterestRateIndexFixingDate(AA184,S184)</f>
        <v>44547</v>
      </c>
      <c r="S184" s="106">
        <f>_xll.qlCalendarAdvance(Calendar,SettlementDate,N184,"mf",TRUE,Trigger)</f>
        <v>44551</v>
      </c>
      <c r="T184" s="106">
        <f>_xll.qlInterestRateIndexMaturity(AA184,S184)</f>
        <v>53682</v>
      </c>
      <c r="U184" s="97">
        <f>_xll.qlIndexFixing(AA184,R184,TRUE,_xll.ohTrigger(Trigger,Trigger6M,InterestRatesTrigger))</f>
        <v>1.8674063825933902E-2</v>
      </c>
      <c r="V184" s="97">
        <f>_xll.qlQuoteValue(P184,_xll.ohTrigger(Trigger,Trigger6M,InterestRatesTrigger))</f>
        <v>1.866E-2</v>
      </c>
      <c r="W184" s="94" t="b">
        <f t="shared" si="19"/>
        <v>1</v>
      </c>
      <c r="X184" s="153">
        <f t="shared" si="20"/>
        <v>0.1406382593390279</v>
      </c>
      <c r="Y184" s="50" t="b">
        <f>ABS(X184/10000)&lt;=ABS('General Settings'!$D$32)</f>
        <v>0</v>
      </c>
      <c r="AA184" s="50" t="str">
        <f>_xll.qlSwapIndex(,,O184,SettlementDays,Currency,Calendar,FixedLegTenor,FixedLegBDC,FixedLegDayCounter,Index6M,DiscountingCurve,Permanent,Trigger,ObjectOverwrite)</f>
        <v>obj_00763#0000</v>
      </c>
      <c r="AB184" s="50" t="str">
        <f>_xll.qlVanillaSwapFromSwapIndex(,AA184,R184)</f>
        <v>obj_00889#0000</v>
      </c>
    </row>
    <row r="185" spans="13:28" x14ac:dyDescent="0.2">
      <c r="M185" s="197" t="s">
        <v>155</v>
      </c>
      <c r="N185" s="197" t="s">
        <v>82</v>
      </c>
      <c r="O185" s="197" t="s">
        <v>92</v>
      </c>
      <c r="P185" s="197" t="str">
        <f t="shared" si="18"/>
        <v>EUR6F30Y_Quote</v>
      </c>
      <c r="Q185" s="162"/>
      <c r="R185" s="198">
        <f>_xll.qlInterestRateIndexFixingDate(AA185,S185)</f>
        <v>44547</v>
      </c>
      <c r="S185" s="198">
        <f>_xll.qlCalendarAdvance(Calendar,SettlementDate,N185,"mf",TRUE,Trigger)</f>
        <v>44551</v>
      </c>
      <c r="T185" s="198">
        <f>_xll.qlInterestRateIndexMaturity(AA185,S185)</f>
        <v>55508</v>
      </c>
      <c r="U185" s="199">
        <f>_xll.qlIndexFixing(AA185,R185,TRUE,_xll.ohTrigger(Trigger,Trigger6M,InterestRatesTrigger))</f>
        <v>1.8261585802651702E-2</v>
      </c>
      <c r="V185" s="199">
        <f>_xll.qlQuoteValue(P185,_xll.ohTrigger(Trigger,Trigger6M,InterestRatesTrigger))</f>
        <v>1.8249999999999999E-2</v>
      </c>
      <c r="W185" s="197" t="b">
        <f t="shared" si="19"/>
        <v>1</v>
      </c>
      <c r="X185" s="200">
        <f t="shared" si="20"/>
        <v>0.11585802651703503</v>
      </c>
      <c r="Y185" s="161" t="b">
        <f>ABS(X185/10000)&lt;=ABS('General Settings'!$D$32)</f>
        <v>0</v>
      </c>
      <c r="AA185" s="50" t="str">
        <f>_xll.qlSwapIndex(,,O185,SettlementDays,Currency,Calendar,FixedLegTenor,FixedLegBDC,FixedLegDayCounter,Index6M,DiscountingCurve,Permanent,Trigger,ObjectOverwrite)</f>
        <v>obj_0067a#0000</v>
      </c>
      <c r="AB185" s="50" t="str">
        <f>_xll.qlVanillaSwapFromSwapIndex(,AA185,R185)</f>
        <v>obj_0085d#0000</v>
      </c>
    </row>
    <row r="186" spans="13:28" x14ac:dyDescent="0.2">
      <c r="M186" s="201" t="s">
        <v>155</v>
      </c>
      <c r="N186" s="201" t="s">
        <v>83</v>
      </c>
      <c r="O186" s="201" t="s">
        <v>33</v>
      </c>
      <c r="P186" s="201" t="str">
        <f t="shared" si="18"/>
        <v>EUR7F1Y_Quote</v>
      </c>
      <c r="Q186" s="166"/>
      <c r="R186" s="202">
        <f>_xll.qlInterestRateIndexFixingDate(AA186,S186)</f>
        <v>44914</v>
      </c>
      <c r="S186" s="202">
        <f>_xll.qlCalendarAdvance(Calendar,SettlementDate,N186,"mf",TRUE,Trigger)</f>
        <v>44916</v>
      </c>
      <c r="T186" s="202">
        <f>_xll.qlInterestRateIndexMaturity(AA186,S186)</f>
        <v>45281</v>
      </c>
      <c r="U186" s="203">
        <f>_xll.qlIndexFixing(AA186,R186,TRUE,_xll.ohTrigger(Trigger,Trigger6M,InterestRatesTrigger))</f>
        <v>1.7041287878102752E-2</v>
      </c>
      <c r="V186" s="203">
        <f>_xll.qlQuoteValue(P186,_xll.ohTrigger(Trigger,Trigger6M,InterestRatesTrigger))</f>
        <v>1.703E-2</v>
      </c>
      <c r="W186" s="201" t="b">
        <f t="shared" si="19"/>
        <v>1</v>
      </c>
      <c r="X186" s="204">
        <f t="shared" si="20"/>
        <v>0.11287878102752419</v>
      </c>
      <c r="Y186" s="149" t="b">
        <f>ABS(X186/10000)&lt;=ABS('General Settings'!$D$32)</f>
        <v>0</v>
      </c>
      <c r="AA186" s="50" t="str">
        <f>_xll.qlSwapIndex(,,O186,SettlementDays,Currency,Calendar,FixedLegTenor,FixedLegBDC,FixedLegDayCounter,Index6M,DiscountingCurve,Permanent,Trigger,ObjectOverwrite)</f>
        <v>obj_0060c#0000</v>
      </c>
      <c r="AB186" s="50" t="str">
        <f>_xll.qlVanillaSwapFromSwapIndex(,AA186,R186)</f>
        <v>obj_0084d#0000</v>
      </c>
    </row>
    <row r="187" spans="13:28" x14ac:dyDescent="0.2">
      <c r="M187" s="94" t="s">
        <v>155</v>
      </c>
      <c r="N187" s="94" t="s">
        <v>83</v>
      </c>
      <c r="O187" s="94" t="s">
        <v>78</v>
      </c>
      <c r="P187" s="94" t="str">
        <f t="shared" si="18"/>
        <v>EUR7F2Y_Quote</v>
      </c>
      <c r="Q187" s="122"/>
      <c r="R187" s="106">
        <f>_xll.qlInterestRateIndexFixingDate(AA187,S187)</f>
        <v>44914</v>
      </c>
      <c r="S187" s="106">
        <f>_xll.qlCalendarAdvance(Calendar,SettlementDate,N187,"mf",TRUE,Trigger)</f>
        <v>44916</v>
      </c>
      <c r="T187" s="106">
        <f>_xll.qlInterestRateIndexMaturity(AA187,S187)</f>
        <v>45649</v>
      </c>
      <c r="U187" s="97">
        <f>_xll.qlIndexFixing(AA187,R187,TRUE,_xll.ohTrigger(Trigger,Trigger6M,InterestRatesTrigger))</f>
        <v>1.8040513081722154E-2</v>
      </c>
      <c r="V187" s="97">
        <f>_xll.qlQuoteValue(P187,_xll.ohTrigger(Trigger,Trigger6M,InterestRatesTrigger))</f>
        <v>1.8030000000000001E-2</v>
      </c>
      <c r="W187" s="94" t="b">
        <f t="shared" si="19"/>
        <v>1</v>
      </c>
      <c r="X187" s="153">
        <f t="shared" si="20"/>
        <v>0.10513081722153539</v>
      </c>
      <c r="Y187" s="50" t="b">
        <f>ABS(X187/10000)&lt;=ABS('General Settings'!$D$32)</f>
        <v>0</v>
      </c>
      <c r="AA187" s="50" t="str">
        <f>_xll.qlSwapIndex(,,O187,SettlementDays,Currency,Calendar,FixedLegTenor,FixedLegBDC,FixedLegDayCounter,Index6M,DiscountingCurve,Permanent,Trigger,ObjectOverwrite)</f>
        <v>obj_005c4#0000</v>
      </c>
      <c r="AB187" s="50" t="str">
        <f>_xll.qlVanillaSwapFromSwapIndex(,AA187,R187)</f>
        <v>obj_00853#0000</v>
      </c>
    </row>
    <row r="188" spans="13:28" x14ac:dyDescent="0.2">
      <c r="M188" s="94" t="s">
        <v>155</v>
      </c>
      <c r="N188" s="94" t="s">
        <v>83</v>
      </c>
      <c r="O188" s="94" t="s">
        <v>79</v>
      </c>
      <c r="P188" s="94" t="str">
        <f t="shared" si="18"/>
        <v>EUR7F3Y_Quote</v>
      </c>
      <c r="Q188" s="122"/>
      <c r="R188" s="106">
        <f>_xll.qlInterestRateIndexFixingDate(AA188,S188)</f>
        <v>44914</v>
      </c>
      <c r="S188" s="106">
        <f>_xll.qlCalendarAdvance(Calendar,SettlementDate,N188,"mf",TRUE,Trigger)</f>
        <v>44916</v>
      </c>
      <c r="T188" s="106">
        <f>_xll.qlInterestRateIndexMaturity(AA188,S188)</f>
        <v>46013</v>
      </c>
      <c r="U188" s="97">
        <f>_xll.qlIndexFixing(AA188,R188,TRUE,_xll.ohTrigger(Trigger,Trigger6M,InterestRatesTrigger))</f>
        <v>1.8785319038929077E-2</v>
      </c>
      <c r="V188" s="97">
        <f>_xll.qlQuoteValue(P188,_xll.ohTrigger(Trigger,Trigger6M,InterestRatesTrigger))</f>
        <v>1.8769999999999998E-2</v>
      </c>
      <c r="W188" s="94" t="b">
        <f t="shared" si="19"/>
        <v>1</v>
      </c>
      <c r="X188" s="153">
        <f t="shared" si="20"/>
        <v>0.1531903892907846</v>
      </c>
      <c r="Y188" s="50" t="b">
        <f>ABS(X188/10000)&lt;=ABS('General Settings'!$D$32)</f>
        <v>0</v>
      </c>
      <c r="AA188" s="50" t="str">
        <f>_xll.qlSwapIndex(,,O188,SettlementDays,Currency,Calendar,FixedLegTenor,FixedLegBDC,FixedLegDayCounter,Index6M,DiscountingCurve,Permanent,Trigger,ObjectOverwrite)</f>
        <v>obj_00752#0000</v>
      </c>
      <c r="AB188" s="50" t="str">
        <f>_xll.qlVanillaSwapFromSwapIndex(,AA188,R188)</f>
        <v>obj_007ce#0000</v>
      </c>
    </row>
    <row r="189" spans="13:28" x14ac:dyDescent="0.2">
      <c r="M189" s="94" t="s">
        <v>155</v>
      </c>
      <c r="N189" s="94" t="s">
        <v>83</v>
      </c>
      <c r="O189" s="94" t="s">
        <v>80</v>
      </c>
      <c r="P189" s="94" t="str">
        <f t="shared" si="18"/>
        <v>EUR7F4Y_Quote</v>
      </c>
      <c r="Q189" s="122"/>
      <c r="R189" s="106">
        <f>_xll.qlInterestRateIndexFixingDate(AA189,S189)</f>
        <v>44914</v>
      </c>
      <c r="S189" s="106">
        <f>_xll.qlCalendarAdvance(Calendar,SettlementDate,N189,"mf",TRUE,Trigger)</f>
        <v>44916</v>
      </c>
      <c r="T189" s="106">
        <f>_xll.qlInterestRateIndexMaturity(AA189,S189)</f>
        <v>46377</v>
      </c>
      <c r="U189" s="97">
        <f>_xll.qlIndexFixing(AA189,R189,TRUE,_xll.ohTrigger(Trigger,Trigger6M,InterestRatesTrigger))</f>
        <v>1.9408079317165372E-2</v>
      </c>
      <c r="V189" s="97">
        <f>_xll.qlQuoteValue(P189,_xll.ohTrigger(Trigger,Trigger6M,InterestRatesTrigger))</f>
        <v>1.9400000000000001E-2</v>
      </c>
      <c r="W189" s="94" t="b">
        <f t="shared" si="19"/>
        <v>1</v>
      </c>
      <c r="X189" s="153">
        <f t="shared" si="20"/>
        <v>8.079317165371469E-2</v>
      </c>
      <c r="Y189" s="50" t="b">
        <f>ABS(X189/10000)&lt;=ABS('General Settings'!$D$32)</f>
        <v>0</v>
      </c>
      <c r="AA189" s="50" t="str">
        <f>_xll.qlSwapIndex(,,O189,SettlementDays,Currency,Calendar,FixedLegTenor,FixedLegBDC,FixedLegDayCounter,Index6M,DiscountingCurve,Permanent,Trigger,ObjectOverwrite)</f>
        <v>obj_006ec#0000</v>
      </c>
      <c r="AB189" s="50" t="str">
        <f>_xll.qlVanillaSwapFromSwapIndex(,AA189,R189)</f>
        <v>obj_0086e#0000</v>
      </c>
    </row>
    <row r="190" spans="13:28" x14ac:dyDescent="0.2">
      <c r="M190" s="94" t="s">
        <v>155</v>
      </c>
      <c r="N190" s="94" t="s">
        <v>83</v>
      </c>
      <c r="O190" s="94" t="s">
        <v>81</v>
      </c>
      <c r="P190" s="94" t="str">
        <f t="shared" si="18"/>
        <v>EUR7F5Y_Quote</v>
      </c>
      <c r="Q190" s="122"/>
      <c r="R190" s="106">
        <f>_xll.qlInterestRateIndexFixingDate(AA190,S190)</f>
        <v>44914</v>
      </c>
      <c r="S190" s="106">
        <f>_xll.qlCalendarAdvance(Calendar,SettlementDate,N190,"mf",TRUE,Trigger)</f>
        <v>44916</v>
      </c>
      <c r="T190" s="106">
        <f>_xll.qlInterestRateIndexMaturity(AA190,S190)</f>
        <v>46742</v>
      </c>
      <c r="U190" s="97">
        <f>_xll.qlIndexFixing(AA190,R190,TRUE,_xll.ohTrigger(Trigger,Trigger6M,InterestRatesTrigger))</f>
        <v>1.9917143193133185E-2</v>
      </c>
      <c r="V190" s="97">
        <f>_xll.qlQuoteValue(P190,_xll.ohTrigger(Trigger,Trigger6M,InterestRatesTrigger))</f>
        <v>1.9910000000000001E-2</v>
      </c>
      <c r="W190" s="94" t="b">
        <f t="shared" si="19"/>
        <v>1</v>
      </c>
      <c r="X190" s="153">
        <f t="shared" si="20"/>
        <v>7.143193133184178E-2</v>
      </c>
      <c r="Y190" s="50" t="b">
        <f>ABS(X190/10000)&lt;=ABS('General Settings'!$D$32)</f>
        <v>0</v>
      </c>
      <c r="AA190" s="50" t="str">
        <f>_xll.qlSwapIndex(,,O190,SettlementDays,Currency,Calendar,FixedLegTenor,FixedLegBDC,FixedLegDayCounter,Index6M,DiscountingCurve,Permanent,Trigger,ObjectOverwrite)</f>
        <v>obj_00664#0000</v>
      </c>
      <c r="AB190" s="50" t="str">
        <f>_xll.qlVanillaSwapFromSwapIndex(,AA190,R190)</f>
        <v>obj_0081d#0000</v>
      </c>
    </row>
    <row r="191" spans="13:28" x14ac:dyDescent="0.2">
      <c r="M191" s="94" t="s">
        <v>155</v>
      </c>
      <c r="N191" s="94" t="s">
        <v>83</v>
      </c>
      <c r="O191" s="94" t="s">
        <v>82</v>
      </c>
      <c r="P191" s="94" t="str">
        <f t="shared" si="18"/>
        <v>EUR7F6Y_Quote</v>
      </c>
      <c r="Q191" s="122"/>
      <c r="R191" s="106">
        <f>_xll.qlInterestRateIndexFixingDate(AA191,S191)</f>
        <v>44914</v>
      </c>
      <c r="S191" s="106">
        <f>_xll.qlCalendarAdvance(Calendar,SettlementDate,N191,"mf",TRUE,Trigger)</f>
        <v>44916</v>
      </c>
      <c r="T191" s="106">
        <f>_xll.qlInterestRateIndexMaturity(AA191,S191)</f>
        <v>47108</v>
      </c>
      <c r="U191" s="97">
        <f>_xll.qlIndexFixing(AA191,R191,TRUE,_xll.ohTrigger(Trigger,Trigger6M,InterestRatesTrigger))</f>
        <v>2.0319590492087328E-2</v>
      </c>
      <c r="V191" s="97">
        <f>_xll.qlQuoteValue(P191,_xll.ohTrigger(Trigger,Trigger6M,InterestRatesTrigger))</f>
        <v>2.0310000000000002E-2</v>
      </c>
      <c r="W191" s="94" t="b">
        <f t="shared" si="19"/>
        <v>1</v>
      </c>
      <c r="X191" s="153">
        <f t="shared" si="20"/>
        <v>9.5904920873260413E-2</v>
      </c>
      <c r="Y191" s="50" t="b">
        <f>ABS(X191/10000)&lt;=ABS('General Settings'!$D$32)</f>
        <v>0</v>
      </c>
      <c r="AA191" s="50" t="str">
        <f>_xll.qlSwapIndex(,,O191,SettlementDays,Currency,Calendar,FixedLegTenor,FixedLegBDC,FixedLegDayCounter,Index6M,DiscountingCurve,Permanent,Trigger,ObjectOverwrite)</f>
        <v>obj_005b5#0000</v>
      </c>
      <c r="AB191" s="50" t="str">
        <f>_xll.qlVanillaSwapFromSwapIndex(,AA191,R191)</f>
        <v>obj_00861#0000</v>
      </c>
    </row>
    <row r="192" spans="13:28" x14ac:dyDescent="0.2">
      <c r="M192" s="94" t="s">
        <v>155</v>
      </c>
      <c r="N192" s="94" t="s">
        <v>83</v>
      </c>
      <c r="O192" s="94" t="s">
        <v>83</v>
      </c>
      <c r="P192" s="94" t="str">
        <f t="shared" si="18"/>
        <v>EUR7F7Y_Quote</v>
      </c>
      <c r="Q192" s="122"/>
      <c r="R192" s="106">
        <f>_xll.qlInterestRateIndexFixingDate(AA192,S192)</f>
        <v>44914</v>
      </c>
      <c r="S192" s="106">
        <f>_xll.qlCalendarAdvance(Calendar,SettlementDate,N192,"mf",TRUE,Trigger)</f>
        <v>44916</v>
      </c>
      <c r="T192" s="106">
        <f>_xll.qlInterestRateIndexMaturity(AA192,S192)</f>
        <v>47473</v>
      </c>
      <c r="U192" s="97">
        <f>_xll.qlIndexFixing(AA192,R192,TRUE,_xll.ohTrigger(Trigger,Trigger6M,InterestRatesTrigger))</f>
        <v>2.0609184426876741E-2</v>
      </c>
      <c r="V192" s="97">
        <f>_xll.qlQuoteValue(P192,_xll.ohTrigger(Trigger,Trigger6M,InterestRatesTrigger))</f>
        <v>2.06E-2</v>
      </c>
      <c r="W192" s="94" t="b">
        <f t="shared" si="19"/>
        <v>1</v>
      </c>
      <c r="X192" s="153">
        <f t="shared" si="20"/>
        <v>9.1844268767411752E-2</v>
      </c>
      <c r="Y192" s="50" t="b">
        <f>ABS(X192/10000)&lt;=ABS('General Settings'!$D$32)</f>
        <v>0</v>
      </c>
      <c r="AA192" s="50" t="str">
        <f>_xll.qlSwapIndex(,,O192,SettlementDays,Currency,Calendar,FixedLegTenor,FixedLegBDC,FixedLegDayCounter,Index6M,DiscountingCurve,Permanent,Trigger,ObjectOverwrite)</f>
        <v>obj_005fd#0000</v>
      </c>
      <c r="AB192" s="50" t="str">
        <f>_xll.qlVanillaSwapFromSwapIndex(,AA192,R192)</f>
        <v>obj_00878#0000</v>
      </c>
    </row>
    <row r="193" spans="13:28" x14ac:dyDescent="0.2">
      <c r="M193" s="94" t="s">
        <v>155</v>
      </c>
      <c r="N193" s="94" t="s">
        <v>83</v>
      </c>
      <c r="O193" s="94" t="s">
        <v>84</v>
      </c>
      <c r="P193" s="94" t="str">
        <f t="shared" si="18"/>
        <v>EUR7F8Y_Quote</v>
      </c>
      <c r="Q193" s="122"/>
      <c r="R193" s="106">
        <f>_xll.qlInterestRateIndexFixingDate(AA193,S193)</f>
        <v>44914</v>
      </c>
      <c r="S193" s="106">
        <f>_xll.qlCalendarAdvance(Calendar,SettlementDate,N193,"mf",TRUE,Trigger)</f>
        <v>44916</v>
      </c>
      <c r="T193" s="106">
        <f>_xll.qlInterestRateIndexMaturity(AA193,S193)</f>
        <v>47840</v>
      </c>
      <c r="U193" s="97">
        <f>_xll.qlIndexFixing(AA193,R193,TRUE,_xll.ohTrigger(Trigger,Trigger6M,InterestRatesTrigger))</f>
        <v>2.0813069339399595E-2</v>
      </c>
      <c r="V193" s="97">
        <f>_xll.qlQuoteValue(P193,_xll.ohTrigger(Trigger,Trigger6M,InterestRatesTrigger))</f>
        <v>2.0799999999999999E-2</v>
      </c>
      <c r="W193" s="94" t="b">
        <f t="shared" si="19"/>
        <v>1</v>
      </c>
      <c r="X193" s="153">
        <f t="shared" si="20"/>
        <v>0.13069339399596203</v>
      </c>
      <c r="Y193" s="50" t="b">
        <f>ABS(X193/10000)&lt;=ABS('General Settings'!$D$32)</f>
        <v>0</v>
      </c>
      <c r="AA193" s="50" t="str">
        <f>_xll.qlSwapIndex(,,O193,SettlementDays,Currency,Calendar,FixedLegTenor,FixedLegBDC,FixedLegDayCounter,Index6M,DiscountingCurve,Permanent,Trigger,ObjectOverwrite)</f>
        <v>obj_00760#0000</v>
      </c>
      <c r="AB193" s="50" t="str">
        <f>_xll.qlVanillaSwapFromSwapIndex(,AA193,R193)</f>
        <v>obj_00850#0000</v>
      </c>
    </row>
    <row r="194" spans="13:28" x14ac:dyDescent="0.2">
      <c r="M194" s="94" t="s">
        <v>155</v>
      </c>
      <c r="N194" s="94" t="s">
        <v>83</v>
      </c>
      <c r="O194" s="94" t="s">
        <v>85</v>
      </c>
      <c r="P194" s="94" t="str">
        <f t="shared" si="18"/>
        <v>EUR7F9Y_Quote</v>
      </c>
      <c r="Q194" s="122"/>
      <c r="R194" s="106">
        <f>_xll.qlInterestRateIndexFixingDate(AA194,S194)</f>
        <v>44914</v>
      </c>
      <c r="S194" s="106">
        <f>_xll.qlCalendarAdvance(Calendar,SettlementDate,N194,"mf",TRUE,Trigger)</f>
        <v>44916</v>
      </c>
      <c r="T194" s="106">
        <f>_xll.qlInterestRateIndexMaturity(AA194,S194)</f>
        <v>48204</v>
      </c>
      <c r="U194" s="97">
        <f>_xll.qlIndexFixing(AA194,R194,TRUE,_xll.ohTrigger(Trigger,Trigger6M,InterestRatesTrigger))</f>
        <v>2.094172002839317E-2</v>
      </c>
      <c r="V194" s="97">
        <f>_xll.qlQuoteValue(P194,_xll.ohTrigger(Trigger,Trigger6M,InterestRatesTrigger))</f>
        <v>2.0930000000000001E-2</v>
      </c>
      <c r="W194" s="94" t="b">
        <f t="shared" si="19"/>
        <v>1</v>
      </c>
      <c r="X194" s="153">
        <f t="shared" si="20"/>
        <v>0.11720028393169546</v>
      </c>
      <c r="Y194" s="50" t="b">
        <f>ABS(X194/10000)&lt;=ABS('General Settings'!$D$32)</f>
        <v>0</v>
      </c>
      <c r="AA194" s="50" t="str">
        <f>_xll.qlSwapIndex(,,O194,SettlementDays,Currency,Calendar,FixedLegTenor,FixedLegBDC,FixedLegDayCounter,Index6M,DiscountingCurve,Permanent,Trigger,ObjectOverwrite)</f>
        <v>obj_005d8#0000</v>
      </c>
      <c r="AB194" s="50" t="str">
        <f>_xll.qlVanillaSwapFromSwapIndex(,AA194,R194)</f>
        <v>obj_007ac#0000</v>
      </c>
    </row>
    <row r="195" spans="13:28" x14ac:dyDescent="0.2">
      <c r="M195" s="94" t="s">
        <v>155</v>
      </c>
      <c r="N195" s="94" t="s">
        <v>83</v>
      </c>
      <c r="O195" s="94" t="s">
        <v>86</v>
      </c>
      <c r="P195" s="94" t="str">
        <f t="shared" si="18"/>
        <v>EUR7F10Y_Quote</v>
      </c>
      <c r="Q195" s="122"/>
      <c r="R195" s="106">
        <f>_xll.qlInterestRateIndexFixingDate(AA195,S195)</f>
        <v>44914</v>
      </c>
      <c r="S195" s="106">
        <f>_xll.qlCalendarAdvance(Calendar,SettlementDate,N195,"mf",TRUE,Trigger)</f>
        <v>44916</v>
      </c>
      <c r="T195" s="106">
        <f>_xll.qlInterestRateIndexMaturity(AA195,S195)</f>
        <v>48569</v>
      </c>
      <c r="U195" s="97">
        <f>_xll.qlIndexFixing(AA195,R195,TRUE,_xll.ohTrigger(Trigger,Trigger6M,InterestRatesTrigger))</f>
        <v>2.1009529056521068E-2</v>
      </c>
      <c r="V195" s="97">
        <f>_xll.qlQuoteValue(P195,_xll.ohTrigger(Trigger,Trigger6M,InterestRatesTrigger))</f>
        <v>2.1010000000000001E-2</v>
      </c>
      <c r="W195" s="94" t="b">
        <f t="shared" si="19"/>
        <v>1</v>
      </c>
      <c r="X195" s="153">
        <f t="shared" si="20"/>
        <v>-4.7094347893281152E-3</v>
      </c>
      <c r="Y195" s="50" t="b">
        <f>ABS(X195/10000)&lt;=ABS('General Settings'!$D$32)</f>
        <v>0</v>
      </c>
      <c r="AA195" s="50" t="str">
        <f>_xll.qlSwapIndex(,,O195,SettlementDays,Currency,Calendar,FixedLegTenor,FixedLegBDC,FixedLegDayCounter,Index6M,DiscountingCurve,Permanent,Trigger,ObjectOverwrite)</f>
        <v>obj_0063b#0000</v>
      </c>
      <c r="AB195" s="50" t="str">
        <f>_xll.qlVanillaSwapFromSwapIndex(,AA195,R195)</f>
        <v>obj_008b1#0000</v>
      </c>
    </row>
    <row r="196" spans="13:28" x14ac:dyDescent="0.2">
      <c r="M196" s="94" t="s">
        <v>155</v>
      </c>
      <c r="N196" s="94" t="s">
        <v>83</v>
      </c>
      <c r="O196" s="94" t="s">
        <v>112</v>
      </c>
      <c r="P196" s="94" t="str">
        <f t="shared" si="18"/>
        <v>EUR7F11Y_Quote</v>
      </c>
      <c r="Q196" s="122"/>
      <c r="R196" s="106">
        <f>_xll.qlInterestRateIndexFixingDate(AA196,S196)</f>
        <v>44914</v>
      </c>
      <c r="S196" s="106">
        <f>_xll.qlCalendarAdvance(Calendar,SettlementDate,N196,"mf",TRUE,Trigger)</f>
        <v>44916</v>
      </c>
      <c r="T196" s="106">
        <f>_xll.qlInterestRateIndexMaturity(AA196,S196)</f>
        <v>48934</v>
      </c>
      <c r="U196" s="97">
        <f>_xll.qlIndexFixing(AA196,R196,TRUE,_xll.ohTrigger(Trigger,Trigger6M,InterestRatesTrigger))</f>
        <v>2.1009545834630727E-2</v>
      </c>
      <c r="V196" s="97">
        <f>_xll.qlQuoteValue(P196,_xll.ohTrigger(Trigger,Trigger6M,InterestRatesTrigger))</f>
        <v>2.0990000000000002E-2</v>
      </c>
      <c r="W196" s="94" t="b">
        <f t="shared" si="19"/>
        <v>1</v>
      </c>
      <c r="X196" s="153">
        <f t="shared" si="20"/>
        <v>0.19545834630724929</v>
      </c>
      <c r="Y196" s="50" t="b">
        <f>ABS(X196/10000)&lt;=ABS('General Settings'!$D$32)</f>
        <v>0</v>
      </c>
      <c r="AA196" s="50" t="str">
        <f>_xll.qlSwapIndex(,,O196,SettlementDays,Currency,Calendar,FixedLegTenor,FixedLegBDC,FixedLegDayCounter,Index6M,DiscountingCurve,Permanent,Trigger,ObjectOverwrite)</f>
        <v>obj_00625#0000</v>
      </c>
      <c r="AB196" s="50" t="str">
        <f>_xll.qlVanillaSwapFromSwapIndex(,AA196,R196)</f>
        <v>obj_007d6#0000</v>
      </c>
    </row>
    <row r="197" spans="13:28" x14ac:dyDescent="0.2">
      <c r="M197" s="94" t="s">
        <v>155</v>
      </c>
      <c r="N197" s="94" t="s">
        <v>83</v>
      </c>
      <c r="O197" s="94" t="s">
        <v>87</v>
      </c>
      <c r="P197" s="94" t="str">
        <f t="shared" si="18"/>
        <v>EUR7F12Y_Quote</v>
      </c>
      <c r="Q197" s="122"/>
      <c r="R197" s="106">
        <f>_xll.qlInterestRateIndexFixingDate(AA197,S197)</f>
        <v>44914</v>
      </c>
      <c r="S197" s="106">
        <f>_xll.qlCalendarAdvance(Calendar,SettlementDate,N197,"mf",TRUE,Trigger)</f>
        <v>44916</v>
      </c>
      <c r="T197" s="106">
        <f>_xll.qlInterestRateIndexMaturity(AA197,S197)</f>
        <v>49299</v>
      </c>
      <c r="U197" s="97">
        <f>_xll.qlIndexFixing(AA197,R197,TRUE,_xll.ohTrigger(Trigger,Trigger6M,InterestRatesTrigger))</f>
        <v>2.0952269276716073E-2</v>
      </c>
      <c r="V197" s="97">
        <f>_xll.qlQuoteValue(P197,_xll.ohTrigger(Trigger,Trigger6M,InterestRatesTrigger))</f>
        <v>2.094E-2</v>
      </c>
      <c r="W197" s="94" t="b">
        <f t="shared" si="19"/>
        <v>1</v>
      </c>
      <c r="X197" s="153">
        <f t="shared" si="20"/>
        <v>0.12269276716072447</v>
      </c>
      <c r="Y197" s="50" t="b">
        <f>ABS(X197/10000)&lt;=ABS('General Settings'!$D$32)</f>
        <v>0</v>
      </c>
      <c r="AA197" s="50" t="str">
        <f>_xll.qlSwapIndex(,,O197,SettlementDays,Currency,Calendar,FixedLegTenor,FixedLegBDC,FixedLegDayCounter,Index6M,DiscountingCurve,Permanent,Trigger,ObjectOverwrite)</f>
        <v>obj_005ec#0000</v>
      </c>
      <c r="AB197" s="50" t="str">
        <f>_xll.qlVanillaSwapFromSwapIndex(,AA197,R197)</f>
        <v>obj_00844#0000</v>
      </c>
    </row>
    <row r="198" spans="13:28" x14ac:dyDescent="0.2">
      <c r="M198" s="94" t="s">
        <v>155</v>
      </c>
      <c r="N198" s="94" t="s">
        <v>83</v>
      </c>
      <c r="O198" s="94" t="s">
        <v>113</v>
      </c>
      <c r="P198" s="94" t="str">
        <f t="shared" si="18"/>
        <v>EUR7F13Y_Quote</v>
      </c>
      <c r="Q198" s="122"/>
      <c r="R198" s="106">
        <f>_xll.qlInterestRateIndexFixingDate(AA198,S198)</f>
        <v>44914</v>
      </c>
      <c r="S198" s="106">
        <f>_xll.qlCalendarAdvance(Calendar,SettlementDate,N198,"mf",TRUE,Trigger)</f>
        <v>44916</v>
      </c>
      <c r="T198" s="106">
        <f>_xll.qlInterestRateIndexMaturity(AA198,S198)</f>
        <v>49664</v>
      </c>
      <c r="U198" s="97">
        <f>_xll.qlIndexFixing(AA198,R198,TRUE,_xll.ohTrigger(Trigger,Trigger6M,InterestRatesTrigger))</f>
        <v>2.0842412232720983E-2</v>
      </c>
      <c r="V198" s="97">
        <f>_xll.qlQuoteValue(P198,_xll.ohTrigger(Trigger,Trigger6M,InterestRatesTrigger))</f>
        <v>2.0830000000000001E-2</v>
      </c>
      <c r="W198" s="94" t="b">
        <f t="shared" si="19"/>
        <v>1</v>
      </c>
      <c r="X198" s="153">
        <f t="shared" si="20"/>
        <v>0.12412232720981214</v>
      </c>
      <c r="Y198" s="50" t="b">
        <f>ABS(X198/10000)&lt;=ABS('General Settings'!$D$32)</f>
        <v>0</v>
      </c>
      <c r="AA198" s="50" t="str">
        <f>_xll.qlSwapIndex(,,O198,SettlementDays,Currency,Calendar,FixedLegTenor,FixedLegBDC,FixedLegDayCounter,Index6M,DiscountingCurve,Permanent,Trigger,ObjectOverwrite)</f>
        <v>obj_006d0#0000</v>
      </c>
      <c r="AB198" s="50" t="str">
        <f>_xll.qlVanillaSwapFromSwapIndex(,AA198,R198)</f>
        <v>obj_007d8#0000</v>
      </c>
    </row>
    <row r="199" spans="13:28" x14ac:dyDescent="0.2">
      <c r="M199" s="94" t="s">
        <v>155</v>
      </c>
      <c r="N199" s="94" t="s">
        <v>83</v>
      </c>
      <c r="O199" s="94" t="s">
        <v>114</v>
      </c>
      <c r="P199" s="94" t="str">
        <f t="shared" si="18"/>
        <v>EUR7F14Y_Quote</v>
      </c>
      <c r="Q199" s="122"/>
      <c r="R199" s="106">
        <f>_xll.qlInterestRateIndexFixingDate(AA199,S199)</f>
        <v>44914</v>
      </c>
      <c r="S199" s="106">
        <f>_xll.qlCalendarAdvance(Calendar,SettlementDate,N199,"mf",TRUE,Trigger)</f>
        <v>44916</v>
      </c>
      <c r="T199" s="106">
        <f>_xll.qlInterestRateIndexMaturity(AA199,S199)</f>
        <v>50031</v>
      </c>
      <c r="U199" s="97">
        <f>_xll.qlIndexFixing(AA199,R199,TRUE,_xll.ohTrigger(Trigger,Trigger6M,InterestRatesTrigger))</f>
        <v>2.0690289652292689E-2</v>
      </c>
      <c r="V199" s="97">
        <f>_xll.qlQuoteValue(P199,_xll.ohTrigger(Trigger,Trigger6M,InterestRatesTrigger))</f>
        <v>2.069E-2</v>
      </c>
      <c r="W199" s="94" t="b">
        <f t="shared" si="19"/>
        <v>1</v>
      </c>
      <c r="X199" s="153">
        <f t="shared" si="20"/>
        <v>2.8965229268915205E-3</v>
      </c>
      <c r="Y199" s="50" t="b">
        <f>ABS(X199/10000)&lt;=ABS('General Settings'!$D$32)</f>
        <v>0</v>
      </c>
      <c r="AA199" s="50" t="str">
        <f>_xll.qlSwapIndex(,,O199,SettlementDays,Currency,Calendar,FixedLegTenor,FixedLegBDC,FixedLegDayCounter,Index6M,DiscountingCurve,Permanent,Trigger,ObjectOverwrite)</f>
        <v>obj_00615#0000</v>
      </c>
      <c r="AB199" s="50" t="str">
        <f>_xll.qlVanillaSwapFromSwapIndex(,AA199,R199)</f>
        <v>obj_0076c#0000</v>
      </c>
    </row>
    <row r="200" spans="13:28" x14ac:dyDescent="0.2">
      <c r="M200" s="94" t="s">
        <v>155</v>
      </c>
      <c r="N200" s="94" t="s">
        <v>83</v>
      </c>
      <c r="O200" s="94" t="s">
        <v>88</v>
      </c>
      <c r="P200" s="94" t="str">
        <f t="shared" si="18"/>
        <v>EUR7F15Y_Quote</v>
      </c>
      <c r="Q200" s="122"/>
      <c r="R200" s="106">
        <f>_xll.qlInterestRateIndexFixingDate(AA200,S200)</f>
        <v>44914</v>
      </c>
      <c r="S200" s="106">
        <f>_xll.qlCalendarAdvance(Calendar,SettlementDate,N200,"mf",TRUE,Trigger)</f>
        <v>44916</v>
      </c>
      <c r="T200" s="106">
        <f>_xll.qlInterestRateIndexMaturity(AA200,S200)</f>
        <v>50395</v>
      </c>
      <c r="U200" s="97">
        <f>_xll.qlIndexFixing(AA200,R200,TRUE,_xll.ohTrigger(Trigger,Trigger6M,InterestRatesTrigger))</f>
        <v>2.0505027639384311E-2</v>
      </c>
      <c r="V200" s="97">
        <f>_xll.qlQuoteValue(P200,_xll.ohTrigger(Trigger,Trigger6M,InterestRatesTrigger))</f>
        <v>2.051E-2</v>
      </c>
      <c r="W200" s="94" t="b">
        <f t="shared" si="19"/>
        <v>1</v>
      </c>
      <c r="X200" s="153">
        <f t="shared" si="20"/>
        <v>-4.9723606156890088E-2</v>
      </c>
      <c r="Y200" s="50" t="b">
        <f>ABS(X200/10000)&lt;=ABS('General Settings'!$D$32)</f>
        <v>0</v>
      </c>
      <c r="AA200" s="50" t="str">
        <f>_xll.qlSwapIndex(,,O200,SettlementDays,Currency,Calendar,FixedLegTenor,FixedLegBDC,FixedLegDayCounter,Index6M,DiscountingCurve,Permanent,Trigger,ObjectOverwrite)</f>
        <v>obj_00613#0000</v>
      </c>
      <c r="AB200" s="50" t="str">
        <f>_xll.qlVanillaSwapFromSwapIndex(,AA200,R200)</f>
        <v>obj_007f7#0000</v>
      </c>
    </row>
    <row r="201" spans="13:28" x14ac:dyDescent="0.2">
      <c r="M201" s="94" t="s">
        <v>155</v>
      </c>
      <c r="N201" s="94" t="s">
        <v>83</v>
      </c>
      <c r="O201" s="94" t="s">
        <v>89</v>
      </c>
      <c r="P201" s="94" t="str">
        <f t="shared" si="18"/>
        <v>EUR7F20Y_Quote</v>
      </c>
      <c r="Q201" s="122"/>
      <c r="R201" s="106">
        <f>_xll.qlInterestRateIndexFixingDate(AA201,S201)</f>
        <v>44914</v>
      </c>
      <c r="S201" s="106">
        <f>_xll.qlCalendarAdvance(Calendar,SettlementDate,N201,"mf",TRUE,Trigger)</f>
        <v>44916</v>
      </c>
      <c r="T201" s="106">
        <f>_xll.qlInterestRateIndexMaturity(AA201,S201)</f>
        <v>52222</v>
      </c>
      <c r="U201" s="97">
        <f>_xll.qlIndexFixing(AA201,R201,TRUE,_xll.ohTrigger(Trigger,Trigger6M,InterestRatesTrigger))</f>
        <v>1.9518053437574304E-2</v>
      </c>
      <c r="V201" s="97">
        <f>_xll.qlQuoteValue(P201,_xll.ohTrigger(Trigger,Trigger6M,InterestRatesTrigger))</f>
        <v>1.949E-2</v>
      </c>
      <c r="W201" s="94" t="b">
        <f t="shared" si="19"/>
        <v>1</v>
      </c>
      <c r="X201" s="153">
        <f t="shared" si="20"/>
        <v>0.28053437574303286</v>
      </c>
      <c r="Y201" s="50" t="b">
        <f>ABS(X201/10000)&lt;=ABS('General Settings'!$D$32)</f>
        <v>0</v>
      </c>
      <c r="AA201" s="50" t="str">
        <f>_xll.qlSwapIndex(,,O201,SettlementDays,Currency,Calendar,FixedLegTenor,FixedLegBDC,FixedLegDayCounter,Index6M,DiscountingCurve,Permanent,Trigger,ObjectOverwrite)</f>
        <v>obj_00753#0000</v>
      </c>
      <c r="AB201" s="50" t="str">
        <f>_xll.qlVanillaSwapFromSwapIndex(,AA201,R201)</f>
        <v>obj_007af#0000</v>
      </c>
    </row>
    <row r="202" spans="13:28" x14ac:dyDescent="0.2">
      <c r="M202" s="94" t="s">
        <v>155</v>
      </c>
      <c r="N202" s="94" t="s">
        <v>83</v>
      </c>
      <c r="O202" s="94" t="s">
        <v>90</v>
      </c>
      <c r="P202" s="94" t="str">
        <f t="shared" si="18"/>
        <v>EUR7F25Y_Quote</v>
      </c>
      <c r="Q202" s="122"/>
      <c r="R202" s="106">
        <f>_xll.qlInterestRateIndexFixingDate(AA202,S202)</f>
        <v>44914</v>
      </c>
      <c r="S202" s="106">
        <f>_xll.qlCalendarAdvance(Calendar,SettlementDate,N202,"mf",TRUE,Trigger)</f>
        <v>44916</v>
      </c>
      <c r="T202" s="106">
        <f>_xll.qlInterestRateIndexMaturity(AA202,S202)</f>
        <v>54049</v>
      </c>
      <c r="U202" s="97">
        <f>_xll.qlIndexFixing(AA202,R202,TRUE,_xll.ohTrigger(Trigger,Trigger6M,InterestRatesTrigger))</f>
        <v>1.8779392870116138E-2</v>
      </c>
      <c r="V202" s="97">
        <f>_xll.qlQuoteValue(P202,_xll.ohTrigger(Trigger,Trigger6M,InterestRatesTrigger))</f>
        <v>1.8769999999999998E-2</v>
      </c>
      <c r="W202" s="94" t="b">
        <f t="shared" si="19"/>
        <v>1</v>
      </c>
      <c r="X202" s="153">
        <f t="shared" si="20"/>
        <v>9.3928701161392902E-2</v>
      </c>
      <c r="Y202" s="50" t="b">
        <f>ABS(X202/10000)&lt;=ABS('General Settings'!$D$32)</f>
        <v>0</v>
      </c>
      <c r="AA202" s="50" t="str">
        <f>_xll.qlSwapIndex(,,O202,SettlementDays,Currency,Calendar,FixedLegTenor,FixedLegBDC,FixedLegDayCounter,Index6M,DiscountingCurve,Permanent,Trigger,ObjectOverwrite)</f>
        <v>obj_005d6#0000</v>
      </c>
      <c r="AB202" s="50" t="str">
        <f>_xll.qlVanillaSwapFromSwapIndex(,AA202,R202)</f>
        <v>obj_00801#0000</v>
      </c>
    </row>
    <row r="203" spans="13:28" x14ac:dyDescent="0.2">
      <c r="M203" s="197" t="s">
        <v>155</v>
      </c>
      <c r="N203" s="197" t="s">
        <v>83</v>
      </c>
      <c r="O203" s="197" t="s">
        <v>92</v>
      </c>
      <c r="P203" s="197" t="str">
        <f t="shared" si="18"/>
        <v>EUR7F30Y_Quote</v>
      </c>
      <c r="Q203" s="162"/>
      <c r="R203" s="198">
        <f>_xll.qlInterestRateIndexFixingDate(AA203,S203)</f>
        <v>44914</v>
      </c>
      <c r="S203" s="198">
        <f>_xll.qlCalendarAdvance(Calendar,SettlementDate,N203,"mf",TRUE,Trigger)</f>
        <v>44916</v>
      </c>
      <c r="T203" s="198">
        <f>_xll.qlInterestRateIndexMaturity(AA203,S203)</f>
        <v>55876</v>
      </c>
      <c r="U203" s="199">
        <f>_xll.qlIndexFixing(AA203,R203,TRUE,_xll.ohTrigger(Trigger,Trigger6M,InterestRatesTrigger))</f>
        <v>1.8355287297025003E-2</v>
      </c>
      <c r="V203" s="199">
        <f>_xll.qlQuoteValue(P203,_xll.ohTrigger(Trigger,Trigger6M,InterestRatesTrigger))</f>
        <v>1.8340000000000002E-2</v>
      </c>
      <c r="W203" s="197" t="b">
        <f t="shared" si="19"/>
        <v>1</v>
      </c>
      <c r="X203" s="200">
        <f t="shared" si="20"/>
        <v>0.15287297025001062</v>
      </c>
      <c r="Y203" s="161" t="b">
        <f>ABS(X203/10000)&lt;=ABS('General Settings'!$D$32)</f>
        <v>0</v>
      </c>
      <c r="AA203" s="50" t="str">
        <f>_xll.qlSwapIndex(,,O203,SettlementDays,Currency,Calendar,FixedLegTenor,FixedLegBDC,FixedLegDayCounter,Index6M,DiscountingCurve,Permanent,Trigger,ObjectOverwrite)</f>
        <v>obj_006d2#0000</v>
      </c>
      <c r="AB203" s="50" t="str">
        <f>_xll.qlVanillaSwapFromSwapIndex(,AA203,R203)</f>
        <v>obj_00876#0000</v>
      </c>
    </row>
    <row r="204" spans="13:28" x14ac:dyDescent="0.2">
      <c r="M204" s="201" t="s">
        <v>155</v>
      </c>
      <c r="N204" s="201" t="s">
        <v>84</v>
      </c>
      <c r="O204" s="201" t="s">
        <v>33</v>
      </c>
      <c r="P204" s="201" t="str">
        <f t="shared" si="18"/>
        <v>EUR8F1Y_Quote</v>
      </c>
      <c r="Q204" s="166"/>
      <c r="R204" s="202">
        <f>_xll.qlInterestRateIndexFixingDate(AA204,S204)</f>
        <v>45279</v>
      </c>
      <c r="S204" s="202">
        <f>_xll.qlCalendarAdvance(Calendar,SettlementDate,N204,"mf",TRUE,Trigger)</f>
        <v>45281</v>
      </c>
      <c r="T204" s="202">
        <f>_xll.qlInterestRateIndexMaturity(AA204,S204)</f>
        <v>45649</v>
      </c>
      <c r="U204" s="203">
        <f>_xll.qlIndexFixing(AA204,R204,TRUE,_xll.ohTrigger(Trigger,Trigger6M,InterestRatesTrigger))</f>
        <v>1.9051500644843677E-2</v>
      </c>
      <c r="V204" s="203">
        <f>_xll.qlQuoteValue(P204,_xll.ohTrigger(Trigger,Trigger6M,InterestRatesTrigger))</f>
        <v>1.9039999999999998E-2</v>
      </c>
      <c r="W204" s="201" t="b">
        <f t="shared" si="19"/>
        <v>1</v>
      </c>
      <c r="X204" s="204">
        <f t="shared" si="20"/>
        <v>0.11500644843679547</v>
      </c>
      <c r="Y204" s="149" t="b">
        <f>ABS(X204/10000)&lt;=ABS('General Settings'!$D$32)</f>
        <v>0</v>
      </c>
      <c r="AA204" s="50" t="str">
        <f>_xll.qlSwapIndex(,,O204,SettlementDays,Currency,Calendar,FixedLegTenor,FixedLegBDC,FixedLegDayCounter,Index6M,DiscountingCurve,Permanent,Trigger,ObjectOverwrite)</f>
        <v>obj_00765#0000</v>
      </c>
      <c r="AB204" s="50" t="str">
        <f>_xll.qlVanillaSwapFromSwapIndex(,AA204,R204)</f>
        <v>obj_00840#0000</v>
      </c>
    </row>
    <row r="205" spans="13:28" x14ac:dyDescent="0.2">
      <c r="M205" s="94" t="s">
        <v>155</v>
      </c>
      <c r="N205" s="94" t="s">
        <v>84</v>
      </c>
      <c r="O205" s="94" t="s">
        <v>78</v>
      </c>
      <c r="P205" s="94" t="str">
        <f t="shared" si="18"/>
        <v>EUR8F2Y_Quote</v>
      </c>
      <c r="Q205" s="122"/>
      <c r="R205" s="106">
        <f>_xll.qlInterestRateIndexFixingDate(AA205,S205)</f>
        <v>45279</v>
      </c>
      <c r="S205" s="106">
        <f>_xll.qlCalendarAdvance(Calendar,SettlementDate,N205,"mf",TRUE,Trigger)</f>
        <v>45281</v>
      </c>
      <c r="T205" s="106">
        <f>_xll.qlInterestRateIndexMaturity(AA205,S205)</f>
        <v>46013</v>
      </c>
      <c r="U205" s="97">
        <f>_xll.qlIndexFixing(AA205,R205,TRUE,_xll.ohTrigger(Trigger,Trigger6M,InterestRatesTrigger))</f>
        <v>1.9679498474768995E-2</v>
      </c>
      <c r="V205" s="97">
        <f>_xll.qlQuoteValue(P205,_xll.ohTrigger(Trigger,Trigger6M,InterestRatesTrigger))</f>
        <v>1.967E-2</v>
      </c>
      <c r="W205" s="94" t="b">
        <f t="shared" si="19"/>
        <v>1</v>
      </c>
      <c r="X205" s="153">
        <f t="shared" si="20"/>
        <v>9.4984747689950966E-2</v>
      </c>
      <c r="Y205" s="50" t="b">
        <f>ABS(X205/10000)&lt;=ABS('General Settings'!$D$32)</f>
        <v>0</v>
      </c>
      <c r="AA205" s="50" t="str">
        <f>_xll.qlSwapIndex(,,O205,SettlementDays,Currency,Calendar,FixedLegTenor,FixedLegBDC,FixedLegDayCounter,Index6M,DiscountingCurve,Permanent,Trigger,ObjectOverwrite)</f>
        <v>obj_006aa#0000</v>
      </c>
      <c r="AB205" s="50" t="str">
        <f>_xll.qlVanillaSwapFromSwapIndex(,AA205,R205)</f>
        <v>obj_0089f#0000</v>
      </c>
    </row>
    <row r="206" spans="13:28" x14ac:dyDescent="0.2">
      <c r="M206" s="94" t="s">
        <v>155</v>
      </c>
      <c r="N206" s="94" t="s">
        <v>84</v>
      </c>
      <c r="O206" s="94" t="s">
        <v>79</v>
      </c>
      <c r="P206" s="94" t="str">
        <f t="shared" ref="P206:P269" si="21">Currency&amp;SUBSTITUTE(N206,"Y","F")&amp;O206&amp;QuoteSuffix</f>
        <v>EUR8F3Y_Quote</v>
      </c>
      <c r="Q206" s="122"/>
      <c r="R206" s="106">
        <f>_xll.qlInterestRateIndexFixingDate(AA206,S206)</f>
        <v>45279</v>
      </c>
      <c r="S206" s="106">
        <f>_xll.qlCalendarAdvance(Calendar,SettlementDate,N206,"mf",TRUE,Trigger)</f>
        <v>45281</v>
      </c>
      <c r="T206" s="106">
        <f>_xll.qlInterestRateIndexMaturity(AA206,S206)</f>
        <v>46377</v>
      </c>
      <c r="U206" s="97">
        <f>_xll.qlIndexFixing(AA206,R206,TRUE,_xll.ohTrigger(Trigger,Trigger6M,InterestRatesTrigger))</f>
        <v>2.0225989645018552E-2</v>
      </c>
      <c r="V206" s="97">
        <f>_xll.qlQuoteValue(P206,_xll.ohTrigger(Trigger,Trigger6M,InterestRatesTrigger))</f>
        <v>2.0219999999999998E-2</v>
      </c>
      <c r="W206" s="94" t="b">
        <f t="shared" si="19"/>
        <v>1</v>
      </c>
      <c r="X206" s="153">
        <f t="shared" si="20"/>
        <v>5.9896450185538408E-2</v>
      </c>
      <c r="Y206" s="50" t="b">
        <f>ABS(X206/10000)&lt;=ABS('General Settings'!$D$32)</f>
        <v>0</v>
      </c>
      <c r="AA206" s="50" t="str">
        <f>_xll.qlSwapIndex(,,O206,SettlementDays,Currency,Calendar,FixedLegTenor,FixedLegBDC,FixedLegDayCounter,Index6M,DiscountingCurve,Permanent,Trigger,ObjectOverwrite)</f>
        <v>obj_00635#0000</v>
      </c>
      <c r="AB206" s="50" t="str">
        <f>_xll.qlVanillaSwapFromSwapIndex(,AA206,R206)</f>
        <v>obj_00832#0000</v>
      </c>
    </row>
    <row r="207" spans="13:28" x14ac:dyDescent="0.2">
      <c r="M207" s="94" t="s">
        <v>155</v>
      </c>
      <c r="N207" s="94" t="s">
        <v>84</v>
      </c>
      <c r="O207" s="94" t="s">
        <v>80</v>
      </c>
      <c r="P207" s="94" t="str">
        <f t="shared" si="21"/>
        <v>EUR8F4Y_Quote</v>
      </c>
      <c r="Q207" s="122"/>
      <c r="R207" s="106">
        <f>_xll.qlInterestRateIndexFixingDate(AA207,S207)</f>
        <v>45279</v>
      </c>
      <c r="S207" s="106">
        <f>_xll.qlCalendarAdvance(Calendar,SettlementDate,N207,"mf",TRUE,Trigger)</f>
        <v>45281</v>
      </c>
      <c r="T207" s="106">
        <f>_xll.qlInterestRateIndexMaturity(AA207,S207)</f>
        <v>46742</v>
      </c>
      <c r="U207" s="97">
        <f>_xll.qlIndexFixing(AA207,R207,TRUE,_xll.ohTrigger(Trigger,Trigger6M,InterestRatesTrigger))</f>
        <v>2.0669882659556566E-2</v>
      </c>
      <c r="V207" s="97">
        <f>_xll.qlQuoteValue(P207,_xll.ohTrigger(Trigger,Trigger6M,InterestRatesTrigger))</f>
        <v>2.0659999999999998E-2</v>
      </c>
      <c r="W207" s="94" t="b">
        <f t="shared" ref="W207:W270" si="22">NOT(ISERROR(V207))</f>
        <v>1</v>
      </c>
      <c r="X207" s="153">
        <f t="shared" ref="X207:X270" si="23">(U207-V207)*10000</f>
        <v>9.8826595565683351E-2</v>
      </c>
      <c r="Y207" s="50" t="b">
        <f>ABS(X207/10000)&lt;=ABS('General Settings'!$D$32)</f>
        <v>0</v>
      </c>
      <c r="AA207" s="50" t="str">
        <f>_xll.qlSwapIndex(,,O207,SettlementDays,Currency,Calendar,FixedLegTenor,FixedLegBDC,FixedLegDayCounter,Index6M,DiscountingCurve,Permanent,Trigger,ObjectOverwrite)</f>
        <v>obj_006df#0000</v>
      </c>
      <c r="AB207" s="50" t="str">
        <f>_xll.qlVanillaSwapFromSwapIndex(,AA207,R207)</f>
        <v>obj_00781#0000</v>
      </c>
    </row>
    <row r="208" spans="13:28" x14ac:dyDescent="0.2">
      <c r="M208" s="94" t="s">
        <v>155</v>
      </c>
      <c r="N208" s="94" t="s">
        <v>84</v>
      </c>
      <c r="O208" s="94" t="s">
        <v>81</v>
      </c>
      <c r="P208" s="94" t="str">
        <f t="shared" si="21"/>
        <v>EUR8F5Y_Quote</v>
      </c>
      <c r="Q208" s="122"/>
      <c r="R208" s="106">
        <f>_xll.qlInterestRateIndexFixingDate(AA208,S208)</f>
        <v>45279</v>
      </c>
      <c r="S208" s="106">
        <f>_xll.qlCalendarAdvance(Calendar,SettlementDate,N208,"mf",TRUE,Trigger)</f>
        <v>45281</v>
      </c>
      <c r="T208" s="106">
        <f>_xll.qlInterestRateIndexMaturity(AA208,S208)</f>
        <v>47108</v>
      </c>
      <c r="U208" s="97">
        <f>_xll.qlIndexFixing(AA208,R208,TRUE,_xll.ohTrigger(Trigger,Trigger6M,InterestRatesTrigger))</f>
        <v>2.1012955114261631E-2</v>
      </c>
      <c r="V208" s="97">
        <f>_xll.qlQuoteValue(P208,_xll.ohTrigger(Trigger,Trigger6M,InterestRatesTrigger))</f>
        <v>2.1000000000000001E-2</v>
      </c>
      <c r="W208" s="94" t="b">
        <f t="shared" si="22"/>
        <v>1</v>
      </c>
      <c r="X208" s="153">
        <f t="shared" si="23"/>
        <v>0.1295511426162993</v>
      </c>
      <c r="Y208" s="50" t="b">
        <f>ABS(X208/10000)&lt;=ABS('General Settings'!$D$32)</f>
        <v>0</v>
      </c>
      <c r="AA208" s="50" t="str">
        <f>_xll.qlSwapIndex(,,O208,SettlementDays,Currency,Calendar,FixedLegTenor,FixedLegBDC,FixedLegDayCounter,Index6M,DiscountingCurve,Permanent,Trigger,ObjectOverwrite)</f>
        <v>obj_006e4#0000</v>
      </c>
      <c r="AB208" s="50" t="str">
        <f>_xll.qlVanillaSwapFromSwapIndex(,AA208,R208)</f>
        <v>obj_00866#0000</v>
      </c>
    </row>
    <row r="209" spans="13:28" x14ac:dyDescent="0.2">
      <c r="M209" s="94" t="s">
        <v>155</v>
      </c>
      <c r="N209" s="94" t="s">
        <v>84</v>
      </c>
      <c r="O209" s="94" t="s">
        <v>82</v>
      </c>
      <c r="P209" s="94" t="str">
        <f t="shared" si="21"/>
        <v>EUR8F6Y_Quote</v>
      </c>
      <c r="Q209" s="122"/>
      <c r="R209" s="106">
        <f>_xll.qlInterestRateIndexFixingDate(AA209,S209)</f>
        <v>45279</v>
      </c>
      <c r="S209" s="106">
        <f>_xll.qlCalendarAdvance(Calendar,SettlementDate,N209,"mf",TRUE,Trigger)</f>
        <v>45281</v>
      </c>
      <c r="T209" s="106">
        <f>_xll.qlInterestRateIndexMaturity(AA209,S209)</f>
        <v>47473</v>
      </c>
      <c r="U209" s="97">
        <f>_xll.qlIndexFixing(AA209,R209,TRUE,_xll.ohTrigger(Trigger,Trigger6M,InterestRatesTrigger))</f>
        <v>2.1244420152963562E-2</v>
      </c>
      <c r="V209" s="97">
        <f>_xll.qlQuoteValue(P209,_xll.ohTrigger(Trigger,Trigger6M,InterestRatesTrigger))</f>
        <v>2.1240000000000002E-2</v>
      </c>
      <c r="W209" s="94" t="b">
        <f t="shared" si="22"/>
        <v>1</v>
      </c>
      <c r="X209" s="153">
        <f t="shared" si="23"/>
        <v>4.4201529635599923E-2</v>
      </c>
      <c r="Y209" s="50" t="b">
        <f>ABS(X209/10000)&lt;=ABS('General Settings'!$D$32)</f>
        <v>0</v>
      </c>
      <c r="AA209" s="50" t="str">
        <f>_xll.qlSwapIndex(,,O209,SettlementDays,Currency,Calendar,FixedLegTenor,FixedLegBDC,FixedLegDayCounter,Index6M,DiscountingCurve,Permanent,Trigger,ObjectOverwrite)</f>
        <v>obj_00698#0000</v>
      </c>
      <c r="AB209" s="50" t="str">
        <f>_xll.qlVanillaSwapFromSwapIndex(,AA209,R209)</f>
        <v>obj_0085c#0000</v>
      </c>
    </row>
    <row r="210" spans="13:28" x14ac:dyDescent="0.2">
      <c r="M210" s="94" t="s">
        <v>155</v>
      </c>
      <c r="N210" s="94" t="s">
        <v>84</v>
      </c>
      <c r="O210" s="94" t="s">
        <v>83</v>
      </c>
      <c r="P210" s="94" t="str">
        <f t="shared" si="21"/>
        <v>EUR8F7Y_Quote</v>
      </c>
      <c r="Q210" s="122"/>
      <c r="R210" s="106">
        <f>_xll.qlInterestRateIndexFixingDate(AA210,S210)</f>
        <v>45279</v>
      </c>
      <c r="S210" s="106">
        <f>_xll.qlCalendarAdvance(Calendar,SettlementDate,N210,"mf",TRUE,Trigger)</f>
        <v>45281</v>
      </c>
      <c r="T210" s="106">
        <f>_xll.qlInterestRateIndexMaturity(AA210,S210)</f>
        <v>47840</v>
      </c>
      <c r="U210" s="97">
        <f>_xll.qlIndexFixing(AA210,R210,TRUE,_xll.ohTrigger(Trigger,Trigger6M,InterestRatesTrigger))</f>
        <v>2.1394127697311908E-2</v>
      </c>
      <c r="V210" s="97">
        <f>_xll.qlQuoteValue(P210,_xll.ohTrigger(Trigger,Trigger6M,InterestRatesTrigger))</f>
        <v>2.138E-2</v>
      </c>
      <c r="W210" s="94" t="b">
        <f t="shared" si="22"/>
        <v>1</v>
      </c>
      <c r="X210" s="153">
        <f t="shared" si="23"/>
        <v>0.14127697311908799</v>
      </c>
      <c r="Y210" s="50" t="b">
        <f>ABS(X210/10000)&lt;=ABS('General Settings'!$D$32)</f>
        <v>0</v>
      </c>
      <c r="AA210" s="50" t="str">
        <f>_xll.qlSwapIndex(,,O210,SettlementDays,Currency,Calendar,FixedLegTenor,FixedLegBDC,FixedLegDayCounter,Index6M,DiscountingCurve,Permanent,Trigger,ObjectOverwrite)</f>
        <v>obj_0066a#0000</v>
      </c>
      <c r="AB210" s="50" t="str">
        <f>_xll.qlVanillaSwapFromSwapIndex(,AA210,R210)</f>
        <v>obj_007b4#0000</v>
      </c>
    </row>
    <row r="211" spans="13:28" x14ac:dyDescent="0.2">
      <c r="M211" s="94" t="s">
        <v>155</v>
      </c>
      <c r="N211" s="94" t="s">
        <v>84</v>
      </c>
      <c r="O211" s="94" t="s">
        <v>84</v>
      </c>
      <c r="P211" s="94" t="str">
        <f t="shared" si="21"/>
        <v>EUR8F8Y_Quote</v>
      </c>
      <c r="Q211" s="122"/>
      <c r="R211" s="106">
        <f>_xll.qlInterestRateIndexFixingDate(AA211,S211)</f>
        <v>45279</v>
      </c>
      <c r="S211" s="106">
        <f>_xll.qlCalendarAdvance(Calendar,SettlementDate,N211,"mf",TRUE,Trigger)</f>
        <v>45281</v>
      </c>
      <c r="T211" s="106">
        <f>_xll.qlInterestRateIndexMaturity(AA211,S211)</f>
        <v>48204</v>
      </c>
      <c r="U211" s="97">
        <f>_xll.qlIndexFixing(AA211,R211,TRUE,_xll.ohTrigger(Trigger,Trigger6M,InterestRatesTrigger))</f>
        <v>2.147307763645117E-2</v>
      </c>
      <c r="V211" s="97">
        <f>_xll.qlQuoteValue(P211,_xll.ohTrigger(Trigger,Trigger6M,InterestRatesTrigger))</f>
        <v>2.146E-2</v>
      </c>
      <c r="W211" s="94" t="b">
        <f t="shared" si="22"/>
        <v>1</v>
      </c>
      <c r="X211" s="153">
        <f t="shared" si="23"/>
        <v>0.13077636451169772</v>
      </c>
      <c r="Y211" s="50" t="b">
        <f>ABS(X211/10000)&lt;=ABS('General Settings'!$D$32)</f>
        <v>0</v>
      </c>
      <c r="AA211" s="50" t="str">
        <f>_xll.qlSwapIndex(,,O211,SettlementDays,Currency,Calendar,FixedLegTenor,FixedLegBDC,FixedLegDayCounter,Index6M,DiscountingCurve,Permanent,Trigger,ObjectOverwrite)</f>
        <v>obj_0069e#0000</v>
      </c>
      <c r="AB211" s="50" t="str">
        <f>_xll.qlVanillaSwapFromSwapIndex(,AA211,R211)</f>
        <v>obj_008af#0000</v>
      </c>
    </row>
    <row r="212" spans="13:28" x14ac:dyDescent="0.2">
      <c r="M212" s="94" t="s">
        <v>155</v>
      </c>
      <c r="N212" s="94" t="s">
        <v>84</v>
      </c>
      <c r="O212" s="94" t="s">
        <v>85</v>
      </c>
      <c r="P212" s="94" t="str">
        <f t="shared" si="21"/>
        <v>EUR8F9Y_Quote</v>
      </c>
      <c r="Q212" s="122"/>
      <c r="R212" s="106">
        <f>_xll.qlInterestRateIndexFixingDate(AA212,S212)</f>
        <v>45279</v>
      </c>
      <c r="S212" s="106">
        <f>_xll.qlCalendarAdvance(Calendar,SettlementDate,N212,"mf",TRUE,Trigger)</f>
        <v>45281</v>
      </c>
      <c r="T212" s="106">
        <f>_xll.qlInterestRateIndexMaturity(AA212,S212)</f>
        <v>48569</v>
      </c>
      <c r="U212" s="97">
        <f>_xll.qlIndexFixing(AA212,R212,TRUE,_xll.ohTrigger(Trigger,Trigger6M,InterestRatesTrigger))</f>
        <v>2.1495097702111093E-2</v>
      </c>
      <c r="V212" s="97">
        <f>_xll.qlQuoteValue(P212,_xll.ohTrigger(Trigger,Trigger6M,InterestRatesTrigger))</f>
        <v>2.1489999999999999E-2</v>
      </c>
      <c r="W212" s="94" t="b">
        <f t="shared" si="22"/>
        <v>1</v>
      </c>
      <c r="X212" s="153">
        <f t="shared" si="23"/>
        <v>5.0977021110940046E-2</v>
      </c>
      <c r="Y212" s="50" t="b">
        <f>ABS(X212/10000)&lt;=ABS('General Settings'!$D$32)</f>
        <v>0</v>
      </c>
      <c r="AA212" s="50" t="str">
        <f>_xll.qlSwapIndex(,,O212,SettlementDays,Currency,Calendar,FixedLegTenor,FixedLegBDC,FixedLegDayCounter,Index6M,DiscountingCurve,Permanent,Trigger,ObjectOverwrite)</f>
        <v>obj_006fc#0000</v>
      </c>
      <c r="AB212" s="50" t="str">
        <f>_xll.qlVanillaSwapFromSwapIndex(,AA212,R212)</f>
        <v>obj_00770#0000</v>
      </c>
    </row>
    <row r="213" spans="13:28" x14ac:dyDescent="0.2">
      <c r="M213" s="94" t="s">
        <v>155</v>
      </c>
      <c r="N213" s="94" t="s">
        <v>84</v>
      </c>
      <c r="O213" s="94" t="s">
        <v>86</v>
      </c>
      <c r="P213" s="94" t="str">
        <f t="shared" si="21"/>
        <v>EUR8F10Y_Quote</v>
      </c>
      <c r="Q213" s="122"/>
      <c r="R213" s="106">
        <f>_xll.qlInterestRateIndexFixingDate(AA213,S213)</f>
        <v>45279</v>
      </c>
      <c r="S213" s="106">
        <f>_xll.qlCalendarAdvance(Calendar,SettlementDate,N213,"mf",TRUE,Trigger)</f>
        <v>45281</v>
      </c>
      <c r="T213" s="106">
        <f>_xll.qlInterestRateIndexMaturity(AA213,S213)</f>
        <v>48934</v>
      </c>
      <c r="U213" s="97">
        <f>_xll.qlIndexFixing(AA213,R213,TRUE,_xll.ohTrigger(Trigger,Trigger6M,InterestRatesTrigger))</f>
        <v>2.1450960959631688E-2</v>
      </c>
      <c r="V213" s="97">
        <f>_xll.qlQuoteValue(P213,_xll.ohTrigger(Trigger,Trigger6M,InterestRatesTrigger))</f>
        <v>2.1429999999999998E-2</v>
      </c>
      <c r="W213" s="94" t="b">
        <f t="shared" si="22"/>
        <v>1</v>
      </c>
      <c r="X213" s="153">
        <f t="shared" si="23"/>
        <v>0.20960959631690507</v>
      </c>
      <c r="Y213" s="50" t="b">
        <f>ABS(X213/10000)&lt;=ABS('General Settings'!$D$32)</f>
        <v>0</v>
      </c>
      <c r="AA213" s="50" t="str">
        <f>_xll.qlSwapIndex(,,O213,SettlementDays,Currency,Calendar,FixedLegTenor,FixedLegBDC,FixedLegDayCounter,Index6M,DiscountingCurve,Permanent,Trigger,ObjectOverwrite)</f>
        <v>obj_0074e#0000</v>
      </c>
      <c r="AB213" s="50" t="str">
        <f>_xll.qlVanillaSwapFromSwapIndex(,AA213,R213)</f>
        <v>obj_0088d#0000</v>
      </c>
    </row>
    <row r="214" spans="13:28" x14ac:dyDescent="0.2">
      <c r="M214" s="94" t="s">
        <v>155</v>
      </c>
      <c r="N214" s="94" t="s">
        <v>84</v>
      </c>
      <c r="O214" s="94" t="s">
        <v>112</v>
      </c>
      <c r="P214" s="94" t="str">
        <f t="shared" si="21"/>
        <v>EUR8F11Y_Quote</v>
      </c>
      <c r="Q214" s="122"/>
      <c r="R214" s="106">
        <f>_xll.qlInterestRateIndexFixingDate(AA214,S214)</f>
        <v>45279</v>
      </c>
      <c r="S214" s="106">
        <f>_xll.qlCalendarAdvance(Calendar,SettlementDate,N214,"mf",TRUE,Trigger)</f>
        <v>45281</v>
      </c>
      <c r="T214" s="106">
        <f>_xll.qlInterestRateIndexMaturity(AA214,S214)</f>
        <v>49299</v>
      </c>
      <c r="U214" s="97">
        <f>_xll.qlIndexFixing(AA214,R214,TRUE,_xll.ohTrigger(Trigger,Trigger6M,InterestRatesTrigger))</f>
        <v>2.1351693476863616E-2</v>
      </c>
      <c r="V214" s="97">
        <f>_xll.qlQuoteValue(P214,_xll.ohTrigger(Trigger,Trigger6M,InterestRatesTrigger))</f>
        <v>2.1339999999999998E-2</v>
      </c>
      <c r="W214" s="94" t="b">
        <f t="shared" si="22"/>
        <v>1</v>
      </c>
      <c r="X214" s="153">
        <f t="shared" si="23"/>
        <v>0.11693476863618157</v>
      </c>
      <c r="Y214" s="50" t="b">
        <f>ABS(X214/10000)&lt;=ABS('General Settings'!$D$32)</f>
        <v>0</v>
      </c>
      <c r="AA214" s="50" t="str">
        <f>_xll.qlSwapIndex(,,O214,SettlementDays,Currency,Calendar,FixedLegTenor,FixedLegBDC,FixedLegDayCounter,Index6M,DiscountingCurve,Permanent,Trigger,ObjectOverwrite)</f>
        <v>obj_00740#0000</v>
      </c>
      <c r="AB214" s="50" t="str">
        <f>_xll.qlVanillaSwapFromSwapIndex(,AA214,R214)</f>
        <v>obj_0077e#0000</v>
      </c>
    </row>
    <row r="215" spans="13:28" x14ac:dyDescent="0.2">
      <c r="M215" s="94" t="s">
        <v>155</v>
      </c>
      <c r="N215" s="94" t="s">
        <v>84</v>
      </c>
      <c r="O215" s="94" t="s">
        <v>87</v>
      </c>
      <c r="P215" s="94" t="str">
        <f t="shared" si="21"/>
        <v>EUR8F12Y_Quote</v>
      </c>
      <c r="Q215" s="122"/>
      <c r="R215" s="106">
        <f>_xll.qlInterestRateIndexFixingDate(AA215,S215)</f>
        <v>45279</v>
      </c>
      <c r="S215" s="106">
        <f>_xll.qlCalendarAdvance(Calendar,SettlementDate,N215,"mf",TRUE,Trigger)</f>
        <v>45281</v>
      </c>
      <c r="T215" s="106">
        <f>_xll.qlInterestRateIndexMaturity(AA215,S215)</f>
        <v>49664</v>
      </c>
      <c r="U215" s="97">
        <f>_xll.qlIndexFixing(AA215,R215,TRUE,_xll.ohTrigger(Trigger,Trigger6M,InterestRatesTrigger))</f>
        <v>2.1201742111299535E-2</v>
      </c>
      <c r="V215" s="97">
        <f>_xll.qlQuoteValue(P215,_xll.ohTrigger(Trigger,Trigger6M,InterestRatesTrigger))</f>
        <v>2.1189999999999997E-2</v>
      </c>
      <c r="W215" s="94" t="b">
        <f t="shared" si="22"/>
        <v>1</v>
      </c>
      <c r="X215" s="153">
        <f t="shared" si="23"/>
        <v>0.11742111299537644</v>
      </c>
      <c r="Y215" s="50" t="b">
        <f>ABS(X215/10000)&lt;=ABS('General Settings'!$D$32)</f>
        <v>0</v>
      </c>
      <c r="AA215" s="50" t="str">
        <f>_xll.qlSwapIndex(,,O215,SettlementDays,Currency,Calendar,FixedLegTenor,FixedLegBDC,FixedLegDayCounter,Index6M,DiscountingCurve,Permanent,Trigger,ObjectOverwrite)</f>
        <v>obj_0063a#0000</v>
      </c>
      <c r="AB215" s="50" t="str">
        <f>_xll.qlVanillaSwapFromSwapIndex(,AA215,R215)</f>
        <v>obj_0086b#0000</v>
      </c>
    </row>
    <row r="216" spans="13:28" x14ac:dyDescent="0.2">
      <c r="M216" s="94" t="s">
        <v>155</v>
      </c>
      <c r="N216" s="94" t="s">
        <v>84</v>
      </c>
      <c r="O216" s="94" t="s">
        <v>113</v>
      </c>
      <c r="P216" s="94" t="str">
        <f t="shared" si="21"/>
        <v>EUR8F13Y_Quote</v>
      </c>
      <c r="Q216" s="122"/>
      <c r="R216" s="106">
        <f>_xll.qlInterestRateIndexFixingDate(AA216,S216)</f>
        <v>45279</v>
      </c>
      <c r="S216" s="106">
        <f>_xll.qlCalendarAdvance(Calendar,SettlementDate,N216,"mf",TRUE,Trigger)</f>
        <v>45281</v>
      </c>
      <c r="T216" s="106">
        <f>_xll.qlInterestRateIndexMaturity(AA216,S216)</f>
        <v>50031</v>
      </c>
      <c r="U216" s="97">
        <f>_xll.qlIndexFixing(AA216,R216,TRUE,_xll.ohTrigger(Trigger,Trigger6M,InterestRatesTrigger))</f>
        <v>2.1011693483654944E-2</v>
      </c>
      <c r="V216" s="97">
        <f>_xll.qlQuoteValue(P216,_xll.ohTrigger(Trigger,Trigger6M,InterestRatesTrigger))</f>
        <v>2.1010000000000001E-2</v>
      </c>
      <c r="W216" s="94" t="b">
        <f t="shared" si="22"/>
        <v>1</v>
      </c>
      <c r="X216" s="153">
        <f t="shared" si="23"/>
        <v>1.6934836549430121E-2</v>
      </c>
      <c r="Y216" s="50" t="b">
        <f>ABS(X216/10000)&lt;=ABS('General Settings'!$D$32)</f>
        <v>0</v>
      </c>
      <c r="AA216" s="50" t="str">
        <f>_xll.qlSwapIndex(,,O216,SettlementDays,Currency,Calendar,FixedLegTenor,FixedLegBDC,FixedLegDayCounter,Index6M,DiscountingCurve,Permanent,Trigger,ObjectOverwrite)</f>
        <v>obj_0058b#0000</v>
      </c>
      <c r="AB216" s="50" t="str">
        <f>_xll.qlVanillaSwapFromSwapIndex(,AA216,R216)</f>
        <v>obj_0084a#0000</v>
      </c>
    </row>
    <row r="217" spans="13:28" x14ac:dyDescent="0.2">
      <c r="M217" s="94" t="s">
        <v>155</v>
      </c>
      <c r="N217" s="94" t="s">
        <v>84</v>
      </c>
      <c r="O217" s="94" t="s">
        <v>114</v>
      </c>
      <c r="P217" s="94" t="str">
        <f t="shared" si="21"/>
        <v>EUR8F14Y_Quote</v>
      </c>
      <c r="Q217" s="122"/>
      <c r="R217" s="106">
        <f>_xll.qlInterestRateIndexFixingDate(AA217,S217)</f>
        <v>45279</v>
      </c>
      <c r="S217" s="106">
        <f>_xll.qlCalendarAdvance(Calendar,SettlementDate,N217,"mf",TRUE,Trigger)</f>
        <v>45281</v>
      </c>
      <c r="T217" s="106">
        <f>_xll.qlInterestRateIndexMaturity(AA217,S217)</f>
        <v>50395</v>
      </c>
      <c r="U217" s="97">
        <f>_xll.qlIndexFixing(AA217,R217,TRUE,_xll.ohTrigger(Trigger,Trigger6M,InterestRatesTrigger))</f>
        <v>2.0791027265610142E-2</v>
      </c>
      <c r="V217" s="97">
        <f>_xll.qlQuoteValue(P217,_xll.ohTrigger(Trigger,Trigger6M,InterestRatesTrigger))</f>
        <v>2.0799999999999999E-2</v>
      </c>
      <c r="W217" s="94" t="b">
        <f t="shared" si="22"/>
        <v>1</v>
      </c>
      <c r="X217" s="153">
        <f t="shared" si="23"/>
        <v>-8.9727343898574063E-2</v>
      </c>
      <c r="Y217" s="50" t="b">
        <f>ABS(X217/10000)&lt;=ABS('General Settings'!$D$32)</f>
        <v>0</v>
      </c>
      <c r="AA217" s="50" t="str">
        <f>_xll.qlSwapIndex(,,O217,SettlementDays,Currency,Calendar,FixedLegTenor,FixedLegBDC,FixedLegDayCounter,Index6M,DiscountingCurve,Permanent,Trigger,ObjectOverwrite)</f>
        <v>obj_006b2#0000</v>
      </c>
      <c r="AB217" s="50" t="str">
        <f>_xll.qlVanillaSwapFromSwapIndex(,AA217,R217)</f>
        <v>obj_0076e#0000</v>
      </c>
    </row>
    <row r="218" spans="13:28" x14ac:dyDescent="0.2">
      <c r="M218" s="94" t="s">
        <v>155</v>
      </c>
      <c r="N218" s="94" t="s">
        <v>84</v>
      </c>
      <c r="O218" s="94" t="s">
        <v>88</v>
      </c>
      <c r="P218" s="94" t="str">
        <f t="shared" si="21"/>
        <v>EUR8F15Y_Quote</v>
      </c>
      <c r="Q218" s="122"/>
      <c r="R218" s="106">
        <f>_xll.qlInterestRateIndexFixingDate(AA218,S218)</f>
        <v>45279</v>
      </c>
      <c r="S218" s="106">
        <f>_xll.qlCalendarAdvance(Calendar,SettlementDate,N218,"mf",TRUE,Trigger)</f>
        <v>45281</v>
      </c>
      <c r="T218" s="106">
        <f>_xll.qlInterestRateIndexMaturity(AA218,S218)</f>
        <v>50760</v>
      </c>
      <c r="U218" s="97">
        <f>_xll.qlIndexFixing(AA218,R218,TRUE,_xll.ohTrigger(Trigger,Trigger6M,InterestRatesTrigger))</f>
        <v>2.0555930795854643E-2</v>
      </c>
      <c r="V218" s="97">
        <f>_xll.qlQuoteValue(P218,_xll.ohTrigger(Trigger,Trigger6M,InterestRatesTrigger))</f>
        <v>2.0560000000000002E-2</v>
      </c>
      <c r="W218" s="94" t="b">
        <f t="shared" si="22"/>
        <v>1</v>
      </c>
      <c r="X218" s="153">
        <f t="shared" si="23"/>
        <v>-4.0692041453592454E-2</v>
      </c>
      <c r="Y218" s="50" t="b">
        <f>ABS(X218/10000)&lt;=ABS('General Settings'!$D$32)</f>
        <v>0</v>
      </c>
      <c r="AA218" s="50" t="str">
        <f>_xll.qlSwapIndex(,,O218,SettlementDays,Currency,Calendar,FixedLegTenor,FixedLegBDC,FixedLegDayCounter,Index6M,DiscountingCurve,Permanent,Trigger,ObjectOverwrite)</f>
        <v>obj_00642#0000</v>
      </c>
      <c r="AB218" s="50" t="str">
        <f>_xll.qlVanillaSwapFromSwapIndex(,AA218,R218)</f>
        <v>obj_00897#0000</v>
      </c>
    </row>
    <row r="219" spans="13:28" x14ac:dyDescent="0.2">
      <c r="M219" s="94" t="s">
        <v>155</v>
      </c>
      <c r="N219" s="94" t="s">
        <v>84</v>
      </c>
      <c r="O219" s="94" t="s">
        <v>89</v>
      </c>
      <c r="P219" s="94" t="str">
        <f t="shared" si="21"/>
        <v>EUR8F20Y_Quote</v>
      </c>
      <c r="Q219" s="122"/>
      <c r="R219" s="106">
        <f>_xll.qlInterestRateIndexFixingDate(AA219,S219)</f>
        <v>45279</v>
      </c>
      <c r="S219" s="106">
        <f>_xll.qlCalendarAdvance(Calendar,SettlementDate,N219,"mf",TRUE,Trigger)</f>
        <v>45281</v>
      </c>
      <c r="T219" s="106">
        <f>_xll.qlInterestRateIndexMaturity(AA219,S219)</f>
        <v>52586</v>
      </c>
      <c r="U219" s="97">
        <f>_xll.qlIndexFixing(AA219,R219,TRUE,_xll.ohTrigger(Trigger,Trigger6M,InterestRatesTrigger))</f>
        <v>1.9476356745319678E-2</v>
      </c>
      <c r="V219" s="97">
        <f>_xll.qlQuoteValue(P219,_xll.ohTrigger(Trigger,Trigger6M,InterestRatesTrigger))</f>
        <v>1.9449999999999999E-2</v>
      </c>
      <c r="W219" s="94" t="b">
        <f t="shared" si="22"/>
        <v>1</v>
      </c>
      <c r="X219" s="153">
        <f t="shared" si="23"/>
        <v>0.26356745319679187</v>
      </c>
      <c r="Y219" s="50" t="b">
        <f>ABS(X219/10000)&lt;=ABS('General Settings'!$D$32)</f>
        <v>0</v>
      </c>
      <c r="AA219" s="50" t="str">
        <f>_xll.qlSwapIndex(,,O219,SettlementDays,Currency,Calendar,FixedLegTenor,FixedLegBDC,FixedLegDayCounter,Index6M,DiscountingCurve,Permanent,Trigger,ObjectOverwrite)</f>
        <v>obj_006f1#0000</v>
      </c>
      <c r="AB219" s="50" t="str">
        <f>_xll.qlVanillaSwapFromSwapIndex(,AA219,R219)</f>
        <v>obj_008aa#0000</v>
      </c>
    </row>
    <row r="220" spans="13:28" x14ac:dyDescent="0.2">
      <c r="M220" s="94" t="s">
        <v>155</v>
      </c>
      <c r="N220" s="94" t="s">
        <v>84</v>
      </c>
      <c r="O220" s="94" t="s">
        <v>90</v>
      </c>
      <c r="P220" s="94" t="str">
        <f t="shared" si="21"/>
        <v>EUR8F25Y_Quote</v>
      </c>
      <c r="Q220" s="122"/>
      <c r="R220" s="106">
        <f>_xll.qlInterestRateIndexFixingDate(AA220,S220)</f>
        <v>45279</v>
      </c>
      <c r="S220" s="106">
        <f>_xll.qlCalendarAdvance(Calendar,SettlementDate,N220,"mf",TRUE,Trigger)</f>
        <v>45281</v>
      </c>
      <c r="T220" s="106">
        <f>_xll.qlInterestRateIndexMaturity(AA220,S220)</f>
        <v>54413</v>
      </c>
      <c r="U220" s="97">
        <f>_xll.qlIndexFixing(AA220,R220,TRUE,_xll.ohTrigger(Trigger,Trigger6M,InterestRatesTrigger))</f>
        <v>1.8764252453815643E-2</v>
      </c>
      <c r="V220" s="97">
        <f>_xll.qlQuoteValue(P220,_xll.ohTrigger(Trigger,Trigger6M,InterestRatesTrigger))</f>
        <v>1.8749999999999999E-2</v>
      </c>
      <c r="W220" s="94" t="b">
        <f t="shared" si="22"/>
        <v>1</v>
      </c>
      <c r="X220" s="153">
        <f t="shared" si="23"/>
        <v>0.14252453815644106</v>
      </c>
      <c r="Y220" s="50" t="b">
        <f>ABS(X220/10000)&lt;=ABS('General Settings'!$D$32)</f>
        <v>0</v>
      </c>
      <c r="AA220" s="50" t="str">
        <f>_xll.qlSwapIndex(,,O220,SettlementDays,Currency,Calendar,FixedLegTenor,FixedLegBDC,FixedLegDayCounter,Index6M,DiscountingCurve,Permanent,Trigger,ObjectOverwrite)</f>
        <v>obj_006bf#0000</v>
      </c>
      <c r="AB220" s="50" t="str">
        <f>_xll.qlVanillaSwapFromSwapIndex(,AA220,R220)</f>
        <v>obj_0087a#0000</v>
      </c>
    </row>
    <row r="221" spans="13:28" x14ac:dyDescent="0.2">
      <c r="M221" s="197" t="s">
        <v>155</v>
      </c>
      <c r="N221" s="197" t="s">
        <v>84</v>
      </c>
      <c r="O221" s="197" t="s">
        <v>92</v>
      </c>
      <c r="P221" s="197" t="str">
        <f t="shared" si="21"/>
        <v>EUR8F30Y_Quote</v>
      </c>
      <c r="Q221" s="162"/>
      <c r="R221" s="198">
        <f>_xll.qlInterestRateIndexFixingDate(AA221,S221)</f>
        <v>45279</v>
      </c>
      <c r="S221" s="198">
        <f>_xll.qlCalendarAdvance(Calendar,SettlementDate,N221,"mf",TRUE,Trigger)</f>
        <v>45281</v>
      </c>
      <c r="T221" s="198">
        <f>_xll.qlInterestRateIndexMaturity(AA221,S221)</f>
        <v>56240</v>
      </c>
      <c r="U221" s="199">
        <f>_xll.qlIndexFixing(AA221,R221,TRUE,_xll.ohTrigger(Trigger,Trigger6M,InterestRatesTrigger))</f>
        <v>1.8330077698329974E-2</v>
      </c>
      <c r="V221" s="199">
        <f>_xll.qlQuoteValue(P221,_xll.ohTrigger(Trigger,Trigger6M,InterestRatesTrigger))</f>
        <v>1.8319999999999999E-2</v>
      </c>
      <c r="W221" s="197" t="b">
        <f t="shared" si="22"/>
        <v>1</v>
      </c>
      <c r="X221" s="200">
        <f t="shared" si="23"/>
        <v>0.10077698329974405</v>
      </c>
      <c r="Y221" s="161" t="b">
        <f>ABS(X221/10000)&lt;=ABS('General Settings'!$D$32)</f>
        <v>0</v>
      </c>
      <c r="AA221" s="50" t="str">
        <f>_xll.qlSwapIndex(,,O221,SettlementDays,Currency,Calendar,FixedLegTenor,FixedLegBDC,FixedLegDayCounter,Index6M,DiscountingCurve,Permanent,Trigger,ObjectOverwrite)</f>
        <v>obj_0059f#0000</v>
      </c>
      <c r="AB221" s="50" t="str">
        <f>_xll.qlVanillaSwapFromSwapIndex(,AA221,R221)</f>
        <v>obj_00773#0000</v>
      </c>
    </row>
    <row r="222" spans="13:28" x14ac:dyDescent="0.2">
      <c r="M222" s="201" t="s">
        <v>155</v>
      </c>
      <c r="N222" s="201" t="s">
        <v>85</v>
      </c>
      <c r="O222" s="201" t="s">
        <v>33</v>
      </c>
      <c r="P222" s="201" t="str">
        <f t="shared" si="21"/>
        <v>EUR9F1Y_Quote</v>
      </c>
      <c r="Q222" s="166"/>
      <c r="R222" s="202">
        <f>_xll.qlInterestRateIndexFixingDate(AA222,S222)</f>
        <v>45645</v>
      </c>
      <c r="S222" s="202">
        <f>_xll.qlCalendarAdvance(Calendar,SettlementDate,N222,"mf",TRUE,Trigger)</f>
        <v>45649</v>
      </c>
      <c r="T222" s="202">
        <f>_xll.qlInterestRateIndexMaturity(AA222,S222)</f>
        <v>46014</v>
      </c>
      <c r="U222" s="203">
        <f>_xll.qlIndexFixing(AA222,R222,TRUE,_xll.ohTrigger(Trigger,Trigger6M,InterestRatesTrigger))</f>
        <v>2.0325960897000211E-2</v>
      </c>
      <c r="V222" s="203">
        <f>_xll.qlQuoteValue(P222,_xll.ohTrigger(Trigger,Trigger6M,InterestRatesTrigger))</f>
        <v>2.0310000000000002E-2</v>
      </c>
      <c r="W222" s="201" t="b">
        <f t="shared" si="22"/>
        <v>1</v>
      </c>
      <c r="X222" s="204">
        <f t="shared" si="23"/>
        <v>0.15960897000209112</v>
      </c>
      <c r="Y222" s="149" t="b">
        <f>ABS(X222/10000)&lt;=ABS('General Settings'!$D$32)</f>
        <v>0</v>
      </c>
      <c r="AA222" s="50" t="str">
        <f>_xll.qlSwapIndex(,,O222,SettlementDays,Currency,Calendar,FixedLegTenor,FixedLegBDC,FixedLegDayCounter,Index6M,DiscountingCurve,Permanent,Trigger,ObjectOverwrite)</f>
        <v>obj_00590#0000</v>
      </c>
      <c r="AB222" s="50" t="str">
        <f>_xll.qlVanillaSwapFromSwapIndex(,AA222,R222)</f>
        <v>obj_008a4#0000</v>
      </c>
    </row>
    <row r="223" spans="13:28" x14ac:dyDescent="0.2">
      <c r="M223" s="94" t="s">
        <v>155</v>
      </c>
      <c r="N223" s="94" t="s">
        <v>85</v>
      </c>
      <c r="O223" s="94" t="s">
        <v>78</v>
      </c>
      <c r="P223" s="94" t="str">
        <f t="shared" si="21"/>
        <v>EUR9F2Y_Quote</v>
      </c>
      <c r="Q223" s="122"/>
      <c r="R223" s="106">
        <f>_xll.qlInterestRateIndexFixingDate(AA223,S223)</f>
        <v>45645</v>
      </c>
      <c r="S223" s="106">
        <f>_xll.qlCalendarAdvance(Calendar,SettlementDate,N223,"mf",TRUE,Trigger)</f>
        <v>45649</v>
      </c>
      <c r="T223" s="106">
        <f>_xll.qlInterestRateIndexMaturity(AA223,S223)</f>
        <v>46379</v>
      </c>
      <c r="U223" s="97">
        <f>_xll.qlIndexFixing(AA223,R223,TRUE,_xll.ohTrigger(Trigger,Trigger6M,InterestRatesTrigger))</f>
        <v>2.0837539251979727E-2</v>
      </c>
      <c r="V223" s="97">
        <f>_xll.qlQuoteValue(P223,_xll.ohTrigger(Trigger,Trigger6M,InterestRatesTrigger))</f>
        <v>2.0840000000000001E-2</v>
      </c>
      <c r="W223" s="94" t="b">
        <f t="shared" si="22"/>
        <v>1</v>
      </c>
      <c r="X223" s="153">
        <f t="shared" si="23"/>
        <v>-2.4607480202734622E-2</v>
      </c>
      <c r="Y223" s="50" t="b">
        <f>ABS(X223/10000)&lt;=ABS('General Settings'!$D$32)</f>
        <v>0</v>
      </c>
      <c r="AA223" s="50" t="str">
        <f>_xll.qlSwapIndex(,,O223,SettlementDays,Currency,Calendar,FixedLegTenor,FixedLegBDC,FixedLegDayCounter,Index6M,DiscountingCurve,Permanent,Trigger,ObjectOverwrite)</f>
        <v>obj_006cb#0000</v>
      </c>
      <c r="AB223" s="50" t="str">
        <f>_xll.qlVanillaSwapFromSwapIndex(,AA223,R223)</f>
        <v>obj_00871#0000</v>
      </c>
    </row>
    <row r="224" spans="13:28" x14ac:dyDescent="0.2">
      <c r="M224" s="94" t="s">
        <v>155</v>
      </c>
      <c r="N224" s="94" t="s">
        <v>85</v>
      </c>
      <c r="O224" s="94" t="s">
        <v>79</v>
      </c>
      <c r="P224" s="94" t="str">
        <f t="shared" si="21"/>
        <v>EUR9F3Y_Quote</v>
      </c>
      <c r="Q224" s="122"/>
      <c r="R224" s="106">
        <f>_xll.qlInterestRateIndexFixingDate(AA224,S224)</f>
        <v>45645</v>
      </c>
      <c r="S224" s="106">
        <f>_xll.qlCalendarAdvance(Calendar,SettlementDate,N224,"mf",TRUE,Trigger)</f>
        <v>45649</v>
      </c>
      <c r="T224" s="106">
        <f>_xll.qlInterestRateIndexMaturity(AA224,S224)</f>
        <v>46744</v>
      </c>
      <c r="U224" s="97">
        <f>_xll.qlIndexFixing(AA224,R224,TRUE,_xll.ohTrigger(Trigger,Trigger6M,InterestRatesTrigger))</f>
        <v>2.1236370321119236E-2</v>
      </c>
      <c r="V224" s="97">
        <f>_xll.qlQuoteValue(P224,_xll.ohTrigger(Trigger,Trigger6M,InterestRatesTrigger))</f>
        <v>2.1219999999999999E-2</v>
      </c>
      <c r="W224" s="94" t="b">
        <f t="shared" si="22"/>
        <v>1</v>
      </c>
      <c r="X224" s="153">
        <f t="shared" si="23"/>
        <v>0.1637032111923703</v>
      </c>
      <c r="Y224" s="50" t="b">
        <f>ABS(X224/10000)&lt;=ABS('General Settings'!$D$32)</f>
        <v>0</v>
      </c>
      <c r="AA224" s="50" t="str">
        <f>_xll.qlSwapIndex(,,O224,SettlementDays,Currency,Calendar,FixedLegTenor,FixedLegBDC,FixedLegDayCounter,Index6M,DiscountingCurve,Permanent,Trigger,ObjectOverwrite)</f>
        <v>obj_005ab#0000</v>
      </c>
      <c r="AB224" s="50" t="str">
        <f>_xll.qlVanillaSwapFromSwapIndex(,AA224,R224)</f>
        <v>obj_00896#0000</v>
      </c>
    </row>
    <row r="225" spans="13:28" x14ac:dyDescent="0.2">
      <c r="M225" s="94" t="s">
        <v>155</v>
      </c>
      <c r="N225" s="94" t="s">
        <v>85</v>
      </c>
      <c r="O225" s="94" t="s">
        <v>80</v>
      </c>
      <c r="P225" s="94" t="str">
        <f t="shared" si="21"/>
        <v>EUR9F4Y_Quote</v>
      </c>
      <c r="Q225" s="122"/>
      <c r="R225" s="106">
        <f>_xll.qlInterestRateIndexFixingDate(AA225,S225)</f>
        <v>45645</v>
      </c>
      <c r="S225" s="106">
        <f>_xll.qlCalendarAdvance(Calendar,SettlementDate,N225,"mf",TRUE,Trigger)</f>
        <v>45649</v>
      </c>
      <c r="T225" s="106">
        <f>_xll.qlInterestRateIndexMaturity(AA225,S225)</f>
        <v>47114</v>
      </c>
      <c r="U225" s="97">
        <f>_xll.qlIndexFixing(AA225,R225,TRUE,_xll.ohTrigger(Trigger,Trigger6M,InterestRatesTrigger))</f>
        <v>2.1534763659520693E-2</v>
      </c>
      <c r="V225" s="97">
        <f>_xll.qlQuoteValue(P225,_xll.ohTrigger(Trigger,Trigger6M,InterestRatesTrigger))</f>
        <v>2.1520000000000001E-2</v>
      </c>
      <c r="W225" s="94" t="b">
        <f t="shared" si="22"/>
        <v>1</v>
      </c>
      <c r="X225" s="153">
        <f t="shared" si="23"/>
        <v>0.14763659520692501</v>
      </c>
      <c r="Y225" s="50" t="b">
        <f>ABS(X225/10000)&lt;=ABS('General Settings'!$D$32)</f>
        <v>0</v>
      </c>
      <c r="AA225" s="50" t="str">
        <f>_xll.qlSwapIndex(,,O225,SettlementDays,Currency,Calendar,FixedLegTenor,FixedLegBDC,FixedLegDayCounter,Index6M,DiscountingCurve,Permanent,Trigger,ObjectOverwrite)</f>
        <v>obj_005dd#0000</v>
      </c>
      <c r="AB225" s="50" t="str">
        <f>_xll.qlVanillaSwapFromSwapIndex(,AA225,R225)</f>
        <v>obj_0087e#0000</v>
      </c>
    </row>
    <row r="226" spans="13:28" x14ac:dyDescent="0.2">
      <c r="M226" s="94" t="s">
        <v>155</v>
      </c>
      <c r="N226" s="94" t="s">
        <v>85</v>
      </c>
      <c r="O226" s="94" t="s">
        <v>81</v>
      </c>
      <c r="P226" s="94" t="str">
        <f t="shared" si="21"/>
        <v>EUR9F5Y_Quote</v>
      </c>
      <c r="Q226" s="122"/>
      <c r="R226" s="106">
        <f>_xll.qlInterestRateIndexFixingDate(AA226,S226)</f>
        <v>45645</v>
      </c>
      <c r="S226" s="106">
        <f>_xll.qlCalendarAdvance(Calendar,SettlementDate,N226,"mf",TRUE,Trigger)</f>
        <v>45649</v>
      </c>
      <c r="T226" s="106">
        <f>_xll.qlInterestRateIndexMaturity(AA226,S226)</f>
        <v>47476</v>
      </c>
      <c r="U226" s="97">
        <f>_xll.qlIndexFixing(AA226,R226,TRUE,_xll.ohTrigger(Trigger,Trigger6M,InterestRatesTrigger))</f>
        <v>2.1713734134804367E-2</v>
      </c>
      <c r="V226" s="97">
        <f>_xll.qlQuoteValue(P226,_xll.ohTrigger(Trigger,Trigger6M,InterestRatesTrigger))</f>
        <v>2.1709999999999997E-2</v>
      </c>
      <c r="W226" s="94" t="b">
        <f t="shared" si="22"/>
        <v>1</v>
      </c>
      <c r="X226" s="153">
        <f t="shared" si="23"/>
        <v>3.73413480437082E-2</v>
      </c>
      <c r="Y226" s="50" t="b">
        <f>ABS(X226/10000)&lt;=ABS('General Settings'!$D$32)</f>
        <v>0</v>
      </c>
      <c r="AA226" s="50" t="str">
        <f>_xll.qlSwapIndex(,,O226,SettlementDays,Currency,Calendar,FixedLegTenor,FixedLegBDC,FixedLegDayCounter,Index6M,DiscountingCurve,Permanent,Trigger,ObjectOverwrite)</f>
        <v>obj_005da#0000</v>
      </c>
      <c r="AB226" s="50" t="str">
        <f>_xll.qlVanillaSwapFromSwapIndex(,AA226,R226)</f>
        <v>obj_00815#0000</v>
      </c>
    </row>
    <row r="227" spans="13:28" x14ac:dyDescent="0.2">
      <c r="M227" s="94" t="s">
        <v>155</v>
      </c>
      <c r="N227" s="94" t="s">
        <v>85</v>
      </c>
      <c r="O227" s="94" t="s">
        <v>82</v>
      </c>
      <c r="P227" s="94" t="str">
        <f t="shared" si="21"/>
        <v>EUR9F6Y_Quote</v>
      </c>
      <c r="Q227" s="122"/>
      <c r="R227" s="106">
        <f>_xll.qlInterestRateIndexFixingDate(AA227,S227)</f>
        <v>45645</v>
      </c>
      <c r="S227" s="106">
        <f>_xll.qlCalendarAdvance(Calendar,SettlementDate,N227,"mf",TRUE,Trigger)</f>
        <v>45649</v>
      </c>
      <c r="T227" s="106">
        <f>_xll.qlInterestRateIndexMaturity(AA227,S227)</f>
        <v>47840</v>
      </c>
      <c r="U227" s="97">
        <f>_xll.qlIndexFixing(AA227,R227,TRUE,_xll.ohTrigger(Trigger,Trigger6M,InterestRatesTrigger))</f>
        <v>2.1814864864601602E-2</v>
      </c>
      <c r="V227" s="97">
        <f>_xll.qlQuoteValue(P227,_xll.ohTrigger(Trigger,Trigger6M,InterestRatesTrigger))</f>
        <v>2.18E-2</v>
      </c>
      <c r="W227" s="94" t="b">
        <f t="shared" si="22"/>
        <v>1</v>
      </c>
      <c r="X227" s="153">
        <f t="shared" si="23"/>
        <v>0.14864864601601968</v>
      </c>
      <c r="Y227" s="50" t="b">
        <f>ABS(X227/10000)&lt;=ABS('General Settings'!$D$32)</f>
        <v>0</v>
      </c>
      <c r="AA227" s="50" t="str">
        <f>_xll.qlSwapIndex(,,O227,SettlementDays,Currency,Calendar,FixedLegTenor,FixedLegBDC,FixedLegDayCounter,Index6M,DiscountingCurve,Permanent,Trigger,ObjectOverwrite)</f>
        <v>obj_005b7#0000</v>
      </c>
      <c r="AB227" s="50" t="str">
        <f>_xll.qlVanillaSwapFromSwapIndex(,AA227,R227)</f>
        <v>obj_007e2#0000</v>
      </c>
    </row>
    <row r="228" spans="13:28" x14ac:dyDescent="0.2">
      <c r="M228" s="94" t="s">
        <v>155</v>
      </c>
      <c r="N228" s="94" t="s">
        <v>85</v>
      </c>
      <c r="O228" s="94" t="s">
        <v>83</v>
      </c>
      <c r="P228" s="94" t="str">
        <f t="shared" si="21"/>
        <v>EUR9F7Y_Quote</v>
      </c>
      <c r="Q228" s="122"/>
      <c r="R228" s="106">
        <f>_xll.qlInterestRateIndexFixingDate(AA228,S228)</f>
        <v>45645</v>
      </c>
      <c r="S228" s="106">
        <f>_xll.qlCalendarAdvance(Calendar,SettlementDate,N228,"mf",TRUE,Trigger)</f>
        <v>45649</v>
      </c>
      <c r="T228" s="106">
        <f>_xll.qlInterestRateIndexMaturity(AA228,S228)</f>
        <v>48205</v>
      </c>
      <c r="U228" s="97">
        <f>_xll.qlIndexFixing(AA228,R228,TRUE,_xll.ohTrigger(Trigger,Trigger6M,InterestRatesTrigger))</f>
        <v>2.1849832725928425E-2</v>
      </c>
      <c r="V228" s="97">
        <f>_xll.qlQuoteValue(P228,_xll.ohTrigger(Trigger,Trigger6M,InterestRatesTrigger))</f>
        <v>2.1840000000000002E-2</v>
      </c>
      <c r="W228" s="94" t="b">
        <f t="shared" si="22"/>
        <v>1</v>
      </c>
      <c r="X228" s="153">
        <f t="shared" si="23"/>
        <v>9.8327259284228252E-2</v>
      </c>
      <c r="Y228" s="50" t="b">
        <f>ABS(X228/10000)&lt;=ABS('General Settings'!$D$32)</f>
        <v>0</v>
      </c>
      <c r="AA228" s="50" t="str">
        <f>_xll.qlSwapIndex(,,O228,SettlementDays,Currency,Calendar,FixedLegTenor,FixedLegBDC,FixedLegDayCounter,Index6M,DiscountingCurve,Permanent,Trigger,ObjectOverwrite)</f>
        <v>obj_00622#0000</v>
      </c>
      <c r="AB228" s="50" t="str">
        <f>_xll.qlVanillaSwapFromSwapIndex(,AA228,R228)</f>
        <v>obj_0077f#0000</v>
      </c>
    </row>
    <row r="229" spans="13:28" x14ac:dyDescent="0.2">
      <c r="M229" s="94" t="s">
        <v>155</v>
      </c>
      <c r="N229" s="94" t="s">
        <v>85</v>
      </c>
      <c r="O229" s="94" t="s">
        <v>84</v>
      </c>
      <c r="P229" s="94" t="str">
        <f t="shared" si="21"/>
        <v>EUR9F8Y_Quote</v>
      </c>
      <c r="Q229" s="122"/>
      <c r="R229" s="106">
        <f>_xll.qlInterestRateIndexFixingDate(AA229,S229)</f>
        <v>45645</v>
      </c>
      <c r="S229" s="106">
        <f>_xll.qlCalendarAdvance(Calendar,SettlementDate,N229,"mf",TRUE,Trigger)</f>
        <v>45649</v>
      </c>
      <c r="T229" s="106">
        <f>_xll.qlInterestRateIndexMaturity(AA229,S229)</f>
        <v>48571</v>
      </c>
      <c r="U229" s="97">
        <f>_xll.qlIndexFixing(AA229,R229,TRUE,_xll.ohTrigger(Trigger,Trigger6M,InterestRatesTrigger))</f>
        <v>2.183091542862697E-2</v>
      </c>
      <c r="V229" s="97">
        <f>_xll.qlQuoteValue(P229,_xll.ohTrigger(Trigger,Trigger6M,InterestRatesTrigger))</f>
        <v>2.1829999999999999E-2</v>
      </c>
      <c r="W229" s="94" t="b">
        <f t="shared" si="22"/>
        <v>1</v>
      </c>
      <c r="X229" s="153">
        <f t="shared" si="23"/>
        <v>9.1542862697135963E-3</v>
      </c>
      <c r="Y229" s="50" t="b">
        <f>ABS(X229/10000)&lt;=ABS('General Settings'!$D$32)</f>
        <v>0</v>
      </c>
      <c r="AA229" s="50" t="str">
        <f>_xll.qlSwapIndex(,,O229,SettlementDays,Currency,Calendar,FixedLegTenor,FixedLegBDC,FixedLegDayCounter,Index6M,DiscountingCurve,Permanent,Trigger,ObjectOverwrite)</f>
        <v>obj_0061a#0000</v>
      </c>
      <c r="AB229" s="50" t="str">
        <f>_xll.qlVanillaSwapFromSwapIndex(,AA229,R229)</f>
        <v>obj_007a4#0000</v>
      </c>
    </row>
    <row r="230" spans="13:28" x14ac:dyDescent="0.2">
      <c r="M230" s="94" t="s">
        <v>155</v>
      </c>
      <c r="N230" s="94" t="s">
        <v>85</v>
      </c>
      <c r="O230" s="94" t="s">
        <v>85</v>
      </c>
      <c r="P230" s="94" t="str">
        <f t="shared" si="21"/>
        <v>EUR9F9Y_Quote</v>
      </c>
      <c r="Q230" s="122"/>
      <c r="R230" s="106">
        <f>_xll.qlInterestRateIndexFixingDate(AA230,S230)</f>
        <v>45645</v>
      </c>
      <c r="S230" s="106">
        <f>_xll.qlCalendarAdvance(Calendar,SettlementDate,N230,"mf",TRUE,Trigger)</f>
        <v>45649</v>
      </c>
      <c r="T230" s="106">
        <f>_xll.qlInterestRateIndexMaturity(AA230,S230)</f>
        <v>48936</v>
      </c>
      <c r="U230" s="97">
        <f>_xll.qlIndexFixing(AA230,R230,TRUE,_xll.ohTrigger(Trigger,Trigger6M,InterestRatesTrigger))</f>
        <v>2.1746681725185249E-2</v>
      </c>
      <c r="V230" s="97">
        <f>_xll.qlQuoteValue(P230,_xll.ohTrigger(Trigger,Trigger6M,InterestRatesTrigger))</f>
        <v>2.1729999999999999E-2</v>
      </c>
      <c r="W230" s="94" t="b">
        <f t="shared" si="22"/>
        <v>1</v>
      </c>
      <c r="X230" s="153">
        <f t="shared" si="23"/>
        <v>0.16681725185249685</v>
      </c>
      <c r="Y230" s="50" t="b">
        <f>ABS(X230/10000)&lt;=ABS('General Settings'!$D$32)</f>
        <v>0</v>
      </c>
      <c r="AA230" s="50" t="str">
        <f>_xll.qlSwapIndex(,,O230,SettlementDays,Currency,Calendar,FixedLegTenor,FixedLegBDC,FixedLegDayCounter,Index6M,DiscountingCurve,Permanent,Trigger,ObjectOverwrite)</f>
        <v>obj_006f7#0000</v>
      </c>
      <c r="AB230" s="50" t="str">
        <f>_xll.qlVanillaSwapFromSwapIndex(,AA230,R230)</f>
        <v>obj_007a0#0000</v>
      </c>
    </row>
    <row r="231" spans="13:28" x14ac:dyDescent="0.2">
      <c r="M231" s="94" t="s">
        <v>155</v>
      </c>
      <c r="N231" s="94" t="s">
        <v>85</v>
      </c>
      <c r="O231" s="94" t="s">
        <v>86</v>
      </c>
      <c r="P231" s="94" t="str">
        <f t="shared" si="21"/>
        <v>EUR9F10Y_Quote</v>
      </c>
      <c r="Q231" s="122"/>
      <c r="R231" s="106">
        <f>_xll.qlInterestRateIndexFixingDate(AA231,S231)</f>
        <v>45645</v>
      </c>
      <c r="S231" s="106">
        <f>_xll.qlCalendarAdvance(Calendar,SettlementDate,N231,"mf",TRUE,Trigger)</f>
        <v>45649</v>
      </c>
      <c r="T231" s="106">
        <f>_xll.qlInterestRateIndexMaturity(AA231,S231)</f>
        <v>49305</v>
      </c>
      <c r="U231" s="97">
        <f>_xll.qlIndexFixing(AA231,R231,TRUE,_xll.ohTrigger(Trigger,Trigger6M,InterestRatesTrigger))</f>
        <v>2.1607126188606093E-2</v>
      </c>
      <c r="V231" s="97">
        <f>_xll.qlQuoteValue(P231,_xll.ohTrigger(Trigger,Trigger6M,InterestRatesTrigger))</f>
        <v>2.1589999999999998E-2</v>
      </c>
      <c r="W231" s="94" t="b">
        <f t="shared" si="22"/>
        <v>1</v>
      </c>
      <c r="X231" s="153">
        <f t="shared" si="23"/>
        <v>0.17126188606095272</v>
      </c>
      <c r="Y231" s="50" t="b">
        <f>ABS(X231/10000)&lt;=ABS('General Settings'!$D$32)</f>
        <v>0</v>
      </c>
      <c r="AA231" s="50" t="str">
        <f>_xll.qlSwapIndex(,,O231,SettlementDays,Currency,Calendar,FixedLegTenor,FixedLegBDC,FixedLegDayCounter,Index6M,DiscountingCurve,Permanent,Trigger,ObjectOverwrite)</f>
        <v>obj_00722#0000</v>
      </c>
      <c r="AB231" s="50" t="str">
        <f>_xll.qlVanillaSwapFromSwapIndex(,AA231,R231)</f>
        <v>obj_00855#0000</v>
      </c>
    </row>
    <row r="232" spans="13:28" x14ac:dyDescent="0.2">
      <c r="M232" s="94" t="s">
        <v>155</v>
      </c>
      <c r="N232" s="94" t="s">
        <v>85</v>
      </c>
      <c r="O232" s="94" t="s">
        <v>112</v>
      </c>
      <c r="P232" s="94" t="str">
        <f t="shared" si="21"/>
        <v>EUR9F11Y_Quote</v>
      </c>
      <c r="Q232" s="122"/>
      <c r="R232" s="106">
        <f>_xll.qlInterestRateIndexFixingDate(AA232,S232)</f>
        <v>45645</v>
      </c>
      <c r="S232" s="106">
        <f>_xll.qlCalendarAdvance(Calendar,SettlementDate,N232,"mf",TRUE,Trigger)</f>
        <v>45649</v>
      </c>
      <c r="T232" s="106">
        <f>_xll.qlInterestRateIndexMaturity(AA232,S232)</f>
        <v>49667</v>
      </c>
      <c r="U232" s="97">
        <f>_xll.qlIndexFixing(AA232,R232,TRUE,_xll.ohTrigger(Trigger,Trigger6M,InterestRatesTrigger))</f>
        <v>2.142156757164845E-2</v>
      </c>
      <c r="V232" s="97">
        <f>_xll.qlQuoteValue(P232,_xll.ohTrigger(Trigger,Trigger6M,InterestRatesTrigger))</f>
        <v>2.1409999999999998E-2</v>
      </c>
      <c r="W232" s="94" t="b">
        <f t="shared" si="22"/>
        <v>1</v>
      </c>
      <c r="X232" s="153">
        <f t="shared" si="23"/>
        <v>0.11567571648451319</v>
      </c>
      <c r="Y232" s="50" t="b">
        <f>ABS(X232/10000)&lt;=ABS('General Settings'!$D$32)</f>
        <v>0</v>
      </c>
      <c r="AA232" s="50" t="str">
        <f>_xll.qlSwapIndex(,,O232,SettlementDays,Currency,Calendar,FixedLegTenor,FixedLegBDC,FixedLegDayCounter,Index6M,DiscountingCurve,Permanent,Trigger,ObjectOverwrite)</f>
        <v>obj_00621#0000</v>
      </c>
      <c r="AB232" s="50" t="str">
        <f>_xll.qlVanillaSwapFromSwapIndex(,AA232,R232)</f>
        <v>obj_007b8#0000</v>
      </c>
    </row>
    <row r="233" spans="13:28" x14ac:dyDescent="0.2">
      <c r="M233" s="94" t="s">
        <v>155</v>
      </c>
      <c r="N233" s="94" t="s">
        <v>85</v>
      </c>
      <c r="O233" s="94" t="s">
        <v>87</v>
      </c>
      <c r="P233" s="94" t="str">
        <f t="shared" si="21"/>
        <v>EUR9F12Y_Quote</v>
      </c>
      <c r="Q233" s="122"/>
      <c r="R233" s="106">
        <f>_xll.qlInterestRateIndexFixingDate(AA233,S233)</f>
        <v>45645</v>
      </c>
      <c r="S233" s="106">
        <f>_xll.qlCalendarAdvance(Calendar,SettlementDate,N233,"mf",TRUE,Trigger)</f>
        <v>45649</v>
      </c>
      <c r="T233" s="106">
        <f>_xll.qlInterestRateIndexMaturity(AA233,S233)</f>
        <v>50032</v>
      </c>
      <c r="U233" s="97">
        <f>_xll.qlIndexFixing(AA233,R233,TRUE,_xll.ohTrigger(Trigger,Trigger6M,InterestRatesTrigger))</f>
        <v>2.1197932688413575E-2</v>
      </c>
      <c r="V233" s="97">
        <f>_xll.qlQuoteValue(P233,_xll.ohTrigger(Trigger,Trigger6M,InterestRatesTrigger))</f>
        <v>2.12E-2</v>
      </c>
      <c r="W233" s="94" t="b">
        <f t="shared" si="22"/>
        <v>1</v>
      </c>
      <c r="X233" s="153">
        <f t="shared" si="23"/>
        <v>-2.0673115864247582E-2</v>
      </c>
      <c r="Y233" s="50" t="b">
        <f>ABS(X233/10000)&lt;=ABS('General Settings'!$D$32)</f>
        <v>0</v>
      </c>
      <c r="AA233" s="50" t="str">
        <f>_xll.qlSwapIndex(,,O233,SettlementDays,Currency,Calendar,FixedLegTenor,FixedLegBDC,FixedLegDayCounter,Index6M,DiscountingCurve,Permanent,Trigger,ObjectOverwrite)</f>
        <v>obj_0072c#0000</v>
      </c>
      <c r="AB233" s="50" t="str">
        <f>_xll.qlVanillaSwapFromSwapIndex(,AA233,R233)</f>
        <v>obj_0084e#0000</v>
      </c>
    </row>
    <row r="234" spans="13:28" x14ac:dyDescent="0.2">
      <c r="M234" s="94" t="s">
        <v>155</v>
      </c>
      <c r="N234" s="94" t="s">
        <v>85</v>
      </c>
      <c r="O234" s="94" t="s">
        <v>113</v>
      </c>
      <c r="P234" s="94" t="str">
        <f t="shared" si="21"/>
        <v>EUR9F13Y_Quote</v>
      </c>
      <c r="Q234" s="122"/>
      <c r="R234" s="106">
        <f>_xll.qlInterestRateIndexFixingDate(AA234,S234)</f>
        <v>45645</v>
      </c>
      <c r="S234" s="106">
        <f>_xll.qlCalendarAdvance(Calendar,SettlementDate,N234,"mf",TRUE,Trigger)</f>
        <v>45649</v>
      </c>
      <c r="T234" s="106">
        <f>_xll.qlInterestRateIndexMaturity(AA234,S234)</f>
        <v>50397</v>
      </c>
      <c r="U234" s="97">
        <f>_xll.qlIndexFixing(AA234,R234,TRUE,_xll.ohTrigger(Trigger,Trigger6M,InterestRatesTrigger))</f>
        <v>2.0944139684680414E-2</v>
      </c>
      <c r="V234" s="97">
        <f>_xll.qlQuoteValue(P234,_xll.ohTrigger(Trigger,Trigger6M,InterestRatesTrigger))</f>
        <v>2.0959999999999999E-2</v>
      </c>
      <c r="W234" s="94" t="b">
        <f t="shared" si="22"/>
        <v>1</v>
      </c>
      <c r="X234" s="153">
        <f t="shared" si="23"/>
        <v>-0.15860315319585899</v>
      </c>
      <c r="Y234" s="50" t="b">
        <f>ABS(X234/10000)&lt;=ABS('General Settings'!$D$32)</f>
        <v>0</v>
      </c>
      <c r="AA234" s="50" t="str">
        <f>_xll.qlSwapIndex(,,O234,SettlementDays,Currency,Calendar,FixedLegTenor,FixedLegBDC,FixedLegDayCounter,Index6M,DiscountingCurve,Permanent,Trigger,ObjectOverwrite)</f>
        <v>obj_00717#0000</v>
      </c>
      <c r="AB234" s="50" t="str">
        <f>_xll.qlVanillaSwapFromSwapIndex(,AA234,R234)</f>
        <v>obj_00854#0000</v>
      </c>
    </row>
    <row r="235" spans="13:28" x14ac:dyDescent="0.2">
      <c r="M235" s="94" t="s">
        <v>155</v>
      </c>
      <c r="N235" s="94" t="s">
        <v>85</v>
      </c>
      <c r="O235" s="94" t="s">
        <v>114</v>
      </c>
      <c r="P235" s="94" t="str">
        <f t="shared" si="21"/>
        <v>EUR9F14Y_Quote</v>
      </c>
      <c r="Q235" s="122"/>
      <c r="R235" s="106">
        <f>_xll.qlInterestRateIndexFixingDate(AA235,S235)</f>
        <v>45645</v>
      </c>
      <c r="S235" s="106">
        <f>_xll.qlCalendarAdvance(Calendar,SettlementDate,N235,"mf",TRUE,Trigger)</f>
        <v>45649</v>
      </c>
      <c r="T235" s="106">
        <f>_xll.qlInterestRateIndexMaturity(AA235,S235)</f>
        <v>50762</v>
      </c>
      <c r="U235" s="97">
        <f>_xll.qlIndexFixing(AA235,R235,TRUE,_xll.ohTrigger(Trigger,Trigger6M,InterestRatesTrigger))</f>
        <v>2.06797157244435E-2</v>
      </c>
      <c r="V235" s="97">
        <f>_xll.qlQuoteValue(P235,_xll.ohTrigger(Trigger,Trigger6M,InterestRatesTrigger))</f>
        <v>2.069E-2</v>
      </c>
      <c r="W235" s="94" t="b">
        <f t="shared" si="22"/>
        <v>1</v>
      </c>
      <c r="X235" s="153">
        <f t="shared" si="23"/>
        <v>-0.10284275556500522</v>
      </c>
      <c r="Y235" s="50" t="b">
        <f>ABS(X235/10000)&lt;=ABS('General Settings'!$D$32)</f>
        <v>0</v>
      </c>
      <c r="AA235" s="50" t="str">
        <f>_xll.qlSwapIndex(,,O235,SettlementDays,Currency,Calendar,FixedLegTenor,FixedLegBDC,FixedLegDayCounter,Index6M,DiscountingCurve,Permanent,Trigger,ObjectOverwrite)</f>
        <v>obj_00595#0000</v>
      </c>
      <c r="AB235" s="50" t="str">
        <f>_xll.qlVanillaSwapFromSwapIndex(,AA235,R235)</f>
        <v>obj_007c4#0000</v>
      </c>
    </row>
    <row r="236" spans="13:28" x14ac:dyDescent="0.2">
      <c r="M236" s="94" t="s">
        <v>155</v>
      </c>
      <c r="N236" s="94" t="s">
        <v>85</v>
      </c>
      <c r="O236" s="94" t="s">
        <v>88</v>
      </c>
      <c r="P236" s="94" t="str">
        <f t="shared" si="21"/>
        <v>EUR9F15Y_Quote</v>
      </c>
      <c r="Q236" s="122"/>
      <c r="R236" s="106">
        <f>_xll.qlInterestRateIndexFixingDate(AA236,S236)</f>
        <v>45645</v>
      </c>
      <c r="S236" s="106">
        <f>_xll.qlCalendarAdvance(Calendar,SettlementDate,N236,"mf",TRUE,Trigger)</f>
        <v>45649</v>
      </c>
      <c r="T236" s="106">
        <f>_xll.qlInterestRateIndexMaturity(AA236,S236)</f>
        <v>51127</v>
      </c>
      <c r="U236" s="97">
        <f>_xll.qlIndexFixing(AA236,R236,TRUE,_xll.ohTrigger(Trigger,Trigger6M,InterestRatesTrigger))</f>
        <v>2.0418357458880324E-2</v>
      </c>
      <c r="V236" s="97">
        <f>_xll.qlQuoteValue(P236,_xll.ohTrigger(Trigger,Trigger6M,InterestRatesTrigger))</f>
        <v>2.0419999999999997E-2</v>
      </c>
      <c r="W236" s="94" t="b">
        <f t="shared" si="22"/>
        <v>1</v>
      </c>
      <c r="X236" s="153">
        <f t="shared" si="23"/>
        <v>-1.6425411196729911E-2</v>
      </c>
      <c r="Y236" s="50" t="b">
        <f>ABS(X236/10000)&lt;=ABS('General Settings'!$D$32)</f>
        <v>0</v>
      </c>
      <c r="AA236" s="50" t="str">
        <f>_xll.qlSwapIndex(,,O236,SettlementDays,Currency,Calendar,FixedLegTenor,FixedLegBDC,FixedLegDayCounter,Index6M,DiscountingCurve,Permanent,Trigger,ObjectOverwrite)</f>
        <v>obj_0065f#0000</v>
      </c>
      <c r="AB236" s="50" t="str">
        <f>_xll.qlVanillaSwapFromSwapIndex(,AA236,R236)</f>
        <v>obj_0083e#0000</v>
      </c>
    </row>
    <row r="237" spans="13:28" x14ac:dyDescent="0.2">
      <c r="M237" s="94" t="s">
        <v>155</v>
      </c>
      <c r="N237" s="94" t="s">
        <v>85</v>
      </c>
      <c r="O237" s="94" t="s">
        <v>89</v>
      </c>
      <c r="P237" s="94" t="str">
        <f t="shared" si="21"/>
        <v>EUR9F20Y_Quote</v>
      </c>
      <c r="Q237" s="122"/>
      <c r="R237" s="106">
        <f>_xll.qlInterestRateIndexFixingDate(AA237,S237)</f>
        <v>45645</v>
      </c>
      <c r="S237" s="106">
        <f>_xll.qlCalendarAdvance(Calendar,SettlementDate,N237,"mf",TRUE,Trigger)</f>
        <v>45649</v>
      </c>
      <c r="T237" s="106">
        <f>_xll.qlInterestRateIndexMaturity(AA237,S237)</f>
        <v>52954</v>
      </c>
      <c r="U237" s="97">
        <f>_xll.qlIndexFixing(AA237,R237,TRUE,_xll.ohTrigger(Trigger,Trigger6M,InterestRatesTrigger))</f>
        <v>1.9308164411731735E-2</v>
      </c>
      <c r="V237" s="97">
        <f>_xll.qlQuoteValue(P237,_xll.ohTrigger(Trigger,Trigger6M,InterestRatesTrigger))</f>
        <v>1.9300000000000001E-2</v>
      </c>
      <c r="W237" s="94" t="b">
        <f t="shared" si="22"/>
        <v>1</v>
      </c>
      <c r="X237" s="153">
        <f t="shared" si="23"/>
        <v>8.1644117317335174E-2</v>
      </c>
      <c r="Y237" s="50" t="b">
        <f>ABS(X237/10000)&lt;=ABS('General Settings'!$D$32)</f>
        <v>0</v>
      </c>
      <c r="AA237" s="50" t="str">
        <f>_xll.qlSwapIndex(,,O237,SettlementDays,Currency,Calendar,FixedLegTenor,FixedLegBDC,FixedLegDayCounter,Index6M,DiscountingCurve,Permanent,Trigger,ObjectOverwrite)</f>
        <v>obj_00677#0000</v>
      </c>
      <c r="AB237" s="50" t="str">
        <f>_xll.qlVanillaSwapFromSwapIndex(,AA237,R237)</f>
        <v>obj_00826#0000</v>
      </c>
    </row>
    <row r="238" spans="13:28" x14ac:dyDescent="0.2">
      <c r="M238" s="94" t="s">
        <v>155</v>
      </c>
      <c r="N238" s="94" t="s">
        <v>85</v>
      </c>
      <c r="O238" s="94" t="s">
        <v>90</v>
      </c>
      <c r="P238" s="94" t="str">
        <f t="shared" si="21"/>
        <v>EUR9F25Y_Quote</v>
      </c>
      <c r="Q238" s="122"/>
      <c r="R238" s="106">
        <f>_xll.qlInterestRateIndexFixingDate(AA238,S238)</f>
        <v>45645</v>
      </c>
      <c r="S238" s="106">
        <f>_xll.qlCalendarAdvance(Calendar,SettlementDate,N238,"mf",TRUE,Trigger)</f>
        <v>45649</v>
      </c>
      <c r="T238" s="106">
        <f>_xll.qlInterestRateIndexMaturity(AA238,S238)</f>
        <v>54780</v>
      </c>
      <c r="U238" s="97">
        <f>_xll.qlIndexFixing(AA238,R238,TRUE,_xll.ohTrigger(Trigger,Trigger6M,InterestRatesTrigger))</f>
        <v>1.864703477444218E-2</v>
      </c>
      <c r="V238" s="97">
        <f>_xll.qlQuoteValue(P238,_xll.ohTrigger(Trigger,Trigger6M,InterestRatesTrigger))</f>
        <v>1.864E-2</v>
      </c>
      <c r="W238" s="94" t="b">
        <f t="shared" si="22"/>
        <v>1</v>
      </c>
      <c r="X238" s="153">
        <f t="shared" si="23"/>
        <v>7.0347744421800362E-2</v>
      </c>
      <c r="Y238" s="50" t="b">
        <f>ABS(X238/10000)&lt;=ABS('General Settings'!$D$32)</f>
        <v>0</v>
      </c>
      <c r="AA238" s="50" t="str">
        <f>_xll.qlSwapIndex(,,O238,SettlementDays,Currency,Calendar,FixedLegTenor,FixedLegBDC,FixedLegDayCounter,Index6M,DiscountingCurve,Permanent,Trigger,ObjectOverwrite)</f>
        <v>obj_006bd#0000</v>
      </c>
      <c r="AB238" s="50" t="str">
        <f>_xll.qlVanillaSwapFromSwapIndex(,AA238,R238)</f>
        <v>obj_0086a#0000</v>
      </c>
    </row>
    <row r="239" spans="13:28" x14ac:dyDescent="0.2">
      <c r="M239" s="197" t="s">
        <v>155</v>
      </c>
      <c r="N239" s="197" t="s">
        <v>85</v>
      </c>
      <c r="O239" s="197" t="s">
        <v>92</v>
      </c>
      <c r="P239" s="197" t="str">
        <f t="shared" si="21"/>
        <v>EUR9F30Y_Quote</v>
      </c>
      <c r="Q239" s="162"/>
      <c r="R239" s="198">
        <f>_xll.qlInterestRateIndexFixingDate(AA239,S239)</f>
        <v>45645</v>
      </c>
      <c r="S239" s="198">
        <f>_xll.qlCalendarAdvance(Calendar,SettlementDate,N239,"mf",TRUE,Trigger)</f>
        <v>45649</v>
      </c>
      <c r="T239" s="198">
        <f>_xll.qlInterestRateIndexMaturity(AA239,S239)</f>
        <v>56606</v>
      </c>
      <c r="U239" s="199">
        <f>_xll.qlIndexFixing(AA239,R239,TRUE,_xll.ohTrigger(Trigger,Trigger6M,InterestRatesTrigger))</f>
        <v>1.8202696129797337E-2</v>
      </c>
      <c r="V239" s="199">
        <f>_xll.qlQuoteValue(P239,_xll.ohTrigger(Trigger,Trigger6M,InterestRatesTrigger))</f>
        <v>1.8189999999999998E-2</v>
      </c>
      <c r="W239" s="197" t="b">
        <f t="shared" si="22"/>
        <v>1</v>
      </c>
      <c r="X239" s="200">
        <f t="shared" si="23"/>
        <v>0.12696129797339084</v>
      </c>
      <c r="Y239" s="161" t="b">
        <f>ABS(X239/10000)&lt;=ABS('General Settings'!$D$32)</f>
        <v>0</v>
      </c>
      <c r="AA239" s="50" t="str">
        <f>_xll.qlSwapIndex(,,O239,SettlementDays,Currency,Calendar,FixedLegTenor,FixedLegBDC,FixedLegDayCounter,Index6M,DiscountingCurve,Permanent,Trigger,ObjectOverwrite)</f>
        <v>obj_00619#0000</v>
      </c>
      <c r="AB239" s="50" t="str">
        <f>_xll.qlVanillaSwapFromSwapIndex(,AA239,R239)</f>
        <v>obj_007fb#0000</v>
      </c>
    </row>
    <row r="240" spans="13:28" x14ac:dyDescent="0.2">
      <c r="M240" s="201" t="s">
        <v>155</v>
      </c>
      <c r="N240" s="201" t="s">
        <v>86</v>
      </c>
      <c r="O240" s="201" t="s">
        <v>33</v>
      </c>
      <c r="P240" s="201" t="str">
        <f t="shared" si="21"/>
        <v>EUR10F1Y_Quote</v>
      </c>
      <c r="Q240" s="166"/>
      <c r="R240" s="202">
        <f>_xll.qlInterestRateIndexFixingDate(AA240,S240)</f>
        <v>46009</v>
      </c>
      <c r="S240" s="202">
        <f>_xll.qlCalendarAdvance(Calendar,SettlementDate,N240,"mf",TRUE,Trigger)</f>
        <v>46013</v>
      </c>
      <c r="T240" s="202">
        <f>_xll.qlInterestRateIndexMaturity(AA240,S240)</f>
        <v>46378</v>
      </c>
      <c r="U240" s="203">
        <f>_xll.qlIndexFixing(AA240,R240,TRUE,_xll.ohTrigger(Trigger,Trigger6M,InterestRatesTrigger))</f>
        <v>2.1356894433593961E-2</v>
      </c>
      <c r="V240" s="203">
        <f>_xll.qlQuoteValue(P240,_xll.ohTrigger(Trigger,Trigger6M,InterestRatesTrigger))</f>
        <v>2.137E-2</v>
      </c>
      <c r="W240" s="201" t="b">
        <f t="shared" si="22"/>
        <v>1</v>
      </c>
      <c r="X240" s="204">
        <f t="shared" si="23"/>
        <v>-0.13105566406039493</v>
      </c>
      <c r="Y240" s="149" t="b">
        <f>ABS(X240/10000)&lt;=ABS('General Settings'!$D$32)</f>
        <v>0</v>
      </c>
      <c r="AA240" s="50" t="str">
        <f>_xll.qlSwapIndex(,,O240,SettlementDays,Currency,Calendar,FixedLegTenor,FixedLegBDC,FixedLegDayCounter,Index6M,DiscountingCurve,Permanent,Trigger,ObjectOverwrite)</f>
        <v>obj_006db#0000</v>
      </c>
      <c r="AB240" s="50" t="str">
        <f>_xll.qlVanillaSwapFromSwapIndex(,AA240,R240)</f>
        <v>obj_008a0#0000</v>
      </c>
    </row>
    <row r="241" spans="13:28" x14ac:dyDescent="0.2">
      <c r="M241" s="94" t="s">
        <v>155</v>
      </c>
      <c r="N241" s="94" t="s">
        <v>86</v>
      </c>
      <c r="O241" s="94" t="s">
        <v>78</v>
      </c>
      <c r="P241" s="94" t="str">
        <f t="shared" si="21"/>
        <v>EUR10F2Y_Quote</v>
      </c>
      <c r="Q241" s="122"/>
      <c r="R241" s="106">
        <f>_xll.qlInterestRateIndexFixingDate(AA241,S241)</f>
        <v>46009</v>
      </c>
      <c r="S241" s="106">
        <f>_xll.qlCalendarAdvance(Calendar,SettlementDate,N241,"mf",TRUE,Trigger)</f>
        <v>46013</v>
      </c>
      <c r="T241" s="106">
        <f>_xll.qlInterestRateIndexMaturity(AA241,S241)</f>
        <v>46743</v>
      </c>
      <c r="U241" s="97">
        <f>_xll.qlIndexFixing(AA241,R241,TRUE,_xll.ohTrigger(Trigger,Trigger6M,InterestRatesTrigger))</f>
        <v>2.170347904015707E-2</v>
      </c>
      <c r="V241" s="97">
        <f>_xll.qlQuoteValue(P241,_xll.ohTrigger(Trigger,Trigger6M,InterestRatesTrigger))</f>
        <v>2.1690000000000001E-2</v>
      </c>
      <c r="W241" s="94" t="b">
        <f t="shared" si="22"/>
        <v>1</v>
      </c>
      <c r="X241" s="153">
        <f t="shared" si="23"/>
        <v>0.13479040157068911</v>
      </c>
      <c r="Y241" s="50" t="b">
        <f>ABS(X241/10000)&lt;=ABS('General Settings'!$D$32)</f>
        <v>0</v>
      </c>
      <c r="AA241" s="50" t="str">
        <f>_xll.qlSwapIndex(,,O241,SettlementDays,Currency,Calendar,FixedLegTenor,FixedLegBDC,FixedLegDayCounter,Index6M,DiscountingCurve,Permanent,Trigger,ObjectOverwrite)</f>
        <v>obj_00637#0000</v>
      </c>
      <c r="AB241" s="50" t="str">
        <f>_xll.qlVanillaSwapFromSwapIndex(,AA241,R241)</f>
        <v>obj_007f5#0000</v>
      </c>
    </row>
    <row r="242" spans="13:28" x14ac:dyDescent="0.2">
      <c r="M242" s="94" t="s">
        <v>155</v>
      </c>
      <c r="N242" s="94" t="s">
        <v>86</v>
      </c>
      <c r="O242" s="94" t="s">
        <v>79</v>
      </c>
      <c r="P242" s="94" t="str">
        <f t="shared" si="21"/>
        <v>EUR10F3Y_Quote</v>
      </c>
      <c r="Q242" s="122"/>
      <c r="R242" s="106">
        <f>_xll.qlInterestRateIndexFixingDate(AA242,S242)</f>
        <v>46009</v>
      </c>
      <c r="S242" s="106">
        <f>_xll.qlCalendarAdvance(Calendar,SettlementDate,N242,"mf",TRUE,Trigger)</f>
        <v>46013</v>
      </c>
      <c r="T242" s="106">
        <f>_xll.qlInterestRateIndexMaturity(AA242,S242)</f>
        <v>47109</v>
      </c>
      <c r="U242" s="97">
        <f>_xll.qlIndexFixing(AA242,R242,TRUE,_xll.ohTrigger(Trigger,Trigger6M,InterestRatesTrigger))</f>
        <v>2.1949668607421268E-2</v>
      </c>
      <c r="V242" s="97">
        <f>_xll.qlQuoteValue(P242,_xll.ohTrigger(Trigger,Trigger6M,InterestRatesTrigger))</f>
        <v>2.1940000000000001E-2</v>
      </c>
      <c r="W242" s="94" t="b">
        <f t="shared" si="22"/>
        <v>1</v>
      </c>
      <c r="X242" s="153">
        <f t="shared" si="23"/>
        <v>9.6686074212669337E-2</v>
      </c>
      <c r="Y242" s="50" t="b">
        <f>ABS(X242/10000)&lt;=ABS('General Settings'!$D$32)</f>
        <v>0</v>
      </c>
      <c r="AA242" s="50" t="str">
        <f>_xll.qlSwapIndex(,,O242,SettlementDays,Currency,Calendar,FixedLegTenor,FixedLegBDC,FixedLegDayCounter,Index6M,DiscountingCurve,Permanent,Trigger,ObjectOverwrite)</f>
        <v>obj_0064c#0000</v>
      </c>
      <c r="AB242" s="50" t="str">
        <f>_xll.qlVanillaSwapFromSwapIndex(,AA242,R242)</f>
        <v>obj_00865#0000</v>
      </c>
    </row>
    <row r="243" spans="13:28" x14ac:dyDescent="0.2">
      <c r="M243" s="94" t="s">
        <v>155</v>
      </c>
      <c r="N243" s="94" t="s">
        <v>86</v>
      </c>
      <c r="O243" s="94" t="s">
        <v>80</v>
      </c>
      <c r="P243" s="94" t="str">
        <f t="shared" si="21"/>
        <v>EUR10F4Y_Quote</v>
      </c>
      <c r="Q243" s="122"/>
      <c r="R243" s="106">
        <f>_xll.qlInterestRateIndexFixingDate(AA243,S243)</f>
        <v>46009</v>
      </c>
      <c r="S243" s="106">
        <f>_xll.qlCalendarAdvance(Calendar,SettlementDate,N243,"mf",TRUE,Trigger)</f>
        <v>46013</v>
      </c>
      <c r="T243" s="106">
        <f>_xll.qlInterestRateIndexMaturity(AA243,S243)</f>
        <v>47476</v>
      </c>
      <c r="U243" s="97">
        <f>_xll.qlIndexFixing(AA243,R243,TRUE,_xll.ohTrigger(Trigger,Trigger6M,InterestRatesTrigger))</f>
        <v>2.2077541289151997E-2</v>
      </c>
      <c r="V243" s="97">
        <f>_xll.qlQuoteValue(P243,_xll.ohTrigger(Trigger,Trigger6M,InterestRatesTrigger))</f>
        <v>2.2080000000000002E-2</v>
      </c>
      <c r="W243" s="94" t="b">
        <f t="shared" si="22"/>
        <v>1</v>
      </c>
      <c r="X243" s="153">
        <f t="shared" si="23"/>
        <v>-2.4587108480057795E-2</v>
      </c>
      <c r="Y243" s="50" t="b">
        <f>ABS(X243/10000)&lt;=ABS('General Settings'!$D$32)</f>
        <v>0</v>
      </c>
      <c r="AA243" s="50" t="str">
        <f>_xll.qlSwapIndex(,,O243,SettlementDays,Currency,Calendar,FixedLegTenor,FixedLegBDC,FixedLegDayCounter,Index6M,DiscountingCurve,Permanent,Trigger,ObjectOverwrite)</f>
        <v>obj_0073e#0000</v>
      </c>
      <c r="AB243" s="50" t="str">
        <f>_xll.qlVanillaSwapFromSwapIndex(,AA243,R243)</f>
        <v>obj_00843#0000</v>
      </c>
    </row>
    <row r="244" spans="13:28" x14ac:dyDescent="0.2">
      <c r="M244" s="94" t="s">
        <v>155</v>
      </c>
      <c r="N244" s="94" t="s">
        <v>86</v>
      </c>
      <c r="O244" s="94" t="s">
        <v>81</v>
      </c>
      <c r="P244" s="94" t="str">
        <f t="shared" si="21"/>
        <v>EUR10F5Y_Quote</v>
      </c>
      <c r="Q244" s="122"/>
      <c r="R244" s="106">
        <f>_xll.qlInterestRateIndexFixingDate(AA244,S244)</f>
        <v>46009</v>
      </c>
      <c r="S244" s="106">
        <f>_xll.qlCalendarAdvance(Calendar,SettlementDate,N244,"mf",TRUE,Trigger)</f>
        <v>46013</v>
      </c>
      <c r="T244" s="106">
        <f>_xll.qlInterestRateIndexMaturity(AA244,S244)</f>
        <v>47840</v>
      </c>
      <c r="U244" s="97">
        <f>_xll.qlIndexFixing(AA244,R244,TRUE,_xll.ohTrigger(Trigger,Trigger6M,InterestRatesTrigger))</f>
        <v>2.2130608672504038E-2</v>
      </c>
      <c r="V244" s="97">
        <f>_xll.qlQuoteValue(P244,_xll.ohTrigger(Trigger,Trigger6M,InterestRatesTrigger))</f>
        <v>2.2120000000000001E-2</v>
      </c>
      <c r="W244" s="94" t="b">
        <f t="shared" si="22"/>
        <v>1</v>
      </c>
      <c r="X244" s="153">
        <f t="shared" si="23"/>
        <v>0.10608672504037325</v>
      </c>
      <c r="Y244" s="50" t="b">
        <f>ABS(X244/10000)&lt;=ABS('General Settings'!$D$32)</f>
        <v>0</v>
      </c>
      <c r="AA244" s="50" t="str">
        <f>_xll.qlSwapIndex(,,O244,SettlementDays,Currency,Calendar,FixedLegTenor,FixedLegBDC,FixedLegDayCounter,Index6M,DiscountingCurve,Permanent,Trigger,ObjectOverwrite)</f>
        <v>obj_005fc#0000</v>
      </c>
      <c r="AB244" s="50" t="str">
        <f>_xll.qlVanillaSwapFromSwapIndex(,AA244,R244)</f>
        <v>obj_007a6#0000</v>
      </c>
    </row>
    <row r="245" spans="13:28" x14ac:dyDescent="0.2">
      <c r="M245" s="94" t="s">
        <v>155</v>
      </c>
      <c r="N245" s="94" t="s">
        <v>86</v>
      </c>
      <c r="O245" s="94" t="s">
        <v>82</v>
      </c>
      <c r="P245" s="94" t="str">
        <f t="shared" si="21"/>
        <v>EUR10F6Y_Quote</v>
      </c>
      <c r="Q245" s="122"/>
      <c r="R245" s="106">
        <f>_xll.qlInterestRateIndexFixingDate(AA245,S245)</f>
        <v>46009</v>
      </c>
      <c r="S245" s="106">
        <f>_xll.qlCalendarAdvance(Calendar,SettlementDate,N245,"mf",TRUE,Trigger)</f>
        <v>46013</v>
      </c>
      <c r="T245" s="106">
        <f>_xll.qlInterestRateIndexMaturity(AA245,S245)</f>
        <v>48204</v>
      </c>
      <c r="U245" s="97">
        <f>_xll.qlIndexFixing(AA245,R245,TRUE,_xll.ohTrigger(Trigger,Trigger6M,InterestRatesTrigger))</f>
        <v>2.2122084920712357E-2</v>
      </c>
      <c r="V245" s="97">
        <f>_xll.qlQuoteValue(P245,_xll.ohTrigger(Trigger,Trigger6M,InterestRatesTrigger))</f>
        <v>2.2109999999999998E-2</v>
      </c>
      <c r="W245" s="94" t="b">
        <f t="shared" si="22"/>
        <v>1</v>
      </c>
      <c r="X245" s="153">
        <f t="shared" si="23"/>
        <v>0.12084920712359531</v>
      </c>
      <c r="Y245" s="50" t="b">
        <f>ABS(X245/10000)&lt;=ABS('General Settings'!$D$32)</f>
        <v>0</v>
      </c>
      <c r="AA245" s="50" t="str">
        <f>_xll.qlSwapIndex(,,O245,SettlementDays,Currency,Calendar,FixedLegTenor,FixedLegBDC,FixedLegDayCounter,Index6M,DiscountingCurve,Permanent,Trigger,ObjectOverwrite)</f>
        <v>obj_0071a#0000</v>
      </c>
      <c r="AB245" s="50" t="str">
        <f>_xll.qlVanillaSwapFromSwapIndex(,AA245,R245)</f>
        <v>obj_0080e#0000</v>
      </c>
    </row>
    <row r="246" spans="13:28" x14ac:dyDescent="0.2">
      <c r="M246" s="94" t="s">
        <v>155</v>
      </c>
      <c r="N246" s="94" t="s">
        <v>86</v>
      </c>
      <c r="O246" s="94" t="s">
        <v>83</v>
      </c>
      <c r="P246" s="94" t="str">
        <f t="shared" si="21"/>
        <v>EUR10F7Y_Quote</v>
      </c>
      <c r="Q246" s="122"/>
      <c r="R246" s="106">
        <f>_xll.qlInterestRateIndexFixingDate(AA246,S246)</f>
        <v>46009</v>
      </c>
      <c r="S246" s="106">
        <f>_xll.qlCalendarAdvance(Calendar,SettlementDate,N246,"mf",TRUE,Trigger)</f>
        <v>46013</v>
      </c>
      <c r="T246" s="106">
        <f>_xll.qlInterestRateIndexMaturity(AA246,S246)</f>
        <v>48570</v>
      </c>
      <c r="U246" s="97">
        <f>_xll.qlIndexFixing(AA246,R246,TRUE,_xll.ohTrigger(Trigger,Trigger6M,InterestRatesTrigger))</f>
        <v>2.2063947914660133E-2</v>
      </c>
      <c r="V246" s="97">
        <f>_xll.qlQuoteValue(P246,_xll.ohTrigger(Trigger,Trigger6M,InterestRatesTrigger))</f>
        <v>2.2069999999999999E-2</v>
      </c>
      <c r="W246" s="94" t="b">
        <f t="shared" si="22"/>
        <v>1</v>
      </c>
      <c r="X246" s="153">
        <f t="shared" si="23"/>
        <v>-6.0520853398665642E-2</v>
      </c>
      <c r="Y246" s="50" t="b">
        <f>ABS(X246/10000)&lt;=ABS('General Settings'!$D$32)</f>
        <v>0</v>
      </c>
      <c r="AA246" s="50" t="str">
        <f>_xll.qlSwapIndex(,,O246,SettlementDays,Currency,Calendar,FixedLegTenor,FixedLegBDC,FixedLegDayCounter,Index6M,DiscountingCurve,Permanent,Trigger,ObjectOverwrite)</f>
        <v>obj_0074a#0000</v>
      </c>
      <c r="AB246" s="50" t="str">
        <f>_xll.qlVanillaSwapFromSwapIndex(,AA246,R246)</f>
        <v>obj_008a6#0000</v>
      </c>
    </row>
    <row r="247" spans="13:28" x14ac:dyDescent="0.2">
      <c r="M247" s="94" t="s">
        <v>155</v>
      </c>
      <c r="N247" s="94" t="s">
        <v>86</v>
      </c>
      <c r="O247" s="94" t="s">
        <v>84</v>
      </c>
      <c r="P247" s="94" t="str">
        <f t="shared" si="21"/>
        <v>EUR10F8Y_Quote</v>
      </c>
      <c r="Q247" s="122"/>
      <c r="R247" s="106">
        <f>_xll.qlInterestRateIndexFixingDate(AA247,S247)</f>
        <v>46009</v>
      </c>
      <c r="S247" s="106">
        <f>_xll.qlCalendarAdvance(Calendar,SettlementDate,N247,"mf",TRUE,Trigger)</f>
        <v>46013</v>
      </c>
      <c r="T247" s="106">
        <f>_xll.qlInterestRateIndexMaturity(AA247,S247)</f>
        <v>48935</v>
      </c>
      <c r="U247" s="97">
        <f>_xll.qlIndexFixing(AA247,R247,TRUE,_xll.ohTrigger(Trigger,Trigger6M,InterestRatesTrigger))</f>
        <v>2.1941344098071646E-2</v>
      </c>
      <c r="V247" s="97">
        <f>_xll.qlQuoteValue(P247,_xll.ohTrigger(Trigger,Trigger6M,InterestRatesTrigger))</f>
        <v>2.1920000000000002E-2</v>
      </c>
      <c r="W247" s="94" t="b">
        <f t="shared" si="22"/>
        <v>1</v>
      </c>
      <c r="X247" s="153">
        <f t="shared" si="23"/>
        <v>0.21344098071644085</v>
      </c>
      <c r="Y247" s="50" t="b">
        <f>ABS(X247/10000)&lt;=ABS('General Settings'!$D$32)</f>
        <v>0</v>
      </c>
      <c r="AA247" s="50" t="str">
        <f>_xll.qlSwapIndex(,,O247,SettlementDays,Currency,Calendar,FixedLegTenor,FixedLegBDC,FixedLegDayCounter,Index6M,DiscountingCurve,Permanent,Trigger,ObjectOverwrite)</f>
        <v>obj_005b8#0000</v>
      </c>
      <c r="AB247" s="50" t="str">
        <f>_xll.qlVanillaSwapFromSwapIndex(,AA247,R247)</f>
        <v>obj_0083f#0000</v>
      </c>
    </row>
    <row r="248" spans="13:28" x14ac:dyDescent="0.2">
      <c r="M248" s="94" t="s">
        <v>155</v>
      </c>
      <c r="N248" s="94" t="s">
        <v>86</v>
      </c>
      <c r="O248" s="94" t="s">
        <v>85</v>
      </c>
      <c r="P248" s="94" t="str">
        <f t="shared" si="21"/>
        <v>EUR10F9Y_Quote</v>
      </c>
      <c r="Q248" s="122"/>
      <c r="R248" s="106">
        <f>_xll.qlInterestRateIndexFixingDate(AA248,S248)</f>
        <v>46009</v>
      </c>
      <c r="S248" s="106">
        <f>_xll.qlCalendarAdvance(Calendar,SettlementDate,N248,"mf",TRUE,Trigger)</f>
        <v>46013</v>
      </c>
      <c r="T248" s="106">
        <f>_xll.qlInterestRateIndexMaturity(AA248,S248)</f>
        <v>49300</v>
      </c>
      <c r="U248" s="97">
        <f>_xll.qlIndexFixing(AA248,R248,TRUE,_xll.ohTrigger(Trigger,Trigger6M,InterestRatesTrigger))</f>
        <v>2.1767068937369672E-2</v>
      </c>
      <c r="V248" s="97">
        <f>_xll.qlQuoteValue(P248,_xll.ohTrigger(Trigger,Trigger6M,InterestRatesTrigger))</f>
        <v>2.1749999999999999E-2</v>
      </c>
      <c r="W248" s="94" t="b">
        <f t="shared" si="22"/>
        <v>1</v>
      </c>
      <c r="X248" s="153">
        <f t="shared" si="23"/>
        <v>0.17068937369673493</v>
      </c>
      <c r="Y248" s="50" t="b">
        <f>ABS(X248/10000)&lt;=ABS('General Settings'!$D$32)</f>
        <v>0</v>
      </c>
      <c r="AA248" s="50" t="str">
        <f>_xll.qlSwapIndex(,,O248,SettlementDays,Currency,Calendar,FixedLegTenor,FixedLegBDC,FixedLegDayCounter,Index6M,DiscountingCurve,Permanent,Trigger,ObjectOverwrite)</f>
        <v>obj_00731#0000</v>
      </c>
      <c r="AB248" s="50" t="str">
        <f>_xll.qlVanillaSwapFromSwapIndex(,AA248,R248)</f>
        <v>obj_00822#0000</v>
      </c>
    </row>
    <row r="249" spans="13:28" x14ac:dyDescent="0.2">
      <c r="M249" s="94" t="s">
        <v>155</v>
      </c>
      <c r="N249" s="94" t="s">
        <v>86</v>
      </c>
      <c r="O249" s="94" t="s">
        <v>86</v>
      </c>
      <c r="P249" s="94" t="str">
        <f t="shared" si="21"/>
        <v>EUR10F10Y_Quote</v>
      </c>
      <c r="Q249" s="122"/>
      <c r="R249" s="106">
        <f>_xll.qlInterestRateIndexFixingDate(AA249,S249)</f>
        <v>46009</v>
      </c>
      <c r="S249" s="106">
        <f>_xll.qlCalendarAdvance(Calendar,SettlementDate,N249,"mf",TRUE,Trigger)</f>
        <v>46013</v>
      </c>
      <c r="T249" s="106">
        <f>_xll.qlInterestRateIndexMaturity(AA249,S249)</f>
        <v>49667</v>
      </c>
      <c r="U249" s="97">
        <f>_xll.qlIndexFixing(AA249,R249,TRUE,_xll.ohTrigger(Trigger,Trigger6M,InterestRatesTrigger))</f>
        <v>2.1543778066793886E-2</v>
      </c>
      <c r="V249" s="97">
        <f>_xll.qlQuoteValue(P249,_xll.ohTrigger(Trigger,Trigger6M,InterestRatesTrigger))</f>
        <v>2.154E-2</v>
      </c>
      <c r="W249" s="94" t="b">
        <f t="shared" si="22"/>
        <v>1</v>
      </c>
      <c r="X249" s="153">
        <f t="shared" si="23"/>
        <v>3.7780667938858148E-2</v>
      </c>
      <c r="Y249" s="50" t="b">
        <f>ABS(X249/10000)&lt;=ABS('General Settings'!$D$32)</f>
        <v>0</v>
      </c>
      <c r="AA249" s="50" t="str">
        <f>_xll.qlSwapIndex(,,O249,SettlementDays,Currency,Calendar,FixedLegTenor,FixedLegBDC,FixedLegDayCounter,Index6M,DiscountingCurve,Permanent,Trigger,ObjectOverwrite)</f>
        <v>obj_005c0#0000</v>
      </c>
      <c r="AB249" s="50" t="str">
        <f>_xll.qlVanillaSwapFromSwapIndex(,AA249,R249)</f>
        <v>obj_007b2#0000</v>
      </c>
    </row>
    <row r="250" spans="13:28" x14ac:dyDescent="0.2">
      <c r="M250" s="94" t="s">
        <v>155</v>
      </c>
      <c r="N250" s="94" t="s">
        <v>86</v>
      </c>
      <c r="O250" s="94" t="s">
        <v>112</v>
      </c>
      <c r="P250" s="94" t="str">
        <f t="shared" si="21"/>
        <v>EUR10F11Y_Quote</v>
      </c>
      <c r="Q250" s="122"/>
      <c r="R250" s="106">
        <f>_xll.qlInterestRateIndexFixingDate(AA250,S250)</f>
        <v>46009</v>
      </c>
      <c r="S250" s="106">
        <f>_xll.qlCalendarAdvance(Calendar,SettlementDate,N250,"mf",TRUE,Trigger)</f>
        <v>46013</v>
      </c>
      <c r="T250" s="106">
        <f>_xll.qlInterestRateIndexMaturity(AA250,S250)</f>
        <v>50031</v>
      </c>
      <c r="U250" s="97">
        <f>_xll.qlIndexFixing(AA250,R250,TRUE,_xll.ohTrigger(Trigger,Trigger6M,InterestRatesTrigger))</f>
        <v>2.1288033514051414E-2</v>
      </c>
      <c r="V250" s="97">
        <f>_xll.qlQuoteValue(P250,_xll.ohTrigger(Trigger,Trigger6M,InterestRatesTrigger))</f>
        <v>2.129E-2</v>
      </c>
      <c r="W250" s="94" t="b">
        <f t="shared" si="22"/>
        <v>1</v>
      </c>
      <c r="X250" s="153">
        <f t="shared" si="23"/>
        <v>-1.9664859485860053E-2</v>
      </c>
      <c r="Y250" s="50" t="b">
        <f>ABS(X250/10000)&lt;=ABS('General Settings'!$D$32)</f>
        <v>0</v>
      </c>
      <c r="AA250" s="50" t="str">
        <f>_xll.qlSwapIndex(,,O250,SettlementDays,Currency,Calendar,FixedLegTenor,FixedLegBDC,FixedLegDayCounter,Index6M,DiscountingCurve,Permanent,Trigger,ObjectOverwrite)</f>
        <v>obj_005c5#0000</v>
      </c>
      <c r="AB250" s="50" t="str">
        <f>_xll.qlVanillaSwapFromSwapIndex(,AA250,R250)</f>
        <v>obj_007c5#0000</v>
      </c>
    </row>
    <row r="251" spans="13:28" x14ac:dyDescent="0.2">
      <c r="M251" s="94" t="s">
        <v>155</v>
      </c>
      <c r="N251" s="94" t="s">
        <v>86</v>
      </c>
      <c r="O251" s="94" t="s">
        <v>87</v>
      </c>
      <c r="P251" s="94" t="str">
        <f t="shared" si="21"/>
        <v>EUR10F12Y_Quote</v>
      </c>
      <c r="Q251" s="122"/>
      <c r="R251" s="106">
        <f>_xll.qlInterestRateIndexFixingDate(AA251,S251)</f>
        <v>46009</v>
      </c>
      <c r="S251" s="106">
        <f>_xll.qlCalendarAdvance(Calendar,SettlementDate,N251,"mf",TRUE,Trigger)</f>
        <v>46013</v>
      </c>
      <c r="T251" s="106">
        <f>_xll.qlInterestRateIndexMaturity(AA251,S251)</f>
        <v>50396</v>
      </c>
      <c r="U251" s="97">
        <f>_xll.qlIndexFixing(AA251,R251,TRUE,_xll.ohTrigger(Trigger,Trigger6M,InterestRatesTrigger))</f>
        <v>2.1003582121099821E-2</v>
      </c>
      <c r="V251" s="97">
        <f>_xll.qlQuoteValue(P251,_xll.ohTrigger(Trigger,Trigger6M,InterestRatesTrigger))</f>
        <v>2.1019999999999997E-2</v>
      </c>
      <c r="W251" s="94" t="b">
        <f t="shared" si="22"/>
        <v>1</v>
      </c>
      <c r="X251" s="153">
        <f t="shared" si="23"/>
        <v>-0.16417878900176069</v>
      </c>
      <c r="Y251" s="50" t="b">
        <f>ABS(X251/10000)&lt;=ABS('General Settings'!$D$32)</f>
        <v>0</v>
      </c>
      <c r="AA251" s="50" t="str">
        <f>_xll.qlSwapIndex(,,O251,SettlementDays,Currency,Calendar,FixedLegTenor,FixedLegBDC,FixedLegDayCounter,Index6M,DiscountingCurve,Permanent,Trigger,ObjectOverwrite)</f>
        <v>obj_005a1#0000</v>
      </c>
      <c r="AB251" s="50" t="str">
        <f>_xll.qlVanillaSwapFromSwapIndex(,AA251,R251)</f>
        <v>obj_0077b#0000</v>
      </c>
    </row>
    <row r="252" spans="13:28" x14ac:dyDescent="0.2">
      <c r="M252" s="94" t="s">
        <v>155</v>
      </c>
      <c r="N252" s="94" t="s">
        <v>86</v>
      </c>
      <c r="O252" s="94" t="s">
        <v>113</v>
      </c>
      <c r="P252" s="94" t="str">
        <f t="shared" si="21"/>
        <v>EUR10F13Y_Quote</v>
      </c>
      <c r="Q252" s="122"/>
      <c r="R252" s="106">
        <f>_xll.qlInterestRateIndexFixingDate(AA252,S252)</f>
        <v>46009</v>
      </c>
      <c r="S252" s="106">
        <f>_xll.qlCalendarAdvance(Calendar,SettlementDate,N252,"mf",TRUE,Trigger)</f>
        <v>46013</v>
      </c>
      <c r="T252" s="106">
        <f>_xll.qlInterestRateIndexMaturity(AA252,S252)</f>
        <v>50761</v>
      </c>
      <c r="U252" s="97">
        <f>_xll.qlIndexFixing(AA252,R252,TRUE,_xll.ohTrigger(Trigger,Trigger6M,InterestRatesTrigger))</f>
        <v>2.071182828187566E-2</v>
      </c>
      <c r="V252" s="97">
        <f>_xll.qlQuoteValue(P252,_xll.ohTrigger(Trigger,Trigger6M,InterestRatesTrigger))</f>
        <v>2.0720000000000002E-2</v>
      </c>
      <c r="W252" s="94" t="b">
        <f t="shared" si="22"/>
        <v>1</v>
      </c>
      <c r="X252" s="153">
        <f t="shared" si="23"/>
        <v>-8.171718124342503E-2</v>
      </c>
      <c r="Y252" s="50" t="b">
        <f>ABS(X252/10000)&lt;=ABS('General Settings'!$D$32)</f>
        <v>0</v>
      </c>
      <c r="AA252" s="50" t="str">
        <f>_xll.qlSwapIndex(,,O252,SettlementDays,Currency,Calendar,FixedLegTenor,FixedLegBDC,FixedLegDayCounter,Index6M,DiscountingCurve,Permanent,Trigger,ObjectOverwrite)</f>
        <v>obj_005bd#0000</v>
      </c>
      <c r="AB252" s="50" t="str">
        <f>_xll.qlVanillaSwapFromSwapIndex(,AA252,R252)</f>
        <v>obj_007eb#0000</v>
      </c>
    </row>
    <row r="253" spans="13:28" x14ac:dyDescent="0.2">
      <c r="M253" s="94" t="s">
        <v>155</v>
      </c>
      <c r="N253" s="94" t="s">
        <v>86</v>
      </c>
      <c r="O253" s="94" t="s">
        <v>114</v>
      </c>
      <c r="P253" s="94" t="str">
        <f t="shared" si="21"/>
        <v>EUR10F14Y_Quote</v>
      </c>
      <c r="Q253" s="122"/>
      <c r="R253" s="106">
        <f>_xll.qlInterestRateIndexFixingDate(AA253,S253)</f>
        <v>46009</v>
      </c>
      <c r="S253" s="106">
        <f>_xll.qlCalendarAdvance(Calendar,SettlementDate,N253,"mf",TRUE,Trigger)</f>
        <v>46013</v>
      </c>
      <c r="T253" s="106">
        <f>_xll.qlInterestRateIndexMaturity(AA253,S253)</f>
        <v>51126</v>
      </c>
      <c r="U253" s="97">
        <f>_xll.qlIndexFixing(AA253,R253,TRUE,_xll.ohTrigger(Trigger,Trigger6M,InterestRatesTrigger))</f>
        <v>2.0426867545734875E-2</v>
      </c>
      <c r="V253" s="97">
        <f>_xll.qlQuoteValue(P253,_xll.ohTrigger(Trigger,Trigger6M,InterestRatesTrigger))</f>
        <v>2.043E-2</v>
      </c>
      <c r="W253" s="94" t="b">
        <f t="shared" si="22"/>
        <v>1</v>
      </c>
      <c r="X253" s="153">
        <f t="shared" si="23"/>
        <v>-3.1324542651249565E-2</v>
      </c>
      <c r="Y253" s="50" t="b">
        <f>ABS(X253/10000)&lt;=ABS('General Settings'!$D$32)</f>
        <v>0</v>
      </c>
      <c r="AA253" s="50" t="str">
        <f>_xll.qlSwapIndex(,,O253,SettlementDays,Currency,Calendar,FixedLegTenor,FixedLegBDC,FixedLegDayCounter,Index6M,DiscountingCurve,Permanent,Trigger,ObjectOverwrite)</f>
        <v>obj_00721#0000</v>
      </c>
      <c r="AB253" s="50" t="str">
        <f>_xll.qlVanillaSwapFromSwapIndex(,AA253,R253)</f>
        <v>obj_00825#0000</v>
      </c>
    </row>
    <row r="254" spans="13:28" x14ac:dyDescent="0.2">
      <c r="M254" s="94" t="s">
        <v>155</v>
      </c>
      <c r="N254" s="94" t="s">
        <v>86</v>
      </c>
      <c r="O254" s="94" t="s">
        <v>88</v>
      </c>
      <c r="P254" s="94" t="str">
        <f t="shared" si="21"/>
        <v>EUR10F15Y_Quote</v>
      </c>
      <c r="Q254" s="122"/>
      <c r="R254" s="106">
        <f>_xll.qlInterestRateIndexFixingDate(AA254,S254)</f>
        <v>46009</v>
      </c>
      <c r="S254" s="106">
        <f>_xll.qlCalendarAdvance(Calendar,SettlementDate,N254,"mf",TRUE,Trigger)</f>
        <v>46013</v>
      </c>
      <c r="T254" s="106">
        <f>_xll.qlInterestRateIndexMaturity(AA254,S254)</f>
        <v>51494</v>
      </c>
      <c r="U254" s="97">
        <f>_xll.qlIndexFixing(AA254,R254,TRUE,_xll.ohTrigger(Trigger,Trigger6M,InterestRatesTrigger))</f>
        <v>2.0163098001954472E-2</v>
      </c>
      <c r="V254" s="97">
        <f>_xll.qlQuoteValue(P254,_xll.ohTrigger(Trigger,Trigger6M,InterestRatesTrigger))</f>
        <v>2.0150000000000001E-2</v>
      </c>
      <c r="W254" s="94" t="b">
        <f t="shared" si="22"/>
        <v>1</v>
      </c>
      <c r="X254" s="153">
        <f t="shared" si="23"/>
        <v>0.13098001954470889</v>
      </c>
      <c r="Y254" s="50" t="b">
        <f>ABS(X254/10000)&lt;=ABS('General Settings'!$D$32)</f>
        <v>0</v>
      </c>
      <c r="AA254" s="50" t="str">
        <f>_xll.qlSwapIndex(,,O254,SettlementDays,Currency,Calendar,FixedLegTenor,FixedLegBDC,FixedLegDayCounter,Index6M,DiscountingCurve,Permanent,Trigger,ObjectOverwrite)</f>
        <v>obj_00767#0000</v>
      </c>
      <c r="AB254" s="50" t="str">
        <f>_xll.qlVanillaSwapFromSwapIndex(,AA254,R254)</f>
        <v>obj_00816#0000</v>
      </c>
    </row>
    <row r="255" spans="13:28" x14ac:dyDescent="0.2">
      <c r="M255" s="94" t="s">
        <v>155</v>
      </c>
      <c r="N255" s="94" t="s">
        <v>86</v>
      </c>
      <c r="O255" s="94" t="s">
        <v>89</v>
      </c>
      <c r="P255" s="94" t="str">
        <f t="shared" si="21"/>
        <v>EUR10F20Y_Quote</v>
      </c>
      <c r="Q255" s="122"/>
      <c r="R255" s="106">
        <f>_xll.qlInterestRateIndexFixingDate(AA255,S255)</f>
        <v>46009</v>
      </c>
      <c r="S255" s="106">
        <f>_xll.qlCalendarAdvance(Calendar,SettlementDate,N255,"mf",TRUE,Trigger)</f>
        <v>46013</v>
      </c>
      <c r="T255" s="106">
        <f>_xll.qlInterestRateIndexMaturity(AA255,S255)</f>
        <v>53318</v>
      </c>
      <c r="U255" s="97">
        <f>_xll.qlIndexFixing(AA255,R255,TRUE,_xll.ohTrigger(Trigger,Trigger6M,InterestRatesTrigger))</f>
        <v>1.9064586228107978E-2</v>
      </c>
      <c r="V255" s="97">
        <f>_xll.qlQuoteValue(P255,_xll.ohTrigger(Trigger,Trigger6M,InterestRatesTrigger))</f>
        <v>1.9050000000000001E-2</v>
      </c>
      <c r="W255" s="94" t="b">
        <f t="shared" si="22"/>
        <v>1</v>
      </c>
      <c r="X255" s="153">
        <f t="shared" si="23"/>
        <v>0.14586228107977411</v>
      </c>
      <c r="Y255" s="50" t="b">
        <f>ABS(X255/10000)&lt;=ABS('General Settings'!$D$32)</f>
        <v>0</v>
      </c>
      <c r="AA255" s="50" t="str">
        <f>_xll.qlSwapIndex(,,O255,SettlementDays,Currency,Calendar,FixedLegTenor,FixedLegBDC,FixedLegDayCounter,Index6M,DiscountingCurve,Permanent,Trigger,ObjectOverwrite)</f>
        <v>obj_005d1#0000</v>
      </c>
      <c r="AB255" s="50" t="str">
        <f>_xll.qlVanillaSwapFromSwapIndex(,AA255,R255)</f>
        <v>obj_007a8#0000</v>
      </c>
    </row>
    <row r="256" spans="13:28" x14ac:dyDescent="0.2">
      <c r="M256" s="94" t="s">
        <v>155</v>
      </c>
      <c r="N256" s="94" t="s">
        <v>86</v>
      </c>
      <c r="O256" s="94" t="s">
        <v>90</v>
      </c>
      <c r="P256" s="94" t="str">
        <f t="shared" si="21"/>
        <v>EUR10F25Y_Quote</v>
      </c>
      <c r="Q256" s="122"/>
      <c r="R256" s="106">
        <f>_xll.qlInterestRateIndexFixingDate(AA256,S256)</f>
        <v>46009</v>
      </c>
      <c r="S256" s="106">
        <f>_xll.qlCalendarAdvance(Calendar,SettlementDate,N256,"mf",TRUE,Trigger)</f>
        <v>46013</v>
      </c>
      <c r="T256" s="106">
        <f>_xll.qlInterestRateIndexMaturity(AA256,S256)</f>
        <v>55144</v>
      </c>
      <c r="U256" s="97">
        <f>_xll.qlIndexFixing(AA256,R256,TRUE,_xll.ohTrigger(Trigger,Trigger6M,InterestRatesTrigger))</f>
        <v>1.846558620131528E-2</v>
      </c>
      <c r="V256" s="97">
        <f>_xll.qlQuoteValue(P256,_xll.ohTrigger(Trigger,Trigger6M,InterestRatesTrigger))</f>
        <v>1.8460000000000001E-2</v>
      </c>
      <c r="W256" s="94" t="b">
        <f t="shared" si="22"/>
        <v>1</v>
      </c>
      <c r="X256" s="153">
        <f t="shared" si="23"/>
        <v>5.5862013152788159E-2</v>
      </c>
      <c r="Y256" s="50" t="b">
        <f>ABS(X256/10000)&lt;=ABS('General Settings'!$D$32)</f>
        <v>0</v>
      </c>
      <c r="AA256" s="50" t="str">
        <f>_xll.qlSwapIndex(,,O256,SettlementDays,Currency,Calendar,FixedLegTenor,FixedLegBDC,FixedLegDayCounter,Index6M,DiscountingCurve,Permanent,Trigger,ObjectOverwrite)</f>
        <v>obj_00666#0000</v>
      </c>
      <c r="AB256" s="50" t="str">
        <f>_xll.qlVanillaSwapFromSwapIndex(,AA256,R256)</f>
        <v>obj_00813#0000</v>
      </c>
    </row>
    <row r="257" spans="13:28" x14ac:dyDescent="0.2">
      <c r="M257" s="197" t="s">
        <v>155</v>
      </c>
      <c r="N257" s="197" t="s">
        <v>86</v>
      </c>
      <c r="O257" s="197" t="s">
        <v>92</v>
      </c>
      <c r="P257" s="197" t="str">
        <f t="shared" si="21"/>
        <v>EUR10F30Y_Quote</v>
      </c>
      <c r="Q257" s="162"/>
      <c r="R257" s="198">
        <f>_xll.qlInterestRateIndexFixingDate(AA257,S257)</f>
        <v>46009</v>
      </c>
      <c r="S257" s="198">
        <f>_xll.qlCalendarAdvance(Calendar,SettlementDate,N257,"mf",TRUE,Trigger)</f>
        <v>46013</v>
      </c>
      <c r="T257" s="198">
        <f>_xll.qlInterestRateIndexMaturity(AA257,S257)</f>
        <v>56970</v>
      </c>
      <c r="U257" s="199">
        <f>_xll.qlIndexFixing(AA257,R257,TRUE,_xll.ohTrigger(Trigger,Trigger6M,InterestRatesTrigger))</f>
        <v>1.8000467520127052E-2</v>
      </c>
      <c r="V257" s="199">
        <f>_xll.qlQuoteValue(P257,_xll.ohTrigger(Trigger,Trigger6M,InterestRatesTrigger))</f>
        <v>1.7989999999999999E-2</v>
      </c>
      <c r="W257" s="197" t="b">
        <f t="shared" si="22"/>
        <v>1</v>
      </c>
      <c r="X257" s="200">
        <f t="shared" si="23"/>
        <v>0.10467520127052654</v>
      </c>
      <c r="Y257" s="161" t="b">
        <f>ABS(X257/10000)&lt;=ABS('General Settings'!$D$32)</f>
        <v>0</v>
      </c>
      <c r="AA257" s="50" t="str">
        <f>_xll.qlSwapIndex(,,O257,SettlementDays,Currency,Calendar,FixedLegTenor,FixedLegBDC,FixedLegDayCounter,Index6M,DiscountingCurve,Permanent,Trigger,ObjectOverwrite)</f>
        <v>obj_006c3#0000</v>
      </c>
      <c r="AB257" s="50" t="str">
        <f>_xll.qlVanillaSwapFromSwapIndex(,AA257,R257)</f>
        <v>obj_00795#0000</v>
      </c>
    </row>
    <row r="258" spans="13:28" x14ac:dyDescent="0.2">
      <c r="M258" s="201" t="s">
        <v>155</v>
      </c>
      <c r="N258" s="201" t="s">
        <v>112</v>
      </c>
      <c r="O258" s="201" t="s">
        <v>33</v>
      </c>
      <c r="P258" s="201" t="str">
        <f t="shared" si="21"/>
        <v>EUR11F1Y_Quote</v>
      </c>
      <c r="Q258" s="166"/>
      <c r="R258" s="202">
        <f>_xll.qlInterestRateIndexFixingDate(AA258,S258)</f>
        <v>46373</v>
      </c>
      <c r="S258" s="202">
        <f>_xll.qlCalendarAdvance(Calendar,SettlementDate,N258,"mf",TRUE,Trigger)</f>
        <v>46377</v>
      </c>
      <c r="T258" s="202">
        <f>_xll.qlInterestRateIndexMaturity(AA258,S258)</f>
        <v>46742</v>
      </c>
      <c r="U258" s="203">
        <f>_xll.qlIndexFixing(AA258,R258,TRUE,_xll.ohTrigger(Trigger,Trigger6M,InterestRatesTrigger))</f>
        <v>2.2055809260637663E-2</v>
      </c>
      <c r="V258" s="203">
        <f>_xll.qlQuoteValue(P258,_xll.ohTrigger(Trigger,Trigger6M,InterestRatesTrigger))</f>
        <v>2.2019999999999998E-2</v>
      </c>
      <c r="W258" s="201" t="b">
        <f t="shared" si="22"/>
        <v>1</v>
      </c>
      <c r="X258" s="204">
        <f t="shared" si="23"/>
        <v>0.35809260637665458</v>
      </c>
      <c r="Y258" s="149" t="b">
        <f>ABS(X258/10000)&lt;=ABS('General Settings'!$D$32)</f>
        <v>0</v>
      </c>
      <c r="AA258" s="50" t="str">
        <f>_xll.qlSwapIndex(,,O258,SettlementDays,Currency,Calendar,FixedLegTenor,FixedLegBDC,FixedLegDayCounter,Index6M,DiscountingCurve,Permanent,Trigger,ObjectOverwrite)</f>
        <v>obj_005d9#0000</v>
      </c>
      <c r="AB258" s="50" t="str">
        <f>_xll.qlVanillaSwapFromSwapIndex(,AA258,R258)</f>
        <v>obj_00824#0000</v>
      </c>
    </row>
    <row r="259" spans="13:28" x14ac:dyDescent="0.2">
      <c r="M259" s="94" t="s">
        <v>155</v>
      </c>
      <c r="N259" s="94" t="s">
        <v>112</v>
      </c>
      <c r="O259" s="94" t="s">
        <v>78</v>
      </c>
      <c r="P259" s="94" t="str">
        <f t="shared" si="21"/>
        <v>EUR11F2Y_Quote</v>
      </c>
      <c r="Q259" s="122"/>
      <c r="R259" s="106">
        <f>_xll.qlInterestRateIndexFixingDate(AA259,S259)</f>
        <v>46373</v>
      </c>
      <c r="S259" s="106">
        <f>_xll.qlCalendarAdvance(Calendar,SettlementDate,N259,"mf",TRUE,Trigger)</f>
        <v>46377</v>
      </c>
      <c r="T259" s="106">
        <f>_xll.qlInterestRateIndexMaturity(AA259,S259)</f>
        <v>47108</v>
      </c>
      <c r="U259" s="97">
        <f>_xll.qlIndexFixing(AA259,R259,TRUE,_xll.ohTrigger(Trigger,Trigger6M,InterestRatesTrigger))</f>
        <v>2.2254365456760006E-2</v>
      </c>
      <c r="V259" s="97">
        <f>_xll.qlQuoteValue(P259,_xll.ohTrigger(Trigger,Trigger6M,InterestRatesTrigger))</f>
        <v>2.223E-2</v>
      </c>
      <c r="W259" s="94" t="b">
        <f t="shared" si="22"/>
        <v>1</v>
      </c>
      <c r="X259" s="153">
        <f t="shared" si="23"/>
        <v>0.24365456760006704</v>
      </c>
      <c r="Y259" s="50" t="b">
        <f>ABS(X259/10000)&lt;=ABS('General Settings'!$D$32)</f>
        <v>0</v>
      </c>
      <c r="AA259" s="50" t="str">
        <f>_xll.qlSwapIndex(,,O259,SettlementDays,Currency,Calendar,FixedLegTenor,FixedLegBDC,FixedLegDayCounter,Index6M,DiscountingCurve,Permanent,Trigger,ObjectOverwrite)</f>
        <v>obj_0068a#0000</v>
      </c>
      <c r="AB259" s="50" t="str">
        <f>_xll.qlVanillaSwapFromSwapIndex(,AA259,R259)</f>
        <v>obj_008a5#0000</v>
      </c>
    </row>
    <row r="260" spans="13:28" x14ac:dyDescent="0.2">
      <c r="M260" s="94" t="s">
        <v>155</v>
      </c>
      <c r="N260" s="94" t="s">
        <v>112</v>
      </c>
      <c r="O260" s="94" t="s">
        <v>79</v>
      </c>
      <c r="P260" s="94" t="str">
        <f t="shared" si="21"/>
        <v>EUR11F3Y_Quote</v>
      </c>
      <c r="Q260" s="122"/>
      <c r="R260" s="106">
        <f>_xll.qlInterestRateIndexFixingDate(AA260,S260)</f>
        <v>46373</v>
      </c>
      <c r="S260" s="106">
        <f>_xll.qlCalendarAdvance(Calendar,SettlementDate,N260,"mf",TRUE,Trigger)</f>
        <v>46377</v>
      </c>
      <c r="T260" s="106">
        <f>_xll.qlInterestRateIndexMaturity(AA260,S260)</f>
        <v>47473</v>
      </c>
      <c r="U260" s="97">
        <f>_xll.qlIndexFixing(AA260,R260,TRUE,_xll.ohTrigger(Trigger,Trigger6M,InterestRatesTrigger))</f>
        <v>2.2326718319425117E-2</v>
      </c>
      <c r="V260" s="97">
        <f>_xll.qlQuoteValue(P260,_xll.ohTrigger(Trigger,Trigger6M,InterestRatesTrigger))</f>
        <v>2.2320000000000003E-2</v>
      </c>
      <c r="W260" s="94" t="b">
        <f t="shared" si="22"/>
        <v>1</v>
      </c>
      <c r="X260" s="153">
        <f t="shared" si="23"/>
        <v>6.7183194251141387E-2</v>
      </c>
      <c r="Y260" s="50" t="b">
        <f>ABS(X260/10000)&lt;=ABS('General Settings'!$D$32)</f>
        <v>0</v>
      </c>
      <c r="AA260" s="50" t="str">
        <f>_xll.qlSwapIndex(,,O260,SettlementDays,Currency,Calendar,FixedLegTenor,FixedLegBDC,FixedLegDayCounter,Index6M,DiscountingCurve,Permanent,Trigger,ObjectOverwrite)</f>
        <v>obj_00630#0000</v>
      </c>
      <c r="AB260" s="50" t="str">
        <f>_xll.qlVanillaSwapFromSwapIndex(,AA260,R260)</f>
        <v>obj_00883#0000</v>
      </c>
    </row>
    <row r="261" spans="13:28" x14ac:dyDescent="0.2">
      <c r="M261" s="94" t="s">
        <v>155</v>
      </c>
      <c r="N261" s="94" t="s">
        <v>112</v>
      </c>
      <c r="O261" s="94" t="s">
        <v>80</v>
      </c>
      <c r="P261" s="94" t="str">
        <f t="shared" si="21"/>
        <v>EUR11F4Y_Quote</v>
      </c>
      <c r="Q261" s="122"/>
      <c r="R261" s="106">
        <f>_xll.qlInterestRateIndexFixingDate(AA261,S261)</f>
        <v>46373</v>
      </c>
      <c r="S261" s="106">
        <f>_xll.qlCalendarAdvance(Calendar,SettlementDate,N261,"mf",TRUE,Trigger)</f>
        <v>46377</v>
      </c>
      <c r="T261" s="106">
        <f>_xll.qlInterestRateIndexMaturity(AA261,S261)</f>
        <v>47840</v>
      </c>
      <c r="U261" s="97">
        <f>_xll.qlIndexFixing(AA261,R261,TRUE,_xll.ohTrigger(Trigger,Trigger6M,InterestRatesTrigger))</f>
        <v>2.23337322121606E-2</v>
      </c>
      <c r="V261" s="97">
        <f>_xll.qlQuoteValue(P261,_xll.ohTrigger(Trigger,Trigger6M,InterestRatesTrigger))</f>
        <v>2.2320000000000003E-2</v>
      </c>
      <c r="W261" s="94" t="b">
        <f t="shared" si="22"/>
        <v>1</v>
      </c>
      <c r="X261" s="153">
        <f t="shared" si="23"/>
        <v>0.13732212160597057</v>
      </c>
      <c r="Y261" s="50" t="b">
        <f>ABS(X261/10000)&lt;=ABS('General Settings'!$D$32)</f>
        <v>0</v>
      </c>
      <c r="AA261" s="50" t="str">
        <f>_xll.qlSwapIndex(,,O261,SettlementDays,Currency,Calendar,FixedLegTenor,FixedLegBDC,FixedLegDayCounter,Index6M,DiscountingCurve,Permanent,Trigger,ObjectOverwrite)</f>
        <v>obj_00755#0000</v>
      </c>
      <c r="AB261" s="50" t="str">
        <f>_xll.qlVanillaSwapFromSwapIndex(,AA261,R261)</f>
        <v>obj_00851#0000</v>
      </c>
    </row>
    <row r="262" spans="13:28" x14ac:dyDescent="0.2">
      <c r="M262" s="94" t="s">
        <v>155</v>
      </c>
      <c r="N262" s="94" t="s">
        <v>112</v>
      </c>
      <c r="O262" s="94" t="s">
        <v>81</v>
      </c>
      <c r="P262" s="94" t="str">
        <f t="shared" si="21"/>
        <v>EUR11F5Y_Quote</v>
      </c>
      <c r="Q262" s="122"/>
      <c r="R262" s="106">
        <f>_xll.qlInterestRateIndexFixingDate(AA262,S262)</f>
        <v>46373</v>
      </c>
      <c r="S262" s="106">
        <f>_xll.qlCalendarAdvance(Calendar,SettlementDate,N262,"mf",TRUE,Trigger)</f>
        <v>46377</v>
      </c>
      <c r="T262" s="106">
        <f>_xll.qlInterestRateIndexMaturity(AA262,S262)</f>
        <v>48204</v>
      </c>
      <c r="U262" s="97">
        <f>_xll.qlIndexFixing(AA262,R262,TRUE,_xll.ohTrigger(Trigger,Trigger6M,InterestRatesTrigger))</f>
        <v>2.228460658208219E-2</v>
      </c>
      <c r="V262" s="97">
        <f>_xll.qlQuoteValue(P262,_xll.ohTrigger(Trigger,Trigger6M,InterestRatesTrigger))</f>
        <v>2.2269999999999998E-2</v>
      </c>
      <c r="W262" s="94" t="b">
        <f t="shared" si="22"/>
        <v>1</v>
      </c>
      <c r="X262" s="153">
        <f t="shared" si="23"/>
        <v>0.14606582082191816</v>
      </c>
      <c r="Y262" s="50" t="b">
        <f>ABS(X262/10000)&lt;=ABS('General Settings'!$D$32)</f>
        <v>0</v>
      </c>
      <c r="AA262" s="50" t="str">
        <f>_xll.qlSwapIndex(,,O262,SettlementDays,Currency,Calendar,FixedLegTenor,FixedLegBDC,FixedLegDayCounter,Index6M,DiscountingCurve,Permanent,Trigger,ObjectOverwrite)</f>
        <v>obj_005ac#0000</v>
      </c>
      <c r="AB262" s="50" t="str">
        <f>_xll.qlVanillaSwapFromSwapIndex(,AA262,R262)</f>
        <v>obj_0088a#0000</v>
      </c>
    </row>
    <row r="263" spans="13:28" x14ac:dyDescent="0.2">
      <c r="M263" s="94" t="s">
        <v>155</v>
      </c>
      <c r="N263" s="94" t="s">
        <v>112</v>
      </c>
      <c r="O263" s="94" t="s">
        <v>82</v>
      </c>
      <c r="P263" s="94" t="str">
        <f t="shared" si="21"/>
        <v>EUR11F6Y_Quote</v>
      </c>
      <c r="Q263" s="122"/>
      <c r="R263" s="106">
        <f>_xll.qlInterestRateIndexFixingDate(AA263,S263)</f>
        <v>46373</v>
      </c>
      <c r="S263" s="106">
        <f>_xll.qlCalendarAdvance(Calendar,SettlementDate,N263,"mf",TRUE,Trigger)</f>
        <v>46377</v>
      </c>
      <c r="T263" s="106">
        <f>_xll.qlInterestRateIndexMaturity(AA263,S263)</f>
        <v>48569</v>
      </c>
      <c r="U263" s="97">
        <f>_xll.qlIndexFixing(AA263,R263,TRUE,_xll.ohTrigger(Trigger,Trigger6M,InterestRatesTrigger))</f>
        <v>2.219081010401663E-2</v>
      </c>
      <c r="V263" s="97">
        <f>_xll.qlQuoteValue(P263,_xll.ohTrigger(Trigger,Trigger6M,InterestRatesTrigger))</f>
        <v>2.2189999999999998E-2</v>
      </c>
      <c r="W263" s="94" t="b">
        <f t="shared" si="22"/>
        <v>1</v>
      </c>
      <c r="X263" s="153">
        <f t="shared" si="23"/>
        <v>8.1010401663250686E-3</v>
      </c>
      <c r="Y263" s="50" t="b">
        <f>ABS(X263/10000)&lt;=ABS('General Settings'!$D$32)</f>
        <v>0</v>
      </c>
      <c r="AA263" s="50" t="str">
        <f>_xll.qlSwapIndex(,,O263,SettlementDays,Currency,Calendar,FixedLegTenor,FixedLegBDC,FixedLegDayCounter,Index6M,DiscountingCurve,Permanent,Trigger,ObjectOverwrite)</f>
        <v>obj_00733#0000</v>
      </c>
      <c r="AB263" s="50" t="str">
        <f>_xll.qlVanillaSwapFromSwapIndex(,AA263,R263)</f>
        <v>obj_0084c#0000</v>
      </c>
    </row>
    <row r="264" spans="13:28" x14ac:dyDescent="0.2">
      <c r="M264" s="94" t="s">
        <v>155</v>
      </c>
      <c r="N264" s="94" t="s">
        <v>112</v>
      </c>
      <c r="O264" s="94" t="s">
        <v>83</v>
      </c>
      <c r="P264" s="94" t="str">
        <f t="shared" si="21"/>
        <v>EUR11F7Y_Quote</v>
      </c>
      <c r="Q264" s="122"/>
      <c r="R264" s="106">
        <f>_xll.qlInterestRateIndexFixingDate(AA264,S264)</f>
        <v>46373</v>
      </c>
      <c r="S264" s="106">
        <f>_xll.qlCalendarAdvance(Calendar,SettlementDate,N264,"mf",TRUE,Trigger)</f>
        <v>46377</v>
      </c>
      <c r="T264" s="106">
        <f>_xll.qlInterestRateIndexMaturity(AA264,S264)</f>
        <v>48934</v>
      </c>
      <c r="U264" s="97">
        <f>_xll.qlIndexFixing(AA264,R264,TRUE,_xll.ohTrigger(Trigger,Trigger6M,InterestRatesTrigger))</f>
        <v>2.2032427319577764E-2</v>
      </c>
      <c r="V264" s="97">
        <f>_xll.qlQuoteValue(P264,_xll.ohTrigger(Trigger,Trigger6M,InterestRatesTrigger))</f>
        <v>2.2010000000000002E-2</v>
      </c>
      <c r="W264" s="94" t="b">
        <f t="shared" si="22"/>
        <v>1</v>
      </c>
      <c r="X264" s="153">
        <f t="shared" si="23"/>
        <v>0.22427319577762034</v>
      </c>
      <c r="Y264" s="50" t="b">
        <f>ABS(X264/10000)&lt;=ABS('General Settings'!$D$32)</f>
        <v>0</v>
      </c>
      <c r="AA264" s="50" t="str">
        <f>_xll.qlSwapIndex(,,O264,SettlementDays,Currency,Calendar,FixedLegTenor,FixedLegBDC,FixedLegDayCounter,Index6M,DiscountingCurve,Permanent,Trigger,ObjectOverwrite)</f>
        <v>obj_00680#0000</v>
      </c>
      <c r="AB264" s="50" t="str">
        <f>_xll.qlVanillaSwapFromSwapIndex(,AA264,R264)</f>
        <v>obj_00879#0000</v>
      </c>
    </row>
    <row r="265" spans="13:28" x14ac:dyDescent="0.2">
      <c r="M265" s="94" t="s">
        <v>155</v>
      </c>
      <c r="N265" s="94" t="s">
        <v>112</v>
      </c>
      <c r="O265" s="94" t="s">
        <v>84</v>
      </c>
      <c r="P265" s="94" t="str">
        <f t="shared" si="21"/>
        <v>EUR11F8Y_Quote</v>
      </c>
      <c r="Q265" s="122"/>
      <c r="R265" s="106">
        <f>_xll.qlInterestRateIndexFixingDate(AA265,S265)</f>
        <v>46373</v>
      </c>
      <c r="S265" s="106">
        <f>_xll.qlCalendarAdvance(Calendar,SettlementDate,N265,"mf",TRUE,Trigger)</f>
        <v>46377</v>
      </c>
      <c r="T265" s="106">
        <f>_xll.qlInterestRateIndexMaturity(AA265,S265)</f>
        <v>49299</v>
      </c>
      <c r="U265" s="97">
        <f>_xll.qlIndexFixing(AA265,R265,TRUE,_xll.ohTrigger(Trigger,Trigger6M,InterestRatesTrigger))</f>
        <v>2.1823936040504924E-2</v>
      </c>
      <c r="V265" s="97">
        <f>_xll.qlQuoteValue(P265,_xll.ohTrigger(Trigger,Trigger6M,InterestRatesTrigger))</f>
        <v>2.18E-2</v>
      </c>
      <c r="W265" s="94" t="b">
        <f t="shared" si="22"/>
        <v>1</v>
      </c>
      <c r="X265" s="153">
        <f t="shared" si="23"/>
        <v>0.23936040504924511</v>
      </c>
      <c r="Y265" s="50" t="b">
        <f>ABS(X265/10000)&lt;=ABS('General Settings'!$D$32)</f>
        <v>0</v>
      </c>
      <c r="AA265" s="50" t="str">
        <f>_xll.qlSwapIndex(,,O265,SettlementDays,Currency,Calendar,FixedLegTenor,FixedLegBDC,FixedLegDayCounter,Index6M,DiscountingCurve,Permanent,Trigger,ObjectOverwrite)</f>
        <v>obj_005fe#0000</v>
      </c>
      <c r="AB265" s="50" t="str">
        <f>_xll.qlVanillaSwapFromSwapIndex(,AA265,R265)</f>
        <v>obj_007d9#0000</v>
      </c>
    </row>
    <row r="266" spans="13:28" x14ac:dyDescent="0.2">
      <c r="M266" s="94" t="s">
        <v>155</v>
      </c>
      <c r="N266" s="94" t="s">
        <v>112</v>
      </c>
      <c r="O266" s="94" t="s">
        <v>85</v>
      </c>
      <c r="P266" s="94" t="str">
        <f t="shared" si="21"/>
        <v>EUR11F9Y_Quote</v>
      </c>
      <c r="Q266" s="122"/>
      <c r="R266" s="106">
        <f>_xll.qlInterestRateIndexFixingDate(AA266,S266)</f>
        <v>46373</v>
      </c>
      <c r="S266" s="106">
        <f>_xll.qlCalendarAdvance(Calendar,SettlementDate,N266,"mf",TRUE,Trigger)</f>
        <v>46377</v>
      </c>
      <c r="T266" s="106">
        <f>_xll.qlInterestRateIndexMaturity(AA266,S266)</f>
        <v>49664</v>
      </c>
      <c r="U266" s="97">
        <f>_xll.qlIndexFixing(AA266,R266,TRUE,_xll.ohTrigger(Trigger,Trigger6M,InterestRatesTrigger))</f>
        <v>2.1569167396413069E-2</v>
      </c>
      <c r="V266" s="97">
        <f>_xll.qlQuoteValue(P266,_xll.ohTrigger(Trigger,Trigger6M,InterestRatesTrigger))</f>
        <v>2.1560000000000003E-2</v>
      </c>
      <c r="W266" s="94" t="b">
        <f t="shared" si="22"/>
        <v>1</v>
      </c>
      <c r="X266" s="153">
        <f t="shared" si="23"/>
        <v>9.1673964130664642E-2</v>
      </c>
      <c r="Y266" s="50" t="b">
        <f>ABS(X266/10000)&lt;=ABS('General Settings'!$D$32)</f>
        <v>0</v>
      </c>
      <c r="AA266" s="50" t="str">
        <f>_xll.qlSwapIndex(,,O266,SettlementDays,Currency,Calendar,FixedLegTenor,FixedLegBDC,FixedLegDayCounter,Index6M,DiscountingCurve,Permanent,Trigger,ObjectOverwrite)</f>
        <v>obj_0067c#0000</v>
      </c>
      <c r="AB266" s="50" t="str">
        <f>_xll.qlVanillaSwapFromSwapIndex(,AA266,R266)</f>
        <v>obj_007d1#0000</v>
      </c>
    </row>
    <row r="267" spans="13:28" x14ac:dyDescent="0.2">
      <c r="M267" s="94" t="s">
        <v>155</v>
      </c>
      <c r="N267" s="94" t="s">
        <v>112</v>
      </c>
      <c r="O267" s="94" t="s">
        <v>86</v>
      </c>
      <c r="P267" s="94" t="str">
        <f t="shared" si="21"/>
        <v>EUR11F10Y_Quote</v>
      </c>
      <c r="Q267" s="122"/>
      <c r="R267" s="106">
        <f>_xll.qlInterestRateIndexFixingDate(AA267,S267)</f>
        <v>46373</v>
      </c>
      <c r="S267" s="106">
        <f>_xll.qlCalendarAdvance(Calendar,SettlementDate,N267,"mf",TRUE,Trigger)</f>
        <v>46377</v>
      </c>
      <c r="T267" s="106">
        <f>_xll.qlInterestRateIndexMaturity(AA267,S267)</f>
        <v>50031</v>
      </c>
      <c r="U267" s="97">
        <f>_xll.qlIndexFixing(AA267,R267,TRUE,_xll.ohTrigger(Trigger,Trigger6M,InterestRatesTrigger))</f>
        <v>2.1280452097534836E-2</v>
      </c>
      <c r="V267" s="97">
        <f>_xll.qlQuoteValue(P267,_xll.ohTrigger(Trigger,Trigger6M,InterestRatesTrigger))</f>
        <v>2.128E-2</v>
      </c>
      <c r="W267" s="94" t="b">
        <f t="shared" si="22"/>
        <v>1</v>
      </c>
      <c r="X267" s="153">
        <f t="shared" si="23"/>
        <v>4.5209753483585469E-3</v>
      </c>
      <c r="Y267" s="50" t="b">
        <f>ABS(X267/10000)&lt;=ABS('General Settings'!$D$32)</f>
        <v>0</v>
      </c>
      <c r="AA267" s="50" t="str">
        <f>_xll.qlSwapIndex(,,O267,SettlementDays,Currency,Calendar,FixedLegTenor,FixedLegBDC,FixedLegDayCounter,Index6M,DiscountingCurve,Permanent,Trigger,ObjectOverwrite)</f>
        <v>obj_00700#0000</v>
      </c>
      <c r="AB267" s="50" t="str">
        <f>_xll.qlVanillaSwapFromSwapIndex(,AA267,R267)</f>
        <v>obj_008a8#0000</v>
      </c>
    </row>
    <row r="268" spans="13:28" x14ac:dyDescent="0.2">
      <c r="M268" s="94" t="s">
        <v>155</v>
      </c>
      <c r="N268" s="94" t="s">
        <v>112</v>
      </c>
      <c r="O268" s="94" t="s">
        <v>112</v>
      </c>
      <c r="P268" s="94" t="str">
        <f t="shared" si="21"/>
        <v>EUR11F11Y_Quote</v>
      </c>
      <c r="Q268" s="122"/>
      <c r="R268" s="106">
        <f>_xll.qlInterestRateIndexFixingDate(AA268,S268)</f>
        <v>46373</v>
      </c>
      <c r="S268" s="106">
        <f>_xll.qlCalendarAdvance(Calendar,SettlementDate,N268,"mf",TRUE,Trigger)</f>
        <v>46377</v>
      </c>
      <c r="T268" s="106">
        <f>_xll.qlInterestRateIndexMaturity(AA268,S268)</f>
        <v>50395</v>
      </c>
      <c r="U268" s="97">
        <f>_xll.qlIndexFixing(AA268,R268,TRUE,_xll.ohTrigger(Trigger,Trigger6M,InterestRatesTrigger))</f>
        <v>2.0968416994585987E-2</v>
      </c>
      <c r="V268" s="97">
        <f>_xll.qlQuoteValue(P268,_xll.ohTrigger(Trigger,Trigger6M,InterestRatesTrigger))</f>
        <v>2.0979999999999999E-2</v>
      </c>
      <c r="W268" s="94" t="b">
        <f t="shared" si="22"/>
        <v>1</v>
      </c>
      <c r="X268" s="153">
        <f t="shared" si="23"/>
        <v>-0.11583005414012026</v>
      </c>
      <c r="Y268" s="50" t="b">
        <f>ABS(X268/10000)&lt;=ABS('General Settings'!$D$32)</f>
        <v>0</v>
      </c>
      <c r="AA268" s="50" t="str">
        <f>_xll.qlSwapIndex(,,O268,SettlementDays,Currency,Calendar,FixedLegTenor,FixedLegBDC,FixedLegDayCounter,Index6M,DiscountingCurve,Permanent,Trigger,ObjectOverwrite)</f>
        <v>obj_0060f#0000</v>
      </c>
      <c r="AB268" s="50" t="str">
        <f>_xll.qlVanillaSwapFromSwapIndex(,AA268,R268)</f>
        <v>obj_0078f#0000</v>
      </c>
    </row>
    <row r="269" spans="13:28" x14ac:dyDescent="0.2">
      <c r="M269" s="94" t="s">
        <v>155</v>
      </c>
      <c r="N269" s="94" t="s">
        <v>112</v>
      </c>
      <c r="O269" s="94" t="s">
        <v>87</v>
      </c>
      <c r="P269" s="94" t="str">
        <f t="shared" si="21"/>
        <v>EUR11F12Y_Quote</v>
      </c>
      <c r="Q269" s="122"/>
      <c r="R269" s="106">
        <f>_xll.qlInterestRateIndexFixingDate(AA269,S269)</f>
        <v>46373</v>
      </c>
      <c r="S269" s="106">
        <f>_xll.qlCalendarAdvance(Calendar,SettlementDate,N269,"mf",TRUE,Trigger)</f>
        <v>46377</v>
      </c>
      <c r="T269" s="106">
        <f>_xll.qlInterestRateIndexMaturity(AA269,S269)</f>
        <v>50760</v>
      </c>
      <c r="U269" s="97">
        <f>_xll.qlIndexFixing(AA269,R269,TRUE,_xll.ohTrigger(Trigger,Trigger6M,InterestRatesTrigger))</f>
        <v>2.0651743154251806E-2</v>
      </c>
      <c r="V269" s="97">
        <f>_xll.qlQuoteValue(P269,_xll.ohTrigger(Trigger,Trigger6M,InterestRatesTrigger))</f>
        <v>2.0659999999999998E-2</v>
      </c>
      <c r="W269" s="94" t="b">
        <f t="shared" si="22"/>
        <v>1</v>
      </c>
      <c r="X269" s="153">
        <f t="shared" si="23"/>
        <v>-8.2568457481918545E-2</v>
      </c>
      <c r="Y269" s="50" t="b">
        <f>ABS(X269/10000)&lt;=ABS('General Settings'!$D$32)</f>
        <v>0</v>
      </c>
      <c r="AA269" s="50" t="str">
        <f>_xll.qlSwapIndex(,,O269,SettlementDays,Currency,Calendar,FixedLegTenor,FixedLegBDC,FixedLegDayCounter,Index6M,DiscountingCurve,Permanent,Trigger,ObjectOverwrite)</f>
        <v>obj_00761#0000</v>
      </c>
      <c r="AB269" s="50" t="str">
        <f>_xll.qlVanillaSwapFromSwapIndex(,AA269,R269)</f>
        <v>obj_00898#0000</v>
      </c>
    </row>
    <row r="270" spans="13:28" x14ac:dyDescent="0.2">
      <c r="M270" s="94" t="s">
        <v>155</v>
      </c>
      <c r="N270" s="94" t="s">
        <v>112</v>
      </c>
      <c r="O270" s="94" t="s">
        <v>113</v>
      </c>
      <c r="P270" s="94" t="str">
        <f t="shared" ref="P270:P333" si="24">Currency&amp;SUBSTITUTE(N270,"Y","F")&amp;O270&amp;QuoteSuffix</f>
        <v>EUR11F13Y_Quote</v>
      </c>
      <c r="Q270" s="122"/>
      <c r="R270" s="106">
        <f>_xll.qlInterestRateIndexFixingDate(AA270,S270)</f>
        <v>46373</v>
      </c>
      <c r="S270" s="106">
        <f>_xll.qlCalendarAdvance(Calendar,SettlementDate,N270,"mf",TRUE,Trigger)</f>
        <v>46377</v>
      </c>
      <c r="T270" s="106">
        <f>_xll.qlInterestRateIndexMaturity(AA270,S270)</f>
        <v>51125</v>
      </c>
      <c r="U270" s="97">
        <f>_xll.qlIndexFixing(AA270,R270,TRUE,_xll.ohTrigger(Trigger,Trigger6M,InterestRatesTrigger))</f>
        <v>2.0345809898021289E-2</v>
      </c>
      <c r="V270" s="97">
        <f>_xll.qlQuoteValue(P270,_xll.ohTrigger(Trigger,Trigger6M,InterestRatesTrigger))</f>
        <v>2.035E-2</v>
      </c>
      <c r="W270" s="94" t="b">
        <f t="shared" si="22"/>
        <v>1</v>
      </c>
      <c r="X270" s="153">
        <f t="shared" si="23"/>
        <v>-4.1901019787113358E-2</v>
      </c>
      <c r="Y270" s="50" t="b">
        <f>ABS(X270/10000)&lt;=ABS('General Settings'!$D$32)</f>
        <v>0</v>
      </c>
      <c r="AA270" s="50" t="str">
        <f>_xll.qlSwapIndex(,,O270,SettlementDays,Currency,Calendar,FixedLegTenor,FixedLegBDC,FixedLegDayCounter,Index6M,DiscountingCurve,Permanent,Trigger,ObjectOverwrite)</f>
        <v>obj_00683#0000</v>
      </c>
      <c r="AB270" s="50" t="str">
        <f>_xll.qlVanillaSwapFromSwapIndex(,AA270,R270)</f>
        <v>obj_00886#0000</v>
      </c>
    </row>
    <row r="271" spans="13:28" x14ac:dyDescent="0.2">
      <c r="M271" s="94" t="s">
        <v>155</v>
      </c>
      <c r="N271" s="94" t="s">
        <v>112</v>
      </c>
      <c r="O271" s="94" t="s">
        <v>114</v>
      </c>
      <c r="P271" s="94" t="str">
        <f t="shared" si="24"/>
        <v>EUR11F14Y_Quote</v>
      </c>
      <c r="Q271" s="122"/>
      <c r="R271" s="106">
        <f>_xll.qlInterestRateIndexFixingDate(AA271,S271)</f>
        <v>46373</v>
      </c>
      <c r="S271" s="106">
        <f>_xll.qlCalendarAdvance(Calendar,SettlementDate,N271,"mf",TRUE,Trigger)</f>
        <v>46377</v>
      </c>
      <c r="T271" s="106">
        <f>_xll.qlInterestRateIndexMaturity(AA271,S271)</f>
        <v>51491</v>
      </c>
      <c r="U271" s="97">
        <f>_xll.qlIndexFixing(AA271,R271,TRUE,_xll.ohTrigger(Trigger,Trigger6M,InterestRatesTrigger))</f>
        <v>2.0066910418721794E-2</v>
      </c>
      <c r="V271" s="97">
        <f>_xll.qlQuoteValue(P271,_xll.ohTrigger(Trigger,Trigger6M,InterestRatesTrigger))</f>
        <v>2.0049999999999998E-2</v>
      </c>
      <c r="W271" s="94" t="b">
        <f t="shared" ref="W271:W334" si="25">NOT(ISERROR(V271))</f>
        <v>1</v>
      </c>
      <c r="X271" s="153">
        <f t="shared" ref="X271:X334" si="26">(U271-V271)*10000</f>
        <v>0.16910418721795273</v>
      </c>
      <c r="Y271" s="50" t="b">
        <f>ABS(X271/10000)&lt;=ABS('General Settings'!$D$32)</f>
        <v>0</v>
      </c>
      <c r="AA271" s="50" t="str">
        <f>_xll.qlSwapIndex(,,O271,SettlementDays,Currency,Calendar,FixedLegTenor,FixedLegBDC,FixedLegDayCounter,Index6M,DiscountingCurve,Permanent,Trigger,ObjectOverwrite)</f>
        <v>obj_00609#0000</v>
      </c>
      <c r="AB271" s="50" t="str">
        <f>_xll.qlVanillaSwapFromSwapIndex(,AA271,R271)</f>
        <v>obj_00789#0000</v>
      </c>
    </row>
    <row r="272" spans="13:28" x14ac:dyDescent="0.2">
      <c r="M272" s="94" t="s">
        <v>155</v>
      </c>
      <c r="N272" s="94" t="s">
        <v>112</v>
      </c>
      <c r="O272" s="94" t="s">
        <v>88</v>
      </c>
      <c r="P272" s="94" t="str">
        <f t="shared" si="24"/>
        <v>EUR11F15Y_Quote</v>
      </c>
      <c r="Q272" s="122"/>
      <c r="R272" s="106">
        <f>_xll.qlInterestRateIndexFixingDate(AA272,S272)</f>
        <v>46373</v>
      </c>
      <c r="S272" s="106">
        <f>_xll.qlCalendarAdvance(Calendar,SettlementDate,N272,"mf",TRUE,Trigger)</f>
        <v>46377</v>
      </c>
      <c r="T272" s="106">
        <f>_xll.qlInterestRateIndexMaturity(AA272,S272)</f>
        <v>51858</v>
      </c>
      <c r="U272" s="97">
        <f>_xll.qlIndexFixing(AA272,R272,TRUE,_xll.ohTrigger(Trigger,Trigger6M,InterestRatesTrigger))</f>
        <v>1.9802978510455507E-2</v>
      </c>
      <c r="V272" s="97">
        <f>_xll.qlQuoteValue(P272,_xll.ohTrigger(Trigger,Trigger6M,InterestRatesTrigger))</f>
        <v>1.9779999999999999E-2</v>
      </c>
      <c r="W272" s="94" t="b">
        <f t="shared" si="25"/>
        <v>1</v>
      </c>
      <c r="X272" s="153">
        <f t="shared" si="26"/>
        <v>0.22978510455507611</v>
      </c>
      <c r="Y272" s="50" t="b">
        <f>ABS(X272/10000)&lt;=ABS('General Settings'!$D$32)</f>
        <v>0</v>
      </c>
      <c r="AA272" s="50" t="str">
        <f>_xll.qlSwapIndex(,,O272,SettlementDays,Currency,Calendar,FixedLegTenor,FixedLegBDC,FixedLegDayCounter,Index6M,DiscountingCurve,Permanent,Trigger,ObjectOverwrite)</f>
        <v>obj_006dc#0000</v>
      </c>
      <c r="AB272" s="50" t="str">
        <f>_xll.qlVanillaSwapFromSwapIndex(,AA272,R272)</f>
        <v>obj_00796#0000</v>
      </c>
    </row>
    <row r="273" spans="13:28" x14ac:dyDescent="0.2">
      <c r="M273" s="94" t="s">
        <v>155</v>
      </c>
      <c r="N273" s="94" t="s">
        <v>112</v>
      </c>
      <c r="O273" s="94" t="s">
        <v>89</v>
      </c>
      <c r="P273" s="94" t="str">
        <f t="shared" si="24"/>
        <v>EUR11F20Y_Quote</v>
      </c>
      <c r="Q273" s="122"/>
      <c r="R273" s="106">
        <f>_xll.qlInterestRateIndexFixingDate(AA273,S273)</f>
        <v>46373</v>
      </c>
      <c r="S273" s="106">
        <f>_xll.qlCalendarAdvance(Calendar,SettlementDate,N273,"mf",TRUE,Trigger)</f>
        <v>46377</v>
      </c>
      <c r="T273" s="106">
        <f>_xll.qlInterestRateIndexMaturity(AA273,S273)</f>
        <v>53682</v>
      </c>
      <c r="U273" s="97">
        <f>_xll.qlIndexFixing(AA273,R273,TRUE,_xll.ohTrigger(Trigger,Trigger6M,InterestRatesTrigger))</f>
        <v>1.8763844370249964E-2</v>
      </c>
      <c r="V273" s="97">
        <f>_xll.qlQuoteValue(P273,_xll.ohTrigger(Trigger,Trigger6M,InterestRatesTrigger))</f>
        <v>1.8749999999999999E-2</v>
      </c>
      <c r="W273" s="94" t="b">
        <f t="shared" si="25"/>
        <v>1</v>
      </c>
      <c r="X273" s="153">
        <f t="shared" si="26"/>
        <v>0.13844370249965071</v>
      </c>
      <c r="Y273" s="50" t="b">
        <f>ABS(X273/10000)&lt;=ABS('General Settings'!$D$32)</f>
        <v>0</v>
      </c>
      <c r="AA273" s="50" t="str">
        <f>_xll.qlSwapIndex(,,O273,SettlementDays,Currency,Calendar,FixedLegTenor,FixedLegBDC,FixedLegDayCounter,Index6M,DiscountingCurve,Permanent,Trigger,ObjectOverwrite)</f>
        <v>obj_00706#0000</v>
      </c>
      <c r="AB273" s="50" t="str">
        <f>_xll.qlVanillaSwapFromSwapIndex(,AA273,R273)</f>
        <v>obj_00890#0000</v>
      </c>
    </row>
    <row r="274" spans="13:28" x14ac:dyDescent="0.2">
      <c r="M274" s="94" t="s">
        <v>155</v>
      </c>
      <c r="N274" s="94" t="s">
        <v>112</v>
      </c>
      <c r="O274" s="94" t="s">
        <v>90</v>
      </c>
      <c r="P274" s="94" t="str">
        <f t="shared" si="24"/>
        <v>EUR11F25Y_Quote</v>
      </c>
      <c r="Q274" s="122"/>
      <c r="R274" s="106">
        <f>_xll.qlInterestRateIndexFixingDate(AA274,S274)</f>
        <v>46373</v>
      </c>
      <c r="S274" s="106">
        <f>_xll.qlCalendarAdvance(Calendar,SettlementDate,N274,"mf",TRUE,Trigger)</f>
        <v>46377</v>
      </c>
      <c r="T274" s="106">
        <f>_xll.qlInterestRateIndexMaturity(AA274,S274)</f>
        <v>55508</v>
      </c>
      <c r="U274" s="97">
        <f>_xll.qlIndexFixing(AA274,R274,TRUE,_xll.ohTrigger(Trigger,Trigger6M,InterestRatesTrigger))</f>
        <v>1.8228088117666481E-2</v>
      </c>
      <c r="V274" s="97">
        <f>_xll.qlQuoteValue(P274,_xll.ohTrigger(Trigger,Trigger6M,InterestRatesTrigger))</f>
        <v>1.822E-2</v>
      </c>
      <c r="W274" s="94" t="b">
        <f t="shared" si="25"/>
        <v>1</v>
      </c>
      <c r="X274" s="153">
        <f t="shared" si="26"/>
        <v>8.088117666480571E-2</v>
      </c>
      <c r="Y274" s="50" t="b">
        <f>ABS(X274/10000)&lt;=ABS('General Settings'!$D$32)</f>
        <v>0</v>
      </c>
      <c r="AA274" s="50" t="str">
        <f>_xll.qlSwapIndex(,,O274,SettlementDays,Currency,Calendar,FixedLegTenor,FixedLegBDC,FixedLegDayCounter,Index6M,DiscountingCurve,Permanent,Trigger,ObjectOverwrite)</f>
        <v>obj_00640#0000</v>
      </c>
      <c r="AB274" s="50" t="str">
        <f>_xll.qlVanillaSwapFromSwapIndex(,AA274,R274)</f>
        <v>obj_00792#0000</v>
      </c>
    </row>
    <row r="275" spans="13:28" x14ac:dyDescent="0.2">
      <c r="M275" s="197" t="s">
        <v>155</v>
      </c>
      <c r="N275" s="197" t="s">
        <v>112</v>
      </c>
      <c r="O275" s="197" t="s">
        <v>92</v>
      </c>
      <c r="P275" s="197" t="str">
        <f t="shared" si="24"/>
        <v>EUR11F30Y_Quote</v>
      </c>
      <c r="Q275" s="162"/>
      <c r="R275" s="198">
        <f>_xll.qlInterestRateIndexFixingDate(AA275,S275)</f>
        <v>46373</v>
      </c>
      <c r="S275" s="198">
        <f>_xll.qlCalendarAdvance(Calendar,SettlementDate,N275,"mf",TRUE,Trigger)</f>
        <v>46377</v>
      </c>
      <c r="T275" s="198">
        <f>_xll.qlInterestRateIndexMaturity(AA275,S275)</f>
        <v>57335</v>
      </c>
      <c r="U275" s="199">
        <f>_xll.qlIndexFixing(AA275,R275,TRUE,_xll.ohTrigger(Trigger,Trigger6M,InterestRatesTrigger))</f>
        <v>1.7729397111147103E-2</v>
      </c>
      <c r="V275" s="199">
        <f>_xll.qlQuoteValue(P275,_xll.ohTrigger(Trigger,Trigger6M,InterestRatesTrigger))</f>
        <v>1.772E-2</v>
      </c>
      <c r="W275" s="197" t="b">
        <f t="shared" si="25"/>
        <v>1</v>
      </c>
      <c r="X275" s="200">
        <f t="shared" si="26"/>
        <v>9.3971111471032043E-2</v>
      </c>
      <c r="Y275" s="161" t="b">
        <f>ABS(X275/10000)&lt;=ABS('General Settings'!$D$32)</f>
        <v>0</v>
      </c>
      <c r="AA275" s="50" t="str">
        <f>_xll.qlSwapIndex(,,O275,SettlementDays,Currency,Calendar,FixedLegTenor,FixedLegBDC,FixedLegDayCounter,Index6M,DiscountingCurve,Permanent,Trigger,ObjectOverwrite)</f>
        <v>obj_006ca#0000</v>
      </c>
      <c r="AB275" s="50" t="str">
        <f>_xll.qlVanillaSwapFromSwapIndex(,AA275,R275)</f>
        <v>obj_00817#0000</v>
      </c>
    </row>
    <row r="276" spans="13:28" x14ac:dyDescent="0.2">
      <c r="M276" s="201" t="s">
        <v>155</v>
      </c>
      <c r="N276" s="201" t="s">
        <v>87</v>
      </c>
      <c r="O276" s="201" t="s">
        <v>33</v>
      </c>
      <c r="P276" s="201" t="str">
        <f t="shared" si="24"/>
        <v>EUR12F1Y_Quote</v>
      </c>
      <c r="Q276" s="166"/>
      <c r="R276" s="202">
        <f>_xll.qlInterestRateIndexFixingDate(AA276,S276)</f>
        <v>46738</v>
      </c>
      <c r="S276" s="202">
        <f>_xll.qlCalendarAdvance(Calendar,SettlementDate,N276,"mf",TRUE,Trigger)</f>
        <v>46742</v>
      </c>
      <c r="T276" s="202">
        <f>_xll.qlInterestRateIndexMaturity(AA276,S276)</f>
        <v>47108</v>
      </c>
      <c r="U276" s="203">
        <f>_xll.qlIndexFixing(AA276,R276,TRUE,_xll.ohTrigger(Trigger,Trigger6M,InterestRatesTrigger))</f>
        <v>2.24571275019112E-2</v>
      </c>
      <c r="V276" s="203">
        <f>_xll.qlQuoteValue(P276,_xll.ohTrigger(Trigger,Trigger6M,InterestRatesTrigger))</f>
        <v>2.2450000000000001E-2</v>
      </c>
      <c r="W276" s="201" t="b">
        <f t="shared" si="25"/>
        <v>1</v>
      </c>
      <c r="X276" s="204">
        <f t="shared" si="26"/>
        <v>7.1275019111992355E-2</v>
      </c>
      <c r="Y276" s="149" t="b">
        <f>ABS(X276/10000)&lt;=ABS('General Settings'!$D$32)</f>
        <v>0</v>
      </c>
      <c r="AA276" s="50" t="str">
        <f>_xll.qlSwapIndex(,,O276,SettlementDays,Currency,Calendar,FixedLegTenor,FixedLegBDC,FixedLegDayCounter,Index6M,DiscountingCurve,Permanent,Trigger,ObjectOverwrite)</f>
        <v>obj_00676#0000</v>
      </c>
      <c r="AB276" s="50" t="str">
        <f>_xll.qlVanillaSwapFromSwapIndex(,AA276,R276)</f>
        <v>obj_00863#0000</v>
      </c>
    </row>
    <row r="277" spans="13:28" x14ac:dyDescent="0.2">
      <c r="M277" s="94" t="s">
        <v>155</v>
      </c>
      <c r="N277" s="94" t="s">
        <v>87</v>
      </c>
      <c r="O277" s="94" t="s">
        <v>78</v>
      </c>
      <c r="P277" s="94" t="str">
        <f t="shared" si="24"/>
        <v>EUR12F2Y_Quote</v>
      </c>
      <c r="Q277" s="122"/>
      <c r="R277" s="106">
        <f>_xll.qlInterestRateIndexFixingDate(AA277,S277)</f>
        <v>46738</v>
      </c>
      <c r="S277" s="106">
        <f>_xll.qlCalendarAdvance(Calendar,SettlementDate,N277,"mf",TRUE,Trigger)</f>
        <v>46742</v>
      </c>
      <c r="T277" s="106">
        <f>_xll.qlInterestRateIndexMaturity(AA277,S277)</f>
        <v>47473</v>
      </c>
      <c r="U277" s="97">
        <f>_xll.qlIndexFixing(AA277,R277,TRUE,_xll.ohTrigger(Trigger,Trigger6M,InterestRatesTrigger))</f>
        <v>2.2466508907420638E-2</v>
      </c>
      <c r="V277" s="97">
        <f>_xll.qlQuoteValue(P277,_xll.ohTrigger(Trigger,Trigger6M,InterestRatesTrigger))</f>
        <v>2.2480000000000003E-2</v>
      </c>
      <c r="W277" s="94" t="b">
        <f t="shared" si="25"/>
        <v>1</v>
      </c>
      <c r="X277" s="153">
        <f t="shared" si="26"/>
        <v>-0.13491092579365205</v>
      </c>
      <c r="Y277" s="50" t="b">
        <f>ABS(X277/10000)&lt;=ABS('General Settings'!$D$32)</f>
        <v>0</v>
      </c>
      <c r="AA277" s="50" t="str">
        <f>_xll.qlSwapIndex(,,O277,SettlementDays,Currency,Calendar,FixedLegTenor,FixedLegBDC,FixedLegDayCounter,Index6M,DiscountingCurve,Permanent,Trigger,ObjectOverwrite)</f>
        <v>obj_00585#0000</v>
      </c>
      <c r="AB277" s="50" t="str">
        <f>_xll.qlVanillaSwapFromSwapIndex(,AA277,R277)</f>
        <v>obj_00782#0000</v>
      </c>
    </row>
    <row r="278" spans="13:28" x14ac:dyDescent="0.2">
      <c r="M278" s="94" t="s">
        <v>155</v>
      </c>
      <c r="N278" s="94" t="s">
        <v>87</v>
      </c>
      <c r="O278" s="94" t="s">
        <v>79</v>
      </c>
      <c r="P278" s="94" t="str">
        <f t="shared" si="24"/>
        <v>EUR12F3Y_Quote</v>
      </c>
      <c r="Q278" s="122"/>
      <c r="R278" s="106">
        <f>_xll.qlInterestRateIndexFixingDate(AA278,S278)</f>
        <v>46738</v>
      </c>
      <c r="S278" s="106">
        <f>_xll.qlCalendarAdvance(Calendar,SettlementDate,N278,"mf",TRUE,Trigger)</f>
        <v>46742</v>
      </c>
      <c r="T278" s="106">
        <f>_xll.qlInterestRateIndexMaturity(AA278,S278)</f>
        <v>47840</v>
      </c>
      <c r="U278" s="97">
        <f>_xll.qlIndexFixing(AA278,R278,TRUE,_xll.ohTrigger(Trigger,Trigger6M,InterestRatesTrigger))</f>
        <v>2.2430179590114455E-2</v>
      </c>
      <c r="V278" s="97">
        <f>_xll.qlQuoteValue(P278,_xll.ohTrigger(Trigger,Trigger6M,InterestRatesTrigger))</f>
        <v>2.2419999999999999E-2</v>
      </c>
      <c r="W278" s="94" t="b">
        <f t="shared" si="25"/>
        <v>1</v>
      </c>
      <c r="X278" s="153">
        <f t="shared" si="26"/>
        <v>0.10179590114456349</v>
      </c>
      <c r="Y278" s="50" t="b">
        <f>ABS(X278/10000)&lt;=ABS('General Settings'!$D$32)</f>
        <v>0</v>
      </c>
      <c r="AA278" s="50" t="str">
        <f>_xll.qlSwapIndex(,,O278,SettlementDays,Currency,Calendar,FixedLegTenor,FixedLegBDC,FixedLegDayCounter,Index6M,DiscountingCurve,Permanent,Trigger,ObjectOverwrite)</f>
        <v>obj_0075d#0000</v>
      </c>
      <c r="AB278" s="50" t="str">
        <f>_xll.qlVanillaSwapFromSwapIndex(,AA278,R278)</f>
        <v>obj_007c1#0000</v>
      </c>
    </row>
    <row r="279" spans="13:28" x14ac:dyDescent="0.2">
      <c r="M279" s="94" t="s">
        <v>155</v>
      </c>
      <c r="N279" s="94" t="s">
        <v>87</v>
      </c>
      <c r="O279" s="94" t="s">
        <v>80</v>
      </c>
      <c r="P279" s="94" t="str">
        <f t="shared" si="24"/>
        <v>EUR12F4Y_Quote</v>
      </c>
      <c r="Q279" s="122"/>
      <c r="R279" s="106">
        <f>_xll.qlInterestRateIndexFixingDate(AA279,S279)</f>
        <v>46738</v>
      </c>
      <c r="S279" s="106">
        <f>_xll.qlCalendarAdvance(Calendar,SettlementDate,N279,"mf",TRUE,Trigger)</f>
        <v>46742</v>
      </c>
      <c r="T279" s="106">
        <f>_xll.qlInterestRateIndexMaturity(AA279,S279)</f>
        <v>48204</v>
      </c>
      <c r="U279" s="97">
        <f>_xll.qlIndexFixing(AA279,R279,TRUE,_xll.ohTrigger(Trigger,Trigger6M,InterestRatesTrigger))</f>
        <v>2.2344849028039765E-2</v>
      </c>
      <c r="V279" s="97">
        <f>_xll.qlQuoteValue(P279,_xll.ohTrigger(Trigger,Trigger6M,InterestRatesTrigger))</f>
        <v>2.2330000000000003E-2</v>
      </c>
      <c r="W279" s="94" t="b">
        <f t="shared" si="25"/>
        <v>1</v>
      </c>
      <c r="X279" s="153">
        <f t="shared" si="26"/>
        <v>0.14849028039762291</v>
      </c>
      <c r="Y279" s="50" t="b">
        <f>ABS(X279/10000)&lt;=ABS('General Settings'!$D$32)</f>
        <v>0</v>
      </c>
      <c r="AA279" s="50" t="str">
        <f>_xll.qlSwapIndex(,,O279,SettlementDays,Currency,Calendar,FixedLegTenor,FixedLegBDC,FixedLegDayCounter,Index6M,DiscountingCurve,Permanent,Trigger,ObjectOverwrite)</f>
        <v>obj_00602#0000</v>
      </c>
      <c r="AB279" s="50" t="str">
        <f>_xll.qlVanillaSwapFromSwapIndex(,AA279,R279)</f>
        <v>obj_00859#0000</v>
      </c>
    </row>
    <row r="280" spans="13:28" x14ac:dyDescent="0.2">
      <c r="M280" s="94" t="s">
        <v>155</v>
      </c>
      <c r="N280" s="94" t="s">
        <v>87</v>
      </c>
      <c r="O280" s="94" t="s">
        <v>81</v>
      </c>
      <c r="P280" s="94" t="str">
        <f t="shared" si="24"/>
        <v>EUR12F5Y_Quote</v>
      </c>
      <c r="Q280" s="122"/>
      <c r="R280" s="106">
        <f>_xll.qlInterestRateIndexFixingDate(AA280,S280)</f>
        <v>46738</v>
      </c>
      <c r="S280" s="106">
        <f>_xll.qlCalendarAdvance(Calendar,SettlementDate,N280,"mf",TRUE,Trigger)</f>
        <v>46742</v>
      </c>
      <c r="T280" s="106">
        <f>_xll.qlInterestRateIndexMaturity(AA280,S280)</f>
        <v>48569</v>
      </c>
      <c r="U280" s="97">
        <f>_xll.qlIndexFixing(AA280,R280,TRUE,_xll.ohTrigger(Trigger,Trigger6M,InterestRatesTrigger))</f>
        <v>2.2219561302118822E-2</v>
      </c>
      <c r="V280" s="97">
        <f>_xll.qlQuoteValue(P280,_xll.ohTrigger(Trigger,Trigger6M,InterestRatesTrigger))</f>
        <v>2.223E-2</v>
      </c>
      <c r="W280" s="94" t="b">
        <f t="shared" si="25"/>
        <v>1</v>
      </c>
      <c r="X280" s="153">
        <f t="shared" si="26"/>
        <v>-0.10438697881177961</v>
      </c>
      <c r="Y280" s="50" t="b">
        <f>ABS(X280/10000)&lt;=ABS('General Settings'!$D$32)</f>
        <v>0</v>
      </c>
      <c r="AA280" s="50" t="str">
        <f>_xll.qlSwapIndex(,,O280,SettlementDays,Currency,Calendar,FixedLegTenor,FixedLegBDC,FixedLegDayCounter,Index6M,DiscountingCurve,Permanent,Trigger,ObjectOverwrite)</f>
        <v>obj_006a5#0000</v>
      </c>
      <c r="AB280" s="50" t="str">
        <f>_xll.qlVanillaSwapFromSwapIndex(,AA280,R280)</f>
        <v>obj_0084f#0000</v>
      </c>
    </row>
    <row r="281" spans="13:28" x14ac:dyDescent="0.2">
      <c r="M281" s="94" t="s">
        <v>155</v>
      </c>
      <c r="N281" s="94" t="s">
        <v>87</v>
      </c>
      <c r="O281" s="94" t="s">
        <v>82</v>
      </c>
      <c r="P281" s="94" t="str">
        <f t="shared" si="24"/>
        <v>EUR12F6Y_Quote</v>
      </c>
      <c r="Q281" s="122"/>
      <c r="R281" s="106">
        <f>_xll.qlInterestRateIndexFixingDate(AA281,S281)</f>
        <v>46738</v>
      </c>
      <c r="S281" s="106">
        <f>_xll.qlCalendarAdvance(Calendar,SettlementDate,N281,"mf",TRUE,Trigger)</f>
        <v>46742</v>
      </c>
      <c r="T281" s="106">
        <f>_xll.qlInterestRateIndexMaturity(AA281,S281)</f>
        <v>48934</v>
      </c>
      <c r="U281" s="97">
        <f>_xll.qlIndexFixing(AA281,R281,TRUE,_xll.ohTrigger(Trigger,Trigger6M,InterestRatesTrigger))</f>
        <v>2.2028235156520162E-2</v>
      </c>
      <c r="V281" s="97">
        <f>_xll.qlQuoteValue(P281,_xll.ohTrigger(Trigger,Trigger6M,InterestRatesTrigger))</f>
        <v>2.2010000000000002E-2</v>
      </c>
      <c r="W281" s="94" t="b">
        <f t="shared" si="25"/>
        <v>1</v>
      </c>
      <c r="X281" s="153">
        <f t="shared" si="26"/>
        <v>0.18235156520159806</v>
      </c>
      <c r="Y281" s="50" t="b">
        <f>ABS(X281/10000)&lt;=ABS('General Settings'!$D$32)</f>
        <v>0</v>
      </c>
      <c r="AA281" s="50" t="str">
        <f>_xll.qlSwapIndex(,,O281,SettlementDays,Currency,Calendar,FixedLegTenor,FixedLegBDC,FixedLegDayCounter,Index6M,DiscountingCurve,Permanent,Trigger,ObjectOverwrite)</f>
        <v>obj_006d5#0000</v>
      </c>
      <c r="AB281" s="50" t="str">
        <f>_xll.qlVanillaSwapFromSwapIndex(,AA281,R281)</f>
        <v>obj_007ff#0000</v>
      </c>
    </row>
    <row r="282" spans="13:28" x14ac:dyDescent="0.2">
      <c r="M282" s="94" t="s">
        <v>155</v>
      </c>
      <c r="N282" s="94" t="s">
        <v>87</v>
      </c>
      <c r="O282" s="94" t="s">
        <v>83</v>
      </c>
      <c r="P282" s="94" t="str">
        <f t="shared" si="24"/>
        <v>EUR12F7Y_Quote</v>
      </c>
      <c r="Q282" s="122"/>
      <c r="R282" s="106">
        <f>_xll.qlInterestRateIndexFixingDate(AA282,S282)</f>
        <v>46738</v>
      </c>
      <c r="S282" s="106">
        <f>_xll.qlCalendarAdvance(Calendar,SettlementDate,N282,"mf",TRUE,Trigger)</f>
        <v>46742</v>
      </c>
      <c r="T282" s="106">
        <f>_xll.qlInterestRateIndexMaturity(AA282,S282)</f>
        <v>49299</v>
      </c>
      <c r="U282" s="97">
        <f>_xll.qlIndexFixing(AA282,R282,TRUE,_xll.ohTrigger(Trigger,Trigger6M,InterestRatesTrigger))</f>
        <v>2.178794505422206E-2</v>
      </c>
      <c r="V282" s="97">
        <f>_xll.qlQuoteValue(P282,_xll.ohTrigger(Trigger,Trigger6M,InterestRatesTrigger))</f>
        <v>2.1770000000000001E-2</v>
      </c>
      <c r="W282" s="94" t="b">
        <f t="shared" si="25"/>
        <v>1</v>
      </c>
      <c r="X282" s="153">
        <f t="shared" si="26"/>
        <v>0.17945054222059248</v>
      </c>
      <c r="Y282" s="50" t="b">
        <f>ABS(X282/10000)&lt;=ABS('General Settings'!$D$32)</f>
        <v>0</v>
      </c>
      <c r="AA282" s="50" t="str">
        <f>_xll.qlSwapIndex(,,O282,SettlementDays,Currency,Calendar,FixedLegTenor,FixedLegBDC,FixedLegDayCounter,Index6M,DiscountingCurve,Permanent,Trigger,ObjectOverwrite)</f>
        <v>obj_0067e#0000</v>
      </c>
      <c r="AB282" s="50" t="str">
        <f>_xll.qlVanillaSwapFromSwapIndex(,AA282,R282)</f>
        <v>obj_00810#0000</v>
      </c>
    </row>
    <row r="283" spans="13:28" x14ac:dyDescent="0.2">
      <c r="M283" s="94" t="s">
        <v>155</v>
      </c>
      <c r="N283" s="94" t="s">
        <v>87</v>
      </c>
      <c r="O283" s="94" t="s">
        <v>84</v>
      </c>
      <c r="P283" s="94" t="str">
        <f t="shared" si="24"/>
        <v>EUR12F8Y_Quote</v>
      </c>
      <c r="Q283" s="122"/>
      <c r="R283" s="106">
        <f>_xll.qlInterestRateIndexFixingDate(AA283,S283)</f>
        <v>46738</v>
      </c>
      <c r="S283" s="106">
        <f>_xll.qlCalendarAdvance(Calendar,SettlementDate,N283,"mf",TRUE,Trigger)</f>
        <v>46742</v>
      </c>
      <c r="T283" s="106">
        <f>_xll.qlInterestRateIndexMaturity(AA283,S283)</f>
        <v>49664</v>
      </c>
      <c r="U283" s="97">
        <f>_xll.qlIndexFixing(AA283,R283,TRUE,_xll.ohTrigger(Trigger,Trigger6M,InterestRatesTrigger))</f>
        <v>2.1502426316092692E-2</v>
      </c>
      <c r="V283" s="97">
        <f>_xll.qlQuoteValue(P283,_xll.ohTrigger(Trigger,Trigger6M,InterestRatesTrigger))</f>
        <v>2.1489999999999999E-2</v>
      </c>
      <c r="W283" s="94" t="b">
        <f t="shared" si="25"/>
        <v>1</v>
      </c>
      <c r="X283" s="153">
        <f t="shared" si="26"/>
        <v>0.12426316092693096</v>
      </c>
      <c r="Y283" s="50" t="b">
        <f>ABS(X283/10000)&lt;=ABS('General Settings'!$D$32)</f>
        <v>0</v>
      </c>
      <c r="AA283" s="50" t="str">
        <f>_xll.qlSwapIndex(,,O283,SettlementDays,Currency,Calendar,FixedLegTenor,FixedLegBDC,FixedLegDayCounter,Index6M,DiscountingCurve,Permanent,Trigger,ObjectOverwrite)</f>
        <v>obj_00671#0000</v>
      </c>
      <c r="AB283" s="50" t="str">
        <f>_xll.qlVanillaSwapFromSwapIndex(,AA283,R283)</f>
        <v>obj_007cc#0000</v>
      </c>
    </row>
    <row r="284" spans="13:28" x14ac:dyDescent="0.2">
      <c r="M284" s="94" t="s">
        <v>155</v>
      </c>
      <c r="N284" s="94" t="s">
        <v>87</v>
      </c>
      <c r="O284" s="94" t="s">
        <v>85</v>
      </c>
      <c r="P284" s="94" t="str">
        <f t="shared" si="24"/>
        <v>EUR12F9Y_Quote</v>
      </c>
      <c r="Q284" s="122"/>
      <c r="R284" s="106">
        <f>_xll.qlInterestRateIndexFixingDate(AA284,S284)</f>
        <v>46738</v>
      </c>
      <c r="S284" s="106">
        <f>_xll.qlCalendarAdvance(Calendar,SettlementDate,N284,"mf",TRUE,Trigger)</f>
        <v>46742</v>
      </c>
      <c r="T284" s="106">
        <f>_xll.qlInterestRateIndexMaturity(AA284,S284)</f>
        <v>50031</v>
      </c>
      <c r="U284" s="97">
        <f>_xll.qlIndexFixing(AA284,R284,TRUE,_xll.ohTrigger(Trigger,Trigger6M,InterestRatesTrigger))</f>
        <v>2.118505449567127E-2</v>
      </c>
      <c r="V284" s="97">
        <f>_xll.qlQuoteValue(P284,_xll.ohTrigger(Trigger,Trigger6M,InterestRatesTrigger))</f>
        <v>2.1189999999999997E-2</v>
      </c>
      <c r="W284" s="94" t="b">
        <f t="shared" si="25"/>
        <v>1</v>
      </c>
      <c r="X284" s="153">
        <f t="shared" si="26"/>
        <v>-4.9455043287273404E-2</v>
      </c>
      <c r="Y284" s="50" t="b">
        <f>ABS(X284/10000)&lt;=ABS('General Settings'!$D$32)</f>
        <v>0</v>
      </c>
      <c r="AA284" s="50" t="str">
        <f>_xll.qlSwapIndex(,,O284,SettlementDays,Currency,Calendar,FixedLegTenor,FixedLegBDC,FixedLegDayCounter,Index6M,DiscountingCurve,Permanent,Trigger,ObjectOverwrite)</f>
        <v>obj_0071f#0000</v>
      </c>
      <c r="AB284" s="50" t="str">
        <f>_xll.qlVanillaSwapFromSwapIndex(,AA284,R284)</f>
        <v>obj_007d7#0000</v>
      </c>
    </row>
    <row r="285" spans="13:28" x14ac:dyDescent="0.2">
      <c r="M285" s="94" t="s">
        <v>155</v>
      </c>
      <c r="N285" s="94" t="s">
        <v>87</v>
      </c>
      <c r="O285" s="94" t="s">
        <v>86</v>
      </c>
      <c r="P285" s="94" t="str">
        <f t="shared" si="24"/>
        <v>EUR12F10Y_Quote</v>
      </c>
      <c r="Q285" s="122"/>
      <c r="R285" s="106">
        <f>_xll.qlInterestRateIndexFixingDate(AA285,S285)</f>
        <v>46738</v>
      </c>
      <c r="S285" s="106">
        <f>_xll.qlCalendarAdvance(Calendar,SettlementDate,N285,"mf",TRUE,Trigger)</f>
        <v>46742</v>
      </c>
      <c r="T285" s="106">
        <f>_xll.qlInterestRateIndexMaturity(AA285,S285)</f>
        <v>50395</v>
      </c>
      <c r="U285" s="97">
        <f>_xll.qlIndexFixing(AA285,R285,TRUE,_xll.ohTrigger(Trigger,Trigger6M,InterestRatesTrigger))</f>
        <v>2.0846854614528693E-2</v>
      </c>
      <c r="V285" s="97">
        <f>_xll.qlQuoteValue(P285,_xll.ohTrigger(Trigger,Trigger6M,InterestRatesTrigger))</f>
        <v>2.086E-2</v>
      </c>
      <c r="W285" s="94" t="b">
        <f t="shared" si="25"/>
        <v>1</v>
      </c>
      <c r="X285" s="153">
        <f t="shared" si="26"/>
        <v>-0.13145385471306781</v>
      </c>
      <c r="Y285" s="50" t="b">
        <f>ABS(X285/10000)&lt;=ABS('General Settings'!$D$32)</f>
        <v>0</v>
      </c>
      <c r="AA285" s="50" t="str">
        <f>_xll.qlSwapIndex(,,O285,SettlementDays,Currency,Calendar,FixedLegTenor,FixedLegBDC,FixedLegDayCounter,Index6M,DiscountingCurve,Permanent,Trigger,ObjectOverwrite)</f>
        <v>obj_0062c#0000</v>
      </c>
      <c r="AB285" s="50" t="str">
        <f>_xll.qlVanillaSwapFromSwapIndex(,AA285,R285)</f>
        <v>obj_00786#0000</v>
      </c>
    </row>
    <row r="286" spans="13:28" x14ac:dyDescent="0.2">
      <c r="M286" s="94" t="s">
        <v>155</v>
      </c>
      <c r="N286" s="94" t="s">
        <v>87</v>
      </c>
      <c r="O286" s="94" t="s">
        <v>112</v>
      </c>
      <c r="P286" s="94" t="str">
        <f t="shared" si="24"/>
        <v>EUR12F11Y_Quote</v>
      </c>
      <c r="Q286" s="122"/>
      <c r="R286" s="106">
        <f>_xll.qlInterestRateIndexFixingDate(AA286,S286)</f>
        <v>46738</v>
      </c>
      <c r="S286" s="106">
        <f>_xll.qlCalendarAdvance(Calendar,SettlementDate,N286,"mf",TRUE,Trigger)</f>
        <v>46742</v>
      </c>
      <c r="T286" s="106">
        <f>_xll.qlInterestRateIndexMaturity(AA286,S286)</f>
        <v>50760</v>
      </c>
      <c r="U286" s="97">
        <f>_xll.qlIndexFixing(AA286,R286,TRUE,_xll.ohTrigger(Trigger,Trigger6M,InterestRatesTrigger))</f>
        <v>2.0507761382289508E-2</v>
      </c>
      <c r="V286" s="97">
        <f>_xll.qlQuoteValue(P286,_xll.ohTrigger(Trigger,Trigger6M,InterestRatesTrigger))</f>
        <v>2.052E-2</v>
      </c>
      <c r="W286" s="94" t="b">
        <f t="shared" si="25"/>
        <v>1</v>
      </c>
      <c r="X286" s="153">
        <f t="shared" si="26"/>
        <v>-0.12238617710491617</v>
      </c>
      <c r="Y286" s="50" t="b">
        <f>ABS(X286/10000)&lt;=ABS('General Settings'!$D$32)</f>
        <v>0</v>
      </c>
      <c r="AA286" s="50" t="str">
        <f>_xll.qlSwapIndex(,,O286,SettlementDays,Currency,Calendar,FixedLegTenor,FixedLegBDC,FixedLegDayCounter,Index6M,DiscountingCurve,Permanent,Trigger,ObjectOverwrite)</f>
        <v>obj_005f6#0000</v>
      </c>
      <c r="AB286" s="50" t="str">
        <f>_xll.qlVanillaSwapFromSwapIndex(,AA286,R286)</f>
        <v>obj_0081b#0000</v>
      </c>
    </row>
    <row r="287" spans="13:28" x14ac:dyDescent="0.2">
      <c r="M287" s="94" t="s">
        <v>155</v>
      </c>
      <c r="N287" s="94" t="s">
        <v>87</v>
      </c>
      <c r="O287" s="94" t="s">
        <v>87</v>
      </c>
      <c r="P287" s="94" t="str">
        <f t="shared" si="24"/>
        <v>EUR12F12Y_Quote</v>
      </c>
      <c r="Q287" s="122"/>
      <c r="R287" s="106">
        <f>_xll.qlInterestRateIndexFixingDate(AA287,S287)</f>
        <v>46738</v>
      </c>
      <c r="S287" s="106">
        <f>_xll.qlCalendarAdvance(Calendar,SettlementDate,N287,"mf",TRUE,Trigger)</f>
        <v>46742</v>
      </c>
      <c r="T287" s="106">
        <f>_xll.qlInterestRateIndexMaturity(AA287,S287)</f>
        <v>51125</v>
      </c>
      <c r="U287" s="97">
        <f>_xll.qlIndexFixing(AA287,R287,TRUE,_xll.ohTrigger(Trigger,Trigger6M,InterestRatesTrigger))</f>
        <v>2.0183660211882976E-2</v>
      </c>
      <c r="V287" s="97">
        <f>_xll.qlQuoteValue(P287,_xll.ohTrigger(Trigger,Trigger6M,InterestRatesTrigger))</f>
        <v>2.019E-2</v>
      </c>
      <c r="W287" s="94" t="b">
        <f t="shared" si="25"/>
        <v>1</v>
      </c>
      <c r="X287" s="153">
        <f t="shared" si="26"/>
        <v>-6.33978811702407E-2</v>
      </c>
      <c r="Y287" s="50" t="b">
        <f>ABS(X287/10000)&lt;=ABS('General Settings'!$D$32)</f>
        <v>0</v>
      </c>
      <c r="AA287" s="50" t="str">
        <f>_xll.qlSwapIndex(,,O287,SettlementDays,Currency,Calendar,FixedLegTenor,FixedLegBDC,FixedLegDayCounter,Index6M,DiscountingCurve,Permanent,Trigger,ObjectOverwrite)</f>
        <v>obj_00701#0000</v>
      </c>
      <c r="AB287" s="50" t="str">
        <f>_xll.qlVanillaSwapFromSwapIndex(,AA287,R287)</f>
        <v>obj_00867#0000</v>
      </c>
    </row>
    <row r="288" spans="13:28" x14ac:dyDescent="0.2">
      <c r="M288" s="94" t="s">
        <v>155</v>
      </c>
      <c r="N288" s="94" t="s">
        <v>87</v>
      </c>
      <c r="O288" s="94" t="s">
        <v>113</v>
      </c>
      <c r="P288" s="94" t="str">
        <f t="shared" si="24"/>
        <v>EUR12F13Y_Quote</v>
      </c>
      <c r="Q288" s="122"/>
      <c r="R288" s="106">
        <f>_xll.qlInterestRateIndexFixingDate(AA288,S288)</f>
        <v>46738</v>
      </c>
      <c r="S288" s="106">
        <f>_xll.qlCalendarAdvance(Calendar,SettlementDate,N288,"mf",TRUE,Trigger)</f>
        <v>46742</v>
      </c>
      <c r="T288" s="106">
        <f>_xll.qlInterestRateIndexMaturity(AA288,S288)</f>
        <v>51491</v>
      </c>
      <c r="U288" s="97">
        <f>_xll.qlIndexFixing(AA288,R288,TRUE,_xll.ohTrigger(Trigger,Trigger6M,InterestRatesTrigger))</f>
        <v>1.989133849026296E-2</v>
      </c>
      <c r="V288" s="97">
        <f>_xll.qlQuoteValue(P288,_xll.ohTrigger(Trigger,Trigger6M,InterestRatesTrigger))</f>
        <v>1.9879999999999998E-2</v>
      </c>
      <c r="W288" s="94" t="b">
        <f t="shared" si="25"/>
        <v>1</v>
      </c>
      <c r="X288" s="153">
        <f t="shared" si="26"/>
        <v>0.11338490262961798</v>
      </c>
      <c r="Y288" s="50" t="b">
        <f>ABS(X288/10000)&lt;=ABS('General Settings'!$D$32)</f>
        <v>0</v>
      </c>
      <c r="AA288" s="50" t="str">
        <f>_xll.qlSwapIndex(,,O288,SettlementDays,Currency,Calendar,FixedLegTenor,FixedLegBDC,FixedLegDayCounter,Index6M,DiscountingCurve,Permanent,Trigger,ObjectOverwrite)</f>
        <v>obj_00688#0000</v>
      </c>
      <c r="AB288" s="50" t="str">
        <f>_xll.qlVanillaSwapFromSwapIndex(,AA288,R288)</f>
        <v>obj_00814#0000</v>
      </c>
    </row>
    <row r="289" spans="13:28" x14ac:dyDescent="0.2">
      <c r="M289" s="94" t="s">
        <v>155</v>
      </c>
      <c r="N289" s="94" t="s">
        <v>87</v>
      </c>
      <c r="O289" s="94" t="s">
        <v>114</v>
      </c>
      <c r="P289" s="94" t="str">
        <f t="shared" si="24"/>
        <v>EUR12F14Y_Quote</v>
      </c>
      <c r="Q289" s="122"/>
      <c r="R289" s="106">
        <f>_xll.qlInterestRateIndexFixingDate(AA289,S289)</f>
        <v>46738</v>
      </c>
      <c r="S289" s="106">
        <f>_xll.qlCalendarAdvance(Calendar,SettlementDate,N289,"mf",TRUE,Trigger)</f>
        <v>46742</v>
      </c>
      <c r="T289" s="106">
        <f>_xll.qlInterestRateIndexMaturity(AA289,S289)</f>
        <v>51858</v>
      </c>
      <c r="U289" s="97">
        <f>_xll.qlIndexFixing(AA289,R289,TRUE,_xll.ohTrigger(Trigger,Trigger6M,InterestRatesTrigger))</f>
        <v>1.96168448227079E-2</v>
      </c>
      <c r="V289" s="97">
        <f>_xll.qlQuoteValue(P289,_xll.ohTrigger(Trigger,Trigger6M,InterestRatesTrigger))</f>
        <v>1.959E-2</v>
      </c>
      <c r="W289" s="94" t="b">
        <f t="shared" si="25"/>
        <v>1</v>
      </c>
      <c r="X289" s="153">
        <f t="shared" si="26"/>
        <v>0.26844822707899896</v>
      </c>
      <c r="Y289" s="50" t="b">
        <f>ABS(X289/10000)&lt;=ABS('General Settings'!$D$32)</f>
        <v>0</v>
      </c>
      <c r="AA289" s="50" t="str">
        <f>_xll.qlSwapIndex(,,O289,SettlementDays,Currency,Calendar,FixedLegTenor,FixedLegBDC,FixedLegDayCounter,Index6M,DiscountingCurve,Permanent,Trigger,ObjectOverwrite)</f>
        <v>obj_005b6#0000</v>
      </c>
      <c r="AB289" s="50" t="str">
        <f>_xll.qlVanillaSwapFromSwapIndex(,AA289,R289)</f>
        <v>obj_00799#0000</v>
      </c>
    </row>
    <row r="290" spans="13:28" x14ac:dyDescent="0.2">
      <c r="M290" s="94" t="s">
        <v>155</v>
      </c>
      <c r="N290" s="94" t="s">
        <v>87</v>
      </c>
      <c r="O290" s="94" t="s">
        <v>88</v>
      </c>
      <c r="P290" s="94" t="str">
        <f t="shared" si="24"/>
        <v>EUR12F15Y_Quote</v>
      </c>
      <c r="Q290" s="122"/>
      <c r="R290" s="106">
        <f>_xll.qlInterestRateIndexFixingDate(AA290,S290)</f>
        <v>46738</v>
      </c>
      <c r="S290" s="106">
        <f>_xll.qlCalendarAdvance(Calendar,SettlementDate,N290,"mf",TRUE,Trigger)</f>
        <v>46742</v>
      </c>
      <c r="T290" s="106">
        <f>_xll.qlInterestRateIndexMaturity(AA290,S290)</f>
        <v>52222</v>
      </c>
      <c r="U290" s="97">
        <f>_xll.qlIndexFixing(AA290,R290,TRUE,_xll.ohTrigger(Trigger,Trigger6M,InterestRatesTrigger))</f>
        <v>1.9356655878985274E-2</v>
      </c>
      <c r="V290" s="97">
        <f>_xll.qlQuoteValue(P290,_xll.ohTrigger(Trigger,Trigger6M,InterestRatesTrigger))</f>
        <v>1.932E-2</v>
      </c>
      <c r="W290" s="94" t="b">
        <f t="shared" si="25"/>
        <v>1</v>
      </c>
      <c r="X290" s="153">
        <f t="shared" si="26"/>
        <v>0.36655878985273477</v>
      </c>
      <c r="Y290" s="50" t="b">
        <f>ABS(X290/10000)&lt;=ABS('General Settings'!$D$32)</f>
        <v>0</v>
      </c>
      <c r="AA290" s="50" t="str">
        <f>_xll.qlSwapIndex(,,O290,SettlementDays,Currency,Calendar,FixedLegTenor,FixedLegBDC,FixedLegDayCounter,Index6M,DiscountingCurve,Permanent,Trigger,ObjectOverwrite)</f>
        <v>obj_0075e#0000</v>
      </c>
      <c r="AB290" s="50" t="str">
        <f>_xll.qlVanillaSwapFromSwapIndex(,AA290,R290)</f>
        <v>obj_007da#0000</v>
      </c>
    </row>
    <row r="291" spans="13:28" x14ac:dyDescent="0.2">
      <c r="M291" s="94" t="s">
        <v>155</v>
      </c>
      <c r="N291" s="94" t="s">
        <v>87</v>
      </c>
      <c r="O291" s="94" t="s">
        <v>89</v>
      </c>
      <c r="P291" s="94" t="str">
        <f t="shared" si="24"/>
        <v>EUR12F20Y_Quote</v>
      </c>
      <c r="Q291" s="122"/>
      <c r="R291" s="106">
        <f>_xll.qlInterestRateIndexFixingDate(AA291,S291)</f>
        <v>46738</v>
      </c>
      <c r="S291" s="106">
        <f>_xll.qlCalendarAdvance(Calendar,SettlementDate,N291,"mf",TRUE,Trigger)</f>
        <v>46742</v>
      </c>
      <c r="T291" s="106">
        <f>_xll.qlInterestRateIndexMaturity(AA291,S291)</f>
        <v>54049</v>
      </c>
      <c r="U291" s="97">
        <f>_xll.qlIndexFixing(AA291,R291,TRUE,_xll.ohTrigger(Trigger,Trigger6M,InterestRatesTrigger))</f>
        <v>1.8420757904111879E-2</v>
      </c>
      <c r="V291" s="97">
        <f>_xll.qlQuoteValue(P291,_xll.ohTrigger(Trigger,Trigger6M,InterestRatesTrigger))</f>
        <v>1.8409999999999999E-2</v>
      </c>
      <c r="W291" s="94" t="b">
        <f t="shared" si="25"/>
        <v>1</v>
      </c>
      <c r="X291" s="153">
        <f t="shared" si="26"/>
        <v>0.10757904111879241</v>
      </c>
      <c r="Y291" s="50" t="b">
        <f>ABS(X291/10000)&lt;=ABS('General Settings'!$D$32)</f>
        <v>0</v>
      </c>
      <c r="AA291" s="50" t="str">
        <f>_xll.qlSwapIndex(,,O291,SettlementDays,Currency,Calendar,FixedLegTenor,FixedLegBDC,FixedLegDayCounter,Index6M,DiscountingCurve,Permanent,Trigger,ObjectOverwrite)</f>
        <v>obj_00673#0000</v>
      </c>
      <c r="AB291" s="50" t="str">
        <f>_xll.qlVanillaSwapFromSwapIndex(,AA291,R291)</f>
        <v>obj_00802#0000</v>
      </c>
    </row>
    <row r="292" spans="13:28" x14ac:dyDescent="0.2">
      <c r="M292" s="94" t="s">
        <v>155</v>
      </c>
      <c r="N292" s="94" t="s">
        <v>87</v>
      </c>
      <c r="O292" s="94" t="s">
        <v>90</v>
      </c>
      <c r="P292" s="94" t="str">
        <f t="shared" si="24"/>
        <v>EUR12F25Y_Quote</v>
      </c>
      <c r="Q292" s="122"/>
      <c r="R292" s="106">
        <f>_xll.qlInterestRateIndexFixingDate(AA292,S292)</f>
        <v>46738</v>
      </c>
      <c r="S292" s="106">
        <f>_xll.qlCalendarAdvance(Calendar,SettlementDate,N292,"mf",TRUE,Trigger)</f>
        <v>46742</v>
      </c>
      <c r="T292" s="106">
        <f>_xll.qlInterestRateIndexMaturity(AA292,S292)</f>
        <v>55876</v>
      </c>
      <c r="U292" s="97">
        <f>_xll.qlIndexFixing(AA292,R292,TRUE,_xll.ohTrigger(Trigger,Trigger6M,InterestRatesTrigger))</f>
        <v>1.7946551380496441E-2</v>
      </c>
      <c r="V292" s="97">
        <f>_xll.qlQuoteValue(P292,_xll.ohTrigger(Trigger,Trigger6M,InterestRatesTrigger))</f>
        <v>1.7929999999999998E-2</v>
      </c>
      <c r="W292" s="94" t="b">
        <f t="shared" si="25"/>
        <v>1</v>
      </c>
      <c r="X292" s="153">
        <f t="shared" si="26"/>
        <v>0.16551380496443446</v>
      </c>
      <c r="Y292" s="50" t="b">
        <f>ABS(X292/10000)&lt;=ABS('General Settings'!$D$32)</f>
        <v>0</v>
      </c>
      <c r="AA292" s="50" t="str">
        <f>_xll.qlSwapIndex(,,O292,SettlementDays,Currency,Calendar,FixedLegTenor,FixedLegBDC,FixedLegDayCounter,Index6M,DiscountingCurve,Permanent,Trigger,ObjectOverwrite)</f>
        <v>obj_00629#0000</v>
      </c>
      <c r="AB292" s="50" t="str">
        <f>_xll.qlVanillaSwapFromSwapIndex(,AA292,R292)</f>
        <v>obj_00797#0000</v>
      </c>
    </row>
    <row r="293" spans="13:28" x14ac:dyDescent="0.2">
      <c r="M293" s="197" t="s">
        <v>155</v>
      </c>
      <c r="N293" s="197" t="s">
        <v>87</v>
      </c>
      <c r="O293" s="197" t="s">
        <v>92</v>
      </c>
      <c r="P293" s="197" t="str">
        <f t="shared" si="24"/>
        <v>EUR12F30Y_Quote</v>
      </c>
      <c r="Q293" s="162"/>
      <c r="R293" s="198">
        <f>_xll.qlInterestRateIndexFixingDate(AA293,S293)</f>
        <v>46738</v>
      </c>
      <c r="S293" s="198">
        <f>_xll.qlCalendarAdvance(Calendar,SettlementDate,N293,"mf",TRUE,Trigger)</f>
        <v>46742</v>
      </c>
      <c r="T293" s="198">
        <f>_xll.qlInterestRateIndexMaturity(AA293,S293)</f>
        <v>57700</v>
      </c>
      <c r="U293" s="199">
        <f>_xll.qlIndexFixing(AA293,R293,TRUE,_xll.ohTrigger(Trigger,Trigger6M,InterestRatesTrigger))</f>
        <v>1.7402861803497805E-2</v>
      </c>
      <c r="V293" s="199">
        <f>_xll.qlQuoteValue(P293,_xll.ohTrigger(Trigger,Trigger6M,InterestRatesTrigger))</f>
        <v>1.7399999999999999E-2</v>
      </c>
      <c r="W293" s="197" t="b">
        <f t="shared" si="25"/>
        <v>1</v>
      </c>
      <c r="X293" s="200">
        <f t="shared" si="26"/>
        <v>2.86180349780632E-2</v>
      </c>
      <c r="Y293" s="161" t="b">
        <f>ABS(X293/10000)&lt;=ABS('General Settings'!$D$32)</f>
        <v>0</v>
      </c>
      <c r="AA293" s="50" t="str">
        <f>_xll.qlSwapIndex(,,O293,SettlementDays,Currency,Calendar,FixedLegTenor,FixedLegBDC,FixedLegDayCounter,Index6M,DiscountingCurve,Permanent,Trigger,ObjectOverwrite)</f>
        <v>obj_00627#0000</v>
      </c>
      <c r="AB293" s="50" t="str">
        <f>_xll.qlVanillaSwapFromSwapIndex(,AA293,R293)</f>
        <v>obj_00779#0000</v>
      </c>
    </row>
    <row r="294" spans="13:28" x14ac:dyDescent="0.2">
      <c r="M294" s="201" t="s">
        <v>155</v>
      </c>
      <c r="N294" s="201" t="s">
        <v>113</v>
      </c>
      <c r="O294" s="201" t="s">
        <v>33</v>
      </c>
      <c r="P294" s="201" t="str">
        <f t="shared" si="24"/>
        <v>EUR13F1Y_Quote</v>
      </c>
      <c r="Q294" s="166"/>
      <c r="R294" s="202">
        <f>_xll.qlInterestRateIndexFixingDate(AA294,S294)</f>
        <v>47106</v>
      </c>
      <c r="S294" s="202">
        <f>_xll.qlCalendarAdvance(Calendar,SettlementDate,N294,"mf",TRUE,Trigger)</f>
        <v>47108</v>
      </c>
      <c r="T294" s="202">
        <f>_xll.qlInterestRateIndexMaturity(AA294,S294)</f>
        <v>47473</v>
      </c>
      <c r="U294" s="203">
        <f>_xll.qlIndexFixing(AA294,R294,TRUE,_xll.ohTrigger(Trigger,Trigger6M,InterestRatesTrigger))</f>
        <v>2.2476091413669224E-2</v>
      </c>
      <c r="V294" s="203">
        <f>_xll.qlQuoteValue(P294,_xll.ohTrigger(Trigger,Trigger6M,InterestRatesTrigger))</f>
        <v>2.2509999999999999E-2</v>
      </c>
      <c r="W294" s="201" t="b">
        <f t="shared" si="25"/>
        <v>1</v>
      </c>
      <c r="X294" s="204">
        <f t="shared" si="26"/>
        <v>-0.33908586330774759</v>
      </c>
      <c r="Y294" s="149" t="b">
        <f>ABS(X294/10000)&lt;=ABS('General Settings'!$D$32)</f>
        <v>0</v>
      </c>
      <c r="AA294" s="50" t="str">
        <f>_xll.qlSwapIndex(,,O294,SettlementDays,Currency,Calendar,FixedLegTenor,FixedLegBDC,FixedLegDayCounter,Index6M,DiscountingCurve,Permanent,Trigger,ObjectOverwrite)</f>
        <v>obj_00647#0000</v>
      </c>
      <c r="AB294" s="50" t="str">
        <f>_xll.qlVanillaSwapFromSwapIndex(,AA294,R294)</f>
        <v>obj_00849#0000</v>
      </c>
    </row>
    <row r="295" spans="13:28" x14ac:dyDescent="0.2">
      <c r="M295" s="94" t="s">
        <v>155</v>
      </c>
      <c r="N295" s="94" t="s">
        <v>113</v>
      </c>
      <c r="O295" s="94" t="s">
        <v>78</v>
      </c>
      <c r="P295" s="94" t="str">
        <f t="shared" si="24"/>
        <v>EUR13F2Y_Quote</v>
      </c>
      <c r="Q295" s="122"/>
      <c r="R295" s="106">
        <f>_xll.qlInterestRateIndexFixingDate(AA295,S295)</f>
        <v>47106</v>
      </c>
      <c r="S295" s="106">
        <f>_xll.qlCalendarAdvance(Calendar,SettlementDate,N295,"mf",TRUE,Trigger)</f>
        <v>47108</v>
      </c>
      <c r="T295" s="106">
        <f>_xll.qlInterestRateIndexMaturity(AA295,S295)</f>
        <v>47840</v>
      </c>
      <c r="U295" s="97">
        <f>_xll.qlIndexFixing(AA295,R295,TRUE,_xll.ohTrigger(Trigger,Trigger6M,InterestRatesTrigger))</f>
        <v>2.2416307794539701E-2</v>
      </c>
      <c r="V295" s="97">
        <f>_xll.qlQuoteValue(P295,_xll.ohTrigger(Trigger,Trigger6M,InterestRatesTrigger))</f>
        <v>2.2409999999999999E-2</v>
      </c>
      <c r="W295" s="94" t="b">
        <f t="shared" si="25"/>
        <v>1</v>
      </c>
      <c r="X295" s="153">
        <f t="shared" si="26"/>
        <v>6.3077945397019275E-2</v>
      </c>
      <c r="Y295" s="50" t="b">
        <f>ABS(X295/10000)&lt;=ABS('General Settings'!$D$32)</f>
        <v>0</v>
      </c>
      <c r="AA295" s="50" t="str">
        <f>_xll.qlSwapIndex(,,O295,SettlementDays,Currency,Calendar,FixedLegTenor,FixedLegBDC,FixedLegDayCounter,Index6M,DiscountingCurve,Permanent,Trigger,ObjectOverwrite)</f>
        <v>obj_006c4#0000</v>
      </c>
      <c r="AB295" s="50" t="str">
        <f>_xll.qlVanillaSwapFromSwapIndex(,AA295,R295)</f>
        <v>obj_00803#0000</v>
      </c>
    </row>
    <row r="296" spans="13:28" x14ac:dyDescent="0.2">
      <c r="M296" s="94" t="s">
        <v>155</v>
      </c>
      <c r="N296" s="94" t="s">
        <v>113</v>
      </c>
      <c r="O296" s="94" t="s">
        <v>79</v>
      </c>
      <c r="P296" s="94" t="str">
        <f t="shared" si="24"/>
        <v>EUR13F3Y_Quote</v>
      </c>
      <c r="Q296" s="122"/>
      <c r="R296" s="106">
        <f>_xll.qlInterestRateIndexFixingDate(AA296,S296)</f>
        <v>47106</v>
      </c>
      <c r="S296" s="106">
        <f>_xll.qlCalendarAdvance(Calendar,SettlementDate,N296,"mf",TRUE,Trigger)</f>
        <v>47108</v>
      </c>
      <c r="T296" s="106">
        <f>_xll.qlInterestRateIndexMaturity(AA296,S296)</f>
        <v>48204</v>
      </c>
      <c r="U296" s="97">
        <f>_xll.qlIndexFixing(AA296,R296,TRUE,_xll.ohTrigger(Trigger,Trigger6M,InterestRatesTrigger))</f>
        <v>2.2305841650257889E-2</v>
      </c>
      <c r="V296" s="97">
        <f>_xll.qlQuoteValue(P296,_xll.ohTrigger(Trigger,Trigger6M,InterestRatesTrigger))</f>
        <v>2.2290000000000001E-2</v>
      </c>
      <c r="W296" s="94" t="b">
        <f t="shared" si="25"/>
        <v>1</v>
      </c>
      <c r="X296" s="153">
        <f t="shared" si="26"/>
        <v>0.15841650257888279</v>
      </c>
      <c r="Y296" s="50" t="b">
        <f>ABS(X296/10000)&lt;=ABS('General Settings'!$D$32)</f>
        <v>0</v>
      </c>
      <c r="AA296" s="50" t="str">
        <f>_xll.qlSwapIndex(,,O296,SettlementDays,Currency,Calendar,FixedLegTenor,FixedLegBDC,FixedLegDayCounter,Index6M,DiscountingCurve,Permanent,Trigger,ObjectOverwrite)</f>
        <v>obj_005f8#0000</v>
      </c>
      <c r="AB296" s="50" t="str">
        <f>_xll.qlVanillaSwapFromSwapIndex(,AA296,R296)</f>
        <v>obj_00775#0000</v>
      </c>
    </row>
    <row r="297" spans="13:28" x14ac:dyDescent="0.2">
      <c r="M297" s="94" t="s">
        <v>155</v>
      </c>
      <c r="N297" s="94" t="s">
        <v>113</v>
      </c>
      <c r="O297" s="94" t="s">
        <v>80</v>
      </c>
      <c r="P297" s="94" t="str">
        <f t="shared" si="24"/>
        <v>EUR13F4Y_Quote</v>
      </c>
      <c r="Q297" s="122"/>
      <c r="R297" s="106">
        <f>_xll.qlInterestRateIndexFixingDate(AA297,S297)</f>
        <v>47106</v>
      </c>
      <c r="S297" s="106">
        <f>_xll.qlCalendarAdvance(Calendar,SettlementDate,N297,"mf",TRUE,Trigger)</f>
        <v>47108</v>
      </c>
      <c r="T297" s="106">
        <f>_xll.qlInterestRateIndexMaturity(AA297,S297)</f>
        <v>48569</v>
      </c>
      <c r="U297" s="97">
        <f>_xll.qlIndexFixing(AA297,R297,TRUE,_xll.ohTrigger(Trigger,Trigger6M,InterestRatesTrigger))</f>
        <v>2.2156960628211875E-2</v>
      </c>
      <c r="V297" s="97">
        <f>_xll.qlQuoteValue(P297,_xll.ohTrigger(Trigger,Trigger6M,InterestRatesTrigger))</f>
        <v>2.2170000000000002E-2</v>
      </c>
      <c r="W297" s="94" t="b">
        <f t="shared" si="25"/>
        <v>1</v>
      </c>
      <c r="X297" s="153">
        <f t="shared" si="26"/>
        <v>-0.13039371788127474</v>
      </c>
      <c r="Y297" s="50" t="b">
        <f>ABS(X297/10000)&lt;=ABS('General Settings'!$D$32)</f>
        <v>0</v>
      </c>
      <c r="AA297" s="50" t="str">
        <f>_xll.qlSwapIndex(,,O297,SettlementDays,Currency,Calendar,FixedLegTenor,FixedLegBDC,FixedLegDayCounter,Index6M,DiscountingCurve,Permanent,Trigger,ObjectOverwrite)</f>
        <v>obj_0070a#0000</v>
      </c>
      <c r="AB297" s="50" t="str">
        <f>_xll.qlVanillaSwapFromSwapIndex(,AA297,R297)</f>
        <v>obj_007c0#0000</v>
      </c>
    </row>
    <row r="298" spans="13:28" x14ac:dyDescent="0.2">
      <c r="M298" s="94" t="s">
        <v>155</v>
      </c>
      <c r="N298" s="94" t="s">
        <v>113</v>
      </c>
      <c r="O298" s="94" t="s">
        <v>81</v>
      </c>
      <c r="P298" s="94" t="str">
        <f t="shared" si="24"/>
        <v>EUR13F5Y_Quote</v>
      </c>
      <c r="Q298" s="122"/>
      <c r="R298" s="106">
        <f>_xll.qlInterestRateIndexFixingDate(AA298,S298)</f>
        <v>47106</v>
      </c>
      <c r="S298" s="106">
        <f>_xll.qlCalendarAdvance(Calendar,SettlementDate,N298,"mf",TRUE,Trigger)</f>
        <v>47108</v>
      </c>
      <c r="T298" s="106">
        <f>_xll.qlInterestRateIndexMaturity(AA298,S298)</f>
        <v>48934</v>
      </c>
      <c r="U298" s="97">
        <f>_xll.qlIndexFixing(AA298,R298,TRUE,_xll.ohTrigger(Trigger,Trigger6M,InterestRatesTrigger))</f>
        <v>2.1936897521384145E-2</v>
      </c>
      <c r="V298" s="97">
        <f>_xll.qlQuoteValue(P298,_xll.ohTrigger(Trigger,Trigger6M,InterestRatesTrigger))</f>
        <v>2.1909999999999999E-2</v>
      </c>
      <c r="W298" s="94" t="b">
        <f t="shared" si="25"/>
        <v>1</v>
      </c>
      <c r="X298" s="153">
        <f t="shared" si="26"/>
        <v>0.26897521384145612</v>
      </c>
      <c r="Y298" s="50" t="b">
        <f>ABS(X298/10000)&lt;=ABS('General Settings'!$D$32)</f>
        <v>0</v>
      </c>
      <c r="AA298" s="50" t="str">
        <f>_xll.qlSwapIndex(,,O298,SettlementDays,Currency,Calendar,FixedLegTenor,FixedLegBDC,FixedLegDayCounter,Index6M,DiscountingCurve,Permanent,Trigger,ObjectOverwrite)</f>
        <v>obj_005f5#0000</v>
      </c>
      <c r="AB298" s="50" t="str">
        <f>_xll.qlVanillaSwapFromSwapIndex(,AA298,R298)</f>
        <v>obj_0079d#0000</v>
      </c>
    </row>
    <row r="299" spans="13:28" x14ac:dyDescent="0.2">
      <c r="M299" s="94" t="s">
        <v>155</v>
      </c>
      <c r="N299" s="94" t="s">
        <v>113</v>
      </c>
      <c r="O299" s="94" t="s">
        <v>82</v>
      </c>
      <c r="P299" s="94" t="str">
        <f t="shared" si="24"/>
        <v>EUR13F6Y_Quote</v>
      </c>
      <c r="Q299" s="122"/>
      <c r="R299" s="106">
        <f>_xll.qlInterestRateIndexFixingDate(AA299,S299)</f>
        <v>47106</v>
      </c>
      <c r="S299" s="106">
        <f>_xll.qlCalendarAdvance(Calendar,SettlementDate,N299,"mf",TRUE,Trigger)</f>
        <v>47108</v>
      </c>
      <c r="T299" s="106">
        <f>_xll.qlInterestRateIndexMaturity(AA299,S299)</f>
        <v>49299</v>
      </c>
      <c r="U299" s="97">
        <f>_xll.qlIndexFixing(AA299,R299,TRUE,_xll.ohTrigger(Trigger,Trigger6M,InterestRatesTrigger))</f>
        <v>2.1667998446466708E-2</v>
      </c>
      <c r="V299" s="97">
        <f>_xll.qlQuoteValue(P299,_xll.ohTrigger(Trigger,Trigger6M,InterestRatesTrigger))</f>
        <v>2.1649999999999999E-2</v>
      </c>
      <c r="W299" s="94" t="b">
        <f t="shared" si="25"/>
        <v>1</v>
      </c>
      <c r="X299" s="153">
        <f t="shared" si="26"/>
        <v>0.17998446466709062</v>
      </c>
      <c r="Y299" s="50" t="b">
        <f>ABS(X299/10000)&lt;=ABS('General Settings'!$D$32)</f>
        <v>0</v>
      </c>
      <c r="AA299" s="50" t="str">
        <f>_xll.qlSwapIndex(,,O299,SettlementDays,Currency,Calendar,FixedLegTenor,FixedLegBDC,FixedLegDayCounter,Index6M,DiscountingCurve,Permanent,Trigger,ObjectOverwrite)</f>
        <v>obj_005a9#0000</v>
      </c>
      <c r="AB299" s="50" t="str">
        <f>_xll.qlVanillaSwapFromSwapIndex(,AA299,R299)</f>
        <v>obj_00788#0000</v>
      </c>
    </row>
    <row r="300" spans="13:28" x14ac:dyDescent="0.2">
      <c r="M300" s="94" t="s">
        <v>155</v>
      </c>
      <c r="N300" s="94" t="s">
        <v>113</v>
      </c>
      <c r="O300" s="94" t="s">
        <v>83</v>
      </c>
      <c r="P300" s="94" t="str">
        <f t="shared" si="24"/>
        <v>EUR13F7Y_Quote</v>
      </c>
      <c r="Q300" s="122"/>
      <c r="R300" s="106">
        <f>_xll.qlInterestRateIndexFixingDate(AA300,S300)</f>
        <v>47106</v>
      </c>
      <c r="S300" s="106">
        <f>_xll.qlCalendarAdvance(Calendar,SettlementDate,N300,"mf",TRUE,Trigger)</f>
        <v>47108</v>
      </c>
      <c r="T300" s="106">
        <f>_xll.qlInterestRateIndexMaturity(AA300,S300)</f>
        <v>49664</v>
      </c>
      <c r="U300" s="97">
        <f>_xll.qlIndexFixing(AA300,R300,TRUE,_xll.ohTrigger(Trigger,Trigger6M,InterestRatesTrigger))</f>
        <v>2.1354317369220138E-2</v>
      </c>
      <c r="V300" s="97">
        <f>_xll.qlQuoteValue(P300,_xll.ohTrigger(Trigger,Trigger6M,InterestRatesTrigger))</f>
        <v>2.1339999999999998E-2</v>
      </c>
      <c r="W300" s="94" t="b">
        <f t="shared" si="25"/>
        <v>1</v>
      </c>
      <c r="X300" s="153">
        <f t="shared" si="26"/>
        <v>0.14317369220140375</v>
      </c>
      <c r="Y300" s="50" t="b">
        <f>ABS(X300/10000)&lt;=ABS('General Settings'!$D$32)</f>
        <v>0</v>
      </c>
      <c r="AA300" s="50" t="str">
        <f>_xll.qlSwapIndex(,,O300,SettlementDays,Currency,Calendar,FixedLegTenor,FixedLegBDC,FixedLegDayCounter,Index6M,DiscountingCurve,Permanent,Trigger,ObjectOverwrite)</f>
        <v>obj_0068b#0000</v>
      </c>
      <c r="AB300" s="50" t="str">
        <f>_xll.qlVanillaSwapFromSwapIndex(,AA300,R300)</f>
        <v>obj_00872#0000</v>
      </c>
    </row>
    <row r="301" spans="13:28" x14ac:dyDescent="0.2">
      <c r="M301" s="94" t="s">
        <v>155</v>
      </c>
      <c r="N301" s="94" t="s">
        <v>113</v>
      </c>
      <c r="O301" s="94" t="s">
        <v>84</v>
      </c>
      <c r="P301" s="94" t="str">
        <f t="shared" si="24"/>
        <v>EUR13F8Y_Quote</v>
      </c>
      <c r="Q301" s="122"/>
      <c r="R301" s="106">
        <f>_xll.qlInterestRateIndexFixingDate(AA301,S301)</f>
        <v>47106</v>
      </c>
      <c r="S301" s="106">
        <f>_xll.qlCalendarAdvance(Calendar,SettlementDate,N301,"mf",TRUE,Trigger)</f>
        <v>47108</v>
      </c>
      <c r="T301" s="106">
        <f>_xll.qlInterestRateIndexMaturity(AA301,S301)</f>
        <v>50031</v>
      </c>
      <c r="U301" s="97">
        <f>_xll.qlIndexFixing(AA301,R301,TRUE,_xll.ohTrigger(Trigger,Trigger6M,InterestRatesTrigger))</f>
        <v>2.1010793116739476E-2</v>
      </c>
      <c r="V301" s="97">
        <f>_xll.qlQuoteValue(P301,_xll.ohTrigger(Trigger,Trigger6M,InterestRatesTrigger))</f>
        <v>2.1019999999999997E-2</v>
      </c>
      <c r="W301" s="94" t="b">
        <f t="shared" si="25"/>
        <v>1</v>
      </c>
      <c r="X301" s="153">
        <f t="shared" si="26"/>
        <v>-9.2068832605214646E-2</v>
      </c>
      <c r="Y301" s="50" t="b">
        <f>ABS(X301/10000)&lt;=ABS('General Settings'!$D$32)</f>
        <v>0</v>
      </c>
      <c r="AA301" s="50" t="str">
        <f>_xll.qlSwapIndex(,,O301,SettlementDays,Currency,Calendar,FixedLegTenor,FixedLegBDC,FixedLegDayCounter,Index6M,DiscountingCurve,Permanent,Trigger,ObjectOverwrite)</f>
        <v>obj_00704#0000</v>
      </c>
      <c r="AB301" s="50" t="str">
        <f>_xll.qlVanillaSwapFromSwapIndex(,AA301,R301)</f>
        <v>obj_00834#0000</v>
      </c>
    </row>
    <row r="302" spans="13:28" x14ac:dyDescent="0.2">
      <c r="M302" s="94" t="s">
        <v>155</v>
      </c>
      <c r="N302" s="94" t="s">
        <v>113</v>
      </c>
      <c r="O302" s="94" t="s">
        <v>85</v>
      </c>
      <c r="P302" s="94" t="str">
        <f t="shared" si="24"/>
        <v>EUR13F9Y_Quote</v>
      </c>
      <c r="Q302" s="122"/>
      <c r="R302" s="106">
        <f>_xll.qlInterestRateIndexFixingDate(AA302,S302)</f>
        <v>47106</v>
      </c>
      <c r="S302" s="106">
        <f>_xll.qlCalendarAdvance(Calendar,SettlementDate,N302,"mf",TRUE,Trigger)</f>
        <v>47108</v>
      </c>
      <c r="T302" s="106">
        <f>_xll.qlInterestRateIndexMaturity(AA302,S302)</f>
        <v>50395</v>
      </c>
      <c r="U302" s="97">
        <f>_xll.qlIndexFixing(AA302,R302,TRUE,_xll.ohTrigger(Trigger,Trigger6M,InterestRatesTrigger))</f>
        <v>2.0648901445434804E-2</v>
      </c>
      <c r="V302" s="97">
        <f>_xll.qlQuoteValue(P302,_xll.ohTrigger(Trigger,Trigger6M,InterestRatesTrigger))</f>
        <v>2.0670000000000001E-2</v>
      </c>
      <c r="W302" s="94" t="b">
        <f t="shared" si="25"/>
        <v>1</v>
      </c>
      <c r="X302" s="153">
        <f t="shared" si="26"/>
        <v>-0.21098554565196492</v>
      </c>
      <c r="Y302" s="50" t="b">
        <f>ABS(X302/10000)&lt;=ABS('General Settings'!$D$32)</f>
        <v>0</v>
      </c>
      <c r="AA302" s="50" t="str">
        <f>_xll.qlSwapIndex(,,O302,SettlementDays,Currency,Calendar,FixedLegTenor,FixedLegBDC,FixedLegDayCounter,Index6M,DiscountingCurve,Permanent,Trigger,ObjectOverwrite)</f>
        <v>obj_00608#0000</v>
      </c>
      <c r="AB302" s="50" t="str">
        <f>_xll.qlVanillaSwapFromSwapIndex(,AA302,R302)</f>
        <v>obj_00819#0000</v>
      </c>
    </row>
    <row r="303" spans="13:28" x14ac:dyDescent="0.2">
      <c r="M303" s="94" t="s">
        <v>155</v>
      </c>
      <c r="N303" s="94" t="s">
        <v>113</v>
      </c>
      <c r="O303" s="94" t="s">
        <v>86</v>
      </c>
      <c r="P303" s="94" t="str">
        <f t="shared" si="24"/>
        <v>EUR13F10Y_Quote</v>
      </c>
      <c r="Q303" s="122"/>
      <c r="R303" s="106">
        <f>_xll.qlInterestRateIndexFixingDate(AA303,S303)</f>
        <v>47106</v>
      </c>
      <c r="S303" s="106">
        <f>_xll.qlCalendarAdvance(Calendar,SettlementDate,N303,"mf",TRUE,Trigger)</f>
        <v>47108</v>
      </c>
      <c r="T303" s="106">
        <f>_xll.qlInterestRateIndexMaturity(AA303,S303)</f>
        <v>50760</v>
      </c>
      <c r="U303" s="97">
        <f>_xll.qlIndexFixing(AA303,R303,TRUE,_xll.ohTrigger(Trigger,Trigger6M,InterestRatesTrigger))</f>
        <v>2.0290155829449749E-2</v>
      </c>
      <c r="V303" s="97">
        <f>_xll.qlQuoteValue(P303,_xll.ohTrigger(Trigger,Trigger6M,InterestRatesTrigger))</f>
        <v>2.0299999999999999E-2</v>
      </c>
      <c r="W303" s="94" t="b">
        <f t="shared" si="25"/>
        <v>1</v>
      </c>
      <c r="X303" s="153">
        <f t="shared" si="26"/>
        <v>-9.8441705502494425E-2</v>
      </c>
      <c r="Y303" s="50" t="b">
        <f>ABS(X303/10000)&lt;=ABS('General Settings'!$D$32)</f>
        <v>0</v>
      </c>
      <c r="AA303" s="50" t="str">
        <f>_xll.qlSwapIndex(,,O303,SettlementDays,Currency,Calendar,FixedLegTenor,FixedLegBDC,FixedLegDayCounter,Index6M,DiscountingCurve,Permanent,Trigger,ObjectOverwrite)</f>
        <v>obj_005d3#0000</v>
      </c>
      <c r="AB303" s="50" t="str">
        <f>_xll.qlVanillaSwapFromSwapIndex(,AA303,R303)</f>
        <v>obj_008ad#0000</v>
      </c>
    </row>
    <row r="304" spans="13:28" x14ac:dyDescent="0.2">
      <c r="M304" s="94" t="s">
        <v>155</v>
      </c>
      <c r="N304" s="94" t="s">
        <v>113</v>
      </c>
      <c r="O304" s="94" t="s">
        <v>112</v>
      </c>
      <c r="P304" s="94" t="str">
        <f t="shared" si="24"/>
        <v>EUR13F11Y_Quote</v>
      </c>
      <c r="Q304" s="122"/>
      <c r="R304" s="106">
        <f>_xll.qlInterestRateIndexFixingDate(AA304,S304)</f>
        <v>47106</v>
      </c>
      <c r="S304" s="106">
        <f>_xll.qlCalendarAdvance(Calendar,SettlementDate,N304,"mf",TRUE,Trigger)</f>
        <v>47108</v>
      </c>
      <c r="T304" s="106">
        <f>_xll.qlInterestRateIndexMaturity(AA304,S304)</f>
        <v>51125</v>
      </c>
      <c r="U304" s="97">
        <f>_xll.qlIndexFixing(AA304,R304,TRUE,_xll.ohTrigger(Trigger,Trigger6M,InterestRatesTrigger))</f>
        <v>1.9950942125851048E-2</v>
      </c>
      <c r="V304" s="97">
        <f>_xll.qlQuoteValue(P304,_xll.ohTrigger(Trigger,Trigger6M,InterestRatesTrigger))</f>
        <v>1.9959999999999999E-2</v>
      </c>
      <c r="W304" s="94" t="b">
        <f t="shared" si="25"/>
        <v>1</v>
      </c>
      <c r="X304" s="153">
        <f t="shared" si="26"/>
        <v>-9.0578741489509562E-2</v>
      </c>
      <c r="Y304" s="50" t="b">
        <f>ABS(X304/10000)&lt;=ABS('General Settings'!$D$32)</f>
        <v>0</v>
      </c>
      <c r="AA304" s="50" t="str">
        <f>_xll.qlSwapIndex(,,O304,SettlementDays,Currency,Calendar,FixedLegTenor,FixedLegBDC,FixedLegDayCounter,Index6M,DiscountingCurve,Permanent,Trigger,ObjectOverwrite)</f>
        <v>obj_006c8#0000</v>
      </c>
      <c r="AB304" s="50" t="str">
        <f>_xll.qlVanillaSwapFromSwapIndex(,AA304,R304)</f>
        <v>obj_0086c#0000</v>
      </c>
    </row>
    <row r="305" spans="13:28" x14ac:dyDescent="0.2">
      <c r="M305" s="94" t="s">
        <v>155</v>
      </c>
      <c r="N305" s="94" t="s">
        <v>113</v>
      </c>
      <c r="O305" s="94" t="s">
        <v>87</v>
      </c>
      <c r="P305" s="94" t="str">
        <f t="shared" si="24"/>
        <v>EUR13F12Y_Quote</v>
      </c>
      <c r="Q305" s="122"/>
      <c r="R305" s="106">
        <f>_xll.qlInterestRateIndexFixingDate(AA305,S305)</f>
        <v>47106</v>
      </c>
      <c r="S305" s="106">
        <f>_xll.qlCalendarAdvance(Calendar,SettlementDate,N305,"mf",TRUE,Trigger)</f>
        <v>47108</v>
      </c>
      <c r="T305" s="106">
        <f>_xll.qlInterestRateIndexMaturity(AA305,S305)</f>
        <v>51491</v>
      </c>
      <c r="U305" s="97">
        <f>_xll.qlIndexFixing(AA305,R305,TRUE,_xll.ohTrigger(Trigger,Trigger6M,InterestRatesTrigger))</f>
        <v>1.9648551539834986E-2</v>
      </c>
      <c r="V305" s="97">
        <f>_xll.qlQuoteValue(P305,_xll.ohTrigger(Trigger,Trigger6M,InterestRatesTrigger))</f>
        <v>1.9640000000000001E-2</v>
      </c>
      <c r="W305" s="94" t="b">
        <f t="shared" si="25"/>
        <v>1</v>
      </c>
      <c r="X305" s="153">
        <f t="shared" si="26"/>
        <v>8.5515398349847449E-2</v>
      </c>
      <c r="Y305" s="50" t="b">
        <f>ABS(X305/10000)&lt;=ABS('General Settings'!$D$32)</f>
        <v>0</v>
      </c>
      <c r="AA305" s="50" t="str">
        <f>_xll.qlSwapIndex(,,O305,SettlementDays,Currency,Calendar,FixedLegTenor,FixedLegBDC,FixedLegDayCounter,Index6M,DiscountingCurve,Permanent,Trigger,ObjectOverwrite)</f>
        <v>obj_00727#0000</v>
      </c>
      <c r="AB305" s="50" t="str">
        <f>_xll.qlVanillaSwapFromSwapIndex(,AA305,R305)</f>
        <v>obj_007c2#0000</v>
      </c>
    </row>
    <row r="306" spans="13:28" x14ac:dyDescent="0.2">
      <c r="M306" s="94" t="s">
        <v>155</v>
      </c>
      <c r="N306" s="94" t="s">
        <v>113</v>
      </c>
      <c r="O306" s="94" t="s">
        <v>113</v>
      </c>
      <c r="P306" s="94" t="str">
        <f t="shared" si="24"/>
        <v>EUR13F13Y_Quote</v>
      </c>
      <c r="Q306" s="122"/>
      <c r="R306" s="106">
        <f>_xll.qlInterestRateIndexFixingDate(AA306,S306)</f>
        <v>47106</v>
      </c>
      <c r="S306" s="106">
        <f>_xll.qlCalendarAdvance(Calendar,SettlementDate,N306,"mf",TRUE,Trigger)</f>
        <v>47108</v>
      </c>
      <c r="T306" s="106">
        <f>_xll.qlInterestRateIndexMaturity(AA306,S306)</f>
        <v>51858</v>
      </c>
      <c r="U306" s="97">
        <f>_xll.qlIndexFixing(AA306,R306,TRUE,_xll.ohTrigger(Trigger,Trigger6M,InterestRatesTrigger))</f>
        <v>1.9366812630091605E-2</v>
      </c>
      <c r="V306" s="97">
        <f>_xll.qlQuoteValue(P306,_xll.ohTrigger(Trigger,Trigger6M,InterestRatesTrigger))</f>
        <v>1.934E-2</v>
      </c>
      <c r="W306" s="94" t="b">
        <f t="shared" si="25"/>
        <v>1</v>
      </c>
      <c r="X306" s="153">
        <f t="shared" si="26"/>
        <v>0.2681263009160495</v>
      </c>
      <c r="Y306" s="50" t="b">
        <f>ABS(X306/10000)&lt;=ABS('General Settings'!$D$32)</f>
        <v>0</v>
      </c>
      <c r="AA306" s="50" t="str">
        <f>_xll.qlSwapIndex(,,O306,SettlementDays,Currency,Calendar,FixedLegTenor,FixedLegBDC,FixedLegDayCounter,Index6M,DiscountingCurve,Permanent,Trigger,ObjectOverwrite)</f>
        <v>obj_00678#0000</v>
      </c>
      <c r="AB306" s="50" t="str">
        <f>_xll.qlVanillaSwapFromSwapIndex(,AA306,R306)</f>
        <v>obj_007f6#0000</v>
      </c>
    </row>
    <row r="307" spans="13:28" x14ac:dyDescent="0.2">
      <c r="M307" s="94" t="s">
        <v>155</v>
      </c>
      <c r="N307" s="94" t="s">
        <v>113</v>
      </c>
      <c r="O307" s="94" t="s">
        <v>114</v>
      </c>
      <c r="P307" s="94" t="str">
        <f t="shared" si="24"/>
        <v>EUR13F14Y_Quote</v>
      </c>
      <c r="Q307" s="122"/>
      <c r="R307" s="106">
        <f>_xll.qlInterestRateIndexFixingDate(AA307,S307)</f>
        <v>47106</v>
      </c>
      <c r="S307" s="106">
        <f>_xll.qlCalendarAdvance(Calendar,SettlementDate,N307,"mf",TRUE,Trigger)</f>
        <v>47108</v>
      </c>
      <c r="T307" s="106">
        <f>_xll.qlInterestRateIndexMaturity(AA307,S307)</f>
        <v>52222</v>
      </c>
      <c r="U307" s="97">
        <f>_xll.qlIndexFixing(AA307,R307,TRUE,_xll.ohTrigger(Trigger,Trigger6M,InterestRatesTrigger))</f>
        <v>1.9101124590958109E-2</v>
      </c>
      <c r="V307" s="97">
        <f>_xll.qlQuoteValue(P307,_xll.ohTrigger(Trigger,Trigger6M,InterestRatesTrigger))</f>
        <v>1.9060000000000001E-2</v>
      </c>
      <c r="W307" s="94" t="b">
        <f t="shared" si="25"/>
        <v>1</v>
      </c>
      <c r="X307" s="153">
        <f t="shared" si="26"/>
        <v>0.41124590958108859</v>
      </c>
      <c r="Y307" s="50" t="b">
        <f>ABS(X307/10000)&lt;=ABS('General Settings'!$D$32)</f>
        <v>0</v>
      </c>
      <c r="AA307" s="50" t="str">
        <f>_xll.qlSwapIndex(,,O307,SettlementDays,Currency,Calendar,FixedLegTenor,FixedLegBDC,FixedLegDayCounter,Index6M,DiscountingCurve,Permanent,Trigger,ObjectOverwrite)</f>
        <v>obj_005cc#0000</v>
      </c>
      <c r="AB307" s="50" t="str">
        <f>_xll.qlVanillaSwapFromSwapIndex(,AA307,R307)</f>
        <v>obj_0083c#0000</v>
      </c>
    </row>
    <row r="308" spans="13:28" x14ac:dyDescent="0.2">
      <c r="M308" s="94" t="s">
        <v>155</v>
      </c>
      <c r="N308" s="94" t="s">
        <v>113</v>
      </c>
      <c r="O308" s="94" t="s">
        <v>88</v>
      </c>
      <c r="P308" s="94" t="str">
        <f t="shared" si="24"/>
        <v>EUR13F15Y_Quote</v>
      </c>
      <c r="Q308" s="122"/>
      <c r="R308" s="106">
        <f>_xll.qlInterestRateIndexFixingDate(AA308,S308)</f>
        <v>47106</v>
      </c>
      <c r="S308" s="106">
        <f>_xll.qlCalendarAdvance(Calendar,SettlementDate,N308,"mf",TRUE,Trigger)</f>
        <v>47108</v>
      </c>
      <c r="T308" s="106">
        <f>_xll.qlInterestRateIndexMaturity(AA308,S308)</f>
        <v>52586</v>
      </c>
      <c r="U308" s="97">
        <f>_xll.qlIndexFixing(AA308,R308,TRUE,_xll.ohTrigger(Trigger,Trigger6M,InterestRatesTrigger))</f>
        <v>1.8855631484357149E-2</v>
      </c>
      <c r="V308" s="97">
        <f>_xll.qlQuoteValue(P308,_xll.ohTrigger(Trigger,Trigger6M,InterestRatesTrigger))</f>
        <v>1.882E-2</v>
      </c>
      <c r="W308" s="94" t="b">
        <f t="shared" si="25"/>
        <v>1</v>
      </c>
      <c r="X308" s="153">
        <f t="shared" si="26"/>
        <v>0.35631484357149384</v>
      </c>
      <c r="Y308" s="50" t="b">
        <f>ABS(X308/10000)&lt;=ABS('General Settings'!$D$32)</f>
        <v>0</v>
      </c>
      <c r="AA308" s="50" t="str">
        <f>_xll.qlSwapIndex(,,O308,SettlementDays,Currency,Calendar,FixedLegTenor,FixedLegBDC,FixedLegDayCounter,Index6M,DiscountingCurve,Permanent,Trigger,ObjectOverwrite)</f>
        <v>obj_006b9#0000</v>
      </c>
      <c r="AB308" s="50" t="str">
        <f>_xll.qlVanillaSwapFromSwapIndex(,AA308,R308)</f>
        <v>obj_007a1#0000</v>
      </c>
    </row>
    <row r="309" spans="13:28" x14ac:dyDescent="0.2">
      <c r="M309" s="94" t="s">
        <v>155</v>
      </c>
      <c r="N309" s="94" t="s">
        <v>113</v>
      </c>
      <c r="O309" s="94" t="s">
        <v>89</v>
      </c>
      <c r="P309" s="94" t="str">
        <f t="shared" si="24"/>
        <v>EUR13F20Y_Quote</v>
      </c>
      <c r="Q309" s="122"/>
      <c r="R309" s="106">
        <f>_xll.qlInterestRateIndexFixingDate(AA309,S309)</f>
        <v>47106</v>
      </c>
      <c r="S309" s="106">
        <f>_xll.qlCalendarAdvance(Calendar,SettlementDate,N309,"mf",TRUE,Trigger)</f>
        <v>47108</v>
      </c>
      <c r="T309" s="106">
        <f>_xll.qlInterestRateIndexMaturity(AA309,S309)</f>
        <v>54413</v>
      </c>
      <c r="U309" s="97">
        <f>_xll.qlIndexFixing(AA309,R309,TRUE,_xll.ohTrigger(Trigger,Trigger6M,InterestRatesTrigger))</f>
        <v>1.8056687373099681E-2</v>
      </c>
      <c r="V309" s="97">
        <f>_xll.qlQuoteValue(P309,_xll.ohTrigger(Trigger,Trigger6M,InterestRatesTrigger))</f>
        <v>1.805E-2</v>
      </c>
      <c r="W309" s="94" t="b">
        <f t="shared" si="25"/>
        <v>1</v>
      </c>
      <c r="X309" s="153">
        <f t="shared" si="26"/>
        <v>6.6873730996813707E-2</v>
      </c>
      <c r="Y309" s="50" t="b">
        <f>ABS(X309/10000)&lt;=ABS('General Settings'!$D$32)</f>
        <v>0</v>
      </c>
      <c r="AA309" s="50" t="str">
        <f>_xll.qlSwapIndex(,,O309,SettlementDays,Currency,Calendar,FixedLegTenor,FixedLegBDC,FixedLegDayCounter,Index6M,DiscountingCurve,Permanent,Trigger,ObjectOverwrite)</f>
        <v>obj_00668#0000</v>
      </c>
      <c r="AB309" s="50" t="str">
        <f>_xll.qlVanillaSwapFromSwapIndex(,AA309,R309)</f>
        <v>obj_00881#0000</v>
      </c>
    </row>
    <row r="310" spans="13:28" x14ac:dyDescent="0.2">
      <c r="M310" s="94" t="s">
        <v>155</v>
      </c>
      <c r="N310" s="94" t="s">
        <v>113</v>
      </c>
      <c r="O310" s="94" t="s">
        <v>90</v>
      </c>
      <c r="P310" s="94" t="str">
        <f t="shared" si="24"/>
        <v>EUR13F25Y_Quote</v>
      </c>
      <c r="Q310" s="122"/>
      <c r="R310" s="106">
        <f>_xll.qlInterestRateIndexFixingDate(AA310,S310)</f>
        <v>47106</v>
      </c>
      <c r="S310" s="106">
        <f>_xll.qlCalendarAdvance(Calendar,SettlementDate,N310,"mf",TRUE,Trigger)</f>
        <v>47108</v>
      </c>
      <c r="T310" s="106">
        <f>_xll.qlInterestRateIndexMaturity(AA310,S310)</f>
        <v>56240</v>
      </c>
      <c r="U310" s="97">
        <f>_xll.qlIndexFixing(AA310,R310,TRUE,_xll.ohTrigger(Trigger,Trigger6M,InterestRatesTrigger))</f>
        <v>1.7629586592691853E-2</v>
      </c>
      <c r="V310" s="97">
        <f>_xll.qlQuoteValue(P310,_xll.ohTrigger(Trigger,Trigger6M,InterestRatesTrigger))</f>
        <v>1.762E-2</v>
      </c>
      <c r="W310" s="94" t="b">
        <f t="shared" si="25"/>
        <v>1</v>
      </c>
      <c r="X310" s="153">
        <f t="shared" si="26"/>
        <v>9.5865926918528577E-2</v>
      </c>
      <c r="Y310" s="50" t="b">
        <f>ABS(X310/10000)&lt;=ABS('General Settings'!$D$32)</f>
        <v>0</v>
      </c>
      <c r="AA310" s="50" t="str">
        <f>_xll.qlSwapIndex(,,O310,SettlementDays,Currency,Calendar,FixedLegTenor,FixedLegBDC,FixedLegDayCounter,Index6M,DiscountingCurve,Permanent,Trigger,ObjectOverwrite)</f>
        <v>obj_00663#0000</v>
      </c>
      <c r="AB310" s="50" t="str">
        <f>_xll.qlVanillaSwapFromSwapIndex(,AA310,R310)</f>
        <v>obj_007ae#0000</v>
      </c>
    </row>
    <row r="311" spans="13:28" x14ac:dyDescent="0.2">
      <c r="M311" s="197" t="s">
        <v>155</v>
      </c>
      <c r="N311" s="197" t="s">
        <v>113</v>
      </c>
      <c r="O311" s="197" t="s">
        <v>92</v>
      </c>
      <c r="P311" s="197" t="str">
        <f t="shared" si="24"/>
        <v>EUR13F30Y_Quote</v>
      </c>
      <c r="Q311" s="162"/>
      <c r="R311" s="198">
        <f>_xll.qlInterestRateIndexFixingDate(AA311,S311)</f>
        <v>47106</v>
      </c>
      <c r="S311" s="198">
        <f>_xll.qlCalendarAdvance(Calendar,SettlementDate,N311,"mf",TRUE,Trigger)</f>
        <v>47108</v>
      </c>
      <c r="T311" s="198">
        <f>_xll.qlInterestRateIndexMaturity(AA311,S311)</f>
        <v>58067</v>
      </c>
      <c r="U311" s="199">
        <f>_xll.qlIndexFixing(AA311,R311,TRUE,_xll.ohTrigger(Trigger,Trigger6M,InterestRatesTrigger))</f>
        <v>1.703903978459665E-2</v>
      </c>
      <c r="V311" s="199">
        <f>_xll.qlQuoteValue(P311,_xll.ohTrigger(Trigger,Trigger6M,InterestRatesTrigger))</f>
        <v>1.704E-2</v>
      </c>
      <c r="W311" s="197" t="b">
        <f t="shared" si="25"/>
        <v>1</v>
      </c>
      <c r="X311" s="200">
        <f t="shared" si="26"/>
        <v>-9.6021540334917388E-3</v>
      </c>
      <c r="Y311" s="161" t="b">
        <f>ABS(X311/10000)&lt;=ABS('General Settings'!$D$32)</f>
        <v>0</v>
      </c>
      <c r="AA311" s="50" t="str">
        <f>_xll.qlSwapIndex(,,O311,SettlementDays,Currency,Calendar,FixedLegTenor,FixedLegBDC,FixedLegDayCounter,Index6M,DiscountingCurve,Permanent,Trigger,ObjectOverwrite)</f>
        <v>obj_0069c#0000</v>
      </c>
      <c r="AB311" s="50" t="str">
        <f>_xll.qlVanillaSwapFromSwapIndex(,AA311,R311)</f>
        <v>obj_007f0#0000</v>
      </c>
    </row>
    <row r="312" spans="13:28" x14ac:dyDescent="0.2">
      <c r="M312" s="201" t="s">
        <v>155</v>
      </c>
      <c r="N312" s="201" t="s">
        <v>114</v>
      </c>
      <c r="O312" s="201" t="s">
        <v>33</v>
      </c>
      <c r="P312" s="201" t="str">
        <f t="shared" si="24"/>
        <v>EUR14F1Y_Quote</v>
      </c>
      <c r="Q312" s="166"/>
      <c r="R312" s="202">
        <f>_xll.qlInterestRateIndexFixingDate(AA312,S312)</f>
        <v>47471</v>
      </c>
      <c r="S312" s="202">
        <f>_xll.qlCalendarAdvance(Calendar,SettlementDate,N312,"mf",TRUE,Trigger)</f>
        <v>47473</v>
      </c>
      <c r="T312" s="202">
        <f>_xll.qlInterestRateIndexMaturity(AA312,S312)</f>
        <v>47840</v>
      </c>
      <c r="U312" s="203">
        <f>_xll.qlIndexFixing(AA312,R312,TRUE,_xll.ohTrigger(Trigger,Trigger6M,InterestRatesTrigger))</f>
        <v>2.2355569560327967E-2</v>
      </c>
      <c r="V312" s="203">
        <f>_xll.qlQuoteValue(P312,_xll.ohTrigger(Trigger,Trigger6M,InterestRatesTrigger))</f>
        <v>2.23E-2</v>
      </c>
      <c r="W312" s="201" t="b">
        <f t="shared" si="25"/>
        <v>1</v>
      </c>
      <c r="X312" s="204">
        <f t="shared" si="26"/>
        <v>0.55569560327966427</v>
      </c>
      <c r="Y312" s="149" t="b">
        <f>ABS(X312/10000)&lt;=ABS('General Settings'!$D$32)</f>
        <v>0</v>
      </c>
      <c r="AA312" s="50" t="str">
        <f>_xll.qlSwapIndex(,,O312,SettlementDays,Currency,Calendar,FixedLegTenor,FixedLegBDC,FixedLegDayCounter,Index6M,DiscountingCurve,Permanent,Trigger,ObjectOverwrite)</f>
        <v>obj_00638#0000</v>
      </c>
      <c r="AB312" s="50" t="str">
        <f>_xll.qlVanillaSwapFromSwapIndex(,AA312,R312)</f>
        <v>obj_00857#0000</v>
      </c>
    </row>
    <row r="313" spans="13:28" x14ac:dyDescent="0.2">
      <c r="M313" s="94" t="s">
        <v>155</v>
      </c>
      <c r="N313" s="94" t="s">
        <v>114</v>
      </c>
      <c r="O313" s="94" t="s">
        <v>78</v>
      </c>
      <c r="P313" s="94" t="str">
        <f t="shared" si="24"/>
        <v>EUR14F2Y_Quote</v>
      </c>
      <c r="Q313" s="122"/>
      <c r="R313" s="106">
        <f>_xll.qlInterestRateIndexFixingDate(AA313,S313)</f>
        <v>47471</v>
      </c>
      <c r="S313" s="106">
        <f>_xll.qlCalendarAdvance(Calendar,SettlementDate,N313,"mf",TRUE,Trigger)</f>
        <v>47473</v>
      </c>
      <c r="T313" s="106">
        <f>_xll.qlInterestRateIndexMaturity(AA313,S313)</f>
        <v>48204</v>
      </c>
      <c r="U313" s="97">
        <f>_xll.qlIndexFixing(AA313,R313,TRUE,_xll.ohTrigger(Trigger,Trigger6M,InterestRatesTrigger))</f>
        <v>2.221808820989369E-2</v>
      </c>
      <c r="V313" s="97">
        <f>_xll.qlQuoteValue(P313,_xll.ohTrigger(Trigger,Trigger6M,InterestRatesTrigger))</f>
        <v>2.2179999999999998E-2</v>
      </c>
      <c r="W313" s="94" t="b">
        <f t="shared" si="25"/>
        <v>1</v>
      </c>
      <c r="X313" s="153">
        <f t="shared" si="26"/>
        <v>0.38088209893691327</v>
      </c>
      <c r="Y313" s="50" t="b">
        <f>ABS(X313/10000)&lt;=ABS('General Settings'!$D$32)</f>
        <v>0</v>
      </c>
      <c r="AA313" s="50" t="str">
        <f>_xll.qlSwapIndex(,,O313,SettlementDays,Currency,Calendar,FixedLegTenor,FixedLegBDC,FixedLegDayCounter,Index6M,DiscountingCurve,Permanent,Trigger,ObjectOverwrite)</f>
        <v>obj_006e0#0000</v>
      </c>
      <c r="AB313" s="50" t="str">
        <f>_xll.qlVanillaSwapFromSwapIndex(,AA313,R313)</f>
        <v>obj_007d3#0000</v>
      </c>
    </row>
    <row r="314" spans="13:28" x14ac:dyDescent="0.2">
      <c r="M314" s="94" t="s">
        <v>155</v>
      </c>
      <c r="N314" s="94" t="s">
        <v>114</v>
      </c>
      <c r="O314" s="94" t="s">
        <v>79</v>
      </c>
      <c r="P314" s="94" t="str">
        <f t="shared" si="24"/>
        <v>EUR14F3Y_Quote</v>
      </c>
      <c r="Q314" s="122"/>
      <c r="R314" s="106">
        <f>_xll.qlInterestRateIndexFixingDate(AA314,S314)</f>
        <v>47471</v>
      </c>
      <c r="S314" s="106">
        <f>_xll.qlCalendarAdvance(Calendar,SettlementDate,N314,"mf",TRUE,Trigger)</f>
        <v>47473</v>
      </c>
      <c r="T314" s="106">
        <f>_xll.qlInterestRateIndexMaturity(AA314,S314)</f>
        <v>48569</v>
      </c>
      <c r="U314" s="97">
        <f>_xll.qlIndexFixing(AA314,R314,TRUE,_xll.ohTrigger(Trigger,Trigger6M,InterestRatesTrigger))</f>
        <v>2.2046008600641626E-2</v>
      </c>
      <c r="V314" s="97">
        <f>_xll.qlQuoteValue(P314,_xll.ohTrigger(Trigger,Trigger6M,InterestRatesTrigger))</f>
        <v>2.205E-2</v>
      </c>
      <c r="W314" s="94" t="b">
        <f t="shared" si="25"/>
        <v>1</v>
      </c>
      <c r="X314" s="153">
        <f t="shared" si="26"/>
        <v>-3.9913993583745588E-2</v>
      </c>
      <c r="Y314" s="50" t="b">
        <f>ABS(X314/10000)&lt;=ABS('General Settings'!$D$32)</f>
        <v>0</v>
      </c>
      <c r="AA314" s="50" t="str">
        <f>_xll.qlSwapIndex(,,O314,SettlementDays,Currency,Calendar,FixedLegTenor,FixedLegBDC,FixedLegDayCounter,Index6M,DiscountingCurve,Permanent,Trigger,ObjectOverwrite)</f>
        <v>obj_006e3#0000</v>
      </c>
      <c r="AB314" s="50" t="str">
        <f>_xll.qlVanillaSwapFromSwapIndex(,AA314,R314)</f>
        <v>obj_00875#0000</v>
      </c>
    </row>
    <row r="315" spans="13:28" x14ac:dyDescent="0.2">
      <c r="M315" s="94" t="s">
        <v>155</v>
      </c>
      <c r="N315" s="94" t="s">
        <v>114</v>
      </c>
      <c r="O315" s="94" t="s">
        <v>80</v>
      </c>
      <c r="P315" s="94" t="str">
        <f t="shared" si="24"/>
        <v>EUR14F4Y_Quote</v>
      </c>
      <c r="Q315" s="122"/>
      <c r="R315" s="106">
        <f>_xll.qlInterestRateIndexFixingDate(AA315,S315)</f>
        <v>47471</v>
      </c>
      <c r="S315" s="106">
        <f>_xll.qlCalendarAdvance(Calendar,SettlementDate,N315,"mf",TRUE,Trigger)</f>
        <v>47473</v>
      </c>
      <c r="T315" s="106">
        <f>_xll.qlInterestRateIndexMaturity(AA315,S315)</f>
        <v>48934</v>
      </c>
      <c r="U315" s="97">
        <f>_xll.qlIndexFixing(AA315,R315,TRUE,_xll.ohTrigger(Trigger,Trigger6M,InterestRatesTrigger))</f>
        <v>2.1794867500932014E-2</v>
      </c>
      <c r="V315" s="97">
        <f>_xll.qlQuoteValue(P315,_xll.ohTrigger(Trigger,Trigger6M,InterestRatesTrigger))</f>
        <v>2.1760000000000002E-2</v>
      </c>
      <c r="W315" s="94" t="b">
        <f t="shared" si="25"/>
        <v>1</v>
      </c>
      <c r="X315" s="153">
        <f t="shared" si="26"/>
        <v>0.34867500932012074</v>
      </c>
      <c r="Y315" s="50" t="b">
        <f>ABS(X315/10000)&lt;=ABS('General Settings'!$D$32)</f>
        <v>0</v>
      </c>
      <c r="AA315" s="50" t="str">
        <f>_xll.qlSwapIndex(,,O315,SettlementDays,Currency,Calendar,FixedLegTenor,FixedLegBDC,FixedLegDayCounter,Index6M,DiscountingCurve,Permanent,Trigger,ObjectOverwrite)</f>
        <v>obj_0061e#0000</v>
      </c>
      <c r="AB315" s="50" t="str">
        <f>_xll.qlVanillaSwapFromSwapIndex(,AA315,R315)</f>
        <v>obj_0082a#0000</v>
      </c>
    </row>
    <row r="316" spans="13:28" x14ac:dyDescent="0.2">
      <c r="M316" s="94" t="s">
        <v>155</v>
      </c>
      <c r="N316" s="94" t="s">
        <v>114</v>
      </c>
      <c r="O316" s="94" t="s">
        <v>81</v>
      </c>
      <c r="P316" s="94" t="str">
        <f t="shared" si="24"/>
        <v>EUR14F5Y_Quote</v>
      </c>
      <c r="Q316" s="122"/>
      <c r="R316" s="106">
        <f>_xll.qlInterestRateIndexFixingDate(AA316,S316)</f>
        <v>47471</v>
      </c>
      <c r="S316" s="106">
        <f>_xll.qlCalendarAdvance(Calendar,SettlementDate,N316,"mf",TRUE,Trigger)</f>
        <v>47473</v>
      </c>
      <c r="T316" s="106">
        <f>_xll.qlInterestRateIndexMaturity(AA316,S316)</f>
        <v>49299</v>
      </c>
      <c r="U316" s="97">
        <f>_xll.qlIndexFixing(AA316,R316,TRUE,_xll.ohTrigger(Trigger,Trigger6M,InterestRatesTrigger))</f>
        <v>2.1496012350515695E-2</v>
      </c>
      <c r="V316" s="97">
        <f>_xll.qlQuoteValue(P316,_xll.ohTrigger(Trigger,Trigger6M,InterestRatesTrigger))</f>
        <v>2.146E-2</v>
      </c>
      <c r="W316" s="94" t="b">
        <f t="shared" si="25"/>
        <v>1</v>
      </c>
      <c r="X316" s="153">
        <f t="shared" si="26"/>
        <v>0.36012350515694791</v>
      </c>
      <c r="Y316" s="50" t="b">
        <f>ABS(X316/10000)&lt;=ABS('General Settings'!$D$32)</f>
        <v>0</v>
      </c>
      <c r="AA316" s="50" t="str">
        <f>_xll.qlSwapIndex(,,O316,SettlementDays,Currency,Calendar,FixedLegTenor,FixedLegBDC,FixedLegDayCounter,Index6M,DiscountingCurve,Permanent,Trigger,ObjectOverwrite)</f>
        <v>obj_00699#0000</v>
      </c>
      <c r="AB316" s="50" t="str">
        <f>_xll.qlVanillaSwapFromSwapIndex(,AA316,R316)</f>
        <v>obj_0076d#0000</v>
      </c>
    </row>
    <row r="317" spans="13:28" x14ac:dyDescent="0.2">
      <c r="M317" s="94" t="s">
        <v>155</v>
      </c>
      <c r="N317" s="94" t="s">
        <v>114</v>
      </c>
      <c r="O317" s="94" t="s">
        <v>82</v>
      </c>
      <c r="P317" s="94" t="str">
        <f t="shared" si="24"/>
        <v>EUR14F6Y_Quote</v>
      </c>
      <c r="Q317" s="122"/>
      <c r="R317" s="106">
        <f>_xll.qlInterestRateIndexFixingDate(AA317,S317)</f>
        <v>47471</v>
      </c>
      <c r="S317" s="106">
        <f>_xll.qlCalendarAdvance(Calendar,SettlementDate,N317,"mf",TRUE,Trigger)</f>
        <v>47473</v>
      </c>
      <c r="T317" s="106">
        <f>_xll.qlInterestRateIndexMaturity(AA317,S317)</f>
        <v>49664</v>
      </c>
      <c r="U317" s="97">
        <f>_xll.qlIndexFixing(AA317,R317,TRUE,_xll.ohTrigger(Trigger,Trigger6M,InterestRatesTrigger))</f>
        <v>2.115343071881463E-2</v>
      </c>
      <c r="V317" s="97">
        <f>_xll.qlQuoteValue(P317,_xll.ohTrigger(Trigger,Trigger6M,InterestRatesTrigger))</f>
        <v>2.1139999999999999E-2</v>
      </c>
      <c r="W317" s="94" t="b">
        <f t="shared" si="25"/>
        <v>1</v>
      </c>
      <c r="X317" s="153">
        <f t="shared" si="26"/>
        <v>0.13430718814631121</v>
      </c>
      <c r="Y317" s="50" t="b">
        <f>ABS(X317/10000)&lt;=ABS('General Settings'!$D$32)</f>
        <v>0</v>
      </c>
      <c r="AA317" s="50" t="str">
        <f>_xll.qlSwapIndex(,,O317,SettlementDays,Currency,Calendar,FixedLegTenor,FixedLegBDC,FixedLegDayCounter,Index6M,DiscountingCurve,Permanent,Trigger,ObjectOverwrite)</f>
        <v>obj_005db#0000</v>
      </c>
      <c r="AB317" s="50" t="str">
        <f>_xll.qlVanillaSwapFromSwapIndex(,AA317,R317)</f>
        <v>obj_007d5#0000</v>
      </c>
    </row>
    <row r="318" spans="13:28" x14ac:dyDescent="0.2">
      <c r="M318" s="94" t="s">
        <v>155</v>
      </c>
      <c r="N318" s="94" t="s">
        <v>114</v>
      </c>
      <c r="O318" s="94" t="s">
        <v>83</v>
      </c>
      <c r="P318" s="94" t="str">
        <f t="shared" si="24"/>
        <v>EUR14F7Y_Quote</v>
      </c>
      <c r="Q318" s="122"/>
      <c r="R318" s="106">
        <f>_xll.qlInterestRateIndexFixingDate(AA318,S318)</f>
        <v>47471</v>
      </c>
      <c r="S318" s="106">
        <f>_xll.qlCalendarAdvance(Calendar,SettlementDate,N318,"mf",TRUE,Trigger)</f>
        <v>47473</v>
      </c>
      <c r="T318" s="106">
        <f>_xll.qlInterestRateIndexMaturity(AA318,S318)</f>
        <v>50031</v>
      </c>
      <c r="U318" s="97">
        <f>_xll.qlIndexFixing(AA318,R318,TRUE,_xll.ohTrigger(Trigger,Trigger6M,InterestRatesTrigger))</f>
        <v>2.0783835991832065E-2</v>
      </c>
      <c r="V318" s="97">
        <f>_xll.qlQuoteValue(P318,_xll.ohTrigger(Trigger,Trigger6M,InterestRatesTrigger))</f>
        <v>2.0790000000000003E-2</v>
      </c>
      <c r="W318" s="94" t="b">
        <f t="shared" si="25"/>
        <v>1</v>
      </c>
      <c r="X318" s="153">
        <f t="shared" si="26"/>
        <v>-6.1640081679380232E-2</v>
      </c>
      <c r="Y318" s="50" t="b">
        <f>ABS(X318/10000)&lt;=ABS('General Settings'!$D$32)</f>
        <v>0</v>
      </c>
      <c r="AA318" s="50" t="str">
        <f>_xll.qlSwapIndex(,,O318,SettlementDays,Currency,Calendar,FixedLegTenor,FixedLegBDC,FixedLegDayCounter,Index6M,DiscountingCurve,Permanent,Trigger,ObjectOverwrite)</f>
        <v>obj_0060d#0000</v>
      </c>
      <c r="AB318" s="50" t="str">
        <f>_xll.qlVanillaSwapFromSwapIndex(,AA318,R318)</f>
        <v>obj_00869#0000</v>
      </c>
    </row>
    <row r="319" spans="13:28" x14ac:dyDescent="0.2">
      <c r="M319" s="94" t="s">
        <v>155</v>
      </c>
      <c r="N319" s="94" t="s">
        <v>114</v>
      </c>
      <c r="O319" s="94" t="s">
        <v>84</v>
      </c>
      <c r="P319" s="94" t="str">
        <f t="shared" si="24"/>
        <v>EUR14F8Y_Quote</v>
      </c>
      <c r="Q319" s="122"/>
      <c r="R319" s="106">
        <f>_xll.qlInterestRateIndexFixingDate(AA319,S319)</f>
        <v>47471</v>
      </c>
      <c r="S319" s="106">
        <f>_xll.qlCalendarAdvance(Calendar,SettlementDate,N319,"mf",TRUE,Trigger)</f>
        <v>47473</v>
      </c>
      <c r="T319" s="106">
        <f>_xll.qlInterestRateIndexMaturity(AA319,S319)</f>
        <v>50395</v>
      </c>
      <c r="U319" s="97">
        <f>_xll.qlIndexFixing(AA319,R319,TRUE,_xll.ohTrigger(Trigger,Trigger6M,InterestRatesTrigger))</f>
        <v>2.0398909308903181E-2</v>
      </c>
      <c r="V319" s="97">
        <f>_xll.qlQuoteValue(P319,_xll.ohTrigger(Trigger,Trigger6M,InterestRatesTrigger))</f>
        <v>2.0419999999999997E-2</v>
      </c>
      <c r="W319" s="94" t="b">
        <f t="shared" si="25"/>
        <v>1</v>
      </c>
      <c r="X319" s="153">
        <f t="shared" si="26"/>
        <v>-0.21090691096816577</v>
      </c>
      <c r="Y319" s="50" t="b">
        <f>ABS(X319/10000)&lt;=ABS('General Settings'!$D$32)</f>
        <v>0</v>
      </c>
      <c r="AA319" s="50" t="str">
        <f>_xll.qlSwapIndex(,,O319,SettlementDays,Currency,Calendar,FixedLegTenor,FixedLegBDC,FixedLegDayCounter,Index6M,DiscountingCurve,Permanent,Trigger,ObjectOverwrite)</f>
        <v>obj_0066f#0000</v>
      </c>
      <c r="AB319" s="50" t="str">
        <f>_xll.qlVanillaSwapFromSwapIndex(,AA319,R319)</f>
        <v>obj_007fd#0000</v>
      </c>
    </row>
    <row r="320" spans="13:28" x14ac:dyDescent="0.2">
      <c r="M320" s="94" t="s">
        <v>155</v>
      </c>
      <c r="N320" s="94" t="s">
        <v>114</v>
      </c>
      <c r="O320" s="94" t="s">
        <v>85</v>
      </c>
      <c r="P320" s="94" t="str">
        <f t="shared" si="24"/>
        <v>EUR14F9Y_Quote</v>
      </c>
      <c r="Q320" s="122"/>
      <c r="R320" s="106">
        <f>_xll.qlInterestRateIndexFixingDate(AA320,S320)</f>
        <v>47471</v>
      </c>
      <c r="S320" s="106">
        <f>_xll.qlCalendarAdvance(Calendar,SettlementDate,N320,"mf",TRUE,Trigger)</f>
        <v>47473</v>
      </c>
      <c r="T320" s="106">
        <f>_xll.qlInterestRateIndexMaturity(AA320,S320)</f>
        <v>50760</v>
      </c>
      <c r="U320" s="97">
        <f>_xll.qlIndexFixing(AA320,R320,TRUE,_xll.ohTrigger(Trigger,Trigger6M,InterestRatesTrigger))</f>
        <v>2.002195226821148E-2</v>
      </c>
      <c r="V320" s="97">
        <f>_xll.qlQuoteValue(P320,_xll.ohTrigger(Trigger,Trigger6M,InterestRatesTrigger))</f>
        <v>2.0030000000000003E-2</v>
      </c>
      <c r="W320" s="94" t="b">
        <f t="shared" si="25"/>
        <v>1</v>
      </c>
      <c r="X320" s="153">
        <f t="shared" si="26"/>
        <v>-8.0477317885227495E-2</v>
      </c>
      <c r="Y320" s="50" t="b">
        <f>ABS(X320/10000)&lt;=ABS('General Settings'!$D$32)</f>
        <v>0</v>
      </c>
      <c r="AA320" s="50" t="str">
        <f>_xll.qlSwapIndex(,,O320,SettlementDays,Currency,Calendar,FixedLegTenor,FixedLegBDC,FixedLegDayCounter,Index6M,DiscountingCurve,Permanent,Trigger,ObjectOverwrite)</f>
        <v>obj_0060b#0000</v>
      </c>
      <c r="AB320" s="50" t="str">
        <f>_xll.qlVanillaSwapFromSwapIndex(,AA320,R320)</f>
        <v>obj_00794#0000</v>
      </c>
    </row>
    <row r="321" spans="13:28" x14ac:dyDescent="0.2">
      <c r="M321" s="94" t="s">
        <v>155</v>
      </c>
      <c r="N321" s="94" t="s">
        <v>114</v>
      </c>
      <c r="O321" s="94" t="s">
        <v>86</v>
      </c>
      <c r="P321" s="94" t="str">
        <f t="shared" si="24"/>
        <v>EUR14F10Y_Quote</v>
      </c>
      <c r="Q321" s="122"/>
      <c r="R321" s="106">
        <f>_xll.qlInterestRateIndexFixingDate(AA321,S321)</f>
        <v>47471</v>
      </c>
      <c r="S321" s="106">
        <f>_xll.qlCalendarAdvance(Calendar,SettlementDate,N321,"mf",TRUE,Trigger)</f>
        <v>47473</v>
      </c>
      <c r="T321" s="106">
        <f>_xll.qlInterestRateIndexMaturity(AA321,S321)</f>
        <v>51125</v>
      </c>
      <c r="U321" s="97">
        <f>_xll.qlIndexFixing(AA321,R321,TRUE,_xll.ohTrigger(Trigger,Trigger6M,InterestRatesTrigger))</f>
        <v>1.96697013711775E-2</v>
      </c>
      <c r="V321" s="97">
        <f>_xll.qlQuoteValue(P321,_xll.ohTrigger(Trigger,Trigger6M,InterestRatesTrigger))</f>
        <v>1.968E-2</v>
      </c>
      <c r="W321" s="94" t="b">
        <f t="shared" si="25"/>
        <v>1</v>
      </c>
      <c r="X321" s="153">
        <f t="shared" si="26"/>
        <v>-0.10298628822499878</v>
      </c>
      <c r="Y321" s="50" t="b">
        <f>ABS(X321/10000)&lt;=ABS('General Settings'!$D$32)</f>
        <v>0</v>
      </c>
      <c r="AA321" s="50" t="str">
        <f>_xll.qlSwapIndex(,,O321,SettlementDays,Currency,Calendar,FixedLegTenor,FixedLegBDC,FixedLegDayCounter,Index6M,DiscountingCurve,Permanent,Trigger,ObjectOverwrite)</f>
        <v>obj_0064e#0000</v>
      </c>
      <c r="AB321" s="50" t="str">
        <f>_xll.qlVanillaSwapFromSwapIndex(,AA321,R321)</f>
        <v>obj_00785#0000</v>
      </c>
    </row>
    <row r="322" spans="13:28" x14ac:dyDescent="0.2">
      <c r="M322" s="94" t="s">
        <v>155</v>
      </c>
      <c r="N322" s="94" t="s">
        <v>114</v>
      </c>
      <c r="O322" s="94" t="s">
        <v>112</v>
      </c>
      <c r="P322" s="94" t="str">
        <f t="shared" si="24"/>
        <v>EUR14F11Y_Quote</v>
      </c>
      <c r="Q322" s="122"/>
      <c r="R322" s="106">
        <f>_xll.qlInterestRateIndexFixingDate(AA322,S322)</f>
        <v>47471</v>
      </c>
      <c r="S322" s="106">
        <f>_xll.qlCalendarAdvance(Calendar,SettlementDate,N322,"mf",TRUE,Trigger)</f>
        <v>47473</v>
      </c>
      <c r="T322" s="106">
        <f>_xll.qlInterestRateIndexMaturity(AA322,S322)</f>
        <v>51491</v>
      </c>
      <c r="U322" s="97">
        <f>_xll.qlIndexFixing(AA322,R322,TRUE,_xll.ohTrigger(Trigger,Trigger6M,InterestRatesTrigger))</f>
        <v>1.9359868175010328E-2</v>
      </c>
      <c r="V322" s="97">
        <f>_xll.qlQuoteValue(P322,_xll.ohTrigger(Trigger,Trigger6M,InterestRatesTrigger))</f>
        <v>1.934E-2</v>
      </c>
      <c r="W322" s="94" t="b">
        <f t="shared" si="25"/>
        <v>1</v>
      </c>
      <c r="X322" s="153">
        <f t="shared" si="26"/>
        <v>0.1986817501032842</v>
      </c>
      <c r="Y322" s="50" t="b">
        <f>ABS(X322/10000)&lt;=ABS('General Settings'!$D$32)</f>
        <v>0</v>
      </c>
      <c r="AA322" s="50" t="str">
        <f>_xll.qlSwapIndex(,,O322,SettlementDays,Currency,Calendar,FixedLegTenor,FixedLegBDC,FixedLegDayCounter,Index6M,DiscountingCurve,Permanent,Trigger,ObjectOverwrite)</f>
        <v>obj_00657#0000</v>
      </c>
      <c r="AB322" s="50" t="str">
        <f>_xll.qlVanillaSwapFromSwapIndex(,AA322,R322)</f>
        <v>obj_007c7#0000</v>
      </c>
    </row>
    <row r="323" spans="13:28" x14ac:dyDescent="0.2">
      <c r="M323" s="94" t="s">
        <v>155</v>
      </c>
      <c r="N323" s="94" t="s">
        <v>114</v>
      </c>
      <c r="O323" s="94" t="s">
        <v>87</v>
      </c>
      <c r="P323" s="94" t="str">
        <f t="shared" si="24"/>
        <v>EUR14F12Y_Quote</v>
      </c>
      <c r="Q323" s="122"/>
      <c r="R323" s="106">
        <f>_xll.qlInterestRateIndexFixingDate(AA323,S323)</f>
        <v>47471</v>
      </c>
      <c r="S323" s="106">
        <f>_xll.qlCalendarAdvance(Calendar,SettlementDate,N323,"mf",TRUE,Trigger)</f>
        <v>47473</v>
      </c>
      <c r="T323" s="106">
        <f>_xll.qlInterestRateIndexMaturity(AA323,S323)</f>
        <v>51858</v>
      </c>
      <c r="U323" s="97">
        <f>_xll.qlIndexFixing(AA323,R323,TRUE,_xll.ohTrigger(Trigger,Trigger6M,InterestRatesTrigger))</f>
        <v>1.9073572273861385E-2</v>
      </c>
      <c r="V323" s="97">
        <f>_xll.qlQuoteValue(P323,_xll.ohTrigger(Trigger,Trigger6M,InterestRatesTrigger))</f>
        <v>1.9039999999999998E-2</v>
      </c>
      <c r="W323" s="94" t="b">
        <f t="shared" si="25"/>
        <v>1</v>
      </c>
      <c r="X323" s="153">
        <f t="shared" si="26"/>
        <v>0.33572273861387503</v>
      </c>
      <c r="Y323" s="50" t="b">
        <f>ABS(X323/10000)&lt;=ABS('General Settings'!$D$32)</f>
        <v>0</v>
      </c>
      <c r="AA323" s="50" t="str">
        <f>_xll.qlSwapIndex(,,O323,SettlementDays,Currency,Calendar,FixedLegTenor,FixedLegBDC,FixedLegDayCounter,Index6M,DiscountingCurve,Permanent,Trigger,ObjectOverwrite)</f>
        <v>obj_005ed#0000</v>
      </c>
      <c r="AB323" s="50" t="str">
        <f>_xll.qlVanillaSwapFromSwapIndex(,AA323,R323)</f>
        <v>obj_007aa#0000</v>
      </c>
    </row>
    <row r="324" spans="13:28" x14ac:dyDescent="0.2">
      <c r="M324" s="94" t="s">
        <v>155</v>
      </c>
      <c r="N324" s="94" t="s">
        <v>114</v>
      </c>
      <c r="O324" s="94" t="s">
        <v>113</v>
      </c>
      <c r="P324" s="94" t="str">
        <f t="shared" si="24"/>
        <v>EUR14F13Y_Quote</v>
      </c>
      <c r="Q324" s="122"/>
      <c r="R324" s="106">
        <f>_xll.qlInterestRateIndexFixingDate(AA324,S324)</f>
        <v>47471</v>
      </c>
      <c r="S324" s="106">
        <f>_xll.qlCalendarAdvance(Calendar,SettlementDate,N324,"mf",TRUE,Trigger)</f>
        <v>47473</v>
      </c>
      <c r="T324" s="106">
        <f>_xll.qlInterestRateIndexMaturity(AA324,S324)</f>
        <v>52222</v>
      </c>
      <c r="U324" s="97">
        <f>_xll.qlIndexFixing(AA324,R324,TRUE,_xll.ohTrigger(Trigger,Trigger6M,InterestRatesTrigger))</f>
        <v>1.8804906646842316E-2</v>
      </c>
      <c r="V324" s="97">
        <f>_xll.qlQuoteValue(P324,_xll.ohTrigger(Trigger,Trigger6M,InterestRatesTrigger))</f>
        <v>1.8759999999999999E-2</v>
      </c>
      <c r="W324" s="94" t="b">
        <f t="shared" si="25"/>
        <v>1</v>
      </c>
      <c r="X324" s="153">
        <f t="shared" si="26"/>
        <v>0.44906646842316628</v>
      </c>
      <c r="Y324" s="50" t="b">
        <f>ABS(X324/10000)&lt;=ABS('General Settings'!$D$32)</f>
        <v>0</v>
      </c>
      <c r="AA324" s="50" t="str">
        <f>_xll.qlSwapIndex(,,O324,SettlementDays,Currency,Calendar,FixedLegTenor,FixedLegBDC,FixedLegDayCounter,Index6M,DiscountingCurve,Permanent,Trigger,ObjectOverwrite)</f>
        <v>obj_00588#0000</v>
      </c>
      <c r="AB324" s="50" t="str">
        <f>_xll.qlVanillaSwapFromSwapIndex(,AA324,R324)</f>
        <v>obj_00870#0000</v>
      </c>
    </row>
    <row r="325" spans="13:28" x14ac:dyDescent="0.2">
      <c r="M325" s="94" t="s">
        <v>155</v>
      </c>
      <c r="N325" s="94" t="s">
        <v>114</v>
      </c>
      <c r="O325" s="94" t="s">
        <v>114</v>
      </c>
      <c r="P325" s="94" t="str">
        <f t="shared" si="24"/>
        <v>EUR14F14Y_Quote</v>
      </c>
      <c r="Q325" s="122"/>
      <c r="R325" s="106">
        <f>_xll.qlInterestRateIndexFixingDate(AA325,S325)</f>
        <v>47471</v>
      </c>
      <c r="S325" s="106">
        <f>_xll.qlCalendarAdvance(Calendar,SettlementDate,N325,"mf",TRUE,Trigger)</f>
        <v>47473</v>
      </c>
      <c r="T325" s="106">
        <f>_xll.qlInterestRateIndexMaturity(AA325,S325)</f>
        <v>52586</v>
      </c>
      <c r="U325" s="97">
        <f>_xll.qlIndexFixing(AA325,R325,TRUE,_xll.ohTrigger(Trigger,Trigger6M,InterestRatesTrigger))</f>
        <v>1.8558203628849738E-2</v>
      </c>
      <c r="V325" s="97">
        <f>_xll.qlQuoteValue(P325,_xll.ohTrigger(Trigger,Trigger6M,InterestRatesTrigger))</f>
        <v>1.8519999999999998E-2</v>
      </c>
      <c r="W325" s="94" t="b">
        <f t="shared" si="25"/>
        <v>1</v>
      </c>
      <c r="X325" s="153">
        <f t="shared" si="26"/>
        <v>0.38203628849740184</v>
      </c>
      <c r="Y325" s="50" t="b">
        <f>ABS(X325/10000)&lt;=ABS('General Settings'!$D$32)</f>
        <v>0</v>
      </c>
      <c r="AA325" s="50" t="str">
        <f>_xll.qlSwapIndex(,,O325,SettlementDays,Currency,Calendar,FixedLegTenor,FixedLegBDC,FixedLegDayCounter,Index6M,DiscountingCurve,Permanent,Trigger,ObjectOverwrite)</f>
        <v>obj_005d4#0000</v>
      </c>
      <c r="AB325" s="50" t="str">
        <f>_xll.qlVanillaSwapFromSwapIndex(,AA325,R325)</f>
        <v>obj_00831#0000</v>
      </c>
    </row>
    <row r="326" spans="13:28" x14ac:dyDescent="0.2">
      <c r="M326" s="94" t="s">
        <v>155</v>
      </c>
      <c r="N326" s="94" t="s">
        <v>114</v>
      </c>
      <c r="O326" s="94" t="s">
        <v>88</v>
      </c>
      <c r="P326" s="94" t="str">
        <f t="shared" si="24"/>
        <v>EUR14F15Y_Quote</v>
      </c>
      <c r="Q326" s="122"/>
      <c r="R326" s="106">
        <f>_xll.qlInterestRateIndexFixingDate(AA326,S326)</f>
        <v>47471</v>
      </c>
      <c r="S326" s="106">
        <f>_xll.qlCalendarAdvance(Calendar,SettlementDate,N326,"mf",TRUE,Trigger)</f>
        <v>47473</v>
      </c>
      <c r="T326" s="106">
        <f>_xll.qlInterestRateIndexMaturity(AA326,S326)</f>
        <v>52952</v>
      </c>
      <c r="U326" s="97">
        <f>_xll.qlIndexFixing(AA326,R326,TRUE,_xll.ohTrigger(Trigger,Trigger6M,InterestRatesTrigger))</f>
        <v>1.8341877335387651E-2</v>
      </c>
      <c r="V326" s="97">
        <f>_xll.qlQuoteValue(P326,_xll.ohTrigger(Trigger,Trigger6M,InterestRatesTrigger))</f>
        <v>1.8329999999999999E-2</v>
      </c>
      <c r="W326" s="94" t="b">
        <f t="shared" si="25"/>
        <v>1</v>
      </c>
      <c r="X326" s="153">
        <f t="shared" si="26"/>
        <v>0.11877335387652094</v>
      </c>
      <c r="Y326" s="50" t="b">
        <f>ABS(X326/10000)&lt;=ABS('General Settings'!$D$32)</f>
        <v>0</v>
      </c>
      <c r="AA326" s="50" t="str">
        <f>_xll.qlSwapIndex(,,O326,SettlementDays,Currency,Calendar,FixedLegTenor,FixedLegBDC,FixedLegDayCounter,Index6M,DiscountingCurve,Permanent,Trigger,ObjectOverwrite)</f>
        <v>obj_005bc#0000</v>
      </c>
      <c r="AB326" s="50" t="str">
        <f>_xll.qlVanillaSwapFromSwapIndex(,AA326,R326)</f>
        <v>obj_0079c#0000</v>
      </c>
    </row>
    <row r="327" spans="13:28" x14ac:dyDescent="0.2">
      <c r="M327" s="94" t="s">
        <v>155</v>
      </c>
      <c r="N327" s="94" t="s">
        <v>114</v>
      </c>
      <c r="O327" s="94" t="s">
        <v>89</v>
      </c>
      <c r="P327" s="94" t="str">
        <f t="shared" si="24"/>
        <v>EUR14F20Y_Quote</v>
      </c>
      <c r="Q327" s="122"/>
      <c r="R327" s="106">
        <f>_xll.qlInterestRateIndexFixingDate(AA327,S327)</f>
        <v>47471</v>
      </c>
      <c r="S327" s="106">
        <f>_xll.qlCalendarAdvance(Calendar,SettlementDate,N327,"mf",TRUE,Trigger)</f>
        <v>47473</v>
      </c>
      <c r="T327" s="106">
        <f>_xll.qlInterestRateIndexMaturity(AA327,S327)</f>
        <v>54778</v>
      </c>
      <c r="U327" s="97">
        <f>_xll.qlIndexFixing(AA327,R327,TRUE,_xll.ohTrigger(Trigger,Trigger6M,InterestRatesTrigger))</f>
        <v>1.7687274750515819E-2</v>
      </c>
      <c r="V327" s="97">
        <f>_xll.qlQuoteValue(P327,_xll.ohTrigger(Trigger,Trigger6M,InterestRatesTrigger))</f>
        <v>1.7669999999999998E-2</v>
      </c>
      <c r="W327" s="94" t="b">
        <f t="shared" si="25"/>
        <v>1</v>
      </c>
      <c r="X327" s="153">
        <f t="shared" si="26"/>
        <v>0.1727475051582078</v>
      </c>
      <c r="Y327" s="50" t="b">
        <f>ABS(X327/10000)&lt;=ABS('General Settings'!$D$32)</f>
        <v>0</v>
      </c>
      <c r="AA327" s="50" t="str">
        <f>_xll.qlSwapIndex(,,O327,SettlementDays,Currency,Calendar,FixedLegTenor,FixedLegBDC,FixedLegDayCounter,Index6M,DiscountingCurve,Permanent,Trigger,ObjectOverwrite)</f>
        <v>obj_00628#0000</v>
      </c>
      <c r="AB327" s="50" t="str">
        <f>_xll.qlVanillaSwapFromSwapIndex(,AA327,R327)</f>
        <v>obj_007cd#0000</v>
      </c>
    </row>
    <row r="328" spans="13:28" x14ac:dyDescent="0.2">
      <c r="M328" s="94" t="s">
        <v>155</v>
      </c>
      <c r="N328" s="94" t="s">
        <v>114</v>
      </c>
      <c r="O328" s="94" t="s">
        <v>90</v>
      </c>
      <c r="P328" s="94" t="str">
        <f t="shared" si="24"/>
        <v>EUR14F25Y_Quote</v>
      </c>
      <c r="Q328" s="122"/>
      <c r="R328" s="106">
        <f>_xll.qlInterestRateIndexFixingDate(AA328,S328)</f>
        <v>47471</v>
      </c>
      <c r="S328" s="106">
        <f>_xll.qlCalendarAdvance(Calendar,SettlementDate,N328,"mf",TRUE,Trigger)</f>
        <v>47473</v>
      </c>
      <c r="T328" s="106">
        <f>_xll.qlInterestRateIndexMaturity(AA328,S328)</f>
        <v>56604</v>
      </c>
      <c r="U328" s="97">
        <f>_xll.qlIndexFixing(AA328,R328,TRUE,_xll.ohTrigger(Trigger,Trigger6M,InterestRatesTrigger))</f>
        <v>1.7291132545776994E-2</v>
      </c>
      <c r="V328" s="97">
        <f>_xll.qlQuoteValue(P328,_xll.ohTrigger(Trigger,Trigger6M,InterestRatesTrigger))</f>
        <v>1.728E-2</v>
      </c>
      <c r="W328" s="94" t="b">
        <f t="shared" si="25"/>
        <v>1</v>
      </c>
      <c r="X328" s="153">
        <f t="shared" si="26"/>
        <v>0.11132545776993547</v>
      </c>
      <c r="Y328" s="50" t="b">
        <f>ABS(X328/10000)&lt;=ABS('General Settings'!$D$32)</f>
        <v>0</v>
      </c>
      <c r="AA328" s="50" t="str">
        <f>_xll.qlSwapIndex(,,O328,SettlementDays,Currency,Calendar,FixedLegTenor,FixedLegBDC,FixedLegDayCounter,Index6M,DiscountingCurve,Permanent,Trigger,ObjectOverwrite)</f>
        <v>obj_00681#0000</v>
      </c>
      <c r="AB328" s="50" t="str">
        <f>_xll.qlVanillaSwapFromSwapIndex(,AA328,R328)</f>
        <v>obj_00798#0000</v>
      </c>
    </row>
    <row r="329" spans="13:28" x14ac:dyDescent="0.2">
      <c r="M329" s="197" t="s">
        <v>155</v>
      </c>
      <c r="N329" s="197" t="s">
        <v>114</v>
      </c>
      <c r="O329" s="197" t="s">
        <v>92</v>
      </c>
      <c r="P329" s="197" t="str">
        <f t="shared" si="24"/>
        <v>EUR14F30Y_Quote</v>
      </c>
      <c r="Q329" s="162"/>
      <c r="R329" s="198">
        <f>_xll.qlInterestRateIndexFixingDate(AA329,S329)</f>
        <v>47471</v>
      </c>
      <c r="S329" s="198">
        <f>_xll.qlCalendarAdvance(Calendar,SettlementDate,N329,"mf",TRUE,Trigger)</f>
        <v>47473</v>
      </c>
      <c r="T329" s="198">
        <f>_xll.qlInterestRateIndexMaturity(AA329,S329)</f>
        <v>58431</v>
      </c>
      <c r="U329" s="199">
        <f>_xll.qlIndexFixing(AA329,R329,TRUE,_xll.ohTrigger(Trigger,Trigger6M,InterestRatesTrigger))</f>
        <v>1.6661560035724114E-2</v>
      </c>
      <c r="V329" s="199">
        <f>_xll.qlQuoteValue(P329,_xll.ohTrigger(Trigger,Trigger6M,InterestRatesTrigger))</f>
        <v>1.6659999999999998E-2</v>
      </c>
      <c r="W329" s="197" t="b">
        <f t="shared" si="25"/>
        <v>1</v>
      </c>
      <c r="X329" s="200">
        <f t="shared" si="26"/>
        <v>1.5600357241157825E-2</v>
      </c>
      <c r="Y329" s="161" t="b">
        <f>ABS(X329/10000)&lt;=ABS('General Settings'!$D$32)</f>
        <v>0</v>
      </c>
      <c r="AA329" s="50" t="str">
        <f>_xll.qlSwapIndex(,,O329,SettlementDays,Currency,Calendar,FixedLegTenor,FixedLegBDC,FixedLegDayCounter,Index6M,DiscountingCurve,Permanent,Trigger,ObjectOverwrite)</f>
        <v>obj_0064f#0000</v>
      </c>
      <c r="AB329" s="50" t="str">
        <f>_xll.qlVanillaSwapFromSwapIndex(,AA329,R329)</f>
        <v>obj_00828#0000</v>
      </c>
    </row>
    <row r="330" spans="13:28" x14ac:dyDescent="0.2">
      <c r="M330" s="201" t="s">
        <v>155</v>
      </c>
      <c r="N330" s="201" t="s">
        <v>88</v>
      </c>
      <c r="O330" s="201" t="s">
        <v>33</v>
      </c>
      <c r="P330" s="201" t="str">
        <f t="shared" si="24"/>
        <v>EUR15F1Y_Quote</v>
      </c>
      <c r="Q330" s="166"/>
      <c r="R330" s="202">
        <f>_xll.qlInterestRateIndexFixingDate(AA330,S330)</f>
        <v>47836</v>
      </c>
      <c r="S330" s="202">
        <f>_xll.qlCalendarAdvance(Calendar,SettlementDate,N330,"mf",TRUE,Trigger)</f>
        <v>47840</v>
      </c>
      <c r="T330" s="202">
        <f>_xll.qlInterestRateIndexMaturity(AA330,S330)</f>
        <v>48205</v>
      </c>
      <c r="U330" s="203">
        <f>_xll.qlIndexFixing(AA330,R330,TRUE,_xll.ohTrigger(Trigger,Trigger6M,InterestRatesTrigger))</f>
        <v>2.207578978192733E-2</v>
      </c>
      <c r="V330" s="203">
        <f>_xll.qlQuoteValue(P330,_xll.ohTrigger(Trigger,Trigger6M,InterestRatesTrigger))</f>
        <v>2.205E-2</v>
      </c>
      <c r="W330" s="201" t="b">
        <f t="shared" si="25"/>
        <v>1</v>
      </c>
      <c r="X330" s="204">
        <f t="shared" si="26"/>
        <v>0.25789781927330196</v>
      </c>
      <c r="Y330" s="149" t="b">
        <f>ABS(X330/10000)&lt;=ABS('General Settings'!$D$32)</f>
        <v>0</v>
      </c>
      <c r="AA330" s="50" t="str">
        <f>_xll.qlSwapIndex(,,O330,SettlementDays,Currency,Calendar,FixedLegTenor,FixedLegBDC,FixedLegDayCounter,Index6M,DiscountingCurve,Permanent,Trigger,ObjectOverwrite)</f>
        <v>obj_0075f#0000</v>
      </c>
      <c r="AB330" s="50" t="str">
        <f>_xll.qlVanillaSwapFromSwapIndex(,AA330,R330)</f>
        <v>obj_00852#0000</v>
      </c>
    </row>
    <row r="331" spans="13:28" x14ac:dyDescent="0.2">
      <c r="M331" s="94" t="s">
        <v>155</v>
      </c>
      <c r="N331" s="94" t="s">
        <v>88</v>
      </c>
      <c r="O331" s="94" t="s">
        <v>78</v>
      </c>
      <c r="P331" s="94" t="str">
        <f t="shared" si="24"/>
        <v>EUR15F2Y_Quote</v>
      </c>
      <c r="Q331" s="122"/>
      <c r="R331" s="106">
        <f>_xll.qlInterestRateIndexFixingDate(AA331,S331)</f>
        <v>47836</v>
      </c>
      <c r="S331" s="106">
        <f>_xll.qlCalendarAdvance(Calendar,SettlementDate,N331,"mf",TRUE,Trigger)</f>
        <v>47840</v>
      </c>
      <c r="T331" s="106">
        <f>_xll.qlInterestRateIndexMaturity(AA331,S331)</f>
        <v>48571</v>
      </c>
      <c r="U331" s="97">
        <f>_xll.qlIndexFixing(AA331,R331,TRUE,_xll.ohTrigger(Trigger,Trigger6M,InterestRatesTrigger))</f>
        <v>2.1883312397236825E-2</v>
      </c>
      <c r="V331" s="97">
        <f>_xll.qlQuoteValue(P331,_xll.ohTrigger(Trigger,Trigger6M,InterestRatesTrigger))</f>
        <v>2.1920000000000002E-2</v>
      </c>
      <c r="W331" s="94" t="b">
        <f t="shared" si="25"/>
        <v>1</v>
      </c>
      <c r="X331" s="153">
        <f t="shared" si="26"/>
        <v>-0.36687602763176702</v>
      </c>
      <c r="Y331" s="50" t="b">
        <f>ABS(X331/10000)&lt;=ABS('General Settings'!$D$32)</f>
        <v>0</v>
      </c>
      <c r="AA331" s="50" t="str">
        <f>_xll.qlSwapIndex(,,O331,SettlementDays,Currency,Calendar,FixedLegTenor,FixedLegBDC,FixedLegDayCounter,Index6M,DiscountingCurve,Permanent,Trigger,ObjectOverwrite)</f>
        <v>obj_006b1#0000</v>
      </c>
      <c r="AB331" s="50" t="str">
        <f>_xll.qlVanillaSwapFromSwapIndex(,AA331,R331)</f>
        <v>obj_008a1#0000</v>
      </c>
    </row>
    <row r="332" spans="13:28" x14ac:dyDescent="0.2">
      <c r="M332" s="94" t="s">
        <v>155</v>
      </c>
      <c r="N332" s="94" t="s">
        <v>88</v>
      </c>
      <c r="O332" s="94" t="s">
        <v>79</v>
      </c>
      <c r="P332" s="94" t="str">
        <f t="shared" si="24"/>
        <v>EUR15F3Y_Quote</v>
      </c>
      <c r="Q332" s="122"/>
      <c r="R332" s="106">
        <f>_xll.qlInterestRateIndexFixingDate(AA332,S332)</f>
        <v>47836</v>
      </c>
      <c r="S332" s="106">
        <f>_xll.qlCalendarAdvance(Calendar,SettlementDate,N332,"mf",TRUE,Trigger)</f>
        <v>47840</v>
      </c>
      <c r="T332" s="106">
        <f>_xll.qlInterestRateIndexMaturity(AA332,S332)</f>
        <v>48936</v>
      </c>
      <c r="U332" s="97">
        <f>_xll.qlIndexFixing(AA332,R332,TRUE,_xll.ohTrigger(Trigger,Trigger6M,InterestRatesTrigger))</f>
        <v>2.1596785261082749E-2</v>
      </c>
      <c r="V332" s="97">
        <f>_xll.qlQuoteValue(P332,_xll.ohTrigger(Trigger,Trigger6M,InterestRatesTrigger))</f>
        <v>2.1560000000000003E-2</v>
      </c>
      <c r="W332" s="94" t="b">
        <f t="shared" si="25"/>
        <v>1</v>
      </c>
      <c r="X332" s="153">
        <f t="shared" si="26"/>
        <v>0.36785261082746684</v>
      </c>
      <c r="Y332" s="50" t="b">
        <f>ABS(X332/10000)&lt;=ABS('General Settings'!$D$32)</f>
        <v>0</v>
      </c>
      <c r="AA332" s="50" t="str">
        <f>_xll.qlSwapIndex(,,O332,SettlementDays,Currency,Calendar,FixedLegTenor,FixedLegBDC,FixedLegDayCounter,Index6M,DiscountingCurve,Permanent,Trigger,ObjectOverwrite)</f>
        <v>obj_005b1#0000</v>
      </c>
      <c r="AB332" s="50" t="str">
        <f>_xll.qlVanillaSwapFromSwapIndex(,AA332,R332)</f>
        <v>obj_00804#0000</v>
      </c>
    </row>
    <row r="333" spans="13:28" x14ac:dyDescent="0.2">
      <c r="M333" s="94" t="s">
        <v>155</v>
      </c>
      <c r="N333" s="94" t="s">
        <v>88</v>
      </c>
      <c r="O333" s="94" t="s">
        <v>80</v>
      </c>
      <c r="P333" s="94" t="str">
        <f t="shared" si="24"/>
        <v>EUR15F4Y_Quote</v>
      </c>
      <c r="Q333" s="122"/>
      <c r="R333" s="106">
        <f>_xll.qlInterestRateIndexFixingDate(AA333,S333)</f>
        <v>47836</v>
      </c>
      <c r="S333" s="106">
        <f>_xll.qlCalendarAdvance(Calendar,SettlementDate,N333,"mf",TRUE,Trigger)</f>
        <v>47840</v>
      </c>
      <c r="T333" s="106">
        <f>_xll.qlInterestRateIndexMaturity(AA333,S333)</f>
        <v>49305</v>
      </c>
      <c r="U333" s="97">
        <f>_xll.qlIndexFixing(AA333,R333,TRUE,_xll.ohTrigger(Trigger,Trigger6M,InterestRatesTrigger))</f>
        <v>2.1262118189779081E-2</v>
      </c>
      <c r="V333" s="97">
        <f>_xll.qlQuoteValue(P333,_xll.ohTrigger(Trigger,Trigger6M,InterestRatesTrigger))</f>
        <v>2.1240000000000002E-2</v>
      </c>
      <c r="W333" s="94" t="b">
        <f t="shared" si="25"/>
        <v>1</v>
      </c>
      <c r="X333" s="153">
        <f t="shared" si="26"/>
        <v>0.22118189779079395</v>
      </c>
      <c r="Y333" s="50" t="b">
        <f>ABS(X333/10000)&lt;=ABS('General Settings'!$D$32)</f>
        <v>0</v>
      </c>
      <c r="AA333" s="50" t="str">
        <f>_xll.qlSwapIndex(,,O333,SettlementDays,Currency,Calendar,FixedLegTenor,FixedLegBDC,FixedLegDayCounter,Index6M,DiscountingCurve,Permanent,Trigger,ObjectOverwrite)</f>
        <v>obj_0058d#0000</v>
      </c>
      <c r="AB333" s="50" t="str">
        <f>_xll.qlVanillaSwapFromSwapIndex(,AA333,R333)</f>
        <v>obj_00809#0000</v>
      </c>
    </row>
    <row r="334" spans="13:28" x14ac:dyDescent="0.2">
      <c r="M334" s="94" t="s">
        <v>155</v>
      </c>
      <c r="N334" s="94" t="s">
        <v>88</v>
      </c>
      <c r="O334" s="94" t="s">
        <v>81</v>
      </c>
      <c r="P334" s="94" t="str">
        <f t="shared" ref="P334:P397" si="27">Currency&amp;SUBSTITUTE(N334,"Y","F")&amp;O334&amp;QuoteSuffix</f>
        <v>EUR15F5Y_Quote</v>
      </c>
      <c r="Q334" s="122"/>
      <c r="R334" s="106">
        <f>_xll.qlInterestRateIndexFixingDate(AA334,S334)</f>
        <v>47836</v>
      </c>
      <c r="S334" s="106">
        <f>_xll.qlCalendarAdvance(Calendar,SettlementDate,N334,"mf",TRUE,Trigger)</f>
        <v>47840</v>
      </c>
      <c r="T334" s="106">
        <f>_xll.qlInterestRateIndexMaturity(AA334,S334)</f>
        <v>49667</v>
      </c>
      <c r="U334" s="97">
        <f>_xll.qlIndexFixing(AA334,R334,TRUE,_xll.ohTrigger(Trigger,Trigger6M,InterestRatesTrigger))</f>
        <v>2.0892869818054834E-2</v>
      </c>
      <c r="V334" s="97">
        <f>_xll.qlQuoteValue(P334,_xll.ohTrigger(Trigger,Trigger6M,InterestRatesTrigger))</f>
        <v>2.0889999999999999E-2</v>
      </c>
      <c r="W334" s="94" t="b">
        <f t="shared" si="25"/>
        <v>1</v>
      </c>
      <c r="X334" s="153">
        <f t="shared" si="26"/>
        <v>2.8698180548347718E-2</v>
      </c>
      <c r="Y334" s="50" t="b">
        <f>ABS(X334/10000)&lt;=ABS('General Settings'!$D$32)</f>
        <v>0</v>
      </c>
      <c r="AA334" s="50" t="str">
        <f>_xll.qlSwapIndex(,,O334,SettlementDays,Currency,Calendar,FixedLegTenor,FixedLegBDC,FixedLegDayCounter,Index6M,DiscountingCurve,Permanent,Trigger,ObjectOverwrite)</f>
        <v>obj_005a2#0000</v>
      </c>
      <c r="AB334" s="50" t="str">
        <f>_xll.qlVanillaSwapFromSwapIndex(,AA334,R334)</f>
        <v>obj_0088f#0000</v>
      </c>
    </row>
    <row r="335" spans="13:28" x14ac:dyDescent="0.2">
      <c r="M335" s="94" t="s">
        <v>155</v>
      </c>
      <c r="N335" s="94" t="s">
        <v>88</v>
      </c>
      <c r="O335" s="94" t="s">
        <v>82</v>
      </c>
      <c r="P335" s="94" t="str">
        <f t="shared" si="27"/>
        <v>EUR15F6Y_Quote</v>
      </c>
      <c r="Q335" s="122"/>
      <c r="R335" s="106">
        <f>_xll.qlInterestRateIndexFixingDate(AA335,S335)</f>
        <v>47836</v>
      </c>
      <c r="S335" s="106">
        <f>_xll.qlCalendarAdvance(Calendar,SettlementDate,N335,"mf",TRUE,Trigger)</f>
        <v>47840</v>
      </c>
      <c r="T335" s="106">
        <f>_xll.qlInterestRateIndexMaturity(AA335,S335)</f>
        <v>50032</v>
      </c>
      <c r="U335" s="97">
        <f>_xll.qlIndexFixing(AA335,R335,TRUE,_xll.ohTrigger(Trigger,Trigger6M,InterestRatesTrigger))</f>
        <v>2.0499997105956666E-2</v>
      </c>
      <c r="V335" s="97">
        <f>_xll.qlQuoteValue(P335,_xll.ohTrigger(Trigger,Trigger6M,InterestRatesTrigger))</f>
        <v>2.052E-2</v>
      </c>
      <c r="W335" s="94" t="b">
        <f t="shared" ref="W335:W398" si="28">NOT(ISERROR(V335))</f>
        <v>1</v>
      </c>
      <c r="X335" s="153">
        <f t="shared" ref="X335:X398" si="29">(U335-V335)*10000</f>
        <v>-0.20002894043334024</v>
      </c>
      <c r="Y335" s="50" t="b">
        <f>ABS(X335/10000)&lt;=ABS('General Settings'!$D$32)</f>
        <v>0</v>
      </c>
      <c r="AA335" s="50" t="str">
        <f>_xll.qlSwapIndex(,,O335,SettlementDays,Currency,Calendar,FixedLegTenor,FixedLegBDC,FixedLegDayCounter,Index6M,DiscountingCurve,Permanent,Trigger,ObjectOverwrite)</f>
        <v>obj_006f0#0000</v>
      </c>
      <c r="AB335" s="50" t="str">
        <f>_xll.qlVanillaSwapFromSwapIndex(,AA335,R335)</f>
        <v>obj_007bf#0000</v>
      </c>
    </row>
    <row r="336" spans="13:28" x14ac:dyDescent="0.2">
      <c r="M336" s="94" t="s">
        <v>155</v>
      </c>
      <c r="N336" s="94" t="s">
        <v>88</v>
      </c>
      <c r="O336" s="94" t="s">
        <v>83</v>
      </c>
      <c r="P336" s="94" t="str">
        <f t="shared" si="27"/>
        <v>EUR15F7Y_Quote</v>
      </c>
      <c r="Q336" s="122"/>
      <c r="R336" s="106">
        <f>_xll.qlInterestRateIndexFixingDate(AA336,S336)</f>
        <v>47836</v>
      </c>
      <c r="S336" s="106">
        <f>_xll.qlCalendarAdvance(Calendar,SettlementDate,N336,"mf",TRUE,Trigger)</f>
        <v>47840</v>
      </c>
      <c r="T336" s="106">
        <f>_xll.qlInterestRateIndexMaturity(AA336,S336)</f>
        <v>50397</v>
      </c>
      <c r="U336" s="97">
        <f>_xll.qlIndexFixing(AA336,R336,TRUE,_xll.ohTrigger(Trigger,Trigger6M,InterestRatesTrigger))</f>
        <v>2.0092154705478073E-2</v>
      </c>
      <c r="V336" s="97">
        <f>_xll.qlQuoteValue(P336,_xll.ohTrigger(Trigger,Trigger6M,InterestRatesTrigger))</f>
        <v>2.0119999999999999E-2</v>
      </c>
      <c r="W336" s="94" t="b">
        <f t="shared" si="28"/>
        <v>1</v>
      </c>
      <c r="X336" s="153">
        <f t="shared" si="29"/>
        <v>-0.27845294521926245</v>
      </c>
      <c r="Y336" s="50" t="b">
        <f>ABS(X336/10000)&lt;=ABS('General Settings'!$D$32)</f>
        <v>0</v>
      </c>
      <c r="AA336" s="50" t="str">
        <f>_xll.qlSwapIndex(,,O336,SettlementDays,Currency,Calendar,FixedLegTenor,FixedLegBDC,FixedLegDayCounter,Index6M,DiscountingCurve,Permanent,Trigger,ObjectOverwrite)</f>
        <v>obj_0059b#0000</v>
      </c>
      <c r="AB336" s="50" t="str">
        <f>_xll.qlVanillaSwapFromSwapIndex(,AA336,R336)</f>
        <v>obj_0083b#0000</v>
      </c>
    </row>
    <row r="337" spans="13:28" x14ac:dyDescent="0.2">
      <c r="M337" s="94" t="s">
        <v>155</v>
      </c>
      <c r="N337" s="94" t="s">
        <v>88</v>
      </c>
      <c r="O337" s="94" t="s">
        <v>84</v>
      </c>
      <c r="P337" s="94" t="str">
        <f t="shared" si="27"/>
        <v>EUR15F8Y_Quote</v>
      </c>
      <c r="Q337" s="122"/>
      <c r="R337" s="106">
        <f>_xll.qlInterestRateIndexFixingDate(AA337,S337)</f>
        <v>47836</v>
      </c>
      <c r="S337" s="106">
        <f>_xll.qlCalendarAdvance(Calendar,SettlementDate,N337,"mf",TRUE,Trigger)</f>
        <v>47840</v>
      </c>
      <c r="T337" s="106">
        <f>_xll.qlInterestRateIndexMaturity(AA337,S337)</f>
        <v>50762</v>
      </c>
      <c r="U337" s="97">
        <f>_xll.qlIndexFixing(AA337,R337,TRUE,_xll.ohTrigger(Trigger,Trigger6M,InterestRatesTrigger))</f>
        <v>1.9699302458068117E-2</v>
      </c>
      <c r="V337" s="97">
        <f>_xll.qlQuoteValue(P337,_xll.ohTrigger(Trigger,Trigger6M,InterestRatesTrigger))</f>
        <v>1.9720000000000001E-2</v>
      </c>
      <c r="W337" s="94" t="b">
        <f t="shared" si="28"/>
        <v>1</v>
      </c>
      <c r="X337" s="153">
        <f t="shared" si="29"/>
        <v>-0.20697541931884861</v>
      </c>
      <c r="Y337" s="50" t="b">
        <f>ABS(X337/10000)&lt;=ABS('General Settings'!$D$32)</f>
        <v>0</v>
      </c>
      <c r="AA337" s="50" t="str">
        <f>_xll.qlSwapIndex(,,O337,SettlementDays,Currency,Calendar,FixedLegTenor,FixedLegBDC,FixedLegDayCounter,Index6M,DiscountingCurve,Permanent,Trigger,ObjectOverwrite)</f>
        <v>obj_005e5#0000</v>
      </c>
      <c r="AB337" s="50" t="str">
        <f>_xll.qlVanillaSwapFromSwapIndex(,AA337,R337)</f>
        <v>obj_007bb#0000</v>
      </c>
    </row>
    <row r="338" spans="13:28" x14ac:dyDescent="0.2">
      <c r="M338" s="94" t="s">
        <v>155</v>
      </c>
      <c r="N338" s="94" t="s">
        <v>88</v>
      </c>
      <c r="O338" s="94" t="s">
        <v>85</v>
      </c>
      <c r="P338" s="94" t="str">
        <f t="shared" si="27"/>
        <v>EUR15F9Y_Quote</v>
      </c>
      <c r="Q338" s="122"/>
      <c r="R338" s="106">
        <f>_xll.qlInterestRateIndexFixingDate(AA338,S338)</f>
        <v>47836</v>
      </c>
      <c r="S338" s="106">
        <f>_xll.qlCalendarAdvance(Calendar,SettlementDate,N338,"mf",TRUE,Trigger)</f>
        <v>47840</v>
      </c>
      <c r="T338" s="106">
        <f>_xll.qlInterestRateIndexMaturity(AA338,S338)</f>
        <v>51127</v>
      </c>
      <c r="U338" s="97">
        <f>_xll.qlIndexFixing(AA338,R338,TRUE,_xll.ohTrigger(Trigger,Trigger6M,InterestRatesTrigger))</f>
        <v>1.9337104223818749E-2</v>
      </c>
      <c r="V338" s="97">
        <f>_xll.qlQuoteValue(P338,_xll.ohTrigger(Trigger,Trigger6M,InterestRatesTrigger))</f>
        <v>1.9359999999999999E-2</v>
      </c>
      <c r="W338" s="94" t="b">
        <f t="shared" si="28"/>
        <v>1</v>
      </c>
      <c r="X338" s="153">
        <f t="shared" si="29"/>
        <v>-0.22895776181249688</v>
      </c>
      <c r="Y338" s="50" t="b">
        <f>ABS(X338/10000)&lt;=ABS('General Settings'!$D$32)</f>
        <v>0</v>
      </c>
      <c r="AA338" s="50" t="str">
        <f>_xll.qlSwapIndex(,,O338,SettlementDays,Currency,Calendar,FixedLegTenor,FixedLegBDC,FixedLegDayCounter,Index6M,DiscountingCurve,Permanent,Trigger,ObjectOverwrite)</f>
        <v>obj_005e9#0000</v>
      </c>
      <c r="AB338" s="50" t="str">
        <f>_xll.qlVanillaSwapFromSwapIndex(,AA338,R338)</f>
        <v>obj_007a7#0000</v>
      </c>
    </row>
    <row r="339" spans="13:28" x14ac:dyDescent="0.2">
      <c r="M339" s="94" t="s">
        <v>155</v>
      </c>
      <c r="N339" s="94" t="s">
        <v>88</v>
      </c>
      <c r="O339" s="94" t="s">
        <v>86</v>
      </c>
      <c r="P339" s="94" t="str">
        <f t="shared" si="27"/>
        <v>EUR15F10Y_Quote</v>
      </c>
      <c r="Q339" s="122"/>
      <c r="R339" s="106">
        <f>_xll.qlInterestRateIndexFixingDate(AA339,S339)</f>
        <v>47836</v>
      </c>
      <c r="S339" s="106">
        <f>_xll.qlCalendarAdvance(Calendar,SettlementDate,N339,"mf",TRUE,Trigger)</f>
        <v>47840</v>
      </c>
      <c r="T339" s="106">
        <f>_xll.qlInterestRateIndexMaturity(AA339,S339)</f>
        <v>51494</v>
      </c>
      <c r="U339" s="97">
        <f>_xll.qlIndexFixing(AA339,R339,TRUE,_xll.ohTrigger(Trigger,Trigger6M,InterestRatesTrigger))</f>
        <v>1.9022736213438283E-2</v>
      </c>
      <c r="V339" s="97">
        <f>_xll.qlQuoteValue(P339,_xll.ohTrigger(Trigger,Trigger6M,InterestRatesTrigger))</f>
        <v>1.9009999999999999E-2</v>
      </c>
      <c r="W339" s="94" t="b">
        <f t="shared" si="28"/>
        <v>1</v>
      </c>
      <c r="X339" s="153">
        <f t="shared" si="29"/>
        <v>0.12736213438283711</v>
      </c>
      <c r="Y339" s="50" t="b">
        <f>ABS(X339/10000)&lt;=ABS('General Settings'!$D$32)</f>
        <v>0</v>
      </c>
      <c r="AA339" s="50" t="str">
        <f>_xll.qlSwapIndex(,,O339,SettlementDays,Currency,Calendar,FixedLegTenor,FixedLegBDC,FixedLegDayCounter,Index6M,DiscountingCurve,Permanent,Trigger,ObjectOverwrite)</f>
        <v>obj_005a6#0000</v>
      </c>
      <c r="AB339" s="50" t="str">
        <f>_xll.qlVanillaSwapFromSwapIndex(,AA339,R339)</f>
        <v>obj_0089c#0000</v>
      </c>
    </row>
    <row r="340" spans="13:28" x14ac:dyDescent="0.2">
      <c r="M340" s="94" t="s">
        <v>155</v>
      </c>
      <c r="N340" s="94" t="s">
        <v>88</v>
      </c>
      <c r="O340" s="94" t="s">
        <v>112</v>
      </c>
      <c r="P340" s="94" t="str">
        <f t="shared" si="27"/>
        <v>EUR15F11Y_Quote</v>
      </c>
      <c r="Q340" s="122"/>
      <c r="R340" s="106">
        <f>_xll.qlInterestRateIndexFixingDate(AA340,S340)</f>
        <v>47836</v>
      </c>
      <c r="S340" s="106">
        <f>_xll.qlCalendarAdvance(Calendar,SettlementDate,N340,"mf",TRUE,Trigger)</f>
        <v>47840</v>
      </c>
      <c r="T340" s="106">
        <f>_xll.qlInterestRateIndexMaturity(AA340,S340)</f>
        <v>51858</v>
      </c>
      <c r="U340" s="97">
        <f>_xll.qlIndexFixing(AA340,R340,TRUE,_xll.ohTrigger(Trigger,Trigger6M,InterestRatesTrigger))</f>
        <v>1.8737761866178527E-2</v>
      </c>
      <c r="V340" s="97">
        <f>_xll.qlQuoteValue(P340,_xll.ohTrigger(Trigger,Trigger6M,InterestRatesTrigger))</f>
        <v>1.8710000000000001E-2</v>
      </c>
      <c r="W340" s="94" t="b">
        <f t="shared" si="28"/>
        <v>1</v>
      </c>
      <c r="X340" s="153">
        <f t="shared" si="29"/>
        <v>0.27761866178525885</v>
      </c>
      <c r="Y340" s="50" t="b">
        <f>ABS(X340/10000)&lt;=ABS('General Settings'!$D$32)</f>
        <v>0</v>
      </c>
      <c r="AA340" s="50" t="str">
        <f>_xll.qlSwapIndex(,,O340,SettlementDays,Currency,Calendar,FixedLegTenor,FixedLegBDC,FixedLegDayCounter,Index6M,DiscountingCurve,Permanent,Trigger,ObjectOverwrite)</f>
        <v>obj_005e4#0000</v>
      </c>
      <c r="AB340" s="50" t="str">
        <f>_xll.qlVanillaSwapFromSwapIndex(,AA340,R340)</f>
        <v>obj_007b6#0000</v>
      </c>
    </row>
    <row r="341" spans="13:28" x14ac:dyDescent="0.2">
      <c r="M341" s="94" t="s">
        <v>155</v>
      </c>
      <c r="N341" s="94" t="s">
        <v>88</v>
      </c>
      <c r="O341" s="94" t="s">
        <v>87</v>
      </c>
      <c r="P341" s="94" t="str">
        <f t="shared" si="27"/>
        <v>EUR15F12Y_Quote</v>
      </c>
      <c r="Q341" s="122"/>
      <c r="R341" s="106">
        <f>_xll.qlInterestRateIndexFixingDate(AA341,S341)</f>
        <v>47836</v>
      </c>
      <c r="S341" s="106">
        <f>_xll.qlCalendarAdvance(Calendar,SettlementDate,N341,"mf",TRUE,Trigger)</f>
        <v>47840</v>
      </c>
      <c r="T341" s="106">
        <f>_xll.qlInterestRateIndexMaturity(AA341,S341)</f>
        <v>52223</v>
      </c>
      <c r="U341" s="97">
        <f>_xll.qlIndexFixing(AA341,R341,TRUE,_xll.ohTrigger(Trigger,Trigger6M,InterestRatesTrigger))</f>
        <v>1.8468454673985248E-2</v>
      </c>
      <c r="V341" s="97">
        <f>_xll.qlQuoteValue(P341,_xll.ohTrigger(Trigger,Trigger6M,InterestRatesTrigger))</f>
        <v>1.8429999999999998E-2</v>
      </c>
      <c r="W341" s="94" t="b">
        <f t="shared" si="28"/>
        <v>1</v>
      </c>
      <c r="X341" s="153">
        <f t="shared" si="29"/>
        <v>0.38454673985249821</v>
      </c>
      <c r="Y341" s="50" t="b">
        <f>ABS(X341/10000)&lt;=ABS('General Settings'!$D$32)</f>
        <v>0</v>
      </c>
      <c r="AA341" s="50" t="str">
        <f>_xll.qlSwapIndex(,,O341,SettlementDays,Currency,Calendar,FixedLegTenor,FixedLegBDC,FixedLegDayCounter,Index6M,DiscountingCurve,Permanent,Trigger,ObjectOverwrite)</f>
        <v>obj_006fe#0000</v>
      </c>
      <c r="AB341" s="50" t="str">
        <f>_xll.qlVanillaSwapFromSwapIndex(,AA341,R341)</f>
        <v>obj_00893#0000</v>
      </c>
    </row>
    <row r="342" spans="13:28" x14ac:dyDescent="0.2">
      <c r="M342" s="94" t="s">
        <v>155</v>
      </c>
      <c r="N342" s="94" t="s">
        <v>88</v>
      </c>
      <c r="O342" s="94" t="s">
        <v>113</v>
      </c>
      <c r="P342" s="94" t="str">
        <f t="shared" si="27"/>
        <v>EUR15F13Y_Quote</v>
      </c>
      <c r="Q342" s="122"/>
      <c r="R342" s="106">
        <f>_xll.qlInterestRateIndexFixingDate(AA342,S342)</f>
        <v>47836</v>
      </c>
      <c r="S342" s="106">
        <f>_xll.qlCalendarAdvance(Calendar,SettlementDate,N342,"mf",TRUE,Trigger)</f>
        <v>47840</v>
      </c>
      <c r="T342" s="106">
        <f>_xll.qlInterestRateIndexMaturity(AA342,S342)</f>
        <v>52588</v>
      </c>
      <c r="U342" s="97">
        <f>_xll.qlIndexFixing(AA342,R342,TRUE,_xll.ohTrigger(Trigger,Trigger6M,InterestRatesTrigger))</f>
        <v>1.8222842750516059E-2</v>
      </c>
      <c r="V342" s="97">
        <f>_xll.qlQuoteValue(P342,_xll.ohTrigger(Trigger,Trigger6M,InterestRatesTrigger))</f>
        <v>1.8189999999999998E-2</v>
      </c>
      <c r="W342" s="94" t="b">
        <f t="shared" si="28"/>
        <v>1</v>
      </c>
      <c r="X342" s="153">
        <f t="shared" si="29"/>
        <v>0.32842750516060698</v>
      </c>
      <c r="Y342" s="50" t="b">
        <f>ABS(X342/10000)&lt;=ABS('General Settings'!$D$32)</f>
        <v>0</v>
      </c>
      <c r="AA342" s="50" t="str">
        <f>_xll.qlSwapIndex(,,O342,SettlementDays,Currency,Calendar,FixedLegTenor,FixedLegBDC,FixedLegDayCounter,Index6M,DiscountingCurve,Permanent,Trigger,ObjectOverwrite)</f>
        <v>obj_00738#0000</v>
      </c>
      <c r="AB342" s="50" t="str">
        <f>_xll.qlVanillaSwapFromSwapIndex(,AA342,R342)</f>
        <v>obj_00806#0000</v>
      </c>
    </row>
    <row r="343" spans="13:28" x14ac:dyDescent="0.2">
      <c r="M343" s="94" t="s">
        <v>155</v>
      </c>
      <c r="N343" s="94" t="s">
        <v>88</v>
      </c>
      <c r="O343" s="94" t="s">
        <v>114</v>
      </c>
      <c r="P343" s="94" t="str">
        <f t="shared" si="27"/>
        <v>EUR15F14Y_Quote</v>
      </c>
      <c r="Q343" s="122"/>
      <c r="R343" s="106">
        <f>_xll.qlInterestRateIndexFixingDate(AA343,S343)</f>
        <v>47836</v>
      </c>
      <c r="S343" s="106">
        <f>_xll.qlCalendarAdvance(Calendar,SettlementDate,N343,"mf",TRUE,Trigger)</f>
        <v>47840</v>
      </c>
      <c r="T343" s="106">
        <f>_xll.qlInterestRateIndexMaturity(AA343,S343)</f>
        <v>52954</v>
      </c>
      <c r="U343" s="97">
        <f>_xll.qlIndexFixing(AA343,R343,TRUE,_xll.ohTrigger(Trigger,Trigger6M,InterestRatesTrigger))</f>
        <v>1.8010406386287946E-2</v>
      </c>
      <c r="V343" s="97">
        <f>_xll.qlQuoteValue(P343,_xll.ohTrigger(Trigger,Trigger6M,InterestRatesTrigger))</f>
        <v>1.8000000000000002E-2</v>
      </c>
      <c r="W343" s="94" t="b">
        <f t="shared" si="28"/>
        <v>1</v>
      </c>
      <c r="X343" s="153">
        <f t="shared" si="29"/>
        <v>0.10406386287943603</v>
      </c>
      <c r="Y343" s="50" t="b">
        <f>ABS(X343/10000)&lt;=ABS('General Settings'!$D$32)</f>
        <v>0</v>
      </c>
      <c r="AA343" s="50" t="str">
        <f>_xll.qlSwapIndex(,,O343,SettlementDays,Currency,Calendar,FixedLegTenor,FixedLegBDC,FixedLegDayCounter,Index6M,DiscountingCurve,Permanent,Trigger,ObjectOverwrite)</f>
        <v>obj_006fa#0000</v>
      </c>
      <c r="AB343" s="50" t="str">
        <f>_xll.qlVanillaSwapFromSwapIndex(,AA343,R343)</f>
        <v>obj_00835#0000</v>
      </c>
    </row>
    <row r="344" spans="13:28" x14ac:dyDescent="0.2">
      <c r="M344" s="94" t="s">
        <v>155</v>
      </c>
      <c r="N344" s="94" t="s">
        <v>88</v>
      </c>
      <c r="O344" s="94" t="s">
        <v>88</v>
      </c>
      <c r="P344" s="94" t="str">
        <f t="shared" si="27"/>
        <v>EUR15F15Y_Quote</v>
      </c>
      <c r="Q344" s="122"/>
      <c r="R344" s="106">
        <f>_xll.qlInterestRateIndexFixingDate(AA344,S344)</f>
        <v>47836</v>
      </c>
      <c r="S344" s="106">
        <f>_xll.qlCalendarAdvance(Calendar,SettlementDate,N344,"mf",TRUE,Trigger)</f>
        <v>47840</v>
      </c>
      <c r="T344" s="106">
        <f>_xll.qlInterestRateIndexMaturity(AA344,S344)</f>
        <v>53323</v>
      </c>
      <c r="U344" s="97">
        <f>_xll.qlIndexFixing(AA344,R344,TRUE,_xll.ohTrigger(Trigger,Trigger6M,InterestRatesTrigger))</f>
        <v>1.783045741058192E-2</v>
      </c>
      <c r="V344" s="97">
        <f>_xll.qlQuoteValue(P344,_xll.ohTrigger(Trigger,Trigger6M,InterestRatesTrigger))</f>
        <v>1.7819999999999999E-2</v>
      </c>
      <c r="W344" s="94" t="b">
        <f t="shared" si="28"/>
        <v>1</v>
      </c>
      <c r="X344" s="153">
        <f t="shared" si="29"/>
        <v>0.10457410581921067</v>
      </c>
      <c r="Y344" s="50" t="b">
        <f>ABS(X344/10000)&lt;=ABS('General Settings'!$D$32)</f>
        <v>0</v>
      </c>
      <c r="AA344" s="50" t="str">
        <f>_xll.qlSwapIndex(,,O344,SettlementDays,Currency,Calendar,FixedLegTenor,FixedLegBDC,FixedLegDayCounter,Index6M,DiscountingCurve,Permanent,Trigger,ObjectOverwrite)</f>
        <v>obj_005c7#0000</v>
      </c>
      <c r="AB344" s="50" t="str">
        <f>_xll.qlVanillaSwapFromSwapIndex(,AA344,R344)</f>
        <v>obj_00838#0000</v>
      </c>
    </row>
    <row r="345" spans="13:28" x14ac:dyDescent="0.2">
      <c r="M345" s="94" t="s">
        <v>155</v>
      </c>
      <c r="N345" s="94" t="s">
        <v>88</v>
      </c>
      <c r="O345" s="94" t="s">
        <v>89</v>
      </c>
      <c r="P345" s="94" t="str">
        <f t="shared" si="27"/>
        <v>EUR15F20Y_Quote</v>
      </c>
      <c r="Q345" s="122"/>
      <c r="R345" s="106">
        <f>_xll.qlInterestRateIndexFixingDate(AA345,S345)</f>
        <v>47836</v>
      </c>
      <c r="S345" s="106">
        <f>_xll.qlCalendarAdvance(Calendar,SettlementDate,N345,"mf",TRUE,Trigger)</f>
        <v>47840</v>
      </c>
      <c r="T345" s="106">
        <f>_xll.qlInterestRateIndexMaturity(AA345,S345)</f>
        <v>55145</v>
      </c>
      <c r="U345" s="97">
        <f>_xll.qlIndexFixing(AA345,R345,TRUE,_xll.ohTrigger(Trigger,Trigger6M,InterestRatesTrigger))</f>
        <v>1.7319644786620965E-2</v>
      </c>
      <c r="V345" s="97">
        <f>_xll.qlQuoteValue(P345,_xll.ohTrigger(Trigger,Trigger6M,InterestRatesTrigger))</f>
        <v>1.7309999999999999E-2</v>
      </c>
      <c r="W345" s="94" t="b">
        <f t="shared" si="28"/>
        <v>1</v>
      </c>
      <c r="X345" s="153">
        <f t="shared" si="29"/>
        <v>9.6447866209659061E-2</v>
      </c>
      <c r="Y345" s="50" t="b">
        <f>ABS(X345/10000)&lt;=ABS('General Settings'!$D$32)</f>
        <v>0</v>
      </c>
      <c r="AA345" s="50" t="str">
        <f>_xll.qlSwapIndex(,,O345,SettlementDays,Currency,Calendar,FixedLegTenor,FixedLegBDC,FixedLegDayCounter,Index6M,DiscountingCurve,Permanent,Trigger,ObjectOverwrite)</f>
        <v>obj_005bf#0000</v>
      </c>
      <c r="AB345" s="50" t="str">
        <f>_xll.qlVanillaSwapFromSwapIndex(,AA345,R345)</f>
        <v>obj_007de#0000</v>
      </c>
    </row>
    <row r="346" spans="13:28" x14ac:dyDescent="0.2">
      <c r="M346" s="94" t="s">
        <v>155</v>
      </c>
      <c r="N346" s="94" t="s">
        <v>88</v>
      </c>
      <c r="O346" s="94" t="s">
        <v>90</v>
      </c>
      <c r="P346" s="94" t="str">
        <f t="shared" si="27"/>
        <v>EUR15F25Y_Quote</v>
      </c>
      <c r="Q346" s="122"/>
      <c r="R346" s="106">
        <f>_xll.qlInterestRateIndexFixingDate(AA346,S346)</f>
        <v>47836</v>
      </c>
      <c r="S346" s="106">
        <f>_xll.qlCalendarAdvance(Calendar,SettlementDate,N346,"mf",TRUE,Trigger)</f>
        <v>47840</v>
      </c>
      <c r="T346" s="106">
        <f>_xll.qlInterestRateIndexMaturity(AA346,S346)</f>
        <v>56971</v>
      </c>
      <c r="U346" s="97">
        <f>_xll.qlIndexFixing(AA346,R346,TRUE,_xll.ohTrigger(Trigger,Trigger6M,InterestRatesTrigger))</f>
        <v>1.6929467446563436E-2</v>
      </c>
      <c r="V346" s="97">
        <f>_xll.qlQuoteValue(P346,_xll.ohTrigger(Trigger,Trigger6M,InterestRatesTrigger))</f>
        <v>1.6920000000000001E-2</v>
      </c>
      <c r="W346" s="94" t="b">
        <f t="shared" si="28"/>
        <v>1</v>
      </c>
      <c r="X346" s="153">
        <f t="shared" si="29"/>
        <v>9.4674465634346505E-2</v>
      </c>
      <c r="Y346" s="50" t="b">
        <f>ABS(X346/10000)&lt;=ABS('General Settings'!$D$32)</f>
        <v>0</v>
      </c>
      <c r="AA346" s="50" t="str">
        <f>_xll.qlSwapIndex(,,O346,SettlementDays,Currency,Calendar,FixedLegTenor,FixedLegBDC,FixedLegDayCounter,Index6M,DiscountingCurve,Permanent,Trigger,ObjectOverwrite)</f>
        <v>obj_00749#0000</v>
      </c>
      <c r="AB346" s="50" t="str">
        <f>_xll.qlVanillaSwapFromSwapIndex(,AA346,R346)</f>
        <v>obj_007bd#0000</v>
      </c>
    </row>
    <row r="347" spans="13:28" x14ac:dyDescent="0.2">
      <c r="M347" s="206" t="s">
        <v>155</v>
      </c>
      <c r="N347" s="206" t="s">
        <v>88</v>
      </c>
      <c r="O347" s="206" t="s">
        <v>92</v>
      </c>
      <c r="P347" s="206" t="str">
        <f t="shared" si="27"/>
        <v>EUR15F30Y_Quote</v>
      </c>
      <c r="Q347" s="205"/>
      <c r="R347" s="207">
        <f>_xll.qlInterestRateIndexFixingDate(AA347,S347)</f>
        <v>47836</v>
      </c>
      <c r="S347" s="207">
        <f>_xll.qlCalendarAdvance(Calendar,SettlementDate,N347,"mf",TRUE,Trigger)</f>
        <v>47840</v>
      </c>
      <c r="T347" s="207">
        <f>_xll.qlInterestRateIndexMaturity(AA347,S347)</f>
        <v>58798</v>
      </c>
      <c r="U347" s="208">
        <f>_xll.qlIndexFixing(AA347,R347,TRUE,_xll.ohTrigger(Trigger,Trigger6M,InterestRatesTrigger))</f>
        <v>1.6279999999635614E-2</v>
      </c>
      <c r="V347" s="208">
        <f>_xll.qlQuoteValue(P347,_xll.ohTrigger(Trigger,Trigger6M,InterestRatesTrigger))</f>
        <v>1.6280000000000003E-2</v>
      </c>
      <c r="W347" s="206" t="b">
        <f t="shared" si="28"/>
        <v>1</v>
      </c>
      <c r="X347" s="209">
        <f t="shared" si="29"/>
        <v>-3.6438907446978419E-9</v>
      </c>
      <c r="Y347" s="161" t="b">
        <f>ABS(X347/10000)&lt;=ABS('General Settings'!$D$32)</f>
        <v>0</v>
      </c>
      <c r="AA347" s="50" t="str">
        <f>_xll.qlSwapIndex(,,O347,SettlementDays,Currency,Calendar,FixedLegTenor,FixedLegBDC,FixedLegDayCounter,Index6M,DiscountingCurve,Permanent,Trigger,ObjectOverwrite)</f>
        <v>obj_00724#0000</v>
      </c>
      <c r="AB347" s="50" t="str">
        <f>_xll.qlVanillaSwapFromSwapIndex(,AA347,R347)</f>
        <v>obj_0079b#0000</v>
      </c>
    </row>
    <row r="348" spans="13:28" x14ac:dyDescent="0.2">
      <c r="M348" s="201" t="s">
        <v>155</v>
      </c>
      <c r="N348" s="201" t="s">
        <v>89</v>
      </c>
      <c r="O348" s="201" t="s">
        <v>33</v>
      </c>
      <c r="P348" s="201" t="str">
        <f t="shared" si="27"/>
        <v>EUR20F1Y_Quote</v>
      </c>
      <c r="Q348" s="166"/>
      <c r="R348" s="202">
        <f>_xll.qlInterestRateIndexFixingDate(AA348,S348)</f>
        <v>49662</v>
      </c>
      <c r="S348" s="202">
        <f>_xll.qlCalendarAdvance(Calendar,SettlementDate,N348,"mf",TRUE,Trigger)</f>
        <v>49664</v>
      </c>
      <c r="T348" s="202">
        <f>_xll.qlInterestRateIndexMaturity(AA348,S348)</f>
        <v>50031</v>
      </c>
      <c r="U348" s="203">
        <f>_xll.qlIndexFixing(AA348,R348,TRUE,_xll.ohTrigger(Trigger,Trigger6M,InterestRatesTrigger))</f>
        <v>1.8417468846781967E-2</v>
      </c>
      <c r="V348" s="203">
        <f>_xll.qlQuoteValue(P348,_xll.ohTrigger(Trigger,Trigger6M,InterestRatesTrigger))</f>
        <v>1.8579999999999999E-2</v>
      </c>
      <c r="W348" s="201" t="b">
        <f t="shared" si="28"/>
        <v>1</v>
      </c>
      <c r="X348" s="204">
        <f t="shared" si="29"/>
        <v>-1.6253115321803249</v>
      </c>
      <c r="Y348" s="149" t="b">
        <f>ABS(X348/10000)&lt;=ABS('General Settings'!$D$32)</f>
        <v>0</v>
      </c>
      <c r="AA348" s="50" t="str">
        <f>_xll.qlSwapIndex(,,O348,SettlementDays,Currency,Calendar,FixedLegTenor,FixedLegBDC,FixedLegDayCounter,Index6M,DiscountingCurve,Permanent,Trigger,ObjectOverwrite)</f>
        <v>obj_0066e#0000</v>
      </c>
      <c r="AB348" s="50" t="str">
        <f>_xll.qlVanillaSwapFromSwapIndex(,AA348,R348)</f>
        <v>obj_007b7#0000</v>
      </c>
    </row>
    <row r="349" spans="13:28" x14ac:dyDescent="0.2">
      <c r="M349" s="94" t="s">
        <v>155</v>
      </c>
      <c r="N349" s="94" t="s">
        <v>89</v>
      </c>
      <c r="O349" s="94" t="s">
        <v>78</v>
      </c>
      <c r="P349" s="94" t="str">
        <f t="shared" si="27"/>
        <v>EUR20F2Y_Quote</v>
      </c>
      <c r="Q349" s="122"/>
      <c r="R349" s="106">
        <f>_xll.qlInterestRateIndexFixingDate(AA349,S349)</f>
        <v>49662</v>
      </c>
      <c r="S349" s="106">
        <f>_xll.qlCalendarAdvance(Calendar,SettlementDate,N349,"mf",TRUE,Trigger)</f>
        <v>49664</v>
      </c>
      <c r="T349" s="106">
        <f>_xll.qlInterestRateIndexMaturity(AA349,S349)</f>
        <v>50395</v>
      </c>
      <c r="U349" s="97">
        <f>_xll.qlIndexFixing(AA349,R349,TRUE,_xll.ohTrigger(Trigger,Trigger6M,InterestRatesTrigger))</f>
        <v>1.7956220370444063E-2</v>
      </c>
      <c r="V349" s="97">
        <f>_xll.qlQuoteValue(P349,_xll.ohTrigger(Trigger,Trigger6M,InterestRatesTrigger))</f>
        <v>1.8100000000000002E-2</v>
      </c>
      <c r="W349" s="94" t="b">
        <f t="shared" si="28"/>
        <v>1</v>
      </c>
      <c r="X349" s="153">
        <f t="shared" si="29"/>
        <v>-1.4377962955593877</v>
      </c>
      <c r="Y349" s="50" t="b">
        <f>ABS(X349/10000)&lt;=ABS('General Settings'!$D$32)</f>
        <v>0</v>
      </c>
      <c r="AA349" s="50" t="str">
        <f>_xll.qlSwapIndex(,,O349,SettlementDays,Currency,Calendar,FixedLegTenor,FixedLegBDC,FixedLegDayCounter,Index6M,DiscountingCurve,Permanent,Trigger,ObjectOverwrite)</f>
        <v>obj_0070b#0000</v>
      </c>
      <c r="AB349" s="50" t="str">
        <f>_xll.qlVanillaSwapFromSwapIndex(,AA349,R349)</f>
        <v>obj_00778#0000</v>
      </c>
    </row>
    <row r="350" spans="13:28" x14ac:dyDescent="0.2">
      <c r="M350" s="94" t="s">
        <v>155</v>
      </c>
      <c r="N350" s="94" t="s">
        <v>89</v>
      </c>
      <c r="O350" s="94" t="s">
        <v>79</v>
      </c>
      <c r="P350" s="94" t="str">
        <f t="shared" si="27"/>
        <v>EUR20F3Y_Quote</v>
      </c>
      <c r="Q350" s="122"/>
      <c r="R350" s="106">
        <f>_xll.qlInterestRateIndexFixingDate(AA350,S350)</f>
        <v>49662</v>
      </c>
      <c r="S350" s="106">
        <f>_xll.qlCalendarAdvance(Calendar,SettlementDate,N350,"mf",TRUE,Trigger)</f>
        <v>49664</v>
      </c>
      <c r="T350" s="106">
        <f>_xll.qlInterestRateIndexMaturity(AA350,S350)</f>
        <v>50760</v>
      </c>
      <c r="U350" s="97">
        <f>_xll.qlIndexFixing(AA350,R350,TRUE,_xll.ohTrigger(Trigger,Trigger6M,InterestRatesTrigger))</f>
        <v>1.7559799472824905E-2</v>
      </c>
      <c r="V350" s="97">
        <f>_xll.qlQuoteValue(P350,_xll.ohTrigger(Trigger,Trigger6M,InterestRatesTrigger))</f>
        <v>1.763E-2</v>
      </c>
      <c r="W350" s="94" t="b">
        <f t="shared" si="28"/>
        <v>1</v>
      </c>
      <c r="X350" s="153">
        <f t="shared" si="29"/>
        <v>-0.70200527175094674</v>
      </c>
      <c r="Y350" s="50" t="b">
        <f>ABS(X350/10000)&lt;=ABS('General Settings'!$D$32)</f>
        <v>0</v>
      </c>
      <c r="AA350" s="50" t="str">
        <f>_xll.qlSwapIndex(,,O350,SettlementDays,Currency,Calendar,FixedLegTenor,FixedLegBDC,FixedLegDayCounter,Index6M,DiscountingCurve,Permanent,Trigger,ObjectOverwrite)</f>
        <v>obj_005fa#0000</v>
      </c>
      <c r="AB350" s="50" t="str">
        <f>_xll.qlVanillaSwapFromSwapIndex(,AA350,R350)</f>
        <v>obj_007c8#0000</v>
      </c>
    </row>
    <row r="351" spans="13:28" x14ac:dyDescent="0.2">
      <c r="M351" s="94" t="s">
        <v>155</v>
      </c>
      <c r="N351" s="94" t="s">
        <v>89</v>
      </c>
      <c r="O351" s="94" t="s">
        <v>80</v>
      </c>
      <c r="P351" s="94" t="str">
        <f t="shared" si="27"/>
        <v>EUR20F4Y_Quote</v>
      </c>
      <c r="Q351" s="122"/>
      <c r="R351" s="106">
        <f>_xll.qlInterestRateIndexFixingDate(AA351,S351)</f>
        <v>49662</v>
      </c>
      <c r="S351" s="106">
        <f>_xll.qlCalendarAdvance(Calendar,SettlementDate,N351,"mf",TRUE,Trigger)</f>
        <v>49664</v>
      </c>
      <c r="T351" s="106">
        <f>_xll.qlInterestRateIndexMaturity(AA351,S351)</f>
        <v>51125</v>
      </c>
      <c r="U351" s="97">
        <f>_xll.qlIndexFixing(AA351,R351,TRUE,_xll.ohTrigger(Trigger,Trigger6M,InterestRatesTrigger))</f>
        <v>1.7228888111852945E-2</v>
      </c>
      <c r="V351" s="97">
        <f>_xll.qlQuoteValue(P351,_xll.ohTrigger(Trigger,Trigger6M,InterestRatesTrigger))</f>
        <v>1.729E-2</v>
      </c>
      <c r="W351" s="94" t="b">
        <f t="shared" si="28"/>
        <v>1</v>
      </c>
      <c r="X351" s="153">
        <f t="shared" si="29"/>
        <v>-0.61111888147055016</v>
      </c>
      <c r="Y351" s="50" t="b">
        <f>ABS(X351/10000)&lt;=ABS('General Settings'!$D$32)</f>
        <v>0</v>
      </c>
      <c r="AA351" s="50" t="str">
        <f>_xll.qlSwapIndex(,,O351,SettlementDays,Currency,Calendar,FixedLegTenor,FixedLegBDC,FixedLegDayCounter,Index6M,DiscountingCurve,Permanent,Trigger,ObjectOverwrite)</f>
        <v>obj_006d3#0000</v>
      </c>
      <c r="AB351" s="50" t="str">
        <f>_xll.qlVanillaSwapFromSwapIndex(,AA351,R351)</f>
        <v>obj_007b5#0000</v>
      </c>
    </row>
    <row r="352" spans="13:28" x14ac:dyDescent="0.2">
      <c r="M352" s="94" t="s">
        <v>155</v>
      </c>
      <c r="N352" s="94" t="s">
        <v>89</v>
      </c>
      <c r="O352" s="94" t="s">
        <v>81</v>
      </c>
      <c r="P352" s="94" t="str">
        <f t="shared" si="27"/>
        <v>EUR20F5Y_Quote</v>
      </c>
      <c r="Q352" s="122"/>
      <c r="R352" s="106">
        <f>_xll.qlInterestRateIndexFixingDate(AA352,S352)</f>
        <v>49662</v>
      </c>
      <c r="S352" s="106">
        <f>_xll.qlCalendarAdvance(Calendar,SettlementDate,N352,"mf",TRUE,Trigger)</f>
        <v>49664</v>
      </c>
      <c r="T352" s="106">
        <f>_xll.qlInterestRateIndexMaturity(AA352,S352)</f>
        <v>51491</v>
      </c>
      <c r="U352" s="97">
        <f>_xll.qlIndexFixing(AA352,R352,TRUE,_xll.ohTrigger(Trigger,Trigger6M,InterestRatesTrigger))</f>
        <v>1.6981177261545192E-2</v>
      </c>
      <c r="V352" s="97">
        <f>_xll.qlQuoteValue(P352,_xll.ohTrigger(Trigger,Trigger6M,InterestRatesTrigger))</f>
        <v>1.6969999999999999E-2</v>
      </c>
      <c r="W352" s="94" t="b">
        <f t="shared" si="28"/>
        <v>1</v>
      </c>
      <c r="X352" s="153">
        <f t="shared" si="29"/>
        <v>0.11177261545192857</v>
      </c>
      <c r="Y352" s="50" t="b">
        <f>ABS(X352/10000)&lt;=ABS('General Settings'!$D$32)</f>
        <v>0</v>
      </c>
      <c r="AA352" s="50" t="str">
        <f>_xll.qlSwapIndex(,,O352,SettlementDays,Currency,Calendar,FixedLegTenor,FixedLegBDC,FixedLegDayCounter,Index6M,DiscountingCurve,Permanent,Trigger,ObjectOverwrite)</f>
        <v>obj_006d4#0000</v>
      </c>
      <c r="AB352" s="50" t="str">
        <f>_xll.qlVanillaSwapFromSwapIndex(,AA352,R352)</f>
        <v>obj_007ba#0000</v>
      </c>
    </row>
    <row r="353" spans="13:28" x14ac:dyDescent="0.2">
      <c r="M353" s="94" t="s">
        <v>155</v>
      </c>
      <c r="N353" s="94" t="s">
        <v>89</v>
      </c>
      <c r="O353" s="94" t="s">
        <v>82</v>
      </c>
      <c r="P353" s="94" t="str">
        <f t="shared" si="27"/>
        <v>EUR20F6Y_Quote</v>
      </c>
      <c r="Q353" s="122"/>
      <c r="R353" s="106">
        <f>_xll.qlInterestRateIndexFixingDate(AA353,S353)</f>
        <v>49662</v>
      </c>
      <c r="S353" s="106">
        <f>_xll.qlCalendarAdvance(Calendar,SettlementDate,N353,"mf",TRUE,Trigger)</f>
        <v>49664</v>
      </c>
      <c r="T353" s="106">
        <f>_xll.qlInterestRateIndexMaturity(AA353,S353)</f>
        <v>51858</v>
      </c>
      <c r="U353" s="97">
        <f>_xll.qlIndexFixing(AA353,R353,TRUE,_xll.ohTrigger(Trigger,Trigger6M,InterestRatesTrigger))</f>
        <v>1.6759559988320193E-2</v>
      </c>
      <c r="V353" s="97">
        <f>_xll.qlQuoteValue(P353,_xll.ohTrigger(Trigger,Trigger6M,InterestRatesTrigger))</f>
        <v>1.6709999999999999E-2</v>
      </c>
      <c r="W353" s="94" t="b">
        <f t="shared" si="28"/>
        <v>1</v>
      </c>
      <c r="X353" s="153">
        <f t="shared" si="29"/>
        <v>0.49559988320194148</v>
      </c>
      <c r="Y353" s="50" t="b">
        <f>ABS(X353/10000)&lt;=ABS('General Settings'!$D$32)</f>
        <v>0</v>
      </c>
      <c r="AA353" s="50" t="str">
        <f>_xll.qlSwapIndex(,,O353,SettlementDays,Currency,Calendar,FixedLegTenor,FixedLegBDC,FixedLegDayCounter,Index6M,DiscountingCurve,Permanent,Trigger,ObjectOverwrite)</f>
        <v>obj_00597#0000</v>
      </c>
      <c r="AB353" s="50" t="str">
        <f>_xll.qlVanillaSwapFromSwapIndex(,AA353,R353)</f>
        <v>obj_008b2#0000</v>
      </c>
    </row>
    <row r="354" spans="13:28" x14ac:dyDescent="0.2">
      <c r="M354" s="94" t="s">
        <v>155</v>
      </c>
      <c r="N354" s="94" t="s">
        <v>89</v>
      </c>
      <c r="O354" s="94" t="s">
        <v>83</v>
      </c>
      <c r="P354" s="94" t="str">
        <f t="shared" si="27"/>
        <v>EUR20F7Y_Quote</v>
      </c>
      <c r="Q354" s="122"/>
      <c r="R354" s="106">
        <f>_xll.qlInterestRateIndexFixingDate(AA354,S354)</f>
        <v>49662</v>
      </c>
      <c r="S354" s="106">
        <f>_xll.qlCalendarAdvance(Calendar,SettlementDate,N354,"mf",TRUE,Trigger)</f>
        <v>49664</v>
      </c>
      <c r="T354" s="106">
        <f>_xll.qlInterestRateIndexMaturity(AA354,S354)</f>
        <v>52222</v>
      </c>
      <c r="U354" s="97">
        <f>_xll.qlIndexFixing(AA354,R354,TRUE,_xll.ohTrigger(Trigger,Trigger6M,InterestRatesTrigger))</f>
        <v>1.654746159933183E-2</v>
      </c>
      <c r="V354" s="97">
        <f>_xll.qlQuoteValue(P354,_xll.ohTrigger(Trigger,Trigger6M,InterestRatesTrigger))</f>
        <v>1.6480000000000002E-2</v>
      </c>
      <c r="W354" s="94" t="b">
        <f t="shared" si="28"/>
        <v>1</v>
      </c>
      <c r="X354" s="153">
        <f t="shared" si="29"/>
        <v>0.67461599331828515</v>
      </c>
      <c r="Y354" s="50" t="b">
        <f>ABS(X354/10000)&lt;=ABS('General Settings'!$D$32)</f>
        <v>0</v>
      </c>
      <c r="AA354" s="50" t="str">
        <f>_xll.qlSwapIndex(,,O354,SettlementDays,Currency,Calendar,FixedLegTenor,FixedLegBDC,FixedLegDayCounter,Index6M,DiscountingCurve,Permanent,Trigger,ObjectOverwrite)</f>
        <v>obj_00582#0000</v>
      </c>
      <c r="AB354" s="50" t="str">
        <f>_xll.qlVanillaSwapFromSwapIndex(,AA354,R354)</f>
        <v>obj_00842#0000</v>
      </c>
    </row>
    <row r="355" spans="13:28" x14ac:dyDescent="0.2">
      <c r="M355" s="94" t="s">
        <v>155</v>
      </c>
      <c r="N355" s="94" t="s">
        <v>89</v>
      </c>
      <c r="O355" s="94" t="s">
        <v>84</v>
      </c>
      <c r="P355" s="94" t="str">
        <f t="shared" si="27"/>
        <v>EUR20F8Y_Quote</v>
      </c>
      <c r="Q355" s="122"/>
      <c r="R355" s="106">
        <f>_xll.qlInterestRateIndexFixingDate(AA355,S355)</f>
        <v>49662</v>
      </c>
      <c r="S355" s="106">
        <f>_xll.qlCalendarAdvance(Calendar,SettlementDate,N355,"mf",TRUE,Trigger)</f>
        <v>49664</v>
      </c>
      <c r="T355" s="106">
        <f>_xll.qlInterestRateIndexMaturity(AA355,S355)</f>
        <v>52586</v>
      </c>
      <c r="U355" s="97">
        <f>_xll.qlIndexFixing(AA355,R355,TRUE,_xll.ohTrigger(Trigger,Trigger6M,InterestRatesTrigger))</f>
        <v>1.6358590119162627E-2</v>
      </c>
      <c r="V355" s="97">
        <f>_xll.qlQuoteValue(P355,_xll.ohTrigger(Trigger,Trigger6M,InterestRatesTrigger))</f>
        <v>1.6310000000000002E-2</v>
      </c>
      <c r="W355" s="94" t="b">
        <f t="shared" si="28"/>
        <v>1</v>
      </c>
      <c r="X355" s="153">
        <f t="shared" si="29"/>
        <v>0.48590119162625345</v>
      </c>
      <c r="Y355" s="50" t="b">
        <f>ABS(X355/10000)&lt;=ABS('General Settings'!$D$32)</f>
        <v>0</v>
      </c>
      <c r="AA355" s="50" t="str">
        <f>_xll.qlSwapIndex(,,O355,SettlementDays,Currency,Calendar,FixedLegTenor,FixedLegBDC,FixedLegDayCounter,Index6M,DiscountingCurve,Permanent,Trigger,ObjectOverwrite)</f>
        <v>obj_006f2#0000</v>
      </c>
      <c r="AB355" s="50" t="str">
        <f>_xll.qlVanillaSwapFromSwapIndex(,AA355,R355)</f>
        <v>obj_0083a#0000</v>
      </c>
    </row>
    <row r="356" spans="13:28" x14ac:dyDescent="0.2">
      <c r="M356" s="94" t="s">
        <v>155</v>
      </c>
      <c r="N356" s="94" t="s">
        <v>89</v>
      </c>
      <c r="O356" s="94" t="s">
        <v>85</v>
      </c>
      <c r="P356" s="94" t="str">
        <f t="shared" si="27"/>
        <v>EUR20F9Y_Quote</v>
      </c>
      <c r="Q356" s="122"/>
      <c r="R356" s="106">
        <f>_xll.qlInterestRateIndexFixingDate(AA356,S356)</f>
        <v>49662</v>
      </c>
      <c r="S356" s="106">
        <f>_xll.qlCalendarAdvance(Calendar,SettlementDate,N356,"mf",TRUE,Trigger)</f>
        <v>49664</v>
      </c>
      <c r="T356" s="106">
        <f>_xll.qlInterestRateIndexMaturity(AA356,S356)</f>
        <v>52952</v>
      </c>
      <c r="U356" s="97">
        <f>_xll.qlIndexFixing(AA356,R356,TRUE,_xll.ohTrigger(Trigger,Trigger6M,InterestRatesTrigger))</f>
        <v>1.620825878299879E-2</v>
      </c>
      <c r="V356" s="97">
        <f>_xll.qlQuoteValue(P356,_xll.ohTrigger(Trigger,Trigger6M,InterestRatesTrigger))</f>
        <v>1.6200000000000003E-2</v>
      </c>
      <c r="W356" s="94" t="b">
        <f t="shared" si="28"/>
        <v>1</v>
      </c>
      <c r="X356" s="153">
        <f t="shared" si="29"/>
        <v>8.2587829987879058E-2</v>
      </c>
      <c r="Y356" s="50" t="b">
        <f>ABS(X356/10000)&lt;=ABS('General Settings'!$D$32)</f>
        <v>0</v>
      </c>
      <c r="AA356" s="50" t="str">
        <f>_xll.qlSwapIndex(,,O356,SettlementDays,Currency,Calendar,FixedLegTenor,FixedLegBDC,FixedLegDayCounter,Index6M,DiscountingCurve,Permanent,Trigger,ObjectOverwrite)</f>
        <v>obj_00639#0000</v>
      </c>
      <c r="AB356" s="50" t="str">
        <f>_xll.qlVanillaSwapFromSwapIndex(,AA356,R356)</f>
        <v>obj_008ae#0000</v>
      </c>
    </row>
    <row r="357" spans="13:28" x14ac:dyDescent="0.2">
      <c r="M357" s="94" t="s">
        <v>155</v>
      </c>
      <c r="N357" s="94" t="s">
        <v>89</v>
      </c>
      <c r="O357" s="94" t="s">
        <v>86</v>
      </c>
      <c r="P357" s="94" t="str">
        <f t="shared" si="27"/>
        <v>EUR20F10Y_Quote</v>
      </c>
      <c r="Q357" s="122"/>
      <c r="R357" s="106">
        <f>_xll.qlInterestRateIndexFixingDate(AA357,S357)</f>
        <v>49662</v>
      </c>
      <c r="S357" s="106">
        <f>_xll.qlCalendarAdvance(Calendar,SettlementDate,N357,"mf",TRUE,Trigger)</f>
        <v>49664</v>
      </c>
      <c r="T357" s="106">
        <f>_xll.qlInterestRateIndexMaturity(AA357,S357)</f>
        <v>53317</v>
      </c>
      <c r="U357" s="97">
        <f>_xll.qlIndexFixing(AA357,R357,TRUE,_xll.ohTrigger(Trigger,Trigger6M,InterestRatesTrigger))</f>
        <v>1.6097383385280283E-2</v>
      </c>
      <c r="V357" s="97">
        <f>_xll.qlQuoteValue(P357,_xll.ohTrigger(Trigger,Trigger6M,InterestRatesTrigger))</f>
        <v>1.609E-2</v>
      </c>
      <c r="W357" s="94" t="b">
        <f t="shared" si="28"/>
        <v>1</v>
      </c>
      <c r="X357" s="153">
        <f t="shared" si="29"/>
        <v>7.3833852802830668E-2</v>
      </c>
      <c r="Y357" s="50" t="b">
        <f>ABS(X357/10000)&lt;=ABS('General Settings'!$D$32)</f>
        <v>0</v>
      </c>
      <c r="AA357" s="50" t="str">
        <f>_xll.qlSwapIndex(,,O357,SettlementDays,Currency,Calendar,FixedLegTenor,FixedLegBDC,FixedLegDayCounter,Index6M,DiscountingCurve,Permanent,Trigger,ObjectOverwrite)</f>
        <v>obj_00757#0000</v>
      </c>
      <c r="AB357" s="50" t="str">
        <f>_xll.qlVanillaSwapFromSwapIndex(,AA357,R357)</f>
        <v>obj_00805#0000</v>
      </c>
    </row>
    <row r="358" spans="13:28" x14ac:dyDescent="0.2">
      <c r="M358" s="94" t="s">
        <v>155</v>
      </c>
      <c r="N358" s="94" t="s">
        <v>89</v>
      </c>
      <c r="O358" s="94" t="s">
        <v>112</v>
      </c>
      <c r="P358" s="94" t="str">
        <f t="shared" si="27"/>
        <v>EUR20F11Y_Quote</v>
      </c>
      <c r="Q358" s="122"/>
      <c r="R358" s="106">
        <f>_xll.qlInterestRateIndexFixingDate(AA358,S358)</f>
        <v>49662</v>
      </c>
      <c r="S358" s="106">
        <f>_xll.qlCalendarAdvance(Calendar,SettlementDate,N358,"mf",TRUE,Trigger)</f>
        <v>49664</v>
      </c>
      <c r="T358" s="106">
        <f>_xll.qlInterestRateIndexMaturity(AA358,S358)</f>
        <v>53682</v>
      </c>
      <c r="U358" s="97">
        <f>_xll.qlIndexFixing(AA358,R358,TRUE,_xll.ohTrigger(Trigger,Trigger6M,InterestRatesTrigger))</f>
        <v>1.6026982159301609E-2</v>
      </c>
      <c r="V358" s="97">
        <f>_xll.qlQuoteValue(P358,_xll.ohTrigger(Trigger,Trigger6M,InterestRatesTrigger))</f>
        <v>1.602E-2</v>
      </c>
      <c r="W358" s="94" t="b">
        <f t="shared" si="28"/>
        <v>1</v>
      </c>
      <c r="X358" s="153">
        <f t="shared" si="29"/>
        <v>6.9821593016092254E-2</v>
      </c>
      <c r="Y358" s="50" t="b">
        <f>ABS(X358/10000)&lt;=ABS('General Settings'!$D$32)</f>
        <v>0</v>
      </c>
      <c r="AA358" s="50" t="str">
        <f>_xll.qlSwapIndex(,,O358,SettlementDays,Currency,Calendar,FixedLegTenor,FixedLegBDC,FixedLegDayCounter,Index6M,DiscountingCurve,Permanent,Trigger,ObjectOverwrite)</f>
        <v>obj_00598#0000</v>
      </c>
      <c r="AB358" s="50" t="str">
        <f>_xll.qlVanillaSwapFromSwapIndex(,AA358,R358)</f>
        <v>obj_00887#0000</v>
      </c>
    </row>
    <row r="359" spans="13:28" x14ac:dyDescent="0.2">
      <c r="M359" s="94" t="s">
        <v>155</v>
      </c>
      <c r="N359" s="94" t="s">
        <v>89</v>
      </c>
      <c r="O359" s="94" t="s">
        <v>87</v>
      </c>
      <c r="P359" s="94" t="str">
        <f t="shared" si="27"/>
        <v>EUR20F12Y_Quote</v>
      </c>
      <c r="Q359" s="122"/>
      <c r="R359" s="106">
        <f>_xll.qlInterestRateIndexFixingDate(AA359,S359)</f>
        <v>49662</v>
      </c>
      <c r="S359" s="106">
        <f>_xll.qlCalendarAdvance(Calendar,SettlementDate,N359,"mf",TRUE,Trigger)</f>
        <v>49664</v>
      </c>
      <c r="T359" s="106">
        <f>_xll.qlInterestRateIndexMaturity(AA359,S359)</f>
        <v>54049</v>
      </c>
      <c r="U359" s="97">
        <f>_xll.qlIndexFixing(AA359,R359,TRUE,_xll.ohTrigger(Trigger,Trigger6M,InterestRatesTrigger))</f>
        <v>1.5980747970792457E-2</v>
      </c>
      <c r="V359" s="97">
        <f>_xll.qlQuoteValue(P359,_xll.ohTrigger(Trigger,Trigger6M,InterestRatesTrigger))</f>
        <v>1.5969999999999998E-2</v>
      </c>
      <c r="W359" s="94" t="b">
        <f t="shared" si="28"/>
        <v>1</v>
      </c>
      <c r="X359" s="153">
        <f t="shared" si="29"/>
        <v>0.10747970792458761</v>
      </c>
      <c r="Y359" s="50" t="b">
        <f>ABS(X359/10000)&lt;=ABS('General Settings'!$D$32)</f>
        <v>0</v>
      </c>
      <c r="AA359" s="50" t="str">
        <f>_xll.qlSwapIndex(,,O359,SettlementDays,Currency,Calendar,FixedLegTenor,FixedLegBDC,FixedLegDayCounter,Index6M,DiscountingCurve,Permanent,Trigger,ObjectOverwrite)</f>
        <v>obj_00616#0000</v>
      </c>
      <c r="AB359" s="50" t="str">
        <f>_xll.qlVanillaSwapFromSwapIndex(,AA359,R359)</f>
        <v>obj_0085b#0000</v>
      </c>
    </row>
    <row r="360" spans="13:28" x14ac:dyDescent="0.2">
      <c r="M360" s="94" t="s">
        <v>155</v>
      </c>
      <c r="N360" s="94" t="s">
        <v>89</v>
      </c>
      <c r="O360" s="94" t="s">
        <v>113</v>
      </c>
      <c r="P360" s="94" t="str">
        <f t="shared" si="27"/>
        <v>EUR20F13Y_Quote</v>
      </c>
      <c r="Q360" s="122"/>
      <c r="R360" s="106">
        <f>_xll.qlInterestRateIndexFixingDate(AA360,S360)</f>
        <v>49662</v>
      </c>
      <c r="S360" s="106">
        <f>_xll.qlCalendarAdvance(Calendar,SettlementDate,N360,"mf",TRUE,Trigger)</f>
        <v>49664</v>
      </c>
      <c r="T360" s="106">
        <f>_xll.qlInterestRateIndexMaturity(AA360,S360)</f>
        <v>54413</v>
      </c>
      <c r="U360" s="97">
        <f>_xll.qlIndexFixing(AA360,R360,TRUE,_xll.ohTrigger(Trigger,Trigger6M,InterestRatesTrigger))</f>
        <v>1.5954262417745939E-2</v>
      </c>
      <c r="V360" s="97">
        <f>_xll.qlQuoteValue(P360,_xll.ohTrigger(Trigger,Trigger6M,InterestRatesTrigger))</f>
        <v>1.5939999999999999E-2</v>
      </c>
      <c r="W360" s="94" t="b">
        <f t="shared" si="28"/>
        <v>1</v>
      </c>
      <c r="X360" s="153">
        <f t="shared" si="29"/>
        <v>0.14262417745939532</v>
      </c>
      <c r="Y360" s="50" t="b">
        <f>ABS(X360/10000)&lt;=ABS('General Settings'!$D$32)</f>
        <v>0</v>
      </c>
      <c r="AA360" s="50" t="str">
        <f>_xll.qlSwapIndex(,,O360,SettlementDays,Currency,Calendar,FixedLegTenor,FixedLegBDC,FixedLegDayCounter,Index6M,DiscountingCurve,Permanent,Trigger,ObjectOverwrite)</f>
        <v>obj_00692#0000</v>
      </c>
      <c r="AB360" s="50" t="str">
        <f>_xll.qlVanillaSwapFromSwapIndex(,AA360,R360)</f>
        <v>obj_0089e#0000</v>
      </c>
    </row>
    <row r="361" spans="13:28" x14ac:dyDescent="0.2">
      <c r="M361" s="94" t="s">
        <v>155</v>
      </c>
      <c r="N361" s="94" t="s">
        <v>89</v>
      </c>
      <c r="O361" s="94" t="s">
        <v>114</v>
      </c>
      <c r="P361" s="94" t="str">
        <f t="shared" si="27"/>
        <v>EUR20F14Y_Quote</v>
      </c>
      <c r="Q361" s="122"/>
      <c r="R361" s="106">
        <f>_xll.qlInterestRateIndexFixingDate(AA361,S361)</f>
        <v>49662</v>
      </c>
      <c r="S361" s="106">
        <f>_xll.qlCalendarAdvance(Calendar,SettlementDate,N361,"mf",TRUE,Trigger)</f>
        <v>49664</v>
      </c>
      <c r="T361" s="106">
        <f>_xll.qlInterestRateIndexMaturity(AA361,S361)</f>
        <v>54778</v>
      </c>
      <c r="U361" s="97">
        <f>_xll.qlIndexFixing(AA361,R361,TRUE,_xll.ohTrigger(Trigger,Trigger6M,InterestRatesTrigger))</f>
        <v>1.5934334242402707E-2</v>
      </c>
      <c r="V361" s="97">
        <f>_xll.qlQuoteValue(P361,_xll.ohTrigger(Trigger,Trigger6M,InterestRatesTrigger))</f>
        <v>1.592E-2</v>
      </c>
      <c r="W361" s="94" t="b">
        <f t="shared" si="28"/>
        <v>1</v>
      </c>
      <c r="X361" s="153">
        <f t="shared" si="29"/>
        <v>0.14334242402706809</v>
      </c>
      <c r="Y361" s="50" t="b">
        <f>ABS(X361/10000)&lt;=ABS('General Settings'!$D$32)</f>
        <v>0</v>
      </c>
      <c r="AA361" s="50" t="str">
        <f>_xll.qlSwapIndex(,,O361,SettlementDays,Currency,Calendar,FixedLegTenor,FixedLegBDC,FixedLegDayCounter,Index6M,DiscountingCurve,Permanent,Trigger,ObjectOverwrite)</f>
        <v>obj_006e7#0000</v>
      </c>
      <c r="AB361" s="50" t="str">
        <f>_xll.qlVanillaSwapFromSwapIndex(,AA361,R361)</f>
        <v>obj_007cb#0000</v>
      </c>
    </row>
    <row r="362" spans="13:28" x14ac:dyDescent="0.2">
      <c r="M362" s="94" t="s">
        <v>155</v>
      </c>
      <c r="N362" s="94" t="s">
        <v>89</v>
      </c>
      <c r="O362" s="94" t="s">
        <v>88</v>
      </c>
      <c r="P362" s="94" t="str">
        <f t="shared" si="27"/>
        <v>EUR20F15Y_Quote</v>
      </c>
      <c r="Q362" s="122"/>
      <c r="R362" s="106">
        <f>_xll.qlInterestRateIndexFixingDate(AA362,S362)</f>
        <v>49662</v>
      </c>
      <c r="S362" s="106">
        <f>_xll.qlCalendarAdvance(Calendar,SettlementDate,N362,"mf",TRUE,Trigger)</f>
        <v>49664</v>
      </c>
      <c r="T362" s="106">
        <f>_xll.qlInterestRateIndexMaturity(AA362,S362)</f>
        <v>55143</v>
      </c>
      <c r="U362" s="97">
        <f>_xll.qlIndexFixing(AA362,R362,TRUE,_xll.ohTrigger(Trigger,Trigger6M,InterestRatesTrigger))</f>
        <v>1.5919523462071997E-2</v>
      </c>
      <c r="V362" s="97">
        <f>_xll.qlQuoteValue(P362,_xll.ohTrigger(Trigger,Trigger6M,InterestRatesTrigger))</f>
        <v>1.5910000000000001E-2</v>
      </c>
      <c r="W362" s="94" t="b">
        <f t="shared" si="28"/>
        <v>1</v>
      </c>
      <c r="X362" s="153">
        <f t="shared" si="29"/>
        <v>9.5234620719961138E-2</v>
      </c>
      <c r="Y362" s="50" t="b">
        <f>ABS(X362/10000)&lt;=ABS('General Settings'!$D$32)</f>
        <v>0</v>
      </c>
      <c r="AA362" s="50" t="str">
        <f>_xll.qlSwapIndex(,,O362,SettlementDays,Currency,Calendar,FixedLegTenor,FixedLegBDC,FixedLegDayCounter,Index6M,DiscountingCurve,Permanent,Trigger,ObjectOverwrite)</f>
        <v>obj_00686#0000</v>
      </c>
      <c r="AB362" s="50" t="str">
        <f>_xll.qlVanillaSwapFromSwapIndex(,AA362,R362)</f>
        <v>obj_0087b#0000</v>
      </c>
    </row>
    <row r="363" spans="13:28" x14ac:dyDescent="0.2">
      <c r="M363" s="94" t="s">
        <v>155</v>
      </c>
      <c r="N363" s="94" t="s">
        <v>89</v>
      </c>
      <c r="O363" s="94" t="s">
        <v>89</v>
      </c>
      <c r="P363" s="94" t="str">
        <f t="shared" si="27"/>
        <v>EUR20F20Y_Quote</v>
      </c>
      <c r="Q363" s="122"/>
      <c r="R363" s="106">
        <f>_xll.qlInterestRateIndexFixingDate(AA363,S363)</f>
        <v>49662</v>
      </c>
      <c r="S363" s="106">
        <f>_xll.qlCalendarAdvance(Calendar,SettlementDate,N363,"mf",TRUE,Trigger)</f>
        <v>49664</v>
      </c>
      <c r="T363" s="106">
        <f>_xll.qlInterestRateIndexMaturity(AA363,S363)</f>
        <v>56969</v>
      </c>
      <c r="U363" s="97">
        <f>_xll.qlIndexFixing(AA363,R363,TRUE,_xll.ohTrigger(Trigger,Trigger6M,InterestRatesTrigger))</f>
        <v>1.5722807811772377E-2</v>
      </c>
      <c r="V363" s="97">
        <f>_xll.qlQuoteValue(P363,_xll.ohTrigger(Trigger,Trigger6M,InterestRatesTrigger))</f>
        <v>1.5709999999999998E-2</v>
      </c>
      <c r="W363" s="94" t="b">
        <f t="shared" si="28"/>
        <v>1</v>
      </c>
      <c r="X363" s="153">
        <f t="shared" si="29"/>
        <v>0.1280781177237858</v>
      </c>
      <c r="Y363" s="50" t="b">
        <f>ABS(X363/10000)&lt;=ABS('General Settings'!$D$32)</f>
        <v>0</v>
      </c>
      <c r="AA363" s="50" t="str">
        <f>_xll.qlSwapIndex(,,O363,SettlementDays,Currency,Calendar,FixedLegTenor,FixedLegBDC,FixedLegDayCounter,Index6M,DiscountingCurve,Permanent,Trigger,ObjectOverwrite)</f>
        <v>obj_00650#0000</v>
      </c>
      <c r="AB363" s="50" t="str">
        <f>_xll.qlVanillaSwapFromSwapIndex(,AA363,R363)</f>
        <v>obj_00885#0000</v>
      </c>
    </row>
    <row r="364" spans="13:28" x14ac:dyDescent="0.2">
      <c r="M364" s="94" t="s">
        <v>155</v>
      </c>
      <c r="N364" s="94" t="s">
        <v>89</v>
      </c>
      <c r="O364" s="94" t="s">
        <v>90</v>
      </c>
      <c r="P364" s="94" t="str">
        <f t="shared" si="27"/>
        <v>EUR20F25Y_Quote</v>
      </c>
      <c r="Q364" s="122"/>
      <c r="R364" s="106">
        <f>_xll.qlInterestRateIndexFixingDate(AA364,S364)</f>
        <v>49662</v>
      </c>
      <c r="S364" s="106">
        <f>_xll.qlCalendarAdvance(Calendar,SettlementDate,N364,"mf",TRUE,Trigger)</f>
        <v>49664</v>
      </c>
      <c r="T364" s="106">
        <f>_xll.qlInterestRateIndexMaturity(AA364,S364)</f>
        <v>58796</v>
      </c>
      <c r="U364" s="97">
        <f>_xll.qlIndexFixing(AA364,R364,TRUE,_xll.ohTrigger(Trigger,Trigger6M,InterestRatesTrigger))</f>
        <v>1.5118061948345946E-2</v>
      </c>
      <c r="V364" s="97">
        <f>_xll.qlQuoteValue(P364,_xll.ohTrigger(Trigger,Trigger6M,InterestRatesTrigger))</f>
        <v>1.5129999999999999E-2</v>
      </c>
      <c r="W364" s="94" t="b">
        <f t="shared" si="28"/>
        <v>1</v>
      </c>
      <c r="X364" s="153">
        <f t="shared" si="29"/>
        <v>-0.1193805165405383</v>
      </c>
      <c r="Y364" s="50" t="b">
        <f>ABS(X364/10000)&lt;=ABS('General Settings'!$D$32)</f>
        <v>0</v>
      </c>
      <c r="AA364" s="50" t="str">
        <f>_xll.qlSwapIndex(,,O364,SettlementDays,Currency,Calendar,FixedLegTenor,FixedLegBDC,FixedLegDayCounter,Index6M,DiscountingCurve,Permanent,Trigger,ObjectOverwrite)</f>
        <v>obj_005cf#0000</v>
      </c>
      <c r="AB364" s="50" t="str">
        <f>_xll.qlVanillaSwapFromSwapIndex(,AA364,R364)</f>
        <v>obj_007ad#0000</v>
      </c>
    </row>
    <row r="365" spans="13:28" x14ac:dyDescent="0.2">
      <c r="M365" s="197" t="s">
        <v>155</v>
      </c>
      <c r="N365" s="197" t="s">
        <v>89</v>
      </c>
      <c r="O365" s="197" t="s">
        <v>92</v>
      </c>
      <c r="P365" s="197" t="str">
        <f t="shared" si="27"/>
        <v>EUR20F30Y_Quote</v>
      </c>
      <c r="Q365" s="162"/>
      <c r="R365" s="198">
        <f>_xll.qlInterestRateIndexFixingDate(AA365,S365)</f>
        <v>49662</v>
      </c>
      <c r="S365" s="198">
        <f>_xll.qlCalendarAdvance(Calendar,SettlementDate,N365,"mf",TRUE,Trigger)</f>
        <v>49664</v>
      </c>
      <c r="T365" s="198">
        <f>_xll.qlInterestRateIndexMaturity(AA365,S365)</f>
        <v>60622</v>
      </c>
      <c r="U365" s="199">
        <f>_xll.qlIndexFixing(AA365,R365,TRUE,_xll.ohTrigger(Trigger,Trigger6M,InterestRatesTrigger))</f>
        <v>1.4690288126725588E-2</v>
      </c>
      <c r="V365" s="199">
        <f>_xll.qlQuoteValue(P365,_xll.ohTrigger(Trigger,Trigger6M,InterestRatesTrigger))</f>
        <v>1.468E-2</v>
      </c>
      <c r="W365" s="197" t="b">
        <f t="shared" si="28"/>
        <v>1</v>
      </c>
      <c r="X365" s="200">
        <f t="shared" si="29"/>
        <v>0.10288126725587279</v>
      </c>
      <c r="Y365" s="161" t="b">
        <f>ABS(X365/10000)&lt;=ABS('General Settings'!$D$32)</f>
        <v>0</v>
      </c>
      <c r="AA365" s="50" t="str">
        <f>_xll.qlSwapIndex(,,O365,SettlementDays,Currency,Calendar,FixedLegTenor,FixedLegBDC,FixedLegDayCounter,Index6M,DiscountingCurve,Permanent,Trigger,ObjectOverwrite)</f>
        <v>obj_0065d#0000</v>
      </c>
      <c r="AB365" s="50" t="str">
        <f>_xll.qlVanillaSwapFromSwapIndex(,AA365,R365)</f>
        <v>obj_008ac#0000</v>
      </c>
    </row>
    <row r="366" spans="13:28" x14ac:dyDescent="0.2">
      <c r="M366" s="201" t="s">
        <v>155</v>
      </c>
      <c r="N366" s="201" t="s">
        <v>90</v>
      </c>
      <c r="O366" s="201" t="s">
        <v>33</v>
      </c>
      <c r="P366" s="201" t="str">
        <f t="shared" si="27"/>
        <v>EUR25F1Y_Quote</v>
      </c>
      <c r="Q366" s="166"/>
      <c r="R366" s="202">
        <f>_xll.qlInterestRateIndexFixingDate(AA366,S366)</f>
        <v>51489</v>
      </c>
      <c r="S366" s="202">
        <f>_xll.qlCalendarAdvance(Calendar,SettlementDate,N366,"mf",TRUE,Trigger)</f>
        <v>51491</v>
      </c>
      <c r="T366" s="202">
        <f>_xll.qlInterestRateIndexMaturity(AA366,S366)</f>
        <v>51858</v>
      </c>
      <c r="U366" s="203">
        <f>_xll.qlIndexFixing(AA366,R366,TRUE,_xll.ohTrigger(Trigger,Trigger6M,InterestRatesTrigger))</f>
        <v>1.5605523598524993E-2</v>
      </c>
      <c r="V366" s="203">
        <f>_xll.qlQuoteValue(P366,_xll.ohTrigger(Trigger,Trigger6M,InterestRatesTrigger))</f>
        <v>1.536E-2</v>
      </c>
      <c r="W366" s="201" t="b">
        <f t="shared" si="28"/>
        <v>1</v>
      </c>
      <c r="X366" s="204">
        <f t="shared" si="29"/>
        <v>2.455235985249927</v>
      </c>
      <c r="Y366" s="149" t="b">
        <f>ABS(X366/10000)&lt;=ABS('General Settings'!$D$32)</f>
        <v>0</v>
      </c>
      <c r="AA366" s="50" t="str">
        <f>_xll.qlSwapIndex(,,O366,SettlementDays,Currency,Calendar,FixedLegTenor,FixedLegBDC,FixedLegDayCounter,Index6M,DiscountingCurve,Permanent,Trigger,ObjectOverwrite)</f>
        <v>obj_005ae#0000</v>
      </c>
      <c r="AB366" s="50" t="str">
        <f>_xll.qlVanillaSwapFromSwapIndex(,AA366,R366)</f>
        <v>obj_00884#0000</v>
      </c>
    </row>
    <row r="367" spans="13:28" x14ac:dyDescent="0.2">
      <c r="M367" s="94" t="s">
        <v>155</v>
      </c>
      <c r="N367" s="94" t="s">
        <v>90</v>
      </c>
      <c r="O367" s="94" t="s">
        <v>78</v>
      </c>
      <c r="P367" s="94" t="str">
        <f t="shared" si="27"/>
        <v>EUR25F2Y_Quote</v>
      </c>
      <c r="Q367" s="122"/>
      <c r="R367" s="106">
        <f>_xll.qlInterestRateIndexFixingDate(AA367,S367)</f>
        <v>51489</v>
      </c>
      <c r="S367" s="106">
        <f>_xll.qlCalendarAdvance(Calendar,SettlementDate,N367,"mf",TRUE,Trigger)</f>
        <v>51491</v>
      </c>
      <c r="T367" s="106">
        <f>_xll.qlInterestRateIndexMaturity(AA367,S367)</f>
        <v>52222</v>
      </c>
      <c r="U367" s="97">
        <f>_xll.qlIndexFixing(AA367,R367,TRUE,_xll.ohTrigger(Trigger,Trigger6M,InterestRatesTrigger))</f>
        <v>1.5405342829478773E-2</v>
      </c>
      <c r="V367" s="97">
        <f>_xll.qlQuoteValue(P367,_xll.ohTrigger(Trigger,Trigger6M,InterestRatesTrigger))</f>
        <v>1.5190000000000002E-2</v>
      </c>
      <c r="W367" s="94" t="b">
        <f t="shared" si="28"/>
        <v>1</v>
      </c>
      <c r="X367" s="153">
        <f t="shared" si="29"/>
        <v>2.153428294787707</v>
      </c>
      <c r="Y367" s="50" t="b">
        <f>ABS(X367/10000)&lt;=ABS('General Settings'!$D$32)</f>
        <v>0</v>
      </c>
      <c r="AA367" s="50" t="str">
        <f>_xll.qlSwapIndex(,,O367,SettlementDays,Currency,Calendar,FixedLegTenor,FixedLegBDC,FixedLegDayCounter,Index6M,DiscountingCurve,Permanent,Trigger,ObjectOverwrite)</f>
        <v>obj_00641#0000</v>
      </c>
      <c r="AB367" s="50" t="str">
        <f>_xll.qlVanillaSwapFromSwapIndex(,AA367,R367)</f>
        <v>obj_008a9#0000</v>
      </c>
    </row>
    <row r="368" spans="13:28" x14ac:dyDescent="0.2">
      <c r="M368" s="94" t="s">
        <v>155</v>
      </c>
      <c r="N368" s="94" t="s">
        <v>90</v>
      </c>
      <c r="O368" s="94" t="s">
        <v>79</v>
      </c>
      <c r="P368" s="94" t="str">
        <f t="shared" si="27"/>
        <v>EUR25F3Y_Quote</v>
      </c>
      <c r="Q368" s="122"/>
      <c r="R368" s="106">
        <f>_xll.qlInterestRateIndexFixingDate(AA368,S368)</f>
        <v>51489</v>
      </c>
      <c r="S368" s="106">
        <f>_xll.qlCalendarAdvance(Calendar,SettlementDate,N368,"mf",TRUE,Trigger)</f>
        <v>51491</v>
      </c>
      <c r="T368" s="106">
        <f>_xll.qlInterestRateIndexMaturity(AA368,S368)</f>
        <v>52586</v>
      </c>
      <c r="U368" s="97">
        <f>_xll.qlIndexFixing(AA368,R368,TRUE,_xll.ohTrigger(Trigger,Trigger6M,InterestRatesTrigger))</f>
        <v>1.5256216968267712E-2</v>
      </c>
      <c r="V368" s="97">
        <f>_xll.qlQuoteValue(P368,_xll.ohTrigger(Trigger,Trigger6M,InterestRatesTrigger))</f>
        <v>1.5129999999999999E-2</v>
      </c>
      <c r="W368" s="94" t="b">
        <f t="shared" si="28"/>
        <v>1</v>
      </c>
      <c r="X368" s="153">
        <f t="shared" si="29"/>
        <v>1.2621696826771271</v>
      </c>
      <c r="Y368" s="50" t="b">
        <f>ABS(X368/10000)&lt;=ABS('General Settings'!$D$32)</f>
        <v>0</v>
      </c>
      <c r="AA368" s="50" t="str">
        <f>_xll.qlSwapIndex(,,O368,SettlementDays,Currency,Calendar,FixedLegTenor,FixedLegBDC,FixedLegDayCounter,Index6M,DiscountingCurve,Permanent,Trigger,ObjectOverwrite)</f>
        <v>obj_00649#0000</v>
      </c>
      <c r="AB368" s="50" t="str">
        <f>_xll.qlVanillaSwapFromSwapIndex(,AA368,R368)</f>
        <v>obj_007a2#0000</v>
      </c>
    </row>
    <row r="369" spans="13:28" x14ac:dyDescent="0.2">
      <c r="M369" s="94" t="s">
        <v>155</v>
      </c>
      <c r="N369" s="94" t="s">
        <v>90</v>
      </c>
      <c r="O369" s="94" t="s">
        <v>80</v>
      </c>
      <c r="P369" s="94" t="str">
        <f t="shared" si="27"/>
        <v>EUR25F4Y_Quote</v>
      </c>
      <c r="Q369" s="122"/>
      <c r="R369" s="106">
        <f>_xll.qlInterestRateIndexFixingDate(AA369,S369)</f>
        <v>51489</v>
      </c>
      <c r="S369" s="106">
        <f>_xll.qlCalendarAdvance(Calendar,SettlementDate,N369,"mf",TRUE,Trigger)</f>
        <v>51491</v>
      </c>
      <c r="T369" s="106">
        <f>_xll.qlInterestRateIndexMaturity(AA369,S369)</f>
        <v>52952</v>
      </c>
      <c r="U369" s="97">
        <f>_xll.qlIndexFixing(AA369,R369,TRUE,_xll.ohTrigger(Trigger,Trigger6M,InterestRatesTrigger))</f>
        <v>1.5174442558844035E-2</v>
      </c>
      <c r="V369" s="97">
        <f>_xll.qlQuoteValue(P369,_xll.ohTrigger(Trigger,Trigger6M,InterestRatesTrigger))</f>
        <v>1.5180000000000001E-2</v>
      </c>
      <c r="W369" s="94" t="b">
        <f t="shared" si="28"/>
        <v>1</v>
      </c>
      <c r="X369" s="153">
        <f t="shared" si="29"/>
        <v>-5.5574411559657089E-2</v>
      </c>
      <c r="Y369" s="50" t="b">
        <f>ABS(X369/10000)&lt;=ABS('General Settings'!$D$32)</f>
        <v>0</v>
      </c>
      <c r="AA369" s="50" t="str">
        <f>_xll.qlSwapIndex(,,O369,SettlementDays,Currency,Calendar,FixedLegTenor,FixedLegBDC,FixedLegDayCounter,Index6M,DiscountingCurve,Permanent,Trigger,ObjectOverwrite)</f>
        <v>obj_00632#0000</v>
      </c>
      <c r="AB369" s="50" t="str">
        <f>_xll.qlVanillaSwapFromSwapIndex(,AA369,R369)</f>
        <v>obj_007dc#0000</v>
      </c>
    </row>
    <row r="370" spans="13:28" x14ac:dyDescent="0.2">
      <c r="M370" s="94" t="s">
        <v>155</v>
      </c>
      <c r="N370" s="94" t="s">
        <v>90</v>
      </c>
      <c r="O370" s="94" t="s">
        <v>81</v>
      </c>
      <c r="P370" s="94" t="str">
        <f t="shared" si="27"/>
        <v>EUR25F5Y_Quote</v>
      </c>
      <c r="Q370" s="122"/>
      <c r="R370" s="106">
        <f>_xll.qlInterestRateIndexFixingDate(AA370,S370)</f>
        <v>51489</v>
      </c>
      <c r="S370" s="106">
        <f>_xll.qlCalendarAdvance(Calendar,SettlementDate,N370,"mf",TRUE,Trigger)</f>
        <v>51491</v>
      </c>
      <c r="T370" s="106">
        <f>_xll.qlInterestRateIndexMaturity(AA370,S370)</f>
        <v>53317</v>
      </c>
      <c r="U370" s="97">
        <f>_xll.qlIndexFixing(AA370,R370,TRUE,_xll.ohTrigger(Trigger,Trigger6M,InterestRatesTrigger))</f>
        <v>1.5144875950564749E-2</v>
      </c>
      <c r="V370" s="97">
        <f>_xll.qlQuoteValue(P370,_xll.ohTrigger(Trigger,Trigger6M,InterestRatesTrigger))</f>
        <v>1.5129999999999999E-2</v>
      </c>
      <c r="W370" s="94" t="b">
        <f t="shared" si="28"/>
        <v>1</v>
      </c>
      <c r="X370" s="153">
        <f t="shared" si="29"/>
        <v>0.14875950564749441</v>
      </c>
      <c r="Y370" s="50" t="b">
        <f>ABS(X370/10000)&lt;=ABS('General Settings'!$D$32)</f>
        <v>0</v>
      </c>
      <c r="AA370" s="50" t="str">
        <f>_xll.qlSwapIndex(,,O370,SettlementDays,Currency,Calendar,FixedLegTenor,FixedLegBDC,FixedLegDayCounter,Index6M,DiscountingCurve,Permanent,Trigger,ObjectOverwrite)</f>
        <v>obj_006c2#0000</v>
      </c>
      <c r="AB370" s="50" t="str">
        <f>_xll.qlVanillaSwapFromSwapIndex(,AA370,R370)</f>
        <v>obj_0081a#0000</v>
      </c>
    </row>
    <row r="371" spans="13:28" x14ac:dyDescent="0.2">
      <c r="M371" s="94" t="s">
        <v>155</v>
      </c>
      <c r="N371" s="94" t="s">
        <v>90</v>
      </c>
      <c r="O371" s="94" t="s">
        <v>82</v>
      </c>
      <c r="P371" s="94" t="str">
        <f t="shared" si="27"/>
        <v>EUR25F6Y_Quote</v>
      </c>
      <c r="Q371" s="122"/>
      <c r="R371" s="106">
        <f>_xll.qlInterestRateIndexFixingDate(AA371,S371)</f>
        <v>51489</v>
      </c>
      <c r="S371" s="106">
        <f>_xll.qlCalendarAdvance(Calendar,SettlementDate,N371,"mf",TRUE,Trigger)</f>
        <v>51491</v>
      </c>
      <c r="T371" s="106">
        <f>_xll.qlInterestRateIndexMaturity(AA371,S371)</f>
        <v>53682</v>
      </c>
      <c r="U371" s="97">
        <f>_xll.qlIndexFixing(AA371,R371,TRUE,_xll.ohTrigger(Trigger,Trigger6M,InterestRatesTrigger))</f>
        <v>1.516380547426375E-2</v>
      </c>
      <c r="V371" s="97">
        <f>_xll.qlQuoteValue(P371,_xll.ohTrigger(Trigger,Trigger6M,InterestRatesTrigger))</f>
        <v>1.5150000000000002E-2</v>
      </c>
      <c r="W371" s="94" t="b">
        <f t="shared" si="28"/>
        <v>1</v>
      </c>
      <c r="X371" s="153">
        <f t="shared" si="29"/>
        <v>0.1380547426374848</v>
      </c>
      <c r="Y371" s="50" t="b">
        <f>ABS(X371/10000)&lt;=ABS('General Settings'!$D$32)</f>
        <v>0</v>
      </c>
      <c r="AA371" s="50" t="str">
        <f>_xll.qlSwapIndex(,,O371,SettlementDays,Currency,Calendar,FixedLegTenor,FixedLegBDC,FixedLegDayCounter,Index6M,DiscountingCurve,Permanent,Trigger,ObjectOverwrite)</f>
        <v>obj_0074f#0000</v>
      </c>
      <c r="AB371" s="50" t="str">
        <f>_xll.qlVanillaSwapFromSwapIndex(,AA371,R371)</f>
        <v>obj_0080f#0000</v>
      </c>
    </row>
    <row r="372" spans="13:28" x14ac:dyDescent="0.2">
      <c r="M372" s="94" t="s">
        <v>155</v>
      </c>
      <c r="N372" s="94" t="s">
        <v>90</v>
      </c>
      <c r="O372" s="94" t="s">
        <v>83</v>
      </c>
      <c r="P372" s="94" t="str">
        <f t="shared" si="27"/>
        <v>EUR25F7Y_Quote</v>
      </c>
      <c r="Q372" s="122"/>
      <c r="R372" s="106">
        <f>_xll.qlInterestRateIndexFixingDate(AA372,S372)</f>
        <v>51489</v>
      </c>
      <c r="S372" s="106">
        <f>_xll.qlCalendarAdvance(Calendar,SettlementDate,N372,"mf",TRUE,Trigger)</f>
        <v>51491</v>
      </c>
      <c r="T372" s="106">
        <f>_xll.qlInterestRateIndexMaturity(AA372,S372)</f>
        <v>54049</v>
      </c>
      <c r="U372" s="97">
        <f>_xll.qlIndexFixing(AA372,R372,TRUE,_xll.ohTrigger(Trigger,Trigger6M,InterestRatesTrigger))</f>
        <v>1.5199986776813799E-2</v>
      </c>
      <c r="V372" s="97">
        <f>_xll.qlQuoteValue(P372,_xll.ohTrigger(Trigger,Trigger6M,InterestRatesTrigger))</f>
        <v>1.5190000000000002E-2</v>
      </c>
      <c r="W372" s="94" t="b">
        <f t="shared" si="28"/>
        <v>1</v>
      </c>
      <c r="X372" s="153">
        <f t="shared" si="29"/>
        <v>9.9867768137973378E-2</v>
      </c>
      <c r="Y372" s="50" t="b">
        <f>ABS(X372/10000)&lt;=ABS('General Settings'!$D$32)</f>
        <v>0</v>
      </c>
      <c r="AA372" s="50" t="str">
        <f>_xll.qlSwapIndex(,,O372,SettlementDays,Currency,Calendar,FixedLegTenor,FixedLegBDC,FixedLegDayCounter,Index6M,DiscountingCurve,Permanent,Trigger,ObjectOverwrite)</f>
        <v>obj_00601#0000</v>
      </c>
      <c r="AB372" s="50" t="str">
        <f>_xll.qlVanillaSwapFromSwapIndex(,AA372,R372)</f>
        <v>obj_00877#0000</v>
      </c>
    </row>
    <row r="373" spans="13:28" x14ac:dyDescent="0.2">
      <c r="M373" s="94" t="s">
        <v>155</v>
      </c>
      <c r="N373" s="94" t="s">
        <v>90</v>
      </c>
      <c r="O373" s="94" t="s">
        <v>84</v>
      </c>
      <c r="P373" s="94" t="str">
        <f t="shared" si="27"/>
        <v>EUR25F8Y_Quote</v>
      </c>
      <c r="Q373" s="122"/>
      <c r="R373" s="106">
        <f>_xll.qlInterestRateIndexFixingDate(AA373,S373)</f>
        <v>51489</v>
      </c>
      <c r="S373" s="106">
        <f>_xll.qlCalendarAdvance(Calendar,SettlementDate,N373,"mf",TRUE,Trigger)</f>
        <v>51491</v>
      </c>
      <c r="T373" s="106">
        <f>_xll.qlInterestRateIndexMaturity(AA373,S373)</f>
        <v>54413</v>
      </c>
      <c r="U373" s="97">
        <f>_xll.qlIndexFixing(AA373,R373,TRUE,_xll.ohTrigger(Trigger,Trigger6M,InterestRatesTrigger))</f>
        <v>1.5247365813423104E-2</v>
      </c>
      <c r="V373" s="97">
        <f>_xll.qlQuoteValue(P373,_xll.ohTrigger(Trigger,Trigger6M,InterestRatesTrigger))</f>
        <v>1.524E-2</v>
      </c>
      <c r="W373" s="94" t="b">
        <f t="shared" si="28"/>
        <v>1</v>
      </c>
      <c r="X373" s="153">
        <f t="shared" si="29"/>
        <v>7.3658134231036759E-2</v>
      </c>
      <c r="Y373" s="50" t="b">
        <f>ABS(X373/10000)&lt;=ABS('General Settings'!$D$32)</f>
        <v>0</v>
      </c>
      <c r="AA373" s="50" t="str">
        <f>_xll.qlSwapIndex(,,O373,SettlementDays,Currency,Calendar,FixedLegTenor,FixedLegBDC,FixedLegDayCounter,Index6M,DiscountingCurve,Permanent,Trigger,ObjectOverwrite)</f>
        <v>obj_0070f#0000</v>
      </c>
      <c r="AB373" s="50" t="str">
        <f>_xll.qlVanillaSwapFromSwapIndex(,AA373,R373)</f>
        <v>obj_007dd#0000</v>
      </c>
    </row>
    <row r="374" spans="13:28" x14ac:dyDescent="0.2">
      <c r="M374" s="94" t="s">
        <v>155</v>
      </c>
      <c r="N374" s="94" t="s">
        <v>90</v>
      </c>
      <c r="O374" s="94" t="s">
        <v>85</v>
      </c>
      <c r="P374" s="94" t="str">
        <f t="shared" si="27"/>
        <v>EUR25F9Y_Quote</v>
      </c>
      <c r="Q374" s="122"/>
      <c r="R374" s="106">
        <f>_xll.qlInterestRateIndexFixingDate(AA374,S374)</f>
        <v>51489</v>
      </c>
      <c r="S374" s="106">
        <f>_xll.qlCalendarAdvance(Calendar,SettlementDate,N374,"mf",TRUE,Trigger)</f>
        <v>51491</v>
      </c>
      <c r="T374" s="106">
        <f>_xll.qlInterestRateIndexMaturity(AA374,S374)</f>
        <v>54778</v>
      </c>
      <c r="U374" s="97">
        <f>_xll.qlIndexFixing(AA374,R374,TRUE,_xll.ohTrigger(Trigger,Trigger6M,InterestRatesTrigger))</f>
        <v>1.5289099110534702E-2</v>
      </c>
      <c r="V374" s="97">
        <f>_xll.qlQuoteValue(P374,_xll.ohTrigger(Trigger,Trigger6M,InterestRatesTrigger))</f>
        <v>1.528E-2</v>
      </c>
      <c r="W374" s="94" t="b">
        <f t="shared" si="28"/>
        <v>1</v>
      </c>
      <c r="X374" s="153">
        <f t="shared" si="29"/>
        <v>9.0991105347014434E-2</v>
      </c>
      <c r="Y374" s="50" t="b">
        <f>ABS(X374/10000)&lt;=ABS('General Settings'!$D$32)</f>
        <v>0</v>
      </c>
      <c r="AA374" s="50" t="str">
        <f>_xll.qlSwapIndex(,,O374,SettlementDays,Currency,Calendar,FixedLegTenor,FixedLegBDC,FixedLegDayCounter,Index6M,DiscountingCurve,Permanent,Trigger,ObjectOverwrite)</f>
        <v>obj_005eb#0000</v>
      </c>
      <c r="AB374" s="50" t="str">
        <f>_xll.qlVanillaSwapFromSwapIndex(,AA374,R374)</f>
        <v>obj_00830#0000</v>
      </c>
    </row>
    <row r="375" spans="13:28" x14ac:dyDescent="0.2">
      <c r="M375" s="94" t="s">
        <v>155</v>
      </c>
      <c r="N375" s="94" t="s">
        <v>90</v>
      </c>
      <c r="O375" s="94" t="s">
        <v>86</v>
      </c>
      <c r="P375" s="94" t="str">
        <f t="shared" si="27"/>
        <v>EUR25F10Y_Quote</v>
      </c>
      <c r="Q375" s="122"/>
      <c r="R375" s="106">
        <f>_xll.qlInterestRateIndexFixingDate(AA375,S375)</f>
        <v>51489</v>
      </c>
      <c r="S375" s="106">
        <f>_xll.qlCalendarAdvance(Calendar,SettlementDate,N375,"mf",TRUE,Trigger)</f>
        <v>51491</v>
      </c>
      <c r="T375" s="106">
        <f>_xll.qlInterestRateIndexMaturity(AA375,S375)</f>
        <v>55143</v>
      </c>
      <c r="U375" s="97">
        <f>_xll.qlIndexFixing(AA375,R375,TRUE,_xll.ohTrigger(Trigger,Trigger6M,InterestRatesTrigger))</f>
        <v>1.5326277146478582E-2</v>
      </c>
      <c r="V375" s="97">
        <f>_xll.qlQuoteValue(P375,_xll.ohTrigger(Trigger,Trigger6M,InterestRatesTrigger))</f>
        <v>1.532E-2</v>
      </c>
      <c r="W375" s="94" t="b">
        <f t="shared" si="28"/>
        <v>1</v>
      </c>
      <c r="X375" s="153">
        <f t="shared" si="29"/>
        <v>6.2771464785817133E-2</v>
      </c>
      <c r="Y375" s="50" t="b">
        <f>ABS(X375/10000)&lt;=ABS('General Settings'!$D$32)</f>
        <v>0</v>
      </c>
      <c r="AA375" s="50" t="str">
        <f>_xll.qlSwapIndex(,,O375,SettlementDays,Currency,Calendar,FixedLegTenor,FixedLegBDC,FixedLegDayCounter,Index6M,DiscountingCurve,Permanent,Trigger,ObjectOverwrite)</f>
        <v>obj_006da#0000</v>
      </c>
      <c r="AB375" s="50" t="str">
        <f>_xll.qlVanillaSwapFromSwapIndex(,AA375,R375)</f>
        <v>obj_007f1#0000</v>
      </c>
    </row>
    <row r="376" spans="13:28" x14ac:dyDescent="0.2">
      <c r="M376" s="94" t="s">
        <v>155</v>
      </c>
      <c r="N376" s="94" t="s">
        <v>90</v>
      </c>
      <c r="O376" s="94" t="s">
        <v>112</v>
      </c>
      <c r="P376" s="94" t="str">
        <f t="shared" si="27"/>
        <v>EUR25F11Y_Quote</v>
      </c>
      <c r="Q376" s="122"/>
      <c r="R376" s="106">
        <f>_xll.qlInterestRateIndexFixingDate(AA376,S376)</f>
        <v>51489</v>
      </c>
      <c r="S376" s="106">
        <f>_xll.qlCalendarAdvance(Calendar,SettlementDate,N376,"mf",TRUE,Trigger)</f>
        <v>51491</v>
      </c>
      <c r="T376" s="106">
        <f>_xll.qlInterestRateIndexMaturity(AA376,S376)</f>
        <v>55508</v>
      </c>
      <c r="U376" s="97">
        <f>_xll.qlIndexFixing(AA376,R376,TRUE,_xll.ohTrigger(Trigger,Trigger6M,InterestRatesTrigger))</f>
        <v>1.5354330096114192E-2</v>
      </c>
      <c r="V376" s="97">
        <f>_xll.qlQuoteValue(P376,_xll.ohTrigger(Trigger,Trigger6M,InterestRatesTrigger))</f>
        <v>1.5339999999999999E-2</v>
      </c>
      <c r="W376" s="94" t="b">
        <f t="shared" si="28"/>
        <v>1</v>
      </c>
      <c r="X376" s="153">
        <f t="shared" si="29"/>
        <v>0.14330096114192892</v>
      </c>
      <c r="Y376" s="50" t="b">
        <f>ABS(X376/10000)&lt;=ABS('General Settings'!$D$32)</f>
        <v>0</v>
      </c>
      <c r="AA376" s="50" t="str">
        <f>_xll.qlSwapIndex(,,O376,SettlementDays,Currency,Calendar,FixedLegTenor,FixedLegBDC,FixedLegDayCounter,Index6M,DiscountingCurve,Permanent,Trigger,ObjectOverwrite)</f>
        <v>obj_00659#0000</v>
      </c>
      <c r="AB376" s="50" t="str">
        <f>_xll.qlVanillaSwapFromSwapIndex(,AA376,R376)</f>
        <v>obj_008a2#0000</v>
      </c>
    </row>
    <row r="377" spans="13:28" x14ac:dyDescent="0.2">
      <c r="M377" s="94" t="s">
        <v>155</v>
      </c>
      <c r="N377" s="94" t="s">
        <v>90</v>
      </c>
      <c r="O377" s="94" t="s">
        <v>87</v>
      </c>
      <c r="P377" s="94" t="str">
        <f t="shared" si="27"/>
        <v>EUR25F12Y_Quote</v>
      </c>
      <c r="Q377" s="122"/>
      <c r="R377" s="106">
        <f>_xll.qlInterestRateIndexFixingDate(AA377,S377)</f>
        <v>51489</v>
      </c>
      <c r="S377" s="106">
        <f>_xll.qlCalendarAdvance(Calendar,SettlementDate,N377,"mf",TRUE,Trigger)</f>
        <v>51491</v>
      </c>
      <c r="T377" s="106">
        <f>_xll.qlInterestRateIndexMaturity(AA377,S377)</f>
        <v>55876</v>
      </c>
      <c r="U377" s="97">
        <f>_xll.qlIndexFixing(AA377,R377,TRUE,_xll.ohTrigger(Trigger,Trigger6M,InterestRatesTrigger))</f>
        <v>1.5368809766760807E-2</v>
      </c>
      <c r="V377" s="97">
        <f>_xll.qlQuoteValue(P377,_xll.ohTrigger(Trigger,Trigger6M,InterestRatesTrigger))</f>
        <v>1.5349999999999999E-2</v>
      </c>
      <c r="W377" s="94" t="b">
        <f t="shared" si="28"/>
        <v>1</v>
      </c>
      <c r="X377" s="153">
        <f t="shared" si="29"/>
        <v>0.18809766760807464</v>
      </c>
      <c r="Y377" s="50" t="b">
        <f>ABS(X377/10000)&lt;=ABS('General Settings'!$D$32)</f>
        <v>0</v>
      </c>
      <c r="AA377" s="50" t="str">
        <f>_xll.qlSwapIndex(,,O377,SettlementDays,Currency,Calendar,FixedLegTenor,FixedLegBDC,FixedLegDayCounter,Index6M,DiscountingCurve,Permanent,Trigger,ObjectOverwrite)</f>
        <v>obj_00620#0000</v>
      </c>
      <c r="AB377" s="50" t="str">
        <f>_xll.qlVanillaSwapFromSwapIndex(,AA377,R377)</f>
        <v>obj_0078a#0000</v>
      </c>
    </row>
    <row r="378" spans="13:28" x14ac:dyDescent="0.2">
      <c r="M378" s="94" t="s">
        <v>155</v>
      </c>
      <c r="N378" s="94" t="s">
        <v>90</v>
      </c>
      <c r="O378" s="94" t="s">
        <v>113</v>
      </c>
      <c r="P378" s="94" t="str">
        <f t="shared" si="27"/>
        <v>EUR25F13Y_Quote</v>
      </c>
      <c r="Q378" s="122"/>
      <c r="R378" s="106">
        <f>_xll.qlInterestRateIndexFixingDate(AA378,S378)</f>
        <v>51489</v>
      </c>
      <c r="S378" s="106">
        <f>_xll.qlCalendarAdvance(Calendar,SettlementDate,N378,"mf",TRUE,Trigger)</f>
        <v>51491</v>
      </c>
      <c r="T378" s="106">
        <f>_xll.qlInterestRateIndexMaturity(AA378,S378)</f>
        <v>56240</v>
      </c>
      <c r="U378" s="97">
        <f>_xll.qlIndexFixing(AA378,R378,TRUE,_xll.ohTrigger(Trigger,Trigger6M,InterestRatesTrigger))</f>
        <v>1.5355964240982784E-2</v>
      </c>
      <c r="V378" s="97">
        <f>_xll.qlQuoteValue(P378,_xll.ohTrigger(Trigger,Trigger6M,InterestRatesTrigger))</f>
        <v>1.5339999999999999E-2</v>
      </c>
      <c r="W378" s="94" t="b">
        <f t="shared" si="28"/>
        <v>1</v>
      </c>
      <c r="X378" s="153">
        <f t="shared" si="29"/>
        <v>0.15964240982784331</v>
      </c>
      <c r="Y378" s="50" t="b">
        <f>ABS(X378/10000)&lt;=ABS('General Settings'!$D$32)</f>
        <v>0</v>
      </c>
      <c r="AA378" s="50" t="str">
        <f>_xll.qlSwapIndex(,,O378,SettlementDays,Currency,Calendar,FixedLegTenor,FixedLegBDC,FixedLegDayCounter,Index6M,DiscountingCurve,Permanent,Trigger,ObjectOverwrite)</f>
        <v>obj_006bb#0000</v>
      </c>
      <c r="AB378" s="50" t="str">
        <f>_xll.qlVanillaSwapFromSwapIndex(,AA378,R378)</f>
        <v>obj_00771#0000</v>
      </c>
    </row>
    <row r="379" spans="13:28" x14ac:dyDescent="0.2">
      <c r="M379" s="94" t="s">
        <v>155</v>
      </c>
      <c r="N379" s="94" t="s">
        <v>90</v>
      </c>
      <c r="O379" s="94" t="s">
        <v>114</v>
      </c>
      <c r="P379" s="94" t="str">
        <f t="shared" si="27"/>
        <v>EUR25F14Y_Quote</v>
      </c>
      <c r="Q379" s="122"/>
      <c r="R379" s="106">
        <f>_xll.qlInterestRateIndexFixingDate(AA379,S379)</f>
        <v>51489</v>
      </c>
      <c r="S379" s="106">
        <f>_xll.qlCalendarAdvance(Calendar,SettlementDate,N379,"mf",TRUE,Trigger)</f>
        <v>51491</v>
      </c>
      <c r="T379" s="106">
        <f>_xll.qlInterestRateIndexMaturity(AA379,S379)</f>
        <v>56604</v>
      </c>
      <c r="U379" s="97">
        <f>_xll.qlIndexFixing(AA379,R379,TRUE,_xll.ohTrigger(Trigger,Trigger6M,InterestRatesTrigger))</f>
        <v>1.5313706815463375E-2</v>
      </c>
      <c r="V379" s="97">
        <f>_xll.qlQuoteValue(P379,_xll.ohTrigger(Trigger,Trigger6M,InterestRatesTrigger))</f>
        <v>1.5300000000000001E-2</v>
      </c>
      <c r="W379" s="94" t="b">
        <f t="shared" si="28"/>
        <v>1</v>
      </c>
      <c r="X379" s="153">
        <f t="shared" si="29"/>
        <v>0.13706815463374392</v>
      </c>
      <c r="Y379" s="50" t="b">
        <f>ABS(X379/10000)&lt;=ABS('General Settings'!$D$32)</f>
        <v>0</v>
      </c>
      <c r="AA379" s="50" t="str">
        <f>_xll.qlSwapIndex(,,O379,SettlementDays,Currency,Calendar,FixedLegTenor,FixedLegBDC,FixedLegDayCounter,Index6M,DiscountingCurve,Permanent,Trigger,ObjectOverwrite)</f>
        <v>obj_006a3#0000</v>
      </c>
      <c r="AB379" s="50" t="str">
        <f>_xll.qlVanillaSwapFromSwapIndex(,AA379,R379)</f>
        <v>obj_0085e#0000</v>
      </c>
    </row>
    <row r="380" spans="13:28" x14ac:dyDescent="0.2">
      <c r="M380" s="94" t="s">
        <v>155</v>
      </c>
      <c r="N380" s="94" t="s">
        <v>90</v>
      </c>
      <c r="O380" s="94" t="s">
        <v>88</v>
      </c>
      <c r="P380" s="94" t="str">
        <f t="shared" si="27"/>
        <v>EUR25F15Y_Quote</v>
      </c>
      <c r="Q380" s="122"/>
      <c r="R380" s="106">
        <f>_xll.qlInterestRateIndexFixingDate(AA380,S380)</f>
        <v>51489</v>
      </c>
      <c r="S380" s="106">
        <f>_xll.qlCalendarAdvance(Calendar,SettlementDate,N380,"mf",TRUE,Trigger)</f>
        <v>51491</v>
      </c>
      <c r="T380" s="106">
        <f>_xll.qlInterestRateIndexMaturity(AA380,S380)</f>
        <v>56969</v>
      </c>
      <c r="U380" s="97">
        <f>_xll.qlIndexFixing(AA380,R380,TRUE,_xll.ohTrigger(Trigger,Trigger6M,InterestRatesTrigger))</f>
        <v>1.5236759808051567E-2</v>
      </c>
      <c r="V380" s="97">
        <f>_xll.qlQuoteValue(P380,_xll.ohTrigger(Trigger,Trigger6M,InterestRatesTrigger))</f>
        <v>1.523E-2</v>
      </c>
      <c r="W380" s="94" t="b">
        <f t="shared" si="28"/>
        <v>1</v>
      </c>
      <c r="X380" s="153">
        <f t="shared" si="29"/>
        <v>6.7598080515669096E-2</v>
      </c>
      <c r="Y380" s="50" t="b">
        <f>ABS(X380/10000)&lt;=ABS('General Settings'!$D$32)</f>
        <v>0</v>
      </c>
      <c r="AA380" s="50" t="str">
        <f>_xll.qlSwapIndex(,,O380,SettlementDays,Currency,Calendar,FixedLegTenor,FixedLegBDC,FixedLegDayCounter,Index6M,DiscountingCurve,Permanent,Trigger,ObjectOverwrite)</f>
        <v>obj_006de#0000</v>
      </c>
      <c r="AB380" s="50" t="str">
        <f>_xll.qlVanillaSwapFromSwapIndex(,AA380,R380)</f>
        <v>obj_0088c#0000</v>
      </c>
    </row>
    <row r="381" spans="13:28" x14ac:dyDescent="0.2">
      <c r="M381" s="94" t="s">
        <v>155</v>
      </c>
      <c r="N381" s="94" t="s">
        <v>90</v>
      </c>
      <c r="O381" s="94" t="s">
        <v>89</v>
      </c>
      <c r="P381" s="94" t="str">
        <f t="shared" si="27"/>
        <v>EUR25F20Y_Quote</v>
      </c>
      <c r="Q381" s="122"/>
      <c r="R381" s="106">
        <f>_xll.qlInterestRateIndexFixingDate(AA381,S381)</f>
        <v>51489</v>
      </c>
      <c r="S381" s="106">
        <f>_xll.qlCalendarAdvance(Calendar,SettlementDate,N381,"mf",TRUE,Trigger)</f>
        <v>51491</v>
      </c>
      <c r="T381" s="106">
        <f>_xll.qlInterestRateIndexMaturity(AA381,S381)</f>
        <v>58796</v>
      </c>
      <c r="U381" s="97">
        <f>_xll.qlIndexFixing(AA381,R381,TRUE,_xll.ohTrigger(Trigger,Trigger6M,InterestRatesTrigger))</f>
        <v>1.4559735228501411E-2</v>
      </c>
      <c r="V381" s="97">
        <f>_xll.qlQuoteValue(P381,_xll.ohTrigger(Trigger,Trigger6M,InterestRatesTrigger))</f>
        <v>1.4570000000000001E-2</v>
      </c>
      <c r="W381" s="94" t="b">
        <f t="shared" si="28"/>
        <v>1</v>
      </c>
      <c r="X381" s="153">
        <f t="shared" si="29"/>
        <v>-0.1026477149859012</v>
      </c>
      <c r="Y381" s="50" t="b">
        <f>ABS(X381/10000)&lt;=ABS('General Settings'!$D$32)</f>
        <v>0</v>
      </c>
      <c r="AA381" s="50" t="str">
        <f>_xll.qlSwapIndex(,,O381,SettlementDays,Currency,Calendar,FixedLegTenor,FixedLegBDC,FixedLegDayCounter,Index6M,DiscountingCurve,Permanent,Trigger,ObjectOverwrite)</f>
        <v>obj_00729#0000</v>
      </c>
      <c r="AB381" s="50" t="str">
        <f>_xll.qlVanillaSwapFromSwapIndex(,AA381,R381)</f>
        <v>obj_00818#0000</v>
      </c>
    </row>
    <row r="382" spans="13:28" x14ac:dyDescent="0.2">
      <c r="M382" s="94" t="s">
        <v>155</v>
      </c>
      <c r="N382" s="94" t="s">
        <v>90</v>
      </c>
      <c r="O382" s="94" t="s">
        <v>90</v>
      </c>
      <c r="P382" s="94" t="str">
        <f t="shared" si="27"/>
        <v>EUR25F25Y_Quote</v>
      </c>
      <c r="Q382" s="122"/>
      <c r="R382" s="106">
        <f>_xll.qlInterestRateIndexFixingDate(AA382,S382)</f>
        <v>51489</v>
      </c>
      <c r="S382" s="106">
        <f>_xll.qlCalendarAdvance(Calendar,SettlementDate,N382,"mf",TRUE,Trigger)</f>
        <v>51491</v>
      </c>
      <c r="T382" s="106">
        <f>_xll.qlInterestRateIndexMaturity(AA382,S382)</f>
        <v>60622</v>
      </c>
      <c r="U382" s="97">
        <f>_xll.qlIndexFixing(AA382,R382,TRUE,_xll.ohTrigger(Trigger,Trigger6M,InterestRatesTrigger))</f>
        <v>1.4123657302330325E-2</v>
      </c>
      <c r="V382" s="97">
        <f>_xll.qlQuoteValue(P382,_xll.ohTrigger(Trigger,Trigger6M,InterestRatesTrigger))</f>
        <v>1.4110000000000001E-2</v>
      </c>
      <c r="W382" s="94" t="b">
        <f t="shared" si="28"/>
        <v>1</v>
      </c>
      <c r="X382" s="153">
        <f t="shared" si="29"/>
        <v>0.13657302330324222</v>
      </c>
      <c r="Y382" s="50" t="b">
        <f>ABS(X382/10000)&lt;=ABS('General Settings'!$D$32)</f>
        <v>0</v>
      </c>
      <c r="AA382" s="50" t="str">
        <f>_xll.qlSwapIndex(,,O382,SettlementDays,Currency,Calendar,FixedLegTenor,FixedLegBDC,FixedLegDayCounter,Index6M,DiscountingCurve,Permanent,Trigger,ObjectOverwrite)</f>
        <v>obj_0062a#0000</v>
      </c>
      <c r="AB382" s="50" t="str">
        <f>_xll.qlVanillaSwapFromSwapIndex(,AA382,R382)</f>
        <v>obj_00784#0000</v>
      </c>
    </row>
    <row r="383" spans="13:28" x14ac:dyDescent="0.2">
      <c r="M383" s="206" t="s">
        <v>155</v>
      </c>
      <c r="N383" s="206" t="s">
        <v>90</v>
      </c>
      <c r="O383" s="206" t="s">
        <v>92</v>
      </c>
      <c r="P383" s="206" t="str">
        <f t="shared" si="27"/>
        <v>EUR25F30Y_Quote</v>
      </c>
      <c r="Q383" s="205"/>
      <c r="R383" s="207">
        <f>_xll.qlInterestRateIndexFixingDate(AA383,S383)</f>
        <v>51489</v>
      </c>
      <c r="S383" s="207">
        <f>_xll.qlCalendarAdvance(Calendar,SettlementDate,N383,"mf",TRUE,Trigger)</f>
        <v>51491</v>
      </c>
      <c r="T383" s="207">
        <f>_xll.qlInterestRateIndexMaturity(AA383,S383)</f>
        <v>62449</v>
      </c>
      <c r="U383" s="208">
        <f>_xll.qlIndexFixing(AA383,R383,TRUE,_xll.ohTrigger(Trigger,Trigger6M,InterestRatesTrigger))</f>
        <v>1.3989999999866051E-2</v>
      </c>
      <c r="V383" s="208">
        <f>_xll.qlQuoteValue(P383,_xll.ohTrigger(Trigger,Trigger6M,InterestRatesTrigger))</f>
        <v>1.3990000000000001E-2</v>
      </c>
      <c r="W383" s="206" t="b">
        <f t="shared" si="28"/>
        <v>1</v>
      </c>
      <c r="X383" s="209">
        <f t="shared" si="29"/>
        <v>-1.3395014264450111E-9</v>
      </c>
      <c r="Y383" s="161" t="b">
        <f>ABS(X383/10000)&lt;=ABS('General Settings'!$D$32)</f>
        <v>0</v>
      </c>
      <c r="AA383" s="50" t="str">
        <f>_xll.qlSwapIndex(,,O383,SettlementDays,Currency,Calendar,FixedLegTenor,FixedLegBDC,FixedLegDayCounter,Index6M,DiscountingCurve,Permanent,Trigger,ObjectOverwrite)</f>
        <v>obj_00593#0000</v>
      </c>
      <c r="AB383" s="50" t="str">
        <f>_xll.qlVanillaSwapFromSwapIndex(,AA383,R383)</f>
        <v>obj_007a3#0000</v>
      </c>
    </row>
    <row r="384" spans="13:28" x14ac:dyDescent="0.2">
      <c r="M384" s="94" t="s">
        <v>155</v>
      </c>
      <c r="N384" s="94" t="s">
        <v>92</v>
      </c>
      <c r="O384" s="94" t="s">
        <v>33</v>
      </c>
      <c r="P384" s="94" t="str">
        <f t="shared" si="27"/>
        <v>EUR30F1Y_Quote</v>
      </c>
      <c r="Q384" s="122"/>
      <c r="R384" s="106">
        <f>_xll.qlInterestRateIndexFixingDate(AA384,S384)</f>
        <v>53315</v>
      </c>
      <c r="S384" s="106">
        <f>_xll.qlCalendarAdvance(Calendar,SettlementDate,N384,"mf",TRUE,Trigger)</f>
        <v>53317</v>
      </c>
      <c r="T384" s="106">
        <f>_xll.qlInterestRateIndexMaturity(AA384,S384)</f>
        <v>53682</v>
      </c>
      <c r="U384" s="97">
        <f>_xll.qlIndexFixing(AA384,R384,TRUE,_xll.ohTrigger(Trigger,Trigger6M,InterestRatesTrigger))</f>
        <v>1.5262709673924495E-2</v>
      </c>
      <c r="V384" s="97">
        <f>_xll.qlQuoteValue(P384,_xll.ohTrigger(Trigger,Trigger6M,InterestRatesTrigger))</f>
        <v>1.525E-2</v>
      </c>
      <c r="W384" s="94" t="b">
        <f t="shared" si="28"/>
        <v>1</v>
      </c>
      <c r="X384" s="153">
        <f t="shared" si="29"/>
        <v>0.12709673924495707</v>
      </c>
      <c r="Y384" s="50" t="b">
        <f>ABS(X384/10000)&lt;=ABS('General Settings'!$D$32)</f>
        <v>0</v>
      </c>
      <c r="AA384" s="50" t="str">
        <f>_xll.qlSwapIndex(,,O384,SettlementDays,Currency,Calendar,FixedLegTenor,FixedLegBDC,FixedLegDayCounter,Index6M,DiscountingCurve,Permanent,Trigger,ObjectOverwrite)</f>
        <v>obj_006ee#0000</v>
      </c>
      <c r="AB384" s="50" t="str">
        <f>_xll.qlVanillaSwapFromSwapIndex(,AA384,R384)</f>
        <v>obj_0080b#0000</v>
      </c>
    </row>
    <row r="385" spans="13:28" x14ac:dyDescent="0.2">
      <c r="M385" s="94" t="s">
        <v>155</v>
      </c>
      <c r="N385" s="94" t="s">
        <v>92</v>
      </c>
      <c r="O385" s="94" t="s">
        <v>78</v>
      </c>
      <c r="P385" s="94" t="str">
        <f t="shared" si="27"/>
        <v>EUR30F2Y_Quote</v>
      </c>
      <c r="Q385" s="122"/>
      <c r="R385" s="106">
        <f>_xll.qlInterestRateIndexFixingDate(AA385,S385)</f>
        <v>53315</v>
      </c>
      <c r="S385" s="106">
        <f>_xll.qlCalendarAdvance(Calendar,SettlementDate,N385,"mf",TRUE,Trigger)</f>
        <v>53317</v>
      </c>
      <c r="T385" s="106">
        <f>_xll.qlInterestRateIndexMaturity(AA385,S385)</f>
        <v>54049</v>
      </c>
      <c r="U385" s="97">
        <f>_xll.qlIndexFixing(AA385,R385,TRUE,_xll.ohTrigger(Trigger,Trigger6M,InterestRatesTrigger))</f>
        <v>1.5344644410141276E-2</v>
      </c>
      <c r="V385" s="97">
        <f>_xll.qlQuoteValue(P385,_xll.ohTrigger(Trigger,Trigger6M,InterestRatesTrigger))</f>
        <v>1.5339999999999999E-2</v>
      </c>
      <c r="W385" s="94" t="b">
        <f t="shared" si="28"/>
        <v>1</v>
      </c>
      <c r="X385" s="153">
        <f t="shared" si="29"/>
        <v>4.6444101412766725E-2</v>
      </c>
      <c r="Y385" s="50" t="b">
        <f>ABS(X385/10000)&lt;=ABS('General Settings'!$D$32)</f>
        <v>0</v>
      </c>
      <c r="AA385" s="50" t="str">
        <f>_xll.qlSwapIndex(,,O385,SettlementDays,Currency,Calendar,FixedLegTenor,FixedLegBDC,FixedLegDayCounter,Index6M,DiscountingCurve,Permanent,Trigger,ObjectOverwrite)</f>
        <v>obj_005f2#0000</v>
      </c>
      <c r="AB385" s="50" t="str">
        <f>_xll.qlVanillaSwapFromSwapIndex(,AA385,R385)</f>
        <v>obj_007ec#0000</v>
      </c>
    </row>
    <row r="386" spans="13:28" x14ac:dyDescent="0.2">
      <c r="M386" s="94" t="s">
        <v>155</v>
      </c>
      <c r="N386" s="94" t="s">
        <v>92</v>
      </c>
      <c r="O386" s="94" t="s">
        <v>79</v>
      </c>
      <c r="P386" s="94" t="str">
        <f t="shared" si="27"/>
        <v>EUR30F3Y_Quote</v>
      </c>
      <c r="Q386" s="122"/>
      <c r="R386" s="106">
        <f>_xll.qlInterestRateIndexFixingDate(AA386,S386)</f>
        <v>53315</v>
      </c>
      <c r="S386" s="106">
        <f>_xll.qlCalendarAdvance(Calendar,SettlementDate,N386,"mf",TRUE,Trigger)</f>
        <v>53317</v>
      </c>
      <c r="T386" s="106">
        <f>_xll.qlInterestRateIndexMaturity(AA386,S386)</f>
        <v>54413</v>
      </c>
      <c r="U386" s="97">
        <f>_xll.qlIndexFixing(AA386,R386,TRUE,_xll.ohTrigger(Trigger,Trigger6M,InterestRatesTrigger))</f>
        <v>1.5428553920873368E-2</v>
      </c>
      <c r="V386" s="97">
        <f>_xll.qlQuoteValue(P386,_xll.ohTrigger(Trigger,Trigger6M,InterestRatesTrigger))</f>
        <v>1.542E-2</v>
      </c>
      <c r="W386" s="94" t="b">
        <f t="shared" si="28"/>
        <v>1</v>
      </c>
      <c r="X386" s="153">
        <f t="shared" si="29"/>
        <v>8.5539208733685645E-2</v>
      </c>
      <c r="Y386" s="50" t="b">
        <f>ABS(X386/10000)&lt;=ABS('General Settings'!$D$32)</f>
        <v>0</v>
      </c>
      <c r="AA386" s="50" t="str">
        <f>_xll.qlSwapIndex(,,O386,SettlementDays,Currency,Calendar,FixedLegTenor,FixedLegBDC,FixedLegDayCounter,Index6M,DiscountingCurve,Permanent,Trigger,ObjectOverwrite)</f>
        <v>obj_0071e#0000</v>
      </c>
      <c r="AB386" s="50" t="str">
        <f>_xll.qlVanillaSwapFromSwapIndex(,AA386,R386)</f>
        <v>obj_00790#0000</v>
      </c>
    </row>
    <row r="387" spans="13:28" x14ac:dyDescent="0.2">
      <c r="M387" s="94" t="s">
        <v>155</v>
      </c>
      <c r="N387" s="94" t="s">
        <v>92</v>
      </c>
      <c r="O387" s="94" t="s">
        <v>80</v>
      </c>
      <c r="P387" s="94" t="str">
        <f t="shared" si="27"/>
        <v>EUR30F4Y_Quote</v>
      </c>
      <c r="Q387" s="122"/>
      <c r="R387" s="106">
        <f>_xll.qlInterestRateIndexFixingDate(AA387,S387)</f>
        <v>53315</v>
      </c>
      <c r="S387" s="106">
        <f>_xll.qlCalendarAdvance(Calendar,SettlementDate,N387,"mf",TRUE,Trigger)</f>
        <v>53317</v>
      </c>
      <c r="T387" s="106">
        <f>_xll.qlInterestRateIndexMaturity(AA387,S387)</f>
        <v>54778</v>
      </c>
      <c r="U387" s="97">
        <f>_xll.qlIndexFixing(AA387,R387,TRUE,_xll.ohTrigger(Trigger,Trigger6M,InterestRatesTrigger))</f>
        <v>1.5481766161793638E-2</v>
      </c>
      <c r="V387" s="97">
        <f>_xll.qlQuoteValue(P387,_xll.ohTrigger(Trigger,Trigger6M,InterestRatesTrigger))</f>
        <v>1.5469999999999999E-2</v>
      </c>
      <c r="W387" s="94" t="b">
        <f t="shared" si="28"/>
        <v>1</v>
      </c>
      <c r="X387" s="153">
        <f t="shared" si="29"/>
        <v>0.1176616179363911</v>
      </c>
      <c r="Y387" s="50" t="b">
        <f>ABS(X387/10000)&lt;=ABS('General Settings'!$D$32)</f>
        <v>0</v>
      </c>
      <c r="AA387" s="50" t="str">
        <f>_xll.qlSwapIndex(,,O387,SettlementDays,Currency,Calendar,FixedLegTenor,FixedLegBDC,FixedLegDayCounter,Index6M,DiscountingCurve,Permanent,Trigger,ObjectOverwrite)</f>
        <v>obj_0069d#0000</v>
      </c>
      <c r="AB387" s="50" t="str">
        <f>_xll.qlVanillaSwapFromSwapIndex(,AA387,R387)</f>
        <v>obj_008a3#0000</v>
      </c>
    </row>
    <row r="388" spans="13:28" x14ac:dyDescent="0.2">
      <c r="M388" s="94" t="s">
        <v>155</v>
      </c>
      <c r="N388" s="94" t="s">
        <v>92</v>
      </c>
      <c r="O388" s="94" t="s">
        <v>81</v>
      </c>
      <c r="P388" s="94" t="str">
        <f t="shared" si="27"/>
        <v>EUR30F5Y_Quote</v>
      </c>
      <c r="Q388" s="122"/>
      <c r="R388" s="106">
        <f>_xll.qlInterestRateIndexFixingDate(AA388,S388)</f>
        <v>53315</v>
      </c>
      <c r="S388" s="106">
        <f>_xll.qlCalendarAdvance(Calendar,SettlementDate,N388,"mf",TRUE,Trigger)</f>
        <v>53317</v>
      </c>
      <c r="T388" s="106">
        <f>_xll.qlInterestRateIndexMaturity(AA388,S388)</f>
        <v>55143</v>
      </c>
      <c r="U388" s="97">
        <f>_xll.qlIndexFixing(AA388,R388,TRUE,_xll.ohTrigger(Trigger,Trigger6M,InterestRatesTrigger))</f>
        <v>1.5521604698630452E-2</v>
      </c>
      <c r="V388" s="97">
        <f>_xll.qlQuoteValue(P388,_xll.ohTrigger(Trigger,Trigger6M,InterestRatesTrigger))</f>
        <v>1.5509999999999999E-2</v>
      </c>
      <c r="W388" s="94" t="b">
        <f t="shared" si="28"/>
        <v>1</v>
      </c>
      <c r="X388" s="153">
        <f t="shared" si="29"/>
        <v>0.11604698630452229</v>
      </c>
      <c r="Y388" s="50" t="b">
        <f>ABS(X388/10000)&lt;=ABS('General Settings'!$D$32)</f>
        <v>0</v>
      </c>
      <c r="AA388" s="50" t="str">
        <f>_xll.qlSwapIndex(,,O388,SettlementDays,Currency,Calendar,FixedLegTenor,FixedLegBDC,FixedLegDayCounter,Index6M,DiscountingCurve,Permanent,Trigger,ObjectOverwrite)</f>
        <v>obj_006a8#0000</v>
      </c>
      <c r="AB388" s="50" t="str">
        <f>_xll.qlVanillaSwapFromSwapIndex(,AA388,R388)</f>
        <v>obj_007d2#0000</v>
      </c>
    </row>
    <row r="389" spans="13:28" x14ac:dyDescent="0.2">
      <c r="M389" s="94" t="s">
        <v>155</v>
      </c>
      <c r="N389" s="94" t="s">
        <v>92</v>
      </c>
      <c r="O389" s="94" t="s">
        <v>82</v>
      </c>
      <c r="P389" s="94" t="str">
        <f t="shared" si="27"/>
        <v>EUR30F6Y_Quote</v>
      </c>
      <c r="Q389" s="122"/>
      <c r="R389" s="106">
        <f>_xll.qlInterestRateIndexFixingDate(AA389,S389)</f>
        <v>53315</v>
      </c>
      <c r="S389" s="106">
        <f>_xll.qlCalendarAdvance(Calendar,SettlementDate,N389,"mf",TRUE,Trigger)</f>
        <v>53317</v>
      </c>
      <c r="T389" s="106">
        <f>_xll.qlInterestRateIndexMaturity(AA389,S389)</f>
        <v>55508</v>
      </c>
      <c r="U389" s="97">
        <f>_xll.qlIndexFixing(AA389,R389,TRUE,_xll.ohTrigger(Trigger,Trigger6M,InterestRatesTrigger))</f>
        <v>1.5543687698226541E-2</v>
      </c>
      <c r="V389" s="97">
        <f>_xll.qlQuoteValue(P389,_xll.ohTrigger(Trigger,Trigger6M,InterestRatesTrigger))</f>
        <v>1.5529999999999999E-2</v>
      </c>
      <c r="W389" s="94" t="b">
        <f t="shared" si="28"/>
        <v>1</v>
      </c>
      <c r="X389" s="153">
        <f t="shared" si="29"/>
        <v>0.1368769822654263</v>
      </c>
      <c r="Y389" s="50" t="b">
        <f>ABS(X389/10000)&lt;=ABS('General Settings'!$D$32)</f>
        <v>0</v>
      </c>
      <c r="AA389" s="50" t="str">
        <f>_xll.qlSwapIndex(,,O389,SettlementDays,Currency,Calendar,FixedLegTenor,FixedLegBDC,FixedLegDayCounter,Index6M,DiscountingCurve,Permanent,Trigger,ObjectOverwrite)</f>
        <v>obj_005af#0000</v>
      </c>
      <c r="AB389" s="50" t="str">
        <f>_xll.qlVanillaSwapFromSwapIndex(,AA389,R389)</f>
        <v>obj_0087c#0000</v>
      </c>
    </row>
    <row r="390" spans="13:28" x14ac:dyDescent="0.2">
      <c r="M390" s="94" t="s">
        <v>155</v>
      </c>
      <c r="N390" s="94" t="s">
        <v>92</v>
      </c>
      <c r="O390" s="94" t="s">
        <v>83</v>
      </c>
      <c r="P390" s="94" t="str">
        <f t="shared" si="27"/>
        <v>EUR30F7Y_Quote</v>
      </c>
      <c r="Q390" s="122"/>
      <c r="R390" s="106">
        <f>_xll.qlInterestRateIndexFixingDate(AA390,S390)</f>
        <v>53315</v>
      </c>
      <c r="S390" s="106">
        <f>_xll.qlCalendarAdvance(Calendar,SettlementDate,N390,"mf",TRUE,Trigger)</f>
        <v>53317</v>
      </c>
      <c r="T390" s="106">
        <f>_xll.qlInterestRateIndexMaturity(AA390,S390)</f>
        <v>55876</v>
      </c>
      <c r="U390" s="97">
        <f>_xll.qlIndexFixing(AA390,R390,TRUE,_xll.ohTrigger(Trigger,Trigger6M,InterestRatesTrigger))</f>
        <v>1.5543503999835763E-2</v>
      </c>
      <c r="V390" s="97">
        <f>_xll.qlQuoteValue(P390,_xll.ohTrigger(Trigger,Trigger6M,InterestRatesTrigger))</f>
        <v>1.5529999999999999E-2</v>
      </c>
      <c r="W390" s="94" t="b">
        <f t="shared" si="28"/>
        <v>1</v>
      </c>
      <c r="X390" s="153">
        <f t="shared" si="29"/>
        <v>0.13503999835764308</v>
      </c>
      <c r="Y390" s="50" t="b">
        <f>ABS(X390/10000)&lt;=ABS('General Settings'!$D$32)</f>
        <v>0</v>
      </c>
      <c r="AA390" s="50" t="str">
        <f>_xll.qlSwapIndex(,,O390,SettlementDays,Currency,Calendar,FixedLegTenor,FixedLegBDC,FixedLegDayCounter,Index6M,DiscountingCurve,Permanent,Trigger,ObjectOverwrite)</f>
        <v>obj_005e6#0000</v>
      </c>
      <c r="AB390" s="50" t="str">
        <f>_xll.qlVanillaSwapFromSwapIndex(,AA390,R390)</f>
        <v>obj_00823#0000</v>
      </c>
    </row>
    <row r="391" spans="13:28" x14ac:dyDescent="0.2">
      <c r="M391" s="94" t="s">
        <v>155</v>
      </c>
      <c r="N391" s="94" t="s">
        <v>92</v>
      </c>
      <c r="O391" s="94" t="s">
        <v>84</v>
      </c>
      <c r="P391" s="94" t="str">
        <f t="shared" si="27"/>
        <v>EUR30F8Y_Quote</v>
      </c>
      <c r="Q391" s="122"/>
      <c r="R391" s="106">
        <f>_xll.qlInterestRateIndexFixingDate(AA391,S391)</f>
        <v>53315</v>
      </c>
      <c r="S391" s="106">
        <f>_xll.qlCalendarAdvance(Calendar,SettlementDate,N391,"mf",TRUE,Trigger)</f>
        <v>53317</v>
      </c>
      <c r="T391" s="106">
        <f>_xll.qlInterestRateIndexMaturity(AA391,S391)</f>
        <v>56240</v>
      </c>
      <c r="U391" s="97">
        <f>_xll.qlIndexFixing(AA391,R391,TRUE,_xll.ohTrigger(Trigger,Trigger6M,InterestRatesTrigger))</f>
        <v>1.550118293078195E-2</v>
      </c>
      <c r="V391" s="97">
        <f>_xll.qlQuoteValue(P391,_xll.ohTrigger(Trigger,Trigger6M,InterestRatesTrigger))</f>
        <v>1.5480000000000001E-2</v>
      </c>
      <c r="W391" s="94" t="b">
        <f t="shared" si="28"/>
        <v>1</v>
      </c>
      <c r="X391" s="153">
        <f t="shared" si="29"/>
        <v>0.21182930781949577</v>
      </c>
      <c r="Y391" s="50" t="b">
        <f>ABS(X391/10000)&lt;=ABS('General Settings'!$D$32)</f>
        <v>0</v>
      </c>
      <c r="AA391" s="50" t="str">
        <f>_xll.qlSwapIndex(,,O391,SettlementDays,Currency,Calendar,FixedLegTenor,FixedLegBDC,FixedLegDayCounter,Index6M,DiscountingCurve,Permanent,Trigger,ObjectOverwrite)</f>
        <v>obj_0069b#0000</v>
      </c>
      <c r="AB391" s="50" t="str">
        <f>_xll.qlVanillaSwapFromSwapIndex(,AA391,R391)</f>
        <v>obj_00892#0000</v>
      </c>
    </row>
    <row r="392" spans="13:28" x14ac:dyDescent="0.2">
      <c r="M392" s="94" t="s">
        <v>155</v>
      </c>
      <c r="N392" s="94" t="s">
        <v>92</v>
      </c>
      <c r="O392" s="94" t="s">
        <v>85</v>
      </c>
      <c r="P392" s="94" t="str">
        <f t="shared" si="27"/>
        <v>EUR30F9Y_Quote</v>
      </c>
      <c r="Q392" s="122"/>
      <c r="R392" s="106">
        <f>_xll.qlInterestRateIndexFixingDate(AA392,S392)</f>
        <v>53315</v>
      </c>
      <c r="S392" s="106">
        <f>_xll.qlCalendarAdvance(Calendar,SettlementDate,N392,"mf",TRUE,Trigger)</f>
        <v>53317</v>
      </c>
      <c r="T392" s="106">
        <f>_xll.qlInterestRateIndexMaturity(AA392,S392)</f>
        <v>56604</v>
      </c>
      <c r="U392" s="97">
        <f>_xll.qlIndexFixing(AA392,R392,TRUE,_xll.ohTrigger(Trigger,Trigger6M,InterestRatesTrigger))</f>
        <v>1.5417739252868014E-2</v>
      </c>
      <c r="V392" s="97">
        <f>_xll.qlQuoteValue(P392,_xll.ohTrigger(Trigger,Trigger6M,InterestRatesTrigger))</f>
        <v>1.54E-2</v>
      </c>
      <c r="W392" s="94" t="b">
        <f t="shared" si="28"/>
        <v>1</v>
      </c>
      <c r="X392" s="153">
        <f t="shared" si="29"/>
        <v>0.17739252868013977</v>
      </c>
      <c r="Y392" s="50" t="b">
        <f>ABS(X392/10000)&lt;=ABS('General Settings'!$D$32)</f>
        <v>0</v>
      </c>
      <c r="AA392" s="50" t="str">
        <f>_xll.qlSwapIndex(,,O392,SettlementDays,Currency,Calendar,FixedLegTenor,FixedLegBDC,FixedLegDayCounter,Index6M,DiscountingCurve,Permanent,Trigger,ObjectOverwrite)</f>
        <v>obj_005cb#0000</v>
      </c>
      <c r="AB392" s="50" t="str">
        <f>_xll.qlVanillaSwapFromSwapIndex(,AA392,R392)</f>
        <v>obj_008ab#0000</v>
      </c>
    </row>
    <row r="393" spans="13:28" x14ac:dyDescent="0.2">
      <c r="M393" s="94" t="s">
        <v>155</v>
      </c>
      <c r="N393" s="94" t="s">
        <v>92</v>
      </c>
      <c r="O393" s="94" t="s">
        <v>86</v>
      </c>
      <c r="P393" s="94" t="str">
        <f t="shared" si="27"/>
        <v>EUR30F10Y_Quote</v>
      </c>
      <c r="Q393" s="122"/>
      <c r="R393" s="106">
        <f>_xll.qlInterestRateIndexFixingDate(AA393,S393)</f>
        <v>53315</v>
      </c>
      <c r="S393" s="106">
        <f>_xll.qlCalendarAdvance(Calendar,SettlementDate,N393,"mf",TRUE,Trigger)</f>
        <v>53317</v>
      </c>
      <c r="T393" s="106">
        <f>_xll.qlInterestRateIndexMaturity(AA393,S393)</f>
        <v>56969</v>
      </c>
      <c r="U393" s="97">
        <f>_xll.qlIndexFixing(AA393,R393,TRUE,_xll.ohTrigger(Trigger,Trigger6M,InterestRatesTrigger))</f>
        <v>1.5288083801153414E-2</v>
      </c>
      <c r="V393" s="97">
        <f>_xll.qlQuoteValue(P393,_xll.ohTrigger(Trigger,Trigger6M,InterestRatesTrigger))</f>
        <v>1.528E-2</v>
      </c>
      <c r="W393" s="94" t="b">
        <f t="shared" si="28"/>
        <v>1</v>
      </c>
      <c r="X393" s="153">
        <f t="shared" si="29"/>
        <v>8.0838011534134502E-2</v>
      </c>
      <c r="Y393" s="50" t="b">
        <f>ABS(X393/10000)&lt;=ABS('General Settings'!$D$32)</f>
        <v>0</v>
      </c>
      <c r="AA393" s="50" t="str">
        <f>_xll.qlSwapIndex(,,O393,SettlementDays,Currency,Calendar,FixedLegTenor,FixedLegBDC,FixedLegDayCounter,Index6M,DiscountingCurve,Permanent,Trigger,ObjectOverwrite)</f>
        <v>obj_00584#0000</v>
      </c>
      <c r="AB393" s="50" t="str">
        <f>_xll.qlVanillaSwapFromSwapIndex(,AA393,R393)</f>
        <v>obj_0082d#0000</v>
      </c>
    </row>
    <row r="394" spans="13:28" x14ac:dyDescent="0.2">
      <c r="M394" s="94" t="s">
        <v>155</v>
      </c>
      <c r="N394" s="94" t="s">
        <v>92</v>
      </c>
      <c r="O394" s="94" t="s">
        <v>112</v>
      </c>
      <c r="P394" s="94" t="str">
        <f t="shared" si="27"/>
        <v>EUR30F11Y_Quote</v>
      </c>
      <c r="Q394" s="122"/>
      <c r="R394" s="106">
        <f>_xll.qlInterestRateIndexFixingDate(AA394,S394)</f>
        <v>53315</v>
      </c>
      <c r="S394" s="106">
        <f>_xll.qlCalendarAdvance(Calendar,SettlementDate,N394,"mf",TRUE,Trigger)</f>
        <v>53317</v>
      </c>
      <c r="T394" s="106">
        <f>_xll.qlInterestRateIndexMaturity(AA394,S394)</f>
        <v>57335</v>
      </c>
      <c r="U394" s="97">
        <f>_xll.qlIndexFixing(AA394,R394,TRUE,_xll.ohTrigger(Trigger,Trigger6M,InterestRatesTrigger))</f>
        <v>1.5116486475458964E-2</v>
      </c>
      <c r="V394" s="97">
        <f>_xll.qlQuoteValue(P394,_xll.ohTrigger(Trigger,Trigger6M,InterestRatesTrigger))</f>
        <v>1.512E-2</v>
      </c>
      <c r="W394" s="94" t="b">
        <f t="shared" si="28"/>
        <v>1</v>
      </c>
      <c r="X394" s="153">
        <f t="shared" si="29"/>
        <v>-3.5135245410357341E-2</v>
      </c>
      <c r="Y394" s="50" t="b">
        <f>ABS(X394/10000)&lt;=ABS('General Settings'!$D$32)</f>
        <v>0</v>
      </c>
      <c r="AA394" s="50" t="str">
        <f>_xll.qlSwapIndex(,,O394,SettlementDays,Currency,Calendar,FixedLegTenor,FixedLegBDC,FixedLegDayCounter,Index6M,DiscountingCurve,Permanent,Trigger,ObjectOverwrite)</f>
        <v>obj_005f3#0000</v>
      </c>
      <c r="AB394" s="50" t="str">
        <f>_xll.qlVanillaSwapFromSwapIndex(,AA394,R394)</f>
        <v>obj_007c6#0000</v>
      </c>
    </row>
    <row r="395" spans="13:28" x14ac:dyDescent="0.2">
      <c r="M395" s="94" t="s">
        <v>155</v>
      </c>
      <c r="N395" s="94" t="s">
        <v>92</v>
      </c>
      <c r="O395" s="94" t="s">
        <v>87</v>
      </c>
      <c r="P395" s="94" t="str">
        <f t="shared" si="27"/>
        <v>EUR30F12Y_Quote</v>
      </c>
      <c r="Q395" s="122"/>
      <c r="R395" s="106">
        <f>_xll.qlInterestRateIndexFixingDate(AA395,S395)</f>
        <v>53315</v>
      </c>
      <c r="S395" s="106">
        <f>_xll.qlCalendarAdvance(Calendar,SettlementDate,N395,"mf",TRUE,Trigger)</f>
        <v>53317</v>
      </c>
      <c r="T395" s="106">
        <f>_xll.qlInterestRateIndexMaturity(AA395,S395)</f>
        <v>57700</v>
      </c>
      <c r="U395" s="97">
        <f>_xll.qlIndexFixing(AA395,R395,TRUE,_xll.ohTrigger(Trigger,Trigger6M,InterestRatesTrigger))</f>
        <v>1.4916052070185211E-2</v>
      </c>
      <c r="V395" s="97">
        <f>_xll.qlQuoteValue(P395,_xll.ohTrigger(Trigger,Trigger6M,InterestRatesTrigger))</f>
        <v>1.4929999999999999E-2</v>
      </c>
      <c r="W395" s="94" t="b">
        <f t="shared" si="28"/>
        <v>1</v>
      </c>
      <c r="X395" s="153">
        <f t="shared" si="29"/>
        <v>-0.13947929814787929</v>
      </c>
      <c r="Y395" s="50" t="b">
        <f>ABS(X395/10000)&lt;=ABS('General Settings'!$D$32)</f>
        <v>0</v>
      </c>
      <c r="AA395" s="50" t="str">
        <f>_xll.qlSwapIndex(,,O395,SettlementDays,Currency,Calendar,FixedLegTenor,FixedLegBDC,FixedLegDayCounter,Index6M,DiscountingCurve,Permanent,Trigger,ObjectOverwrite)</f>
        <v>obj_005c6#0000</v>
      </c>
      <c r="AB395" s="50" t="str">
        <f>_xll.qlVanillaSwapFromSwapIndex(,AA395,R395)</f>
        <v>obj_00882#0000</v>
      </c>
    </row>
    <row r="396" spans="13:28" x14ac:dyDescent="0.2">
      <c r="M396" s="94" t="s">
        <v>155</v>
      </c>
      <c r="N396" s="94" t="s">
        <v>92</v>
      </c>
      <c r="O396" s="94" t="s">
        <v>113</v>
      </c>
      <c r="P396" s="94" t="str">
        <f t="shared" si="27"/>
        <v>EUR30F13Y_Quote</v>
      </c>
      <c r="Q396" s="122"/>
      <c r="R396" s="106">
        <f>_xll.qlInterestRateIndexFixingDate(AA396,S396)</f>
        <v>53315</v>
      </c>
      <c r="S396" s="106">
        <f>_xll.qlCalendarAdvance(Calendar,SettlementDate,N396,"mf",TRUE,Trigger)</f>
        <v>53317</v>
      </c>
      <c r="T396" s="106">
        <f>_xll.qlInterestRateIndexMaturity(AA396,S396)</f>
        <v>58067</v>
      </c>
      <c r="U396" s="97">
        <f>_xll.qlIndexFixing(AA396,R396,TRUE,_xll.ohTrigger(Trigger,Trigger6M,InterestRatesTrigger))</f>
        <v>1.4708019117714828E-2</v>
      </c>
      <c r="V396" s="97">
        <f>_xll.qlQuoteValue(P396,_xll.ohTrigger(Trigger,Trigger6M,InterestRatesTrigger))</f>
        <v>1.473E-2</v>
      </c>
      <c r="W396" s="94" t="b">
        <f t="shared" si="28"/>
        <v>1</v>
      </c>
      <c r="X396" s="153">
        <f t="shared" si="29"/>
        <v>-0.21980882285171574</v>
      </c>
      <c r="Y396" s="50" t="b">
        <f>ABS(X396/10000)&lt;=ABS('General Settings'!$D$32)</f>
        <v>0</v>
      </c>
      <c r="AA396" s="50" t="str">
        <f>_xll.qlSwapIndex(,,O396,SettlementDays,Currency,Calendar,FixedLegTenor,FixedLegBDC,FixedLegDayCounter,Index6M,DiscountingCurve,Permanent,Trigger,ObjectOverwrite)</f>
        <v>obj_005d5#0000</v>
      </c>
      <c r="AB396" s="50" t="str">
        <f>_xll.qlVanillaSwapFromSwapIndex(,AA396,R396)</f>
        <v>obj_007a9#0000</v>
      </c>
    </row>
    <row r="397" spans="13:28" x14ac:dyDescent="0.2">
      <c r="M397" s="94" t="s">
        <v>155</v>
      </c>
      <c r="N397" s="94" t="s">
        <v>92</v>
      </c>
      <c r="O397" s="94" t="s">
        <v>114</v>
      </c>
      <c r="P397" s="94" t="str">
        <f t="shared" si="27"/>
        <v>EUR30F14Y_Quote</v>
      </c>
      <c r="Q397" s="122"/>
      <c r="R397" s="106">
        <f>_xll.qlInterestRateIndexFixingDate(AA397,S397)</f>
        <v>53315</v>
      </c>
      <c r="S397" s="106">
        <f>_xll.qlCalendarAdvance(Calendar,SettlementDate,N397,"mf",TRUE,Trigger)</f>
        <v>53317</v>
      </c>
      <c r="T397" s="106">
        <f>_xll.qlInterestRateIndexMaturity(AA397,S397)</f>
        <v>58431</v>
      </c>
      <c r="U397" s="97">
        <f>_xll.qlIndexFixing(AA397,R397,TRUE,_xll.ohTrigger(Trigger,Trigger6M,InterestRatesTrigger))</f>
        <v>1.4510109326258732E-2</v>
      </c>
      <c r="V397" s="97">
        <f>_xll.qlQuoteValue(P397,_xll.ohTrigger(Trigger,Trigger6M,InterestRatesTrigger))</f>
        <v>1.4530000000000001E-2</v>
      </c>
      <c r="W397" s="94" t="b">
        <f t="shared" si="28"/>
        <v>1</v>
      </c>
      <c r="X397" s="153">
        <f t="shared" si="29"/>
        <v>-0.1989067374126921</v>
      </c>
      <c r="Y397" s="50" t="b">
        <f>ABS(X397/10000)&lt;=ABS('General Settings'!$D$32)</f>
        <v>0</v>
      </c>
      <c r="AA397" s="50" t="str">
        <f>_xll.qlSwapIndex(,,O397,SettlementDays,Currency,Calendar,FixedLegTenor,FixedLegBDC,FixedLegDayCounter,Index6M,DiscountingCurve,Permanent,Trigger,ObjectOverwrite)</f>
        <v>obj_0070e#0000</v>
      </c>
      <c r="AB397" s="50" t="str">
        <f>_xll.qlVanillaSwapFromSwapIndex(,AA397,R397)</f>
        <v>obj_007be#0000</v>
      </c>
    </row>
    <row r="398" spans="13:28" x14ac:dyDescent="0.2">
      <c r="M398" s="94" t="s">
        <v>155</v>
      </c>
      <c r="N398" s="94" t="s">
        <v>92</v>
      </c>
      <c r="O398" s="94" t="s">
        <v>88</v>
      </c>
      <c r="P398" s="94" t="str">
        <f t="shared" ref="P398:P401" si="30">Currency&amp;SUBSTITUTE(N398,"Y","F")&amp;O398&amp;QuoteSuffix</f>
        <v>EUR30F15Y_Quote</v>
      </c>
      <c r="Q398" s="122"/>
      <c r="R398" s="106">
        <f>_xll.qlInterestRateIndexFixingDate(AA398,S398)</f>
        <v>53315</v>
      </c>
      <c r="S398" s="106">
        <f>_xll.qlCalendarAdvance(Calendar,SettlementDate,N398,"mf",TRUE,Trigger)</f>
        <v>53317</v>
      </c>
      <c r="T398" s="106">
        <f>_xll.qlInterestRateIndexMaturity(AA398,S398)</f>
        <v>58796</v>
      </c>
      <c r="U398" s="97">
        <f>_xll.qlIndexFixing(AA398,R398,TRUE,_xll.ohTrigger(Trigger,Trigger6M,InterestRatesTrigger))</f>
        <v>1.4334369576812032E-2</v>
      </c>
      <c r="V398" s="97">
        <f>_xll.qlQuoteValue(P398,_xll.ohTrigger(Trigger,Trigger6M,InterestRatesTrigger))</f>
        <v>1.436E-2</v>
      </c>
      <c r="W398" s="94" t="b">
        <f t="shared" si="28"/>
        <v>1</v>
      </c>
      <c r="X398" s="153">
        <f t="shared" si="29"/>
        <v>-0.25630423187967755</v>
      </c>
      <c r="Y398" s="50" t="b">
        <f>ABS(X398/10000)&lt;=ABS('General Settings'!$D$32)</f>
        <v>0</v>
      </c>
      <c r="AA398" s="50" t="str">
        <f>_xll.qlSwapIndex(,,O398,SettlementDays,Currency,Calendar,FixedLegTenor,FixedLegBDC,FixedLegDayCounter,Index6M,DiscountingCurve,Permanent,Trigger,ObjectOverwrite)</f>
        <v>obj_0073c#0000</v>
      </c>
      <c r="AB398" s="50" t="str">
        <f>_xll.qlVanillaSwapFromSwapIndex(,AA398,R398)</f>
        <v>obj_008a7#0000</v>
      </c>
    </row>
    <row r="399" spans="13:28" x14ac:dyDescent="0.2">
      <c r="M399" s="94" t="s">
        <v>155</v>
      </c>
      <c r="N399" s="94" t="s">
        <v>92</v>
      </c>
      <c r="O399" s="94" t="s">
        <v>89</v>
      </c>
      <c r="P399" s="94" t="str">
        <f t="shared" si="30"/>
        <v>EUR30F20Y_Quote</v>
      </c>
      <c r="Q399" s="122"/>
      <c r="R399" s="106">
        <f>_xll.qlInterestRateIndexFixingDate(AA399,S399)</f>
        <v>53315</v>
      </c>
      <c r="S399" s="106">
        <f>_xll.qlCalendarAdvance(Calendar,SettlementDate,N399,"mf",TRUE,Trigger)</f>
        <v>53317</v>
      </c>
      <c r="T399" s="106">
        <f>_xll.qlInterestRateIndexMaturity(AA399,S399)</f>
        <v>60622</v>
      </c>
      <c r="U399" s="97">
        <f>_xll.qlIndexFixing(AA399,R399,TRUE,_xll.ohTrigger(Trigger,Trigger6M,InterestRatesTrigger))</f>
        <v>1.3819482206153555E-2</v>
      </c>
      <c r="V399" s="97">
        <f>_xll.qlQuoteValue(P399,_xll.ohTrigger(Trigger,Trigger6M,InterestRatesTrigger))</f>
        <v>1.3809999999999999E-2</v>
      </c>
      <c r="W399" s="94" t="b">
        <f t="shared" ref="W399:W401" si="31">NOT(ISERROR(V399))</f>
        <v>1</v>
      </c>
      <c r="X399" s="153">
        <f t="shared" ref="X399:X401" si="32">(U399-V399)*10000</f>
        <v>9.4822061535559249E-2</v>
      </c>
      <c r="Y399" s="50" t="b">
        <f>ABS(X399/10000)&lt;=ABS('General Settings'!$D$32)</f>
        <v>0</v>
      </c>
      <c r="AA399" s="50" t="str">
        <f>_xll.qlSwapIndex(,,O399,SettlementDays,Currency,Calendar,FixedLegTenor,FixedLegBDC,FixedLegDayCounter,Index6M,DiscountingCurve,Permanent,Trigger,ObjectOverwrite)</f>
        <v>obj_0067f#0000</v>
      </c>
      <c r="AB399" s="50" t="str">
        <f>_xll.qlVanillaSwapFromSwapIndex(,AA399,R399)</f>
        <v>obj_0080d#0000</v>
      </c>
    </row>
    <row r="400" spans="13:28" x14ac:dyDescent="0.2">
      <c r="M400" s="94" t="s">
        <v>155</v>
      </c>
      <c r="N400" s="94" t="s">
        <v>92</v>
      </c>
      <c r="O400" s="94" t="s">
        <v>90</v>
      </c>
      <c r="P400" s="94" t="str">
        <f t="shared" si="30"/>
        <v>EUR30F25Y_Quote</v>
      </c>
      <c r="Q400" s="122"/>
      <c r="R400" s="106">
        <f>_xll.qlInterestRateIndexFixingDate(AA400,S400)</f>
        <v>53315</v>
      </c>
      <c r="S400" s="106">
        <f>_xll.qlCalendarAdvance(Calendar,SettlementDate,N400,"mf",TRUE,Trigger)</f>
        <v>53317</v>
      </c>
      <c r="T400" s="106">
        <f>_xll.qlInterestRateIndexMaturity(AA400,S400)</f>
        <v>62449</v>
      </c>
      <c r="U400" s="97">
        <f>_xll.qlIndexFixing(AA400,R400,TRUE,_xll.ohTrigger(Trigger,Trigger6M,InterestRatesTrigger))</f>
        <v>1.3706450207564717E-2</v>
      </c>
      <c r="V400" s="97">
        <f>_xll.qlQuoteValue(P400,_xll.ohTrigger(Trigger,Trigger6M,InterestRatesTrigger))</f>
        <v>1.371E-2</v>
      </c>
      <c r="W400" s="94" t="b">
        <f t="shared" si="31"/>
        <v>1</v>
      </c>
      <c r="X400" s="153">
        <f t="shared" si="32"/>
        <v>-3.5497924352825838E-2</v>
      </c>
      <c r="Y400" s="50" t="b">
        <f>ABS(X400/10000)&lt;=ABS('General Settings'!$D$32)</f>
        <v>0</v>
      </c>
      <c r="AA400" s="50" t="str">
        <f>_xll.qlSwapIndex(,,O400,SettlementDays,Currency,Calendar,FixedLegTenor,FixedLegBDC,FixedLegDayCounter,Index6M,DiscountingCurve,Permanent,Trigger,ObjectOverwrite)</f>
        <v>obj_00583#0000</v>
      </c>
      <c r="AB400" s="50" t="str">
        <f>_xll.qlVanillaSwapFromSwapIndex(,AA400,R400)</f>
        <v>obj_00821#0000</v>
      </c>
    </row>
    <row r="401" spans="13:28" x14ac:dyDescent="0.2">
      <c r="M401" s="95" t="s">
        <v>155</v>
      </c>
      <c r="N401" s="95" t="s">
        <v>92</v>
      </c>
      <c r="O401" s="95" t="s">
        <v>92</v>
      </c>
      <c r="P401" s="95" t="str">
        <f t="shared" si="30"/>
        <v>EUR30F30Y_Quote</v>
      </c>
      <c r="Q401" s="124"/>
      <c r="R401" s="107">
        <f>_xll.qlInterestRateIndexFixingDate(AA401,S401)</f>
        <v>53315</v>
      </c>
      <c r="S401" s="107">
        <f>_xll.qlCalendarAdvance(Calendar,SettlementDate,N401,"mf",TRUE,Trigger)</f>
        <v>53317</v>
      </c>
      <c r="T401" s="107">
        <f>_xll.qlInterestRateIndexMaturity(AA401,S401)</f>
        <v>64276</v>
      </c>
      <c r="U401" s="98">
        <f>_xll.qlIndexFixing(AA401,R401,TRUE,_xll.ohTrigger(Trigger,Trigger6M,InterestRatesTrigger))</f>
        <v>1.3738811757989319E-2</v>
      </c>
      <c r="V401" s="98">
        <f>_xll.qlQuoteValue(P401,_xll.ohTrigger(Trigger,Trigger6M,InterestRatesTrigger))</f>
        <v>1.3729999999999999E-2</v>
      </c>
      <c r="W401" s="95" t="b">
        <f t="shared" si="31"/>
        <v>1</v>
      </c>
      <c r="X401" s="196">
        <f t="shared" si="32"/>
        <v>8.81175798931981E-2</v>
      </c>
      <c r="Y401" s="51" t="b">
        <f>ABS(X401/10000)&lt;=ABS('General Settings'!$D$32)</f>
        <v>0</v>
      </c>
      <c r="AA401" s="51" t="str">
        <f>_xll.qlSwapIndex(,,O401,SettlementDays,Currency,Calendar,FixedLegTenor,FixedLegBDC,FixedLegDayCounter,Index6M,DiscountingCurve,Permanent,Trigger,ObjectOverwrite)</f>
        <v>obj_005b0#0000</v>
      </c>
      <c r="AB401" s="51" t="str">
        <f>_xll.qlVanillaSwapFromSwapIndex(,AA401,R401)</f>
        <v>obj_00891#0000</v>
      </c>
    </row>
    <row r="402" spans="13:28" x14ac:dyDescent="0.2">
      <c r="W402" s="62"/>
      <c r="X402" s="63"/>
    </row>
    <row r="403" spans="13:28" x14ac:dyDescent="0.2">
      <c r="W403" s="62"/>
      <c r="X403" s="63"/>
    </row>
    <row r="404" spans="13:28" x14ac:dyDescent="0.2">
      <c r="W404" s="62"/>
      <c r="X404" s="63"/>
    </row>
    <row r="405" spans="13:28" x14ac:dyDescent="0.2">
      <c r="W405" s="62"/>
      <c r="X405" s="63"/>
    </row>
    <row r="406" spans="13:28" x14ac:dyDescent="0.2">
      <c r="W406" s="62"/>
      <c r="X406" s="63"/>
    </row>
    <row r="407" spans="13:28" x14ac:dyDescent="0.2">
      <c r="W407" s="62"/>
      <c r="X407" s="63"/>
    </row>
    <row r="408" spans="13:28" x14ac:dyDescent="0.2">
      <c r="W408" s="62"/>
      <c r="X408" s="63"/>
    </row>
    <row r="409" spans="13:28" x14ac:dyDescent="0.2">
      <c r="W409" s="62"/>
      <c r="X409" s="63"/>
    </row>
    <row r="410" spans="13:28" x14ac:dyDescent="0.2">
      <c r="W410" s="62"/>
      <c r="X410" s="63"/>
    </row>
    <row r="411" spans="13:28" x14ac:dyDescent="0.2">
      <c r="W411" s="62"/>
      <c r="X411" s="63"/>
    </row>
    <row r="412" spans="13:28" x14ac:dyDescent="0.2">
      <c r="W412" s="62"/>
      <c r="X412" s="63"/>
    </row>
    <row r="413" spans="13:28" x14ac:dyDescent="0.2">
      <c r="W413" s="62"/>
      <c r="X413" s="63"/>
    </row>
    <row r="414" spans="13:28" x14ac:dyDescent="0.2">
      <c r="W414" s="62"/>
      <c r="X414" s="63"/>
    </row>
    <row r="415" spans="13:28" x14ac:dyDescent="0.2">
      <c r="W415" s="62"/>
      <c r="X415" s="63"/>
    </row>
    <row r="416" spans="13:28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28" spans="23:24" x14ac:dyDescent="0.2">
      <c r="W3528" s="62"/>
      <c r="X3528" s="63"/>
    </row>
    <row r="3529" spans="23:24" x14ac:dyDescent="0.2">
      <c r="W3529" s="62"/>
      <c r="X3529" s="63"/>
    </row>
    <row r="3530" spans="23:24" x14ac:dyDescent="0.2">
      <c r="W3530" s="62"/>
      <c r="X3530" s="63"/>
    </row>
    <row r="3531" spans="23:24" x14ac:dyDescent="0.2">
      <c r="W3531" s="62"/>
      <c r="X3531" s="63"/>
    </row>
    <row r="3532" spans="23:24" x14ac:dyDescent="0.2">
      <c r="W3532" s="62"/>
      <c r="X3532" s="63"/>
    </row>
    <row r="3533" spans="23:24" x14ac:dyDescent="0.2">
      <c r="W3533" s="62"/>
      <c r="X3533" s="63"/>
    </row>
    <row r="3534" spans="23:24" x14ac:dyDescent="0.2">
      <c r="W3534" s="62"/>
      <c r="X3534" s="63"/>
    </row>
    <row r="3535" spans="23:24" x14ac:dyDescent="0.2">
      <c r="W3535" s="62"/>
      <c r="X3535" s="63"/>
    </row>
    <row r="3536" spans="23:24" x14ac:dyDescent="0.2">
      <c r="W3536" s="62"/>
      <c r="X3536" s="63"/>
    </row>
    <row r="3537" spans="2:26" x14ac:dyDescent="0.2">
      <c r="W3537" s="62"/>
      <c r="X3537" s="63"/>
    </row>
    <row r="3543" spans="2:26" x14ac:dyDescent="0.2">
      <c r="B3543" s="87"/>
      <c r="C3543" s="88"/>
      <c r="D3543" s="89"/>
      <c r="E3543" s="89"/>
    </row>
    <row r="3544" spans="2:26" x14ac:dyDescent="0.2">
      <c r="B3544" s="87"/>
      <c r="C3544" s="88"/>
      <c r="D3544" s="89"/>
      <c r="E3544" s="89"/>
    </row>
    <row r="3545" spans="2:26" x14ac:dyDescent="0.2">
      <c r="B3545" s="87"/>
      <c r="C3545" s="88"/>
      <c r="D3545" s="89"/>
      <c r="E3545" s="89"/>
    </row>
    <row r="3546" spans="2:26" x14ac:dyDescent="0.2">
      <c r="B3546" s="87"/>
      <c r="C3546" s="88"/>
      <c r="D3546" s="89"/>
      <c r="E3546" s="89"/>
    </row>
    <row r="3547" spans="2:26" x14ac:dyDescent="0.2">
      <c r="B3547" s="87"/>
      <c r="C3547" s="88"/>
      <c r="D3547" s="89"/>
      <c r="E3547" s="89"/>
    </row>
    <row r="3548" spans="2:26" x14ac:dyDescent="0.2">
      <c r="B3548" s="87"/>
      <c r="C3548" s="88"/>
      <c r="D3548" s="89"/>
      <c r="E3548" s="89"/>
    </row>
    <row r="3549" spans="2:26" x14ac:dyDescent="0.2">
      <c r="B3549" s="87"/>
      <c r="C3549" s="88"/>
      <c r="D3549" s="89"/>
      <c r="E3549" s="89"/>
    </row>
    <row r="3550" spans="2:26" x14ac:dyDescent="0.2">
      <c r="B3550" s="87"/>
      <c r="C3550" s="88"/>
      <c r="D3550" s="89"/>
      <c r="E3550" s="89"/>
    </row>
    <row r="3551" spans="2:26" x14ac:dyDescent="0.2">
      <c r="B3551" s="87"/>
      <c r="C3551" s="88"/>
      <c r="D3551" s="89"/>
      <c r="E3551" s="89"/>
      <c r="Z3551" s="86"/>
    </row>
    <row r="3552" spans="2:26" x14ac:dyDescent="0.2">
      <c r="B3552" s="87"/>
      <c r="C3552" s="88"/>
      <c r="D3552" s="89"/>
      <c r="E3552" s="89"/>
      <c r="Z3552" s="86"/>
    </row>
    <row r="3553" spans="2:26" x14ac:dyDescent="0.2">
      <c r="B3553" s="87"/>
      <c r="C3553" s="88"/>
      <c r="D3553" s="89"/>
      <c r="E3553" s="89"/>
      <c r="Z3553" s="86"/>
    </row>
    <row r="3554" spans="2:26" x14ac:dyDescent="0.2">
      <c r="B3554" s="87"/>
      <c r="C3554" s="88"/>
      <c r="D3554" s="89"/>
      <c r="E3554" s="89"/>
      <c r="Z3554" s="86"/>
    </row>
    <row r="3555" spans="2:26" x14ac:dyDescent="0.2">
      <c r="B3555" s="87"/>
      <c r="C3555" s="88"/>
      <c r="D3555" s="89"/>
      <c r="E3555" s="89"/>
      <c r="Z3555" s="86"/>
    </row>
    <row r="3556" spans="2:26" x14ac:dyDescent="0.2">
      <c r="B3556" s="87"/>
      <c r="C3556" s="88"/>
      <c r="D3556" s="89"/>
      <c r="E3556" s="89"/>
      <c r="Z3556" s="86"/>
    </row>
    <row r="3557" spans="2:26" x14ac:dyDescent="0.2">
      <c r="B3557" s="87"/>
      <c r="C3557" s="88"/>
      <c r="D3557" s="89"/>
      <c r="E3557" s="89"/>
      <c r="Z3557" s="86"/>
    </row>
    <row r="3558" spans="2:26" x14ac:dyDescent="0.2">
      <c r="B3558" s="87"/>
      <c r="C3558" s="88"/>
      <c r="D3558" s="89"/>
      <c r="E3558" s="89"/>
    </row>
    <row r="3559" spans="2:26" x14ac:dyDescent="0.2">
      <c r="B3559" s="87"/>
      <c r="C3559" s="88"/>
      <c r="D3559" s="89"/>
      <c r="E3559" s="89"/>
    </row>
    <row r="3560" spans="2:26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4:Y78">
    <cfRule type="cellIs" dxfId="3" priority="5" operator="equal">
      <formula>FALSE</formula>
    </cfRule>
  </conditionalFormatting>
  <conditionalFormatting sqref="Y23:Y40">
    <cfRule type="cellIs" dxfId="2" priority="4" operator="equal">
      <formula>FALSE</formula>
    </cfRule>
  </conditionalFormatting>
  <conditionalFormatting sqref="Y79:Y401">
    <cfRule type="cellIs" dxfId="1" priority="1" operator="equal">
      <formula>FALSE</formula>
    </cfRule>
  </conditionalFormatting>
  <dataValidations count="4"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allowBlank="1" showInputMessage="1" showErrorMessage="1" sqref="AE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AD41">
      <formula1>"Following,Modified Following,Preceding,Modified Preceding,Unadjusted,Half-Month Modified Following"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9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0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F3560"/>
  <sheetViews>
    <sheetView showGridLines="0" topLeftCell="A17" zoomScaleNormal="100" zoomScaleSheetLayoutView="110" workbookViewId="0">
      <selection activeCell="M19" sqref="M19"/>
    </sheetView>
  </sheetViews>
  <sheetFormatPr defaultRowHeight="11.25" outlineLevelRow="1" outlineLevelCol="1" x14ac:dyDescent="0.2"/>
  <cols>
    <col min="1" max="1" width="2.85546875" style="62" bestFit="1" customWidth="1"/>
    <col min="2" max="2" width="7" style="61" bestFit="1" customWidth="1"/>
    <col min="3" max="3" width="6" style="61" bestFit="1" customWidth="1"/>
    <col min="4" max="5" width="17.85546875" style="62" bestFit="1" customWidth="1"/>
    <col min="6" max="6" width="11" style="61" bestFit="1" customWidth="1"/>
    <col min="7" max="7" width="10" style="61" bestFit="1" customWidth="1"/>
    <col min="8" max="8" width="6" style="61" bestFit="1" customWidth="1"/>
    <col min="9" max="9" width="10" style="61" bestFit="1" customWidth="1"/>
    <col min="10" max="10" width="6" style="61" bestFit="1" customWidth="1"/>
    <col min="11" max="11" width="11" style="61" bestFit="1" customWidth="1"/>
    <col min="12" max="12" width="3.7109375" style="61" customWidth="1"/>
    <col min="13" max="13" width="11" style="62" bestFit="1" customWidth="1"/>
    <col min="14" max="14" width="4.7109375" style="62" customWidth="1"/>
    <col min="15" max="15" width="6" style="62" bestFit="1" customWidth="1"/>
    <col min="16" max="16" width="17.28515625" style="62" bestFit="1" customWidth="1"/>
    <col min="17" max="17" width="24.42578125" style="62" bestFit="1" customWidth="1"/>
    <col min="18" max="20" width="17.28515625" style="62" bestFit="1" customWidth="1"/>
    <col min="21" max="21" width="10.140625" style="62" customWidth="1"/>
    <col min="22" max="22" width="12" style="62" bestFit="1" customWidth="1"/>
    <col min="23" max="23" width="6" style="63" bestFit="1" customWidth="1"/>
    <col min="24" max="25" width="11" style="62" bestFit="1" customWidth="1"/>
    <col min="26" max="26" width="2.7109375" style="62" customWidth="1"/>
    <col min="27" max="31" width="9.140625" style="62" hidden="1" customWidth="1" outlineLevel="1"/>
    <col min="32" max="32" width="9.140625" style="62" collapsed="1"/>
    <col min="33" max="16384" width="9.140625" style="62"/>
  </cols>
  <sheetData>
    <row r="1" spans="1:24" s="61" customFormat="1" hidden="1" outlineLevel="1" x14ac:dyDescent="0.2">
      <c r="A1" s="59"/>
      <c r="B1" s="56" t="s">
        <v>48</v>
      </c>
      <c r="C1" s="57"/>
      <c r="D1" s="57"/>
      <c r="E1" s="57"/>
      <c r="F1" s="58"/>
      <c r="G1" s="56" t="s">
        <v>8</v>
      </c>
      <c r="H1" s="57"/>
      <c r="I1" s="57"/>
      <c r="J1" s="57"/>
      <c r="K1" s="58"/>
    </row>
    <row r="2" spans="1:24" hidden="1" outlineLevel="1" x14ac:dyDescent="0.2">
      <c r="A2" s="60"/>
      <c r="B2" s="65" t="s">
        <v>4</v>
      </c>
      <c r="C2" s="69" t="s">
        <v>9</v>
      </c>
      <c r="D2" s="70" t="s">
        <v>10</v>
      </c>
      <c r="E2" s="69" t="s">
        <v>11</v>
      </c>
      <c r="F2" s="71" t="s">
        <v>12</v>
      </c>
      <c r="G2" s="69" t="s">
        <v>13</v>
      </c>
      <c r="H2" s="69" t="s">
        <v>10</v>
      </c>
      <c r="I2" s="69" t="s">
        <v>14</v>
      </c>
      <c r="J2" s="69" t="s">
        <v>11</v>
      </c>
      <c r="K2" s="69" t="s">
        <v>12</v>
      </c>
      <c r="M2" s="61"/>
      <c r="N2" s="61"/>
      <c r="O2" s="61"/>
      <c r="P2" s="61"/>
      <c r="Q2" s="61"/>
      <c r="R2" s="61"/>
      <c r="S2" s="61"/>
      <c r="T2" s="61"/>
      <c r="U2" s="63"/>
      <c r="W2" s="62"/>
    </row>
    <row r="3" spans="1:24" ht="12" hidden="1" outlineLevel="1" x14ac:dyDescent="0.25">
      <c r="A3" s="211" t="s">
        <v>50</v>
      </c>
      <c r="B3" s="66">
        <v>12</v>
      </c>
      <c r="C3" s="52" t="str">
        <f>_xll.qlPeriodEquivalent(B3&amp;"M")</f>
        <v>1Y</v>
      </c>
      <c r="D3" s="72">
        <f>_xll.qlDateEndOfMonth(EDATE(_xll.qlSettingsEvaluationDate(Trigger),-1))</f>
        <v>42338</v>
      </c>
      <c r="E3" s="73">
        <f t="shared" ref="E3:E16" si="0">EDATE(SettlementDate,$B3)</f>
        <v>42725</v>
      </c>
      <c r="F3" s="74">
        <f t="shared" ref="F3:F16" si="1">IF(B3&lt;=12,1,IF(B3&lt;=24,3,IF(B3&lt;=120,6,IF(B3&lt;=240,12,IF(B3&lt;=360,36,60)))))</f>
        <v>1</v>
      </c>
      <c r="G3" s="82">
        <f>MIN(_xll.ohPack(Data!$M$4:INDEX(Fwd1Y,MATCH(E3+1,SettlementDates,1),1)))</f>
        <v>5.0970358444171109E-4</v>
      </c>
      <c r="H3" s="53">
        <f>IF(G3&gt;=0,ROUNDDOWN(G3*10,2)/10,ROUNDUP(G3*10,2)/10)</f>
        <v>0</v>
      </c>
      <c r="I3" s="82">
        <f>MAX(_xll.ohPack(Data!$M$4:INDEX(Fwd1Y,MATCH(E3+1,SettlementDates,1),1)))</f>
        <v>9.3274217388775594E-4</v>
      </c>
      <c r="J3" s="53">
        <f t="shared" ref="J3:J16" si="2">IF(I3-G3&gt;1%,(QUOTIENT(I3*10000,50)+1)*0.5%,(QUOTIENT(I3*10000,10)+1)*0.1%)</f>
        <v>1E-3</v>
      </c>
      <c r="K3" s="82">
        <f t="shared" ref="K3:K16" si="3">IF(J3-H3&lt;0.5%,0.05%,IF(J3-H3&lt;1%,0.1%,IF(J3-H3&lt;2%,0.25%,0.5%)))</f>
        <v>5.0000000000000001E-4</v>
      </c>
      <c r="M3" s="61"/>
      <c r="N3" s="61"/>
      <c r="O3" s="61"/>
      <c r="P3" s="61"/>
      <c r="Q3" s="61"/>
      <c r="R3" s="61"/>
      <c r="S3" s="61"/>
      <c r="T3" s="61"/>
      <c r="U3" s="63"/>
      <c r="W3" s="62"/>
    </row>
    <row r="4" spans="1:24" ht="12" hidden="1" customHeight="1" outlineLevel="1" x14ac:dyDescent="0.25">
      <c r="A4" s="212"/>
      <c r="B4" s="67">
        <v>24</v>
      </c>
      <c r="C4" s="50" t="str">
        <f>_xll.qlPeriodEquivalent(B4&amp;"M")</f>
        <v>2Y</v>
      </c>
      <c r="D4" s="75">
        <f>_xll.qlDateEndOfMonth(EDATE(_xll.qlIMMNextDate(_xll.qlSettingsEvaluationDate(Trigger)-1,TRUE),-3))</f>
        <v>42369</v>
      </c>
      <c r="E4" s="76">
        <f t="shared" si="0"/>
        <v>43090</v>
      </c>
      <c r="F4" s="77">
        <f t="shared" si="1"/>
        <v>3</v>
      </c>
      <c r="G4" s="83">
        <f>MIN(_xll.ohPack(Data!$M$4:INDEX(Fwd1Y,MATCH(E4+1,SettlementDates,1),1)))</f>
        <v>5.0970358444171109E-4</v>
      </c>
      <c r="H4" s="54">
        <f t="shared" ref="H4:H16" si="4">IF(G4&gt;=0,ROUNDDOWN(G4*10,2)/10,ROUNDUP(G4*10,2)/10)</f>
        <v>0</v>
      </c>
      <c r="I4" s="83">
        <f>MAX(_xll.ohPack(Data!$M$4:INDEX(Fwd1Y,MATCH(E4+1,SettlementDates,1),1)))</f>
        <v>3.1679194092265441E-3</v>
      </c>
      <c r="J4" s="54">
        <f t="shared" si="2"/>
        <v>4.0000000000000001E-3</v>
      </c>
      <c r="K4" s="83">
        <f t="shared" si="3"/>
        <v>5.0000000000000001E-4</v>
      </c>
      <c r="M4" s="61"/>
      <c r="N4" s="61"/>
      <c r="O4" s="61"/>
      <c r="P4" s="61"/>
      <c r="Q4" s="61"/>
      <c r="R4" s="61"/>
      <c r="S4" s="61"/>
      <c r="T4" s="61"/>
      <c r="U4" s="63"/>
      <c r="W4" s="62"/>
      <c r="X4" s="64"/>
    </row>
    <row r="5" spans="1:24" ht="12" hidden="1" outlineLevel="1" x14ac:dyDescent="0.25">
      <c r="A5" s="212"/>
      <c r="B5" s="67">
        <v>60</v>
      </c>
      <c r="C5" s="50" t="str">
        <f>_xll.qlPeriodEquivalent(B5&amp;"M")</f>
        <v>5Y</v>
      </c>
      <c r="D5" s="75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42369</v>
      </c>
      <c r="E5" s="76">
        <f t="shared" si="0"/>
        <v>44186</v>
      </c>
      <c r="F5" s="77">
        <f t="shared" si="1"/>
        <v>6</v>
      </c>
      <c r="G5" s="83">
        <f>MIN(_xll.ohPack(Data!$M$4:INDEX(Fwd1Y,MATCH(E5+1,SettlementDates,1),1)))</f>
        <v>5.0970358444171109E-4</v>
      </c>
      <c r="H5" s="54">
        <f t="shared" si="4"/>
        <v>0</v>
      </c>
      <c r="I5" s="83">
        <f>MAX(_xll.ohPack(Data!$M$4:INDEX(Fwd1Y,MATCH(E5+1,SettlementDates,1),1)))</f>
        <v>1.2641862821240848E-2</v>
      </c>
      <c r="J5" s="54">
        <f t="shared" si="2"/>
        <v>1.4999999999999999E-2</v>
      </c>
      <c r="K5" s="83">
        <f t="shared" si="3"/>
        <v>2.5000000000000001E-3</v>
      </c>
      <c r="M5" s="61"/>
      <c r="N5" s="61"/>
      <c r="O5" s="61"/>
      <c r="P5" s="61"/>
      <c r="Q5" s="61"/>
      <c r="R5" s="61"/>
      <c r="S5" s="61"/>
      <c r="T5" s="61"/>
      <c r="U5" s="63"/>
      <c r="W5" s="62"/>
    </row>
    <row r="6" spans="1:24" ht="12" hidden="1" outlineLevel="1" x14ac:dyDescent="0.25">
      <c r="A6" s="212"/>
      <c r="B6" s="67">
        <v>120</v>
      </c>
      <c r="C6" s="50" t="str">
        <f>_xll.qlPeriodEquivalent(B6&amp;"M")</f>
        <v>10Y</v>
      </c>
      <c r="D6" s="75">
        <f>D5</f>
        <v>42369</v>
      </c>
      <c r="E6" s="76">
        <f t="shared" si="0"/>
        <v>46012</v>
      </c>
      <c r="F6" s="77">
        <f t="shared" si="1"/>
        <v>6</v>
      </c>
      <c r="G6" s="83">
        <f>MIN(_xll.ohPack(Data!$M$4:INDEX(Fwd1Y,MATCH(E6+1,SettlementDates,1),1)))</f>
        <v>5.0970358444171109E-4</v>
      </c>
      <c r="H6" s="54">
        <f t="shared" si="4"/>
        <v>0</v>
      </c>
      <c r="I6" s="83">
        <f>MAX(_xll.ohPack(Data!$M$4:INDEX(Fwd1Y,MATCH(E6+1,SettlementDates,1),1)))</f>
        <v>2.1622176581882233E-2</v>
      </c>
      <c r="J6" s="54">
        <f t="shared" si="2"/>
        <v>2.5000000000000001E-2</v>
      </c>
      <c r="K6" s="83">
        <f t="shared" si="3"/>
        <v>5.0000000000000001E-3</v>
      </c>
      <c r="M6" s="61"/>
      <c r="N6" s="61"/>
      <c r="O6" s="61"/>
      <c r="P6" s="61"/>
      <c r="Q6" s="61"/>
      <c r="R6" s="61"/>
      <c r="S6" s="61"/>
      <c r="T6" s="61"/>
      <c r="U6" s="63"/>
      <c r="W6" s="62"/>
    </row>
    <row r="7" spans="1:24" ht="12" hidden="1" outlineLevel="1" x14ac:dyDescent="0.25">
      <c r="A7" s="212"/>
      <c r="B7" s="67">
        <v>240</v>
      </c>
      <c r="C7" s="50" t="str">
        <f>_xll.qlPeriodEquivalent(B7&amp;"M")</f>
        <v>20Y</v>
      </c>
      <c r="D7" s="75">
        <f>IF(AND(MONTH(D6)=12),D6,_xll.qlDateEndOfMonth(EDATE(D6,-6)))</f>
        <v>42369</v>
      </c>
      <c r="E7" s="76">
        <f t="shared" si="0"/>
        <v>49664</v>
      </c>
      <c r="F7" s="77">
        <f t="shared" si="1"/>
        <v>12</v>
      </c>
      <c r="G7" s="83">
        <f>MIN(_xll.ohPack(Data!$M$4:INDEX(Fwd1Y,MATCH(E7+1,SettlementDates,1),1)))</f>
        <v>5.0970358444171109E-4</v>
      </c>
      <c r="H7" s="54">
        <f t="shared" si="4"/>
        <v>0</v>
      </c>
      <c r="I7" s="83">
        <f>MAX(_xll.ohPack(Data!$M$4:INDEX(Fwd1Y,MATCH(E7+1,SettlementDates,1),1)))</f>
        <v>2.2795665575248845E-2</v>
      </c>
      <c r="J7" s="54">
        <f t="shared" si="2"/>
        <v>2.5000000000000001E-2</v>
      </c>
      <c r="K7" s="83">
        <f t="shared" si="3"/>
        <v>5.0000000000000001E-3</v>
      </c>
      <c r="M7" s="61"/>
      <c r="N7" s="61"/>
      <c r="O7" s="61"/>
      <c r="P7" s="61"/>
      <c r="Q7" s="61"/>
      <c r="R7" s="61"/>
      <c r="S7" s="61"/>
      <c r="T7" s="61"/>
      <c r="U7" s="63"/>
      <c r="W7" s="62"/>
    </row>
    <row r="8" spans="1:24" ht="12" hidden="1" outlineLevel="1" x14ac:dyDescent="0.25">
      <c r="A8" s="212"/>
      <c r="B8" s="67">
        <v>360</v>
      </c>
      <c r="C8" s="50" t="str">
        <f>_xll.qlPeriodEquivalent(B8&amp;"M")</f>
        <v>30Y</v>
      </c>
      <c r="D8" s="75">
        <f>D7</f>
        <v>42369</v>
      </c>
      <c r="E8" s="76">
        <f t="shared" si="0"/>
        <v>53317</v>
      </c>
      <c r="F8" s="77">
        <f t="shared" si="1"/>
        <v>36</v>
      </c>
      <c r="G8" s="83">
        <f>MIN(_xll.ohPack(Data!$M$4:INDEX(Fwd1Y,MATCH(E8+1,SettlementDates,1),1)))</f>
        <v>5.0970358444171109E-4</v>
      </c>
      <c r="H8" s="54">
        <f t="shared" si="4"/>
        <v>0</v>
      </c>
      <c r="I8" s="83">
        <f>MAX(_xll.ohPack(Data!$M$4:INDEX(Fwd1Y,MATCH(E8+1,SettlementDates,1),1)))</f>
        <v>2.2795665575248845E-2</v>
      </c>
      <c r="J8" s="54">
        <f t="shared" si="2"/>
        <v>2.5000000000000001E-2</v>
      </c>
      <c r="K8" s="83">
        <f t="shared" si="3"/>
        <v>5.0000000000000001E-3</v>
      </c>
      <c r="M8" s="61"/>
      <c r="N8" s="61"/>
      <c r="O8" s="61"/>
      <c r="P8" s="61"/>
      <c r="Q8" s="61"/>
      <c r="R8" s="61"/>
      <c r="S8" s="61"/>
      <c r="T8" s="61"/>
      <c r="U8" s="63"/>
      <c r="W8" s="62"/>
    </row>
    <row r="9" spans="1:24" ht="12" hidden="1" outlineLevel="1" x14ac:dyDescent="0.25">
      <c r="A9" s="213"/>
      <c r="B9" s="68">
        <f>60*12</f>
        <v>720</v>
      </c>
      <c r="C9" s="50" t="str">
        <f>_xll.qlPeriodEquivalent(B9&amp;"M")</f>
        <v>60Y</v>
      </c>
      <c r="D9" s="75">
        <f>D8</f>
        <v>42369</v>
      </c>
      <c r="E9" s="76">
        <f t="shared" si="0"/>
        <v>64274</v>
      </c>
      <c r="F9" s="77">
        <f t="shared" si="1"/>
        <v>60</v>
      </c>
      <c r="G9" s="84">
        <f>MIN(_xll.ohPack(Data!$M$4:INDEX(Fwd1Y,MATCH(E9+1,SettlementDates,1),1)))</f>
        <v>5.0970358444171109E-4</v>
      </c>
      <c r="H9" s="55">
        <f t="shared" si="4"/>
        <v>0</v>
      </c>
      <c r="I9" s="84">
        <f>MAX(_xll.ohPack(Data!$M$4:INDEX(Fwd1Y,MATCH(E9+1,SettlementDates,1),1)))</f>
        <v>2.2795665575248845E-2</v>
      </c>
      <c r="J9" s="55">
        <f t="shared" si="2"/>
        <v>2.5000000000000001E-2</v>
      </c>
      <c r="K9" s="84">
        <f t="shared" si="3"/>
        <v>5.0000000000000001E-3</v>
      </c>
      <c r="M9" s="61"/>
      <c r="N9" s="61"/>
      <c r="O9" s="61"/>
      <c r="P9" s="61"/>
      <c r="Q9" s="61"/>
      <c r="R9" s="61"/>
      <c r="S9" s="61"/>
      <c r="T9" s="61"/>
      <c r="U9" s="63"/>
      <c r="W9" s="62"/>
    </row>
    <row r="10" spans="1:24" ht="12" hidden="1" customHeight="1" outlineLevel="1" x14ac:dyDescent="0.25">
      <c r="A10" s="211" t="s">
        <v>49</v>
      </c>
      <c r="B10" s="67">
        <v>12</v>
      </c>
      <c r="C10" s="52" t="str">
        <f>_xll.qlPeriodEquivalent(B10&amp;"M")</f>
        <v>1Y</v>
      </c>
      <c r="D10" s="72">
        <f>D3</f>
        <v>42338</v>
      </c>
      <c r="E10" s="73">
        <f t="shared" si="0"/>
        <v>42725</v>
      </c>
      <c r="F10" s="78">
        <f t="shared" si="1"/>
        <v>1</v>
      </c>
      <c r="G10" s="83">
        <f>MIN(_xll.ohPack(Data!$Q$4:INDEX(ONFwd1Y,MATCH(E10+1,SettlementDates,1),1)))</f>
        <v>4.2176624720724476E-4</v>
      </c>
      <c r="H10" s="53">
        <f t="shared" si="4"/>
        <v>0</v>
      </c>
      <c r="I10" s="82">
        <f>MAX(_xll.ohPack(Data!$Q$4:INDEX(ONFwd1Y,MATCH(E10+1,SettlementDates,1),1)))</f>
        <v>8.5191229890480002E-4</v>
      </c>
      <c r="J10" s="53">
        <f t="shared" si="2"/>
        <v>1E-3</v>
      </c>
      <c r="K10" s="83">
        <f t="shared" si="3"/>
        <v>5.0000000000000001E-4</v>
      </c>
      <c r="M10" s="61"/>
      <c r="N10" s="61"/>
      <c r="O10" s="61"/>
      <c r="P10" s="61"/>
      <c r="Q10" s="61"/>
      <c r="R10" s="61"/>
      <c r="S10" s="61"/>
      <c r="T10" s="61"/>
      <c r="U10" s="63"/>
      <c r="W10" s="62"/>
    </row>
    <row r="11" spans="1:24" ht="12" hidden="1" outlineLevel="1" x14ac:dyDescent="0.25">
      <c r="A11" s="212"/>
      <c r="B11" s="67">
        <v>24</v>
      </c>
      <c r="C11" s="50" t="str">
        <f>_xll.qlPeriodEquivalent(B11&amp;"M")</f>
        <v>2Y</v>
      </c>
      <c r="D11" s="75">
        <f t="shared" ref="D11:D16" si="5">D4</f>
        <v>42369</v>
      </c>
      <c r="E11" s="76">
        <f t="shared" si="0"/>
        <v>43090</v>
      </c>
      <c r="F11" s="77">
        <f t="shared" si="1"/>
        <v>3</v>
      </c>
      <c r="G11" s="83">
        <f>MIN(_xll.ohPack(Data!$Q$4:INDEX(ONFwd1Y,MATCH(E11+1,SettlementDates,1),1)))</f>
        <v>3.2917091412620891E-4</v>
      </c>
      <c r="H11" s="54">
        <f t="shared" si="4"/>
        <v>0</v>
      </c>
      <c r="I11" s="83">
        <f>MAX(_xll.ohPack(Data!$Q$4:INDEX(ONFwd1Y,MATCH(E11+1,SettlementDates,1),1)))</f>
        <v>1.646094876086579E-3</v>
      </c>
      <c r="J11" s="54">
        <f t="shared" si="2"/>
        <v>2E-3</v>
      </c>
      <c r="K11" s="83">
        <f t="shared" si="3"/>
        <v>5.0000000000000001E-4</v>
      </c>
      <c r="M11" s="61"/>
      <c r="N11" s="61"/>
      <c r="O11" s="61"/>
      <c r="P11" s="61"/>
      <c r="Q11" s="61"/>
      <c r="R11" s="61"/>
      <c r="S11" s="61"/>
      <c r="T11" s="61"/>
      <c r="U11" s="63"/>
      <c r="W11" s="62"/>
    </row>
    <row r="12" spans="1:24" ht="12" hidden="1" outlineLevel="1" x14ac:dyDescent="0.25">
      <c r="A12" s="212"/>
      <c r="B12" s="67">
        <v>60</v>
      </c>
      <c r="C12" s="50" t="str">
        <f>_xll.qlPeriodEquivalent(B12&amp;"M")</f>
        <v>5Y</v>
      </c>
      <c r="D12" s="75">
        <f t="shared" si="5"/>
        <v>42369</v>
      </c>
      <c r="E12" s="76">
        <f t="shared" si="0"/>
        <v>44186</v>
      </c>
      <c r="F12" s="77">
        <f t="shared" si="1"/>
        <v>6</v>
      </c>
      <c r="G12" s="83">
        <f>MIN(_xll.ohPack(Data!$Q$4:INDEX(ONFwd1Y,MATCH(E12+1,SettlementDates,1),1)))</f>
        <v>3.2917091412620891E-4</v>
      </c>
      <c r="H12" s="54">
        <f t="shared" si="4"/>
        <v>0</v>
      </c>
      <c r="I12" s="83">
        <f>MAX(_xll.ohPack(Data!$Q$4:INDEX(ONFwd1Y,MATCH(E12+1,SettlementDates,1),1)))</f>
        <v>1.1299451131403515E-2</v>
      </c>
      <c r="J12" s="54">
        <f t="shared" si="2"/>
        <v>1.4999999999999999E-2</v>
      </c>
      <c r="K12" s="83">
        <f t="shared" si="3"/>
        <v>2.5000000000000001E-3</v>
      </c>
      <c r="M12" s="61"/>
      <c r="N12" s="61"/>
      <c r="O12" s="61"/>
      <c r="P12" s="61"/>
      <c r="Q12" s="61"/>
      <c r="R12" s="61"/>
      <c r="S12" s="61"/>
      <c r="T12" s="61"/>
      <c r="U12" s="63"/>
      <c r="W12" s="62"/>
    </row>
    <row r="13" spans="1:24" ht="12" hidden="1" outlineLevel="1" x14ac:dyDescent="0.25">
      <c r="A13" s="212"/>
      <c r="B13" s="67">
        <v>120</v>
      </c>
      <c r="C13" s="50" t="str">
        <f>_xll.qlPeriodEquivalent(B13&amp;"M")</f>
        <v>10Y</v>
      </c>
      <c r="D13" s="75">
        <f t="shared" si="5"/>
        <v>42369</v>
      </c>
      <c r="E13" s="76">
        <f t="shared" si="0"/>
        <v>46012</v>
      </c>
      <c r="F13" s="77">
        <f t="shared" si="1"/>
        <v>6</v>
      </c>
      <c r="G13" s="83">
        <f>MIN(_xll.ohPack(Data!$Q$4:INDEX(ONFwd1Y,MATCH(E13+1,SettlementDates,1),1)))</f>
        <v>3.2917091412620891E-4</v>
      </c>
      <c r="H13" s="54">
        <f t="shared" si="4"/>
        <v>0</v>
      </c>
      <c r="I13" s="83">
        <f>MAX(_xll.ohPack(Data!$Q$4:INDEX(ONFwd1Y,MATCH(E13+1,SettlementDates,1),1)))</f>
        <v>2.0971918166878822E-2</v>
      </c>
      <c r="J13" s="54">
        <f t="shared" si="2"/>
        <v>2.5000000000000001E-2</v>
      </c>
      <c r="K13" s="83">
        <f t="shared" si="3"/>
        <v>5.0000000000000001E-3</v>
      </c>
      <c r="M13" s="61"/>
      <c r="N13" s="61"/>
      <c r="O13" s="61"/>
      <c r="P13" s="61"/>
      <c r="Q13" s="61"/>
      <c r="R13" s="61"/>
      <c r="S13" s="61"/>
      <c r="T13" s="61"/>
      <c r="U13" s="63"/>
      <c r="W13" s="62"/>
    </row>
    <row r="14" spans="1:24" ht="12" hidden="1" outlineLevel="1" x14ac:dyDescent="0.25">
      <c r="A14" s="212"/>
      <c r="B14" s="67">
        <v>240</v>
      </c>
      <c r="C14" s="50" t="str">
        <f>_xll.qlPeriodEquivalent(B14&amp;"M")</f>
        <v>20Y</v>
      </c>
      <c r="D14" s="75">
        <f t="shared" si="5"/>
        <v>42369</v>
      </c>
      <c r="E14" s="76">
        <f t="shared" si="0"/>
        <v>49664</v>
      </c>
      <c r="F14" s="77">
        <f t="shared" si="1"/>
        <v>12</v>
      </c>
      <c r="G14" s="83">
        <f>MIN(_xll.ohPack(Data!$Q$4:INDEX(ONFwd1Y,MATCH(E14+1,SettlementDates,1),1)))</f>
        <v>3.2917091412620891E-4</v>
      </c>
      <c r="H14" s="54">
        <f t="shared" si="4"/>
        <v>0</v>
      </c>
      <c r="I14" s="83">
        <f>MAX(_xll.ohPack(Data!$Q$4:INDEX(ONFwd1Y,MATCH(E14+1,SettlementDates,1),1)))</f>
        <v>2.2547158676591295E-2</v>
      </c>
      <c r="J14" s="54">
        <f t="shared" si="2"/>
        <v>2.5000000000000001E-2</v>
      </c>
      <c r="K14" s="83">
        <f t="shared" si="3"/>
        <v>5.0000000000000001E-3</v>
      </c>
      <c r="M14" s="61"/>
      <c r="N14" s="61"/>
      <c r="O14" s="61"/>
      <c r="P14" s="61"/>
      <c r="Q14" s="61"/>
      <c r="R14" s="61"/>
      <c r="S14" s="61"/>
      <c r="T14" s="61"/>
      <c r="U14" s="63"/>
      <c r="W14" s="62"/>
    </row>
    <row r="15" spans="1:24" ht="12" hidden="1" outlineLevel="1" x14ac:dyDescent="0.25">
      <c r="A15" s="212"/>
      <c r="B15" s="67">
        <v>360</v>
      </c>
      <c r="C15" s="50" t="str">
        <f>_xll.qlPeriodEquivalent(B15&amp;"M")</f>
        <v>30Y</v>
      </c>
      <c r="D15" s="75">
        <f t="shared" si="5"/>
        <v>42369</v>
      </c>
      <c r="E15" s="76">
        <f t="shared" si="0"/>
        <v>53317</v>
      </c>
      <c r="F15" s="77">
        <f t="shared" si="1"/>
        <v>36</v>
      </c>
      <c r="G15" s="83">
        <f>MIN(_xll.ohPack(Data!$Q$4:INDEX(ONFwd1Y,MATCH(E15+1,SettlementDates,1),1)))</f>
        <v>3.2917091412620891E-4</v>
      </c>
      <c r="H15" s="54">
        <f t="shared" si="4"/>
        <v>0</v>
      </c>
      <c r="I15" s="83">
        <f>MAX(_xll.ohPack(Data!$Q$4:INDEX(ONFwd1Y,MATCH(E15+1,SettlementDates,1),1)))</f>
        <v>2.2547158676591295E-2</v>
      </c>
      <c r="J15" s="54">
        <f t="shared" si="2"/>
        <v>2.5000000000000001E-2</v>
      </c>
      <c r="K15" s="83">
        <f t="shared" si="3"/>
        <v>5.0000000000000001E-3</v>
      </c>
      <c r="M15" s="61"/>
      <c r="N15" s="61"/>
      <c r="O15" s="61"/>
      <c r="P15" s="61"/>
      <c r="Q15" s="61"/>
      <c r="R15" s="61"/>
      <c r="S15" s="61"/>
      <c r="T15" s="61"/>
      <c r="U15" s="63"/>
      <c r="W15" s="62"/>
    </row>
    <row r="16" spans="1:24" ht="12" hidden="1" outlineLevel="1" x14ac:dyDescent="0.25">
      <c r="A16" s="213"/>
      <c r="B16" s="68">
        <v>720</v>
      </c>
      <c r="C16" s="51" t="str">
        <f>_xll.qlPeriodEquivalent(B16&amp;"M")</f>
        <v>60Y</v>
      </c>
      <c r="D16" s="79">
        <f t="shared" si="5"/>
        <v>42369</v>
      </c>
      <c r="E16" s="80">
        <f t="shared" si="0"/>
        <v>64274</v>
      </c>
      <c r="F16" s="81">
        <f t="shared" si="1"/>
        <v>60</v>
      </c>
      <c r="G16" s="84">
        <f>MIN(_xll.ohPack(Data!$Q$4:INDEX(ONFwd1Y,MATCH(E16+1,SettlementDates,1),1)))</f>
        <v>3.2917091412620891E-4</v>
      </c>
      <c r="H16" s="55">
        <f t="shared" si="4"/>
        <v>0</v>
      </c>
      <c r="I16" s="84">
        <f>MAX(_xll.ohPack(Data!$Q$4:INDEX(ONFwd1Y,MATCH(E16+1,SettlementDates,1),1)))</f>
        <v>2.2547158676591295E-2</v>
      </c>
      <c r="J16" s="55">
        <f t="shared" si="2"/>
        <v>2.5000000000000001E-2</v>
      </c>
      <c r="K16" s="84">
        <f t="shared" si="3"/>
        <v>5.0000000000000001E-3</v>
      </c>
      <c r="M16" s="61"/>
      <c r="N16" s="61"/>
      <c r="O16" s="61"/>
      <c r="P16" s="61"/>
      <c r="Q16" s="61"/>
      <c r="R16" s="61"/>
      <c r="S16" s="61"/>
      <c r="T16" s="61"/>
      <c r="U16" s="63"/>
      <c r="W16" s="62"/>
    </row>
    <row r="17" spans="3:27" collapsed="1" x14ac:dyDescent="0.2">
      <c r="R17" s="63"/>
      <c r="S17" s="63"/>
      <c r="T17" s="63"/>
      <c r="U17" s="63"/>
      <c r="V17" s="63"/>
    </row>
    <row r="18" spans="3:27" x14ac:dyDescent="0.2">
      <c r="C18" s="62"/>
      <c r="M18" s="109" t="s">
        <v>143</v>
      </c>
      <c r="P18" s="63"/>
      <c r="Q18" s="63"/>
      <c r="R18" s="63"/>
      <c r="S18" s="63"/>
      <c r="T18" s="63"/>
      <c r="V18" s="63"/>
    </row>
    <row r="19" spans="3:27" x14ac:dyDescent="0.2">
      <c r="M19" s="101"/>
      <c r="P19" s="63"/>
      <c r="Q19" s="63"/>
      <c r="R19" s="63"/>
      <c r="S19" s="63"/>
      <c r="T19" s="63"/>
      <c r="V19" s="63"/>
    </row>
    <row r="20" spans="3:27" x14ac:dyDescent="0.2">
      <c r="P20" s="63"/>
      <c r="Q20" s="63"/>
      <c r="R20" s="63"/>
      <c r="S20" s="63"/>
      <c r="T20" s="63"/>
      <c r="U20" s="63"/>
      <c r="V20" s="63"/>
      <c r="Y20" s="63"/>
    </row>
    <row r="21" spans="3:27" ht="13.5" x14ac:dyDescent="0.2">
      <c r="M21" s="90" t="s">
        <v>138</v>
      </c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2"/>
    </row>
    <row r="22" spans="3:27" x14ac:dyDescent="0.2">
      <c r="J22" s="62"/>
      <c r="K22" s="140" t="b">
        <v>1</v>
      </c>
      <c r="L22" s="62"/>
      <c r="M22" s="99" t="s">
        <v>54</v>
      </c>
      <c r="N22" s="99"/>
      <c r="O22" s="99" t="s">
        <v>18</v>
      </c>
      <c r="P22" s="100" t="s">
        <v>55</v>
      </c>
      <c r="Q22" s="100" t="s">
        <v>128</v>
      </c>
      <c r="R22" s="99" t="s">
        <v>16</v>
      </c>
      <c r="S22" s="99" t="s">
        <v>15</v>
      </c>
      <c r="T22" s="100" t="s">
        <v>56</v>
      </c>
      <c r="U22" s="100" t="s">
        <v>58</v>
      </c>
      <c r="V22" s="99" t="s">
        <v>0</v>
      </c>
      <c r="W22" s="99" t="s">
        <v>100</v>
      </c>
      <c r="X22" s="102" t="s">
        <v>153</v>
      </c>
      <c r="Y22" s="102" t="s">
        <v>59</v>
      </c>
    </row>
    <row r="23" spans="3:27" x14ac:dyDescent="0.2">
      <c r="J23" s="62"/>
      <c r="K23" s="62"/>
      <c r="L23" s="62"/>
      <c r="M23" s="117" t="s">
        <v>146</v>
      </c>
      <c r="N23" s="117" t="s">
        <v>30</v>
      </c>
      <c r="O23" s="117" t="str">
        <f t="shared" ref="O23:O35" si="6">LEFT(N23,LEN(N23)-1)+12&amp;"M"</f>
        <v>13M</v>
      </c>
      <c r="P23" s="117" t="str">
        <f t="shared" ref="P23:P35" si="7">Currency&amp;LEFT(N23,LEN(N23)-1)&amp;"x"&amp;LEFT(O23,LEN(O23)-1)&amp;"F"&amp;QuoteSuffix</f>
        <v>EUR1x13F_Quote</v>
      </c>
      <c r="Q23" s="142"/>
      <c r="R23" s="118">
        <f>_xll.qlInterestRateIndexFixingDate(Index1Y,S23)</f>
        <v>42388</v>
      </c>
      <c r="S23" s="118">
        <f>_xll.qlCalendarAdvance(Calendar,SettlementDate,N23,"mf",TRUE)</f>
        <v>42390</v>
      </c>
      <c r="T23" s="118">
        <f>_xll.qlCalendarAdvance(Calendar,SettlementDate,O23,"mf",TRUE)</f>
        <v>42758</v>
      </c>
      <c r="U23" s="119">
        <f>_xll.qlIndexFixing(Index1Y,R23,TRUE,_xll.ohTrigger(Trigger,Trigger1Y,InterestRatesTrigger))</f>
        <v>5.5999999999993262E-4</v>
      </c>
      <c r="V23" s="119">
        <f>_xll.qlQuoteValue(P23,_xll.ohTrigger(Trigger,Trigger1Y,InterestRatesTrigger))</f>
        <v>5.5999999999999995E-4</v>
      </c>
      <c r="W23" s="117" t="b">
        <f>NOT(ISERROR(V23))</f>
        <v>1</v>
      </c>
      <c r="X23" s="145">
        <f>(U23-V23)*10000</f>
        <v>-6.7328954911349825E-13</v>
      </c>
      <c r="Y23" s="171" t="b">
        <f>ABS(X23/10000)&lt;=ABS('General Settings'!$D$33)</f>
        <v>1</v>
      </c>
      <c r="AA23" s="62" t="e">
        <f t="array" ref="AA23:AA35">NA()</f>
        <v>#N/A</v>
      </c>
    </row>
    <row r="24" spans="3:27" x14ac:dyDescent="0.2">
      <c r="M24" s="110" t="s">
        <v>146</v>
      </c>
      <c r="N24" s="110" t="s">
        <v>63</v>
      </c>
      <c r="O24" s="110" t="str">
        <f t="shared" si="6"/>
        <v>14M</v>
      </c>
      <c r="P24" s="110" t="str">
        <f t="shared" si="7"/>
        <v>EUR2x14F_Quote</v>
      </c>
      <c r="Q24" s="142"/>
      <c r="R24" s="111">
        <f>_xll.qlInterestRateIndexFixingDate(Index1Y,S24)</f>
        <v>42418</v>
      </c>
      <c r="S24" s="111">
        <f>_xll.qlCalendarAdvance(Calendar,SettlementDate,N24,"mf",TRUE)</f>
        <v>42422</v>
      </c>
      <c r="T24" s="111">
        <f>_xll.qlCalendarAdvance(Calendar,SettlementDate,O24,"mf",TRUE)</f>
        <v>42787</v>
      </c>
      <c r="U24" s="112">
        <f>_xll.qlIndexFixing(Index1Y,R24,TRUE,_xll.ohTrigger(Trigger,Trigger1Y,InterestRatesTrigger))</f>
        <v>5.1999999973852563E-4</v>
      </c>
      <c r="V24" s="112">
        <f>_xll.qlQuoteValue(P24,_xll.ohTrigger(Trigger,Trigger1Y,InterestRatesTrigger))</f>
        <v>5.2000000000000006E-4</v>
      </c>
      <c r="W24" s="110" t="b">
        <f t="shared" ref="W24:W35" si="8">NOT(ISERROR(V24))</f>
        <v>1</v>
      </c>
      <c r="X24" s="146">
        <f t="shared" ref="X24:X35" si="9">(U24-V24)*10000</f>
        <v>-2.6147443585311514E-9</v>
      </c>
      <c r="Y24" s="171" t="b">
        <f>ABS(X24/10000)&lt;=ABS('General Settings'!$D$33)</f>
        <v>1</v>
      </c>
      <c r="AA24" s="62" t="e">
        <v>#N/A</v>
      </c>
    </row>
    <row r="25" spans="3:27" x14ac:dyDescent="0.2">
      <c r="M25" s="110" t="s">
        <v>146</v>
      </c>
      <c r="N25" s="110" t="s">
        <v>31</v>
      </c>
      <c r="O25" s="110" t="str">
        <f t="shared" si="6"/>
        <v>15M</v>
      </c>
      <c r="P25" s="110" t="str">
        <f t="shared" si="7"/>
        <v>EUR3x15F_Quote</v>
      </c>
      <c r="Q25" s="142"/>
      <c r="R25" s="111">
        <f>_xll.qlInterestRateIndexFixingDate(Index1Y,S25)</f>
        <v>42446</v>
      </c>
      <c r="S25" s="111">
        <f>_xll.qlCalendarAdvance(Calendar,SettlementDate,N25,"mf",TRUE)</f>
        <v>42450</v>
      </c>
      <c r="T25" s="111">
        <f>_xll.qlCalendarAdvance(Calendar,SettlementDate,O25,"mf",TRUE)</f>
        <v>42815</v>
      </c>
      <c r="U25" s="112">
        <f>_xll.qlIndexFixing(Index1Y,R25,TRUE,_xll.ohTrigger(Trigger,Trigger1Y,InterestRatesTrigger))</f>
        <v>5.0000000000010008E-4</v>
      </c>
      <c r="V25" s="112">
        <f>_xll.qlQuoteValue(P25,_xll.ohTrigger(Trigger,Trigger1Y,InterestRatesTrigger))</f>
        <v>5.0000000000000001E-4</v>
      </c>
      <c r="W25" s="110" t="b">
        <f t="shared" si="8"/>
        <v>1</v>
      </c>
      <c r="X25" s="146">
        <f t="shared" si="9"/>
        <v>1.0007186052041206E-12</v>
      </c>
      <c r="Y25" s="171" t="b">
        <f>ABS(X25/10000)&lt;=ABS('General Settings'!$D$33)</f>
        <v>1</v>
      </c>
      <c r="AA25" s="62" t="e">
        <v>#N/A</v>
      </c>
    </row>
    <row r="26" spans="3:27" x14ac:dyDescent="0.2">
      <c r="M26" s="110" t="s">
        <v>146</v>
      </c>
      <c r="N26" s="110" t="s">
        <v>64</v>
      </c>
      <c r="O26" s="110" t="str">
        <f t="shared" si="6"/>
        <v>16M</v>
      </c>
      <c r="P26" s="110" t="str">
        <f t="shared" si="7"/>
        <v>EUR4x16F_Quote</v>
      </c>
      <c r="Q26" s="142"/>
      <c r="R26" s="111">
        <f>_xll.qlInterestRateIndexFixingDate(Index1Y,S26)</f>
        <v>42479</v>
      </c>
      <c r="S26" s="111">
        <f>_xll.qlCalendarAdvance(Calendar,SettlementDate,N26,"mf",TRUE)</f>
        <v>42481</v>
      </c>
      <c r="T26" s="111">
        <f>_xll.qlCalendarAdvance(Calendar,SettlementDate,O26,"mf",TRUE)</f>
        <v>42846</v>
      </c>
      <c r="U26" s="112">
        <f>_xll.qlIndexFixing(Index1Y,R26,TRUE,_xll.ohTrigger(Trigger,Trigger1Y,InterestRatesTrigger))</f>
        <v>5.099999999990158E-4</v>
      </c>
      <c r="V26" s="112">
        <f>_xll.qlQuoteValue(P26,_xll.ohTrigger(Trigger,Trigger1Y,InterestRatesTrigger))</f>
        <v>5.1000000000000004E-4</v>
      </c>
      <c r="W26" s="110" t="b">
        <f t="shared" si="8"/>
        <v>1</v>
      </c>
      <c r="X26" s="146">
        <f t="shared" si="9"/>
        <v>-9.8423873218234093E-12</v>
      </c>
      <c r="Y26" s="171" t="b">
        <f>ABS(X26/10000)&lt;=ABS('General Settings'!$D$33)</f>
        <v>1</v>
      </c>
      <c r="AA26" s="62" t="e">
        <v>#N/A</v>
      </c>
    </row>
    <row r="27" spans="3:27" x14ac:dyDescent="0.2">
      <c r="M27" s="110" t="s">
        <v>146</v>
      </c>
      <c r="N27" s="110" t="s">
        <v>65</v>
      </c>
      <c r="O27" s="110" t="str">
        <f t="shared" si="6"/>
        <v>17M</v>
      </c>
      <c r="P27" s="110" t="str">
        <f t="shared" si="7"/>
        <v>EUR5x17F_Quote</v>
      </c>
      <c r="Q27" s="142"/>
      <c r="R27" s="111">
        <f>_xll.qlInterestRateIndexFixingDate(Index1Y,S27)</f>
        <v>42509</v>
      </c>
      <c r="S27" s="111">
        <f>_xll.qlCalendarAdvance(Calendar,SettlementDate,N27,"mf",TRUE)</f>
        <v>42513</v>
      </c>
      <c r="T27" s="111">
        <f>_xll.qlCalendarAdvance(Calendar,SettlementDate,O27,"mf",TRUE)</f>
        <v>42877</v>
      </c>
      <c r="U27" s="112">
        <f>_xll.qlIndexFixing(Index1Y,R27,TRUE,_xll.ohTrigger(Trigger,Trigger1Y,InterestRatesTrigger))</f>
        <v>5.3000000123727979E-4</v>
      </c>
      <c r="V27" s="112">
        <f>_xll.qlQuoteValue(P27,_xll.ohTrigger(Trigger,Trigger1Y,InterestRatesTrigger))</f>
        <v>5.2999999999999998E-4</v>
      </c>
      <c r="W27" s="110" t="b">
        <f t="shared" si="8"/>
        <v>1</v>
      </c>
      <c r="X27" s="146">
        <f t="shared" si="9"/>
        <v>1.2372798098569948E-8</v>
      </c>
      <c r="Y27" s="171" t="b">
        <f>ABS(X27/10000)&lt;=ABS('General Settings'!$D$33)</f>
        <v>1</v>
      </c>
      <c r="AA27" s="62" t="e">
        <v>#N/A</v>
      </c>
    </row>
    <row r="28" spans="3:27" x14ac:dyDescent="0.2">
      <c r="M28" s="110" t="s">
        <v>146</v>
      </c>
      <c r="N28" s="110" t="s">
        <v>32</v>
      </c>
      <c r="O28" s="110" t="str">
        <f t="shared" si="6"/>
        <v>18M</v>
      </c>
      <c r="P28" s="110" t="str">
        <f t="shared" si="7"/>
        <v>EUR6x18F_Quote</v>
      </c>
      <c r="Q28" s="142"/>
      <c r="R28" s="111">
        <f>_xll.qlInterestRateIndexFixingDate(Index1Y,S28)</f>
        <v>42538</v>
      </c>
      <c r="S28" s="111">
        <f>_xll.qlCalendarAdvance(Calendar,SettlementDate,N28,"mf",TRUE)</f>
        <v>42542</v>
      </c>
      <c r="T28" s="111">
        <f>_xll.qlCalendarAdvance(Calendar,SettlementDate,O28,"mf",TRUE)</f>
        <v>42907</v>
      </c>
      <c r="U28" s="112">
        <f>_xll.qlIndexFixing(Index1Y,R28,TRUE,_xll.ohTrigger(Trigger,Trigger1Y,InterestRatesTrigger))</f>
        <v>5.3999999998787895E-4</v>
      </c>
      <c r="V28" s="112">
        <f>_xll.qlQuoteValue(P28,_xll.ohTrigger(Trigger,Trigger1Y,InterestRatesTrigger))</f>
        <v>5.4000000000000001E-4</v>
      </c>
      <c r="W28" s="110" t="b">
        <f t="shared" si="8"/>
        <v>1</v>
      </c>
      <c r="X28" s="146">
        <f t="shared" si="9"/>
        <v>-1.2121055027736194E-10</v>
      </c>
      <c r="Y28" s="171" t="b">
        <f>ABS(X28/10000)&lt;=ABS('General Settings'!$D$33)</f>
        <v>1</v>
      </c>
      <c r="AA28" s="62" t="e">
        <v>#N/A</v>
      </c>
    </row>
    <row r="29" spans="3:27" x14ac:dyDescent="0.2">
      <c r="M29" s="110" t="s">
        <v>146</v>
      </c>
      <c r="N29" s="110" t="s">
        <v>66</v>
      </c>
      <c r="O29" s="110" t="str">
        <f t="shared" si="6"/>
        <v>19M</v>
      </c>
      <c r="P29" s="110" t="str">
        <f t="shared" si="7"/>
        <v>EUR7x19F_Quote</v>
      </c>
      <c r="Q29" s="142"/>
      <c r="R29" s="111">
        <f>_xll.qlInterestRateIndexFixingDate(Index1Y,S29)</f>
        <v>42570</v>
      </c>
      <c r="S29" s="111">
        <f>_xll.qlCalendarAdvance(Calendar,SettlementDate,N29,"mf",TRUE)</f>
        <v>42572</v>
      </c>
      <c r="T29" s="111">
        <f>_xll.qlCalendarAdvance(Calendar,SettlementDate,O29,"mf",TRUE)</f>
        <v>42937</v>
      </c>
      <c r="U29" s="112">
        <f>_xll.qlIndexFixing(Index1Y,R29,TRUE,_xll.ohTrigger(Trigger,Trigger1Y,InterestRatesTrigger))</f>
        <v>5.800000000010622E-4</v>
      </c>
      <c r="V29" s="112">
        <f>_xll.qlQuoteValue(P29,_xll.ohTrigger(Trigger,Trigger1Y,InterestRatesTrigger))</f>
        <v>5.8E-4</v>
      </c>
      <c r="W29" s="110" t="b">
        <f t="shared" si="8"/>
        <v>1</v>
      </c>
      <c r="X29" s="146">
        <f t="shared" si="9"/>
        <v>1.0621928683840487E-11</v>
      </c>
      <c r="Y29" s="171" t="b">
        <f>ABS(X29/10000)&lt;=ABS('General Settings'!$D$33)</f>
        <v>1</v>
      </c>
      <c r="AA29" s="62" t="e">
        <v>#N/A</v>
      </c>
    </row>
    <row r="30" spans="3:27" x14ac:dyDescent="0.2">
      <c r="M30" s="110" t="s">
        <v>146</v>
      </c>
      <c r="N30" s="110" t="s">
        <v>67</v>
      </c>
      <c r="O30" s="110" t="str">
        <f t="shared" si="6"/>
        <v>20M</v>
      </c>
      <c r="P30" s="110" t="str">
        <f t="shared" si="7"/>
        <v>EUR8x20F_Quote</v>
      </c>
      <c r="Q30" s="142"/>
      <c r="R30" s="111">
        <f>_xll.qlInterestRateIndexFixingDate(Index1Y,S30)</f>
        <v>42600</v>
      </c>
      <c r="S30" s="111">
        <f>_xll.qlCalendarAdvance(Calendar,SettlementDate,N30,"mf",TRUE)</f>
        <v>42604</v>
      </c>
      <c r="T30" s="111">
        <f>_xll.qlCalendarAdvance(Calendar,SettlementDate,O30,"mf",TRUE)</f>
        <v>42968</v>
      </c>
      <c r="U30" s="112">
        <f>_xll.qlIndexFixing(Index1Y,R30,TRUE,_xll.ohTrigger(Trigger,Trigger1Y,InterestRatesTrigger))</f>
        <v>6.200000000970285E-4</v>
      </c>
      <c r="V30" s="112">
        <f>_xll.qlQuoteValue(P30,_xll.ohTrigger(Trigger,Trigger1Y,InterestRatesTrigger))</f>
        <v>6.2E-4</v>
      </c>
      <c r="W30" s="110" t="b">
        <f t="shared" si="8"/>
        <v>1</v>
      </c>
      <c r="X30" s="146">
        <f t="shared" si="9"/>
        <v>9.7028505022245248E-10</v>
      </c>
      <c r="Y30" s="171" t="b">
        <f>ABS(X30/10000)&lt;=ABS('General Settings'!$D$33)</f>
        <v>1</v>
      </c>
      <c r="AA30" s="62" t="e">
        <v>#N/A</v>
      </c>
    </row>
    <row r="31" spans="3:27" x14ac:dyDescent="0.2">
      <c r="M31" s="110" t="s">
        <v>146</v>
      </c>
      <c r="N31" s="110" t="s">
        <v>68</v>
      </c>
      <c r="O31" s="110" t="str">
        <f t="shared" si="6"/>
        <v>21M</v>
      </c>
      <c r="P31" s="110" t="str">
        <f t="shared" si="7"/>
        <v>EUR9x21F_Quote</v>
      </c>
      <c r="Q31" s="142"/>
      <c r="R31" s="111">
        <f>_xll.qlInterestRateIndexFixingDate(Index1Y,S31)</f>
        <v>42632</v>
      </c>
      <c r="S31" s="111">
        <f>_xll.qlCalendarAdvance(Calendar,SettlementDate,N31,"mf",TRUE)</f>
        <v>42634</v>
      </c>
      <c r="T31" s="111">
        <f>_xll.qlCalendarAdvance(Calendar,SettlementDate,O31,"mf",TRUE)</f>
        <v>42999</v>
      </c>
      <c r="U31" s="112">
        <f>_xll.qlIndexFixing(Index1Y,R31,TRUE,_xll.ohTrigger(Trigger,Trigger1Y,InterestRatesTrigger))</f>
        <v>6.6999999998341986E-4</v>
      </c>
      <c r="V31" s="112">
        <f>_xll.qlQuoteValue(P31,_xll.ohTrigger(Trigger,Trigger1Y,InterestRatesTrigger))</f>
        <v>6.7000000000000002E-4</v>
      </c>
      <c r="W31" s="110" t="b">
        <f t="shared" si="8"/>
        <v>1</v>
      </c>
      <c r="X31" s="146">
        <f t="shared" si="9"/>
        <v>-1.6580161722734577E-10</v>
      </c>
      <c r="Y31" s="171" t="b">
        <f>ABS(X31/10000)&lt;=ABS('General Settings'!$D$33)</f>
        <v>1</v>
      </c>
      <c r="AA31" s="62" t="e">
        <v>#N/A</v>
      </c>
    </row>
    <row r="32" spans="3:27" x14ac:dyDescent="0.2">
      <c r="M32" s="110" t="s">
        <v>146</v>
      </c>
      <c r="N32" s="110" t="s">
        <v>69</v>
      </c>
      <c r="O32" s="110" t="str">
        <f t="shared" si="6"/>
        <v>22M</v>
      </c>
      <c r="P32" s="110" t="str">
        <f t="shared" si="7"/>
        <v>EUR10x22F_Quote</v>
      </c>
      <c r="Q32" s="142"/>
      <c r="R32" s="111">
        <f>_xll.qlInterestRateIndexFixingDate(Index1Y,S32)</f>
        <v>42662</v>
      </c>
      <c r="S32" s="111">
        <f>_xll.qlCalendarAdvance(Calendar,SettlementDate,N32,"mf",TRUE)</f>
        <v>42664</v>
      </c>
      <c r="T32" s="111">
        <f>_xll.qlCalendarAdvance(Calendar,SettlementDate,O32,"mf",TRUE)</f>
        <v>43031</v>
      </c>
      <c r="U32" s="112">
        <f>_xll.qlIndexFixing(Index1Y,R32,TRUE,_xll.ohTrigger(Trigger,Trigger1Y,InterestRatesTrigger))</f>
        <v>7.4999999999070136E-4</v>
      </c>
      <c r="V32" s="112">
        <f>_xll.qlQuoteValue(P32,_xll.ohTrigger(Trigger,Trigger1Y,InterestRatesTrigger))</f>
        <v>7.5000000000000012E-4</v>
      </c>
      <c r="W32" s="110" t="b">
        <f t="shared" si="8"/>
        <v>1</v>
      </c>
      <c r="X32" s="146">
        <f t="shared" si="9"/>
        <v>-9.2987683525391773E-11</v>
      </c>
      <c r="Y32" s="171" t="b">
        <f>ABS(X32/10000)&lt;=ABS('General Settings'!$D$33)</f>
        <v>1</v>
      </c>
      <c r="AA32" s="62" t="e">
        <v>#N/A</v>
      </c>
    </row>
    <row r="33" spans="13:27" x14ac:dyDescent="0.2">
      <c r="M33" s="110" t="s">
        <v>146</v>
      </c>
      <c r="N33" s="110" t="s">
        <v>70</v>
      </c>
      <c r="O33" s="110" t="str">
        <f t="shared" si="6"/>
        <v>23M</v>
      </c>
      <c r="P33" s="110" t="str">
        <f t="shared" si="7"/>
        <v>EUR11x23F_Quote</v>
      </c>
      <c r="Q33" s="142"/>
      <c r="R33" s="111">
        <f>_xll.qlInterestRateIndexFixingDate(Index1Y,S33)</f>
        <v>42691</v>
      </c>
      <c r="S33" s="111">
        <f>_xll.qlCalendarAdvance(Calendar,SettlementDate,N33,"mf",TRUE)</f>
        <v>42695</v>
      </c>
      <c r="T33" s="111">
        <f>_xll.qlCalendarAdvance(Calendar,SettlementDate,O33,"mf",TRUE)</f>
        <v>43060</v>
      </c>
      <c r="U33" s="112">
        <f>_xll.qlIndexFixing(Index1Y,R33,TRUE,_xll.ohTrigger(Trigger,Trigger1Y,InterestRatesTrigger))</f>
        <v>8.1999999998314324E-4</v>
      </c>
      <c r="V33" s="112">
        <f>_xll.qlQuoteValue(P33,_xll.ohTrigger(Trigger,Trigger1Y,InterestRatesTrigger))</f>
        <v>8.200000000000002E-4</v>
      </c>
      <c r="W33" s="110" t="b">
        <f t="shared" si="8"/>
        <v>1</v>
      </c>
      <c r="X33" s="146">
        <f t="shared" si="9"/>
        <v>-1.6856958537370126E-10</v>
      </c>
      <c r="Y33" s="171" t="b">
        <f>ABS(X33/10000)&lt;=ABS('General Settings'!$D$33)</f>
        <v>1</v>
      </c>
      <c r="AA33" s="62" t="e">
        <v>#N/A</v>
      </c>
    </row>
    <row r="34" spans="13:27" x14ac:dyDescent="0.2">
      <c r="M34" s="110" t="s">
        <v>146</v>
      </c>
      <c r="N34" s="110" t="s">
        <v>102</v>
      </c>
      <c r="O34" s="110" t="str">
        <f t="shared" si="6"/>
        <v>24M</v>
      </c>
      <c r="P34" s="110" t="str">
        <f t="shared" si="7"/>
        <v>EUR12x24F_Quote</v>
      </c>
      <c r="Q34" s="142"/>
      <c r="R34" s="111">
        <f>_xll.qlInterestRateIndexFixingDate(Index1Y,S34)</f>
        <v>42723</v>
      </c>
      <c r="S34" s="111">
        <f>_xll.qlCalendarAdvance(Calendar,SettlementDate,N34,"mf",TRUE)</f>
        <v>42725</v>
      </c>
      <c r="T34" s="111">
        <f>_xll.qlCalendarAdvance(Calendar,SettlementDate,O34,"mf",TRUE)</f>
        <v>43090</v>
      </c>
      <c r="U34" s="112">
        <f>_xll.qlIndexFixing(Index1Y,R34,TRUE,_xll.ohTrigger(Trigger,Trigger1Y,InterestRatesTrigger))</f>
        <v>8.9999999997665927E-4</v>
      </c>
      <c r="V34" s="112">
        <f>_xll.qlQuoteValue(P34,_xll.ohTrigger(Trigger,Trigger1Y,InterestRatesTrigger))</f>
        <v>8.9999999999999998E-4</v>
      </c>
      <c r="W34" s="110" t="b">
        <f t="shared" si="8"/>
        <v>1</v>
      </c>
      <c r="X34" s="146">
        <f t="shared" si="9"/>
        <v>-2.3340704369267939E-10</v>
      </c>
      <c r="Y34" s="171" t="b">
        <f>ABS(X34/10000)&lt;=ABS('General Settings'!$D$33)</f>
        <v>1</v>
      </c>
      <c r="AA34" s="62" t="e">
        <v>#N/A</v>
      </c>
    </row>
    <row r="35" spans="13:27" x14ac:dyDescent="0.2">
      <c r="M35" s="114" t="s">
        <v>146</v>
      </c>
      <c r="N35" s="114" t="s">
        <v>103</v>
      </c>
      <c r="O35" s="114" t="str">
        <f t="shared" si="6"/>
        <v>36M</v>
      </c>
      <c r="P35" s="114" t="str">
        <f t="shared" si="7"/>
        <v>EUR24x36F_Quote</v>
      </c>
      <c r="Q35" s="143"/>
      <c r="R35" s="115">
        <f>_xll.qlInterestRateIndexFixingDate(Index1Y,S35)</f>
        <v>43088</v>
      </c>
      <c r="S35" s="115">
        <f>_xll.qlCalendarAdvance(Calendar,SettlementDate,N35,"mf",TRUE)</f>
        <v>43090</v>
      </c>
      <c r="T35" s="115">
        <f>_xll.qlCalendarAdvance(Calendar,SettlementDate,O35,"mf",TRUE)</f>
        <v>43455</v>
      </c>
      <c r="U35" s="116">
        <f>_xll.qlIndexFixing(Index1Y,R35,TRUE,_xll.ohTrigger(Trigger,Trigger1Y,InterestRatesTrigger))</f>
        <v>3.1503531502878575E-3</v>
      </c>
      <c r="V35" s="116">
        <f>_xll.qlQuoteValue(P35,_xll.ohTrigger(Trigger,Trigger1Y,InterestRatesTrigger))</f>
        <v>3.1099999999999995E-3</v>
      </c>
      <c r="W35" s="114" t="b">
        <f t="shared" si="8"/>
        <v>1</v>
      </c>
      <c r="X35" s="158">
        <f t="shared" si="9"/>
        <v>0.40353150287858031</v>
      </c>
      <c r="Y35" s="172" t="b">
        <f>ABS(X35/10000)&lt;=ABS('General Settings'!$D$33)</f>
        <v>1</v>
      </c>
      <c r="AA35" s="62" t="e">
        <v>#N/A</v>
      </c>
    </row>
    <row r="36" spans="13:27" x14ac:dyDescent="0.2">
      <c r="W36" s="62"/>
      <c r="X36" s="63"/>
    </row>
    <row r="37" spans="13:27" x14ac:dyDescent="0.2">
      <c r="W37" s="62"/>
      <c r="X37" s="63"/>
    </row>
    <row r="38" spans="13:27" x14ac:dyDescent="0.2">
      <c r="W38" s="62"/>
      <c r="X38" s="63"/>
    </row>
    <row r="39" spans="13:27" x14ac:dyDescent="0.2">
      <c r="W39" s="62"/>
      <c r="X39" s="63"/>
    </row>
    <row r="40" spans="13:27" x14ac:dyDescent="0.2">
      <c r="W40" s="62"/>
      <c r="X40" s="63"/>
    </row>
    <row r="41" spans="13:27" x14ac:dyDescent="0.2">
      <c r="W41" s="62"/>
      <c r="X41" s="63"/>
    </row>
    <row r="42" spans="13:27" x14ac:dyDescent="0.2">
      <c r="W42" s="62"/>
      <c r="X42" s="63"/>
    </row>
    <row r="43" spans="13:27" x14ac:dyDescent="0.2">
      <c r="W43" s="62"/>
      <c r="X43" s="63"/>
    </row>
    <row r="44" spans="13:27" x14ac:dyDescent="0.2">
      <c r="W44" s="62"/>
      <c r="X44" s="63"/>
    </row>
    <row r="45" spans="13:27" x14ac:dyDescent="0.2">
      <c r="W45" s="62"/>
      <c r="X45" s="63"/>
    </row>
    <row r="46" spans="13:27" x14ac:dyDescent="0.2">
      <c r="W46" s="62"/>
      <c r="X46" s="63"/>
    </row>
    <row r="47" spans="13:27" x14ac:dyDescent="0.2">
      <c r="W47" s="62"/>
      <c r="X47" s="63"/>
    </row>
    <row r="48" spans="13:27" x14ac:dyDescent="0.2">
      <c r="W48" s="62"/>
      <c r="X48" s="63"/>
    </row>
    <row r="49" spans="23:24" x14ac:dyDescent="0.2">
      <c r="W49" s="62"/>
      <c r="X49" s="63"/>
    </row>
    <row r="50" spans="23:24" x14ac:dyDescent="0.2">
      <c r="W50" s="62"/>
      <c r="X50" s="63"/>
    </row>
    <row r="51" spans="23:24" x14ac:dyDescent="0.2">
      <c r="W51" s="62"/>
      <c r="X51" s="63"/>
    </row>
    <row r="52" spans="23:24" x14ac:dyDescent="0.2">
      <c r="W52" s="62"/>
      <c r="X52" s="63"/>
    </row>
    <row r="53" spans="23:24" x14ac:dyDescent="0.2">
      <c r="W53" s="62"/>
      <c r="X53" s="63"/>
    </row>
    <row r="54" spans="23:24" x14ac:dyDescent="0.2">
      <c r="W54" s="62"/>
      <c r="X54" s="63"/>
    </row>
    <row r="55" spans="23:24" x14ac:dyDescent="0.2">
      <c r="W55" s="62"/>
      <c r="X55" s="63"/>
    </row>
    <row r="56" spans="23:24" x14ac:dyDescent="0.2">
      <c r="W56" s="62"/>
      <c r="X56" s="63"/>
    </row>
    <row r="57" spans="23:24" x14ac:dyDescent="0.2">
      <c r="W57" s="62"/>
      <c r="X57" s="63"/>
    </row>
    <row r="58" spans="23:24" x14ac:dyDescent="0.2">
      <c r="W58" s="62"/>
      <c r="X58" s="63"/>
    </row>
    <row r="59" spans="23:24" x14ac:dyDescent="0.2">
      <c r="W59" s="62"/>
      <c r="X59" s="63"/>
    </row>
    <row r="60" spans="23:24" x14ac:dyDescent="0.2">
      <c r="W60" s="62"/>
      <c r="X60" s="63"/>
    </row>
    <row r="61" spans="23:24" x14ac:dyDescent="0.2">
      <c r="W61" s="62"/>
      <c r="X61" s="63"/>
    </row>
    <row r="62" spans="23:24" x14ac:dyDescent="0.2">
      <c r="W62" s="62"/>
      <c r="X62" s="63"/>
    </row>
    <row r="63" spans="23:24" x14ac:dyDescent="0.2">
      <c r="W63" s="62"/>
      <c r="X63" s="63"/>
    </row>
    <row r="64" spans="23:24" x14ac:dyDescent="0.2">
      <c r="W64" s="62"/>
      <c r="X64" s="63"/>
    </row>
    <row r="65" spans="10:24" x14ac:dyDescent="0.2">
      <c r="W65" s="62"/>
      <c r="X65" s="63"/>
    </row>
    <row r="66" spans="10:24" x14ac:dyDescent="0.2">
      <c r="W66" s="62"/>
      <c r="X66" s="63"/>
    </row>
    <row r="67" spans="10:24" x14ac:dyDescent="0.2">
      <c r="W67" s="62"/>
      <c r="X67" s="63"/>
    </row>
    <row r="68" spans="10:24" x14ac:dyDescent="0.2">
      <c r="W68" s="62"/>
      <c r="X68" s="63"/>
    </row>
    <row r="69" spans="10:24" x14ac:dyDescent="0.2">
      <c r="W69" s="62"/>
      <c r="X69" s="63"/>
    </row>
    <row r="70" spans="10:24" x14ac:dyDescent="0.2">
      <c r="W70" s="62"/>
      <c r="X70" s="63"/>
    </row>
    <row r="71" spans="10:24" x14ac:dyDescent="0.2">
      <c r="J71" s="62"/>
      <c r="K71" s="62"/>
      <c r="L71" s="62"/>
      <c r="W71" s="62"/>
      <c r="X71" s="63"/>
    </row>
    <row r="72" spans="10:24" x14ac:dyDescent="0.2">
      <c r="W72" s="62"/>
      <c r="X72" s="63"/>
    </row>
    <row r="73" spans="10:24" x14ac:dyDescent="0.2">
      <c r="W73" s="62"/>
      <c r="X73" s="63"/>
    </row>
    <row r="74" spans="10:24" x14ac:dyDescent="0.2">
      <c r="W74" s="62"/>
      <c r="X74" s="63"/>
    </row>
    <row r="75" spans="10:24" x14ac:dyDescent="0.2">
      <c r="W75" s="62"/>
      <c r="X75" s="63"/>
    </row>
    <row r="76" spans="10:24" x14ac:dyDescent="0.2">
      <c r="W76" s="62"/>
      <c r="X76" s="63"/>
    </row>
    <row r="77" spans="10:24" x14ac:dyDescent="0.2">
      <c r="W77" s="62"/>
      <c r="X77" s="63"/>
    </row>
    <row r="78" spans="10:24" x14ac:dyDescent="0.2">
      <c r="W78" s="62"/>
      <c r="X78" s="63"/>
    </row>
    <row r="79" spans="10:24" x14ac:dyDescent="0.2">
      <c r="W79" s="62"/>
      <c r="X79" s="63"/>
    </row>
    <row r="80" spans="10:24" x14ac:dyDescent="0.2">
      <c r="W80" s="62"/>
      <c r="X80" s="63"/>
    </row>
    <row r="81" spans="23:24" x14ac:dyDescent="0.2">
      <c r="W81" s="62"/>
      <c r="X81" s="63"/>
    </row>
    <row r="82" spans="23:24" x14ac:dyDescent="0.2">
      <c r="W82" s="62"/>
      <c r="X82" s="63"/>
    </row>
    <row r="83" spans="23:24" x14ac:dyDescent="0.2">
      <c r="W83" s="62"/>
      <c r="X83" s="63"/>
    </row>
    <row r="84" spans="23:24" x14ac:dyDescent="0.2">
      <c r="W84" s="62"/>
      <c r="X84" s="63"/>
    </row>
    <row r="85" spans="23:24" x14ac:dyDescent="0.2">
      <c r="W85" s="62"/>
      <c r="X85" s="63"/>
    </row>
    <row r="86" spans="23:24" x14ac:dyDescent="0.2">
      <c r="W86" s="62"/>
      <c r="X86" s="63"/>
    </row>
    <row r="87" spans="23:24" x14ac:dyDescent="0.2">
      <c r="W87" s="62"/>
      <c r="X87" s="63"/>
    </row>
    <row r="88" spans="23:24" x14ac:dyDescent="0.2">
      <c r="W88" s="62"/>
      <c r="X88" s="63"/>
    </row>
    <row r="89" spans="23:24" x14ac:dyDescent="0.2">
      <c r="W89" s="62"/>
      <c r="X89" s="63"/>
    </row>
    <row r="90" spans="23:24" x14ac:dyDescent="0.2">
      <c r="W90" s="62"/>
      <c r="X90" s="63"/>
    </row>
    <row r="91" spans="23:24" x14ac:dyDescent="0.2">
      <c r="W91" s="62"/>
      <c r="X91" s="63"/>
    </row>
    <row r="92" spans="23:24" x14ac:dyDescent="0.2">
      <c r="W92" s="62"/>
      <c r="X92" s="63"/>
    </row>
    <row r="93" spans="23:24" x14ac:dyDescent="0.2">
      <c r="W93" s="62"/>
      <c r="X93" s="63"/>
    </row>
    <row r="94" spans="23:24" x14ac:dyDescent="0.2">
      <c r="W94" s="62"/>
      <c r="X94" s="63"/>
    </row>
    <row r="95" spans="23:24" x14ac:dyDescent="0.2">
      <c r="W95" s="62"/>
      <c r="X95" s="63"/>
    </row>
    <row r="96" spans="23:24" x14ac:dyDescent="0.2">
      <c r="W96" s="62"/>
      <c r="X96" s="63"/>
    </row>
    <row r="97" spans="23:24" x14ac:dyDescent="0.2">
      <c r="W97" s="62"/>
      <c r="X97" s="63"/>
    </row>
    <row r="98" spans="23:24" x14ac:dyDescent="0.2">
      <c r="W98" s="62"/>
      <c r="X98" s="63"/>
    </row>
    <row r="99" spans="23:24" x14ac:dyDescent="0.2">
      <c r="W99" s="62"/>
      <c r="X99" s="63"/>
    </row>
    <row r="100" spans="23:24" x14ac:dyDescent="0.2">
      <c r="W100" s="62"/>
      <c r="X100" s="63"/>
    </row>
    <row r="101" spans="23:24" x14ac:dyDescent="0.2">
      <c r="W101" s="62"/>
      <c r="X101" s="63"/>
    </row>
    <row r="102" spans="23:24" x14ac:dyDescent="0.2">
      <c r="W102" s="62"/>
      <c r="X102" s="63"/>
    </row>
    <row r="103" spans="23:24" x14ac:dyDescent="0.2">
      <c r="W103" s="62"/>
      <c r="X103" s="63"/>
    </row>
    <row r="104" spans="23:24" x14ac:dyDescent="0.2">
      <c r="W104" s="62"/>
      <c r="X104" s="63"/>
    </row>
    <row r="105" spans="23:24" x14ac:dyDescent="0.2">
      <c r="W105" s="62"/>
      <c r="X105" s="63"/>
    </row>
    <row r="106" spans="23:24" x14ac:dyDescent="0.2">
      <c r="W106" s="62"/>
      <c r="X106" s="63"/>
    </row>
    <row r="107" spans="23:24" x14ac:dyDescent="0.2">
      <c r="W107" s="62"/>
      <c r="X107" s="63"/>
    </row>
    <row r="108" spans="23:24" x14ac:dyDescent="0.2">
      <c r="W108" s="62"/>
      <c r="X108" s="63"/>
    </row>
    <row r="109" spans="23:24" x14ac:dyDescent="0.2">
      <c r="W109" s="62"/>
      <c r="X109" s="63"/>
    </row>
    <row r="110" spans="23:24" x14ac:dyDescent="0.2">
      <c r="W110" s="62"/>
      <c r="X110" s="63"/>
    </row>
    <row r="111" spans="23:24" x14ac:dyDescent="0.2">
      <c r="W111" s="62"/>
      <c r="X111" s="63"/>
    </row>
    <row r="112" spans="23:24" x14ac:dyDescent="0.2">
      <c r="W112" s="62"/>
      <c r="X112" s="63"/>
    </row>
    <row r="113" spans="23:24" x14ac:dyDescent="0.2">
      <c r="W113" s="62"/>
      <c r="X113" s="63"/>
    </row>
    <row r="114" spans="23:24" x14ac:dyDescent="0.2">
      <c r="W114" s="62"/>
      <c r="X114" s="63"/>
    </row>
    <row r="115" spans="23:24" x14ac:dyDescent="0.2">
      <c r="W115" s="62"/>
      <c r="X115" s="63"/>
    </row>
    <row r="116" spans="23:24" x14ac:dyDescent="0.2">
      <c r="W116" s="62"/>
      <c r="X116" s="63"/>
    </row>
    <row r="117" spans="23:24" x14ac:dyDescent="0.2">
      <c r="W117" s="62"/>
      <c r="X117" s="63"/>
    </row>
    <row r="118" spans="23:24" x14ac:dyDescent="0.2">
      <c r="W118" s="62"/>
      <c r="X118" s="63"/>
    </row>
    <row r="119" spans="23:24" x14ac:dyDescent="0.2">
      <c r="W119" s="62"/>
      <c r="X119" s="63"/>
    </row>
    <row r="120" spans="23:24" x14ac:dyDescent="0.2">
      <c r="W120" s="62"/>
      <c r="X120" s="63"/>
    </row>
    <row r="121" spans="23:24" x14ac:dyDescent="0.2">
      <c r="W121" s="62"/>
      <c r="X121" s="63"/>
    </row>
    <row r="122" spans="23:24" x14ac:dyDescent="0.2">
      <c r="W122" s="62"/>
      <c r="X122" s="63"/>
    </row>
    <row r="123" spans="23:24" x14ac:dyDescent="0.2">
      <c r="W123" s="62"/>
      <c r="X123" s="63"/>
    </row>
    <row r="124" spans="23:24" x14ac:dyDescent="0.2">
      <c r="W124" s="62"/>
      <c r="X124" s="63"/>
    </row>
    <row r="125" spans="23:24" x14ac:dyDescent="0.2">
      <c r="W125" s="62"/>
      <c r="X125" s="63"/>
    </row>
    <row r="126" spans="23:24" x14ac:dyDescent="0.2">
      <c r="W126" s="62"/>
      <c r="X126" s="63"/>
    </row>
    <row r="127" spans="23:24" x14ac:dyDescent="0.2">
      <c r="W127" s="62"/>
      <c r="X127" s="63"/>
    </row>
    <row r="128" spans="23:24" x14ac:dyDescent="0.2">
      <c r="W128" s="62"/>
      <c r="X128" s="63"/>
    </row>
    <row r="129" spans="23:24" x14ac:dyDescent="0.2">
      <c r="W129" s="62"/>
      <c r="X129" s="63"/>
    </row>
    <row r="130" spans="23:24" x14ac:dyDescent="0.2">
      <c r="W130" s="62"/>
      <c r="X130" s="63"/>
    </row>
    <row r="131" spans="23:24" x14ac:dyDescent="0.2">
      <c r="W131" s="62"/>
      <c r="X131" s="63"/>
    </row>
    <row r="132" spans="23:24" x14ac:dyDescent="0.2">
      <c r="W132" s="62"/>
      <c r="X132" s="63"/>
    </row>
    <row r="133" spans="23:24" x14ac:dyDescent="0.2">
      <c r="W133" s="62"/>
      <c r="X133" s="63"/>
    </row>
    <row r="134" spans="23:24" x14ac:dyDescent="0.2">
      <c r="W134" s="62"/>
      <c r="X134" s="63"/>
    </row>
    <row r="135" spans="23:24" x14ac:dyDescent="0.2">
      <c r="W135" s="62"/>
      <c r="X135" s="63"/>
    </row>
    <row r="136" spans="23:24" x14ac:dyDescent="0.2">
      <c r="W136" s="62"/>
      <c r="X136" s="63"/>
    </row>
    <row r="137" spans="23:24" x14ac:dyDescent="0.2">
      <c r="W137" s="62"/>
      <c r="X137" s="63"/>
    </row>
    <row r="138" spans="23:24" x14ac:dyDescent="0.2">
      <c r="W138" s="62"/>
      <c r="X138" s="63"/>
    </row>
    <row r="139" spans="23:24" x14ac:dyDescent="0.2">
      <c r="W139" s="62"/>
      <c r="X139" s="63"/>
    </row>
    <row r="140" spans="23:24" x14ac:dyDescent="0.2">
      <c r="W140" s="62"/>
      <c r="X140" s="63"/>
    </row>
    <row r="141" spans="23:24" x14ac:dyDescent="0.2">
      <c r="W141" s="62"/>
      <c r="X141" s="63"/>
    </row>
    <row r="142" spans="23:24" x14ac:dyDescent="0.2">
      <c r="W142" s="62"/>
      <c r="X142" s="63"/>
    </row>
    <row r="143" spans="23:24" x14ac:dyDescent="0.2">
      <c r="W143" s="62"/>
      <c r="X143" s="63"/>
    </row>
    <row r="144" spans="23:24" x14ac:dyDescent="0.2">
      <c r="W144" s="62"/>
      <c r="X144" s="63"/>
    </row>
    <row r="145" spans="23:24" x14ac:dyDescent="0.2">
      <c r="W145" s="62"/>
      <c r="X145" s="63"/>
    </row>
    <row r="146" spans="23:24" x14ac:dyDescent="0.2">
      <c r="W146" s="62"/>
      <c r="X146" s="63"/>
    </row>
    <row r="147" spans="23:24" x14ac:dyDescent="0.2">
      <c r="W147" s="62"/>
      <c r="X147" s="63"/>
    </row>
    <row r="148" spans="23:24" x14ac:dyDescent="0.2">
      <c r="W148" s="62"/>
      <c r="X148" s="63"/>
    </row>
    <row r="149" spans="23:24" x14ac:dyDescent="0.2">
      <c r="W149" s="62"/>
      <c r="X149" s="63"/>
    </row>
    <row r="150" spans="23:24" x14ac:dyDescent="0.2">
      <c r="W150" s="62"/>
      <c r="X150" s="63"/>
    </row>
    <row r="151" spans="23:24" x14ac:dyDescent="0.2">
      <c r="W151" s="62"/>
      <c r="X151" s="63"/>
    </row>
    <row r="152" spans="23:24" x14ac:dyDescent="0.2">
      <c r="W152" s="62"/>
      <c r="X152" s="63"/>
    </row>
    <row r="153" spans="23:24" x14ac:dyDescent="0.2">
      <c r="W153" s="62"/>
      <c r="X153" s="63"/>
    </row>
    <row r="154" spans="23:24" x14ac:dyDescent="0.2">
      <c r="W154" s="62"/>
      <c r="X154" s="63"/>
    </row>
    <row r="155" spans="23:24" x14ac:dyDescent="0.2">
      <c r="W155" s="62"/>
      <c r="X155" s="63"/>
    </row>
    <row r="156" spans="23:24" x14ac:dyDescent="0.2">
      <c r="W156" s="62"/>
      <c r="X156" s="63"/>
    </row>
    <row r="157" spans="23:24" x14ac:dyDescent="0.2">
      <c r="W157" s="62"/>
      <c r="X157" s="63"/>
    </row>
    <row r="158" spans="23:24" x14ac:dyDescent="0.2">
      <c r="W158" s="62"/>
      <c r="X158" s="63"/>
    </row>
    <row r="159" spans="23:24" x14ac:dyDescent="0.2">
      <c r="W159" s="62"/>
      <c r="X159" s="63"/>
    </row>
    <row r="160" spans="23:24" x14ac:dyDescent="0.2">
      <c r="W160" s="62"/>
      <c r="X160" s="63"/>
    </row>
    <row r="161" spans="23:24" x14ac:dyDescent="0.2">
      <c r="W161" s="62"/>
      <c r="X161" s="63"/>
    </row>
    <row r="162" spans="23:24" x14ac:dyDescent="0.2">
      <c r="W162" s="62"/>
      <c r="X162" s="63"/>
    </row>
    <row r="163" spans="23:24" x14ac:dyDescent="0.2">
      <c r="W163" s="62"/>
      <c r="X163" s="63"/>
    </row>
    <row r="164" spans="23:24" x14ac:dyDescent="0.2">
      <c r="W164" s="62"/>
      <c r="X164" s="63"/>
    </row>
    <row r="165" spans="23:24" x14ac:dyDescent="0.2">
      <c r="W165" s="62"/>
      <c r="X165" s="63"/>
    </row>
    <row r="166" spans="23:24" x14ac:dyDescent="0.2">
      <c r="W166" s="62"/>
      <c r="X166" s="63"/>
    </row>
    <row r="167" spans="23:24" x14ac:dyDescent="0.2">
      <c r="W167" s="62"/>
      <c r="X167" s="63"/>
    </row>
    <row r="168" spans="23:24" x14ac:dyDescent="0.2">
      <c r="W168" s="62"/>
      <c r="X168" s="63"/>
    </row>
    <row r="169" spans="23:24" x14ac:dyDescent="0.2">
      <c r="W169" s="62"/>
      <c r="X169" s="63"/>
    </row>
    <row r="170" spans="23:24" x14ac:dyDescent="0.2">
      <c r="W170" s="62"/>
      <c r="X170" s="63"/>
    </row>
    <row r="171" spans="23:24" x14ac:dyDescent="0.2">
      <c r="W171" s="62"/>
      <c r="X171" s="63"/>
    </row>
    <row r="172" spans="23:24" x14ac:dyDescent="0.2">
      <c r="W172" s="62"/>
      <c r="X172" s="63"/>
    </row>
    <row r="173" spans="23:24" x14ac:dyDescent="0.2">
      <c r="W173" s="62"/>
      <c r="X173" s="63"/>
    </row>
    <row r="174" spans="23:24" x14ac:dyDescent="0.2">
      <c r="W174" s="62"/>
      <c r="X174" s="63"/>
    </row>
    <row r="175" spans="23:24" x14ac:dyDescent="0.2">
      <c r="W175" s="62"/>
      <c r="X175" s="63"/>
    </row>
    <row r="176" spans="23:24" x14ac:dyDescent="0.2">
      <c r="W176" s="62"/>
      <c r="X176" s="63"/>
    </row>
    <row r="177" spans="23:24" x14ac:dyDescent="0.2">
      <c r="W177" s="62"/>
      <c r="X177" s="63"/>
    </row>
    <row r="178" spans="23:24" x14ac:dyDescent="0.2">
      <c r="W178" s="62"/>
      <c r="X178" s="63"/>
    </row>
    <row r="179" spans="23:24" x14ac:dyDescent="0.2">
      <c r="W179" s="62"/>
      <c r="X179" s="63"/>
    </row>
    <row r="180" spans="23:24" x14ac:dyDescent="0.2">
      <c r="W180" s="62"/>
      <c r="X180" s="63"/>
    </row>
    <row r="181" spans="23:24" x14ac:dyDescent="0.2">
      <c r="W181" s="62"/>
      <c r="X181" s="63"/>
    </row>
    <row r="182" spans="23:24" x14ac:dyDescent="0.2">
      <c r="W182" s="62"/>
      <c r="X182" s="63"/>
    </row>
    <row r="183" spans="23:24" x14ac:dyDescent="0.2">
      <c r="W183" s="62"/>
      <c r="X183" s="63"/>
    </row>
    <row r="184" spans="23:24" x14ac:dyDescent="0.2">
      <c r="W184" s="62"/>
      <c r="X184" s="63"/>
    </row>
    <row r="185" spans="23:24" x14ac:dyDescent="0.2">
      <c r="W185" s="62"/>
      <c r="X185" s="63"/>
    </row>
    <row r="186" spans="23:24" x14ac:dyDescent="0.2">
      <c r="W186" s="62"/>
      <c r="X186" s="63"/>
    </row>
    <row r="187" spans="23:24" x14ac:dyDescent="0.2">
      <c r="W187" s="62"/>
      <c r="X187" s="63"/>
    </row>
    <row r="188" spans="23:24" x14ac:dyDescent="0.2">
      <c r="W188" s="62"/>
      <c r="X188" s="63"/>
    </row>
    <row r="189" spans="23:24" x14ac:dyDescent="0.2">
      <c r="W189" s="62"/>
      <c r="X189" s="63"/>
    </row>
    <row r="190" spans="23:24" x14ac:dyDescent="0.2">
      <c r="W190" s="62"/>
      <c r="X190" s="63"/>
    </row>
    <row r="191" spans="23:24" x14ac:dyDescent="0.2">
      <c r="W191" s="62"/>
      <c r="X191" s="63"/>
    </row>
    <row r="192" spans="23:24" x14ac:dyDescent="0.2">
      <c r="W192" s="62"/>
      <c r="X192" s="63"/>
    </row>
    <row r="193" spans="23:24" x14ac:dyDescent="0.2">
      <c r="W193" s="62"/>
      <c r="X193" s="63"/>
    </row>
    <row r="194" spans="23:24" x14ac:dyDescent="0.2">
      <c r="W194" s="62"/>
      <c r="X194" s="63"/>
    </row>
    <row r="195" spans="23:24" x14ac:dyDescent="0.2">
      <c r="W195" s="62"/>
      <c r="X195" s="63"/>
    </row>
    <row r="196" spans="23:24" x14ac:dyDescent="0.2">
      <c r="W196" s="62"/>
      <c r="X196" s="63"/>
    </row>
    <row r="197" spans="23:24" x14ac:dyDescent="0.2">
      <c r="W197" s="62"/>
      <c r="X197" s="63"/>
    </row>
    <row r="198" spans="23:24" x14ac:dyDescent="0.2">
      <c r="W198" s="62"/>
      <c r="X198" s="63"/>
    </row>
    <row r="199" spans="23:24" x14ac:dyDescent="0.2">
      <c r="W199" s="62"/>
      <c r="X199" s="63"/>
    </row>
    <row r="200" spans="23:24" x14ac:dyDescent="0.2">
      <c r="W200" s="62"/>
      <c r="X200" s="63"/>
    </row>
    <row r="201" spans="23:24" x14ac:dyDescent="0.2">
      <c r="W201" s="62"/>
      <c r="X201" s="63"/>
    </row>
    <row r="202" spans="23:24" x14ac:dyDescent="0.2">
      <c r="W202" s="62"/>
      <c r="X202" s="63"/>
    </row>
    <row r="203" spans="23:24" x14ac:dyDescent="0.2">
      <c r="W203" s="62"/>
      <c r="X203" s="63"/>
    </row>
    <row r="204" spans="23:24" x14ac:dyDescent="0.2">
      <c r="W204" s="62"/>
      <c r="X204" s="63"/>
    </row>
    <row r="205" spans="23:24" x14ac:dyDescent="0.2">
      <c r="W205" s="62"/>
      <c r="X205" s="63"/>
    </row>
    <row r="206" spans="23:24" x14ac:dyDescent="0.2">
      <c r="W206" s="62"/>
      <c r="X206" s="63"/>
    </row>
    <row r="207" spans="23:24" x14ac:dyDescent="0.2">
      <c r="W207" s="62"/>
      <c r="X207" s="63"/>
    </row>
    <row r="208" spans="23:24" x14ac:dyDescent="0.2">
      <c r="W208" s="62"/>
      <c r="X208" s="63"/>
    </row>
    <row r="209" spans="23:24" x14ac:dyDescent="0.2">
      <c r="W209" s="62"/>
      <c r="X209" s="63"/>
    </row>
    <row r="210" spans="23:24" x14ac:dyDescent="0.2">
      <c r="W210" s="62"/>
      <c r="X210" s="63"/>
    </row>
    <row r="211" spans="23:24" x14ac:dyDescent="0.2">
      <c r="W211" s="62"/>
      <c r="X211" s="63"/>
    </row>
    <row r="212" spans="23:24" x14ac:dyDescent="0.2">
      <c r="W212" s="62"/>
      <c r="X212" s="63"/>
    </row>
    <row r="213" spans="23:24" x14ac:dyDescent="0.2">
      <c r="W213" s="62"/>
      <c r="X213" s="63"/>
    </row>
    <row r="214" spans="23:24" x14ac:dyDescent="0.2">
      <c r="W214" s="62"/>
      <c r="X214" s="63"/>
    </row>
    <row r="215" spans="23:24" x14ac:dyDescent="0.2">
      <c r="W215" s="62"/>
      <c r="X215" s="63"/>
    </row>
    <row r="216" spans="23:24" x14ac:dyDescent="0.2">
      <c r="W216" s="62"/>
      <c r="X216" s="63"/>
    </row>
    <row r="217" spans="23:24" x14ac:dyDescent="0.2">
      <c r="W217" s="62"/>
      <c r="X217" s="63"/>
    </row>
    <row r="218" spans="23:24" x14ac:dyDescent="0.2">
      <c r="W218" s="62"/>
      <c r="X218" s="63"/>
    </row>
    <row r="219" spans="23:24" x14ac:dyDescent="0.2">
      <c r="W219" s="62"/>
      <c r="X219" s="63"/>
    </row>
    <row r="220" spans="23:24" x14ac:dyDescent="0.2">
      <c r="W220" s="62"/>
      <c r="X220" s="63"/>
    </row>
    <row r="221" spans="23:24" x14ac:dyDescent="0.2">
      <c r="W221" s="62"/>
      <c r="X221" s="63"/>
    </row>
    <row r="222" spans="23:24" x14ac:dyDescent="0.2">
      <c r="W222" s="62"/>
      <c r="X222" s="63"/>
    </row>
    <row r="223" spans="23:24" x14ac:dyDescent="0.2">
      <c r="W223" s="62"/>
      <c r="X223" s="63"/>
    </row>
    <row r="224" spans="23:24" x14ac:dyDescent="0.2">
      <c r="W224" s="62"/>
      <c r="X224" s="63"/>
    </row>
    <row r="225" spans="23:24" x14ac:dyDescent="0.2">
      <c r="W225" s="62"/>
      <c r="X225" s="63"/>
    </row>
    <row r="226" spans="23:24" x14ac:dyDescent="0.2">
      <c r="W226" s="62"/>
      <c r="X226" s="63"/>
    </row>
    <row r="227" spans="23:24" x14ac:dyDescent="0.2">
      <c r="W227" s="62"/>
      <c r="X227" s="63"/>
    </row>
    <row r="228" spans="23:24" x14ac:dyDescent="0.2">
      <c r="W228" s="62"/>
      <c r="X228" s="63"/>
    </row>
    <row r="229" spans="23:24" x14ac:dyDescent="0.2">
      <c r="W229" s="62"/>
      <c r="X229" s="63"/>
    </row>
    <row r="230" spans="23:24" x14ac:dyDescent="0.2">
      <c r="W230" s="62"/>
      <c r="X230" s="63"/>
    </row>
    <row r="231" spans="23:24" x14ac:dyDescent="0.2">
      <c r="W231" s="62"/>
      <c r="X231" s="63"/>
    </row>
    <row r="232" spans="23:24" x14ac:dyDescent="0.2">
      <c r="W232" s="62"/>
      <c r="X232" s="63"/>
    </row>
    <row r="233" spans="23:24" x14ac:dyDescent="0.2">
      <c r="W233" s="62"/>
      <c r="X233" s="63"/>
    </row>
    <row r="234" spans="23:24" x14ac:dyDescent="0.2">
      <c r="W234" s="62"/>
      <c r="X234" s="63"/>
    </row>
    <row r="235" spans="23:24" x14ac:dyDescent="0.2">
      <c r="W235" s="62"/>
      <c r="X235" s="63"/>
    </row>
    <row r="236" spans="23:24" x14ac:dyDescent="0.2">
      <c r="W236" s="62"/>
      <c r="X236" s="63"/>
    </row>
    <row r="237" spans="23:24" x14ac:dyDescent="0.2">
      <c r="W237" s="62"/>
      <c r="X237" s="63"/>
    </row>
    <row r="238" spans="23:24" x14ac:dyDescent="0.2">
      <c r="W238" s="62"/>
      <c r="X238" s="63"/>
    </row>
    <row r="239" spans="23:24" x14ac:dyDescent="0.2">
      <c r="W239" s="62"/>
      <c r="X239" s="63"/>
    </row>
    <row r="240" spans="23:24" x14ac:dyDescent="0.2">
      <c r="W240" s="62"/>
      <c r="X240" s="63"/>
    </row>
    <row r="241" spans="23:24" x14ac:dyDescent="0.2">
      <c r="W241" s="62"/>
      <c r="X241" s="63"/>
    </row>
    <row r="242" spans="23:24" x14ac:dyDescent="0.2">
      <c r="W242" s="62"/>
      <c r="X242" s="63"/>
    </row>
    <row r="243" spans="23:24" x14ac:dyDescent="0.2">
      <c r="W243" s="62"/>
      <c r="X243" s="63"/>
    </row>
    <row r="244" spans="23:24" x14ac:dyDescent="0.2">
      <c r="W244" s="62"/>
      <c r="X244" s="63"/>
    </row>
    <row r="245" spans="23:24" x14ac:dyDescent="0.2">
      <c r="W245" s="62"/>
      <c r="X245" s="63"/>
    </row>
    <row r="246" spans="23:24" x14ac:dyDescent="0.2">
      <c r="W246" s="62"/>
      <c r="X246" s="63"/>
    </row>
    <row r="247" spans="23:24" x14ac:dyDescent="0.2">
      <c r="W247" s="62"/>
      <c r="X247" s="63"/>
    </row>
    <row r="248" spans="23:24" x14ac:dyDescent="0.2">
      <c r="W248" s="62"/>
      <c r="X248" s="63"/>
    </row>
    <row r="249" spans="23:24" x14ac:dyDescent="0.2">
      <c r="W249" s="62"/>
      <c r="X249" s="63"/>
    </row>
    <row r="250" spans="23:24" x14ac:dyDescent="0.2">
      <c r="W250" s="62"/>
      <c r="X250" s="63"/>
    </row>
    <row r="251" spans="23:24" x14ac:dyDescent="0.2">
      <c r="W251" s="62"/>
      <c r="X251" s="63"/>
    </row>
    <row r="252" spans="23:24" x14ac:dyDescent="0.2">
      <c r="W252" s="62"/>
      <c r="X252" s="63"/>
    </row>
    <row r="253" spans="23:24" x14ac:dyDescent="0.2">
      <c r="W253" s="62"/>
      <c r="X253" s="63"/>
    </row>
    <row r="254" spans="23:24" x14ac:dyDescent="0.2">
      <c r="W254" s="62"/>
      <c r="X254" s="63"/>
    </row>
    <row r="255" spans="23:24" x14ac:dyDescent="0.2">
      <c r="W255" s="62"/>
      <c r="X255" s="63"/>
    </row>
    <row r="256" spans="23:24" x14ac:dyDescent="0.2">
      <c r="W256" s="62"/>
      <c r="X256" s="63"/>
    </row>
    <row r="257" spans="23:24" x14ac:dyDescent="0.2">
      <c r="W257" s="62"/>
      <c r="X257" s="63"/>
    </row>
    <row r="258" spans="23:24" x14ac:dyDescent="0.2">
      <c r="W258" s="62"/>
      <c r="X258" s="63"/>
    </row>
    <row r="259" spans="23:24" x14ac:dyDescent="0.2">
      <c r="W259" s="62"/>
      <c r="X259" s="63"/>
    </row>
    <row r="260" spans="23:24" x14ac:dyDescent="0.2">
      <c r="W260" s="62"/>
      <c r="X260" s="63"/>
    </row>
    <row r="261" spans="23:24" x14ac:dyDescent="0.2">
      <c r="W261" s="62"/>
      <c r="X261" s="63"/>
    </row>
    <row r="262" spans="23:24" x14ac:dyDescent="0.2">
      <c r="W262" s="62"/>
      <c r="X262" s="63"/>
    </row>
    <row r="263" spans="23:24" x14ac:dyDescent="0.2">
      <c r="W263" s="62"/>
      <c r="X263" s="63"/>
    </row>
    <row r="264" spans="23:24" x14ac:dyDescent="0.2">
      <c r="W264" s="62"/>
      <c r="X264" s="63"/>
    </row>
    <row r="265" spans="23:24" x14ac:dyDescent="0.2">
      <c r="W265" s="62"/>
      <c r="X265" s="63"/>
    </row>
    <row r="266" spans="23:24" x14ac:dyDescent="0.2">
      <c r="W266" s="62"/>
      <c r="X266" s="63"/>
    </row>
    <row r="267" spans="23:24" x14ac:dyDescent="0.2">
      <c r="W267" s="62"/>
      <c r="X267" s="63"/>
    </row>
    <row r="268" spans="23:24" x14ac:dyDescent="0.2">
      <c r="W268" s="62"/>
      <c r="X268" s="63"/>
    </row>
    <row r="269" spans="23:24" x14ac:dyDescent="0.2">
      <c r="W269" s="62"/>
      <c r="X269" s="63"/>
    </row>
    <row r="270" spans="23:24" x14ac:dyDescent="0.2">
      <c r="W270" s="62"/>
      <c r="X270" s="63"/>
    </row>
    <row r="271" spans="23:24" x14ac:dyDescent="0.2">
      <c r="W271" s="62"/>
      <c r="X271" s="63"/>
    </row>
    <row r="272" spans="23:24" x14ac:dyDescent="0.2">
      <c r="W272" s="62"/>
      <c r="X272" s="63"/>
    </row>
    <row r="273" spans="23:24" x14ac:dyDescent="0.2">
      <c r="W273" s="62"/>
      <c r="X273" s="63"/>
    </row>
    <row r="274" spans="23:24" x14ac:dyDescent="0.2">
      <c r="W274" s="62"/>
      <c r="X274" s="63"/>
    </row>
    <row r="275" spans="23:24" x14ac:dyDescent="0.2">
      <c r="W275" s="62"/>
      <c r="X275" s="63"/>
    </row>
    <row r="276" spans="23:24" x14ac:dyDescent="0.2">
      <c r="W276" s="62"/>
      <c r="X276" s="63"/>
    </row>
    <row r="277" spans="23:24" x14ac:dyDescent="0.2">
      <c r="W277" s="62"/>
      <c r="X277" s="63"/>
    </row>
    <row r="278" spans="23:24" x14ac:dyDescent="0.2">
      <c r="W278" s="62"/>
      <c r="X278" s="63"/>
    </row>
    <row r="279" spans="23:24" x14ac:dyDescent="0.2">
      <c r="W279" s="62"/>
      <c r="X279" s="63"/>
    </row>
    <row r="280" spans="23:24" x14ac:dyDescent="0.2">
      <c r="W280" s="62"/>
      <c r="X280" s="63"/>
    </row>
    <row r="281" spans="23:24" x14ac:dyDescent="0.2">
      <c r="W281" s="62"/>
      <c r="X281" s="63"/>
    </row>
    <row r="282" spans="23:24" x14ac:dyDescent="0.2">
      <c r="W282" s="62"/>
      <c r="X282" s="63"/>
    </row>
    <row r="283" spans="23:24" x14ac:dyDescent="0.2">
      <c r="W283" s="62"/>
      <c r="X283" s="63"/>
    </row>
    <row r="284" spans="23:24" x14ac:dyDescent="0.2">
      <c r="W284" s="62"/>
      <c r="X284" s="63"/>
    </row>
    <row r="285" spans="23:24" x14ac:dyDescent="0.2">
      <c r="W285" s="62"/>
      <c r="X285" s="63"/>
    </row>
    <row r="286" spans="23:24" x14ac:dyDescent="0.2">
      <c r="W286" s="62"/>
      <c r="X286" s="63"/>
    </row>
    <row r="287" spans="23:24" x14ac:dyDescent="0.2">
      <c r="W287" s="62"/>
      <c r="X287" s="63"/>
    </row>
    <row r="288" spans="23:24" x14ac:dyDescent="0.2">
      <c r="W288" s="62"/>
      <c r="X288" s="63"/>
    </row>
    <row r="289" spans="23:24" x14ac:dyDescent="0.2">
      <c r="W289" s="62"/>
      <c r="X289" s="63"/>
    </row>
    <row r="290" spans="23:24" x14ac:dyDescent="0.2">
      <c r="W290" s="62"/>
      <c r="X290" s="63"/>
    </row>
    <row r="291" spans="23:24" x14ac:dyDescent="0.2">
      <c r="W291" s="62"/>
      <c r="X291" s="63"/>
    </row>
    <row r="292" spans="23:24" x14ac:dyDescent="0.2">
      <c r="W292" s="62"/>
      <c r="X292" s="63"/>
    </row>
    <row r="293" spans="23:24" x14ac:dyDescent="0.2">
      <c r="W293" s="62"/>
      <c r="X293" s="63"/>
    </row>
    <row r="294" spans="23:24" x14ac:dyDescent="0.2">
      <c r="W294" s="62"/>
      <c r="X294" s="63"/>
    </row>
    <row r="295" spans="23:24" x14ac:dyDescent="0.2">
      <c r="W295" s="62"/>
      <c r="X295" s="63"/>
    </row>
    <row r="296" spans="23:24" x14ac:dyDescent="0.2">
      <c r="W296" s="62"/>
      <c r="X296" s="63"/>
    </row>
    <row r="297" spans="23:24" x14ac:dyDescent="0.2">
      <c r="W297" s="62"/>
      <c r="X297" s="63"/>
    </row>
    <row r="298" spans="23:24" x14ac:dyDescent="0.2">
      <c r="W298" s="62"/>
      <c r="X298" s="63"/>
    </row>
    <row r="299" spans="23:24" x14ac:dyDescent="0.2">
      <c r="W299" s="62"/>
      <c r="X299" s="63"/>
    </row>
    <row r="300" spans="23:24" x14ac:dyDescent="0.2">
      <c r="W300" s="62"/>
      <c r="X300" s="63"/>
    </row>
    <row r="301" spans="23:24" x14ac:dyDescent="0.2">
      <c r="W301" s="62"/>
      <c r="X301" s="63"/>
    </row>
    <row r="302" spans="23:24" x14ac:dyDescent="0.2">
      <c r="W302" s="62"/>
      <c r="X302" s="63"/>
    </row>
    <row r="303" spans="23:24" x14ac:dyDescent="0.2">
      <c r="W303" s="62"/>
      <c r="X303" s="63"/>
    </row>
    <row r="304" spans="23:24" x14ac:dyDescent="0.2">
      <c r="W304" s="62"/>
      <c r="X304" s="63"/>
    </row>
    <row r="305" spans="23:24" x14ac:dyDescent="0.2">
      <c r="W305" s="62"/>
      <c r="X305" s="63"/>
    </row>
    <row r="306" spans="23:24" x14ac:dyDescent="0.2">
      <c r="W306" s="62"/>
      <c r="X306" s="63"/>
    </row>
    <row r="307" spans="23:24" x14ac:dyDescent="0.2">
      <c r="W307" s="62"/>
      <c r="X307" s="63"/>
    </row>
    <row r="308" spans="23:24" x14ac:dyDescent="0.2">
      <c r="W308" s="62"/>
      <c r="X308" s="63"/>
    </row>
    <row r="309" spans="23:24" x14ac:dyDescent="0.2">
      <c r="W309" s="62"/>
      <c r="X309" s="63"/>
    </row>
    <row r="310" spans="23:24" x14ac:dyDescent="0.2">
      <c r="W310" s="62"/>
      <c r="X310" s="63"/>
    </row>
    <row r="311" spans="23:24" x14ac:dyDescent="0.2">
      <c r="W311" s="62"/>
      <c r="X311" s="63"/>
    </row>
    <row r="312" spans="23:24" x14ac:dyDescent="0.2">
      <c r="W312" s="62"/>
      <c r="X312" s="63"/>
    </row>
    <row r="313" spans="23:24" x14ac:dyDescent="0.2">
      <c r="W313" s="62"/>
      <c r="X313" s="63"/>
    </row>
    <row r="314" spans="23:24" x14ac:dyDescent="0.2">
      <c r="W314" s="62"/>
      <c r="X314" s="63"/>
    </row>
    <row r="315" spans="23:24" x14ac:dyDescent="0.2">
      <c r="W315" s="62"/>
      <c r="X315" s="63"/>
    </row>
    <row r="316" spans="23:24" x14ac:dyDescent="0.2">
      <c r="W316" s="62"/>
      <c r="X316" s="63"/>
    </row>
    <row r="317" spans="23:24" x14ac:dyDescent="0.2">
      <c r="W317" s="62"/>
      <c r="X317" s="63"/>
    </row>
    <row r="318" spans="23:24" x14ac:dyDescent="0.2">
      <c r="W318" s="62"/>
      <c r="X318" s="63"/>
    </row>
    <row r="319" spans="23:24" x14ac:dyDescent="0.2">
      <c r="W319" s="62"/>
      <c r="X319" s="63"/>
    </row>
    <row r="320" spans="23:24" x14ac:dyDescent="0.2">
      <c r="W320" s="62"/>
      <c r="X320" s="63"/>
    </row>
    <row r="321" spans="23:24" x14ac:dyDescent="0.2">
      <c r="W321" s="62"/>
      <c r="X321" s="63"/>
    </row>
    <row r="322" spans="23:24" x14ac:dyDescent="0.2">
      <c r="W322" s="62"/>
      <c r="X322" s="63"/>
    </row>
    <row r="323" spans="23:24" x14ac:dyDescent="0.2">
      <c r="W323" s="62"/>
      <c r="X323" s="63"/>
    </row>
    <row r="324" spans="23:24" x14ac:dyDescent="0.2">
      <c r="W324" s="62"/>
      <c r="X324" s="63"/>
    </row>
    <row r="325" spans="23:24" x14ac:dyDescent="0.2">
      <c r="W325" s="62"/>
      <c r="X325" s="63"/>
    </row>
    <row r="326" spans="23:24" x14ac:dyDescent="0.2">
      <c r="W326" s="62"/>
      <c r="X326" s="63"/>
    </row>
    <row r="327" spans="23:24" x14ac:dyDescent="0.2">
      <c r="W327" s="62"/>
      <c r="X327" s="63"/>
    </row>
    <row r="328" spans="23:24" x14ac:dyDescent="0.2">
      <c r="W328" s="62"/>
      <c r="X328" s="63"/>
    </row>
    <row r="329" spans="23:24" x14ac:dyDescent="0.2">
      <c r="W329" s="62"/>
      <c r="X329" s="63"/>
    </row>
    <row r="330" spans="23:24" x14ac:dyDescent="0.2">
      <c r="W330" s="62"/>
      <c r="X330" s="63"/>
    </row>
    <row r="331" spans="23:24" x14ac:dyDescent="0.2">
      <c r="W331" s="62"/>
      <c r="X331" s="63"/>
    </row>
    <row r="332" spans="23:24" x14ac:dyDescent="0.2">
      <c r="W332" s="62"/>
      <c r="X332" s="63"/>
    </row>
    <row r="333" spans="23:24" x14ac:dyDescent="0.2">
      <c r="W333" s="62"/>
      <c r="X333" s="63"/>
    </row>
    <row r="334" spans="23:24" x14ac:dyDescent="0.2">
      <c r="W334" s="62"/>
      <c r="X334" s="63"/>
    </row>
    <row r="335" spans="23:24" x14ac:dyDescent="0.2">
      <c r="W335" s="62"/>
      <c r="X335" s="63"/>
    </row>
    <row r="336" spans="23:24" x14ac:dyDescent="0.2">
      <c r="W336" s="62"/>
      <c r="X336" s="63"/>
    </row>
    <row r="337" spans="23:24" x14ac:dyDescent="0.2">
      <c r="W337" s="62"/>
      <c r="X337" s="63"/>
    </row>
    <row r="338" spans="23:24" x14ac:dyDescent="0.2">
      <c r="W338" s="62"/>
      <c r="X338" s="63"/>
    </row>
    <row r="339" spans="23:24" x14ac:dyDescent="0.2">
      <c r="W339" s="62"/>
      <c r="X339" s="63"/>
    </row>
    <row r="340" spans="23:24" x14ac:dyDescent="0.2">
      <c r="W340" s="62"/>
      <c r="X340" s="63"/>
    </row>
    <row r="341" spans="23:24" x14ac:dyDescent="0.2">
      <c r="W341" s="62"/>
      <c r="X341" s="63"/>
    </row>
    <row r="342" spans="23:24" x14ac:dyDescent="0.2">
      <c r="W342" s="62"/>
      <c r="X342" s="63"/>
    </row>
    <row r="343" spans="23:24" x14ac:dyDescent="0.2">
      <c r="W343" s="62"/>
      <c r="X343" s="63"/>
    </row>
    <row r="344" spans="23:24" x14ac:dyDescent="0.2">
      <c r="W344" s="62"/>
      <c r="X344" s="63"/>
    </row>
    <row r="345" spans="23:24" x14ac:dyDescent="0.2">
      <c r="W345" s="62"/>
      <c r="X345" s="63"/>
    </row>
    <row r="346" spans="23:24" x14ac:dyDescent="0.2">
      <c r="W346" s="62"/>
      <c r="X346" s="63"/>
    </row>
    <row r="347" spans="23:24" x14ac:dyDescent="0.2">
      <c r="W347" s="62"/>
      <c r="X347" s="63"/>
    </row>
    <row r="348" spans="23:24" x14ac:dyDescent="0.2">
      <c r="W348" s="62"/>
      <c r="X348" s="63"/>
    </row>
    <row r="349" spans="23:24" x14ac:dyDescent="0.2">
      <c r="W349" s="62"/>
      <c r="X349" s="63"/>
    </row>
    <row r="350" spans="23:24" x14ac:dyDescent="0.2">
      <c r="W350" s="62"/>
      <c r="X350" s="63"/>
    </row>
    <row r="351" spans="23:24" x14ac:dyDescent="0.2">
      <c r="W351" s="62"/>
      <c r="X351" s="63"/>
    </row>
    <row r="352" spans="23:24" x14ac:dyDescent="0.2">
      <c r="W352" s="62"/>
      <c r="X352" s="63"/>
    </row>
    <row r="353" spans="23:24" x14ac:dyDescent="0.2">
      <c r="W353" s="62"/>
      <c r="X353" s="63"/>
    </row>
    <row r="354" spans="23:24" x14ac:dyDescent="0.2">
      <c r="W354" s="62"/>
      <c r="X354" s="63"/>
    </row>
    <row r="355" spans="23:24" x14ac:dyDescent="0.2">
      <c r="W355" s="62"/>
      <c r="X355" s="63"/>
    </row>
    <row r="356" spans="23:24" x14ac:dyDescent="0.2">
      <c r="W356" s="62"/>
      <c r="X356" s="63"/>
    </row>
    <row r="357" spans="23:24" x14ac:dyDescent="0.2">
      <c r="W357" s="62"/>
      <c r="X357" s="63"/>
    </row>
    <row r="358" spans="23:24" x14ac:dyDescent="0.2">
      <c r="W358" s="62"/>
      <c r="X358" s="63"/>
    </row>
    <row r="359" spans="23:24" x14ac:dyDescent="0.2">
      <c r="W359" s="62"/>
      <c r="X359" s="63"/>
    </row>
    <row r="360" spans="23:24" x14ac:dyDescent="0.2">
      <c r="W360" s="62"/>
      <c r="X360" s="63"/>
    </row>
    <row r="361" spans="23:24" x14ac:dyDescent="0.2">
      <c r="W361" s="62"/>
      <c r="X361" s="63"/>
    </row>
    <row r="362" spans="23:24" x14ac:dyDescent="0.2">
      <c r="W362" s="62"/>
      <c r="X362" s="63"/>
    </row>
    <row r="363" spans="23:24" x14ac:dyDescent="0.2">
      <c r="W363" s="62"/>
      <c r="X363" s="63"/>
    </row>
    <row r="364" spans="23:24" x14ac:dyDescent="0.2">
      <c r="W364" s="62"/>
      <c r="X364" s="63"/>
    </row>
    <row r="365" spans="23:24" x14ac:dyDescent="0.2">
      <c r="W365" s="62"/>
      <c r="X365" s="63"/>
    </row>
    <row r="366" spans="23:24" x14ac:dyDescent="0.2">
      <c r="W366" s="62"/>
      <c r="X366" s="63"/>
    </row>
    <row r="367" spans="23:24" x14ac:dyDescent="0.2">
      <c r="W367" s="62"/>
      <c r="X367" s="63"/>
    </row>
    <row r="368" spans="23:24" x14ac:dyDescent="0.2">
      <c r="W368" s="62"/>
      <c r="X368" s="63"/>
    </row>
    <row r="369" spans="23:24" x14ac:dyDescent="0.2">
      <c r="W369" s="62"/>
      <c r="X369" s="63"/>
    </row>
    <row r="370" spans="23:24" x14ac:dyDescent="0.2">
      <c r="W370" s="62"/>
      <c r="X370" s="63"/>
    </row>
    <row r="371" spans="23:24" x14ac:dyDescent="0.2">
      <c r="W371" s="62"/>
      <c r="X371" s="63"/>
    </row>
    <row r="372" spans="23:24" x14ac:dyDescent="0.2">
      <c r="W372" s="62"/>
      <c r="X372" s="63"/>
    </row>
    <row r="373" spans="23:24" x14ac:dyDescent="0.2">
      <c r="W373" s="62"/>
      <c r="X373" s="63"/>
    </row>
    <row r="374" spans="23:24" x14ac:dyDescent="0.2">
      <c r="W374" s="62"/>
      <c r="X374" s="63"/>
    </row>
    <row r="375" spans="23:24" x14ac:dyDescent="0.2">
      <c r="W375" s="62"/>
      <c r="X375" s="63"/>
    </row>
    <row r="376" spans="23:24" x14ac:dyDescent="0.2">
      <c r="W376" s="62"/>
      <c r="X376" s="63"/>
    </row>
    <row r="377" spans="23:24" x14ac:dyDescent="0.2">
      <c r="W377" s="62"/>
      <c r="X377" s="63"/>
    </row>
    <row r="378" spans="23:24" x14ac:dyDescent="0.2">
      <c r="W378" s="62"/>
      <c r="X378" s="63"/>
    </row>
    <row r="379" spans="23:24" x14ac:dyDescent="0.2">
      <c r="W379" s="62"/>
      <c r="X379" s="63"/>
    </row>
    <row r="380" spans="23:24" x14ac:dyDescent="0.2">
      <c r="W380" s="62"/>
      <c r="X380" s="63"/>
    </row>
    <row r="381" spans="23:24" x14ac:dyDescent="0.2">
      <c r="W381" s="62"/>
      <c r="X381" s="63"/>
    </row>
    <row r="382" spans="23:24" x14ac:dyDescent="0.2">
      <c r="W382" s="62"/>
      <c r="X382" s="63"/>
    </row>
    <row r="383" spans="23:24" x14ac:dyDescent="0.2">
      <c r="W383" s="62"/>
      <c r="X383" s="63"/>
    </row>
    <row r="384" spans="23:24" x14ac:dyDescent="0.2">
      <c r="W384" s="62"/>
      <c r="X384" s="63"/>
    </row>
    <row r="385" spans="23:24" x14ac:dyDescent="0.2">
      <c r="W385" s="62"/>
      <c r="X385" s="63"/>
    </row>
    <row r="386" spans="23:24" x14ac:dyDescent="0.2">
      <c r="W386" s="62"/>
      <c r="X386" s="63"/>
    </row>
    <row r="387" spans="23:24" x14ac:dyDescent="0.2">
      <c r="W387" s="62"/>
      <c r="X387" s="63"/>
    </row>
    <row r="388" spans="23:24" x14ac:dyDescent="0.2">
      <c r="W388" s="62"/>
      <c r="X388" s="63"/>
    </row>
    <row r="389" spans="23:24" x14ac:dyDescent="0.2">
      <c r="W389" s="62"/>
      <c r="X389" s="63"/>
    </row>
    <row r="390" spans="23:24" x14ac:dyDescent="0.2">
      <c r="W390" s="62"/>
      <c r="X390" s="63"/>
    </row>
    <row r="391" spans="23:24" x14ac:dyDescent="0.2">
      <c r="W391" s="62"/>
      <c r="X391" s="63"/>
    </row>
    <row r="392" spans="23:24" x14ac:dyDescent="0.2">
      <c r="W392" s="62"/>
      <c r="X392" s="63"/>
    </row>
    <row r="393" spans="23:24" x14ac:dyDescent="0.2">
      <c r="W393" s="62"/>
      <c r="X393" s="63"/>
    </row>
    <row r="394" spans="23:24" x14ac:dyDescent="0.2">
      <c r="W394" s="62"/>
      <c r="X394" s="63"/>
    </row>
    <row r="395" spans="23:24" x14ac:dyDescent="0.2">
      <c r="W395" s="62"/>
      <c r="X395" s="63"/>
    </row>
    <row r="396" spans="23:24" x14ac:dyDescent="0.2">
      <c r="W396" s="62"/>
      <c r="X396" s="63"/>
    </row>
    <row r="397" spans="23:24" x14ac:dyDescent="0.2">
      <c r="W397" s="62"/>
      <c r="X397" s="63"/>
    </row>
    <row r="398" spans="23:24" x14ac:dyDescent="0.2">
      <c r="W398" s="62"/>
      <c r="X398" s="63"/>
    </row>
    <row r="399" spans="23:24" x14ac:dyDescent="0.2">
      <c r="W399" s="62"/>
      <c r="X399" s="63"/>
    </row>
    <row r="400" spans="23:24" x14ac:dyDescent="0.2">
      <c r="W400" s="62"/>
      <c r="X400" s="63"/>
    </row>
    <row r="401" spans="23:24" x14ac:dyDescent="0.2">
      <c r="W401" s="62"/>
      <c r="X401" s="63"/>
    </row>
    <row r="402" spans="23:24" x14ac:dyDescent="0.2">
      <c r="W402" s="62"/>
      <c r="X402" s="63"/>
    </row>
    <row r="403" spans="23:24" x14ac:dyDescent="0.2">
      <c r="W403" s="62"/>
      <c r="X403" s="63"/>
    </row>
    <row r="404" spans="23:24" x14ac:dyDescent="0.2">
      <c r="W404" s="62"/>
      <c r="X404" s="63"/>
    </row>
    <row r="405" spans="23:24" x14ac:dyDescent="0.2">
      <c r="W405" s="62"/>
      <c r="X405" s="63"/>
    </row>
    <row r="406" spans="23:24" x14ac:dyDescent="0.2">
      <c r="W406" s="62"/>
      <c r="X406" s="63"/>
    </row>
    <row r="407" spans="23:24" x14ac:dyDescent="0.2">
      <c r="W407" s="62"/>
      <c r="X407" s="63"/>
    </row>
    <row r="408" spans="23:24" x14ac:dyDescent="0.2">
      <c r="W408" s="62"/>
      <c r="X408" s="63"/>
    </row>
    <row r="409" spans="23:24" x14ac:dyDescent="0.2">
      <c r="W409" s="62"/>
      <c r="X409" s="63"/>
    </row>
    <row r="410" spans="23:24" x14ac:dyDescent="0.2">
      <c r="W410" s="62"/>
      <c r="X410" s="63"/>
    </row>
    <row r="411" spans="23:24" x14ac:dyDescent="0.2">
      <c r="W411" s="62"/>
      <c r="X411" s="63"/>
    </row>
    <row r="412" spans="23:24" x14ac:dyDescent="0.2">
      <c r="W412" s="62"/>
      <c r="X412" s="63"/>
    </row>
    <row r="413" spans="23:24" x14ac:dyDescent="0.2">
      <c r="W413" s="62"/>
      <c r="X413" s="63"/>
    </row>
    <row r="414" spans="23:24" x14ac:dyDescent="0.2">
      <c r="W414" s="62"/>
      <c r="X414" s="63"/>
    </row>
    <row r="415" spans="23:24" x14ac:dyDescent="0.2">
      <c r="W415" s="62"/>
      <c r="X415" s="63"/>
    </row>
    <row r="416" spans="23:24" x14ac:dyDescent="0.2">
      <c r="W416" s="62"/>
      <c r="X416" s="63"/>
    </row>
    <row r="417" spans="23:24" x14ac:dyDescent="0.2">
      <c r="W417" s="62"/>
      <c r="X417" s="63"/>
    </row>
    <row r="418" spans="23:24" x14ac:dyDescent="0.2">
      <c r="W418" s="62"/>
      <c r="X418" s="63"/>
    </row>
    <row r="419" spans="23:24" x14ac:dyDescent="0.2">
      <c r="W419" s="62"/>
      <c r="X419" s="63"/>
    </row>
    <row r="420" spans="23:24" x14ac:dyDescent="0.2">
      <c r="W420" s="62"/>
      <c r="X420" s="63"/>
    </row>
    <row r="421" spans="23:24" x14ac:dyDescent="0.2">
      <c r="W421" s="62"/>
      <c r="X421" s="63"/>
    </row>
    <row r="422" spans="23:24" x14ac:dyDescent="0.2">
      <c r="W422" s="62"/>
      <c r="X422" s="63"/>
    </row>
    <row r="423" spans="23:24" x14ac:dyDescent="0.2">
      <c r="W423" s="62"/>
      <c r="X423" s="63"/>
    </row>
    <row r="424" spans="23:24" x14ac:dyDescent="0.2">
      <c r="W424" s="62"/>
      <c r="X424" s="63"/>
    </row>
    <row r="425" spans="23:24" x14ac:dyDescent="0.2">
      <c r="W425" s="62"/>
      <c r="X425" s="63"/>
    </row>
    <row r="426" spans="23:24" x14ac:dyDescent="0.2">
      <c r="W426" s="62"/>
      <c r="X426" s="63"/>
    </row>
    <row r="427" spans="23:24" x14ac:dyDescent="0.2">
      <c r="W427" s="62"/>
      <c r="X427" s="63"/>
    </row>
    <row r="428" spans="23:24" x14ac:dyDescent="0.2">
      <c r="W428" s="62"/>
      <c r="X428" s="63"/>
    </row>
    <row r="429" spans="23:24" x14ac:dyDescent="0.2">
      <c r="W429" s="62"/>
      <c r="X429" s="63"/>
    </row>
    <row r="430" spans="23:24" x14ac:dyDescent="0.2">
      <c r="W430" s="62"/>
      <c r="X430" s="63"/>
    </row>
    <row r="431" spans="23:24" x14ac:dyDescent="0.2">
      <c r="W431" s="62"/>
      <c r="X431" s="63"/>
    </row>
    <row r="432" spans="23:24" x14ac:dyDescent="0.2">
      <c r="W432" s="62"/>
      <c r="X432" s="63"/>
    </row>
    <row r="433" spans="23:24" x14ac:dyDescent="0.2">
      <c r="W433" s="62"/>
      <c r="X433" s="63"/>
    </row>
    <row r="434" spans="23:24" x14ac:dyDescent="0.2">
      <c r="W434" s="62"/>
      <c r="X434" s="63"/>
    </row>
    <row r="435" spans="23:24" x14ac:dyDescent="0.2">
      <c r="W435" s="62"/>
      <c r="X435" s="63"/>
    </row>
    <row r="436" spans="23:24" x14ac:dyDescent="0.2">
      <c r="W436" s="62"/>
      <c r="X436" s="63"/>
    </row>
    <row r="437" spans="23:24" x14ac:dyDescent="0.2">
      <c r="W437" s="62"/>
      <c r="X437" s="63"/>
    </row>
    <row r="438" spans="23:24" x14ac:dyDescent="0.2">
      <c r="W438" s="62"/>
      <c r="X438" s="63"/>
    </row>
    <row r="439" spans="23:24" x14ac:dyDescent="0.2">
      <c r="W439" s="62"/>
      <c r="X439" s="63"/>
    </row>
    <row r="440" spans="23:24" x14ac:dyDescent="0.2">
      <c r="W440" s="62"/>
      <c r="X440" s="63"/>
    </row>
    <row r="441" spans="23:24" x14ac:dyDescent="0.2">
      <c r="W441" s="62"/>
      <c r="X441" s="63"/>
    </row>
    <row r="442" spans="23:24" x14ac:dyDescent="0.2">
      <c r="W442" s="62"/>
      <c r="X442" s="63"/>
    </row>
    <row r="443" spans="23:24" x14ac:dyDescent="0.2">
      <c r="W443" s="62"/>
      <c r="X443" s="63"/>
    </row>
    <row r="444" spans="23:24" x14ac:dyDescent="0.2">
      <c r="W444" s="62"/>
      <c r="X444" s="63"/>
    </row>
    <row r="445" spans="23:24" x14ac:dyDescent="0.2">
      <c r="W445" s="62"/>
      <c r="X445" s="63"/>
    </row>
    <row r="446" spans="23:24" x14ac:dyDescent="0.2">
      <c r="W446" s="62"/>
      <c r="X446" s="63"/>
    </row>
    <row r="447" spans="23:24" x14ac:dyDescent="0.2">
      <c r="W447" s="62"/>
      <c r="X447" s="63"/>
    </row>
    <row r="448" spans="23:24" x14ac:dyDescent="0.2">
      <c r="W448" s="62"/>
      <c r="X448" s="63"/>
    </row>
    <row r="449" spans="23:24" x14ac:dyDescent="0.2">
      <c r="W449" s="62"/>
      <c r="X449" s="63"/>
    </row>
    <row r="450" spans="23:24" x14ac:dyDescent="0.2">
      <c r="W450" s="62"/>
      <c r="X450" s="63"/>
    </row>
    <row r="451" spans="23:24" x14ac:dyDescent="0.2">
      <c r="W451" s="62"/>
      <c r="X451" s="63"/>
    </row>
    <row r="452" spans="23:24" x14ac:dyDescent="0.2">
      <c r="W452" s="62"/>
      <c r="X452" s="63"/>
    </row>
    <row r="453" spans="23:24" x14ac:dyDescent="0.2">
      <c r="W453" s="62"/>
      <c r="X453" s="63"/>
    </row>
    <row r="454" spans="23:24" x14ac:dyDescent="0.2">
      <c r="W454" s="62"/>
      <c r="X454" s="63"/>
    </row>
    <row r="455" spans="23:24" x14ac:dyDescent="0.2">
      <c r="W455" s="62"/>
      <c r="X455" s="63"/>
    </row>
    <row r="456" spans="23:24" x14ac:dyDescent="0.2">
      <c r="W456" s="62"/>
      <c r="X456" s="63"/>
    </row>
    <row r="457" spans="23:24" x14ac:dyDescent="0.2">
      <c r="W457" s="62"/>
      <c r="X457" s="63"/>
    </row>
    <row r="458" spans="23:24" x14ac:dyDescent="0.2">
      <c r="W458" s="62"/>
      <c r="X458" s="63"/>
    </row>
    <row r="459" spans="23:24" x14ac:dyDescent="0.2">
      <c r="W459" s="62"/>
      <c r="X459" s="63"/>
    </row>
    <row r="460" spans="23:24" x14ac:dyDescent="0.2">
      <c r="W460" s="62"/>
      <c r="X460" s="63"/>
    </row>
    <row r="461" spans="23:24" x14ac:dyDescent="0.2">
      <c r="W461" s="62"/>
      <c r="X461" s="63"/>
    </row>
    <row r="462" spans="23:24" x14ac:dyDescent="0.2">
      <c r="W462" s="62"/>
      <c r="X462" s="63"/>
    </row>
    <row r="463" spans="23:24" x14ac:dyDescent="0.2">
      <c r="W463" s="62"/>
      <c r="X463" s="63"/>
    </row>
    <row r="464" spans="23:24" x14ac:dyDescent="0.2">
      <c r="W464" s="62"/>
      <c r="X464" s="63"/>
    </row>
    <row r="465" spans="23:24" x14ac:dyDescent="0.2">
      <c r="W465" s="62"/>
      <c r="X465" s="63"/>
    </row>
    <row r="466" spans="23:24" x14ac:dyDescent="0.2">
      <c r="W466" s="62"/>
      <c r="X466" s="63"/>
    </row>
    <row r="467" spans="23:24" x14ac:dyDescent="0.2">
      <c r="W467" s="62"/>
      <c r="X467" s="63"/>
    </row>
    <row r="468" spans="23:24" x14ac:dyDescent="0.2">
      <c r="W468" s="62"/>
      <c r="X468" s="63"/>
    </row>
    <row r="469" spans="23:24" x14ac:dyDescent="0.2">
      <c r="W469" s="62"/>
      <c r="X469" s="63"/>
    </row>
    <row r="470" spans="23:24" x14ac:dyDescent="0.2">
      <c r="W470" s="62"/>
      <c r="X470" s="63"/>
    </row>
    <row r="471" spans="23:24" x14ac:dyDescent="0.2">
      <c r="W471" s="62"/>
      <c r="X471" s="63"/>
    </row>
    <row r="472" spans="23:24" x14ac:dyDescent="0.2">
      <c r="W472" s="62"/>
      <c r="X472" s="63"/>
    </row>
    <row r="473" spans="23:24" x14ac:dyDescent="0.2">
      <c r="W473" s="62"/>
      <c r="X473" s="63"/>
    </row>
    <row r="474" spans="23:24" x14ac:dyDescent="0.2">
      <c r="W474" s="62"/>
      <c r="X474" s="63"/>
    </row>
    <row r="475" spans="23:24" x14ac:dyDescent="0.2">
      <c r="W475" s="62"/>
      <c r="X475" s="63"/>
    </row>
    <row r="476" spans="23:24" x14ac:dyDescent="0.2">
      <c r="W476" s="62"/>
      <c r="X476" s="63"/>
    </row>
    <row r="477" spans="23:24" x14ac:dyDescent="0.2">
      <c r="W477" s="62"/>
      <c r="X477" s="63"/>
    </row>
    <row r="478" spans="23:24" x14ac:dyDescent="0.2">
      <c r="W478" s="62"/>
      <c r="X478" s="63"/>
    </row>
    <row r="479" spans="23:24" x14ac:dyDescent="0.2">
      <c r="W479" s="62"/>
      <c r="X479" s="63"/>
    </row>
    <row r="480" spans="23:24" x14ac:dyDescent="0.2">
      <c r="W480" s="62"/>
      <c r="X480" s="63"/>
    </row>
    <row r="481" spans="23:24" x14ac:dyDescent="0.2">
      <c r="W481" s="62"/>
      <c r="X481" s="63"/>
    </row>
    <row r="482" spans="23:24" x14ac:dyDescent="0.2">
      <c r="W482" s="62"/>
      <c r="X482" s="63"/>
    </row>
    <row r="483" spans="23:24" x14ac:dyDescent="0.2">
      <c r="W483" s="62"/>
      <c r="X483" s="63"/>
    </row>
    <row r="484" spans="23:24" x14ac:dyDescent="0.2">
      <c r="W484" s="62"/>
      <c r="X484" s="63"/>
    </row>
    <row r="485" spans="23:24" x14ac:dyDescent="0.2">
      <c r="W485" s="62"/>
      <c r="X485" s="63"/>
    </row>
    <row r="486" spans="23:24" x14ac:dyDescent="0.2">
      <c r="W486" s="62"/>
      <c r="X486" s="63"/>
    </row>
    <row r="487" spans="23:24" x14ac:dyDescent="0.2">
      <c r="W487" s="62"/>
      <c r="X487" s="63"/>
    </row>
    <row r="488" spans="23:24" x14ac:dyDescent="0.2">
      <c r="W488" s="62"/>
      <c r="X488" s="63"/>
    </row>
    <row r="489" spans="23:24" x14ac:dyDescent="0.2">
      <c r="W489" s="62"/>
      <c r="X489" s="63"/>
    </row>
    <row r="490" spans="23:24" x14ac:dyDescent="0.2">
      <c r="W490" s="62"/>
      <c r="X490" s="63"/>
    </row>
    <row r="491" spans="23:24" x14ac:dyDescent="0.2">
      <c r="W491" s="62"/>
      <c r="X491" s="63"/>
    </row>
    <row r="492" spans="23:24" x14ac:dyDescent="0.2">
      <c r="W492" s="62"/>
      <c r="X492" s="63"/>
    </row>
    <row r="493" spans="23:24" x14ac:dyDescent="0.2">
      <c r="W493" s="62"/>
      <c r="X493" s="63"/>
    </row>
    <row r="494" spans="23:24" x14ac:dyDescent="0.2">
      <c r="W494" s="62"/>
      <c r="X494" s="63"/>
    </row>
    <row r="495" spans="23:24" x14ac:dyDescent="0.2">
      <c r="W495" s="62"/>
      <c r="X495" s="63"/>
    </row>
    <row r="496" spans="23:24" x14ac:dyDescent="0.2">
      <c r="W496" s="62"/>
      <c r="X496" s="63"/>
    </row>
    <row r="497" spans="23:24" x14ac:dyDescent="0.2">
      <c r="W497" s="62"/>
      <c r="X497" s="63"/>
    </row>
    <row r="498" spans="23:24" x14ac:dyDescent="0.2">
      <c r="W498" s="62"/>
      <c r="X498" s="63"/>
    </row>
    <row r="499" spans="23:24" x14ac:dyDescent="0.2">
      <c r="W499" s="62"/>
      <c r="X499" s="63"/>
    </row>
    <row r="500" spans="23:24" x14ac:dyDescent="0.2">
      <c r="W500" s="62"/>
      <c r="X500" s="63"/>
    </row>
    <row r="501" spans="23:24" x14ac:dyDescent="0.2">
      <c r="W501" s="62"/>
      <c r="X501" s="63"/>
    </row>
    <row r="502" spans="23:24" x14ac:dyDescent="0.2">
      <c r="W502" s="62"/>
      <c r="X502" s="63"/>
    </row>
    <row r="503" spans="23:24" x14ac:dyDescent="0.2">
      <c r="W503" s="62"/>
      <c r="X503" s="63"/>
    </row>
    <row r="504" spans="23:24" x14ac:dyDescent="0.2">
      <c r="W504" s="62"/>
      <c r="X504" s="63"/>
    </row>
    <row r="505" spans="23:24" x14ac:dyDescent="0.2">
      <c r="W505" s="62"/>
      <c r="X505" s="63"/>
    </row>
    <row r="506" spans="23:24" x14ac:dyDescent="0.2">
      <c r="W506" s="62"/>
      <c r="X506" s="63"/>
    </row>
    <row r="507" spans="23:24" x14ac:dyDescent="0.2">
      <c r="W507" s="62"/>
      <c r="X507" s="63"/>
    </row>
    <row r="508" spans="23:24" x14ac:dyDescent="0.2">
      <c r="W508" s="62"/>
      <c r="X508" s="63"/>
    </row>
    <row r="509" spans="23:24" x14ac:dyDescent="0.2">
      <c r="W509" s="62"/>
      <c r="X509" s="63"/>
    </row>
    <row r="510" spans="23:24" x14ac:dyDescent="0.2">
      <c r="W510" s="62"/>
      <c r="X510" s="63"/>
    </row>
    <row r="511" spans="23:24" x14ac:dyDescent="0.2">
      <c r="W511" s="62"/>
      <c r="X511" s="63"/>
    </row>
    <row r="512" spans="23:24" x14ac:dyDescent="0.2">
      <c r="W512" s="62"/>
      <c r="X512" s="63"/>
    </row>
    <row r="513" spans="23:24" x14ac:dyDescent="0.2">
      <c r="W513" s="62"/>
      <c r="X513" s="63"/>
    </row>
    <row r="514" spans="23:24" x14ac:dyDescent="0.2">
      <c r="W514" s="62"/>
      <c r="X514" s="63"/>
    </row>
    <row r="515" spans="23:24" x14ac:dyDescent="0.2">
      <c r="W515" s="62"/>
      <c r="X515" s="63"/>
    </row>
    <row r="516" spans="23:24" x14ac:dyDescent="0.2">
      <c r="W516" s="62"/>
      <c r="X516" s="63"/>
    </row>
    <row r="517" spans="23:24" x14ac:dyDescent="0.2">
      <c r="W517" s="62"/>
      <c r="X517" s="63"/>
    </row>
    <row r="518" spans="23:24" x14ac:dyDescent="0.2">
      <c r="W518" s="62"/>
      <c r="X518" s="63"/>
    </row>
    <row r="519" spans="23:24" x14ac:dyDescent="0.2">
      <c r="W519" s="62"/>
      <c r="X519" s="63"/>
    </row>
    <row r="520" spans="23:24" x14ac:dyDescent="0.2">
      <c r="W520" s="62"/>
      <c r="X520" s="63"/>
    </row>
    <row r="521" spans="23:24" x14ac:dyDescent="0.2">
      <c r="W521" s="62"/>
      <c r="X521" s="63"/>
    </row>
    <row r="522" spans="23:24" x14ac:dyDescent="0.2">
      <c r="W522" s="62"/>
      <c r="X522" s="63"/>
    </row>
    <row r="523" spans="23:24" x14ac:dyDescent="0.2">
      <c r="W523" s="62"/>
      <c r="X523" s="63"/>
    </row>
    <row r="524" spans="23:24" x14ac:dyDescent="0.2">
      <c r="W524" s="62"/>
      <c r="X524" s="63"/>
    </row>
    <row r="525" spans="23:24" x14ac:dyDescent="0.2">
      <c r="W525" s="62"/>
      <c r="X525" s="63"/>
    </row>
    <row r="526" spans="23:24" x14ac:dyDescent="0.2">
      <c r="W526" s="62"/>
      <c r="X526" s="63"/>
    </row>
    <row r="527" spans="23:24" x14ac:dyDescent="0.2">
      <c r="W527" s="62"/>
      <c r="X527" s="63"/>
    </row>
    <row r="528" spans="23:24" x14ac:dyDescent="0.2">
      <c r="W528" s="62"/>
      <c r="X528" s="63"/>
    </row>
    <row r="529" spans="23:24" x14ac:dyDescent="0.2">
      <c r="W529" s="62"/>
      <c r="X529" s="63"/>
    </row>
    <row r="530" spans="23:24" x14ac:dyDescent="0.2">
      <c r="W530" s="62"/>
      <c r="X530" s="63"/>
    </row>
    <row r="531" spans="23:24" x14ac:dyDescent="0.2">
      <c r="W531" s="62"/>
      <c r="X531" s="63"/>
    </row>
    <row r="532" spans="23:24" x14ac:dyDescent="0.2">
      <c r="W532" s="62"/>
      <c r="X532" s="63"/>
    </row>
    <row r="533" spans="23:24" x14ac:dyDescent="0.2">
      <c r="W533" s="62"/>
      <c r="X533" s="63"/>
    </row>
    <row r="534" spans="23:24" x14ac:dyDescent="0.2">
      <c r="W534" s="62"/>
      <c r="X534" s="63"/>
    </row>
    <row r="535" spans="23:24" x14ac:dyDescent="0.2">
      <c r="W535" s="62"/>
      <c r="X535" s="63"/>
    </row>
    <row r="536" spans="23:24" x14ac:dyDescent="0.2">
      <c r="W536" s="62"/>
      <c r="X536" s="63"/>
    </row>
    <row r="537" spans="23:24" x14ac:dyDescent="0.2">
      <c r="W537" s="62"/>
      <c r="X537" s="63"/>
    </row>
    <row r="538" spans="23:24" x14ac:dyDescent="0.2">
      <c r="W538" s="62"/>
      <c r="X538" s="63"/>
    </row>
    <row r="539" spans="23:24" x14ac:dyDescent="0.2">
      <c r="W539" s="62"/>
      <c r="X539" s="63"/>
    </row>
    <row r="540" spans="23:24" x14ac:dyDescent="0.2">
      <c r="W540" s="62"/>
      <c r="X540" s="63"/>
    </row>
    <row r="541" spans="23:24" x14ac:dyDescent="0.2">
      <c r="W541" s="62"/>
      <c r="X541" s="63"/>
    </row>
    <row r="542" spans="23:24" x14ac:dyDescent="0.2">
      <c r="W542" s="62"/>
      <c r="X542" s="63"/>
    </row>
    <row r="543" spans="23:24" x14ac:dyDescent="0.2">
      <c r="W543" s="62"/>
      <c r="X543" s="63"/>
    </row>
    <row r="544" spans="23:24" x14ac:dyDescent="0.2">
      <c r="W544" s="62"/>
      <c r="X544" s="63"/>
    </row>
    <row r="545" spans="23:24" x14ac:dyDescent="0.2">
      <c r="W545" s="62"/>
      <c r="X545" s="63"/>
    </row>
    <row r="546" spans="23:24" x14ac:dyDescent="0.2">
      <c r="W546" s="62"/>
      <c r="X546" s="63"/>
    </row>
    <row r="547" spans="23:24" x14ac:dyDescent="0.2">
      <c r="W547" s="62"/>
      <c r="X547" s="63"/>
    </row>
    <row r="548" spans="23:24" x14ac:dyDescent="0.2">
      <c r="W548" s="62"/>
      <c r="X548" s="63"/>
    </row>
    <row r="549" spans="23:24" x14ac:dyDescent="0.2">
      <c r="W549" s="62"/>
      <c r="X549" s="63"/>
    </row>
    <row r="550" spans="23:24" x14ac:dyDescent="0.2">
      <c r="W550" s="62"/>
      <c r="X550" s="63"/>
    </row>
    <row r="551" spans="23:24" x14ac:dyDescent="0.2">
      <c r="W551" s="62"/>
      <c r="X551" s="63"/>
    </row>
    <row r="552" spans="23:24" x14ac:dyDescent="0.2">
      <c r="W552" s="62"/>
      <c r="X552" s="63"/>
    </row>
    <row r="553" spans="23:24" x14ac:dyDescent="0.2">
      <c r="W553" s="62"/>
      <c r="X553" s="63"/>
    </row>
    <row r="554" spans="23:24" x14ac:dyDescent="0.2">
      <c r="W554" s="62"/>
      <c r="X554" s="63"/>
    </row>
    <row r="555" spans="23:24" x14ac:dyDescent="0.2">
      <c r="W555" s="62"/>
      <c r="X555" s="63"/>
    </row>
    <row r="556" spans="23:24" x14ac:dyDescent="0.2">
      <c r="W556" s="62"/>
      <c r="X556" s="63"/>
    </row>
    <row r="557" spans="23:24" x14ac:dyDescent="0.2">
      <c r="W557" s="62"/>
      <c r="X557" s="63"/>
    </row>
    <row r="558" spans="23:24" x14ac:dyDescent="0.2">
      <c r="W558" s="62"/>
      <c r="X558" s="63"/>
    </row>
    <row r="559" spans="23:24" x14ac:dyDescent="0.2">
      <c r="W559" s="62"/>
      <c r="X559" s="63"/>
    </row>
    <row r="560" spans="23:24" x14ac:dyDescent="0.2">
      <c r="W560" s="62"/>
      <c r="X560" s="63"/>
    </row>
    <row r="561" spans="23:24" x14ac:dyDescent="0.2">
      <c r="W561" s="62"/>
      <c r="X561" s="63"/>
    </row>
    <row r="562" spans="23:24" x14ac:dyDescent="0.2">
      <c r="W562" s="62"/>
      <c r="X562" s="63"/>
    </row>
    <row r="563" spans="23:24" x14ac:dyDescent="0.2">
      <c r="W563" s="62"/>
      <c r="X563" s="63"/>
    </row>
    <row r="564" spans="23:24" x14ac:dyDescent="0.2">
      <c r="W564" s="62"/>
      <c r="X564" s="63"/>
    </row>
    <row r="565" spans="23:24" x14ac:dyDescent="0.2">
      <c r="W565" s="62"/>
      <c r="X565" s="63"/>
    </row>
    <row r="566" spans="23:24" x14ac:dyDescent="0.2">
      <c r="W566" s="62"/>
      <c r="X566" s="63"/>
    </row>
    <row r="567" spans="23:24" x14ac:dyDescent="0.2">
      <c r="W567" s="62"/>
      <c r="X567" s="63"/>
    </row>
    <row r="568" spans="23:24" x14ac:dyDescent="0.2">
      <c r="W568" s="62"/>
      <c r="X568" s="63"/>
    </row>
    <row r="569" spans="23:24" x14ac:dyDescent="0.2">
      <c r="W569" s="62"/>
      <c r="X569" s="63"/>
    </row>
    <row r="570" spans="23:24" x14ac:dyDescent="0.2">
      <c r="W570" s="62"/>
      <c r="X570" s="63"/>
    </row>
    <row r="571" spans="23:24" x14ac:dyDescent="0.2">
      <c r="W571" s="62"/>
      <c r="X571" s="63"/>
    </row>
    <row r="572" spans="23:24" x14ac:dyDescent="0.2">
      <c r="W572" s="62"/>
      <c r="X572" s="63"/>
    </row>
    <row r="573" spans="23:24" x14ac:dyDescent="0.2">
      <c r="W573" s="62"/>
      <c r="X573" s="63"/>
    </row>
    <row r="574" spans="23:24" x14ac:dyDescent="0.2">
      <c r="W574" s="62"/>
      <c r="X574" s="63"/>
    </row>
    <row r="575" spans="23:24" x14ac:dyDescent="0.2">
      <c r="W575" s="62"/>
      <c r="X575" s="63"/>
    </row>
    <row r="576" spans="23:24" x14ac:dyDescent="0.2">
      <c r="W576" s="62"/>
      <c r="X576" s="63"/>
    </row>
    <row r="577" spans="23:24" x14ac:dyDescent="0.2">
      <c r="W577" s="62"/>
      <c r="X577" s="63"/>
    </row>
    <row r="578" spans="23:24" x14ac:dyDescent="0.2">
      <c r="W578" s="62"/>
      <c r="X578" s="63"/>
    </row>
    <row r="579" spans="23:24" x14ac:dyDescent="0.2">
      <c r="W579" s="62"/>
      <c r="X579" s="63"/>
    </row>
    <row r="580" spans="23:24" x14ac:dyDescent="0.2">
      <c r="W580" s="62"/>
      <c r="X580" s="63"/>
    </row>
    <row r="581" spans="23:24" x14ac:dyDescent="0.2">
      <c r="W581" s="62"/>
      <c r="X581" s="63"/>
    </row>
    <row r="582" spans="23:24" x14ac:dyDescent="0.2">
      <c r="W582" s="62"/>
      <c r="X582" s="63"/>
    </row>
    <row r="583" spans="23:24" x14ac:dyDescent="0.2">
      <c r="W583" s="62"/>
      <c r="X583" s="63"/>
    </row>
    <row r="584" spans="23:24" x14ac:dyDescent="0.2">
      <c r="W584" s="62"/>
      <c r="X584" s="63"/>
    </row>
    <row r="585" spans="23:24" x14ac:dyDescent="0.2">
      <c r="W585" s="62"/>
      <c r="X585" s="63"/>
    </row>
    <row r="586" spans="23:24" x14ac:dyDescent="0.2">
      <c r="W586" s="62"/>
      <c r="X586" s="63"/>
    </row>
    <row r="587" spans="23:24" x14ac:dyDescent="0.2">
      <c r="W587" s="62"/>
      <c r="X587" s="63"/>
    </row>
    <row r="588" spans="23:24" x14ac:dyDescent="0.2">
      <c r="W588" s="62"/>
      <c r="X588" s="63"/>
    </row>
    <row r="589" spans="23:24" x14ac:dyDescent="0.2">
      <c r="W589" s="62"/>
      <c r="X589" s="63"/>
    </row>
    <row r="590" spans="23:24" x14ac:dyDescent="0.2">
      <c r="W590" s="62"/>
      <c r="X590" s="63"/>
    </row>
    <row r="591" spans="23:24" x14ac:dyDescent="0.2">
      <c r="W591" s="62"/>
      <c r="X591" s="63"/>
    </row>
    <row r="592" spans="23:24" x14ac:dyDescent="0.2">
      <c r="W592" s="62"/>
      <c r="X592" s="63"/>
    </row>
    <row r="593" spans="23:24" x14ac:dyDescent="0.2">
      <c r="W593" s="62"/>
      <c r="X593" s="63"/>
    </row>
    <row r="594" spans="23:24" x14ac:dyDescent="0.2">
      <c r="W594" s="62"/>
      <c r="X594" s="63"/>
    </row>
    <row r="595" spans="23:24" x14ac:dyDescent="0.2">
      <c r="W595" s="62"/>
      <c r="X595" s="63"/>
    </row>
    <row r="596" spans="23:24" x14ac:dyDescent="0.2">
      <c r="W596" s="62"/>
      <c r="X596" s="63"/>
    </row>
    <row r="597" spans="23:24" x14ac:dyDescent="0.2">
      <c r="W597" s="62"/>
      <c r="X597" s="63"/>
    </row>
    <row r="598" spans="23:24" x14ac:dyDescent="0.2">
      <c r="W598" s="62"/>
      <c r="X598" s="63"/>
    </row>
    <row r="599" spans="23:24" x14ac:dyDescent="0.2">
      <c r="W599" s="62"/>
      <c r="X599" s="63"/>
    </row>
    <row r="600" spans="23:24" x14ac:dyDescent="0.2">
      <c r="W600" s="62"/>
      <c r="X600" s="63"/>
    </row>
    <row r="601" spans="23:24" x14ac:dyDescent="0.2">
      <c r="W601" s="62"/>
      <c r="X601" s="63"/>
    </row>
    <row r="602" spans="23:24" x14ac:dyDescent="0.2">
      <c r="W602" s="62"/>
      <c r="X602" s="63"/>
    </row>
    <row r="603" spans="23:24" x14ac:dyDescent="0.2">
      <c r="W603" s="62"/>
      <c r="X603" s="63"/>
    </row>
    <row r="604" spans="23:24" x14ac:dyDescent="0.2">
      <c r="W604" s="62"/>
      <c r="X604" s="63"/>
    </row>
    <row r="605" spans="23:24" x14ac:dyDescent="0.2">
      <c r="W605" s="62"/>
      <c r="X605" s="63"/>
    </row>
    <row r="606" spans="23:24" x14ac:dyDescent="0.2">
      <c r="W606" s="62"/>
      <c r="X606" s="63"/>
    </row>
    <row r="607" spans="23:24" x14ac:dyDescent="0.2">
      <c r="W607" s="62"/>
      <c r="X607" s="63"/>
    </row>
    <row r="608" spans="23:24" x14ac:dyDescent="0.2">
      <c r="W608" s="62"/>
      <c r="X608" s="63"/>
    </row>
    <row r="609" spans="23:24" x14ac:dyDescent="0.2">
      <c r="W609" s="62"/>
      <c r="X609" s="63"/>
    </row>
    <row r="610" spans="23:24" x14ac:dyDescent="0.2">
      <c r="W610" s="62"/>
      <c r="X610" s="63"/>
    </row>
    <row r="611" spans="23:24" x14ac:dyDescent="0.2">
      <c r="W611" s="62"/>
      <c r="X611" s="63"/>
    </row>
    <row r="612" spans="23:24" x14ac:dyDescent="0.2">
      <c r="W612" s="62"/>
      <c r="X612" s="63"/>
    </row>
    <row r="613" spans="23:24" x14ac:dyDescent="0.2">
      <c r="W613" s="62"/>
      <c r="X613" s="63"/>
    </row>
    <row r="614" spans="23:24" x14ac:dyDescent="0.2">
      <c r="W614" s="62"/>
      <c r="X614" s="63"/>
    </row>
    <row r="615" spans="23:24" x14ac:dyDescent="0.2">
      <c r="W615" s="62"/>
      <c r="X615" s="63"/>
    </row>
    <row r="616" spans="23:24" x14ac:dyDescent="0.2">
      <c r="W616" s="62"/>
      <c r="X616" s="63"/>
    </row>
    <row r="617" spans="23:24" x14ac:dyDescent="0.2">
      <c r="W617" s="62"/>
      <c r="X617" s="63"/>
    </row>
    <row r="618" spans="23:24" x14ac:dyDescent="0.2">
      <c r="W618" s="62"/>
      <c r="X618" s="63"/>
    </row>
    <row r="619" spans="23:24" x14ac:dyDescent="0.2">
      <c r="W619" s="62"/>
      <c r="X619" s="63"/>
    </row>
    <row r="620" spans="23:24" x14ac:dyDescent="0.2">
      <c r="W620" s="62"/>
      <c r="X620" s="63"/>
    </row>
    <row r="621" spans="23:24" x14ac:dyDescent="0.2">
      <c r="W621" s="62"/>
      <c r="X621" s="63"/>
    </row>
    <row r="622" spans="23:24" x14ac:dyDescent="0.2">
      <c r="W622" s="62"/>
      <c r="X622" s="63"/>
    </row>
    <row r="623" spans="23:24" x14ac:dyDescent="0.2">
      <c r="W623" s="62"/>
      <c r="X623" s="63"/>
    </row>
    <row r="624" spans="23:24" x14ac:dyDescent="0.2">
      <c r="W624" s="62"/>
      <c r="X624" s="63"/>
    </row>
    <row r="625" spans="23:24" x14ac:dyDescent="0.2">
      <c r="W625" s="62"/>
      <c r="X625" s="63"/>
    </row>
    <row r="626" spans="23:24" x14ac:dyDescent="0.2">
      <c r="W626" s="62"/>
      <c r="X626" s="63"/>
    </row>
    <row r="627" spans="23:24" x14ac:dyDescent="0.2">
      <c r="W627" s="62"/>
      <c r="X627" s="63"/>
    </row>
    <row r="628" spans="23:24" x14ac:dyDescent="0.2">
      <c r="W628" s="62"/>
      <c r="X628" s="63"/>
    </row>
    <row r="629" spans="23:24" x14ac:dyDescent="0.2">
      <c r="W629" s="62"/>
      <c r="X629" s="63"/>
    </row>
    <row r="630" spans="23:24" x14ac:dyDescent="0.2">
      <c r="W630" s="62"/>
      <c r="X630" s="63"/>
    </row>
    <row r="631" spans="23:24" x14ac:dyDescent="0.2">
      <c r="W631" s="62"/>
      <c r="X631" s="63"/>
    </row>
    <row r="632" spans="23:24" x14ac:dyDescent="0.2">
      <c r="W632" s="62"/>
      <c r="X632" s="63"/>
    </row>
    <row r="633" spans="23:24" x14ac:dyDescent="0.2">
      <c r="W633" s="62"/>
      <c r="X633" s="63"/>
    </row>
    <row r="634" spans="23:24" x14ac:dyDescent="0.2">
      <c r="W634" s="62"/>
      <c r="X634" s="63"/>
    </row>
    <row r="635" spans="23:24" x14ac:dyDescent="0.2">
      <c r="W635" s="62"/>
      <c r="X635" s="63"/>
    </row>
    <row r="636" spans="23:24" x14ac:dyDescent="0.2">
      <c r="W636" s="62"/>
      <c r="X636" s="63"/>
    </row>
    <row r="637" spans="23:24" x14ac:dyDescent="0.2">
      <c r="W637" s="62"/>
      <c r="X637" s="63"/>
    </row>
    <row r="638" spans="23:24" x14ac:dyDescent="0.2">
      <c r="W638" s="62"/>
      <c r="X638" s="63"/>
    </row>
    <row r="639" spans="23:24" x14ac:dyDescent="0.2">
      <c r="W639" s="62"/>
      <c r="X639" s="63"/>
    </row>
    <row r="640" spans="23:24" x14ac:dyDescent="0.2">
      <c r="W640" s="62"/>
      <c r="X640" s="63"/>
    </row>
    <row r="641" spans="23:24" x14ac:dyDescent="0.2">
      <c r="W641" s="62"/>
      <c r="X641" s="63"/>
    </row>
    <row r="642" spans="23:24" x14ac:dyDescent="0.2">
      <c r="W642" s="62"/>
      <c r="X642" s="63"/>
    </row>
    <row r="643" spans="23:24" x14ac:dyDescent="0.2">
      <c r="W643" s="62"/>
      <c r="X643" s="63"/>
    </row>
    <row r="644" spans="23:24" x14ac:dyDescent="0.2">
      <c r="W644" s="62"/>
      <c r="X644" s="63"/>
    </row>
    <row r="645" spans="23:24" x14ac:dyDescent="0.2">
      <c r="W645" s="62"/>
      <c r="X645" s="63"/>
    </row>
    <row r="646" spans="23:24" x14ac:dyDescent="0.2">
      <c r="W646" s="62"/>
      <c r="X646" s="63"/>
    </row>
    <row r="647" spans="23:24" x14ac:dyDescent="0.2">
      <c r="W647" s="62"/>
      <c r="X647" s="63"/>
    </row>
    <row r="648" spans="23:24" x14ac:dyDescent="0.2">
      <c r="W648" s="62"/>
      <c r="X648" s="63"/>
    </row>
    <row r="649" spans="23:24" x14ac:dyDescent="0.2">
      <c r="W649" s="62"/>
      <c r="X649" s="63"/>
    </row>
    <row r="650" spans="23:24" x14ac:dyDescent="0.2">
      <c r="W650" s="62"/>
      <c r="X650" s="63"/>
    </row>
    <row r="651" spans="23:24" x14ac:dyDescent="0.2">
      <c r="W651" s="62"/>
      <c r="X651" s="63"/>
    </row>
    <row r="652" spans="23:24" x14ac:dyDescent="0.2">
      <c r="W652" s="62"/>
      <c r="X652" s="63"/>
    </row>
    <row r="653" spans="23:24" x14ac:dyDescent="0.2">
      <c r="W653" s="62"/>
      <c r="X653" s="63"/>
    </row>
    <row r="654" spans="23:24" x14ac:dyDescent="0.2">
      <c r="W654" s="62"/>
      <c r="X654" s="63"/>
    </row>
    <row r="655" spans="23:24" x14ac:dyDescent="0.2">
      <c r="W655" s="62"/>
      <c r="X655" s="63"/>
    </row>
    <row r="656" spans="23:24" x14ac:dyDescent="0.2">
      <c r="W656" s="62"/>
      <c r="X656" s="63"/>
    </row>
    <row r="657" spans="23:24" x14ac:dyDescent="0.2">
      <c r="W657" s="62"/>
      <c r="X657" s="63"/>
    </row>
    <row r="658" spans="23:24" x14ac:dyDescent="0.2">
      <c r="W658" s="62"/>
      <c r="X658" s="63"/>
    </row>
    <row r="659" spans="23:24" x14ac:dyDescent="0.2">
      <c r="W659" s="62"/>
      <c r="X659" s="63"/>
    </row>
    <row r="660" spans="23:24" x14ac:dyDescent="0.2">
      <c r="W660" s="62"/>
      <c r="X660" s="63"/>
    </row>
    <row r="661" spans="23:24" x14ac:dyDescent="0.2">
      <c r="W661" s="62"/>
      <c r="X661" s="63"/>
    </row>
    <row r="662" spans="23:24" x14ac:dyDescent="0.2">
      <c r="W662" s="62"/>
      <c r="X662" s="63"/>
    </row>
    <row r="663" spans="23:24" x14ac:dyDescent="0.2">
      <c r="W663" s="62"/>
      <c r="X663" s="63"/>
    </row>
    <row r="664" spans="23:24" x14ac:dyDescent="0.2">
      <c r="W664" s="62"/>
      <c r="X664" s="63"/>
    </row>
    <row r="665" spans="23:24" x14ac:dyDescent="0.2">
      <c r="W665" s="62"/>
      <c r="X665" s="63"/>
    </row>
    <row r="666" spans="23:24" x14ac:dyDescent="0.2">
      <c r="W666" s="62"/>
      <c r="X666" s="63"/>
    </row>
    <row r="667" spans="23:24" x14ac:dyDescent="0.2">
      <c r="W667" s="62"/>
      <c r="X667" s="63"/>
    </row>
    <row r="668" spans="23:24" x14ac:dyDescent="0.2">
      <c r="W668" s="62"/>
      <c r="X668" s="63"/>
    </row>
    <row r="669" spans="23:24" x14ac:dyDescent="0.2">
      <c r="W669" s="62"/>
      <c r="X669" s="63"/>
    </row>
    <row r="670" spans="23:24" x14ac:dyDescent="0.2">
      <c r="W670" s="62"/>
      <c r="X670" s="63"/>
    </row>
    <row r="671" spans="23:24" x14ac:dyDescent="0.2">
      <c r="W671" s="62"/>
      <c r="X671" s="63"/>
    </row>
    <row r="672" spans="23:24" x14ac:dyDescent="0.2">
      <c r="W672" s="62"/>
      <c r="X672" s="63"/>
    </row>
    <row r="673" spans="23:24" x14ac:dyDescent="0.2">
      <c r="W673" s="62"/>
      <c r="X673" s="63"/>
    </row>
    <row r="674" spans="23:24" x14ac:dyDescent="0.2">
      <c r="W674" s="62"/>
      <c r="X674" s="63"/>
    </row>
    <row r="675" spans="23:24" x14ac:dyDescent="0.2">
      <c r="W675" s="62"/>
      <c r="X675" s="63"/>
    </row>
    <row r="676" spans="23:24" x14ac:dyDescent="0.2">
      <c r="W676" s="62"/>
      <c r="X676" s="63"/>
    </row>
    <row r="677" spans="23:24" x14ac:dyDescent="0.2">
      <c r="W677" s="62"/>
      <c r="X677" s="63"/>
    </row>
    <row r="678" spans="23:24" x14ac:dyDescent="0.2">
      <c r="W678" s="62"/>
      <c r="X678" s="63"/>
    </row>
    <row r="679" spans="23:24" x14ac:dyDescent="0.2">
      <c r="W679" s="62"/>
      <c r="X679" s="63"/>
    </row>
    <row r="680" spans="23:24" x14ac:dyDescent="0.2">
      <c r="W680" s="62"/>
      <c r="X680" s="63"/>
    </row>
    <row r="681" spans="23:24" x14ac:dyDescent="0.2">
      <c r="W681" s="62"/>
      <c r="X681" s="63"/>
    </row>
    <row r="682" spans="23:24" x14ac:dyDescent="0.2">
      <c r="W682" s="62"/>
      <c r="X682" s="63"/>
    </row>
    <row r="683" spans="23:24" x14ac:dyDescent="0.2">
      <c r="W683" s="62"/>
      <c r="X683" s="63"/>
    </row>
    <row r="684" spans="23:24" x14ac:dyDescent="0.2">
      <c r="W684" s="62"/>
      <c r="X684" s="63"/>
    </row>
    <row r="685" spans="23:24" x14ac:dyDescent="0.2">
      <c r="W685" s="62"/>
      <c r="X685" s="63"/>
    </row>
    <row r="686" spans="23:24" x14ac:dyDescent="0.2">
      <c r="W686" s="62"/>
      <c r="X686" s="63"/>
    </row>
    <row r="687" spans="23:24" x14ac:dyDescent="0.2">
      <c r="W687" s="62"/>
      <c r="X687" s="63"/>
    </row>
    <row r="688" spans="23:24" x14ac:dyDescent="0.2">
      <c r="W688" s="62"/>
      <c r="X688" s="63"/>
    </row>
    <row r="689" spans="23:24" x14ac:dyDescent="0.2">
      <c r="W689" s="62"/>
      <c r="X689" s="63"/>
    </row>
    <row r="690" spans="23:24" x14ac:dyDescent="0.2">
      <c r="W690" s="62"/>
      <c r="X690" s="63"/>
    </row>
    <row r="691" spans="23:24" x14ac:dyDescent="0.2">
      <c r="W691" s="62"/>
      <c r="X691" s="63"/>
    </row>
    <row r="692" spans="23:24" x14ac:dyDescent="0.2">
      <c r="W692" s="62"/>
      <c r="X692" s="63"/>
    </row>
    <row r="693" spans="23:24" x14ac:dyDescent="0.2">
      <c r="W693" s="62"/>
      <c r="X693" s="63"/>
    </row>
    <row r="694" spans="23:24" x14ac:dyDescent="0.2">
      <c r="W694" s="62"/>
      <c r="X694" s="63"/>
    </row>
    <row r="695" spans="23:24" x14ac:dyDescent="0.2">
      <c r="W695" s="62"/>
      <c r="X695" s="63"/>
    </row>
    <row r="696" spans="23:24" x14ac:dyDescent="0.2">
      <c r="W696" s="62"/>
      <c r="X696" s="63"/>
    </row>
    <row r="697" spans="23:24" x14ac:dyDescent="0.2">
      <c r="W697" s="62"/>
      <c r="X697" s="63"/>
    </row>
    <row r="698" spans="23:24" x14ac:dyDescent="0.2">
      <c r="W698" s="62"/>
      <c r="X698" s="63"/>
    </row>
    <row r="699" spans="23:24" x14ac:dyDescent="0.2">
      <c r="W699" s="62"/>
      <c r="X699" s="63"/>
    </row>
    <row r="700" spans="23:24" x14ac:dyDescent="0.2">
      <c r="W700" s="62"/>
      <c r="X700" s="63"/>
    </row>
    <row r="701" spans="23:24" x14ac:dyDescent="0.2">
      <c r="W701" s="62"/>
      <c r="X701" s="63"/>
    </row>
    <row r="702" spans="23:24" x14ac:dyDescent="0.2">
      <c r="W702" s="62"/>
      <c r="X702" s="63"/>
    </row>
    <row r="703" spans="23:24" x14ac:dyDescent="0.2">
      <c r="W703" s="62"/>
      <c r="X703" s="63"/>
    </row>
    <row r="704" spans="23:24" x14ac:dyDescent="0.2">
      <c r="W704" s="62"/>
      <c r="X704" s="63"/>
    </row>
    <row r="705" spans="23:24" x14ac:dyDescent="0.2">
      <c r="W705" s="62"/>
      <c r="X705" s="63"/>
    </row>
    <row r="706" spans="23:24" x14ac:dyDescent="0.2">
      <c r="W706" s="62"/>
      <c r="X706" s="63"/>
    </row>
    <row r="707" spans="23:24" x14ac:dyDescent="0.2">
      <c r="W707" s="62"/>
      <c r="X707" s="63"/>
    </row>
    <row r="708" spans="23:24" x14ac:dyDescent="0.2">
      <c r="W708" s="62"/>
      <c r="X708" s="63"/>
    </row>
    <row r="709" spans="23:24" x14ac:dyDescent="0.2">
      <c r="W709" s="62"/>
      <c r="X709" s="63"/>
    </row>
    <row r="710" spans="23:24" x14ac:dyDescent="0.2">
      <c r="W710" s="62"/>
      <c r="X710" s="63"/>
    </row>
    <row r="711" spans="23:24" x14ac:dyDescent="0.2">
      <c r="W711" s="62"/>
      <c r="X711" s="63"/>
    </row>
    <row r="712" spans="23:24" x14ac:dyDescent="0.2">
      <c r="W712" s="62"/>
      <c r="X712" s="63"/>
    </row>
    <row r="713" spans="23:24" x14ac:dyDescent="0.2">
      <c r="W713" s="62"/>
      <c r="X713" s="63"/>
    </row>
    <row r="714" spans="23:24" x14ac:dyDescent="0.2">
      <c r="W714" s="62"/>
      <c r="X714" s="63"/>
    </row>
    <row r="715" spans="23:24" x14ac:dyDescent="0.2">
      <c r="W715" s="62"/>
      <c r="X715" s="63"/>
    </row>
    <row r="716" spans="23:24" x14ac:dyDescent="0.2">
      <c r="W716" s="62"/>
      <c r="X716" s="63"/>
    </row>
    <row r="717" spans="23:24" x14ac:dyDescent="0.2">
      <c r="W717" s="62"/>
      <c r="X717" s="63"/>
    </row>
    <row r="718" spans="23:24" x14ac:dyDescent="0.2">
      <c r="W718" s="62"/>
      <c r="X718" s="63"/>
    </row>
    <row r="719" spans="23:24" x14ac:dyDescent="0.2">
      <c r="W719" s="62"/>
      <c r="X719" s="63"/>
    </row>
    <row r="720" spans="23:24" x14ac:dyDescent="0.2">
      <c r="W720" s="62"/>
      <c r="X720" s="63"/>
    </row>
    <row r="721" spans="23:24" x14ac:dyDescent="0.2">
      <c r="W721" s="62"/>
      <c r="X721" s="63"/>
    </row>
    <row r="722" spans="23:24" x14ac:dyDescent="0.2">
      <c r="W722" s="62"/>
      <c r="X722" s="63"/>
    </row>
    <row r="723" spans="23:24" x14ac:dyDescent="0.2">
      <c r="W723" s="62"/>
      <c r="X723" s="63"/>
    </row>
    <row r="724" spans="23:24" x14ac:dyDescent="0.2">
      <c r="W724" s="62"/>
      <c r="X724" s="63"/>
    </row>
    <row r="725" spans="23:24" x14ac:dyDescent="0.2">
      <c r="W725" s="62"/>
      <c r="X725" s="63"/>
    </row>
    <row r="726" spans="23:24" x14ac:dyDescent="0.2">
      <c r="W726" s="62"/>
      <c r="X726" s="63"/>
    </row>
    <row r="727" spans="23:24" x14ac:dyDescent="0.2">
      <c r="W727" s="62"/>
      <c r="X727" s="63"/>
    </row>
    <row r="728" spans="23:24" x14ac:dyDescent="0.2">
      <c r="W728" s="62"/>
      <c r="X728" s="63"/>
    </row>
    <row r="729" spans="23:24" x14ac:dyDescent="0.2">
      <c r="W729" s="62"/>
      <c r="X729" s="63"/>
    </row>
    <row r="730" spans="23:24" x14ac:dyDescent="0.2">
      <c r="W730" s="62"/>
      <c r="X730" s="63"/>
    </row>
    <row r="731" spans="23:24" x14ac:dyDescent="0.2">
      <c r="W731" s="62"/>
      <c r="X731" s="63"/>
    </row>
    <row r="732" spans="23:24" x14ac:dyDescent="0.2">
      <c r="W732" s="62"/>
      <c r="X732" s="63"/>
    </row>
    <row r="733" spans="23:24" x14ac:dyDescent="0.2">
      <c r="W733" s="62"/>
      <c r="X733" s="63"/>
    </row>
    <row r="734" spans="23:24" x14ac:dyDescent="0.2">
      <c r="W734" s="62"/>
      <c r="X734" s="63"/>
    </row>
    <row r="735" spans="23:24" x14ac:dyDescent="0.2">
      <c r="W735" s="62"/>
      <c r="X735" s="63"/>
    </row>
    <row r="736" spans="23:24" x14ac:dyDescent="0.2">
      <c r="W736" s="62"/>
      <c r="X736" s="63"/>
    </row>
    <row r="737" spans="23:24" x14ac:dyDescent="0.2">
      <c r="W737" s="62"/>
      <c r="X737" s="63"/>
    </row>
    <row r="738" spans="23:24" x14ac:dyDescent="0.2">
      <c r="W738" s="62"/>
      <c r="X738" s="63"/>
    </row>
    <row r="739" spans="23:24" x14ac:dyDescent="0.2">
      <c r="W739" s="62"/>
      <c r="X739" s="63"/>
    </row>
    <row r="740" spans="23:24" x14ac:dyDescent="0.2">
      <c r="W740" s="62"/>
      <c r="X740" s="63"/>
    </row>
    <row r="741" spans="23:24" x14ac:dyDescent="0.2">
      <c r="W741" s="62"/>
      <c r="X741" s="63"/>
    </row>
    <row r="742" spans="23:24" x14ac:dyDescent="0.2">
      <c r="W742" s="62"/>
      <c r="X742" s="63"/>
    </row>
    <row r="743" spans="23:24" x14ac:dyDescent="0.2">
      <c r="W743" s="62"/>
      <c r="X743" s="63"/>
    </row>
    <row r="744" spans="23:24" x14ac:dyDescent="0.2">
      <c r="W744" s="62"/>
      <c r="X744" s="63"/>
    </row>
    <row r="745" spans="23:24" x14ac:dyDescent="0.2">
      <c r="W745" s="62"/>
      <c r="X745" s="63"/>
    </row>
    <row r="746" spans="23:24" x14ac:dyDescent="0.2">
      <c r="W746" s="62"/>
      <c r="X746" s="63"/>
    </row>
    <row r="747" spans="23:24" x14ac:dyDescent="0.2">
      <c r="W747" s="62"/>
      <c r="X747" s="63"/>
    </row>
    <row r="748" spans="23:24" x14ac:dyDescent="0.2">
      <c r="W748" s="62"/>
      <c r="X748" s="63"/>
    </row>
    <row r="749" spans="23:24" x14ac:dyDescent="0.2">
      <c r="W749" s="62"/>
      <c r="X749" s="63"/>
    </row>
    <row r="750" spans="23:24" x14ac:dyDescent="0.2">
      <c r="W750" s="62"/>
      <c r="X750" s="63"/>
    </row>
    <row r="751" spans="23:24" x14ac:dyDescent="0.2">
      <c r="W751" s="62"/>
      <c r="X751" s="63"/>
    </row>
    <row r="752" spans="23:24" x14ac:dyDescent="0.2">
      <c r="W752" s="62"/>
      <c r="X752" s="63"/>
    </row>
    <row r="753" spans="23:24" x14ac:dyDescent="0.2">
      <c r="W753" s="62"/>
      <c r="X753" s="63"/>
    </row>
    <row r="754" spans="23:24" x14ac:dyDescent="0.2">
      <c r="W754" s="62"/>
      <c r="X754" s="63"/>
    </row>
    <row r="755" spans="23:24" x14ac:dyDescent="0.2">
      <c r="W755" s="62"/>
      <c r="X755" s="63"/>
    </row>
    <row r="756" spans="23:24" x14ac:dyDescent="0.2">
      <c r="W756" s="62"/>
      <c r="X756" s="63"/>
    </row>
    <row r="757" spans="23:24" x14ac:dyDescent="0.2">
      <c r="W757" s="62"/>
      <c r="X757" s="63"/>
    </row>
    <row r="758" spans="23:24" x14ac:dyDescent="0.2">
      <c r="W758" s="62"/>
      <c r="X758" s="63"/>
    </row>
    <row r="759" spans="23:24" x14ac:dyDescent="0.2">
      <c r="W759" s="62"/>
      <c r="X759" s="63"/>
    </row>
    <row r="760" spans="23:24" x14ac:dyDescent="0.2">
      <c r="W760" s="62"/>
      <c r="X760" s="63"/>
    </row>
    <row r="761" spans="23:24" x14ac:dyDescent="0.2">
      <c r="W761" s="62"/>
      <c r="X761" s="63"/>
    </row>
    <row r="762" spans="23:24" x14ac:dyDescent="0.2">
      <c r="W762" s="62"/>
      <c r="X762" s="63"/>
    </row>
    <row r="763" spans="23:24" x14ac:dyDescent="0.2">
      <c r="W763" s="62"/>
      <c r="X763" s="63"/>
    </row>
    <row r="764" spans="23:24" x14ac:dyDescent="0.2">
      <c r="W764" s="62"/>
      <c r="X764" s="63"/>
    </row>
    <row r="765" spans="23:24" x14ac:dyDescent="0.2">
      <c r="W765" s="62"/>
      <c r="X765" s="63"/>
    </row>
    <row r="766" spans="23:24" x14ac:dyDescent="0.2">
      <c r="W766" s="62"/>
      <c r="X766" s="63"/>
    </row>
    <row r="767" spans="23:24" x14ac:dyDescent="0.2">
      <c r="W767" s="62"/>
      <c r="X767" s="63"/>
    </row>
    <row r="768" spans="23:24" x14ac:dyDescent="0.2">
      <c r="W768" s="62"/>
      <c r="X768" s="63"/>
    </row>
    <row r="769" spans="23:24" x14ac:dyDescent="0.2">
      <c r="W769" s="62"/>
      <c r="X769" s="63"/>
    </row>
    <row r="770" spans="23:24" x14ac:dyDescent="0.2">
      <c r="W770" s="62"/>
      <c r="X770" s="63"/>
    </row>
    <row r="771" spans="23:24" x14ac:dyDescent="0.2">
      <c r="W771" s="62"/>
      <c r="X771" s="63"/>
    </row>
    <row r="772" spans="23:24" x14ac:dyDescent="0.2">
      <c r="W772" s="62"/>
      <c r="X772" s="63"/>
    </row>
    <row r="773" spans="23:24" x14ac:dyDescent="0.2">
      <c r="W773" s="62"/>
      <c r="X773" s="63"/>
    </row>
    <row r="774" spans="23:24" x14ac:dyDescent="0.2">
      <c r="W774" s="62"/>
      <c r="X774" s="63"/>
    </row>
    <row r="775" spans="23:24" x14ac:dyDescent="0.2">
      <c r="W775" s="62"/>
      <c r="X775" s="63"/>
    </row>
    <row r="776" spans="23:24" x14ac:dyDescent="0.2">
      <c r="W776" s="62"/>
      <c r="X776" s="63"/>
    </row>
    <row r="777" spans="23:24" x14ac:dyDescent="0.2">
      <c r="W777" s="62"/>
      <c r="X777" s="63"/>
    </row>
    <row r="778" spans="23:24" x14ac:dyDescent="0.2">
      <c r="W778" s="62"/>
      <c r="X778" s="63"/>
    </row>
    <row r="779" spans="23:24" x14ac:dyDescent="0.2">
      <c r="W779" s="62"/>
      <c r="X779" s="63"/>
    </row>
    <row r="780" spans="23:24" x14ac:dyDescent="0.2">
      <c r="W780" s="62"/>
      <c r="X780" s="63"/>
    </row>
    <row r="781" spans="23:24" x14ac:dyDescent="0.2">
      <c r="W781" s="62"/>
      <c r="X781" s="63"/>
    </row>
    <row r="782" spans="23:24" x14ac:dyDescent="0.2">
      <c r="W782" s="62"/>
      <c r="X782" s="63"/>
    </row>
    <row r="783" spans="23:24" x14ac:dyDescent="0.2">
      <c r="W783" s="62"/>
      <c r="X783" s="63"/>
    </row>
    <row r="784" spans="23:24" x14ac:dyDescent="0.2">
      <c r="W784" s="62"/>
      <c r="X784" s="63"/>
    </row>
    <row r="785" spans="23:24" x14ac:dyDescent="0.2">
      <c r="W785" s="62"/>
      <c r="X785" s="63"/>
    </row>
    <row r="786" spans="23:24" x14ac:dyDescent="0.2">
      <c r="W786" s="62"/>
      <c r="X786" s="63"/>
    </row>
    <row r="787" spans="23:24" x14ac:dyDescent="0.2">
      <c r="W787" s="62"/>
      <c r="X787" s="63"/>
    </row>
    <row r="788" spans="23:24" x14ac:dyDescent="0.2">
      <c r="W788" s="62"/>
      <c r="X788" s="63"/>
    </row>
    <row r="789" spans="23:24" x14ac:dyDescent="0.2">
      <c r="W789" s="62"/>
      <c r="X789" s="63"/>
    </row>
    <row r="790" spans="23:24" x14ac:dyDescent="0.2">
      <c r="W790" s="62"/>
      <c r="X790" s="63"/>
    </row>
    <row r="791" spans="23:24" x14ac:dyDescent="0.2">
      <c r="W791" s="62"/>
      <c r="X791" s="63"/>
    </row>
    <row r="792" spans="23:24" x14ac:dyDescent="0.2">
      <c r="W792" s="62"/>
      <c r="X792" s="63"/>
    </row>
    <row r="793" spans="23:24" x14ac:dyDescent="0.2">
      <c r="W793" s="62"/>
      <c r="X793" s="63"/>
    </row>
    <row r="794" spans="23:24" x14ac:dyDescent="0.2">
      <c r="W794" s="62"/>
      <c r="X794" s="63"/>
    </row>
    <row r="795" spans="23:24" x14ac:dyDescent="0.2">
      <c r="W795" s="62"/>
      <c r="X795" s="63"/>
    </row>
    <row r="796" spans="23:24" x14ac:dyDescent="0.2">
      <c r="W796" s="62"/>
      <c r="X796" s="63"/>
    </row>
    <row r="797" spans="23:24" x14ac:dyDescent="0.2">
      <c r="W797" s="62"/>
      <c r="X797" s="63"/>
    </row>
    <row r="798" spans="23:24" x14ac:dyDescent="0.2">
      <c r="W798" s="62"/>
      <c r="X798" s="63"/>
    </row>
    <row r="799" spans="23:24" x14ac:dyDescent="0.2">
      <c r="W799" s="62"/>
      <c r="X799" s="63"/>
    </row>
    <row r="800" spans="23:24" x14ac:dyDescent="0.2">
      <c r="W800" s="62"/>
      <c r="X800" s="63"/>
    </row>
    <row r="801" spans="23:24" x14ac:dyDescent="0.2">
      <c r="W801" s="62"/>
      <c r="X801" s="63"/>
    </row>
    <row r="802" spans="23:24" x14ac:dyDescent="0.2">
      <c r="W802" s="62"/>
      <c r="X802" s="63"/>
    </row>
    <row r="803" spans="23:24" x14ac:dyDescent="0.2">
      <c r="W803" s="62"/>
      <c r="X803" s="63"/>
    </row>
    <row r="804" spans="23:24" x14ac:dyDescent="0.2">
      <c r="W804" s="62"/>
      <c r="X804" s="63"/>
    </row>
    <row r="805" spans="23:24" x14ac:dyDescent="0.2">
      <c r="W805" s="62"/>
      <c r="X805" s="63"/>
    </row>
    <row r="806" spans="23:24" x14ac:dyDescent="0.2">
      <c r="W806" s="62"/>
      <c r="X806" s="63"/>
    </row>
    <row r="807" spans="23:24" x14ac:dyDescent="0.2">
      <c r="W807" s="62"/>
      <c r="X807" s="63"/>
    </row>
    <row r="808" spans="23:24" x14ac:dyDescent="0.2">
      <c r="W808" s="62"/>
      <c r="X808" s="63"/>
    </row>
    <row r="809" spans="23:24" x14ac:dyDescent="0.2">
      <c r="W809" s="62"/>
      <c r="X809" s="63"/>
    </row>
    <row r="810" spans="23:24" x14ac:dyDescent="0.2">
      <c r="W810" s="62"/>
      <c r="X810" s="63"/>
    </row>
    <row r="811" spans="23:24" x14ac:dyDescent="0.2">
      <c r="W811" s="62"/>
      <c r="X811" s="63"/>
    </row>
    <row r="812" spans="23:24" x14ac:dyDescent="0.2">
      <c r="W812" s="62"/>
      <c r="X812" s="63"/>
    </row>
    <row r="813" spans="23:24" x14ac:dyDescent="0.2">
      <c r="W813" s="62"/>
      <c r="X813" s="63"/>
    </row>
    <row r="814" spans="23:24" x14ac:dyDescent="0.2">
      <c r="W814" s="62"/>
      <c r="X814" s="63"/>
    </row>
    <row r="815" spans="23:24" x14ac:dyDescent="0.2">
      <c r="W815" s="62"/>
      <c r="X815" s="63"/>
    </row>
    <row r="816" spans="23:24" x14ac:dyDescent="0.2">
      <c r="W816" s="62"/>
      <c r="X816" s="63"/>
    </row>
    <row r="817" spans="23:24" x14ac:dyDescent="0.2">
      <c r="W817" s="62"/>
      <c r="X817" s="63"/>
    </row>
    <row r="818" spans="23:24" x14ac:dyDescent="0.2">
      <c r="W818" s="62"/>
      <c r="X818" s="63"/>
    </row>
    <row r="819" spans="23:24" x14ac:dyDescent="0.2">
      <c r="W819" s="62"/>
      <c r="X819" s="63"/>
    </row>
    <row r="820" spans="23:24" x14ac:dyDescent="0.2">
      <c r="W820" s="62"/>
      <c r="X820" s="63"/>
    </row>
    <row r="821" spans="23:24" x14ac:dyDescent="0.2">
      <c r="W821" s="62"/>
      <c r="X821" s="63"/>
    </row>
    <row r="822" spans="23:24" x14ac:dyDescent="0.2">
      <c r="W822" s="62"/>
      <c r="X822" s="63"/>
    </row>
    <row r="823" spans="23:24" x14ac:dyDescent="0.2">
      <c r="W823" s="62"/>
      <c r="X823" s="63"/>
    </row>
    <row r="824" spans="23:24" x14ac:dyDescent="0.2">
      <c r="W824" s="62"/>
      <c r="X824" s="63"/>
    </row>
    <row r="825" spans="23:24" x14ac:dyDescent="0.2">
      <c r="W825" s="62"/>
      <c r="X825" s="63"/>
    </row>
    <row r="826" spans="23:24" x14ac:dyDescent="0.2">
      <c r="W826" s="62"/>
      <c r="X826" s="63"/>
    </row>
    <row r="827" spans="23:24" x14ac:dyDescent="0.2">
      <c r="W827" s="62"/>
      <c r="X827" s="63"/>
    </row>
    <row r="828" spans="23:24" x14ac:dyDescent="0.2">
      <c r="W828" s="62"/>
      <c r="X828" s="63"/>
    </row>
    <row r="829" spans="23:24" x14ac:dyDescent="0.2">
      <c r="W829" s="62"/>
      <c r="X829" s="63"/>
    </row>
    <row r="830" spans="23:24" x14ac:dyDescent="0.2">
      <c r="W830" s="62"/>
      <c r="X830" s="63"/>
    </row>
    <row r="831" spans="23:24" x14ac:dyDescent="0.2">
      <c r="W831" s="62"/>
      <c r="X831" s="63"/>
    </row>
    <row r="832" spans="23:24" x14ac:dyDescent="0.2">
      <c r="W832" s="62"/>
      <c r="X832" s="63"/>
    </row>
    <row r="833" spans="23:24" x14ac:dyDescent="0.2">
      <c r="W833" s="62"/>
      <c r="X833" s="63"/>
    </row>
    <row r="834" spans="23:24" x14ac:dyDescent="0.2">
      <c r="W834" s="62"/>
      <c r="X834" s="63"/>
    </row>
    <row r="835" spans="23:24" x14ac:dyDescent="0.2">
      <c r="W835" s="62"/>
      <c r="X835" s="63"/>
    </row>
    <row r="836" spans="23:24" x14ac:dyDescent="0.2">
      <c r="W836" s="62"/>
      <c r="X836" s="63"/>
    </row>
    <row r="837" spans="23:24" x14ac:dyDescent="0.2">
      <c r="W837" s="62"/>
      <c r="X837" s="63"/>
    </row>
    <row r="838" spans="23:24" x14ac:dyDescent="0.2">
      <c r="W838" s="62"/>
      <c r="X838" s="63"/>
    </row>
    <row r="839" spans="23:24" x14ac:dyDescent="0.2">
      <c r="W839" s="62"/>
      <c r="X839" s="63"/>
    </row>
    <row r="840" spans="23:24" x14ac:dyDescent="0.2">
      <c r="W840" s="62"/>
      <c r="X840" s="63"/>
    </row>
    <row r="841" spans="23:24" x14ac:dyDescent="0.2">
      <c r="W841" s="62"/>
      <c r="X841" s="63"/>
    </row>
    <row r="842" spans="23:24" x14ac:dyDescent="0.2">
      <c r="W842" s="62"/>
      <c r="X842" s="63"/>
    </row>
    <row r="843" spans="23:24" x14ac:dyDescent="0.2">
      <c r="W843" s="62"/>
      <c r="X843" s="63"/>
    </row>
    <row r="844" spans="23:24" x14ac:dyDescent="0.2">
      <c r="W844" s="62"/>
      <c r="X844" s="63"/>
    </row>
    <row r="845" spans="23:24" x14ac:dyDescent="0.2">
      <c r="W845" s="62"/>
      <c r="X845" s="63"/>
    </row>
    <row r="846" spans="23:24" x14ac:dyDescent="0.2">
      <c r="W846" s="62"/>
      <c r="X846" s="63"/>
    </row>
    <row r="847" spans="23:24" x14ac:dyDescent="0.2">
      <c r="W847" s="62"/>
      <c r="X847" s="63"/>
    </row>
    <row r="848" spans="23:24" x14ac:dyDescent="0.2">
      <c r="W848" s="62"/>
      <c r="X848" s="63"/>
    </row>
    <row r="849" spans="23:24" x14ac:dyDescent="0.2">
      <c r="W849" s="62"/>
      <c r="X849" s="63"/>
    </row>
    <row r="850" spans="23:24" x14ac:dyDescent="0.2">
      <c r="W850" s="62"/>
      <c r="X850" s="63"/>
    </row>
    <row r="851" spans="23:24" x14ac:dyDescent="0.2">
      <c r="W851" s="62"/>
      <c r="X851" s="63"/>
    </row>
    <row r="852" spans="23:24" x14ac:dyDescent="0.2">
      <c r="W852" s="62"/>
      <c r="X852" s="63"/>
    </row>
    <row r="853" spans="23:24" x14ac:dyDescent="0.2">
      <c r="W853" s="62"/>
      <c r="X853" s="63"/>
    </row>
    <row r="854" spans="23:24" x14ac:dyDescent="0.2">
      <c r="W854" s="62"/>
      <c r="X854" s="63"/>
    </row>
    <row r="855" spans="23:24" x14ac:dyDescent="0.2">
      <c r="W855" s="62"/>
      <c r="X855" s="63"/>
    </row>
    <row r="856" spans="23:24" x14ac:dyDescent="0.2">
      <c r="W856" s="62"/>
      <c r="X856" s="63"/>
    </row>
    <row r="857" spans="23:24" x14ac:dyDescent="0.2">
      <c r="W857" s="62"/>
      <c r="X857" s="63"/>
    </row>
    <row r="858" spans="23:24" x14ac:dyDescent="0.2">
      <c r="W858" s="62"/>
      <c r="X858" s="63"/>
    </row>
    <row r="859" spans="23:24" x14ac:dyDescent="0.2">
      <c r="W859" s="62"/>
      <c r="X859" s="63"/>
    </row>
    <row r="860" spans="23:24" x14ac:dyDescent="0.2">
      <c r="W860" s="62"/>
      <c r="X860" s="63"/>
    </row>
    <row r="861" spans="23:24" x14ac:dyDescent="0.2">
      <c r="W861" s="62"/>
      <c r="X861" s="63"/>
    </row>
    <row r="862" spans="23:24" x14ac:dyDescent="0.2">
      <c r="W862" s="62"/>
      <c r="X862" s="63"/>
    </row>
    <row r="863" spans="23:24" x14ac:dyDescent="0.2">
      <c r="W863" s="62"/>
      <c r="X863" s="63"/>
    </row>
    <row r="864" spans="23:24" x14ac:dyDescent="0.2">
      <c r="W864" s="62"/>
      <c r="X864" s="63"/>
    </row>
    <row r="865" spans="23:24" x14ac:dyDescent="0.2">
      <c r="W865" s="62"/>
      <c r="X865" s="63"/>
    </row>
    <row r="866" spans="23:24" x14ac:dyDescent="0.2">
      <c r="W866" s="62"/>
      <c r="X866" s="63"/>
    </row>
    <row r="867" spans="23:24" x14ac:dyDescent="0.2">
      <c r="W867" s="62"/>
      <c r="X867" s="63"/>
    </row>
    <row r="868" spans="23:24" x14ac:dyDescent="0.2">
      <c r="W868" s="62"/>
      <c r="X868" s="63"/>
    </row>
    <row r="869" spans="23:24" x14ac:dyDescent="0.2">
      <c r="W869" s="62"/>
      <c r="X869" s="63"/>
    </row>
    <row r="870" spans="23:24" x14ac:dyDescent="0.2">
      <c r="W870" s="62"/>
      <c r="X870" s="63"/>
    </row>
    <row r="871" spans="23:24" x14ac:dyDescent="0.2">
      <c r="W871" s="62"/>
      <c r="X871" s="63"/>
    </row>
    <row r="872" spans="23:24" x14ac:dyDescent="0.2">
      <c r="W872" s="62"/>
      <c r="X872" s="63"/>
    </row>
    <row r="873" spans="23:24" x14ac:dyDescent="0.2">
      <c r="W873" s="62"/>
      <c r="X873" s="63"/>
    </row>
    <row r="874" spans="23:24" x14ac:dyDescent="0.2">
      <c r="W874" s="62"/>
      <c r="X874" s="63"/>
    </row>
    <row r="875" spans="23:24" x14ac:dyDescent="0.2">
      <c r="W875" s="62"/>
      <c r="X875" s="63"/>
    </row>
    <row r="876" spans="23:24" x14ac:dyDescent="0.2">
      <c r="W876" s="62"/>
      <c r="X876" s="63"/>
    </row>
    <row r="877" spans="23:24" x14ac:dyDescent="0.2">
      <c r="W877" s="62"/>
      <c r="X877" s="63"/>
    </row>
    <row r="878" spans="23:24" x14ac:dyDescent="0.2">
      <c r="W878" s="62"/>
      <c r="X878" s="63"/>
    </row>
    <row r="879" spans="23:24" x14ac:dyDescent="0.2">
      <c r="W879" s="62"/>
      <c r="X879" s="63"/>
    </row>
    <row r="880" spans="23:24" x14ac:dyDescent="0.2">
      <c r="W880" s="62"/>
      <c r="X880" s="63"/>
    </row>
    <row r="881" spans="23:24" x14ac:dyDescent="0.2">
      <c r="W881" s="62"/>
      <c r="X881" s="63"/>
    </row>
    <row r="882" spans="23:24" x14ac:dyDescent="0.2">
      <c r="W882" s="62"/>
      <c r="X882" s="63"/>
    </row>
    <row r="883" spans="23:24" x14ac:dyDescent="0.2">
      <c r="W883" s="62"/>
      <c r="X883" s="63"/>
    </row>
    <row r="884" spans="23:24" x14ac:dyDescent="0.2">
      <c r="W884" s="62"/>
      <c r="X884" s="63"/>
    </row>
    <row r="885" spans="23:24" x14ac:dyDescent="0.2">
      <c r="W885" s="62"/>
      <c r="X885" s="63"/>
    </row>
    <row r="886" spans="23:24" x14ac:dyDescent="0.2">
      <c r="W886" s="62"/>
      <c r="X886" s="63"/>
    </row>
    <row r="887" spans="23:24" x14ac:dyDescent="0.2">
      <c r="W887" s="62"/>
      <c r="X887" s="63"/>
    </row>
    <row r="888" spans="23:24" x14ac:dyDescent="0.2">
      <c r="W888" s="62"/>
      <c r="X888" s="63"/>
    </row>
    <row r="889" spans="23:24" x14ac:dyDescent="0.2">
      <c r="W889" s="62"/>
      <c r="X889" s="63"/>
    </row>
    <row r="890" spans="23:24" x14ac:dyDescent="0.2">
      <c r="W890" s="62"/>
      <c r="X890" s="63"/>
    </row>
    <row r="891" spans="23:24" x14ac:dyDescent="0.2">
      <c r="W891" s="62"/>
      <c r="X891" s="63"/>
    </row>
    <row r="892" spans="23:24" x14ac:dyDescent="0.2">
      <c r="W892" s="62"/>
      <c r="X892" s="63"/>
    </row>
    <row r="893" spans="23:24" x14ac:dyDescent="0.2">
      <c r="W893" s="62"/>
      <c r="X893" s="63"/>
    </row>
    <row r="894" spans="23:24" x14ac:dyDescent="0.2">
      <c r="W894" s="62"/>
      <c r="X894" s="63"/>
    </row>
    <row r="895" spans="23:24" x14ac:dyDescent="0.2">
      <c r="W895" s="62"/>
      <c r="X895" s="63"/>
    </row>
    <row r="896" spans="23:24" x14ac:dyDescent="0.2">
      <c r="W896" s="62"/>
      <c r="X896" s="63"/>
    </row>
    <row r="897" spans="23:24" x14ac:dyDescent="0.2">
      <c r="W897" s="62"/>
      <c r="X897" s="63"/>
    </row>
    <row r="898" spans="23:24" x14ac:dyDescent="0.2">
      <c r="W898" s="62"/>
      <c r="X898" s="63"/>
    </row>
    <row r="899" spans="23:24" x14ac:dyDescent="0.2">
      <c r="W899" s="62"/>
      <c r="X899" s="63"/>
    </row>
    <row r="900" spans="23:24" x14ac:dyDescent="0.2">
      <c r="W900" s="62"/>
      <c r="X900" s="63"/>
    </row>
    <row r="901" spans="23:24" x14ac:dyDescent="0.2">
      <c r="W901" s="62"/>
      <c r="X901" s="63"/>
    </row>
    <row r="902" spans="23:24" x14ac:dyDescent="0.2">
      <c r="W902" s="62"/>
      <c r="X902" s="63"/>
    </row>
    <row r="903" spans="23:24" x14ac:dyDescent="0.2">
      <c r="W903" s="62"/>
      <c r="X903" s="63"/>
    </row>
    <row r="904" spans="23:24" x14ac:dyDescent="0.2">
      <c r="W904" s="62"/>
      <c r="X904" s="63"/>
    </row>
    <row r="905" spans="23:24" x14ac:dyDescent="0.2">
      <c r="W905" s="62"/>
      <c r="X905" s="63"/>
    </row>
    <row r="906" spans="23:24" x14ac:dyDescent="0.2">
      <c r="W906" s="62"/>
      <c r="X906" s="63"/>
    </row>
    <row r="907" spans="23:24" x14ac:dyDescent="0.2">
      <c r="W907" s="62"/>
      <c r="X907" s="63"/>
    </row>
    <row r="908" spans="23:24" x14ac:dyDescent="0.2">
      <c r="W908" s="62"/>
      <c r="X908" s="63"/>
    </row>
    <row r="909" spans="23:24" x14ac:dyDescent="0.2">
      <c r="W909" s="62"/>
      <c r="X909" s="63"/>
    </row>
    <row r="910" spans="23:24" x14ac:dyDescent="0.2">
      <c r="W910" s="62"/>
      <c r="X910" s="63"/>
    </row>
    <row r="911" spans="23:24" x14ac:dyDescent="0.2">
      <c r="W911" s="62"/>
      <c r="X911" s="63"/>
    </row>
    <row r="912" spans="23:24" x14ac:dyDescent="0.2">
      <c r="W912" s="62"/>
      <c r="X912" s="63"/>
    </row>
    <row r="913" spans="23:24" x14ac:dyDescent="0.2">
      <c r="W913" s="62"/>
      <c r="X913" s="63"/>
    </row>
    <row r="914" spans="23:24" x14ac:dyDescent="0.2">
      <c r="W914" s="62"/>
      <c r="X914" s="63"/>
    </row>
    <row r="915" spans="23:24" x14ac:dyDescent="0.2">
      <c r="W915" s="62"/>
      <c r="X915" s="63"/>
    </row>
    <row r="916" spans="23:24" x14ac:dyDescent="0.2">
      <c r="W916" s="62"/>
      <c r="X916" s="63"/>
    </row>
    <row r="917" spans="23:24" x14ac:dyDescent="0.2">
      <c r="W917" s="62"/>
      <c r="X917" s="63"/>
    </row>
    <row r="918" spans="23:24" x14ac:dyDescent="0.2">
      <c r="W918" s="62"/>
      <c r="X918" s="63"/>
    </row>
    <row r="919" spans="23:24" x14ac:dyDescent="0.2">
      <c r="W919" s="62"/>
      <c r="X919" s="63"/>
    </row>
    <row r="920" spans="23:24" x14ac:dyDescent="0.2">
      <c r="W920" s="62"/>
      <c r="X920" s="63"/>
    </row>
    <row r="921" spans="23:24" x14ac:dyDescent="0.2">
      <c r="W921" s="62"/>
      <c r="X921" s="63"/>
    </row>
    <row r="922" spans="23:24" x14ac:dyDescent="0.2">
      <c r="W922" s="62"/>
      <c r="X922" s="63"/>
    </row>
    <row r="923" spans="23:24" x14ac:dyDescent="0.2">
      <c r="W923" s="62"/>
      <c r="X923" s="63"/>
    </row>
    <row r="924" spans="23:24" x14ac:dyDescent="0.2">
      <c r="W924" s="62"/>
      <c r="X924" s="63"/>
    </row>
    <row r="925" spans="23:24" x14ac:dyDescent="0.2">
      <c r="W925" s="62"/>
      <c r="X925" s="63"/>
    </row>
    <row r="926" spans="23:24" x14ac:dyDescent="0.2">
      <c r="W926" s="62"/>
      <c r="X926" s="63"/>
    </row>
    <row r="927" spans="23:24" x14ac:dyDescent="0.2">
      <c r="W927" s="62"/>
      <c r="X927" s="63"/>
    </row>
    <row r="928" spans="23:24" x14ac:dyDescent="0.2">
      <c r="W928" s="62"/>
      <c r="X928" s="63"/>
    </row>
    <row r="929" spans="23:24" x14ac:dyDescent="0.2">
      <c r="W929" s="62"/>
      <c r="X929" s="63"/>
    </row>
    <row r="930" spans="23:24" x14ac:dyDescent="0.2">
      <c r="W930" s="62"/>
      <c r="X930" s="63"/>
    </row>
    <row r="931" spans="23:24" x14ac:dyDescent="0.2">
      <c r="W931" s="62"/>
      <c r="X931" s="63"/>
    </row>
    <row r="932" spans="23:24" x14ac:dyDescent="0.2">
      <c r="W932" s="62"/>
      <c r="X932" s="63"/>
    </row>
    <row r="933" spans="23:24" x14ac:dyDescent="0.2">
      <c r="W933" s="62"/>
      <c r="X933" s="63"/>
    </row>
    <row r="934" spans="23:24" x14ac:dyDescent="0.2">
      <c r="W934" s="62"/>
      <c r="X934" s="63"/>
    </row>
    <row r="935" spans="23:24" x14ac:dyDescent="0.2">
      <c r="W935" s="62"/>
      <c r="X935" s="63"/>
    </row>
    <row r="936" spans="23:24" x14ac:dyDescent="0.2">
      <c r="W936" s="62"/>
      <c r="X936" s="63"/>
    </row>
    <row r="937" spans="23:24" x14ac:dyDescent="0.2">
      <c r="W937" s="62"/>
      <c r="X937" s="63"/>
    </row>
    <row r="938" spans="23:24" x14ac:dyDescent="0.2">
      <c r="W938" s="62"/>
      <c r="X938" s="63"/>
    </row>
    <row r="939" spans="23:24" x14ac:dyDescent="0.2">
      <c r="W939" s="62"/>
      <c r="X939" s="63"/>
    </row>
    <row r="940" spans="23:24" x14ac:dyDescent="0.2">
      <c r="W940" s="62"/>
      <c r="X940" s="63"/>
    </row>
    <row r="941" spans="23:24" x14ac:dyDescent="0.2">
      <c r="W941" s="62"/>
      <c r="X941" s="63"/>
    </row>
    <row r="942" spans="23:24" x14ac:dyDescent="0.2">
      <c r="W942" s="62"/>
      <c r="X942" s="63"/>
    </row>
    <row r="943" spans="23:24" x14ac:dyDescent="0.2">
      <c r="W943" s="62"/>
      <c r="X943" s="63"/>
    </row>
    <row r="944" spans="23:24" x14ac:dyDescent="0.2">
      <c r="W944" s="62"/>
      <c r="X944" s="63"/>
    </row>
    <row r="945" spans="23:24" x14ac:dyDescent="0.2">
      <c r="W945" s="62"/>
      <c r="X945" s="63"/>
    </row>
    <row r="946" spans="23:24" x14ac:dyDescent="0.2">
      <c r="W946" s="62"/>
      <c r="X946" s="63"/>
    </row>
    <row r="947" spans="23:24" x14ac:dyDescent="0.2">
      <c r="W947" s="62"/>
      <c r="X947" s="63"/>
    </row>
    <row r="948" spans="23:24" x14ac:dyDescent="0.2">
      <c r="W948" s="62"/>
      <c r="X948" s="63"/>
    </row>
    <row r="949" spans="23:24" x14ac:dyDescent="0.2">
      <c r="W949" s="62"/>
      <c r="X949" s="63"/>
    </row>
    <row r="950" spans="23:24" x14ac:dyDescent="0.2">
      <c r="W950" s="62"/>
      <c r="X950" s="63"/>
    </row>
    <row r="951" spans="23:24" x14ac:dyDescent="0.2">
      <c r="W951" s="62"/>
      <c r="X951" s="63"/>
    </row>
    <row r="952" spans="23:24" x14ac:dyDescent="0.2">
      <c r="W952" s="62"/>
      <c r="X952" s="63"/>
    </row>
    <row r="953" spans="23:24" x14ac:dyDescent="0.2">
      <c r="W953" s="62"/>
      <c r="X953" s="63"/>
    </row>
    <row r="954" spans="23:24" x14ac:dyDescent="0.2">
      <c r="W954" s="62"/>
      <c r="X954" s="63"/>
    </row>
    <row r="955" spans="23:24" x14ac:dyDescent="0.2">
      <c r="W955" s="62"/>
      <c r="X955" s="63"/>
    </row>
    <row r="956" spans="23:24" x14ac:dyDescent="0.2">
      <c r="W956" s="62"/>
      <c r="X956" s="63"/>
    </row>
    <row r="957" spans="23:24" x14ac:dyDescent="0.2">
      <c r="W957" s="62"/>
      <c r="X957" s="63"/>
    </row>
    <row r="958" spans="23:24" x14ac:dyDescent="0.2">
      <c r="W958" s="62"/>
      <c r="X958" s="63"/>
    </row>
    <row r="959" spans="23:24" x14ac:dyDescent="0.2">
      <c r="W959" s="62"/>
      <c r="X959" s="63"/>
    </row>
    <row r="960" spans="23:24" x14ac:dyDescent="0.2">
      <c r="W960" s="62"/>
      <c r="X960" s="63"/>
    </row>
    <row r="961" spans="23:24" x14ac:dyDescent="0.2">
      <c r="W961" s="62"/>
      <c r="X961" s="63"/>
    </row>
    <row r="962" spans="23:24" x14ac:dyDescent="0.2">
      <c r="W962" s="62"/>
      <c r="X962" s="63"/>
    </row>
    <row r="963" spans="23:24" x14ac:dyDescent="0.2">
      <c r="W963" s="62"/>
      <c r="X963" s="63"/>
    </row>
    <row r="964" spans="23:24" x14ac:dyDescent="0.2">
      <c r="W964" s="62"/>
      <c r="X964" s="63"/>
    </row>
    <row r="965" spans="23:24" x14ac:dyDescent="0.2">
      <c r="W965" s="62"/>
      <c r="X965" s="63"/>
    </row>
    <row r="966" spans="23:24" x14ac:dyDescent="0.2">
      <c r="W966" s="62"/>
      <c r="X966" s="63"/>
    </row>
    <row r="967" spans="23:24" x14ac:dyDescent="0.2">
      <c r="W967" s="62"/>
      <c r="X967" s="63"/>
    </row>
    <row r="968" spans="23:24" x14ac:dyDescent="0.2">
      <c r="W968" s="62"/>
      <c r="X968" s="63"/>
    </row>
    <row r="969" spans="23:24" x14ac:dyDescent="0.2">
      <c r="W969" s="62"/>
      <c r="X969" s="63"/>
    </row>
    <row r="970" spans="23:24" x14ac:dyDescent="0.2">
      <c r="W970" s="62"/>
      <c r="X970" s="63"/>
    </row>
    <row r="971" spans="23:24" x14ac:dyDescent="0.2">
      <c r="W971" s="62"/>
      <c r="X971" s="63"/>
    </row>
    <row r="972" spans="23:24" x14ac:dyDescent="0.2">
      <c r="W972" s="62"/>
      <c r="X972" s="63"/>
    </row>
    <row r="973" spans="23:24" x14ac:dyDescent="0.2">
      <c r="W973" s="62"/>
      <c r="X973" s="63"/>
    </row>
    <row r="974" spans="23:24" x14ac:dyDescent="0.2">
      <c r="W974" s="62"/>
      <c r="X974" s="63"/>
    </row>
    <row r="975" spans="23:24" x14ac:dyDescent="0.2">
      <c r="W975" s="62"/>
      <c r="X975" s="63"/>
    </row>
    <row r="976" spans="23:24" x14ac:dyDescent="0.2">
      <c r="W976" s="62"/>
      <c r="X976" s="63"/>
    </row>
    <row r="977" spans="23:24" x14ac:dyDescent="0.2">
      <c r="W977" s="62"/>
      <c r="X977" s="63"/>
    </row>
    <row r="978" spans="23:24" x14ac:dyDescent="0.2">
      <c r="W978" s="62"/>
      <c r="X978" s="63"/>
    </row>
    <row r="979" spans="23:24" x14ac:dyDescent="0.2">
      <c r="W979" s="62"/>
      <c r="X979" s="63"/>
    </row>
    <row r="980" spans="23:24" x14ac:dyDescent="0.2">
      <c r="W980" s="62"/>
      <c r="X980" s="63"/>
    </row>
    <row r="981" spans="23:24" x14ac:dyDescent="0.2">
      <c r="W981" s="62"/>
      <c r="X981" s="63"/>
    </row>
    <row r="982" spans="23:24" x14ac:dyDescent="0.2">
      <c r="W982" s="62"/>
      <c r="X982" s="63"/>
    </row>
    <row r="983" spans="23:24" x14ac:dyDescent="0.2">
      <c r="W983" s="62"/>
      <c r="X983" s="63"/>
    </row>
    <row r="984" spans="23:24" x14ac:dyDescent="0.2">
      <c r="W984" s="62"/>
      <c r="X984" s="63"/>
    </row>
    <row r="985" spans="23:24" x14ac:dyDescent="0.2">
      <c r="W985" s="62"/>
      <c r="X985" s="63"/>
    </row>
    <row r="986" spans="23:24" x14ac:dyDescent="0.2">
      <c r="W986" s="62"/>
      <c r="X986" s="63"/>
    </row>
    <row r="987" spans="23:24" x14ac:dyDescent="0.2">
      <c r="W987" s="62"/>
      <c r="X987" s="63"/>
    </row>
    <row r="988" spans="23:24" x14ac:dyDescent="0.2">
      <c r="W988" s="62"/>
      <c r="X988" s="63"/>
    </row>
    <row r="989" spans="23:24" x14ac:dyDescent="0.2">
      <c r="W989" s="62"/>
      <c r="X989" s="63"/>
    </row>
    <row r="990" spans="23:24" x14ac:dyDescent="0.2">
      <c r="W990" s="62"/>
      <c r="X990" s="63"/>
    </row>
    <row r="991" spans="23:24" x14ac:dyDescent="0.2">
      <c r="W991" s="62"/>
      <c r="X991" s="63"/>
    </row>
    <row r="992" spans="23:24" x14ac:dyDescent="0.2">
      <c r="W992" s="62"/>
      <c r="X992" s="63"/>
    </row>
    <row r="993" spans="23:24" x14ac:dyDescent="0.2">
      <c r="W993" s="62"/>
      <c r="X993" s="63"/>
    </row>
    <row r="994" spans="23:24" x14ac:dyDescent="0.2">
      <c r="W994" s="62"/>
      <c r="X994" s="63"/>
    </row>
    <row r="995" spans="23:24" x14ac:dyDescent="0.2">
      <c r="W995" s="62"/>
      <c r="X995" s="63"/>
    </row>
    <row r="996" spans="23:24" x14ac:dyDescent="0.2">
      <c r="W996" s="62"/>
      <c r="X996" s="63"/>
    </row>
    <row r="997" spans="23:24" x14ac:dyDescent="0.2">
      <c r="W997" s="62"/>
      <c r="X997" s="63"/>
    </row>
    <row r="998" spans="23:24" x14ac:dyDescent="0.2">
      <c r="W998" s="62"/>
      <c r="X998" s="63"/>
    </row>
    <row r="999" spans="23:24" x14ac:dyDescent="0.2">
      <c r="W999" s="62"/>
      <c r="X999" s="63"/>
    </row>
    <row r="1000" spans="23:24" x14ac:dyDescent="0.2">
      <c r="W1000" s="62"/>
      <c r="X1000" s="63"/>
    </row>
    <row r="1001" spans="23:24" x14ac:dyDescent="0.2">
      <c r="W1001" s="62"/>
      <c r="X1001" s="63"/>
    </row>
    <row r="1002" spans="23:24" x14ac:dyDescent="0.2">
      <c r="W1002" s="62"/>
      <c r="X1002" s="63"/>
    </row>
    <row r="1003" spans="23:24" x14ac:dyDescent="0.2">
      <c r="W1003" s="62"/>
      <c r="X1003" s="63"/>
    </row>
    <row r="1004" spans="23:24" x14ac:dyDescent="0.2">
      <c r="W1004" s="62"/>
      <c r="X1004" s="63"/>
    </row>
    <row r="1005" spans="23:24" x14ac:dyDescent="0.2">
      <c r="W1005" s="62"/>
      <c r="X1005" s="63"/>
    </row>
    <row r="1006" spans="23:24" x14ac:dyDescent="0.2">
      <c r="W1006" s="62"/>
      <c r="X1006" s="63"/>
    </row>
    <row r="1007" spans="23:24" x14ac:dyDescent="0.2">
      <c r="W1007" s="62"/>
      <c r="X1007" s="63"/>
    </row>
    <row r="1008" spans="23:24" x14ac:dyDescent="0.2">
      <c r="W1008" s="62"/>
      <c r="X1008" s="63"/>
    </row>
    <row r="1009" spans="23:24" x14ac:dyDescent="0.2">
      <c r="W1009" s="62"/>
      <c r="X1009" s="63"/>
    </row>
    <row r="1010" spans="23:24" x14ac:dyDescent="0.2">
      <c r="W1010" s="62"/>
      <c r="X1010" s="63"/>
    </row>
    <row r="1011" spans="23:24" x14ac:dyDescent="0.2">
      <c r="W1011" s="62"/>
      <c r="X1011" s="63"/>
    </row>
    <row r="1012" spans="23:24" x14ac:dyDescent="0.2">
      <c r="W1012" s="62"/>
      <c r="X1012" s="63"/>
    </row>
    <row r="1013" spans="23:24" x14ac:dyDescent="0.2">
      <c r="W1013" s="62"/>
      <c r="X1013" s="63"/>
    </row>
    <row r="1014" spans="23:24" x14ac:dyDescent="0.2">
      <c r="W1014" s="62"/>
      <c r="X1014" s="63"/>
    </row>
    <row r="1015" spans="23:24" x14ac:dyDescent="0.2">
      <c r="W1015" s="62"/>
      <c r="X1015" s="63"/>
    </row>
    <row r="1016" spans="23:24" x14ac:dyDescent="0.2">
      <c r="W1016" s="62"/>
      <c r="X1016" s="63"/>
    </row>
    <row r="1017" spans="23:24" x14ac:dyDescent="0.2">
      <c r="W1017" s="62"/>
      <c r="X1017" s="63"/>
    </row>
    <row r="1018" spans="23:24" x14ac:dyDescent="0.2">
      <c r="W1018" s="62"/>
      <c r="X1018" s="63"/>
    </row>
    <row r="1019" spans="23:24" x14ac:dyDescent="0.2">
      <c r="W1019" s="62"/>
      <c r="X1019" s="63"/>
    </row>
    <row r="1020" spans="23:24" x14ac:dyDescent="0.2">
      <c r="W1020" s="62"/>
      <c r="X1020" s="63"/>
    </row>
    <row r="1021" spans="23:24" x14ac:dyDescent="0.2">
      <c r="W1021" s="62"/>
      <c r="X1021" s="63"/>
    </row>
    <row r="1022" spans="23:24" x14ac:dyDescent="0.2">
      <c r="W1022" s="62"/>
      <c r="X1022" s="63"/>
    </row>
    <row r="1023" spans="23:24" x14ac:dyDescent="0.2">
      <c r="W1023" s="62"/>
      <c r="X1023" s="63"/>
    </row>
    <row r="1024" spans="23:24" x14ac:dyDescent="0.2">
      <c r="W1024" s="62"/>
      <c r="X1024" s="63"/>
    </row>
    <row r="1025" spans="23:24" x14ac:dyDescent="0.2">
      <c r="W1025" s="62"/>
      <c r="X1025" s="63"/>
    </row>
    <row r="1026" spans="23:24" x14ac:dyDescent="0.2">
      <c r="W1026" s="62"/>
      <c r="X1026" s="63"/>
    </row>
    <row r="1027" spans="23:24" x14ac:dyDescent="0.2">
      <c r="W1027" s="62"/>
      <c r="X1027" s="63"/>
    </row>
    <row r="1028" spans="23:24" x14ac:dyDescent="0.2">
      <c r="W1028" s="62"/>
      <c r="X1028" s="63"/>
    </row>
    <row r="1029" spans="23:24" x14ac:dyDescent="0.2">
      <c r="W1029" s="62"/>
      <c r="X1029" s="63"/>
    </row>
    <row r="1030" spans="23:24" x14ac:dyDescent="0.2">
      <c r="W1030" s="62"/>
      <c r="X1030" s="63"/>
    </row>
    <row r="1031" spans="23:24" x14ac:dyDescent="0.2">
      <c r="W1031" s="62"/>
      <c r="X1031" s="63"/>
    </row>
    <row r="1032" spans="23:24" x14ac:dyDescent="0.2">
      <c r="W1032" s="62"/>
      <c r="X1032" s="63"/>
    </row>
    <row r="1033" spans="23:24" x14ac:dyDescent="0.2">
      <c r="W1033" s="62"/>
      <c r="X1033" s="63"/>
    </row>
    <row r="1034" spans="23:24" x14ac:dyDescent="0.2">
      <c r="W1034" s="62"/>
      <c r="X1034" s="63"/>
    </row>
    <row r="1035" spans="23:24" x14ac:dyDescent="0.2">
      <c r="W1035" s="62"/>
      <c r="X1035" s="63"/>
    </row>
    <row r="1036" spans="23:24" x14ac:dyDescent="0.2">
      <c r="W1036" s="62"/>
      <c r="X1036" s="63"/>
    </row>
    <row r="1037" spans="23:24" x14ac:dyDescent="0.2">
      <c r="W1037" s="62"/>
      <c r="X1037" s="63"/>
    </row>
    <row r="1038" spans="23:24" x14ac:dyDescent="0.2">
      <c r="W1038" s="62"/>
      <c r="X1038" s="63"/>
    </row>
    <row r="1039" spans="23:24" x14ac:dyDescent="0.2">
      <c r="W1039" s="62"/>
      <c r="X1039" s="63"/>
    </row>
    <row r="1040" spans="23:24" x14ac:dyDescent="0.2">
      <c r="W1040" s="62"/>
      <c r="X1040" s="63"/>
    </row>
    <row r="1041" spans="23:24" x14ac:dyDescent="0.2">
      <c r="W1041" s="62"/>
      <c r="X1041" s="63"/>
    </row>
    <row r="1042" spans="23:24" x14ac:dyDescent="0.2">
      <c r="W1042" s="62"/>
      <c r="X1042" s="63"/>
    </row>
    <row r="1043" spans="23:24" x14ac:dyDescent="0.2">
      <c r="W1043" s="62"/>
      <c r="X1043" s="63"/>
    </row>
    <row r="1044" spans="23:24" x14ac:dyDescent="0.2">
      <c r="W1044" s="62"/>
      <c r="X1044" s="63"/>
    </row>
    <row r="1045" spans="23:24" x14ac:dyDescent="0.2">
      <c r="W1045" s="62"/>
      <c r="X1045" s="63"/>
    </row>
    <row r="1046" spans="23:24" x14ac:dyDescent="0.2">
      <c r="W1046" s="62"/>
      <c r="X1046" s="63"/>
    </row>
    <row r="1047" spans="23:24" x14ac:dyDescent="0.2">
      <c r="W1047" s="62"/>
      <c r="X1047" s="63"/>
    </row>
    <row r="1048" spans="23:24" x14ac:dyDescent="0.2">
      <c r="W1048" s="62"/>
      <c r="X1048" s="63"/>
    </row>
    <row r="1049" spans="23:24" x14ac:dyDescent="0.2">
      <c r="W1049" s="62"/>
      <c r="X1049" s="63"/>
    </row>
    <row r="1050" spans="23:24" x14ac:dyDescent="0.2">
      <c r="W1050" s="62"/>
      <c r="X1050" s="63"/>
    </row>
    <row r="1051" spans="23:24" x14ac:dyDescent="0.2">
      <c r="W1051" s="62"/>
      <c r="X1051" s="63"/>
    </row>
    <row r="1052" spans="23:24" x14ac:dyDescent="0.2">
      <c r="W1052" s="62"/>
      <c r="X1052" s="63"/>
    </row>
    <row r="1053" spans="23:24" x14ac:dyDescent="0.2">
      <c r="W1053" s="62"/>
      <c r="X1053" s="63"/>
    </row>
    <row r="1054" spans="23:24" x14ac:dyDescent="0.2">
      <c r="W1054" s="62"/>
      <c r="X1054" s="63"/>
    </row>
    <row r="1055" spans="23:24" x14ac:dyDescent="0.2">
      <c r="W1055" s="62"/>
      <c r="X1055" s="63"/>
    </row>
    <row r="1056" spans="23:24" x14ac:dyDescent="0.2">
      <c r="W1056" s="62"/>
      <c r="X1056" s="63"/>
    </row>
    <row r="1057" spans="23:24" x14ac:dyDescent="0.2">
      <c r="W1057" s="62"/>
      <c r="X1057" s="63"/>
    </row>
    <row r="1058" spans="23:24" x14ac:dyDescent="0.2">
      <c r="W1058" s="62"/>
      <c r="X1058" s="63"/>
    </row>
    <row r="1059" spans="23:24" x14ac:dyDescent="0.2">
      <c r="W1059" s="62"/>
      <c r="X1059" s="63"/>
    </row>
    <row r="1060" spans="23:24" x14ac:dyDescent="0.2">
      <c r="W1060" s="62"/>
      <c r="X1060" s="63"/>
    </row>
    <row r="1061" spans="23:24" x14ac:dyDescent="0.2">
      <c r="W1061" s="62"/>
      <c r="X1061" s="63"/>
    </row>
    <row r="1062" spans="23:24" x14ac:dyDescent="0.2">
      <c r="W1062" s="62"/>
      <c r="X1062" s="63"/>
    </row>
    <row r="1063" spans="23:24" x14ac:dyDescent="0.2">
      <c r="W1063" s="62"/>
      <c r="X1063" s="63"/>
    </row>
    <row r="1064" spans="23:24" x14ac:dyDescent="0.2">
      <c r="W1064" s="62"/>
      <c r="X1064" s="63"/>
    </row>
    <row r="1065" spans="23:24" x14ac:dyDescent="0.2">
      <c r="W1065" s="62"/>
      <c r="X1065" s="63"/>
    </row>
    <row r="1066" spans="23:24" x14ac:dyDescent="0.2">
      <c r="W1066" s="62"/>
      <c r="X1066" s="63"/>
    </row>
    <row r="1067" spans="23:24" x14ac:dyDescent="0.2">
      <c r="W1067" s="62"/>
      <c r="X1067" s="63"/>
    </row>
    <row r="1068" spans="23:24" x14ac:dyDescent="0.2">
      <c r="W1068" s="62"/>
      <c r="X1068" s="63"/>
    </row>
    <row r="1069" spans="23:24" x14ac:dyDescent="0.2">
      <c r="W1069" s="62"/>
      <c r="X1069" s="63"/>
    </row>
    <row r="1070" spans="23:24" x14ac:dyDescent="0.2">
      <c r="W1070" s="62"/>
      <c r="X1070" s="63"/>
    </row>
    <row r="1071" spans="23:24" x14ac:dyDescent="0.2">
      <c r="W1071" s="62"/>
      <c r="X1071" s="63"/>
    </row>
    <row r="1072" spans="23:24" x14ac:dyDescent="0.2">
      <c r="W1072" s="62"/>
      <c r="X1072" s="63"/>
    </row>
    <row r="1073" spans="23:24" x14ac:dyDescent="0.2">
      <c r="W1073" s="62"/>
      <c r="X1073" s="63"/>
    </row>
    <row r="1074" spans="23:24" x14ac:dyDescent="0.2">
      <c r="W1074" s="62"/>
      <c r="X1074" s="63"/>
    </row>
    <row r="1075" spans="23:24" x14ac:dyDescent="0.2">
      <c r="W1075" s="62"/>
      <c r="X1075" s="63"/>
    </row>
    <row r="1076" spans="23:24" x14ac:dyDescent="0.2">
      <c r="W1076" s="62"/>
      <c r="X1076" s="63"/>
    </row>
    <row r="1077" spans="23:24" x14ac:dyDescent="0.2">
      <c r="W1077" s="62"/>
      <c r="X1077" s="63"/>
    </row>
    <row r="1078" spans="23:24" x14ac:dyDescent="0.2">
      <c r="W1078" s="62"/>
      <c r="X1078" s="63"/>
    </row>
    <row r="1079" spans="23:24" x14ac:dyDescent="0.2">
      <c r="W1079" s="62"/>
      <c r="X1079" s="63"/>
    </row>
    <row r="1080" spans="23:24" x14ac:dyDescent="0.2">
      <c r="W1080" s="62"/>
      <c r="X1080" s="63"/>
    </row>
    <row r="1081" spans="23:24" x14ac:dyDescent="0.2">
      <c r="W1081" s="62"/>
      <c r="X1081" s="63"/>
    </row>
    <row r="1082" spans="23:24" x14ac:dyDescent="0.2">
      <c r="W1082" s="62"/>
      <c r="X1082" s="63"/>
    </row>
    <row r="1083" spans="23:24" x14ac:dyDescent="0.2">
      <c r="W1083" s="62"/>
      <c r="X1083" s="63"/>
    </row>
    <row r="1084" spans="23:24" x14ac:dyDescent="0.2">
      <c r="W1084" s="62"/>
      <c r="X1084" s="63"/>
    </row>
    <row r="1085" spans="23:24" x14ac:dyDescent="0.2">
      <c r="W1085" s="62"/>
      <c r="X1085" s="63"/>
    </row>
    <row r="1086" spans="23:24" x14ac:dyDescent="0.2">
      <c r="W1086" s="62"/>
      <c r="X1086" s="63"/>
    </row>
    <row r="1087" spans="23:24" x14ac:dyDescent="0.2">
      <c r="W1087" s="62"/>
      <c r="X1087" s="63"/>
    </row>
    <row r="1088" spans="23:24" x14ac:dyDescent="0.2">
      <c r="W1088" s="62"/>
      <c r="X1088" s="63"/>
    </row>
    <row r="1089" spans="23:24" x14ac:dyDescent="0.2">
      <c r="W1089" s="62"/>
      <c r="X1089" s="63"/>
    </row>
    <row r="1090" spans="23:24" x14ac:dyDescent="0.2">
      <c r="W1090" s="62"/>
      <c r="X1090" s="63"/>
    </row>
    <row r="1091" spans="23:24" x14ac:dyDescent="0.2">
      <c r="W1091" s="62"/>
      <c r="X1091" s="63"/>
    </row>
    <row r="1092" spans="23:24" x14ac:dyDescent="0.2">
      <c r="W1092" s="62"/>
      <c r="X1092" s="63"/>
    </row>
    <row r="1093" spans="23:24" x14ac:dyDescent="0.2">
      <c r="W1093" s="62"/>
      <c r="X1093" s="63"/>
    </row>
    <row r="1094" spans="23:24" x14ac:dyDescent="0.2">
      <c r="W1094" s="62"/>
      <c r="X1094" s="63"/>
    </row>
    <row r="1095" spans="23:24" x14ac:dyDescent="0.2">
      <c r="W1095" s="62"/>
      <c r="X1095" s="63"/>
    </row>
    <row r="1096" spans="23:24" x14ac:dyDescent="0.2">
      <c r="W1096" s="62"/>
      <c r="X1096" s="63"/>
    </row>
    <row r="1097" spans="23:24" x14ac:dyDescent="0.2">
      <c r="W1097" s="62"/>
      <c r="X1097" s="63"/>
    </row>
    <row r="1098" spans="23:24" x14ac:dyDescent="0.2">
      <c r="W1098" s="62"/>
      <c r="X1098" s="63"/>
    </row>
    <row r="1099" spans="23:24" x14ac:dyDescent="0.2">
      <c r="W1099" s="62"/>
      <c r="X1099" s="63"/>
    </row>
    <row r="1100" spans="23:24" x14ac:dyDescent="0.2">
      <c r="W1100" s="62"/>
      <c r="X1100" s="63"/>
    </row>
    <row r="1101" spans="23:24" x14ac:dyDescent="0.2">
      <c r="W1101" s="62"/>
      <c r="X1101" s="63"/>
    </row>
    <row r="1102" spans="23:24" x14ac:dyDescent="0.2">
      <c r="W1102" s="62"/>
      <c r="X1102" s="63"/>
    </row>
    <row r="1103" spans="23:24" x14ac:dyDescent="0.2">
      <c r="W1103" s="62"/>
      <c r="X1103" s="63"/>
    </row>
    <row r="1104" spans="23:24" x14ac:dyDescent="0.2">
      <c r="W1104" s="62"/>
      <c r="X1104" s="63"/>
    </row>
    <row r="1105" spans="23:24" x14ac:dyDescent="0.2">
      <c r="W1105" s="62"/>
      <c r="X1105" s="63"/>
    </row>
    <row r="1106" spans="23:24" x14ac:dyDescent="0.2">
      <c r="W1106" s="62"/>
      <c r="X1106" s="63"/>
    </row>
    <row r="1107" spans="23:24" x14ac:dyDescent="0.2">
      <c r="W1107" s="62"/>
      <c r="X1107" s="63"/>
    </row>
    <row r="1108" spans="23:24" x14ac:dyDescent="0.2">
      <c r="W1108" s="62"/>
      <c r="X1108" s="63"/>
    </row>
    <row r="1109" spans="23:24" x14ac:dyDescent="0.2">
      <c r="W1109" s="62"/>
      <c r="X1109" s="63"/>
    </row>
    <row r="1110" spans="23:24" x14ac:dyDescent="0.2">
      <c r="W1110" s="62"/>
      <c r="X1110" s="63"/>
    </row>
    <row r="1111" spans="23:24" x14ac:dyDescent="0.2">
      <c r="W1111" s="62"/>
      <c r="X1111" s="63"/>
    </row>
    <row r="1112" spans="23:24" x14ac:dyDescent="0.2">
      <c r="W1112" s="62"/>
      <c r="X1112" s="63"/>
    </row>
    <row r="1113" spans="23:24" x14ac:dyDescent="0.2">
      <c r="W1113" s="62"/>
      <c r="X1113" s="63"/>
    </row>
    <row r="1114" spans="23:24" x14ac:dyDescent="0.2">
      <c r="W1114" s="62"/>
      <c r="X1114" s="63"/>
    </row>
    <row r="1115" spans="23:24" x14ac:dyDescent="0.2">
      <c r="W1115" s="62"/>
      <c r="X1115" s="63"/>
    </row>
    <row r="1116" spans="23:24" x14ac:dyDescent="0.2">
      <c r="W1116" s="62"/>
      <c r="X1116" s="63"/>
    </row>
    <row r="1117" spans="23:24" x14ac:dyDescent="0.2">
      <c r="W1117" s="62"/>
      <c r="X1117" s="63"/>
    </row>
    <row r="1118" spans="23:24" x14ac:dyDescent="0.2">
      <c r="W1118" s="62"/>
      <c r="X1118" s="63"/>
    </row>
    <row r="1119" spans="23:24" x14ac:dyDescent="0.2">
      <c r="W1119" s="62"/>
      <c r="X1119" s="63"/>
    </row>
    <row r="1120" spans="23:24" x14ac:dyDescent="0.2">
      <c r="W1120" s="62"/>
      <c r="X1120" s="63"/>
    </row>
    <row r="1121" spans="23:24" x14ac:dyDescent="0.2">
      <c r="W1121" s="62"/>
      <c r="X1121" s="63"/>
    </row>
    <row r="1122" spans="23:24" x14ac:dyDescent="0.2">
      <c r="W1122" s="62"/>
      <c r="X1122" s="63"/>
    </row>
    <row r="1123" spans="23:24" x14ac:dyDescent="0.2">
      <c r="W1123" s="62"/>
      <c r="X1123" s="63"/>
    </row>
    <row r="1124" spans="23:24" x14ac:dyDescent="0.2">
      <c r="W1124" s="62"/>
      <c r="X1124" s="63"/>
    </row>
    <row r="1125" spans="23:24" x14ac:dyDescent="0.2">
      <c r="W1125" s="62"/>
      <c r="X1125" s="63"/>
    </row>
    <row r="1126" spans="23:24" x14ac:dyDescent="0.2">
      <c r="W1126" s="62"/>
      <c r="X1126" s="63"/>
    </row>
    <row r="1127" spans="23:24" x14ac:dyDescent="0.2">
      <c r="W1127" s="62"/>
      <c r="X1127" s="63"/>
    </row>
    <row r="1128" spans="23:24" x14ac:dyDescent="0.2">
      <c r="W1128" s="62"/>
      <c r="X1128" s="63"/>
    </row>
    <row r="1129" spans="23:24" x14ac:dyDescent="0.2">
      <c r="W1129" s="62"/>
      <c r="X1129" s="63"/>
    </row>
    <row r="1130" spans="23:24" x14ac:dyDescent="0.2">
      <c r="W1130" s="62"/>
      <c r="X1130" s="63"/>
    </row>
    <row r="1131" spans="23:24" x14ac:dyDescent="0.2">
      <c r="W1131" s="62"/>
      <c r="X1131" s="63"/>
    </row>
    <row r="1132" spans="23:24" x14ac:dyDescent="0.2">
      <c r="W1132" s="62"/>
      <c r="X1132" s="63"/>
    </row>
    <row r="1133" spans="23:24" x14ac:dyDescent="0.2">
      <c r="W1133" s="62"/>
      <c r="X1133" s="63"/>
    </row>
    <row r="1134" spans="23:24" x14ac:dyDescent="0.2">
      <c r="W1134" s="62"/>
      <c r="X1134" s="63"/>
    </row>
    <row r="1135" spans="23:24" x14ac:dyDescent="0.2">
      <c r="W1135" s="62"/>
      <c r="X1135" s="63"/>
    </row>
    <row r="1136" spans="23:24" x14ac:dyDescent="0.2">
      <c r="W1136" s="62"/>
      <c r="X1136" s="63"/>
    </row>
    <row r="1137" spans="23:24" x14ac:dyDescent="0.2">
      <c r="W1137" s="62"/>
      <c r="X1137" s="63"/>
    </row>
    <row r="1138" spans="23:24" x14ac:dyDescent="0.2">
      <c r="W1138" s="62"/>
      <c r="X1138" s="63"/>
    </row>
    <row r="1139" spans="23:24" x14ac:dyDescent="0.2">
      <c r="W1139" s="62"/>
      <c r="X1139" s="63"/>
    </row>
    <row r="1140" spans="23:24" x14ac:dyDescent="0.2">
      <c r="W1140" s="62"/>
      <c r="X1140" s="63"/>
    </row>
    <row r="1141" spans="23:24" x14ac:dyDescent="0.2">
      <c r="W1141" s="62"/>
      <c r="X1141" s="63"/>
    </row>
    <row r="1142" spans="23:24" x14ac:dyDescent="0.2">
      <c r="W1142" s="62"/>
      <c r="X1142" s="63"/>
    </row>
    <row r="1143" spans="23:24" x14ac:dyDescent="0.2">
      <c r="W1143" s="62"/>
      <c r="X1143" s="63"/>
    </row>
    <row r="1144" spans="23:24" x14ac:dyDescent="0.2">
      <c r="W1144" s="62"/>
      <c r="X1144" s="63"/>
    </row>
    <row r="1145" spans="23:24" x14ac:dyDescent="0.2">
      <c r="W1145" s="62"/>
      <c r="X1145" s="63"/>
    </row>
    <row r="1146" spans="23:24" x14ac:dyDescent="0.2">
      <c r="W1146" s="62"/>
      <c r="X1146" s="63"/>
    </row>
    <row r="1147" spans="23:24" x14ac:dyDescent="0.2">
      <c r="W1147" s="62"/>
      <c r="X1147" s="63"/>
    </row>
    <row r="1148" spans="23:24" x14ac:dyDescent="0.2">
      <c r="W1148" s="62"/>
      <c r="X1148" s="63"/>
    </row>
    <row r="1149" spans="23:24" x14ac:dyDescent="0.2">
      <c r="W1149" s="62"/>
      <c r="X1149" s="63"/>
    </row>
    <row r="1150" spans="23:24" x14ac:dyDescent="0.2">
      <c r="W1150" s="62"/>
      <c r="X1150" s="63"/>
    </row>
    <row r="1151" spans="23:24" x14ac:dyDescent="0.2">
      <c r="W1151" s="62"/>
      <c r="X1151" s="63"/>
    </row>
    <row r="1152" spans="23:24" x14ac:dyDescent="0.2">
      <c r="W1152" s="62"/>
      <c r="X1152" s="63"/>
    </row>
    <row r="1153" spans="23:24" x14ac:dyDescent="0.2">
      <c r="W1153" s="62"/>
      <c r="X1153" s="63"/>
    </row>
    <row r="1154" spans="23:24" x14ac:dyDescent="0.2">
      <c r="W1154" s="62"/>
      <c r="X1154" s="63"/>
    </row>
    <row r="1155" spans="23:24" x14ac:dyDescent="0.2">
      <c r="W1155" s="62"/>
      <c r="X1155" s="63"/>
    </row>
    <row r="1156" spans="23:24" x14ac:dyDescent="0.2">
      <c r="W1156" s="62"/>
      <c r="X1156" s="63"/>
    </row>
    <row r="1157" spans="23:24" x14ac:dyDescent="0.2">
      <c r="W1157" s="62"/>
      <c r="X1157" s="63"/>
    </row>
    <row r="1158" spans="23:24" x14ac:dyDescent="0.2">
      <c r="W1158" s="62"/>
      <c r="X1158" s="63"/>
    </row>
    <row r="1159" spans="23:24" x14ac:dyDescent="0.2">
      <c r="W1159" s="62"/>
      <c r="X1159" s="63"/>
    </row>
    <row r="1160" spans="23:24" x14ac:dyDescent="0.2">
      <c r="W1160" s="62"/>
      <c r="X1160" s="63"/>
    </row>
    <row r="1161" spans="23:24" x14ac:dyDescent="0.2">
      <c r="W1161" s="62"/>
      <c r="X1161" s="63"/>
    </row>
    <row r="1162" spans="23:24" x14ac:dyDescent="0.2">
      <c r="W1162" s="62"/>
      <c r="X1162" s="63"/>
    </row>
    <row r="1163" spans="23:24" x14ac:dyDescent="0.2">
      <c r="W1163" s="62"/>
      <c r="X1163" s="63"/>
    </row>
    <row r="1164" spans="23:24" x14ac:dyDescent="0.2">
      <c r="W1164" s="62"/>
      <c r="X1164" s="63"/>
    </row>
    <row r="1165" spans="23:24" x14ac:dyDescent="0.2">
      <c r="W1165" s="62"/>
      <c r="X1165" s="63"/>
    </row>
    <row r="1166" spans="23:24" x14ac:dyDescent="0.2">
      <c r="W1166" s="62"/>
      <c r="X1166" s="63"/>
    </row>
    <row r="1167" spans="23:24" x14ac:dyDescent="0.2">
      <c r="W1167" s="62"/>
      <c r="X1167" s="63"/>
    </row>
    <row r="1168" spans="23:24" x14ac:dyDescent="0.2">
      <c r="W1168" s="62"/>
      <c r="X1168" s="63"/>
    </row>
    <row r="1169" spans="23:24" x14ac:dyDescent="0.2">
      <c r="W1169" s="62"/>
      <c r="X1169" s="63"/>
    </row>
    <row r="1170" spans="23:24" x14ac:dyDescent="0.2">
      <c r="W1170" s="62"/>
      <c r="X1170" s="63"/>
    </row>
    <row r="1171" spans="23:24" x14ac:dyDescent="0.2">
      <c r="W1171" s="62"/>
      <c r="X1171" s="63"/>
    </row>
    <row r="1172" spans="23:24" x14ac:dyDescent="0.2">
      <c r="W1172" s="62"/>
      <c r="X1172" s="63"/>
    </row>
    <row r="1173" spans="23:24" x14ac:dyDescent="0.2">
      <c r="W1173" s="62"/>
      <c r="X1173" s="63"/>
    </row>
    <row r="1174" spans="23:24" x14ac:dyDescent="0.2">
      <c r="W1174" s="62"/>
      <c r="X1174" s="63"/>
    </row>
    <row r="1175" spans="23:24" x14ac:dyDescent="0.2">
      <c r="W1175" s="62"/>
      <c r="X1175" s="63"/>
    </row>
    <row r="1176" spans="23:24" x14ac:dyDescent="0.2">
      <c r="W1176" s="62"/>
      <c r="X1176" s="63"/>
    </row>
    <row r="1177" spans="23:24" x14ac:dyDescent="0.2">
      <c r="W1177" s="62"/>
      <c r="X1177" s="63"/>
    </row>
    <row r="1178" spans="23:24" x14ac:dyDescent="0.2">
      <c r="W1178" s="62"/>
      <c r="X1178" s="63"/>
    </row>
    <row r="1179" spans="23:24" x14ac:dyDescent="0.2">
      <c r="W1179" s="62"/>
      <c r="X1179" s="63"/>
    </row>
    <row r="1180" spans="23:24" x14ac:dyDescent="0.2">
      <c r="W1180" s="62"/>
      <c r="X1180" s="63"/>
    </row>
    <row r="1181" spans="23:24" x14ac:dyDescent="0.2">
      <c r="W1181" s="62"/>
      <c r="X1181" s="63"/>
    </row>
    <row r="1182" spans="23:24" x14ac:dyDescent="0.2">
      <c r="W1182" s="62"/>
      <c r="X1182" s="63"/>
    </row>
    <row r="1183" spans="23:24" x14ac:dyDescent="0.2">
      <c r="W1183" s="62"/>
      <c r="X1183" s="63"/>
    </row>
    <row r="1184" spans="23:24" x14ac:dyDescent="0.2">
      <c r="W1184" s="62"/>
      <c r="X1184" s="63"/>
    </row>
    <row r="1185" spans="23:24" x14ac:dyDescent="0.2">
      <c r="W1185" s="62"/>
      <c r="X1185" s="63"/>
    </row>
    <row r="1186" spans="23:24" x14ac:dyDescent="0.2">
      <c r="W1186" s="62"/>
      <c r="X1186" s="63"/>
    </row>
    <row r="1187" spans="23:24" x14ac:dyDescent="0.2">
      <c r="W1187" s="62"/>
      <c r="X1187" s="63"/>
    </row>
    <row r="1188" spans="23:24" x14ac:dyDescent="0.2">
      <c r="W1188" s="62"/>
      <c r="X1188" s="63"/>
    </row>
    <row r="1189" spans="23:24" x14ac:dyDescent="0.2">
      <c r="W1189" s="62"/>
      <c r="X1189" s="63"/>
    </row>
    <row r="1190" spans="23:24" x14ac:dyDescent="0.2">
      <c r="W1190" s="62"/>
      <c r="X1190" s="63"/>
    </row>
    <row r="1191" spans="23:24" x14ac:dyDescent="0.2">
      <c r="W1191" s="62"/>
      <c r="X1191" s="63"/>
    </row>
    <row r="1192" spans="23:24" x14ac:dyDescent="0.2">
      <c r="W1192" s="62"/>
      <c r="X1192" s="63"/>
    </row>
    <row r="1193" spans="23:24" x14ac:dyDescent="0.2">
      <c r="W1193" s="62"/>
      <c r="X1193" s="63"/>
    </row>
    <row r="1194" spans="23:24" x14ac:dyDescent="0.2">
      <c r="W1194" s="62"/>
      <c r="X1194" s="63"/>
    </row>
    <row r="1195" spans="23:24" x14ac:dyDescent="0.2">
      <c r="W1195" s="62"/>
      <c r="X1195" s="63"/>
    </row>
    <row r="1196" spans="23:24" x14ac:dyDescent="0.2">
      <c r="W1196" s="62"/>
      <c r="X1196" s="63"/>
    </row>
    <row r="1197" spans="23:24" x14ac:dyDescent="0.2">
      <c r="W1197" s="62"/>
      <c r="X1197" s="63"/>
    </row>
    <row r="1198" spans="23:24" x14ac:dyDescent="0.2">
      <c r="W1198" s="62"/>
      <c r="X1198" s="63"/>
    </row>
    <row r="1199" spans="23:24" x14ac:dyDescent="0.2">
      <c r="W1199" s="62"/>
      <c r="X1199" s="63"/>
    </row>
    <row r="1200" spans="23:24" x14ac:dyDescent="0.2">
      <c r="W1200" s="62"/>
      <c r="X1200" s="63"/>
    </row>
    <row r="1201" spans="23:24" x14ac:dyDescent="0.2">
      <c r="W1201" s="62"/>
      <c r="X1201" s="63"/>
    </row>
    <row r="1202" spans="23:24" x14ac:dyDescent="0.2">
      <c r="W1202" s="62"/>
      <c r="X1202" s="63"/>
    </row>
    <row r="1203" spans="23:24" x14ac:dyDescent="0.2">
      <c r="W1203" s="62"/>
      <c r="X1203" s="63"/>
    </row>
    <row r="1204" spans="23:24" x14ac:dyDescent="0.2">
      <c r="W1204" s="62"/>
      <c r="X1204" s="63"/>
    </row>
    <row r="1205" spans="23:24" x14ac:dyDescent="0.2">
      <c r="W1205" s="62"/>
      <c r="X1205" s="63"/>
    </row>
    <row r="1206" spans="23:24" x14ac:dyDescent="0.2">
      <c r="W1206" s="62"/>
      <c r="X1206" s="63"/>
    </row>
    <row r="1207" spans="23:24" x14ac:dyDescent="0.2">
      <c r="W1207" s="62"/>
      <c r="X1207" s="63"/>
    </row>
    <row r="1208" spans="23:24" x14ac:dyDescent="0.2">
      <c r="W1208" s="62"/>
      <c r="X1208" s="63"/>
    </row>
    <row r="1209" spans="23:24" x14ac:dyDescent="0.2">
      <c r="W1209" s="62"/>
      <c r="X1209" s="63"/>
    </row>
    <row r="1210" spans="23:24" x14ac:dyDescent="0.2">
      <c r="W1210" s="62"/>
      <c r="X1210" s="63"/>
    </row>
    <row r="1211" spans="23:24" x14ac:dyDescent="0.2">
      <c r="W1211" s="62"/>
      <c r="X1211" s="63"/>
    </row>
    <row r="1212" spans="23:24" x14ac:dyDescent="0.2">
      <c r="W1212" s="62"/>
      <c r="X1212" s="63"/>
    </row>
    <row r="1213" spans="23:24" x14ac:dyDescent="0.2">
      <c r="W1213" s="62"/>
      <c r="X1213" s="63"/>
    </row>
    <row r="1214" spans="23:24" x14ac:dyDescent="0.2">
      <c r="W1214" s="62"/>
      <c r="X1214" s="63"/>
    </row>
    <row r="1215" spans="23:24" x14ac:dyDescent="0.2">
      <c r="W1215" s="62"/>
      <c r="X1215" s="63"/>
    </row>
    <row r="1216" spans="23:24" x14ac:dyDescent="0.2">
      <c r="W1216" s="62"/>
      <c r="X1216" s="63"/>
    </row>
    <row r="1217" spans="23:24" x14ac:dyDescent="0.2">
      <c r="W1217" s="62"/>
      <c r="X1217" s="63"/>
    </row>
    <row r="1218" spans="23:24" x14ac:dyDescent="0.2">
      <c r="W1218" s="62"/>
      <c r="X1218" s="63"/>
    </row>
    <row r="1219" spans="23:24" x14ac:dyDescent="0.2">
      <c r="W1219" s="62"/>
      <c r="X1219" s="63"/>
    </row>
    <row r="1220" spans="23:24" x14ac:dyDescent="0.2">
      <c r="W1220" s="62"/>
      <c r="X1220" s="63"/>
    </row>
    <row r="1221" spans="23:24" x14ac:dyDescent="0.2">
      <c r="W1221" s="62"/>
      <c r="X1221" s="63"/>
    </row>
    <row r="1222" spans="23:24" x14ac:dyDescent="0.2">
      <c r="W1222" s="62"/>
      <c r="X1222" s="63"/>
    </row>
    <row r="1223" spans="23:24" x14ac:dyDescent="0.2">
      <c r="W1223" s="62"/>
      <c r="X1223" s="63"/>
    </row>
    <row r="1224" spans="23:24" x14ac:dyDescent="0.2">
      <c r="W1224" s="62"/>
      <c r="X1224" s="63"/>
    </row>
    <row r="1225" spans="23:24" x14ac:dyDescent="0.2">
      <c r="W1225" s="62"/>
      <c r="X1225" s="63"/>
    </row>
    <row r="1226" spans="23:24" x14ac:dyDescent="0.2">
      <c r="W1226" s="62"/>
      <c r="X1226" s="63"/>
    </row>
    <row r="1227" spans="23:24" x14ac:dyDescent="0.2">
      <c r="W1227" s="62"/>
      <c r="X1227" s="63"/>
    </row>
    <row r="1228" spans="23:24" x14ac:dyDescent="0.2">
      <c r="W1228" s="62"/>
      <c r="X1228" s="63"/>
    </row>
    <row r="1229" spans="23:24" x14ac:dyDescent="0.2">
      <c r="W1229" s="62"/>
      <c r="X1229" s="63"/>
    </row>
    <row r="1230" spans="23:24" x14ac:dyDescent="0.2">
      <c r="W1230" s="62"/>
      <c r="X1230" s="63"/>
    </row>
    <row r="1231" spans="23:24" x14ac:dyDescent="0.2">
      <c r="W1231" s="62"/>
      <c r="X1231" s="63"/>
    </row>
    <row r="1232" spans="23:24" x14ac:dyDescent="0.2">
      <c r="W1232" s="62"/>
      <c r="X1232" s="63"/>
    </row>
    <row r="1233" spans="23:24" x14ac:dyDescent="0.2">
      <c r="W1233" s="62"/>
      <c r="X1233" s="63"/>
    </row>
    <row r="1234" spans="23:24" x14ac:dyDescent="0.2">
      <c r="W1234" s="62"/>
      <c r="X1234" s="63"/>
    </row>
    <row r="1235" spans="23:24" x14ac:dyDescent="0.2">
      <c r="W1235" s="62"/>
      <c r="X1235" s="63"/>
    </row>
    <row r="1236" spans="23:24" x14ac:dyDescent="0.2">
      <c r="W1236" s="62"/>
      <c r="X1236" s="63"/>
    </row>
    <row r="1237" spans="23:24" x14ac:dyDescent="0.2">
      <c r="W1237" s="62"/>
      <c r="X1237" s="63"/>
    </row>
    <row r="1238" spans="23:24" x14ac:dyDescent="0.2">
      <c r="W1238" s="62"/>
      <c r="X1238" s="63"/>
    </row>
    <row r="1239" spans="23:24" x14ac:dyDescent="0.2">
      <c r="W1239" s="62"/>
      <c r="X1239" s="63"/>
    </row>
    <row r="1240" spans="23:24" x14ac:dyDescent="0.2">
      <c r="W1240" s="62"/>
      <c r="X1240" s="63"/>
    </row>
    <row r="1241" spans="23:24" x14ac:dyDescent="0.2">
      <c r="W1241" s="62"/>
      <c r="X1241" s="63"/>
    </row>
    <row r="1242" spans="23:24" x14ac:dyDescent="0.2">
      <c r="W1242" s="62"/>
      <c r="X1242" s="63"/>
    </row>
    <row r="1243" spans="23:24" x14ac:dyDescent="0.2">
      <c r="W1243" s="62"/>
      <c r="X1243" s="63"/>
    </row>
    <row r="1244" spans="23:24" x14ac:dyDescent="0.2">
      <c r="W1244" s="62"/>
      <c r="X1244" s="63"/>
    </row>
    <row r="1245" spans="23:24" x14ac:dyDescent="0.2">
      <c r="W1245" s="62"/>
      <c r="X1245" s="63"/>
    </row>
    <row r="1246" spans="23:24" x14ac:dyDescent="0.2">
      <c r="W1246" s="62"/>
      <c r="X1246" s="63"/>
    </row>
    <row r="1247" spans="23:24" x14ac:dyDescent="0.2">
      <c r="W1247" s="62"/>
      <c r="X1247" s="63"/>
    </row>
    <row r="1248" spans="23:24" x14ac:dyDescent="0.2">
      <c r="W1248" s="62"/>
      <c r="X1248" s="63"/>
    </row>
    <row r="1249" spans="23:24" x14ac:dyDescent="0.2">
      <c r="W1249" s="62"/>
      <c r="X1249" s="63"/>
    </row>
    <row r="1250" spans="23:24" x14ac:dyDescent="0.2">
      <c r="W1250" s="62"/>
      <c r="X1250" s="63"/>
    </row>
    <row r="1251" spans="23:24" x14ac:dyDescent="0.2">
      <c r="W1251" s="62"/>
      <c r="X1251" s="63"/>
    </row>
    <row r="1252" spans="23:24" x14ac:dyDescent="0.2">
      <c r="W1252" s="62"/>
      <c r="X1252" s="63"/>
    </row>
    <row r="1253" spans="23:24" x14ac:dyDescent="0.2">
      <c r="W1253" s="62"/>
      <c r="X1253" s="63"/>
    </row>
    <row r="1254" spans="23:24" x14ac:dyDescent="0.2">
      <c r="W1254" s="62"/>
      <c r="X1254" s="63"/>
    </row>
    <row r="1255" spans="23:24" x14ac:dyDescent="0.2">
      <c r="W1255" s="62"/>
      <c r="X1255" s="63"/>
    </row>
    <row r="1256" spans="23:24" x14ac:dyDescent="0.2">
      <c r="W1256" s="62"/>
      <c r="X1256" s="63"/>
    </row>
    <row r="1257" spans="23:24" x14ac:dyDescent="0.2">
      <c r="W1257" s="62"/>
      <c r="X1257" s="63"/>
    </row>
    <row r="1258" spans="23:24" x14ac:dyDescent="0.2">
      <c r="W1258" s="62"/>
      <c r="X1258" s="63"/>
    </row>
    <row r="1259" spans="23:24" x14ac:dyDescent="0.2">
      <c r="W1259" s="62"/>
      <c r="X1259" s="63"/>
    </row>
    <row r="1260" spans="23:24" x14ac:dyDescent="0.2">
      <c r="W1260" s="62"/>
      <c r="X1260" s="63"/>
    </row>
    <row r="1261" spans="23:24" x14ac:dyDescent="0.2">
      <c r="W1261" s="62"/>
      <c r="X1261" s="63"/>
    </row>
    <row r="1262" spans="23:24" x14ac:dyDescent="0.2">
      <c r="W1262" s="62"/>
      <c r="X1262" s="63"/>
    </row>
    <row r="1263" spans="23:24" x14ac:dyDescent="0.2">
      <c r="W1263" s="62"/>
      <c r="X1263" s="63"/>
    </row>
    <row r="1264" spans="23:24" x14ac:dyDescent="0.2">
      <c r="W1264" s="62"/>
      <c r="X1264" s="63"/>
    </row>
    <row r="1265" spans="23:24" x14ac:dyDescent="0.2">
      <c r="W1265" s="62"/>
      <c r="X1265" s="63"/>
    </row>
    <row r="1266" spans="23:24" x14ac:dyDescent="0.2">
      <c r="W1266" s="62"/>
      <c r="X1266" s="63"/>
    </row>
    <row r="1267" spans="23:24" x14ac:dyDescent="0.2">
      <c r="W1267" s="62"/>
      <c r="X1267" s="63"/>
    </row>
    <row r="1268" spans="23:24" x14ac:dyDescent="0.2">
      <c r="W1268" s="62"/>
      <c r="X1268" s="63"/>
    </row>
    <row r="1269" spans="23:24" x14ac:dyDescent="0.2">
      <c r="W1269" s="62"/>
      <c r="X1269" s="63"/>
    </row>
    <row r="1270" spans="23:24" x14ac:dyDescent="0.2">
      <c r="W1270" s="62"/>
      <c r="X1270" s="63"/>
    </row>
    <row r="1271" spans="23:24" x14ac:dyDescent="0.2">
      <c r="W1271" s="62"/>
      <c r="X1271" s="63"/>
    </row>
    <row r="1272" spans="23:24" x14ac:dyDescent="0.2">
      <c r="W1272" s="62"/>
      <c r="X1272" s="63"/>
    </row>
    <row r="1273" spans="23:24" x14ac:dyDescent="0.2">
      <c r="W1273" s="62"/>
      <c r="X1273" s="63"/>
    </row>
    <row r="1274" spans="23:24" x14ac:dyDescent="0.2">
      <c r="W1274" s="62"/>
      <c r="X1274" s="63"/>
    </row>
    <row r="1275" spans="23:24" x14ac:dyDescent="0.2">
      <c r="W1275" s="62"/>
      <c r="X1275" s="63"/>
    </row>
    <row r="1276" spans="23:24" x14ac:dyDescent="0.2">
      <c r="W1276" s="62"/>
      <c r="X1276" s="63"/>
    </row>
    <row r="1277" spans="23:24" x14ac:dyDescent="0.2">
      <c r="W1277" s="62"/>
      <c r="X1277" s="63"/>
    </row>
    <row r="1278" spans="23:24" x14ac:dyDescent="0.2">
      <c r="W1278" s="62"/>
      <c r="X1278" s="63"/>
    </row>
    <row r="1279" spans="23:24" x14ac:dyDescent="0.2">
      <c r="W1279" s="62"/>
      <c r="X1279" s="63"/>
    </row>
    <row r="1280" spans="23:24" x14ac:dyDescent="0.2">
      <c r="W1280" s="62"/>
      <c r="X1280" s="63"/>
    </row>
    <row r="1281" spans="23:24" x14ac:dyDescent="0.2">
      <c r="W1281" s="62"/>
      <c r="X1281" s="63"/>
    </row>
    <row r="1282" spans="23:24" x14ac:dyDescent="0.2">
      <c r="W1282" s="62"/>
      <c r="X1282" s="63"/>
    </row>
    <row r="1283" spans="23:24" x14ac:dyDescent="0.2">
      <c r="W1283" s="62"/>
      <c r="X1283" s="63"/>
    </row>
    <row r="1284" spans="23:24" x14ac:dyDescent="0.2">
      <c r="W1284" s="62"/>
      <c r="X1284" s="63"/>
    </row>
    <row r="1285" spans="23:24" x14ac:dyDescent="0.2">
      <c r="W1285" s="62"/>
      <c r="X1285" s="63"/>
    </row>
    <row r="1286" spans="23:24" x14ac:dyDescent="0.2">
      <c r="W1286" s="62"/>
      <c r="X1286" s="63"/>
    </row>
    <row r="1287" spans="23:24" x14ac:dyDescent="0.2">
      <c r="W1287" s="62"/>
      <c r="X1287" s="63"/>
    </row>
    <row r="1288" spans="23:24" x14ac:dyDescent="0.2">
      <c r="W1288" s="62"/>
      <c r="X1288" s="63"/>
    </row>
    <row r="1289" spans="23:24" x14ac:dyDescent="0.2">
      <c r="W1289" s="62"/>
      <c r="X1289" s="63"/>
    </row>
    <row r="1290" spans="23:24" x14ac:dyDescent="0.2">
      <c r="W1290" s="62"/>
      <c r="X1290" s="63"/>
    </row>
    <row r="1291" spans="23:24" x14ac:dyDescent="0.2">
      <c r="W1291" s="62"/>
      <c r="X1291" s="63"/>
    </row>
    <row r="1292" spans="23:24" x14ac:dyDescent="0.2">
      <c r="W1292" s="62"/>
      <c r="X1292" s="63"/>
    </row>
    <row r="1293" spans="23:24" x14ac:dyDescent="0.2">
      <c r="W1293" s="62"/>
      <c r="X1293" s="63"/>
    </row>
    <row r="1294" spans="23:24" x14ac:dyDescent="0.2">
      <c r="W1294" s="62"/>
      <c r="X1294" s="63"/>
    </row>
    <row r="1295" spans="23:24" x14ac:dyDescent="0.2">
      <c r="W1295" s="62"/>
      <c r="X1295" s="63"/>
    </row>
    <row r="1296" spans="23:24" x14ac:dyDescent="0.2">
      <c r="W1296" s="62"/>
      <c r="X1296" s="63"/>
    </row>
    <row r="1297" spans="23:24" x14ac:dyDescent="0.2">
      <c r="W1297" s="62"/>
      <c r="X1297" s="63"/>
    </row>
    <row r="1298" spans="23:24" x14ac:dyDescent="0.2">
      <c r="W1298" s="62"/>
      <c r="X1298" s="63"/>
    </row>
    <row r="1299" spans="23:24" x14ac:dyDescent="0.2">
      <c r="W1299" s="62"/>
      <c r="X1299" s="63"/>
    </row>
    <row r="1300" spans="23:24" x14ac:dyDescent="0.2">
      <c r="W1300" s="62"/>
      <c r="X1300" s="63"/>
    </row>
    <row r="1301" spans="23:24" x14ac:dyDescent="0.2">
      <c r="W1301" s="62"/>
      <c r="X1301" s="63"/>
    </row>
    <row r="1302" spans="23:24" x14ac:dyDescent="0.2">
      <c r="W1302" s="62"/>
      <c r="X1302" s="63"/>
    </row>
    <row r="1303" spans="23:24" x14ac:dyDescent="0.2">
      <c r="W1303" s="62"/>
      <c r="X1303" s="63"/>
    </row>
    <row r="1304" spans="23:24" x14ac:dyDescent="0.2">
      <c r="W1304" s="62"/>
      <c r="X1304" s="63"/>
    </row>
    <row r="1305" spans="23:24" x14ac:dyDescent="0.2">
      <c r="W1305" s="62"/>
      <c r="X1305" s="63"/>
    </row>
    <row r="1306" spans="23:24" x14ac:dyDescent="0.2">
      <c r="W1306" s="62"/>
      <c r="X1306" s="63"/>
    </row>
    <row r="1307" spans="23:24" x14ac:dyDescent="0.2">
      <c r="W1307" s="62"/>
      <c r="X1307" s="63"/>
    </row>
    <row r="1308" spans="23:24" x14ac:dyDescent="0.2">
      <c r="W1308" s="62"/>
      <c r="X1308" s="63"/>
    </row>
    <row r="1309" spans="23:24" x14ac:dyDescent="0.2">
      <c r="W1309" s="62"/>
      <c r="X1309" s="63"/>
    </row>
    <row r="1310" spans="23:24" x14ac:dyDescent="0.2">
      <c r="W1310" s="62"/>
      <c r="X1310" s="63"/>
    </row>
    <row r="1311" spans="23:24" x14ac:dyDescent="0.2">
      <c r="W1311" s="62"/>
      <c r="X1311" s="63"/>
    </row>
    <row r="1312" spans="23:24" x14ac:dyDescent="0.2">
      <c r="W1312" s="62"/>
      <c r="X1312" s="63"/>
    </row>
    <row r="1313" spans="23:24" x14ac:dyDescent="0.2">
      <c r="W1313" s="62"/>
      <c r="X1313" s="63"/>
    </row>
    <row r="1314" spans="23:24" x14ac:dyDescent="0.2">
      <c r="W1314" s="62"/>
      <c r="X1314" s="63"/>
    </row>
    <row r="1315" spans="23:24" x14ac:dyDescent="0.2">
      <c r="W1315" s="62"/>
      <c r="X1315" s="63"/>
    </row>
    <row r="1316" spans="23:24" x14ac:dyDescent="0.2">
      <c r="W1316" s="62"/>
      <c r="X1316" s="63"/>
    </row>
    <row r="1317" spans="23:24" x14ac:dyDescent="0.2">
      <c r="W1317" s="62"/>
      <c r="X1317" s="63"/>
    </row>
    <row r="1318" spans="23:24" x14ac:dyDescent="0.2">
      <c r="W1318" s="62"/>
      <c r="X1318" s="63"/>
    </row>
    <row r="1319" spans="23:24" x14ac:dyDescent="0.2">
      <c r="W1319" s="62"/>
      <c r="X1319" s="63"/>
    </row>
    <row r="1320" spans="23:24" x14ac:dyDescent="0.2">
      <c r="W1320" s="62"/>
      <c r="X1320" s="63"/>
    </row>
    <row r="1321" spans="23:24" x14ac:dyDescent="0.2">
      <c r="W1321" s="62"/>
      <c r="X1321" s="63"/>
    </row>
    <row r="1322" spans="23:24" x14ac:dyDescent="0.2">
      <c r="W1322" s="62"/>
      <c r="X1322" s="63"/>
    </row>
    <row r="1323" spans="23:24" x14ac:dyDescent="0.2">
      <c r="W1323" s="62"/>
      <c r="X1323" s="63"/>
    </row>
    <row r="1324" spans="23:24" x14ac:dyDescent="0.2">
      <c r="W1324" s="62"/>
      <c r="X1324" s="63"/>
    </row>
    <row r="1325" spans="23:24" x14ac:dyDescent="0.2">
      <c r="W1325" s="62"/>
      <c r="X1325" s="63"/>
    </row>
    <row r="1326" spans="23:24" x14ac:dyDescent="0.2">
      <c r="W1326" s="62"/>
      <c r="X1326" s="63"/>
    </row>
    <row r="1327" spans="23:24" x14ac:dyDescent="0.2">
      <c r="W1327" s="62"/>
      <c r="X1327" s="63"/>
    </row>
    <row r="1328" spans="23:24" x14ac:dyDescent="0.2">
      <c r="W1328" s="62"/>
      <c r="X1328" s="63"/>
    </row>
    <row r="1329" spans="23:24" x14ac:dyDescent="0.2">
      <c r="W1329" s="62"/>
      <c r="X1329" s="63"/>
    </row>
    <row r="1330" spans="23:24" x14ac:dyDescent="0.2">
      <c r="W1330" s="62"/>
      <c r="X1330" s="63"/>
    </row>
    <row r="1331" spans="23:24" x14ac:dyDescent="0.2">
      <c r="W1331" s="62"/>
      <c r="X1331" s="63"/>
    </row>
    <row r="1332" spans="23:24" x14ac:dyDescent="0.2">
      <c r="W1332" s="62"/>
      <c r="X1332" s="63"/>
    </row>
    <row r="1333" spans="23:24" x14ac:dyDescent="0.2">
      <c r="W1333" s="62"/>
      <c r="X1333" s="63"/>
    </row>
    <row r="1334" spans="23:24" x14ac:dyDescent="0.2">
      <c r="W1334" s="62"/>
      <c r="X1334" s="63"/>
    </row>
    <row r="1335" spans="23:24" x14ac:dyDescent="0.2">
      <c r="W1335" s="62"/>
      <c r="X1335" s="63"/>
    </row>
    <row r="1336" spans="23:24" x14ac:dyDescent="0.2">
      <c r="W1336" s="62"/>
      <c r="X1336" s="63"/>
    </row>
    <row r="1337" spans="23:24" x14ac:dyDescent="0.2">
      <c r="W1337" s="62"/>
      <c r="X1337" s="63"/>
    </row>
    <row r="1338" spans="23:24" x14ac:dyDescent="0.2">
      <c r="W1338" s="62"/>
      <c r="X1338" s="63"/>
    </row>
    <row r="1339" spans="23:24" x14ac:dyDescent="0.2">
      <c r="W1339" s="62"/>
      <c r="X1339" s="63"/>
    </row>
    <row r="1340" spans="23:24" x14ac:dyDescent="0.2">
      <c r="W1340" s="62"/>
      <c r="X1340" s="63"/>
    </row>
    <row r="1341" spans="23:24" x14ac:dyDescent="0.2">
      <c r="W1341" s="62"/>
      <c r="X1341" s="63"/>
    </row>
    <row r="1342" spans="23:24" x14ac:dyDescent="0.2">
      <c r="W1342" s="62"/>
      <c r="X1342" s="63"/>
    </row>
    <row r="1343" spans="23:24" x14ac:dyDescent="0.2">
      <c r="W1343" s="62"/>
      <c r="X1343" s="63"/>
    </row>
    <row r="1344" spans="23:24" x14ac:dyDescent="0.2">
      <c r="W1344" s="62"/>
      <c r="X1344" s="63"/>
    </row>
    <row r="1345" spans="23:24" x14ac:dyDescent="0.2">
      <c r="W1345" s="62"/>
      <c r="X1345" s="63"/>
    </row>
    <row r="1346" spans="23:24" x14ac:dyDescent="0.2">
      <c r="W1346" s="62"/>
      <c r="X1346" s="63"/>
    </row>
    <row r="1347" spans="23:24" x14ac:dyDescent="0.2">
      <c r="W1347" s="62"/>
      <c r="X1347" s="63"/>
    </row>
    <row r="1348" spans="23:24" x14ac:dyDescent="0.2">
      <c r="W1348" s="62"/>
      <c r="X1348" s="63"/>
    </row>
    <row r="1349" spans="23:24" x14ac:dyDescent="0.2">
      <c r="W1349" s="62"/>
      <c r="X1349" s="63"/>
    </row>
    <row r="1350" spans="23:24" x14ac:dyDescent="0.2">
      <c r="W1350" s="62"/>
      <c r="X1350" s="63"/>
    </row>
    <row r="1351" spans="23:24" x14ac:dyDescent="0.2">
      <c r="W1351" s="62"/>
      <c r="X1351" s="63"/>
    </row>
    <row r="1352" spans="23:24" x14ac:dyDescent="0.2">
      <c r="W1352" s="62"/>
      <c r="X1352" s="63"/>
    </row>
    <row r="1353" spans="23:24" x14ac:dyDescent="0.2">
      <c r="W1353" s="62"/>
      <c r="X1353" s="63"/>
    </row>
    <row r="1354" spans="23:24" x14ac:dyDescent="0.2">
      <c r="W1354" s="62"/>
      <c r="X1354" s="63"/>
    </row>
    <row r="1355" spans="23:24" x14ac:dyDescent="0.2">
      <c r="W1355" s="62"/>
      <c r="X1355" s="63"/>
    </row>
    <row r="1356" spans="23:24" x14ac:dyDescent="0.2">
      <c r="W1356" s="62"/>
      <c r="X1356" s="63"/>
    </row>
    <row r="1357" spans="23:24" x14ac:dyDescent="0.2">
      <c r="W1357" s="62"/>
      <c r="X1357" s="63"/>
    </row>
    <row r="1358" spans="23:24" x14ac:dyDescent="0.2">
      <c r="W1358" s="62"/>
      <c r="X1358" s="63"/>
    </row>
    <row r="1359" spans="23:24" x14ac:dyDescent="0.2">
      <c r="W1359" s="62"/>
      <c r="X1359" s="63"/>
    </row>
    <row r="1360" spans="23:24" x14ac:dyDescent="0.2">
      <c r="W1360" s="62"/>
      <c r="X1360" s="63"/>
    </row>
    <row r="1361" spans="23:24" x14ac:dyDescent="0.2">
      <c r="W1361" s="62"/>
      <c r="X1361" s="63"/>
    </row>
    <row r="1362" spans="23:24" x14ac:dyDescent="0.2">
      <c r="W1362" s="62"/>
      <c r="X1362" s="63"/>
    </row>
    <row r="1363" spans="23:24" x14ac:dyDescent="0.2">
      <c r="W1363" s="62"/>
      <c r="X1363" s="63"/>
    </row>
    <row r="1364" spans="23:24" x14ac:dyDescent="0.2">
      <c r="W1364" s="62"/>
      <c r="X1364" s="63"/>
    </row>
    <row r="1365" spans="23:24" x14ac:dyDescent="0.2">
      <c r="W1365" s="62"/>
      <c r="X1365" s="63"/>
    </row>
    <row r="1366" spans="23:24" x14ac:dyDescent="0.2">
      <c r="W1366" s="62"/>
      <c r="X1366" s="63"/>
    </row>
    <row r="1367" spans="23:24" x14ac:dyDescent="0.2">
      <c r="W1367" s="62"/>
      <c r="X1367" s="63"/>
    </row>
    <row r="1368" spans="23:24" x14ac:dyDescent="0.2">
      <c r="W1368" s="62"/>
      <c r="X1368" s="63"/>
    </row>
    <row r="1369" spans="23:24" x14ac:dyDescent="0.2">
      <c r="W1369" s="62"/>
      <c r="X1369" s="63"/>
    </row>
    <row r="1370" spans="23:24" x14ac:dyDescent="0.2">
      <c r="W1370" s="62"/>
      <c r="X1370" s="63"/>
    </row>
    <row r="1371" spans="23:24" x14ac:dyDescent="0.2">
      <c r="W1371" s="62"/>
      <c r="X1371" s="63"/>
    </row>
    <row r="1372" spans="23:24" x14ac:dyDescent="0.2">
      <c r="W1372" s="62"/>
      <c r="X1372" s="63"/>
    </row>
    <row r="1373" spans="23:24" x14ac:dyDescent="0.2">
      <c r="W1373" s="62"/>
      <c r="X1373" s="63"/>
    </row>
    <row r="1374" spans="23:24" x14ac:dyDescent="0.2">
      <c r="W1374" s="62"/>
      <c r="X1374" s="63"/>
    </row>
    <row r="1375" spans="23:24" x14ac:dyDescent="0.2">
      <c r="W1375" s="62"/>
      <c r="X1375" s="63"/>
    </row>
    <row r="1376" spans="23:24" x14ac:dyDescent="0.2">
      <c r="W1376" s="62"/>
      <c r="X1376" s="63"/>
    </row>
    <row r="1377" spans="23:24" x14ac:dyDescent="0.2">
      <c r="W1377" s="62"/>
      <c r="X1377" s="63"/>
    </row>
    <row r="1378" spans="23:24" x14ac:dyDescent="0.2">
      <c r="W1378" s="62"/>
      <c r="X1378" s="63"/>
    </row>
    <row r="1379" spans="23:24" x14ac:dyDescent="0.2">
      <c r="W1379" s="62"/>
      <c r="X1379" s="63"/>
    </row>
    <row r="1380" spans="23:24" x14ac:dyDescent="0.2">
      <c r="W1380" s="62"/>
      <c r="X1380" s="63"/>
    </row>
    <row r="1381" spans="23:24" x14ac:dyDescent="0.2">
      <c r="W1381" s="62"/>
      <c r="X1381" s="63"/>
    </row>
    <row r="1382" spans="23:24" x14ac:dyDescent="0.2">
      <c r="W1382" s="62"/>
      <c r="X1382" s="63"/>
    </row>
    <row r="1383" spans="23:24" x14ac:dyDescent="0.2">
      <c r="W1383" s="62"/>
      <c r="X1383" s="63"/>
    </row>
    <row r="1384" spans="23:24" x14ac:dyDescent="0.2">
      <c r="W1384" s="62"/>
      <c r="X1384" s="63"/>
    </row>
    <row r="1385" spans="23:24" x14ac:dyDescent="0.2">
      <c r="W1385" s="62"/>
      <c r="X1385" s="63"/>
    </row>
    <row r="1386" spans="23:24" x14ac:dyDescent="0.2">
      <c r="W1386" s="62"/>
      <c r="X1386" s="63"/>
    </row>
    <row r="1387" spans="23:24" x14ac:dyDescent="0.2">
      <c r="W1387" s="62"/>
      <c r="X1387" s="63"/>
    </row>
    <row r="1388" spans="23:24" x14ac:dyDescent="0.2">
      <c r="W1388" s="62"/>
      <c r="X1388" s="63"/>
    </row>
    <row r="1389" spans="23:24" x14ac:dyDescent="0.2">
      <c r="W1389" s="62"/>
      <c r="X1389" s="63"/>
    </row>
    <row r="1390" spans="23:24" x14ac:dyDescent="0.2">
      <c r="W1390" s="62"/>
      <c r="X1390" s="63"/>
    </row>
    <row r="1391" spans="23:24" x14ac:dyDescent="0.2">
      <c r="W1391" s="62"/>
      <c r="X1391" s="63"/>
    </row>
    <row r="1392" spans="23:24" x14ac:dyDescent="0.2">
      <c r="W1392" s="62"/>
      <c r="X1392" s="63"/>
    </row>
    <row r="1393" spans="23:24" x14ac:dyDescent="0.2">
      <c r="W1393" s="62"/>
      <c r="X1393" s="63"/>
    </row>
    <row r="1394" spans="23:24" x14ac:dyDescent="0.2">
      <c r="W1394" s="62"/>
      <c r="X1394" s="63"/>
    </row>
    <row r="1395" spans="23:24" x14ac:dyDescent="0.2">
      <c r="W1395" s="62"/>
      <c r="X1395" s="63"/>
    </row>
    <row r="1396" spans="23:24" x14ac:dyDescent="0.2">
      <c r="W1396" s="62"/>
      <c r="X1396" s="63"/>
    </row>
    <row r="1397" spans="23:24" x14ac:dyDescent="0.2">
      <c r="W1397" s="62"/>
      <c r="X1397" s="63"/>
    </row>
    <row r="1398" spans="23:24" x14ac:dyDescent="0.2">
      <c r="W1398" s="62"/>
      <c r="X1398" s="63"/>
    </row>
    <row r="1399" spans="23:24" x14ac:dyDescent="0.2">
      <c r="W1399" s="62"/>
      <c r="X1399" s="63"/>
    </row>
    <row r="1400" spans="23:24" x14ac:dyDescent="0.2">
      <c r="W1400" s="62"/>
      <c r="X1400" s="63"/>
    </row>
    <row r="1401" spans="23:24" x14ac:dyDescent="0.2">
      <c r="W1401" s="62"/>
      <c r="X1401" s="63"/>
    </row>
    <row r="1402" spans="23:24" x14ac:dyDescent="0.2">
      <c r="W1402" s="62"/>
      <c r="X1402" s="63"/>
    </row>
    <row r="1403" spans="23:24" x14ac:dyDescent="0.2">
      <c r="W1403" s="62"/>
      <c r="X1403" s="63"/>
    </row>
    <row r="1404" spans="23:24" x14ac:dyDescent="0.2">
      <c r="W1404" s="62"/>
      <c r="X1404" s="63"/>
    </row>
    <row r="1405" spans="23:24" x14ac:dyDescent="0.2">
      <c r="W1405" s="62"/>
      <c r="X1405" s="63"/>
    </row>
    <row r="1406" spans="23:24" x14ac:dyDescent="0.2">
      <c r="W1406" s="62"/>
      <c r="X1406" s="63"/>
    </row>
    <row r="1407" spans="23:24" x14ac:dyDescent="0.2">
      <c r="W1407" s="62"/>
      <c r="X1407" s="63"/>
    </row>
    <row r="1408" spans="23:24" x14ac:dyDescent="0.2">
      <c r="W1408" s="62"/>
      <c r="X1408" s="63"/>
    </row>
    <row r="1409" spans="23:24" x14ac:dyDescent="0.2">
      <c r="W1409" s="62"/>
      <c r="X1409" s="63"/>
    </row>
    <row r="1410" spans="23:24" x14ac:dyDescent="0.2">
      <c r="W1410" s="62"/>
      <c r="X1410" s="63"/>
    </row>
    <row r="1411" spans="23:24" x14ac:dyDescent="0.2">
      <c r="W1411" s="62"/>
      <c r="X1411" s="63"/>
    </row>
    <row r="1412" spans="23:24" x14ac:dyDescent="0.2">
      <c r="W1412" s="62"/>
      <c r="X1412" s="63"/>
    </row>
    <row r="1413" spans="23:24" x14ac:dyDescent="0.2">
      <c r="W1413" s="62"/>
      <c r="X1413" s="63"/>
    </row>
    <row r="1414" spans="23:24" x14ac:dyDescent="0.2">
      <c r="W1414" s="62"/>
      <c r="X1414" s="63"/>
    </row>
    <row r="1415" spans="23:24" x14ac:dyDescent="0.2">
      <c r="W1415" s="62"/>
      <c r="X1415" s="63"/>
    </row>
    <row r="1416" spans="23:24" x14ac:dyDescent="0.2">
      <c r="W1416" s="62"/>
      <c r="X1416" s="63"/>
    </row>
    <row r="1417" spans="23:24" x14ac:dyDescent="0.2">
      <c r="W1417" s="62"/>
      <c r="X1417" s="63"/>
    </row>
    <row r="1418" spans="23:24" x14ac:dyDescent="0.2">
      <c r="W1418" s="62"/>
      <c r="X1418" s="63"/>
    </row>
    <row r="1419" spans="23:24" x14ac:dyDescent="0.2">
      <c r="W1419" s="62"/>
      <c r="X1419" s="63"/>
    </row>
    <row r="1420" spans="23:24" x14ac:dyDescent="0.2">
      <c r="W1420" s="62"/>
      <c r="X1420" s="63"/>
    </row>
    <row r="1421" spans="23:24" x14ac:dyDescent="0.2">
      <c r="W1421" s="62"/>
      <c r="X1421" s="63"/>
    </row>
    <row r="1422" spans="23:24" x14ac:dyDescent="0.2">
      <c r="W1422" s="62"/>
      <c r="X1422" s="63"/>
    </row>
    <row r="1423" spans="23:24" x14ac:dyDescent="0.2">
      <c r="W1423" s="62"/>
      <c r="X1423" s="63"/>
    </row>
    <row r="1424" spans="23:24" x14ac:dyDescent="0.2">
      <c r="W1424" s="62"/>
      <c r="X1424" s="63"/>
    </row>
    <row r="1425" spans="23:24" x14ac:dyDescent="0.2">
      <c r="W1425" s="62"/>
      <c r="X1425" s="63"/>
    </row>
    <row r="1426" spans="23:24" x14ac:dyDescent="0.2">
      <c r="W1426" s="62"/>
      <c r="X1426" s="63"/>
    </row>
    <row r="1427" spans="23:24" x14ac:dyDescent="0.2">
      <c r="W1427" s="62"/>
      <c r="X1427" s="63"/>
    </row>
    <row r="1428" spans="23:24" x14ac:dyDescent="0.2">
      <c r="W1428" s="62"/>
      <c r="X1428" s="63"/>
    </row>
    <row r="1429" spans="23:24" x14ac:dyDescent="0.2">
      <c r="W1429" s="62"/>
      <c r="X1429" s="63"/>
    </row>
    <row r="1430" spans="23:24" x14ac:dyDescent="0.2">
      <c r="W1430" s="62"/>
      <c r="X1430" s="63"/>
    </row>
    <row r="1431" spans="23:24" x14ac:dyDescent="0.2">
      <c r="W1431" s="62"/>
      <c r="X1431" s="63"/>
    </row>
    <row r="1432" spans="23:24" x14ac:dyDescent="0.2">
      <c r="W1432" s="62"/>
      <c r="X1432" s="63"/>
    </row>
    <row r="1433" spans="23:24" x14ac:dyDescent="0.2">
      <c r="W1433" s="62"/>
      <c r="X1433" s="63"/>
    </row>
    <row r="1434" spans="23:24" x14ac:dyDescent="0.2">
      <c r="W1434" s="62"/>
      <c r="X1434" s="63"/>
    </row>
    <row r="1435" spans="23:24" x14ac:dyDescent="0.2">
      <c r="W1435" s="62"/>
      <c r="X1435" s="63"/>
    </row>
    <row r="1436" spans="23:24" x14ac:dyDescent="0.2">
      <c r="W1436" s="62"/>
      <c r="X1436" s="63"/>
    </row>
    <row r="1437" spans="23:24" x14ac:dyDescent="0.2">
      <c r="W1437" s="62"/>
      <c r="X1437" s="63"/>
    </row>
    <row r="1438" spans="23:24" x14ac:dyDescent="0.2">
      <c r="W1438" s="62"/>
      <c r="X1438" s="63"/>
    </row>
    <row r="1439" spans="23:24" x14ac:dyDescent="0.2">
      <c r="W1439" s="62"/>
      <c r="X1439" s="63"/>
    </row>
    <row r="1440" spans="23:24" x14ac:dyDescent="0.2">
      <c r="W1440" s="62"/>
      <c r="X1440" s="63"/>
    </row>
    <row r="1441" spans="23:24" x14ac:dyDescent="0.2">
      <c r="W1441" s="62"/>
      <c r="X1441" s="63"/>
    </row>
    <row r="1442" spans="23:24" x14ac:dyDescent="0.2">
      <c r="W1442" s="62"/>
      <c r="X1442" s="63"/>
    </row>
    <row r="1443" spans="23:24" x14ac:dyDescent="0.2">
      <c r="W1443" s="62"/>
      <c r="X1443" s="63"/>
    </row>
    <row r="1444" spans="23:24" x14ac:dyDescent="0.2">
      <c r="W1444" s="62"/>
      <c r="X1444" s="63"/>
    </row>
    <row r="1445" spans="23:24" x14ac:dyDescent="0.2">
      <c r="W1445" s="62"/>
      <c r="X1445" s="63"/>
    </row>
    <row r="1446" spans="23:24" x14ac:dyDescent="0.2">
      <c r="W1446" s="62"/>
      <c r="X1446" s="63"/>
    </row>
    <row r="1447" spans="23:24" x14ac:dyDescent="0.2">
      <c r="W1447" s="62"/>
      <c r="X1447" s="63"/>
    </row>
    <row r="1448" spans="23:24" x14ac:dyDescent="0.2">
      <c r="W1448" s="62"/>
      <c r="X1448" s="63"/>
    </row>
    <row r="1449" spans="23:24" x14ac:dyDescent="0.2">
      <c r="W1449" s="62"/>
      <c r="X1449" s="63"/>
    </row>
    <row r="1450" spans="23:24" x14ac:dyDescent="0.2">
      <c r="W1450" s="62"/>
      <c r="X1450" s="63"/>
    </row>
    <row r="1451" spans="23:24" x14ac:dyDescent="0.2">
      <c r="W1451" s="62"/>
      <c r="X1451" s="63"/>
    </row>
    <row r="1452" spans="23:24" x14ac:dyDescent="0.2">
      <c r="W1452" s="62"/>
      <c r="X1452" s="63"/>
    </row>
    <row r="1453" spans="23:24" x14ac:dyDescent="0.2">
      <c r="W1453" s="62"/>
      <c r="X1453" s="63"/>
    </row>
    <row r="1454" spans="23:24" x14ac:dyDescent="0.2">
      <c r="W1454" s="62"/>
      <c r="X1454" s="63"/>
    </row>
    <row r="1455" spans="23:24" x14ac:dyDescent="0.2">
      <c r="W1455" s="62"/>
      <c r="X1455" s="63"/>
    </row>
    <row r="1456" spans="23:24" x14ac:dyDescent="0.2">
      <c r="W1456" s="62"/>
      <c r="X1456" s="63"/>
    </row>
    <row r="1457" spans="23:24" x14ac:dyDescent="0.2">
      <c r="W1457" s="62"/>
      <c r="X1457" s="63"/>
    </row>
    <row r="1458" spans="23:24" x14ac:dyDescent="0.2">
      <c r="W1458" s="62"/>
      <c r="X1458" s="63"/>
    </row>
    <row r="1459" spans="23:24" x14ac:dyDescent="0.2">
      <c r="W1459" s="62"/>
      <c r="X1459" s="63"/>
    </row>
    <row r="1460" spans="23:24" x14ac:dyDescent="0.2">
      <c r="W1460" s="62"/>
      <c r="X1460" s="63"/>
    </row>
    <row r="1461" spans="23:24" x14ac:dyDescent="0.2">
      <c r="W1461" s="62"/>
      <c r="X1461" s="63"/>
    </row>
    <row r="1462" spans="23:24" x14ac:dyDescent="0.2">
      <c r="W1462" s="62"/>
      <c r="X1462" s="63"/>
    </row>
    <row r="1463" spans="23:24" x14ac:dyDescent="0.2">
      <c r="W1463" s="62"/>
      <c r="X1463" s="63"/>
    </row>
    <row r="1464" spans="23:24" x14ac:dyDescent="0.2">
      <c r="W1464" s="62"/>
      <c r="X1464" s="63"/>
    </row>
    <row r="1465" spans="23:24" x14ac:dyDescent="0.2">
      <c r="W1465" s="62"/>
      <c r="X1465" s="63"/>
    </row>
    <row r="1466" spans="23:24" x14ac:dyDescent="0.2">
      <c r="W1466" s="62"/>
      <c r="X1466" s="63"/>
    </row>
    <row r="1467" spans="23:24" x14ac:dyDescent="0.2">
      <c r="W1467" s="62"/>
      <c r="X1467" s="63"/>
    </row>
    <row r="1468" spans="23:24" x14ac:dyDescent="0.2">
      <c r="W1468" s="62"/>
      <c r="X1468" s="63"/>
    </row>
    <row r="1469" spans="23:24" x14ac:dyDescent="0.2">
      <c r="W1469" s="62"/>
      <c r="X1469" s="63"/>
    </row>
    <row r="1470" spans="23:24" x14ac:dyDescent="0.2">
      <c r="W1470" s="62"/>
      <c r="X1470" s="63"/>
    </row>
    <row r="1471" spans="23:24" x14ac:dyDescent="0.2">
      <c r="W1471" s="62"/>
      <c r="X1471" s="63"/>
    </row>
    <row r="1472" spans="23:24" x14ac:dyDescent="0.2">
      <c r="W1472" s="62"/>
      <c r="X1472" s="63"/>
    </row>
    <row r="1473" spans="23:24" x14ac:dyDescent="0.2">
      <c r="W1473" s="62"/>
      <c r="X1473" s="63"/>
    </row>
    <row r="1474" spans="23:24" x14ac:dyDescent="0.2">
      <c r="W1474" s="62"/>
      <c r="X1474" s="63"/>
    </row>
    <row r="1475" spans="23:24" x14ac:dyDescent="0.2">
      <c r="W1475" s="62"/>
      <c r="X1475" s="63"/>
    </row>
    <row r="1476" spans="23:24" x14ac:dyDescent="0.2">
      <c r="W1476" s="62"/>
      <c r="X1476" s="63"/>
    </row>
    <row r="1477" spans="23:24" x14ac:dyDescent="0.2">
      <c r="W1477" s="62"/>
      <c r="X1477" s="63"/>
    </row>
    <row r="1478" spans="23:24" x14ac:dyDescent="0.2">
      <c r="W1478" s="62"/>
      <c r="X1478" s="63"/>
    </row>
    <row r="1479" spans="23:24" x14ac:dyDescent="0.2">
      <c r="W1479" s="62"/>
      <c r="X1479" s="63"/>
    </row>
    <row r="1480" spans="23:24" x14ac:dyDescent="0.2">
      <c r="W1480" s="62"/>
      <c r="X1480" s="63"/>
    </row>
    <row r="1481" spans="23:24" x14ac:dyDescent="0.2">
      <c r="W1481" s="62"/>
      <c r="X1481" s="63"/>
    </row>
    <row r="1482" spans="23:24" x14ac:dyDescent="0.2">
      <c r="W1482" s="62"/>
      <c r="X1482" s="63"/>
    </row>
    <row r="1483" spans="23:24" x14ac:dyDescent="0.2">
      <c r="W1483" s="62"/>
      <c r="X1483" s="63"/>
    </row>
    <row r="1484" spans="23:24" x14ac:dyDescent="0.2">
      <c r="W1484" s="62"/>
      <c r="X1484" s="63"/>
    </row>
    <row r="1485" spans="23:24" x14ac:dyDescent="0.2">
      <c r="W1485" s="62"/>
      <c r="X1485" s="63"/>
    </row>
    <row r="1486" spans="23:24" x14ac:dyDescent="0.2">
      <c r="W1486" s="62"/>
      <c r="X1486" s="63"/>
    </row>
    <row r="1487" spans="23:24" x14ac:dyDescent="0.2">
      <c r="W1487" s="62"/>
      <c r="X1487" s="63"/>
    </row>
    <row r="1488" spans="23:24" x14ac:dyDescent="0.2">
      <c r="W1488" s="62"/>
      <c r="X1488" s="63"/>
    </row>
    <row r="1489" spans="23:24" x14ac:dyDescent="0.2">
      <c r="W1489" s="62"/>
      <c r="X1489" s="63"/>
    </row>
    <row r="1490" spans="23:24" x14ac:dyDescent="0.2">
      <c r="W1490" s="62"/>
      <c r="X1490" s="63"/>
    </row>
    <row r="1491" spans="23:24" x14ac:dyDescent="0.2">
      <c r="W1491" s="62"/>
      <c r="X1491" s="63"/>
    </row>
    <row r="1492" spans="23:24" x14ac:dyDescent="0.2">
      <c r="W1492" s="62"/>
      <c r="X1492" s="63"/>
    </row>
    <row r="1493" spans="23:24" x14ac:dyDescent="0.2">
      <c r="W1493" s="62"/>
      <c r="X1493" s="63"/>
    </row>
    <row r="1494" spans="23:24" x14ac:dyDescent="0.2">
      <c r="W1494" s="62"/>
      <c r="X1494" s="63"/>
    </row>
    <row r="1495" spans="23:24" x14ac:dyDescent="0.2">
      <c r="W1495" s="62"/>
      <c r="X1495" s="63"/>
    </row>
    <row r="1496" spans="23:24" x14ac:dyDescent="0.2">
      <c r="W1496" s="62"/>
      <c r="X1496" s="63"/>
    </row>
    <row r="1497" spans="23:24" x14ac:dyDescent="0.2">
      <c r="W1497" s="62"/>
      <c r="X1497" s="63"/>
    </row>
    <row r="1498" spans="23:24" x14ac:dyDescent="0.2">
      <c r="W1498" s="62"/>
      <c r="X1498" s="63"/>
    </row>
    <row r="1499" spans="23:24" x14ac:dyDescent="0.2">
      <c r="W1499" s="62"/>
      <c r="X1499" s="63"/>
    </row>
    <row r="1500" spans="23:24" x14ac:dyDescent="0.2">
      <c r="W1500" s="62"/>
      <c r="X1500" s="63"/>
    </row>
    <row r="1501" spans="23:24" x14ac:dyDescent="0.2">
      <c r="W1501" s="62"/>
      <c r="X1501" s="63"/>
    </row>
    <row r="1502" spans="23:24" x14ac:dyDescent="0.2">
      <c r="W1502" s="62"/>
      <c r="X1502" s="63"/>
    </row>
    <row r="1503" spans="23:24" x14ac:dyDescent="0.2">
      <c r="W1503" s="62"/>
      <c r="X1503" s="63"/>
    </row>
    <row r="1504" spans="23:24" x14ac:dyDescent="0.2">
      <c r="W1504" s="62"/>
      <c r="X1504" s="63"/>
    </row>
    <row r="1505" spans="23:24" x14ac:dyDescent="0.2">
      <c r="W1505" s="62"/>
      <c r="X1505" s="63"/>
    </row>
    <row r="1506" spans="23:24" x14ac:dyDescent="0.2">
      <c r="W1506" s="62"/>
      <c r="X1506" s="63"/>
    </row>
    <row r="1507" spans="23:24" x14ac:dyDescent="0.2">
      <c r="W1507" s="62"/>
      <c r="X1507" s="63"/>
    </row>
    <row r="1508" spans="23:24" x14ac:dyDescent="0.2">
      <c r="W1508" s="62"/>
      <c r="X1508" s="63"/>
    </row>
    <row r="1509" spans="23:24" x14ac:dyDescent="0.2">
      <c r="W1509" s="62"/>
      <c r="X1509" s="63"/>
    </row>
    <row r="1510" spans="23:24" x14ac:dyDescent="0.2">
      <c r="W1510" s="62"/>
      <c r="X1510" s="63"/>
    </row>
    <row r="1511" spans="23:24" x14ac:dyDescent="0.2">
      <c r="W1511" s="62"/>
      <c r="X1511" s="63"/>
    </row>
    <row r="1512" spans="23:24" x14ac:dyDescent="0.2">
      <c r="W1512" s="62"/>
      <c r="X1512" s="63"/>
    </row>
    <row r="1513" spans="23:24" x14ac:dyDescent="0.2">
      <c r="W1513" s="62"/>
      <c r="X1513" s="63"/>
    </row>
    <row r="1514" spans="23:24" x14ac:dyDescent="0.2">
      <c r="W1514" s="62"/>
      <c r="X1514" s="63"/>
    </row>
    <row r="1515" spans="23:24" x14ac:dyDescent="0.2">
      <c r="W1515" s="62"/>
      <c r="X1515" s="63"/>
    </row>
    <row r="1516" spans="23:24" x14ac:dyDescent="0.2">
      <c r="W1516" s="62"/>
      <c r="X1516" s="63"/>
    </row>
    <row r="1517" spans="23:24" x14ac:dyDescent="0.2">
      <c r="W1517" s="62"/>
      <c r="X1517" s="63"/>
    </row>
    <row r="1518" spans="23:24" x14ac:dyDescent="0.2">
      <c r="W1518" s="62"/>
      <c r="X1518" s="63"/>
    </row>
    <row r="1519" spans="23:24" x14ac:dyDescent="0.2">
      <c r="W1519" s="62"/>
      <c r="X1519" s="63"/>
    </row>
    <row r="1520" spans="23:24" x14ac:dyDescent="0.2">
      <c r="W1520" s="62"/>
      <c r="X1520" s="63"/>
    </row>
    <row r="1521" spans="23:24" x14ac:dyDescent="0.2">
      <c r="W1521" s="62"/>
      <c r="X1521" s="63"/>
    </row>
    <row r="1522" spans="23:24" x14ac:dyDescent="0.2">
      <c r="W1522" s="62"/>
      <c r="X1522" s="63"/>
    </row>
    <row r="1523" spans="23:24" x14ac:dyDescent="0.2">
      <c r="W1523" s="62"/>
      <c r="X1523" s="63"/>
    </row>
    <row r="1524" spans="23:24" x14ac:dyDescent="0.2">
      <c r="W1524" s="62"/>
      <c r="X1524" s="63"/>
    </row>
    <row r="1525" spans="23:24" x14ac:dyDescent="0.2">
      <c r="W1525" s="62"/>
      <c r="X1525" s="63"/>
    </row>
    <row r="1526" spans="23:24" x14ac:dyDescent="0.2">
      <c r="W1526" s="62"/>
      <c r="X1526" s="63"/>
    </row>
    <row r="1527" spans="23:24" x14ac:dyDescent="0.2">
      <c r="W1527" s="62"/>
      <c r="X1527" s="63"/>
    </row>
    <row r="1528" spans="23:24" x14ac:dyDescent="0.2">
      <c r="W1528" s="62"/>
      <c r="X1528" s="63"/>
    </row>
    <row r="1529" spans="23:24" x14ac:dyDescent="0.2">
      <c r="W1529" s="62"/>
      <c r="X1529" s="63"/>
    </row>
    <row r="1530" spans="23:24" x14ac:dyDescent="0.2">
      <c r="W1530" s="62"/>
      <c r="X1530" s="63"/>
    </row>
    <row r="1531" spans="23:24" x14ac:dyDescent="0.2">
      <c r="W1531" s="62"/>
      <c r="X1531" s="63"/>
    </row>
    <row r="1532" spans="23:24" x14ac:dyDescent="0.2">
      <c r="W1532" s="62"/>
      <c r="X1532" s="63"/>
    </row>
    <row r="1533" spans="23:24" x14ac:dyDescent="0.2">
      <c r="W1533" s="62"/>
      <c r="X1533" s="63"/>
    </row>
    <row r="1534" spans="23:24" x14ac:dyDescent="0.2">
      <c r="W1534" s="62"/>
      <c r="X1534" s="63"/>
    </row>
    <row r="1535" spans="23:24" x14ac:dyDescent="0.2">
      <c r="W1535" s="62"/>
      <c r="X1535" s="63"/>
    </row>
    <row r="1536" spans="23:24" x14ac:dyDescent="0.2">
      <c r="W1536" s="62"/>
      <c r="X1536" s="63"/>
    </row>
    <row r="1537" spans="23:24" x14ac:dyDescent="0.2">
      <c r="W1537" s="62"/>
      <c r="X1537" s="63"/>
    </row>
    <row r="1538" spans="23:24" x14ac:dyDescent="0.2">
      <c r="W1538" s="62"/>
      <c r="X1538" s="63"/>
    </row>
    <row r="1539" spans="23:24" x14ac:dyDescent="0.2">
      <c r="W1539" s="62"/>
      <c r="X1539" s="63"/>
    </row>
    <row r="1540" spans="23:24" x14ac:dyDescent="0.2">
      <c r="W1540" s="62"/>
      <c r="X1540" s="63"/>
    </row>
    <row r="1541" spans="23:24" x14ac:dyDescent="0.2">
      <c r="W1541" s="62"/>
      <c r="X1541" s="63"/>
    </row>
    <row r="1542" spans="23:24" x14ac:dyDescent="0.2">
      <c r="W1542" s="62"/>
      <c r="X1542" s="63"/>
    </row>
    <row r="1543" spans="23:24" x14ac:dyDescent="0.2">
      <c r="W1543" s="62"/>
      <c r="X1543" s="63"/>
    </row>
    <row r="1544" spans="23:24" x14ac:dyDescent="0.2">
      <c r="W1544" s="62"/>
      <c r="X1544" s="63"/>
    </row>
    <row r="1545" spans="23:24" x14ac:dyDescent="0.2">
      <c r="W1545" s="62"/>
      <c r="X1545" s="63"/>
    </row>
    <row r="1546" spans="23:24" x14ac:dyDescent="0.2">
      <c r="W1546" s="62"/>
      <c r="X1546" s="63"/>
    </row>
    <row r="1547" spans="23:24" x14ac:dyDescent="0.2">
      <c r="W1547" s="62"/>
      <c r="X1547" s="63"/>
    </row>
    <row r="1548" spans="23:24" x14ac:dyDescent="0.2">
      <c r="W1548" s="62"/>
      <c r="X1548" s="63"/>
    </row>
    <row r="1549" spans="23:24" x14ac:dyDescent="0.2">
      <c r="W1549" s="62"/>
      <c r="X1549" s="63"/>
    </row>
    <row r="1550" spans="23:24" x14ac:dyDescent="0.2">
      <c r="W1550" s="62"/>
      <c r="X1550" s="63"/>
    </row>
    <row r="1551" spans="23:24" x14ac:dyDescent="0.2">
      <c r="W1551" s="62"/>
      <c r="X1551" s="63"/>
    </row>
    <row r="1552" spans="23:24" x14ac:dyDescent="0.2">
      <c r="W1552" s="62"/>
      <c r="X1552" s="63"/>
    </row>
    <row r="1553" spans="23:24" x14ac:dyDescent="0.2">
      <c r="W1553" s="62"/>
      <c r="X1553" s="63"/>
    </row>
    <row r="1554" spans="23:24" x14ac:dyDescent="0.2">
      <c r="W1554" s="62"/>
      <c r="X1554" s="63"/>
    </row>
    <row r="1555" spans="23:24" x14ac:dyDescent="0.2">
      <c r="W1555" s="62"/>
      <c r="X1555" s="63"/>
    </row>
    <row r="1556" spans="23:24" x14ac:dyDescent="0.2">
      <c r="W1556" s="62"/>
      <c r="X1556" s="63"/>
    </row>
    <row r="1557" spans="23:24" x14ac:dyDescent="0.2">
      <c r="W1557" s="62"/>
      <c r="X1557" s="63"/>
    </row>
    <row r="1558" spans="23:24" x14ac:dyDescent="0.2">
      <c r="W1558" s="62"/>
      <c r="X1558" s="63"/>
    </row>
    <row r="1559" spans="23:24" x14ac:dyDescent="0.2">
      <c r="W1559" s="62"/>
      <c r="X1559" s="63"/>
    </row>
    <row r="1560" spans="23:24" x14ac:dyDescent="0.2">
      <c r="W1560" s="62"/>
      <c r="X1560" s="63"/>
    </row>
    <row r="1561" spans="23:24" x14ac:dyDescent="0.2">
      <c r="W1561" s="62"/>
      <c r="X1561" s="63"/>
    </row>
    <row r="1562" spans="23:24" x14ac:dyDescent="0.2">
      <c r="W1562" s="62"/>
      <c r="X1562" s="63"/>
    </row>
    <row r="1563" spans="23:24" x14ac:dyDescent="0.2">
      <c r="W1563" s="62"/>
      <c r="X1563" s="63"/>
    </row>
    <row r="1564" spans="23:24" x14ac:dyDescent="0.2">
      <c r="W1564" s="62"/>
      <c r="X1564" s="63"/>
    </row>
    <row r="1565" spans="23:24" x14ac:dyDescent="0.2">
      <c r="W1565" s="62"/>
      <c r="X1565" s="63"/>
    </row>
    <row r="1566" spans="23:24" x14ac:dyDescent="0.2">
      <c r="W1566" s="62"/>
      <c r="X1566" s="63"/>
    </row>
    <row r="1567" spans="23:24" x14ac:dyDescent="0.2">
      <c r="W1567" s="62"/>
      <c r="X1567" s="63"/>
    </row>
    <row r="1568" spans="23:24" x14ac:dyDescent="0.2">
      <c r="W1568" s="62"/>
      <c r="X1568" s="63"/>
    </row>
    <row r="1569" spans="23:24" x14ac:dyDescent="0.2">
      <c r="W1569" s="62"/>
      <c r="X1569" s="63"/>
    </row>
    <row r="1570" spans="23:24" x14ac:dyDescent="0.2">
      <c r="W1570" s="62"/>
      <c r="X1570" s="63"/>
    </row>
    <row r="1571" spans="23:24" x14ac:dyDescent="0.2">
      <c r="W1571" s="62"/>
      <c r="X1571" s="63"/>
    </row>
    <row r="1572" spans="23:24" x14ac:dyDescent="0.2">
      <c r="W1572" s="62"/>
      <c r="X1572" s="63"/>
    </row>
    <row r="1573" spans="23:24" x14ac:dyDescent="0.2">
      <c r="W1573" s="62"/>
      <c r="X1573" s="63"/>
    </row>
    <row r="1574" spans="23:24" x14ac:dyDescent="0.2">
      <c r="W1574" s="62"/>
      <c r="X1574" s="63"/>
    </row>
    <row r="1575" spans="23:24" x14ac:dyDescent="0.2">
      <c r="W1575" s="62"/>
      <c r="X1575" s="63"/>
    </row>
    <row r="1576" spans="23:24" x14ac:dyDescent="0.2">
      <c r="W1576" s="62"/>
      <c r="X1576" s="63"/>
    </row>
    <row r="1577" spans="23:24" x14ac:dyDescent="0.2">
      <c r="W1577" s="62"/>
      <c r="X1577" s="63"/>
    </row>
    <row r="1578" spans="23:24" x14ac:dyDescent="0.2">
      <c r="W1578" s="62"/>
      <c r="X1578" s="63"/>
    </row>
    <row r="1579" spans="23:24" x14ac:dyDescent="0.2">
      <c r="W1579" s="62"/>
      <c r="X1579" s="63"/>
    </row>
    <row r="1580" spans="23:24" x14ac:dyDescent="0.2">
      <c r="W1580" s="62"/>
      <c r="X1580" s="63"/>
    </row>
    <row r="1581" spans="23:24" x14ac:dyDescent="0.2">
      <c r="W1581" s="62"/>
      <c r="X1581" s="63"/>
    </row>
    <row r="1582" spans="23:24" x14ac:dyDescent="0.2">
      <c r="W1582" s="62"/>
      <c r="X1582" s="63"/>
    </row>
    <row r="1583" spans="23:24" x14ac:dyDescent="0.2">
      <c r="W1583" s="62"/>
      <c r="X1583" s="63"/>
    </row>
    <row r="1584" spans="23:24" x14ac:dyDescent="0.2">
      <c r="W1584" s="62"/>
      <c r="X1584" s="63"/>
    </row>
    <row r="1585" spans="23:24" x14ac:dyDescent="0.2">
      <c r="W1585" s="62"/>
      <c r="X1585" s="63"/>
    </row>
    <row r="1586" spans="23:24" x14ac:dyDescent="0.2">
      <c r="W1586" s="62"/>
      <c r="X1586" s="63"/>
    </row>
    <row r="1587" spans="23:24" x14ac:dyDescent="0.2">
      <c r="W1587" s="62"/>
      <c r="X1587" s="63"/>
    </row>
    <row r="1588" spans="23:24" x14ac:dyDescent="0.2">
      <c r="W1588" s="62"/>
      <c r="X1588" s="63"/>
    </row>
    <row r="1589" spans="23:24" x14ac:dyDescent="0.2">
      <c r="W1589" s="62"/>
      <c r="X1589" s="63"/>
    </row>
    <row r="1590" spans="23:24" x14ac:dyDescent="0.2">
      <c r="W1590" s="62"/>
      <c r="X1590" s="63"/>
    </row>
    <row r="1591" spans="23:24" x14ac:dyDescent="0.2">
      <c r="W1591" s="62"/>
      <c r="X1591" s="63"/>
    </row>
    <row r="1592" spans="23:24" x14ac:dyDescent="0.2">
      <c r="W1592" s="62"/>
      <c r="X1592" s="63"/>
    </row>
    <row r="1593" spans="23:24" x14ac:dyDescent="0.2">
      <c r="W1593" s="62"/>
      <c r="X1593" s="63"/>
    </row>
    <row r="1594" spans="23:24" x14ac:dyDescent="0.2">
      <c r="W1594" s="62"/>
      <c r="X1594" s="63"/>
    </row>
    <row r="1595" spans="23:24" x14ac:dyDescent="0.2">
      <c r="W1595" s="62"/>
      <c r="X1595" s="63"/>
    </row>
    <row r="1596" spans="23:24" x14ac:dyDescent="0.2">
      <c r="W1596" s="62"/>
      <c r="X1596" s="63"/>
    </row>
    <row r="1597" spans="23:24" x14ac:dyDescent="0.2">
      <c r="W1597" s="62"/>
      <c r="X1597" s="63"/>
    </row>
    <row r="1598" spans="23:24" x14ac:dyDescent="0.2">
      <c r="W1598" s="62"/>
      <c r="X1598" s="63"/>
    </row>
    <row r="1599" spans="23:24" x14ac:dyDescent="0.2">
      <c r="W1599" s="62"/>
      <c r="X1599" s="63"/>
    </row>
    <row r="1600" spans="23:24" x14ac:dyDescent="0.2">
      <c r="W1600" s="62"/>
      <c r="X1600" s="63"/>
    </row>
    <row r="1601" spans="23:24" x14ac:dyDescent="0.2">
      <c r="W1601" s="62"/>
      <c r="X1601" s="63"/>
    </row>
    <row r="1602" spans="23:24" x14ac:dyDescent="0.2">
      <c r="W1602" s="62"/>
      <c r="X1602" s="63"/>
    </row>
    <row r="1603" spans="23:24" x14ac:dyDescent="0.2">
      <c r="W1603" s="62"/>
      <c r="X1603" s="63"/>
    </row>
    <row r="1604" spans="23:24" x14ac:dyDescent="0.2">
      <c r="W1604" s="62"/>
      <c r="X1604" s="63"/>
    </row>
    <row r="1605" spans="23:24" x14ac:dyDescent="0.2">
      <c r="W1605" s="62"/>
      <c r="X1605" s="63"/>
    </row>
    <row r="1606" spans="23:24" x14ac:dyDescent="0.2">
      <c r="W1606" s="62"/>
      <c r="X1606" s="63"/>
    </row>
    <row r="1607" spans="23:24" x14ac:dyDescent="0.2">
      <c r="W1607" s="62"/>
      <c r="X1607" s="63"/>
    </row>
    <row r="1608" spans="23:24" x14ac:dyDescent="0.2">
      <c r="W1608" s="62"/>
      <c r="X1608" s="63"/>
    </row>
    <row r="1609" spans="23:24" x14ac:dyDescent="0.2">
      <c r="W1609" s="62"/>
      <c r="X1609" s="63"/>
    </row>
    <row r="1610" spans="23:24" x14ac:dyDescent="0.2">
      <c r="W1610" s="62"/>
      <c r="X1610" s="63"/>
    </row>
    <row r="1611" spans="23:24" x14ac:dyDescent="0.2">
      <c r="W1611" s="62"/>
      <c r="X1611" s="63"/>
    </row>
    <row r="1612" spans="23:24" x14ac:dyDescent="0.2">
      <c r="W1612" s="62"/>
      <c r="X1612" s="63"/>
    </row>
    <row r="1613" spans="23:24" x14ac:dyDescent="0.2">
      <c r="W1613" s="62"/>
      <c r="X1613" s="63"/>
    </row>
    <row r="1614" spans="23:24" x14ac:dyDescent="0.2">
      <c r="W1614" s="62"/>
      <c r="X1614" s="63"/>
    </row>
    <row r="1615" spans="23:24" x14ac:dyDescent="0.2">
      <c r="W1615" s="62"/>
      <c r="X1615" s="63"/>
    </row>
    <row r="1616" spans="23:24" x14ac:dyDescent="0.2">
      <c r="W1616" s="62"/>
      <c r="X1616" s="63"/>
    </row>
    <row r="1617" spans="23:24" x14ac:dyDescent="0.2">
      <c r="W1617" s="62"/>
      <c r="X1617" s="63"/>
    </row>
    <row r="1618" spans="23:24" x14ac:dyDescent="0.2">
      <c r="W1618" s="62"/>
      <c r="X1618" s="63"/>
    </row>
    <row r="1619" spans="23:24" x14ac:dyDescent="0.2">
      <c r="W1619" s="62"/>
      <c r="X1619" s="63"/>
    </row>
    <row r="1620" spans="23:24" x14ac:dyDescent="0.2">
      <c r="W1620" s="62"/>
      <c r="X1620" s="63"/>
    </row>
    <row r="1621" spans="23:24" x14ac:dyDescent="0.2">
      <c r="W1621" s="62"/>
      <c r="X1621" s="63"/>
    </row>
    <row r="1622" spans="23:24" x14ac:dyDescent="0.2">
      <c r="W1622" s="62"/>
      <c r="X1622" s="63"/>
    </row>
    <row r="1623" spans="23:24" x14ac:dyDescent="0.2">
      <c r="W1623" s="62"/>
      <c r="X1623" s="63"/>
    </row>
    <row r="1624" spans="23:24" x14ac:dyDescent="0.2">
      <c r="W1624" s="62"/>
      <c r="X1624" s="63"/>
    </row>
    <row r="1625" spans="23:24" x14ac:dyDescent="0.2">
      <c r="W1625" s="62"/>
      <c r="X1625" s="63"/>
    </row>
    <row r="1626" spans="23:24" x14ac:dyDescent="0.2">
      <c r="W1626" s="62"/>
      <c r="X1626" s="63"/>
    </row>
    <row r="1627" spans="23:24" x14ac:dyDescent="0.2">
      <c r="W1627" s="62"/>
      <c r="X1627" s="63"/>
    </row>
    <row r="1628" spans="23:24" x14ac:dyDescent="0.2">
      <c r="W1628" s="62"/>
      <c r="X1628" s="63"/>
    </row>
    <row r="1629" spans="23:24" x14ac:dyDescent="0.2">
      <c r="W1629" s="62"/>
      <c r="X1629" s="63"/>
    </row>
    <row r="1630" spans="23:24" x14ac:dyDescent="0.2">
      <c r="W1630" s="62"/>
      <c r="X1630" s="63"/>
    </row>
    <row r="1631" spans="23:24" x14ac:dyDescent="0.2">
      <c r="W1631" s="62"/>
      <c r="X1631" s="63"/>
    </row>
    <row r="1632" spans="23:24" x14ac:dyDescent="0.2">
      <c r="W1632" s="62"/>
      <c r="X1632" s="63"/>
    </row>
    <row r="1633" spans="23:24" x14ac:dyDescent="0.2">
      <c r="W1633" s="62"/>
      <c r="X1633" s="63"/>
    </row>
    <row r="1634" spans="23:24" x14ac:dyDescent="0.2">
      <c r="W1634" s="62"/>
      <c r="X1634" s="63"/>
    </row>
    <row r="1635" spans="23:24" x14ac:dyDescent="0.2">
      <c r="W1635" s="62"/>
      <c r="X1635" s="63"/>
    </row>
    <row r="1636" spans="23:24" x14ac:dyDescent="0.2">
      <c r="W1636" s="62"/>
      <c r="X1636" s="63"/>
    </row>
    <row r="1637" spans="23:24" x14ac:dyDescent="0.2">
      <c r="W1637" s="62"/>
      <c r="X1637" s="63"/>
    </row>
    <row r="1638" spans="23:24" x14ac:dyDescent="0.2">
      <c r="W1638" s="62"/>
      <c r="X1638" s="63"/>
    </row>
    <row r="1639" spans="23:24" x14ac:dyDescent="0.2">
      <c r="W1639" s="62"/>
      <c r="X1639" s="63"/>
    </row>
    <row r="1640" spans="23:24" x14ac:dyDescent="0.2">
      <c r="W1640" s="62"/>
      <c r="X1640" s="63"/>
    </row>
    <row r="1641" spans="23:24" x14ac:dyDescent="0.2">
      <c r="W1641" s="62"/>
      <c r="X1641" s="63"/>
    </row>
    <row r="1642" spans="23:24" x14ac:dyDescent="0.2">
      <c r="W1642" s="62"/>
      <c r="X1642" s="63"/>
    </row>
    <row r="1643" spans="23:24" x14ac:dyDescent="0.2">
      <c r="W1643" s="62"/>
      <c r="X1643" s="63"/>
    </row>
    <row r="1644" spans="23:24" x14ac:dyDescent="0.2">
      <c r="W1644" s="62"/>
      <c r="X1644" s="63"/>
    </row>
    <row r="1645" spans="23:24" x14ac:dyDescent="0.2">
      <c r="W1645" s="62"/>
      <c r="X1645" s="63"/>
    </row>
    <row r="1646" spans="23:24" x14ac:dyDescent="0.2">
      <c r="W1646" s="62"/>
      <c r="X1646" s="63"/>
    </row>
    <row r="1647" spans="23:24" x14ac:dyDescent="0.2">
      <c r="W1647" s="62"/>
      <c r="X1647" s="63"/>
    </row>
    <row r="1648" spans="23:24" x14ac:dyDescent="0.2">
      <c r="W1648" s="62"/>
      <c r="X1648" s="63"/>
    </row>
    <row r="1649" spans="23:24" x14ac:dyDescent="0.2">
      <c r="W1649" s="62"/>
      <c r="X1649" s="63"/>
    </row>
    <row r="1650" spans="23:24" x14ac:dyDescent="0.2">
      <c r="W1650" s="62"/>
      <c r="X1650" s="63"/>
    </row>
    <row r="1651" spans="23:24" x14ac:dyDescent="0.2">
      <c r="W1651" s="62"/>
      <c r="X1651" s="63"/>
    </row>
    <row r="1652" spans="23:24" x14ac:dyDescent="0.2">
      <c r="W1652" s="62"/>
      <c r="X1652" s="63"/>
    </row>
    <row r="1653" spans="23:24" x14ac:dyDescent="0.2">
      <c r="W1653" s="62"/>
      <c r="X1653" s="63"/>
    </row>
    <row r="1654" spans="23:24" x14ac:dyDescent="0.2">
      <c r="W1654" s="62"/>
      <c r="X1654" s="63"/>
    </row>
    <row r="1655" spans="23:24" x14ac:dyDescent="0.2">
      <c r="W1655" s="62"/>
      <c r="X1655" s="63"/>
    </row>
    <row r="1656" spans="23:24" x14ac:dyDescent="0.2">
      <c r="W1656" s="62"/>
      <c r="X1656" s="63"/>
    </row>
    <row r="1657" spans="23:24" x14ac:dyDescent="0.2">
      <c r="W1657" s="62"/>
      <c r="X1657" s="63"/>
    </row>
    <row r="1658" spans="23:24" x14ac:dyDescent="0.2">
      <c r="W1658" s="62"/>
      <c r="X1658" s="63"/>
    </row>
    <row r="1659" spans="23:24" x14ac:dyDescent="0.2">
      <c r="W1659" s="62"/>
      <c r="X1659" s="63"/>
    </row>
    <row r="1660" spans="23:24" x14ac:dyDescent="0.2">
      <c r="W1660" s="62"/>
      <c r="X1660" s="63"/>
    </row>
    <row r="1661" spans="23:24" x14ac:dyDescent="0.2">
      <c r="W1661" s="62"/>
      <c r="X1661" s="63"/>
    </row>
    <row r="1662" spans="23:24" x14ac:dyDescent="0.2">
      <c r="W1662" s="62"/>
      <c r="X1662" s="63"/>
    </row>
    <row r="1663" spans="23:24" x14ac:dyDescent="0.2">
      <c r="W1663" s="62"/>
      <c r="X1663" s="63"/>
    </row>
    <row r="1664" spans="23:24" x14ac:dyDescent="0.2">
      <c r="W1664" s="62"/>
      <c r="X1664" s="63"/>
    </row>
    <row r="1665" spans="23:24" x14ac:dyDescent="0.2">
      <c r="W1665" s="62"/>
      <c r="X1665" s="63"/>
    </row>
    <row r="1666" spans="23:24" x14ac:dyDescent="0.2">
      <c r="W1666" s="62"/>
      <c r="X1666" s="63"/>
    </row>
    <row r="1667" spans="23:24" x14ac:dyDescent="0.2">
      <c r="W1667" s="62"/>
      <c r="X1667" s="63"/>
    </row>
    <row r="1668" spans="23:24" x14ac:dyDescent="0.2">
      <c r="W1668" s="62"/>
      <c r="X1668" s="63"/>
    </row>
    <row r="1669" spans="23:24" x14ac:dyDescent="0.2">
      <c r="W1669" s="62"/>
      <c r="X1669" s="63"/>
    </row>
    <row r="1670" spans="23:24" x14ac:dyDescent="0.2">
      <c r="W1670" s="62"/>
      <c r="X1670" s="63"/>
    </row>
    <row r="1671" spans="23:24" x14ac:dyDescent="0.2">
      <c r="W1671" s="62"/>
      <c r="X1671" s="63"/>
    </row>
    <row r="1672" spans="23:24" x14ac:dyDescent="0.2">
      <c r="W1672" s="62"/>
      <c r="X1672" s="63"/>
    </row>
    <row r="1673" spans="23:24" x14ac:dyDescent="0.2">
      <c r="W1673" s="62"/>
      <c r="X1673" s="63"/>
    </row>
    <row r="1674" spans="23:24" x14ac:dyDescent="0.2">
      <c r="W1674" s="62"/>
      <c r="X1674" s="63"/>
    </row>
    <row r="1675" spans="23:24" x14ac:dyDescent="0.2">
      <c r="W1675" s="62"/>
      <c r="X1675" s="63"/>
    </row>
    <row r="1676" spans="23:24" x14ac:dyDescent="0.2">
      <c r="W1676" s="62"/>
      <c r="X1676" s="63"/>
    </row>
    <row r="1677" spans="23:24" x14ac:dyDescent="0.2">
      <c r="W1677" s="62"/>
      <c r="X1677" s="63"/>
    </row>
    <row r="1678" spans="23:24" x14ac:dyDescent="0.2">
      <c r="W1678" s="62"/>
      <c r="X1678" s="63"/>
    </row>
    <row r="1679" spans="23:24" x14ac:dyDescent="0.2">
      <c r="W1679" s="62"/>
      <c r="X1679" s="63"/>
    </row>
    <row r="1680" spans="23:24" x14ac:dyDescent="0.2">
      <c r="W1680" s="62"/>
      <c r="X1680" s="63"/>
    </row>
    <row r="1681" spans="23:24" x14ac:dyDescent="0.2">
      <c r="W1681" s="62"/>
      <c r="X1681" s="63"/>
    </row>
    <row r="1682" spans="23:24" x14ac:dyDescent="0.2">
      <c r="W1682" s="62"/>
      <c r="X1682" s="63"/>
    </row>
    <row r="1683" spans="23:24" x14ac:dyDescent="0.2">
      <c r="W1683" s="62"/>
      <c r="X1683" s="63"/>
    </row>
    <row r="1684" spans="23:24" x14ac:dyDescent="0.2">
      <c r="W1684" s="62"/>
      <c r="X1684" s="63"/>
    </row>
    <row r="1685" spans="23:24" x14ac:dyDescent="0.2">
      <c r="W1685" s="62"/>
      <c r="X1685" s="63"/>
    </row>
    <row r="1686" spans="23:24" x14ac:dyDescent="0.2">
      <c r="W1686" s="62"/>
      <c r="X1686" s="63"/>
    </row>
    <row r="1687" spans="23:24" x14ac:dyDescent="0.2">
      <c r="W1687" s="62"/>
      <c r="X1687" s="63"/>
    </row>
    <row r="1688" spans="23:24" x14ac:dyDescent="0.2">
      <c r="W1688" s="62"/>
      <c r="X1688" s="63"/>
    </row>
    <row r="1689" spans="23:24" x14ac:dyDescent="0.2">
      <c r="W1689" s="62"/>
      <c r="X1689" s="63"/>
    </row>
    <row r="1690" spans="23:24" x14ac:dyDescent="0.2">
      <c r="W1690" s="62"/>
      <c r="X1690" s="63"/>
    </row>
    <row r="1691" spans="23:24" x14ac:dyDescent="0.2">
      <c r="W1691" s="62"/>
      <c r="X1691" s="63"/>
    </row>
    <row r="1692" spans="23:24" x14ac:dyDescent="0.2">
      <c r="W1692" s="62"/>
      <c r="X1692" s="63"/>
    </row>
    <row r="1693" spans="23:24" x14ac:dyDescent="0.2">
      <c r="W1693" s="62"/>
      <c r="X1693" s="63"/>
    </row>
    <row r="1694" spans="23:24" x14ac:dyDescent="0.2">
      <c r="W1694" s="62"/>
      <c r="X1694" s="63"/>
    </row>
    <row r="1695" spans="23:24" x14ac:dyDescent="0.2">
      <c r="W1695" s="62"/>
      <c r="X1695" s="63"/>
    </row>
    <row r="1696" spans="23:24" x14ac:dyDescent="0.2">
      <c r="W1696" s="62"/>
      <c r="X1696" s="63"/>
    </row>
    <row r="1697" spans="23:24" x14ac:dyDescent="0.2">
      <c r="W1697" s="62"/>
      <c r="X1697" s="63"/>
    </row>
    <row r="1698" spans="23:24" x14ac:dyDescent="0.2">
      <c r="W1698" s="62"/>
      <c r="X1698" s="63"/>
    </row>
    <row r="1699" spans="23:24" x14ac:dyDescent="0.2">
      <c r="W1699" s="62"/>
      <c r="X1699" s="63"/>
    </row>
    <row r="1700" spans="23:24" x14ac:dyDescent="0.2">
      <c r="W1700" s="62"/>
      <c r="X1700" s="63"/>
    </row>
    <row r="1701" spans="23:24" x14ac:dyDescent="0.2">
      <c r="W1701" s="62"/>
      <c r="X1701" s="63"/>
    </row>
    <row r="1702" spans="23:24" x14ac:dyDescent="0.2">
      <c r="W1702" s="62"/>
      <c r="X1702" s="63"/>
    </row>
    <row r="1703" spans="23:24" x14ac:dyDescent="0.2">
      <c r="W1703" s="62"/>
      <c r="X1703" s="63"/>
    </row>
    <row r="1704" spans="23:24" x14ac:dyDescent="0.2">
      <c r="W1704" s="62"/>
      <c r="X1704" s="63"/>
    </row>
    <row r="1705" spans="23:24" x14ac:dyDescent="0.2">
      <c r="W1705" s="62"/>
      <c r="X1705" s="63"/>
    </row>
    <row r="1706" spans="23:24" x14ac:dyDescent="0.2">
      <c r="W1706" s="62"/>
      <c r="X1706" s="63"/>
    </row>
    <row r="1707" spans="23:24" x14ac:dyDescent="0.2">
      <c r="W1707" s="62"/>
      <c r="X1707" s="63"/>
    </row>
    <row r="1708" spans="23:24" x14ac:dyDescent="0.2">
      <c r="W1708" s="62"/>
      <c r="X1708" s="63"/>
    </row>
    <row r="1709" spans="23:24" x14ac:dyDescent="0.2">
      <c r="W1709" s="62"/>
      <c r="X1709" s="63"/>
    </row>
    <row r="1710" spans="23:24" x14ac:dyDescent="0.2">
      <c r="W1710" s="62"/>
      <c r="X1710" s="63"/>
    </row>
    <row r="1711" spans="23:24" x14ac:dyDescent="0.2">
      <c r="W1711" s="62"/>
      <c r="X1711" s="63"/>
    </row>
    <row r="1712" spans="23:24" x14ac:dyDescent="0.2">
      <c r="W1712" s="62"/>
      <c r="X1712" s="63"/>
    </row>
    <row r="1713" spans="23:24" x14ac:dyDescent="0.2">
      <c r="W1713" s="62"/>
      <c r="X1713" s="63"/>
    </row>
    <row r="1714" spans="23:24" x14ac:dyDescent="0.2">
      <c r="W1714" s="62"/>
      <c r="X1714" s="63"/>
    </row>
    <row r="1715" spans="23:24" x14ac:dyDescent="0.2">
      <c r="W1715" s="62"/>
      <c r="X1715" s="63"/>
    </row>
    <row r="1716" spans="23:24" x14ac:dyDescent="0.2">
      <c r="W1716" s="62"/>
      <c r="X1716" s="63"/>
    </row>
    <row r="1717" spans="23:24" x14ac:dyDescent="0.2">
      <c r="W1717" s="62"/>
      <c r="X1717" s="63"/>
    </row>
    <row r="1718" spans="23:24" x14ac:dyDescent="0.2">
      <c r="W1718" s="62"/>
      <c r="X1718" s="63"/>
    </row>
    <row r="1719" spans="23:24" x14ac:dyDescent="0.2">
      <c r="W1719" s="62"/>
      <c r="X1719" s="63"/>
    </row>
    <row r="1720" spans="23:24" x14ac:dyDescent="0.2">
      <c r="W1720" s="62"/>
      <c r="X1720" s="63"/>
    </row>
    <row r="1721" spans="23:24" x14ac:dyDescent="0.2">
      <c r="W1721" s="62"/>
      <c r="X1721" s="63"/>
    </row>
    <row r="1722" spans="23:24" x14ac:dyDescent="0.2">
      <c r="W1722" s="62"/>
      <c r="X1722" s="63"/>
    </row>
    <row r="1723" spans="23:24" x14ac:dyDescent="0.2">
      <c r="W1723" s="62"/>
      <c r="X1723" s="63"/>
    </row>
    <row r="1724" spans="23:24" x14ac:dyDescent="0.2">
      <c r="W1724" s="62"/>
      <c r="X1724" s="63"/>
    </row>
    <row r="1725" spans="23:24" x14ac:dyDescent="0.2">
      <c r="W1725" s="62"/>
      <c r="X1725" s="63"/>
    </row>
    <row r="1726" spans="23:24" x14ac:dyDescent="0.2">
      <c r="W1726" s="62"/>
      <c r="X1726" s="63"/>
    </row>
    <row r="1727" spans="23:24" x14ac:dyDescent="0.2">
      <c r="W1727" s="62"/>
      <c r="X1727" s="63"/>
    </row>
    <row r="1728" spans="23:24" x14ac:dyDescent="0.2">
      <c r="W1728" s="62"/>
      <c r="X1728" s="63"/>
    </row>
    <row r="1729" spans="23:24" x14ac:dyDescent="0.2">
      <c r="W1729" s="62"/>
      <c r="X1729" s="63"/>
    </row>
    <row r="1730" spans="23:24" x14ac:dyDescent="0.2">
      <c r="W1730" s="62"/>
      <c r="X1730" s="63"/>
    </row>
    <row r="1731" spans="23:24" x14ac:dyDescent="0.2">
      <c r="W1731" s="62"/>
      <c r="X1731" s="63"/>
    </row>
    <row r="1732" spans="23:24" x14ac:dyDescent="0.2">
      <c r="W1732" s="62"/>
      <c r="X1732" s="63"/>
    </row>
    <row r="1733" spans="23:24" x14ac:dyDescent="0.2">
      <c r="W1733" s="62"/>
      <c r="X1733" s="63"/>
    </row>
    <row r="1734" spans="23:24" x14ac:dyDescent="0.2">
      <c r="W1734" s="62"/>
      <c r="X1734" s="63"/>
    </row>
    <row r="1735" spans="23:24" x14ac:dyDescent="0.2">
      <c r="W1735" s="62"/>
      <c r="X1735" s="63"/>
    </row>
    <row r="1736" spans="23:24" x14ac:dyDescent="0.2">
      <c r="W1736" s="62"/>
      <c r="X1736" s="63"/>
    </row>
    <row r="1737" spans="23:24" x14ac:dyDescent="0.2">
      <c r="W1737" s="62"/>
      <c r="X1737" s="63"/>
    </row>
    <row r="1738" spans="23:24" x14ac:dyDescent="0.2">
      <c r="W1738" s="62"/>
      <c r="X1738" s="63"/>
    </row>
    <row r="1739" spans="23:24" x14ac:dyDescent="0.2">
      <c r="W1739" s="62"/>
      <c r="X1739" s="63"/>
    </row>
    <row r="1740" spans="23:24" x14ac:dyDescent="0.2">
      <c r="W1740" s="62"/>
      <c r="X1740" s="63"/>
    </row>
    <row r="1741" spans="23:24" x14ac:dyDescent="0.2">
      <c r="W1741" s="62"/>
      <c r="X1741" s="63"/>
    </row>
    <row r="1742" spans="23:24" x14ac:dyDescent="0.2">
      <c r="W1742" s="62"/>
      <c r="X1742" s="63"/>
    </row>
    <row r="1743" spans="23:24" x14ac:dyDescent="0.2">
      <c r="W1743" s="62"/>
      <c r="X1743" s="63"/>
    </row>
    <row r="1744" spans="23:24" x14ac:dyDescent="0.2">
      <c r="W1744" s="62"/>
      <c r="X1744" s="63"/>
    </row>
    <row r="1745" spans="23:24" x14ac:dyDescent="0.2">
      <c r="W1745" s="62"/>
      <c r="X1745" s="63"/>
    </row>
    <row r="1746" spans="23:24" x14ac:dyDescent="0.2">
      <c r="W1746" s="62"/>
      <c r="X1746" s="63"/>
    </row>
    <row r="1747" spans="23:24" x14ac:dyDescent="0.2">
      <c r="W1747" s="62"/>
      <c r="X1747" s="63"/>
    </row>
    <row r="1748" spans="23:24" x14ac:dyDescent="0.2">
      <c r="W1748" s="62"/>
      <c r="X1748" s="63"/>
    </row>
    <row r="1749" spans="23:24" x14ac:dyDescent="0.2">
      <c r="W1749" s="62"/>
      <c r="X1749" s="63"/>
    </row>
    <row r="1750" spans="23:24" x14ac:dyDescent="0.2">
      <c r="W1750" s="62"/>
      <c r="X1750" s="63"/>
    </row>
    <row r="1751" spans="23:24" x14ac:dyDescent="0.2">
      <c r="W1751" s="62"/>
      <c r="X1751" s="63"/>
    </row>
    <row r="1752" spans="23:24" x14ac:dyDescent="0.2">
      <c r="W1752" s="62"/>
      <c r="X1752" s="63"/>
    </row>
    <row r="1753" spans="23:24" x14ac:dyDescent="0.2">
      <c r="W1753" s="62"/>
      <c r="X1753" s="63"/>
    </row>
    <row r="1754" spans="23:24" x14ac:dyDescent="0.2">
      <c r="W1754" s="62"/>
      <c r="X1754" s="63"/>
    </row>
    <row r="1755" spans="23:24" x14ac:dyDescent="0.2">
      <c r="W1755" s="62"/>
      <c r="X1755" s="63"/>
    </row>
    <row r="1756" spans="23:24" x14ac:dyDescent="0.2">
      <c r="W1756" s="62"/>
      <c r="X1756" s="63"/>
    </row>
    <row r="1757" spans="23:24" x14ac:dyDescent="0.2">
      <c r="W1757" s="62"/>
      <c r="X1757" s="63"/>
    </row>
    <row r="1758" spans="23:24" x14ac:dyDescent="0.2">
      <c r="W1758" s="62"/>
      <c r="X1758" s="63"/>
    </row>
    <row r="1759" spans="23:24" x14ac:dyDescent="0.2">
      <c r="W1759" s="62"/>
      <c r="X1759" s="63"/>
    </row>
    <row r="1760" spans="23:24" x14ac:dyDescent="0.2">
      <c r="W1760" s="62"/>
      <c r="X1760" s="63"/>
    </row>
    <row r="1761" spans="23:24" x14ac:dyDescent="0.2">
      <c r="W1761" s="62"/>
      <c r="X1761" s="63"/>
    </row>
    <row r="1762" spans="23:24" x14ac:dyDescent="0.2">
      <c r="W1762" s="62"/>
      <c r="X1762" s="63"/>
    </row>
    <row r="1763" spans="23:24" x14ac:dyDescent="0.2">
      <c r="W1763" s="62"/>
      <c r="X1763" s="63"/>
    </row>
    <row r="1764" spans="23:24" x14ac:dyDescent="0.2">
      <c r="W1764" s="62"/>
      <c r="X1764" s="63"/>
    </row>
    <row r="1765" spans="23:24" x14ac:dyDescent="0.2">
      <c r="W1765" s="62"/>
      <c r="X1765" s="63"/>
    </row>
    <row r="1766" spans="23:24" x14ac:dyDescent="0.2">
      <c r="W1766" s="62"/>
      <c r="X1766" s="63"/>
    </row>
    <row r="1767" spans="23:24" x14ac:dyDescent="0.2">
      <c r="W1767" s="62"/>
      <c r="X1767" s="63"/>
    </row>
    <row r="1768" spans="23:24" x14ac:dyDescent="0.2">
      <c r="W1768" s="62"/>
      <c r="X1768" s="63"/>
    </row>
    <row r="1769" spans="23:24" x14ac:dyDescent="0.2">
      <c r="W1769" s="62"/>
      <c r="X1769" s="63"/>
    </row>
    <row r="1770" spans="23:24" x14ac:dyDescent="0.2">
      <c r="W1770" s="62"/>
      <c r="X1770" s="63"/>
    </row>
    <row r="1771" spans="23:24" x14ac:dyDescent="0.2">
      <c r="W1771" s="62"/>
      <c r="X1771" s="63"/>
    </row>
    <row r="1772" spans="23:24" x14ac:dyDescent="0.2">
      <c r="W1772" s="62"/>
      <c r="X1772" s="63"/>
    </row>
    <row r="1773" spans="23:24" x14ac:dyDescent="0.2">
      <c r="W1773" s="62"/>
      <c r="X1773" s="63"/>
    </row>
    <row r="1774" spans="23:24" x14ac:dyDescent="0.2">
      <c r="W1774" s="62"/>
      <c r="X1774" s="63"/>
    </row>
    <row r="1775" spans="23:24" x14ac:dyDescent="0.2">
      <c r="W1775" s="62"/>
      <c r="X1775" s="63"/>
    </row>
    <row r="1776" spans="23:24" x14ac:dyDescent="0.2">
      <c r="W1776" s="62"/>
      <c r="X1776" s="63"/>
    </row>
    <row r="1777" spans="23:24" x14ac:dyDescent="0.2">
      <c r="W1777" s="62"/>
      <c r="X1777" s="63"/>
    </row>
    <row r="1778" spans="23:24" x14ac:dyDescent="0.2">
      <c r="W1778" s="62"/>
      <c r="X1778" s="63"/>
    </row>
    <row r="1779" spans="23:24" x14ac:dyDescent="0.2">
      <c r="W1779" s="62"/>
      <c r="X1779" s="63"/>
    </row>
    <row r="1780" spans="23:24" x14ac:dyDescent="0.2">
      <c r="W1780" s="62"/>
      <c r="X1780" s="63"/>
    </row>
    <row r="1781" spans="23:24" x14ac:dyDescent="0.2">
      <c r="W1781" s="62"/>
      <c r="X1781" s="63"/>
    </row>
    <row r="1782" spans="23:24" x14ac:dyDescent="0.2">
      <c r="W1782" s="62"/>
      <c r="X1782" s="63"/>
    </row>
    <row r="1783" spans="23:24" x14ac:dyDescent="0.2">
      <c r="W1783" s="62"/>
      <c r="X1783" s="63"/>
    </row>
    <row r="1784" spans="23:24" x14ac:dyDescent="0.2">
      <c r="W1784" s="62"/>
      <c r="X1784" s="63"/>
    </row>
    <row r="1785" spans="23:24" x14ac:dyDescent="0.2">
      <c r="W1785" s="62"/>
      <c r="X1785" s="63"/>
    </row>
    <row r="1786" spans="23:24" x14ac:dyDescent="0.2">
      <c r="W1786" s="62"/>
      <c r="X1786" s="63"/>
    </row>
    <row r="1787" spans="23:24" x14ac:dyDescent="0.2">
      <c r="W1787" s="62"/>
      <c r="X1787" s="63"/>
    </row>
    <row r="1788" spans="23:24" x14ac:dyDescent="0.2">
      <c r="W1788" s="62"/>
      <c r="X1788" s="63"/>
    </row>
    <row r="1789" spans="23:24" x14ac:dyDescent="0.2">
      <c r="W1789" s="62"/>
      <c r="X1789" s="63"/>
    </row>
    <row r="1790" spans="23:24" x14ac:dyDescent="0.2">
      <c r="W1790" s="62"/>
      <c r="X1790" s="63"/>
    </row>
    <row r="1791" spans="23:24" x14ac:dyDescent="0.2">
      <c r="W1791" s="62"/>
      <c r="X1791" s="63"/>
    </row>
    <row r="1792" spans="23:24" x14ac:dyDescent="0.2">
      <c r="W1792" s="62"/>
      <c r="X1792" s="63"/>
    </row>
    <row r="1793" spans="23:24" x14ac:dyDescent="0.2">
      <c r="W1793" s="62"/>
      <c r="X1793" s="63"/>
    </row>
    <row r="1794" spans="23:24" x14ac:dyDescent="0.2">
      <c r="W1794" s="62"/>
      <c r="X1794" s="63"/>
    </row>
    <row r="1795" spans="23:24" x14ac:dyDescent="0.2">
      <c r="W1795" s="62"/>
      <c r="X1795" s="63"/>
    </row>
    <row r="1796" spans="23:24" x14ac:dyDescent="0.2">
      <c r="W1796" s="62"/>
      <c r="X1796" s="63"/>
    </row>
    <row r="1797" spans="23:24" x14ac:dyDescent="0.2">
      <c r="W1797" s="62"/>
      <c r="X1797" s="63"/>
    </row>
    <row r="1798" spans="23:24" x14ac:dyDescent="0.2">
      <c r="W1798" s="62"/>
      <c r="X1798" s="63"/>
    </row>
    <row r="1799" spans="23:24" x14ac:dyDescent="0.2">
      <c r="W1799" s="62"/>
      <c r="X1799" s="63"/>
    </row>
    <row r="1800" spans="23:24" x14ac:dyDescent="0.2">
      <c r="W1800" s="62"/>
      <c r="X1800" s="63"/>
    </row>
    <row r="1801" spans="23:24" x14ac:dyDescent="0.2">
      <c r="W1801" s="62"/>
      <c r="X1801" s="63"/>
    </row>
    <row r="1802" spans="23:24" x14ac:dyDescent="0.2">
      <c r="W1802" s="62"/>
      <c r="X1802" s="63"/>
    </row>
    <row r="1803" spans="23:24" x14ac:dyDescent="0.2">
      <c r="W1803" s="62"/>
      <c r="X1803" s="63"/>
    </row>
    <row r="1804" spans="23:24" x14ac:dyDescent="0.2">
      <c r="W1804" s="62"/>
      <c r="X1804" s="63"/>
    </row>
    <row r="1805" spans="23:24" x14ac:dyDescent="0.2">
      <c r="W1805" s="62"/>
      <c r="X1805" s="63"/>
    </row>
    <row r="1806" spans="23:24" x14ac:dyDescent="0.2">
      <c r="W1806" s="62"/>
      <c r="X1806" s="63"/>
    </row>
    <row r="1807" spans="23:24" x14ac:dyDescent="0.2">
      <c r="W1807" s="62"/>
      <c r="X1807" s="63"/>
    </row>
    <row r="1808" spans="23:24" x14ac:dyDescent="0.2">
      <c r="W1808" s="62"/>
      <c r="X1808" s="63"/>
    </row>
    <row r="1809" spans="23:24" x14ac:dyDescent="0.2">
      <c r="W1809" s="62"/>
      <c r="X1809" s="63"/>
    </row>
    <row r="1810" spans="23:24" x14ac:dyDescent="0.2">
      <c r="W1810" s="62"/>
      <c r="X1810" s="63"/>
    </row>
    <row r="1811" spans="23:24" x14ac:dyDescent="0.2">
      <c r="W1811" s="62"/>
      <c r="X1811" s="63"/>
    </row>
    <row r="1812" spans="23:24" x14ac:dyDescent="0.2">
      <c r="W1812" s="62"/>
      <c r="X1812" s="63"/>
    </row>
    <row r="1813" spans="23:24" x14ac:dyDescent="0.2">
      <c r="W1813" s="62"/>
      <c r="X1813" s="63"/>
    </row>
    <row r="1814" spans="23:24" x14ac:dyDescent="0.2">
      <c r="W1814" s="62"/>
      <c r="X1814" s="63"/>
    </row>
    <row r="1815" spans="23:24" x14ac:dyDescent="0.2">
      <c r="W1815" s="62"/>
      <c r="X1815" s="63"/>
    </row>
    <row r="1816" spans="23:24" x14ac:dyDescent="0.2">
      <c r="W1816" s="62"/>
      <c r="X1816" s="63"/>
    </row>
    <row r="1817" spans="23:24" x14ac:dyDescent="0.2">
      <c r="W1817" s="62"/>
      <c r="X1817" s="63"/>
    </row>
    <row r="1818" spans="23:24" x14ac:dyDescent="0.2">
      <c r="W1818" s="62"/>
      <c r="X1818" s="63"/>
    </row>
    <row r="1819" spans="23:24" x14ac:dyDescent="0.2">
      <c r="W1819" s="62"/>
      <c r="X1819" s="63"/>
    </row>
    <row r="1820" spans="23:24" x14ac:dyDescent="0.2">
      <c r="W1820" s="62"/>
      <c r="X1820" s="63"/>
    </row>
    <row r="1821" spans="23:24" x14ac:dyDescent="0.2">
      <c r="W1821" s="62"/>
      <c r="X1821" s="63"/>
    </row>
    <row r="1822" spans="23:24" x14ac:dyDescent="0.2">
      <c r="W1822" s="62"/>
      <c r="X1822" s="63"/>
    </row>
    <row r="1823" spans="23:24" x14ac:dyDescent="0.2">
      <c r="W1823" s="62"/>
      <c r="X1823" s="63"/>
    </row>
    <row r="1824" spans="23:24" x14ac:dyDescent="0.2">
      <c r="W1824" s="62"/>
      <c r="X1824" s="63"/>
    </row>
    <row r="1825" spans="23:24" x14ac:dyDescent="0.2">
      <c r="W1825" s="62"/>
      <c r="X1825" s="63"/>
    </row>
    <row r="1826" spans="23:24" x14ac:dyDescent="0.2">
      <c r="W1826" s="62"/>
      <c r="X1826" s="63"/>
    </row>
    <row r="1827" spans="23:24" x14ac:dyDescent="0.2">
      <c r="W1827" s="62"/>
      <c r="X1827" s="63"/>
    </row>
    <row r="1828" spans="23:24" x14ac:dyDescent="0.2">
      <c r="W1828" s="62"/>
      <c r="X1828" s="63"/>
    </row>
    <row r="1829" spans="23:24" x14ac:dyDescent="0.2">
      <c r="W1829" s="62"/>
      <c r="X1829" s="63"/>
    </row>
    <row r="1830" spans="23:24" x14ac:dyDescent="0.2">
      <c r="W1830" s="62"/>
      <c r="X1830" s="63"/>
    </row>
    <row r="1831" spans="23:24" x14ac:dyDescent="0.2">
      <c r="W1831" s="62"/>
      <c r="X1831" s="63"/>
    </row>
    <row r="1832" spans="23:24" x14ac:dyDescent="0.2">
      <c r="W1832" s="62"/>
      <c r="X1832" s="63"/>
    </row>
    <row r="1833" spans="23:24" x14ac:dyDescent="0.2">
      <c r="W1833" s="62"/>
      <c r="X1833" s="63"/>
    </row>
    <row r="1834" spans="23:24" x14ac:dyDescent="0.2">
      <c r="W1834" s="62"/>
      <c r="X1834" s="63"/>
    </row>
    <row r="1835" spans="23:24" x14ac:dyDescent="0.2">
      <c r="W1835" s="62"/>
      <c r="X1835" s="63"/>
    </row>
    <row r="1836" spans="23:24" x14ac:dyDescent="0.2">
      <c r="W1836" s="62"/>
      <c r="X1836" s="63"/>
    </row>
    <row r="1837" spans="23:24" x14ac:dyDescent="0.2">
      <c r="W1837" s="62"/>
      <c r="X1837" s="63"/>
    </row>
    <row r="1838" spans="23:24" x14ac:dyDescent="0.2">
      <c r="W1838" s="62"/>
      <c r="X1838" s="63"/>
    </row>
    <row r="1839" spans="23:24" x14ac:dyDescent="0.2">
      <c r="W1839" s="62"/>
      <c r="X1839" s="63"/>
    </row>
    <row r="1840" spans="23:24" x14ac:dyDescent="0.2">
      <c r="W1840" s="62"/>
      <c r="X1840" s="63"/>
    </row>
    <row r="1841" spans="23:24" x14ac:dyDescent="0.2">
      <c r="W1841" s="62"/>
      <c r="X1841" s="63"/>
    </row>
    <row r="1842" spans="23:24" x14ac:dyDescent="0.2">
      <c r="W1842" s="62"/>
      <c r="X1842" s="63"/>
    </row>
    <row r="1843" spans="23:24" x14ac:dyDescent="0.2">
      <c r="W1843" s="62"/>
      <c r="X1843" s="63"/>
    </row>
    <row r="1844" spans="23:24" x14ac:dyDescent="0.2">
      <c r="W1844" s="62"/>
      <c r="X1844" s="63"/>
    </row>
    <row r="1845" spans="23:24" x14ac:dyDescent="0.2">
      <c r="W1845" s="62"/>
      <c r="X1845" s="63"/>
    </row>
    <row r="1846" spans="23:24" x14ac:dyDescent="0.2">
      <c r="W1846" s="62"/>
      <c r="X1846" s="63"/>
    </row>
    <row r="1847" spans="23:24" x14ac:dyDescent="0.2">
      <c r="W1847" s="62"/>
      <c r="X1847" s="63"/>
    </row>
    <row r="1848" spans="23:24" x14ac:dyDescent="0.2">
      <c r="W1848" s="62"/>
      <c r="X1848" s="63"/>
    </row>
    <row r="1849" spans="23:24" x14ac:dyDescent="0.2">
      <c r="W1849" s="62"/>
      <c r="X1849" s="63"/>
    </row>
    <row r="1850" spans="23:24" x14ac:dyDescent="0.2">
      <c r="W1850" s="62"/>
      <c r="X1850" s="63"/>
    </row>
    <row r="1851" spans="23:24" x14ac:dyDescent="0.2">
      <c r="W1851" s="62"/>
      <c r="X1851" s="63"/>
    </row>
    <row r="1852" spans="23:24" x14ac:dyDescent="0.2">
      <c r="W1852" s="62"/>
      <c r="X1852" s="63"/>
    </row>
    <row r="1853" spans="23:24" x14ac:dyDescent="0.2">
      <c r="W1853" s="62"/>
      <c r="X1853" s="63"/>
    </row>
    <row r="1854" spans="23:24" x14ac:dyDescent="0.2">
      <c r="W1854" s="62"/>
      <c r="X1854" s="63"/>
    </row>
    <row r="1855" spans="23:24" x14ac:dyDescent="0.2">
      <c r="W1855" s="62"/>
      <c r="X1855" s="63"/>
    </row>
    <row r="1856" spans="23:24" x14ac:dyDescent="0.2">
      <c r="W1856" s="62"/>
      <c r="X1856" s="63"/>
    </row>
    <row r="1857" spans="23:24" x14ac:dyDescent="0.2">
      <c r="W1857" s="62"/>
      <c r="X1857" s="63"/>
    </row>
    <row r="1858" spans="23:24" x14ac:dyDescent="0.2">
      <c r="W1858" s="62"/>
      <c r="X1858" s="63"/>
    </row>
    <row r="1859" spans="23:24" x14ac:dyDescent="0.2">
      <c r="W1859" s="62"/>
      <c r="X1859" s="63"/>
    </row>
    <row r="1860" spans="23:24" x14ac:dyDescent="0.2">
      <c r="W1860" s="62"/>
      <c r="X1860" s="63"/>
    </row>
    <row r="1861" spans="23:24" x14ac:dyDescent="0.2">
      <c r="W1861" s="62"/>
      <c r="X1861" s="63"/>
    </row>
    <row r="1862" spans="23:24" x14ac:dyDescent="0.2">
      <c r="W1862" s="62"/>
      <c r="X1862" s="63"/>
    </row>
    <row r="1863" spans="23:24" x14ac:dyDescent="0.2">
      <c r="W1863" s="62"/>
      <c r="X1863" s="63"/>
    </row>
    <row r="1864" spans="23:24" x14ac:dyDescent="0.2">
      <c r="W1864" s="62"/>
      <c r="X1864" s="63"/>
    </row>
    <row r="1865" spans="23:24" x14ac:dyDescent="0.2">
      <c r="W1865" s="62"/>
      <c r="X1865" s="63"/>
    </row>
    <row r="1866" spans="23:24" x14ac:dyDescent="0.2">
      <c r="W1866" s="62"/>
      <c r="X1866" s="63"/>
    </row>
    <row r="1867" spans="23:24" x14ac:dyDescent="0.2">
      <c r="W1867" s="62"/>
      <c r="X1867" s="63"/>
    </row>
    <row r="1868" spans="23:24" x14ac:dyDescent="0.2">
      <c r="W1868" s="62"/>
      <c r="X1868" s="63"/>
    </row>
    <row r="1869" spans="23:24" x14ac:dyDescent="0.2">
      <c r="W1869" s="62"/>
      <c r="X1869" s="63"/>
    </row>
    <row r="1870" spans="23:24" x14ac:dyDescent="0.2">
      <c r="W1870" s="62"/>
      <c r="X1870" s="63"/>
    </row>
    <row r="1871" spans="23:24" x14ac:dyDescent="0.2">
      <c r="W1871" s="62"/>
      <c r="X1871" s="63"/>
    </row>
    <row r="1872" spans="23:24" x14ac:dyDescent="0.2">
      <c r="W1872" s="62"/>
      <c r="X1872" s="63"/>
    </row>
    <row r="1873" spans="23:24" x14ac:dyDescent="0.2">
      <c r="W1873" s="62"/>
      <c r="X1873" s="63"/>
    </row>
    <row r="1874" spans="23:24" x14ac:dyDescent="0.2">
      <c r="W1874" s="62"/>
      <c r="X1874" s="63"/>
    </row>
    <row r="1875" spans="23:24" x14ac:dyDescent="0.2">
      <c r="W1875" s="62"/>
      <c r="X1875" s="63"/>
    </row>
    <row r="1876" spans="23:24" x14ac:dyDescent="0.2">
      <c r="W1876" s="62"/>
      <c r="X1876" s="63"/>
    </row>
    <row r="1877" spans="23:24" x14ac:dyDescent="0.2">
      <c r="W1877" s="62"/>
      <c r="X1877" s="63"/>
    </row>
    <row r="1878" spans="23:24" x14ac:dyDescent="0.2">
      <c r="W1878" s="62"/>
      <c r="X1878" s="63"/>
    </row>
    <row r="1879" spans="23:24" x14ac:dyDescent="0.2">
      <c r="W1879" s="62"/>
      <c r="X1879" s="63"/>
    </row>
    <row r="1880" spans="23:24" x14ac:dyDescent="0.2">
      <c r="W1880" s="62"/>
      <c r="X1880" s="63"/>
    </row>
    <row r="1881" spans="23:24" x14ac:dyDescent="0.2">
      <c r="W1881" s="62"/>
      <c r="X1881" s="63"/>
    </row>
    <row r="1882" spans="23:24" x14ac:dyDescent="0.2">
      <c r="W1882" s="62"/>
      <c r="X1882" s="63"/>
    </row>
    <row r="1883" spans="23:24" x14ac:dyDescent="0.2">
      <c r="W1883" s="62"/>
      <c r="X1883" s="63"/>
    </row>
    <row r="1884" spans="23:24" x14ac:dyDescent="0.2">
      <c r="W1884" s="62"/>
      <c r="X1884" s="63"/>
    </row>
    <row r="1885" spans="23:24" x14ac:dyDescent="0.2">
      <c r="W1885" s="62"/>
      <c r="X1885" s="63"/>
    </row>
    <row r="1886" spans="23:24" x14ac:dyDescent="0.2">
      <c r="W1886" s="62"/>
      <c r="X1886" s="63"/>
    </row>
    <row r="1887" spans="23:24" x14ac:dyDescent="0.2">
      <c r="W1887" s="62"/>
      <c r="X1887" s="63"/>
    </row>
    <row r="1888" spans="23:24" x14ac:dyDescent="0.2">
      <c r="W1888" s="62"/>
      <c r="X1888" s="63"/>
    </row>
    <row r="1889" spans="23:24" x14ac:dyDescent="0.2">
      <c r="W1889" s="62"/>
      <c r="X1889" s="63"/>
    </row>
    <row r="1890" spans="23:24" x14ac:dyDescent="0.2">
      <c r="W1890" s="62"/>
      <c r="X1890" s="63"/>
    </row>
    <row r="1891" spans="23:24" x14ac:dyDescent="0.2">
      <c r="W1891" s="62"/>
      <c r="X1891" s="63"/>
    </row>
    <row r="1892" spans="23:24" x14ac:dyDescent="0.2">
      <c r="W1892" s="62"/>
      <c r="X1892" s="63"/>
    </row>
    <row r="1893" spans="23:24" x14ac:dyDescent="0.2">
      <c r="W1893" s="62"/>
      <c r="X1893" s="63"/>
    </row>
    <row r="1894" spans="23:24" x14ac:dyDescent="0.2">
      <c r="W1894" s="62"/>
      <c r="X1894" s="63"/>
    </row>
    <row r="1895" spans="23:24" x14ac:dyDescent="0.2">
      <c r="W1895" s="62"/>
      <c r="X1895" s="63"/>
    </row>
    <row r="1896" spans="23:24" x14ac:dyDescent="0.2">
      <c r="W1896" s="62"/>
      <c r="X1896" s="63"/>
    </row>
    <row r="1897" spans="23:24" x14ac:dyDescent="0.2">
      <c r="W1897" s="62"/>
      <c r="X1897" s="63"/>
    </row>
    <row r="1898" spans="23:24" x14ac:dyDescent="0.2">
      <c r="W1898" s="62"/>
      <c r="X1898" s="63"/>
    </row>
    <row r="1899" spans="23:24" x14ac:dyDescent="0.2">
      <c r="W1899" s="62"/>
      <c r="X1899" s="63"/>
    </row>
    <row r="1900" spans="23:24" x14ac:dyDescent="0.2">
      <c r="W1900" s="62"/>
      <c r="X1900" s="63"/>
    </row>
    <row r="1901" spans="23:24" x14ac:dyDescent="0.2">
      <c r="W1901" s="62"/>
      <c r="X1901" s="63"/>
    </row>
    <row r="1902" spans="23:24" x14ac:dyDescent="0.2">
      <c r="W1902" s="62"/>
      <c r="X1902" s="63"/>
    </row>
    <row r="1903" spans="23:24" x14ac:dyDescent="0.2">
      <c r="W1903" s="62"/>
      <c r="X1903" s="63"/>
    </row>
    <row r="1904" spans="23:24" x14ac:dyDescent="0.2">
      <c r="W1904" s="62"/>
      <c r="X1904" s="63"/>
    </row>
    <row r="1905" spans="23:24" x14ac:dyDescent="0.2">
      <c r="W1905" s="62"/>
      <c r="X1905" s="63"/>
    </row>
    <row r="1906" spans="23:24" x14ac:dyDescent="0.2">
      <c r="W1906" s="62"/>
      <c r="X1906" s="63"/>
    </row>
    <row r="1907" spans="23:24" x14ac:dyDescent="0.2">
      <c r="W1907" s="62"/>
      <c r="X1907" s="63"/>
    </row>
    <row r="1908" spans="23:24" x14ac:dyDescent="0.2">
      <c r="W1908" s="62"/>
      <c r="X1908" s="63"/>
    </row>
    <row r="1909" spans="23:24" x14ac:dyDescent="0.2">
      <c r="W1909" s="62"/>
      <c r="X1909" s="63"/>
    </row>
    <row r="1910" spans="23:24" x14ac:dyDescent="0.2">
      <c r="W1910" s="62"/>
      <c r="X1910" s="63"/>
    </row>
    <row r="1911" spans="23:24" x14ac:dyDescent="0.2">
      <c r="W1911" s="62"/>
      <c r="X1911" s="63"/>
    </row>
    <row r="1912" spans="23:24" x14ac:dyDescent="0.2">
      <c r="W1912" s="62"/>
      <c r="X1912" s="63"/>
    </row>
    <row r="1913" spans="23:24" x14ac:dyDescent="0.2">
      <c r="W1913" s="62"/>
      <c r="X1913" s="63"/>
    </row>
    <row r="1914" spans="23:24" x14ac:dyDescent="0.2">
      <c r="W1914" s="62"/>
      <c r="X1914" s="63"/>
    </row>
    <row r="1915" spans="23:24" x14ac:dyDescent="0.2">
      <c r="W1915" s="62"/>
      <c r="X1915" s="63"/>
    </row>
    <row r="1916" spans="23:24" x14ac:dyDescent="0.2">
      <c r="W1916" s="62"/>
      <c r="X1916" s="63"/>
    </row>
    <row r="1917" spans="23:24" x14ac:dyDescent="0.2">
      <c r="W1917" s="62"/>
      <c r="X1917" s="63"/>
    </row>
    <row r="1918" spans="23:24" x14ac:dyDescent="0.2">
      <c r="W1918" s="62"/>
      <c r="X1918" s="63"/>
    </row>
    <row r="1919" spans="23:24" x14ac:dyDescent="0.2">
      <c r="W1919" s="62"/>
      <c r="X1919" s="63"/>
    </row>
    <row r="1920" spans="23:24" x14ac:dyDescent="0.2">
      <c r="W1920" s="62"/>
      <c r="X1920" s="63"/>
    </row>
    <row r="1921" spans="23:24" x14ac:dyDescent="0.2">
      <c r="W1921" s="62"/>
      <c r="X1921" s="63"/>
    </row>
    <row r="1922" spans="23:24" x14ac:dyDescent="0.2">
      <c r="W1922" s="62"/>
      <c r="X1922" s="63"/>
    </row>
    <row r="1923" spans="23:24" x14ac:dyDescent="0.2">
      <c r="W1923" s="62"/>
      <c r="X1923" s="63"/>
    </row>
    <row r="1924" spans="23:24" x14ac:dyDescent="0.2">
      <c r="W1924" s="62"/>
      <c r="X1924" s="63"/>
    </row>
    <row r="1925" spans="23:24" x14ac:dyDescent="0.2">
      <c r="W1925" s="62"/>
      <c r="X1925" s="63"/>
    </row>
    <row r="1926" spans="23:24" x14ac:dyDescent="0.2">
      <c r="W1926" s="62"/>
      <c r="X1926" s="63"/>
    </row>
    <row r="1927" spans="23:24" x14ac:dyDescent="0.2">
      <c r="W1927" s="62"/>
      <c r="X1927" s="63"/>
    </row>
    <row r="1928" spans="23:24" x14ac:dyDescent="0.2">
      <c r="W1928" s="62"/>
      <c r="X1928" s="63"/>
    </row>
    <row r="1929" spans="23:24" x14ac:dyDescent="0.2">
      <c r="W1929" s="62"/>
      <c r="X1929" s="63"/>
    </row>
    <row r="1930" spans="23:24" x14ac:dyDescent="0.2">
      <c r="W1930" s="62"/>
      <c r="X1930" s="63"/>
    </row>
    <row r="1931" spans="23:24" x14ac:dyDescent="0.2">
      <c r="W1931" s="62"/>
      <c r="X1931" s="63"/>
    </row>
    <row r="1932" spans="23:24" x14ac:dyDescent="0.2">
      <c r="W1932" s="62"/>
      <c r="X1932" s="63"/>
    </row>
    <row r="1933" spans="23:24" x14ac:dyDescent="0.2">
      <c r="W1933" s="62"/>
      <c r="X1933" s="63"/>
    </row>
    <row r="1934" spans="23:24" x14ac:dyDescent="0.2">
      <c r="W1934" s="62"/>
      <c r="X1934" s="63"/>
    </row>
    <row r="1935" spans="23:24" x14ac:dyDescent="0.2">
      <c r="W1935" s="62"/>
      <c r="X1935" s="63"/>
    </row>
    <row r="1936" spans="23:24" x14ac:dyDescent="0.2">
      <c r="W1936" s="62"/>
      <c r="X1936" s="63"/>
    </row>
    <row r="1937" spans="23:24" x14ac:dyDescent="0.2">
      <c r="W1937" s="62"/>
      <c r="X1937" s="63"/>
    </row>
    <row r="1938" spans="23:24" x14ac:dyDescent="0.2">
      <c r="W1938" s="62"/>
      <c r="X1938" s="63"/>
    </row>
    <row r="1939" spans="23:24" x14ac:dyDescent="0.2">
      <c r="W1939" s="62"/>
      <c r="X1939" s="63"/>
    </row>
    <row r="1940" spans="23:24" x14ac:dyDescent="0.2">
      <c r="W1940" s="62"/>
      <c r="X1940" s="63"/>
    </row>
    <row r="1941" spans="23:24" x14ac:dyDescent="0.2">
      <c r="W1941" s="62"/>
      <c r="X1941" s="63"/>
    </row>
    <row r="1942" spans="23:24" x14ac:dyDescent="0.2">
      <c r="W1942" s="62"/>
      <c r="X1942" s="63"/>
    </row>
    <row r="1943" spans="23:24" x14ac:dyDescent="0.2">
      <c r="W1943" s="62"/>
      <c r="X1943" s="63"/>
    </row>
    <row r="1944" spans="23:24" x14ac:dyDescent="0.2">
      <c r="W1944" s="62"/>
      <c r="X1944" s="63"/>
    </row>
    <row r="1945" spans="23:24" x14ac:dyDescent="0.2">
      <c r="W1945" s="62"/>
      <c r="X1945" s="63"/>
    </row>
    <row r="1946" spans="23:24" x14ac:dyDescent="0.2">
      <c r="W1946" s="62"/>
      <c r="X1946" s="63"/>
    </row>
    <row r="1947" spans="23:24" x14ac:dyDescent="0.2">
      <c r="W1947" s="62"/>
      <c r="X1947" s="63"/>
    </row>
    <row r="1948" spans="23:24" x14ac:dyDescent="0.2">
      <c r="W1948" s="62"/>
      <c r="X1948" s="63"/>
    </row>
    <row r="1949" spans="23:24" x14ac:dyDescent="0.2">
      <c r="W1949" s="62"/>
      <c r="X1949" s="63"/>
    </row>
    <row r="1950" spans="23:24" x14ac:dyDescent="0.2">
      <c r="W1950" s="62"/>
      <c r="X1950" s="63"/>
    </row>
    <row r="1951" spans="23:24" x14ac:dyDescent="0.2">
      <c r="W1951" s="62"/>
      <c r="X1951" s="63"/>
    </row>
    <row r="1952" spans="23:24" x14ac:dyDescent="0.2">
      <c r="W1952" s="62"/>
      <c r="X1952" s="63"/>
    </row>
    <row r="1953" spans="23:24" x14ac:dyDescent="0.2">
      <c r="W1953" s="62"/>
      <c r="X1953" s="63"/>
    </row>
    <row r="1954" spans="23:24" x14ac:dyDescent="0.2">
      <c r="W1954" s="62"/>
      <c r="X1954" s="63"/>
    </row>
    <row r="1955" spans="23:24" x14ac:dyDescent="0.2">
      <c r="W1955" s="62"/>
      <c r="X1955" s="63"/>
    </row>
    <row r="1956" spans="23:24" x14ac:dyDescent="0.2">
      <c r="W1956" s="62"/>
      <c r="X1956" s="63"/>
    </row>
    <row r="1957" spans="23:24" x14ac:dyDescent="0.2">
      <c r="W1957" s="62"/>
      <c r="X1957" s="63"/>
    </row>
    <row r="1958" spans="23:24" x14ac:dyDescent="0.2">
      <c r="W1958" s="62"/>
      <c r="X1958" s="63"/>
    </row>
    <row r="1959" spans="23:24" x14ac:dyDescent="0.2">
      <c r="W1959" s="62"/>
      <c r="X1959" s="63"/>
    </row>
    <row r="1960" spans="23:24" x14ac:dyDescent="0.2">
      <c r="W1960" s="62"/>
      <c r="X1960" s="63"/>
    </row>
    <row r="1961" spans="23:24" x14ac:dyDescent="0.2">
      <c r="W1961" s="62"/>
      <c r="X1961" s="63"/>
    </row>
    <row r="1962" spans="23:24" x14ac:dyDescent="0.2">
      <c r="W1962" s="62"/>
      <c r="X1962" s="63"/>
    </row>
    <row r="1963" spans="23:24" x14ac:dyDescent="0.2">
      <c r="W1963" s="62"/>
      <c r="X1963" s="63"/>
    </row>
    <row r="1964" spans="23:24" x14ac:dyDescent="0.2">
      <c r="W1964" s="62"/>
      <c r="X1964" s="63"/>
    </row>
    <row r="1965" spans="23:24" x14ac:dyDescent="0.2">
      <c r="W1965" s="62"/>
      <c r="X1965" s="63"/>
    </row>
    <row r="1966" spans="23:24" x14ac:dyDescent="0.2">
      <c r="W1966" s="62"/>
      <c r="X1966" s="63"/>
    </row>
    <row r="1967" spans="23:24" x14ac:dyDescent="0.2">
      <c r="W1967" s="62"/>
      <c r="X1967" s="63"/>
    </row>
    <row r="1968" spans="23:24" x14ac:dyDescent="0.2">
      <c r="W1968" s="62"/>
      <c r="X1968" s="63"/>
    </row>
    <row r="1969" spans="23:24" x14ac:dyDescent="0.2">
      <c r="W1969" s="62"/>
      <c r="X1969" s="63"/>
    </row>
    <row r="1970" spans="23:24" x14ac:dyDescent="0.2">
      <c r="W1970" s="62"/>
      <c r="X1970" s="63"/>
    </row>
    <row r="1971" spans="23:24" x14ac:dyDescent="0.2">
      <c r="W1971" s="62"/>
      <c r="X1971" s="63"/>
    </row>
    <row r="1972" spans="23:24" x14ac:dyDescent="0.2">
      <c r="W1972" s="62"/>
      <c r="X1972" s="63"/>
    </row>
    <row r="1973" spans="23:24" x14ac:dyDescent="0.2">
      <c r="W1973" s="62"/>
      <c r="X1973" s="63"/>
    </row>
    <row r="1974" spans="23:24" x14ac:dyDescent="0.2">
      <c r="W1974" s="62"/>
      <c r="X1974" s="63"/>
    </row>
    <row r="1975" spans="23:24" x14ac:dyDescent="0.2">
      <c r="W1975" s="62"/>
      <c r="X1975" s="63"/>
    </row>
    <row r="1976" spans="23:24" x14ac:dyDescent="0.2">
      <c r="W1976" s="62"/>
      <c r="X1976" s="63"/>
    </row>
    <row r="1977" spans="23:24" x14ac:dyDescent="0.2">
      <c r="W1977" s="62"/>
      <c r="X1977" s="63"/>
    </row>
    <row r="1978" spans="23:24" x14ac:dyDescent="0.2">
      <c r="W1978" s="62"/>
      <c r="X1978" s="63"/>
    </row>
    <row r="1979" spans="23:24" x14ac:dyDescent="0.2">
      <c r="W1979" s="62"/>
      <c r="X1979" s="63"/>
    </row>
    <row r="1980" spans="23:24" x14ac:dyDescent="0.2">
      <c r="W1980" s="62"/>
      <c r="X1980" s="63"/>
    </row>
    <row r="1981" spans="23:24" x14ac:dyDescent="0.2">
      <c r="W1981" s="62"/>
      <c r="X1981" s="63"/>
    </row>
    <row r="1982" spans="23:24" x14ac:dyDescent="0.2">
      <c r="W1982" s="62"/>
      <c r="X1982" s="63"/>
    </row>
    <row r="1983" spans="23:24" x14ac:dyDescent="0.2">
      <c r="W1983" s="62"/>
      <c r="X1983" s="63"/>
    </row>
    <row r="1984" spans="23:24" x14ac:dyDescent="0.2">
      <c r="W1984" s="62"/>
      <c r="X1984" s="63"/>
    </row>
    <row r="1985" spans="23:24" x14ac:dyDescent="0.2">
      <c r="W1985" s="62"/>
      <c r="X1985" s="63"/>
    </row>
    <row r="1986" spans="23:24" x14ac:dyDescent="0.2">
      <c r="W1986" s="62"/>
      <c r="X1986" s="63"/>
    </row>
    <row r="1987" spans="23:24" x14ac:dyDescent="0.2">
      <c r="W1987" s="62"/>
      <c r="X1987" s="63"/>
    </row>
    <row r="1988" spans="23:24" x14ac:dyDescent="0.2">
      <c r="W1988" s="62"/>
      <c r="X1988" s="63"/>
    </row>
    <row r="1989" spans="23:24" x14ac:dyDescent="0.2">
      <c r="W1989" s="62"/>
      <c r="X1989" s="63"/>
    </row>
    <row r="1990" spans="23:24" x14ac:dyDescent="0.2">
      <c r="W1990" s="62"/>
      <c r="X1990" s="63"/>
    </row>
    <row r="1991" spans="23:24" x14ac:dyDescent="0.2">
      <c r="W1991" s="62"/>
      <c r="X1991" s="63"/>
    </row>
    <row r="1992" spans="23:24" x14ac:dyDescent="0.2">
      <c r="W1992" s="62"/>
      <c r="X1992" s="63"/>
    </row>
    <row r="1993" spans="23:24" x14ac:dyDescent="0.2">
      <c r="W1993" s="62"/>
      <c r="X1993" s="63"/>
    </row>
    <row r="1994" spans="23:24" x14ac:dyDescent="0.2">
      <c r="W1994" s="62"/>
      <c r="X1994" s="63"/>
    </row>
    <row r="1995" spans="23:24" x14ac:dyDescent="0.2">
      <c r="W1995" s="62"/>
      <c r="X1995" s="63"/>
    </row>
    <row r="1996" spans="23:24" x14ac:dyDescent="0.2">
      <c r="W1996" s="62"/>
      <c r="X1996" s="63"/>
    </row>
    <row r="1997" spans="23:24" x14ac:dyDescent="0.2">
      <c r="W1997" s="62"/>
      <c r="X1997" s="63"/>
    </row>
    <row r="1998" spans="23:24" x14ac:dyDescent="0.2">
      <c r="W1998" s="62"/>
      <c r="X1998" s="63"/>
    </row>
    <row r="1999" spans="23:24" x14ac:dyDescent="0.2">
      <c r="W1999" s="62"/>
      <c r="X1999" s="63"/>
    </row>
    <row r="2000" spans="23:24" x14ac:dyDescent="0.2">
      <c r="W2000" s="62"/>
      <c r="X2000" s="63"/>
    </row>
    <row r="2001" spans="23:24" x14ac:dyDescent="0.2">
      <c r="W2001" s="62"/>
      <c r="X2001" s="63"/>
    </row>
    <row r="2002" spans="23:24" x14ac:dyDescent="0.2">
      <c r="W2002" s="62"/>
      <c r="X2002" s="63"/>
    </row>
    <row r="2003" spans="23:24" x14ac:dyDescent="0.2">
      <c r="W2003" s="62"/>
      <c r="X2003" s="63"/>
    </row>
    <row r="2004" spans="23:24" x14ac:dyDescent="0.2">
      <c r="W2004" s="62"/>
      <c r="X2004" s="63"/>
    </row>
    <row r="2005" spans="23:24" x14ac:dyDescent="0.2">
      <c r="W2005" s="62"/>
      <c r="X2005" s="63"/>
    </row>
    <row r="2006" spans="23:24" x14ac:dyDescent="0.2">
      <c r="W2006" s="62"/>
      <c r="X2006" s="63"/>
    </row>
    <row r="2007" spans="23:24" x14ac:dyDescent="0.2">
      <c r="W2007" s="62"/>
      <c r="X2007" s="63"/>
    </row>
    <row r="2008" spans="23:24" x14ac:dyDescent="0.2">
      <c r="W2008" s="62"/>
      <c r="X2008" s="63"/>
    </row>
    <row r="2009" spans="23:24" x14ac:dyDescent="0.2">
      <c r="W2009" s="62"/>
      <c r="X2009" s="63"/>
    </row>
    <row r="2010" spans="23:24" x14ac:dyDescent="0.2">
      <c r="W2010" s="62"/>
      <c r="X2010" s="63"/>
    </row>
    <row r="2011" spans="23:24" x14ac:dyDescent="0.2">
      <c r="W2011" s="62"/>
      <c r="X2011" s="63"/>
    </row>
    <row r="2012" spans="23:24" x14ac:dyDescent="0.2">
      <c r="W2012" s="62"/>
      <c r="X2012" s="63"/>
    </row>
    <row r="2013" spans="23:24" x14ac:dyDescent="0.2">
      <c r="W2013" s="62"/>
      <c r="X2013" s="63"/>
    </row>
    <row r="2014" spans="23:24" x14ac:dyDescent="0.2">
      <c r="W2014" s="62"/>
      <c r="X2014" s="63"/>
    </row>
    <row r="2015" spans="23:24" x14ac:dyDescent="0.2">
      <c r="W2015" s="62"/>
      <c r="X2015" s="63"/>
    </row>
    <row r="2016" spans="23:24" x14ac:dyDescent="0.2">
      <c r="W2016" s="62"/>
      <c r="X2016" s="63"/>
    </row>
    <row r="2017" spans="23:24" x14ac:dyDescent="0.2">
      <c r="W2017" s="62"/>
      <c r="X2017" s="63"/>
    </row>
    <row r="2018" spans="23:24" x14ac:dyDescent="0.2">
      <c r="W2018" s="62"/>
      <c r="X2018" s="63"/>
    </row>
    <row r="2019" spans="23:24" x14ac:dyDescent="0.2">
      <c r="W2019" s="62"/>
      <c r="X2019" s="63"/>
    </row>
    <row r="2020" spans="23:24" x14ac:dyDescent="0.2">
      <c r="W2020" s="62"/>
      <c r="X2020" s="63"/>
    </row>
    <row r="2021" spans="23:24" x14ac:dyDescent="0.2">
      <c r="W2021" s="62"/>
      <c r="X2021" s="63"/>
    </row>
    <row r="2022" spans="23:24" x14ac:dyDescent="0.2">
      <c r="W2022" s="62"/>
      <c r="X2022" s="63"/>
    </row>
    <row r="2023" spans="23:24" x14ac:dyDescent="0.2">
      <c r="W2023" s="62"/>
      <c r="X2023" s="63"/>
    </row>
    <row r="2024" spans="23:24" x14ac:dyDescent="0.2">
      <c r="W2024" s="62"/>
      <c r="X2024" s="63"/>
    </row>
    <row r="2025" spans="23:24" x14ac:dyDescent="0.2">
      <c r="W2025" s="62"/>
      <c r="X2025" s="63"/>
    </row>
    <row r="2026" spans="23:24" x14ac:dyDescent="0.2">
      <c r="W2026" s="62"/>
      <c r="X2026" s="63"/>
    </row>
    <row r="2027" spans="23:24" x14ac:dyDescent="0.2">
      <c r="W2027" s="62"/>
      <c r="X2027" s="63"/>
    </row>
    <row r="2028" spans="23:24" x14ac:dyDescent="0.2">
      <c r="W2028" s="62"/>
      <c r="X2028" s="63"/>
    </row>
    <row r="2029" spans="23:24" x14ac:dyDescent="0.2">
      <c r="W2029" s="62"/>
      <c r="X2029" s="63"/>
    </row>
    <row r="2030" spans="23:24" x14ac:dyDescent="0.2">
      <c r="W2030" s="62"/>
      <c r="X2030" s="63"/>
    </row>
    <row r="2031" spans="23:24" x14ac:dyDescent="0.2">
      <c r="W2031" s="62"/>
      <c r="X2031" s="63"/>
    </row>
    <row r="2032" spans="23:24" x14ac:dyDescent="0.2">
      <c r="W2032" s="62"/>
      <c r="X2032" s="63"/>
    </row>
    <row r="2033" spans="23:24" x14ac:dyDescent="0.2">
      <c r="W2033" s="62"/>
      <c r="X2033" s="63"/>
    </row>
    <row r="2034" spans="23:24" x14ac:dyDescent="0.2">
      <c r="W2034" s="62"/>
      <c r="X2034" s="63"/>
    </row>
    <row r="2035" spans="23:24" x14ac:dyDescent="0.2">
      <c r="W2035" s="62"/>
      <c r="X2035" s="63"/>
    </row>
    <row r="2036" spans="23:24" x14ac:dyDescent="0.2">
      <c r="W2036" s="62"/>
      <c r="X2036" s="63"/>
    </row>
    <row r="2037" spans="23:24" x14ac:dyDescent="0.2">
      <c r="W2037" s="62"/>
      <c r="X2037" s="63"/>
    </row>
    <row r="2038" spans="23:24" x14ac:dyDescent="0.2">
      <c r="W2038" s="62"/>
      <c r="X2038" s="63"/>
    </row>
    <row r="2039" spans="23:24" x14ac:dyDescent="0.2">
      <c r="W2039" s="62"/>
      <c r="X2039" s="63"/>
    </row>
    <row r="2040" spans="23:24" x14ac:dyDescent="0.2">
      <c r="W2040" s="62"/>
      <c r="X2040" s="63"/>
    </row>
    <row r="2041" spans="23:24" x14ac:dyDescent="0.2">
      <c r="W2041" s="62"/>
      <c r="X2041" s="63"/>
    </row>
    <row r="2042" spans="23:24" x14ac:dyDescent="0.2">
      <c r="W2042" s="62"/>
      <c r="X2042" s="63"/>
    </row>
    <row r="2043" spans="23:24" x14ac:dyDescent="0.2">
      <c r="W2043" s="62"/>
      <c r="X2043" s="63"/>
    </row>
    <row r="2044" spans="23:24" x14ac:dyDescent="0.2">
      <c r="W2044" s="62"/>
      <c r="X2044" s="63"/>
    </row>
    <row r="2045" spans="23:24" x14ac:dyDescent="0.2">
      <c r="W2045" s="62"/>
      <c r="X2045" s="63"/>
    </row>
    <row r="2046" spans="23:24" x14ac:dyDescent="0.2">
      <c r="W2046" s="62"/>
      <c r="X2046" s="63"/>
    </row>
    <row r="2047" spans="23:24" x14ac:dyDescent="0.2">
      <c r="W2047" s="62"/>
      <c r="X2047" s="63"/>
    </row>
    <row r="2048" spans="23:24" x14ac:dyDescent="0.2">
      <c r="W2048" s="62"/>
      <c r="X2048" s="63"/>
    </row>
    <row r="2049" spans="23:24" x14ac:dyDescent="0.2">
      <c r="W2049" s="62"/>
      <c r="X2049" s="63"/>
    </row>
    <row r="2050" spans="23:24" x14ac:dyDescent="0.2">
      <c r="W2050" s="62"/>
      <c r="X2050" s="63"/>
    </row>
    <row r="2051" spans="23:24" x14ac:dyDescent="0.2">
      <c r="W2051" s="62"/>
      <c r="X2051" s="63"/>
    </row>
    <row r="2052" spans="23:24" x14ac:dyDescent="0.2">
      <c r="W2052" s="62"/>
      <c r="X2052" s="63"/>
    </row>
    <row r="2053" spans="23:24" x14ac:dyDescent="0.2">
      <c r="W2053" s="62"/>
      <c r="X2053" s="63"/>
    </row>
    <row r="2054" spans="23:24" x14ac:dyDescent="0.2">
      <c r="W2054" s="62"/>
      <c r="X2054" s="63"/>
    </row>
    <row r="2055" spans="23:24" x14ac:dyDescent="0.2">
      <c r="W2055" s="62"/>
      <c r="X2055" s="63"/>
    </row>
    <row r="2056" spans="23:24" x14ac:dyDescent="0.2">
      <c r="W2056" s="62"/>
      <c r="X2056" s="63"/>
    </row>
    <row r="2057" spans="23:24" x14ac:dyDescent="0.2">
      <c r="W2057" s="62"/>
      <c r="X2057" s="63"/>
    </row>
    <row r="2058" spans="23:24" x14ac:dyDescent="0.2">
      <c r="W2058" s="62"/>
      <c r="X2058" s="63"/>
    </row>
    <row r="2059" spans="23:24" x14ac:dyDescent="0.2">
      <c r="W2059" s="62"/>
      <c r="X2059" s="63"/>
    </row>
    <row r="2060" spans="23:24" x14ac:dyDescent="0.2">
      <c r="W2060" s="62"/>
      <c r="X2060" s="63"/>
    </row>
    <row r="2061" spans="23:24" x14ac:dyDescent="0.2">
      <c r="W2061" s="62"/>
      <c r="X2061" s="63"/>
    </row>
    <row r="2062" spans="23:24" x14ac:dyDescent="0.2">
      <c r="W2062" s="62"/>
      <c r="X2062" s="63"/>
    </row>
    <row r="2063" spans="23:24" x14ac:dyDescent="0.2">
      <c r="W2063" s="62"/>
      <c r="X2063" s="63"/>
    </row>
    <row r="2064" spans="23:24" x14ac:dyDescent="0.2">
      <c r="W2064" s="62"/>
      <c r="X2064" s="63"/>
    </row>
    <row r="2065" spans="23:24" x14ac:dyDescent="0.2">
      <c r="W2065" s="62"/>
      <c r="X2065" s="63"/>
    </row>
    <row r="2066" spans="23:24" x14ac:dyDescent="0.2">
      <c r="W2066" s="62"/>
      <c r="X2066" s="63"/>
    </row>
    <row r="2067" spans="23:24" x14ac:dyDescent="0.2">
      <c r="W2067" s="62"/>
      <c r="X2067" s="63"/>
    </row>
    <row r="2068" spans="23:24" x14ac:dyDescent="0.2">
      <c r="W2068" s="62"/>
      <c r="X2068" s="63"/>
    </row>
    <row r="2069" spans="23:24" x14ac:dyDescent="0.2">
      <c r="W2069" s="62"/>
      <c r="X2069" s="63"/>
    </row>
    <row r="2070" spans="23:24" x14ac:dyDescent="0.2">
      <c r="W2070" s="62"/>
      <c r="X2070" s="63"/>
    </row>
    <row r="2071" spans="23:24" x14ac:dyDescent="0.2">
      <c r="W2071" s="62"/>
      <c r="X2071" s="63"/>
    </row>
    <row r="2072" spans="23:24" x14ac:dyDescent="0.2">
      <c r="W2072" s="62"/>
      <c r="X2072" s="63"/>
    </row>
    <row r="2073" spans="23:24" x14ac:dyDescent="0.2">
      <c r="W2073" s="62"/>
      <c r="X2073" s="63"/>
    </row>
    <row r="2074" spans="23:24" x14ac:dyDescent="0.2">
      <c r="W2074" s="62"/>
      <c r="X2074" s="63"/>
    </row>
    <row r="2075" spans="23:24" x14ac:dyDescent="0.2">
      <c r="W2075" s="62"/>
      <c r="X2075" s="63"/>
    </row>
    <row r="2076" spans="23:24" x14ac:dyDescent="0.2">
      <c r="W2076" s="62"/>
      <c r="X2076" s="63"/>
    </row>
    <row r="2077" spans="23:24" x14ac:dyDescent="0.2">
      <c r="W2077" s="62"/>
      <c r="X2077" s="63"/>
    </row>
    <row r="2078" spans="23:24" x14ac:dyDescent="0.2">
      <c r="W2078" s="62"/>
      <c r="X2078" s="63"/>
    </row>
    <row r="2079" spans="23:24" x14ac:dyDescent="0.2">
      <c r="W2079" s="62"/>
      <c r="X2079" s="63"/>
    </row>
    <row r="2080" spans="23:24" x14ac:dyDescent="0.2">
      <c r="W2080" s="62"/>
      <c r="X2080" s="63"/>
    </row>
    <row r="2081" spans="23:24" x14ac:dyDescent="0.2">
      <c r="W2081" s="62"/>
      <c r="X2081" s="63"/>
    </row>
    <row r="2082" spans="23:24" x14ac:dyDescent="0.2">
      <c r="W2082" s="62"/>
      <c r="X2082" s="63"/>
    </row>
    <row r="2083" spans="23:24" x14ac:dyDescent="0.2">
      <c r="W2083" s="62"/>
      <c r="X2083" s="63"/>
    </row>
    <row r="2084" spans="23:24" x14ac:dyDescent="0.2">
      <c r="W2084" s="62"/>
      <c r="X2084" s="63"/>
    </row>
    <row r="2085" spans="23:24" x14ac:dyDescent="0.2">
      <c r="W2085" s="62"/>
      <c r="X2085" s="63"/>
    </row>
    <row r="2086" spans="23:24" x14ac:dyDescent="0.2">
      <c r="W2086" s="62"/>
      <c r="X2086" s="63"/>
    </row>
    <row r="2087" spans="23:24" x14ac:dyDescent="0.2">
      <c r="W2087" s="62"/>
      <c r="X2087" s="63"/>
    </row>
    <row r="2088" spans="23:24" x14ac:dyDescent="0.2">
      <c r="W2088" s="62"/>
      <c r="X2088" s="63"/>
    </row>
    <row r="2089" spans="23:24" x14ac:dyDescent="0.2">
      <c r="W2089" s="62"/>
      <c r="X2089" s="63"/>
    </row>
    <row r="2090" spans="23:24" x14ac:dyDescent="0.2">
      <c r="W2090" s="62"/>
      <c r="X2090" s="63"/>
    </row>
    <row r="2091" spans="23:24" x14ac:dyDescent="0.2">
      <c r="W2091" s="62"/>
      <c r="X2091" s="63"/>
    </row>
    <row r="2092" spans="23:24" x14ac:dyDescent="0.2">
      <c r="W2092" s="62"/>
      <c r="X2092" s="63"/>
    </row>
    <row r="2093" spans="23:24" x14ac:dyDescent="0.2">
      <c r="W2093" s="62"/>
      <c r="X2093" s="63"/>
    </row>
    <row r="2094" spans="23:24" x14ac:dyDescent="0.2">
      <c r="W2094" s="62"/>
      <c r="X2094" s="63"/>
    </row>
    <row r="2095" spans="23:24" x14ac:dyDescent="0.2">
      <c r="W2095" s="62"/>
      <c r="X2095" s="63"/>
    </row>
    <row r="2096" spans="23:24" x14ac:dyDescent="0.2">
      <c r="W2096" s="62"/>
      <c r="X2096" s="63"/>
    </row>
    <row r="2097" spans="23:24" x14ac:dyDescent="0.2">
      <c r="W2097" s="62"/>
      <c r="X2097" s="63"/>
    </row>
    <row r="2098" spans="23:24" x14ac:dyDescent="0.2">
      <c r="W2098" s="62"/>
      <c r="X2098" s="63"/>
    </row>
    <row r="2099" spans="23:24" x14ac:dyDescent="0.2">
      <c r="W2099" s="62"/>
      <c r="X2099" s="63"/>
    </row>
    <row r="2100" spans="23:24" x14ac:dyDescent="0.2">
      <c r="W2100" s="62"/>
      <c r="X2100" s="63"/>
    </row>
    <row r="2101" spans="23:24" x14ac:dyDescent="0.2">
      <c r="W2101" s="62"/>
      <c r="X2101" s="63"/>
    </row>
    <row r="2102" spans="23:24" x14ac:dyDescent="0.2">
      <c r="W2102" s="62"/>
      <c r="X2102" s="63"/>
    </row>
    <row r="2103" spans="23:24" x14ac:dyDescent="0.2">
      <c r="W2103" s="62"/>
      <c r="X2103" s="63"/>
    </row>
    <row r="2104" spans="23:24" x14ac:dyDescent="0.2">
      <c r="W2104" s="62"/>
      <c r="X2104" s="63"/>
    </row>
    <row r="2105" spans="23:24" x14ac:dyDescent="0.2">
      <c r="W2105" s="62"/>
      <c r="X2105" s="63"/>
    </row>
    <row r="2106" spans="23:24" x14ac:dyDescent="0.2">
      <c r="W2106" s="62"/>
      <c r="X2106" s="63"/>
    </row>
    <row r="2107" spans="23:24" x14ac:dyDescent="0.2">
      <c r="W2107" s="62"/>
      <c r="X2107" s="63"/>
    </row>
    <row r="2108" spans="23:24" x14ac:dyDescent="0.2">
      <c r="W2108" s="62"/>
      <c r="X2108" s="63"/>
    </row>
    <row r="2109" spans="23:24" x14ac:dyDescent="0.2">
      <c r="W2109" s="62"/>
      <c r="X2109" s="63"/>
    </row>
    <row r="2110" spans="23:24" x14ac:dyDescent="0.2">
      <c r="W2110" s="62"/>
      <c r="X2110" s="63"/>
    </row>
    <row r="2111" spans="23:24" x14ac:dyDescent="0.2">
      <c r="W2111" s="62"/>
      <c r="X2111" s="63"/>
    </row>
    <row r="2112" spans="23:24" x14ac:dyDescent="0.2">
      <c r="W2112" s="62"/>
      <c r="X2112" s="63"/>
    </row>
    <row r="2113" spans="23:24" x14ac:dyDescent="0.2">
      <c r="W2113" s="62"/>
      <c r="X2113" s="63"/>
    </row>
    <row r="2114" spans="23:24" x14ac:dyDescent="0.2">
      <c r="W2114" s="62"/>
      <c r="X2114" s="63"/>
    </row>
    <row r="2115" spans="23:24" x14ac:dyDescent="0.2">
      <c r="W2115" s="62"/>
      <c r="X2115" s="63"/>
    </row>
    <row r="2116" spans="23:24" x14ac:dyDescent="0.2">
      <c r="W2116" s="62"/>
      <c r="X2116" s="63"/>
    </row>
    <row r="2117" spans="23:24" x14ac:dyDescent="0.2">
      <c r="W2117" s="62"/>
      <c r="X2117" s="63"/>
    </row>
    <row r="2118" spans="23:24" x14ac:dyDescent="0.2">
      <c r="W2118" s="62"/>
      <c r="X2118" s="63"/>
    </row>
    <row r="2119" spans="23:24" x14ac:dyDescent="0.2">
      <c r="W2119" s="62"/>
      <c r="X2119" s="63"/>
    </row>
    <row r="2120" spans="23:24" x14ac:dyDescent="0.2">
      <c r="W2120" s="62"/>
      <c r="X2120" s="63"/>
    </row>
    <row r="2121" spans="23:24" x14ac:dyDescent="0.2">
      <c r="W2121" s="62"/>
      <c r="X2121" s="63"/>
    </row>
    <row r="2122" spans="23:24" x14ac:dyDescent="0.2">
      <c r="W2122" s="62"/>
      <c r="X2122" s="63"/>
    </row>
    <row r="2123" spans="23:24" x14ac:dyDescent="0.2">
      <c r="W2123" s="62"/>
      <c r="X2123" s="63"/>
    </row>
    <row r="2124" spans="23:24" x14ac:dyDescent="0.2">
      <c r="W2124" s="62"/>
      <c r="X2124" s="63"/>
    </row>
    <row r="2125" spans="23:24" x14ac:dyDescent="0.2">
      <c r="W2125" s="62"/>
      <c r="X2125" s="63"/>
    </row>
    <row r="2126" spans="23:24" x14ac:dyDescent="0.2">
      <c r="W2126" s="62"/>
      <c r="X2126" s="63"/>
    </row>
    <row r="2127" spans="23:24" x14ac:dyDescent="0.2">
      <c r="W2127" s="62"/>
      <c r="X2127" s="63"/>
    </row>
    <row r="2128" spans="23:24" x14ac:dyDescent="0.2">
      <c r="W2128" s="62"/>
      <c r="X2128" s="63"/>
    </row>
    <row r="2129" spans="23:24" x14ac:dyDescent="0.2">
      <c r="W2129" s="62"/>
      <c r="X2129" s="63"/>
    </row>
    <row r="2130" spans="23:24" x14ac:dyDescent="0.2">
      <c r="W2130" s="62"/>
      <c r="X2130" s="63"/>
    </row>
    <row r="2131" spans="23:24" x14ac:dyDescent="0.2">
      <c r="W2131" s="62"/>
      <c r="X2131" s="63"/>
    </row>
    <row r="2132" spans="23:24" x14ac:dyDescent="0.2">
      <c r="W2132" s="62"/>
      <c r="X2132" s="63"/>
    </row>
    <row r="2133" spans="23:24" x14ac:dyDescent="0.2">
      <c r="W2133" s="62"/>
      <c r="X2133" s="63"/>
    </row>
    <row r="2134" spans="23:24" x14ac:dyDescent="0.2">
      <c r="W2134" s="62"/>
      <c r="X2134" s="63"/>
    </row>
    <row r="2135" spans="23:24" x14ac:dyDescent="0.2">
      <c r="W2135" s="62"/>
      <c r="X2135" s="63"/>
    </row>
    <row r="2136" spans="23:24" x14ac:dyDescent="0.2">
      <c r="W2136" s="62"/>
      <c r="X2136" s="63"/>
    </row>
    <row r="2137" spans="23:24" x14ac:dyDescent="0.2">
      <c r="W2137" s="62"/>
      <c r="X2137" s="63"/>
    </row>
    <row r="2138" spans="23:24" x14ac:dyDescent="0.2">
      <c r="W2138" s="62"/>
      <c r="X2138" s="63"/>
    </row>
    <row r="2139" spans="23:24" x14ac:dyDescent="0.2">
      <c r="W2139" s="62"/>
      <c r="X2139" s="63"/>
    </row>
    <row r="2140" spans="23:24" x14ac:dyDescent="0.2">
      <c r="W2140" s="62"/>
      <c r="X2140" s="63"/>
    </row>
    <row r="2141" spans="23:24" x14ac:dyDescent="0.2">
      <c r="W2141" s="62"/>
      <c r="X2141" s="63"/>
    </row>
    <row r="2142" spans="23:24" x14ac:dyDescent="0.2">
      <c r="W2142" s="62"/>
      <c r="X2142" s="63"/>
    </row>
    <row r="2143" spans="23:24" x14ac:dyDescent="0.2">
      <c r="W2143" s="62"/>
      <c r="X2143" s="63"/>
    </row>
    <row r="2144" spans="23:24" x14ac:dyDescent="0.2">
      <c r="W2144" s="62"/>
      <c r="X2144" s="63"/>
    </row>
    <row r="2145" spans="23:24" x14ac:dyDescent="0.2">
      <c r="W2145" s="62"/>
      <c r="X2145" s="63"/>
    </row>
    <row r="2146" spans="23:24" x14ac:dyDescent="0.2">
      <c r="W2146" s="62"/>
      <c r="X2146" s="63"/>
    </row>
    <row r="2147" spans="23:24" x14ac:dyDescent="0.2">
      <c r="W2147" s="62"/>
      <c r="X2147" s="63"/>
    </row>
    <row r="2148" spans="23:24" x14ac:dyDescent="0.2">
      <c r="W2148" s="62"/>
      <c r="X2148" s="63"/>
    </row>
    <row r="2149" spans="23:24" x14ac:dyDescent="0.2">
      <c r="W2149" s="62"/>
      <c r="X2149" s="63"/>
    </row>
    <row r="2150" spans="23:24" x14ac:dyDescent="0.2">
      <c r="W2150" s="62"/>
      <c r="X2150" s="63"/>
    </row>
    <row r="2151" spans="23:24" x14ac:dyDescent="0.2">
      <c r="W2151" s="62"/>
      <c r="X2151" s="63"/>
    </row>
    <row r="2152" spans="23:24" x14ac:dyDescent="0.2">
      <c r="W2152" s="62"/>
      <c r="X2152" s="63"/>
    </row>
    <row r="2153" spans="23:24" x14ac:dyDescent="0.2">
      <c r="W2153" s="62"/>
      <c r="X2153" s="63"/>
    </row>
    <row r="2154" spans="23:24" x14ac:dyDescent="0.2">
      <c r="W2154" s="62"/>
      <c r="X2154" s="63"/>
    </row>
    <row r="2155" spans="23:24" x14ac:dyDescent="0.2">
      <c r="W2155" s="62"/>
      <c r="X2155" s="63"/>
    </row>
    <row r="2156" spans="23:24" x14ac:dyDescent="0.2">
      <c r="W2156" s="62"/>
      <c r="X2156" s="63"/>
    </row>
    <row r="2157" spans="23:24" x14ac:dyDescent="0.2">
      <c r="W2157" s="62"/>
      <c r="X2157" s="63"/>
    </row>
    <row r="2158" spans="23:24" x14ac:dyDescent="0.2">
      <c r="W2158" s="62"/>
      <c r="X2158" s="63"/>
    </row>
    <row r="2159" spans="23:24" x14ac:dyDescent="0.2">
      <c r="W2159" s="62"/>
      <c r="X2159" s="63"/>
    </row>
    <row r="2160" spans="23:24" x14ac:dyDescent="0.2">
      <c r="W2160" s="62"/>
      <c r="X2160" s="63"/>
    </row>
    <row r="2161" spans="23:24" x14ac:dyDescent="0.2">
      <c r="W2161" s="62"/>
      <c r="X2161" s="63"/>
    </row>
    <row r="2162" spans="23:24" x14ac:dyDescent="0.2">
      <c r="W2162" s="62"/>
      <c r="X2162" s="63"/>
    </row>
    <row r="2163" spans="23:24" x14ac:dyDescent="0.2">
      <c r="W2163" s="62"/>
      <c r="X2163" s="63"/>
    </row>
    <row r="2164" spans="23:24" x14ac:dyDescent="0.2">
      <c r="W2164" s="62"/>
      <c r="X2164" s="63"/>
    </row>
    <row r="2165" spans="23:24" x14ac:dyDescent="0.2">
      <c r="W2165" s="62"/>
      <c r="X2165" s="63"/>
    </row>
    <row r="2166" spans="23:24" x14ac:dyDescent="0.2">
      <c r="W2166" s="62"/>
      <c r="X2166" s="63"/>
    </row>
    <row r="2167" spans="23:24" x14ac:dyDescent="0.2">
      <c r="W2167" s="62"/>
      <c r="X2167" s="63"/>
    </row>
    <row r="2168" spans="23:24" x14ac:dyDescent="0.2">
      <c r="W2168" s="62"/>
      <c r="X2168" s="63"/>
    </row>
    <row r="2169" spans="23:24" x14ac:dyDescent="0.2">
      <c r="W2169" s="62"/>
      <c r="X2169" s="63"/>
    </row>
    <row r="2170" spans="23:24" x14ac:dyDescent="0.2">
      <c r="W2170" s="62"/>
      <c r="X2170" s="63"/>
    </row>
    <row r="2171" spans="23:24" x14ac:dyDescent="0.2">
      <c r="W2171" s="62"/>
      <c r="X2171" s="63"/>
    </row>
    <row r="2172" spans="23:24" x14ac:dyDescent="0.2">
      <c r="W2172" s="62"/>
      <c r="X2172" s="63"/>
    </row>
    <row r="2173" spans="23:24" x14ac:dyDescent="0.2">
      <c r="W2173" s="62"/>
      <c r="X2173" s="63"/>
    </row>
    <row r="2174" spans="23:24" x14ac:dyDescent="0.2">
      <c r="W2174" s="62"/>
      <c r="X2174" s="63"/>
    </row>
    <row r="2175" spans="23:24" x14ac:dyDescent="0.2">
      <c r="W2175" s="62"/>
      <c r="X2175" s="63"/>
    </row>
    <row r="2176" spans="23:24" x14ac:dyDescent="0.2">
      <c r="W2176" s="62"/>
      <c r="X2176" s="63"/>
    </row>
    <row r="2177" spans="23:24" x14ac:dyDescent="0.2">
      <c r="W2177" s="62"/>
      <c r="X2177" s="63"/>
    </row>
    <row r="2178" spans="23:24" x14ac:dyDescent="0.2">
      <c r="W2178" s="62"/>
      <c r="X2178" s="63"/>
    </row>
    <row r="2179" spans="23:24" x14ac:dyDescent="0.2">
      <c r="W2179" s="62"/>
      <c r="X2179" s="63"/>
    </row>
    <row r="2180" spans="23:24" x14ac:dyDescent="0.2">
      <c r="W2180" s="62"/>
      <c r="X2180" s="63"/>
    </row>
    <row r="2181" spans="23:24" x14ac:dyDescent="0.2">
      <c r="W2181" s="62"/>
      <c r="X2181" s="63"/>
    </row>
    <row r="2182" spans="23:24" x14ac:dyDescent="0.2">
      <c r="W2182" s="62"/>
      <c r="X2182" s="63"/>
    </row>
    <row r="2183" spans="23:24" x14ac:dyDescent="0.2">
      <c r="W2183" s="62"/>
      <c r="X2183" s="63"/>
    </row>
    <row r="2184" spans="23:24" x14ac:dyDescent="0.2">
      <c r="W2184" s="62"/>
      <c r="X2184" s="63"/>
    </row>
    <row r="2185" spans="23:24" x14ac:dyDescent="0.2">
      <c r="W2185" s="62"/>
      <c r="X2185" s="63"/>
    </row>
    <row r="2186" spans="23:24" x14ac:dyDescent="0.2">
      <c r="W2186" s="62"/>
      <c r="X2186" s="63"/>
    </row>
    <row r="2187" spans="23:24" x14ac:dyDescent="0.2">
      <c r="W2187" s="62"/>
      <c r="X2187" s="63"/>
    </row>
    <row r="2188" spans="23:24" x14ac:dyDescent="0.2">
      <c r="W2188" s="62"/>
      <c r="X2188" s="63"/>
    </row>
    <row r="2189" spans="23:24" x14ac:dyDescent="0.2">
      <c r="W2189" s="62"/>
      <c r="X2189" s="63"/>
    </row>
    <row r="2190" spans="23:24" x14ac:dyDescent="0.2">
      <c r="W2190" s="62"/>
      <c r="X2190" s="63"/>
    </row>
    <row r="2191" spans="23:24" x14ac:dyDescent="0.2">
      <c r="W2191" s="62"/>
      <c r="X2191" s="63"/>
    </row>
    <row r="2192" spans="23:24" x14ac:dyDescent="0.2">
      <c r="W2192" s="62"/>
      <c r="X2192" s="63"/>
    </row>
    <row r="2193" spans="23:24" x14ac:dyDescent="0.2">
      <c r="W2193" s="62"/>
      <c r="X2193" s="63"/>
    </row>
    <row r="2194" spans="23:24" x14ac:dyDescent="0.2">
      <c r="W2194" s="62"/>
      <c r="X2194" s="63"/>
    </row>
    <row r="2195" spans="23:24" x14ac:dyDescent="0.2">
      <c r="W2195" s="62"/>
      <c r="X2195" s="63"/>
    </row>
    <row r="2196" spans="23:24" x14ac:dyDescent="0.2">
      <c r="W2196" s="62"/>
      <c r="X2196" s="63"/>
    </row>
    <row r="2197" spans="23:24" x14ac:dyDescent="0.2">
      <c r="W2197" s="62"/>
      <c r="X2197" s="63"/>
    </row>
    <row r="2198" spans="23:24" x14ac:dyDescent="0.2">
      <c r="W2198" s="62"/>
      <c r="X2198" s="63"/>
    </row>
    <row r="2199" spans="23:24" x14ac:dyDescent="0.2">
      <c r="W2199" s="62"/>
      <c r="X2199" s="63"/>
    </row>
    <row r="2200" spans="23:24" x14ac:dyDescent="0.2">
      <c r="W2200" s="62"/>
      <c r="X2200" s="63"/>
    </row>
    <row r="2201" spans="23:24" x14ac:dyDescent="0.2">
      <c r="W2201" s="62"/>
      <c r="X2201" s="63"/>
    </row>
    <row r="2202" spans="23:24" x14ac:dyDescent="0.2">
      <c r="W2202" s="62"/>
      <c r="X2202" s="63"/>
    </row>
    <row r="2203" spans="23:24" x14ac:dyDescent="0.2">
      <c r="W2203" s="62"/>
      <c r="X2203" s="63"/>
    </row>
    <row r="2204" spans="23:24" x14ac:dyDescent="0.2">
      <c r="W2204" s="62"/>
      <c r="X2204" s="63"/>
    </row>
    <row r="2205" spans="23:24" x14ac:dyDescent="0.2">
      <c r="W2205" s="62"/>
      <c r="X2205" s="63"/>
    </row>
    <row r="2206" spans="23:24" x14ac:dyDescent="0.2">
      <c r="W2206" s="62"/>
      <c r="X2206" s="63"/>
    </row>
    <row r="2207" spans="23:24" x14ac:dyDescent="0.2">
      <c r="W2207" s="62"/>
      <c r="X2207" s="63"/>
    </row>
    <row r="2208" spans="23:24" x14ac:dyDescent="0.2">
      <c r="W2208" s="62"/>
      <c r="X2208" s="63"/>
    </row>
    <row r="2209" spans="23:24" x14ac:dyDescent="0.2">
      <c r="W2209" s="62"/>
      <c r="X2209" s="63"/>
    </row>
    <row r="2210" spans="23:24" x14ac:dyDescent="0.2">
      <c r="W2210" s="62"/>
      <c r="X2210" s="63"/>
    </row>
    <row r="2211" spans="23:24" x14ac:dyDescent="0.2">
      <c r="W2211" s="62"/>
      <c r="X2211" s="63"/>
    </row>
    <row r="2212" spans="23:24" x14ac:dyDescent="0.2">
      <c r="W2212" s="62"/>
      <c r="X2212" s="63"/>
    </row>
    <row r="2213" spans="23:24" x14ac:dyDescent="0.2">
      <c r="W2213" s="62"/>
      <c r="X2213" s="63"/>
    </row>
    <row r="2214" spans="23:24" x14ac:dyDescent="0.2">
      <c r="W2214" s="62"/>
      <c r="X2214" s="63"/>
    </row>
    <row r="2215" spans="23:24" x14ac:dyDescent="0.2">
      <c r="W2215" s="62"/>
      <c r="X2215" s="63"/>
    </row>
    <row r="2216" spans="23:24" x14ac:dyDescent="0.2">
      <c r="W2216" s="62"/>
      <c r="X2216" s="63"/>
    </row>
    <row r="2217" spans="23:24" x14ac:dyDescent="0.2">
      <c r="W2217" s="62"/>
      <c r="X2217" s="63"/>
    </row>
    <row r="2218" spans="23:24" x14ac:dyDescent="0.2">
      <c r="W2218" s="62"/>
      <c r="X2218" s="63"/>
    </row>
    <row r="2219" spans="23:24" x14ac:dyDescent="0.2">
      <c r="W2219" s="62"/>
      <c r="X2219" s="63"/>
    </row>
    <row r="2220" spans="23:24" x14ac:dyDescent="0.2">
      <c r="W2220" s="62"/>
      <c r="X2220" s="63"/>
    </row>
    <row r="2221" spans="23:24" x14ac:dyDescent="0.2">
      <c r="W2221" s="62"/>
      <c r="X2221" s="63"/>
    </row>
    <row r="2222" spans="23:24" x14ac:dyDescent="0.2">
      <c r="W2222" s="62"/>
      <c r="X2222" s="63"/>
    </row>
    <row r="2223" spans="23:24" x14ac:dyDescent="0.2">
      <c r="W2223" s="62"/>
      <c r="X2223" s="63"/>
    </row>
    <row r="2224" spans="23:24" x14ac:dyDescent="0.2">
      <c r="W2224" s="62"/>
      <c r="X2224" s="63"/>
    </row>
    <row r="2225" spans="23:24" x14ac:dyDescent="0.2">
      <c r="W2225" s="62"/>
      <c r="X2225" s="63"/>
    </row>
    <row r="2226" spans="23:24" x14ac:dyDescent="0.2">
      <c r="W2226" s="62"/>
      <c r="X2226" s="63"/>
    </row>
    <row r="2227" spans="23:24" x14ac:dyDescent="0.2">
      <c r="W2227" s="62"/>
      <c r="X2227" s="63"/>
    </row>
    <row r="2228" spans="23:24" x14ac:dyDescent="0.2">
      <c r="W2228" s="62"/>
      <c r="X2228" s="63"/>
    </row>
    <row r="2229" spans="23:24" x14ac:dyDescent="0.2">
      <c r="W2229" s="62"/>
      <c r="X2229" s="63"/>
    </row>
    <row r="2230" spans="23:24" x14ac:dyDescent="0.2">
      <c r="W2230" s="62"/>
      <c r="X2230" s="63"/>
    </row>
    <row r="2231" spans="23:24" x14ac:dyDescent="0.2">
      <c r="W2231" s="62"/>
      <c r="X2231" s="63"/>
    </row>
    <row r="2232" spans="23:24" x14ac:dyDescent="0.2">
      <c r="W2232" s="62"/>
      <c r="X2232" s="63"/>
    </row>
    <row r="2233" spans="23:24" x14ac:dyDescent="0.2">
      <c r="W2233" s="62"/>
      <c r="X2233" s="63"/>
    </row>
    <row r="2234" spans="23:24" x14ac:dyDescent="0.2">
      <c r="W2234" s="62"/>
      <c r="X2234" s="63"/>
    </row>
    <row r="2235" spans="23:24" x14ac:dyDescent="0.2">
      <c r="W2235" s="62"/>
      <c r="X2235" s="63"/>
    </row>
    <row r="2236" spans="23:24" x14ac:dyDescent="0.2">
      <c r="W2236" s="62"/>
      <c r="X2236" s="63"/>
    </row>
    <row r="2237" spans="23:24" x14ac:dyDescent="0.2">
      <c r="W2237" s="62"/>
      <c r="X2237" s="63"/>
    </row>
    <row r="2238" spans="23:24" x14ac:dyDescent="0.2">
      <c r="W2238" s="62"/>
      <c r="X2238" s="63"/>
    </row>
    <row r="2239" spans="23:24" x14ac:dyDescent="0.2">
      <c r="W2239" s="62"/>
      <c r="X2239" s="63"/>
    </row>
    <row r="2240" spans="23:24" x14ac:dyDescent="0.2">
      <c r="W2240" s="62"/>
      <c r="X2240" s="63"/>
    </row>
    <row r="2241" spans="23:24" x14ac:dyDescent="0.2">
      <c r="W2241" s="62"/>
      <c r="X2241" s="63"/>
    </row>
    <row r="2242" spans="23:24" x14ac:dyDescent="0.2">
      <c r="W2242" s="62"/>
      <c r="X2242" s="63"/>
    </row>
    <row r="2243" spans="23:24" x14ac:dyDescent="0.2">
      <c r="W2243" s="62"/>
      <c r="X2243" s="63"/>
    </row>
    <row r="2244" spans="23:24" x14ac:dyDescent="0.2">
      <c r="W2244" s="62"/>
      <c r="X2244" s="63"/>
    </row>
    <row r="2245" spans="23:24" x14ac:dyDescent="0.2">
      <c r="W2245" s="62"/>
      <c r="X2245" s="63"/>
    </row>
    <row r="2246" spans="23:24" x14ac:dyDescent="0.2">
      <c r="W2246" s="62"/>
      <c r="X2246" s="63"/>
    </row>
    <row r="2247" spans="23:24" x14ac:dyDescent="0.2">
      <c r="W2247" s="62"/>
      <c r="X2247" s="63"/>
    </row>
    <row r="2248" spans="23:24" x14ac:dyDescent="0.2">
      <c r="W2248" s="62"/>
      <c r="X2248" s="63"/>
    </row>
    <row r="2249" spans="23:24" x14ac:dyDescent="0.2">
      <c r="W2249" s="62"/>
      <c r="X2249" s="63"/>
    </row>
    <row r="2250" spans="23:24" x14ac:dyDescent="0.2">
      <c r="W2250" s="62"/>
      <c r="X2250" s="63"/>
    </row>
    <row r="2251" spans="23:24" x14ac:dyDescent="0.2">
      <c r="W2251" s="62"/>
      <c r="X2251" s="63"/>
    </row>
    <row r="2252" spans="23:24" x14ac:dyDescent="0.2">
      <c r="W2252" s="62"/>
      <c r="X2252" s="63"/>
    </row>
    <row r="2253" spans="23:24" x14ac:dyDescent="0.2">
      <c r="W2253" s="62"/>
      <c r="X2253" s="63"/>
    </row>
    <row r="2254" spans="23:24" x14ac:dyDescent="0.2">
      <c r="W2254" s="62"/>
      <c r="X2254" s="63"/>
    </row>
    <row r="2255" spans="23:24" x14ac:dyDescent="0.2">
      <c r="W2255" s="62"/>
      <c r="X2255" s="63"/>
    </row>
    <row r="2256" spans="23:24" x14ac:dyDescent="0.2">
      <c r="W2256" s="62"/>
      <c r="X2256" s="63"/>
    </row>
    <row r="2257" spans="23:24" x14ac:dyDescent="0.2">
      <c r="W2257" s="62"/>
      <c r="X2257" s="63"/>
    </row>
    <row r="2258" spans="23:24" x14ac:dyDescent="0.2">
      <c r="W2258" s="62"/>
      <c r="X2258" s="63"/>
    </row>
    <row r="2259" spans="23:24" x14ac:dyDescent="0.2">
      <c r="W2259" s="62"/>
      <c r="X2259" s="63"/>
    </row>
    <row r="2260" spans="23:24" x14ac:dyDescent="0.2">
      <c r="W2260" s="62"/>
      <c r="X2260" s="63"/>
    </row>
    <row r="2261" spans="23:24" x14ac:dyDescent="0.2">
      <c r="W2261" s="62"/>
      <c r="X2261" s="63"/>
    </row>
    <row r="2262" spans="23:24" x14ac:dyDescent="0.2">
      <c r="W2262" s="62"/>
      <c r="X2262" s="63"/>
    </row>
    <row r="2263" spans="23:24" x14ac:dyDescent="0.2">
      <c r="W2263" s="62"/>
      <c r="X2263" s="63"/>
    </row>
    <row r="2264" spans="23:24" x14ac:dyDescent="0.2">
      <c r="W2264" s="62"/>
      <c r="X2264" s="63"/>
    </row>
    <row r="2265" spans="23:24" x14ac:dyDescent="0.2">
      <c r="W2265" s="62"/>
      <c r="X2265" s="63"/>
    </row>
    <row r="2266" spans="23:24" x14ac:dyDescent="0.2">
      <c r="W2266" s="62"/>
      <c r="X2266" s="63"/>
    </row>
    <row r="2267" spans="23:24" x14ac:dyDescent="0.2">
      <c r="W2267" s="62"/>
      <c r="X2267" s="63"/>
    </row>
    <row r="2268" spans="23:24" x14ac:dyDescent="0.2">
      <c r="W2268" s="62"/>
      <c r="X2268" s="63"/>
    </row>
    <row r="2269" spans="23:24" x14ac:dyDescent="0.2">
      <c r="W2269" s="62"/>
      <c r="X2269" s="63"/>
    </row>
    <row r="2270" spans="23:24" x14ac:dyDescent="0.2">
      <c r="W2270" s="62"/>
      <c r="X2270" s="63"/>
    </row>
    <row r="2271" spans="23:24" x14ac:dyDescent="0.2">
      <c r="W2271" s="62"/>
      <c r="X2271" s="63"/>
    </row>
    <row r="2272" spans="23:24" x14ac:dyDescent="0.2">
      <c r="W2272" s="62"/>
      <c r="X2272" s="63"/>
    </row>
    <row r="2273" spans="23:24" x14ac:dyDescent="0.2">
      <c r="W2273" s="62"/>
      <c r="X2273" s="63"/>
    </row>
    <row r="2274" spans="23:24" x14ac:dyDescent="0.2">
      <c r="W2274" s="62"/>
      <c r="X2274" s="63"/>
    </row>
    <row r="2275" spans="23:24" x14ac:dyDescent="0.2">
      <c r="W2275" s="62"/>
      <c r="X2275" s="63"/>
    </row>
    <row r="2276" spans="23:24" x14ac:dyDescent="0.2">
      <c r="W2276" s="62"/>
      <c r="X2276" s="63"/>
    </row>
    <row r="2277" spans="23:24" x14ac:dyDescent="0.2">
      <c r="W2277" s="62"/>
      <c r="X2277" s="63"/>
    </row>
    <row r="2278" spans="23:24" x14ac:dyDescent="0.2">
      <c r="W2278" s="62"/>
      <c r="X2278" s="63"/>
    </row>
    <row r="2279" spans="23:24" x14ac:dyDescent="0.2">
      <c r="W2279" s="62"/>
      <c r="X2279" s="63"/>
    </row>
    <row r="2280" spans="23:24" x14ac:dyDescent="0.2">
      <c r="W2280" s="62"/>
      <c r="X2280" s="63"/>
    </row>
    <row r="2281" spans="23:24" x14ac:dyDescent="0.2">
      <c r="W2281" s="62"/>
      <c r="X2281" s="63"/>
    </row>
    <row r="2282" spans="23:24" x14ac:dyDescent="0.2">
      <c r="W2282" s="62"/>
      <c r="X2282" s="63"/>
    </row>
    <row r="2283" spans="23:24" x14ac:dyDescent="0.2">
      <c r="W2283" s="62"/>
      <c r="X2283" s="63"/>
    </row>
    <row r="2284" spans="23:24" x14ac:dyDescent="0.2">
      <c r="W2284" s="62"/>
      <c r="X2284" s="63"/>
    </row>
    <row r="2285" spans="23:24" x14ac:dyDescent="0.2">
      <c r="W2285" s="62"/>
      <c r="X2285" s="63"/>
    </row>
    <row r="2286" spans="23:24" x14ac:dyDescent="0.2">
      <c r="W2286" s="62"/>
      <c r="X2286" s="63"/>
    </row>
    <row r="2287" spans="23:24" x14ac:dyDescent="0.2">
      <c r="W2287" s="62"/>
      <c r="X2287" s="63"/>
    </row>
    <row r="2288" spans="23:24" x14ac:dyDescent="0.2">
      <c r="W2288" s="62"/>
      <c r="X2288" s="63"/>
    </row>
    <row r="2289" spans="23:24" x14ac:dyDescent="0.2">
      <c r="W2289" s="62"/>
      <c r="X2289" s="63"/>
    </row>
    <row r="2290" spans="23:24" x14ac:dyDescent="0.2">
      <c r="W2290" s="62"/>
      <c r="X2290" s="63"/>
    </row>
    <row r="2291" spans="23:24" x14ac:dyDescent="0.2">
      <c r="W2291" s="62"/>
      <c r="X2291" s="63"/>
    </row>
    <row r="2292" spans="23:24" x14ac:dyDescent="0.2">
      <c r="W2292" s="62"/>
      <c r="X2292" s="63"/>
    </row>
    <row r="2293" spans="23:24" x14ac:dyDescent="0.2">
      <c r="W2293" s="62"/>
      <c r="X2293" s="63"/>
    </row>
    <row r="2294" spans="23:24" x14ac:dyDescent="0.2">
      <c r="W2294" s="62"/>
      <c r="X2294" s="63"/>
    </row>
    <row r="2295" spans="23:24" x14ac:dyDescent="0.2">
      <c r="W2295" s="62"/>
      <c r="X2295" s="63"/>
    </row>
    <row r="2296" spans="23:24" x14ac:dyDescent="0.2">
      <c r="W2296" s="62"/>
      <c r="X2296" s="63"/>
    </row>
    <row r="2297" spans="23:24" x14ac:dyDescent="0.2">
      <c r="W2297" s="62"/>
      <c r="X2297" s="63"/>
    </row>
    <row r="2298" spans="23:24" x14ac:dyDescent="0.2">
      <c r="W2298" s="62"/>
      <c r="X2298" s="63"/>
    </row>
    <row r="2299" spans="23:24" x14ac:dyDescent="0.2">
      <c r="W2299" s="62"/>
      <c r="X2299" s="63"/>
    </row>
    <row r="2300" spans="23:24" x14ac:dyDescent="0.2">
      <c r="W2300" s="62"/>
      <c r="X2300" s="63"/>
    </row>
    <row r="2301" spans="23:24" x14ac:dyDescent="0.2">
      <c r="W2301" s="62"/>
      <c r="X2301" s="63"/>
    </row>
    <row r="2302" spans="23:24" x14ac:dyDescent="0.2">
      <c r="W2302" s="62"/>
      <c r="X2302" s="63"/>
    </row>
    <row r="2303" spans="23:24" x14ac:dyDescent="0.2">
      <c r="W2303" s="62"/>
      <c r="X2303" s="63"/>
    </row>
    <row r="2304" spans="23:24" x14ac:dyDescent="0.2">
      <c r="W2304" s="62"/>
      <c r="X2304" s="63"/>
    </row>
    <row r="2305" spans="23:24" x14ac:dyDescent="0.2">
      <c r="W2305" s="62"/>
      <c r="X2305" s="63"/>
    </row>
    <row r="2306" spans="23:24" x14ac:dyDescent="0.2">
      <c r="W2306" s="62"/>
      <c r="X2306" s="63"/>
    </row>
    <row r="2307" spans="23:24" x14ac:dyDescent="0.2">
      <c r="W2307" s="62"/>
      <c r="X2307" s="63"/>
    </row>
    <row r="2308" spans="23:24" x14ac:dyDescent="0.2">
      <c r="W2308" s="62"/>
      <c r="X2308" s="63"/>
    </row>
    <row r="2309" spans="23:24" x14ac:dyDescent="0.2">
      <c r="W2309" s="62"/>
      <c r="X2309" s="63"/>
    </row>
    <row r="2310" spans="23:24" x14ac:dyDescent="0.2">
      <c r="W2310" s="62"/>
      <c r="X2310" s="63"/>
    </row>
    <row r="2311" spans="23:24" x14ac:dyDescent="0.2">
      <c r="W2311" s="62"/>
      <c r="X2311" s="63"/>
    </row>
    <row r="2312" spans="23:24" x14ac:dyDescent="0.2">
      <c r="W2312" s="62"/>
      <c r="X2312" s="63"/>
    </row>
    <row r="2313" spans="23:24" x14ac:dyDescent="0.2">
      <c r="W2313" s="62"/>
      <c r="X2313" s="63"/>
    </row>
    <row r="2314" spans="23:24" x14ac:dyDescent="0.2">
      <c r="W2314" s="62"/>
      <c r="X2314" s="63"/>
    </row>
    <row r="2315" spans="23:24" x14ac:dyDescent="0.2">
      <c r="W2315" s="62"/>
      <c r="X2315" s="63"/>
    </row>
    <row r="2316" spans="23:24" x14ac:dyDescent="0.2">
      <c r="W2316" s="62"/>
      <c r="X2316" s="63"/>
    </row>
    <row r="2317" spans="23:24" x14ac:dyDescent="0.2">
      <c r="W2317" s="62"/>
      <c r="X2317" s="63"/>
    </row>
    <row r="2318" spans="23:24" x14ac:dyDescent="0.2">
      <c r="W2318" s="62"/>
      <c r="X2318" s="63"/>
    </row>
    <row r="2319" spans="23:24" x14ac:dyDescent="0.2">
      <c r="W2319" s="62"/>
      <c r="X2319" s="63"/>
    </row>
    <row r="2320" spans="23:24" x14ac:dyDescent="0.2">
      <c r="W2320" s="62"/>
      <c r="X2320" s="63"/>
    </row>
    <row r="2321" spans="23:24" x14ac:dyDescent="0.2">
      <c r="W2321" s="62"/>
      <c r="X2321" s="63"/>
    </row>
    <row r="2322" spans="23:24" x14ac:dyDescent="0.2">
      <c r="W2322" s="62"/>
      <c r="X2322" s="63"/>
    </row>
    <row r="2323" spans="23:24" x14ac:dyDescent="0.2">
      <c r="W2323" s="62"/>
      <c r="X2323" s="63"/>
    </row>
    <row r="2324" spans="23:24" x14ac:dyDescent="0.2">
      <c r="W2324" s="62"/>
      <c r="X2324" s="63"/>
    </row>
    <row r="2325" spans="23:24" x14ac:dyDescent="0.2">
      <c r="W2325" s="62"/>
      <c r="X2325" s="63"/>
    </row>
    <row r="2326" spans="23:24" x14ac:dyDescent="0.2">
      <c r="W2326" s="62"/>
      <c r="X2326" s="63"/>
    </row>
    <row r="2327" spans="23:24" x14ac:dyDescent="0.2">
      <c r="W2327" s="62"/>
      <c r="X2327" s="63"/>
    </row>
    <row r="2328" spans="23:24" x14ac:dyDescent="0.2">
      <c r="W2328" s="62"/>
      <c r="X2328" s="63"/>
    </row>
    <row r="2329" spans="23:24" x14ac:dyDescent="0.2">
      <c r="W2329" s="62"/>
      <c r="X2329" s="63"/>
    </row>
    <row r="2330" spans="23:24" x14ac:dyDescent="0.2">
      <c r="W2330" s="62"/>
      <c r="X2330" s="63"/>
    </row>
    <row r="2331" spans="23:24" x14ac:dyDescent="0.2">
      <c r="W2331" s="62"/>
      <c r="X2331" s="63"/>
    </row>
    <row r="2332" spans="23:24" x14ac:dyDescent="0.2">
      <c r="W2332" s="62"/>
      <c r="X2332" s="63"/>
    </row>
    <row r="2333" spans="23:24" x14ac:dyDescent="0.2">
      <c r="W2333" s="62"/>
      <c r="X2333" s="63"/>
    </row>
    <row r="2334" spans="23:24" x14ac:dyDescent="0.2">
      <c r="W2334" s="62"/>
      <c r="X2334" s="63"/>
    </row>
    <row r="2335" spans="23:24" x14ac:dyDescent="0.2">
      <c r="W2335" s="62"/>
      <c r="X2335" s="63"/>
    </row>
    <row r="2336" spans="23:24" x14ac:dyDescent="0.2">
      <c r="W2336" s="62"/>
      <c r="X2336" s="63"/>
    </row>
    <row r="2337" spans="23:24" x14ac:dyDescent="0.2">
      <c r="W2337" s="62"/>
      <c r="X2337" s="63"/>
    </row>
    <row r="2338" spans="23:24" x14ac:dyDescent="0.2">
      <c r="W2338" s="62"/>
      <c r="X2338" s="63"/>
    </row>
    <row r="2339" spans="23:24" x14ac:dyDescent="0.2">
      <c r="W2339" s="62"/>
      <c r="X2339" s="63"/>
    </row>
    <row r="2340" spans="23:24" x14ac:dyDescent="0.2">
      <c r="W2340" s="62"/>
      <c r="X2340" s="63"/>
    </row>
    <row r="2341" spans="23:24" x14ac:dyDescent="0.2">
      <c r="W2341" s="62"/>
      <c r="X2341" s="63"/>
    </row>
    <row r="2342" spans="23:24" x14ac:dyDescent="0.2">
      <c r="W2342" s="62"/>
      <c r="X2342" s="63"/>
    </row>
    <row r="2343" spans="23:24" x14ac:dyDescent="0.2">
      <c r="W2343" s="62"/>
      <c r="X2343" s="63"/>
    </row>
    <row r="2344" spans="23:24" x14ac:dyDescent="0.2">
      <c r="W2344" s="62"/>
      <c r="X2344" s="63"/>
    </row>
    <row r="2345" spans="23:24" x14ac:dyDescent="0.2">
      <c r="W2345" s="62"/>
      <c r="X2345" s="63"/>
    </row>
    <row r="2346" spans="23:24" x14ac:dyDescent="0.2">
      <c r="W2346" s="62"/>
      <c r="X2346" s="63"/>
    </row>
    <row r="2347" spans="23:24" x14ac:dyDescent="0.2">
      <c r="W2347" s="62"/>
      <c r="X2347" s="63"/>
    </row>
    <row r="2348" spans="23:24" x14ac:dyDescent="0.2">
      <c r="W2348" s="62"/>
      <c r="X2348" s="63"/>
    </row>
    <row r="2349" spans="23:24" x14ac:dyDescent="0.2">
      <c r="W2349" s="62"/>
      <c r="X2349" s="63"/>
    </row>
    <row r="2350" spans="23:24" x14ac:dyDescent="0.2">
      <c r="W2350" s="62"/>
      <c r="X2350" s="63"/>
    </row>
    <row r="2351" spans="23:24" x14ac:dyDescent="0.2">
      <c r="W2351" s="62"/>
      <c r="X2351" s="63"/>
    </row>
    <row r="2352" spans="23:24" x14ac:dyDescent="0.2">
      <c r="W2352" s="62"/>
      <c r="X2352" s="63"/>
    </row>
    <row r="2353" spans="23:24" x14ac:dyDescent="0.2">
      <c r="W2353" s="62"/>
      <c r="X2353" s="63"/>
    </row>
    <row r="2354" spans="23:24" x14ac:dyDescent="0.2">
      <c r="W2354" s="62"/>
      <c r="X2354" s="63"/>
    </row>
    <row r="2355" spans="23:24" x14ac:dyDescent="0.2">
      <c r="W2355" s="62"/>
      <c r="X2355" s="63"/>
    </row>
    <row r="2356" spans="23:24" x14ac:dyDescent="0.2">
      <c r="W2356" s="62"/>
      <c r="X2356" s="63"/>
    </row>
    <row r="2357" spans="23:24" x14ac:dyDescent="0.2">
      <c r="W2357" s="62"/>
      <c r="X2357" s="63"/>
    </row>
    <row r="2358" spans="23:24" x14ac:dyDescent="0.2">
      <c r="W2358" s="62"/>
      <c r="X2358" s="63"/>
    </row>
    <row r="2359" spans="23:24" x14ac:dyDescent="0.2">
      <c r="W2359" s="62"/>
      <c r="X2359" s="63"/>
    </row>
    <row r="2360" spans="23:24" x14ac:dyDescent="0.2">
      <c r="W2360" s="62"/>
      <c r="X2360" s="63"/>
    </row>
    <row r="2361" spans="23:24" x14ac:dyDescent="0.2">
      <c r="W2361" s="62"/>
      <c r="X2361" s="63"/>
    </row>
    <row r="2362" spans="23:24" x14ac:dyDescent="0.2">
      <c r="W2362" s="62"/>
      <c r="X2362" s="63"/>
    </row>
    <row r="2363" spans="23:24" x14ac:dyDescent="0.2">
      <c r="W2363" s="62"/>
      <c r="X2363" s="63"/>
    </row>
    <row r="2364" spans="23:24" x14ac:dyDescent="0.2">
      <c r="W2364" s="62"/>
      <c r="X2364" s="63"/>
    </row>
    <row r="2365" spans="23:24" x14ac:dyDescent="0.2">
      <c r="W2365" s="62"/>
      <c r="X2365" s="63"/>
    </row>
    <row r="2366" spans="23:24" x14ac:dyDescent="0.2">
      <c r="W2366" s="62"/>
      <c r="X2366" s="63"/>
    </row>
    <row r="2367" spans="23:24" x14ac:dyDescent="0.2">
      <c r="W2367" s="62"/>
      <c r="X2367" s="63"/>
    </row>
    <row r="2368" spans="23:24" x14ac:dyDescent="0.2">
      <c r="W2368" s="62"/>
      <c r="X2368" s="63"/>
    </row>
    <row r="2369" spans="23:24" x14ac:dyDescent="0.2">
      <c r="W2369" s="62"/>
      <c r="X2369" s="63"/>
    </row>
    <row r="2370" spans="23:24" x14ac:dyDescent="0.2">
      <c r="W2370" s="62"/>
      <c r="X2370" s="63"/>
    </row>
    <row r="2371" spans="23:24" x14ac:dyDescent="0.2">
      <c r="W2371" s="62"/>
      <c r="X2371" s="63"/>
    </row>
    <row r="2372" spans="23:24" x14ac:dyDescent="0.2">
      <c r="W2372" s="62"/>
      <c r="X2372" s="63"/>
    </row>
    <row r="2373" spans="23:24" x14ac:dyDescent="0.2">
      <c r="W2373" s="62"/>
      <c r="X2373" s="63"/>
    </row>
    <row r="2374" spans="23:24" x14ac:dyDescent="0.2">
      <c r="W2374" s="62"/>
      <c r="X2374" s="63"/>
    </row>
    <row r="2375" spans="23:24" x14ac:dyDescent="0.2">
      <c r="W2375" s="62"/>
      <c r="X2375" s="63"/>
    </row>
    <row r="2376" spans="23:24" x14ac:dyDescent="0.2">
      <c r="W2376" s="62"/>
      <c r="X2376" s="63"/>
    </row>
    <row r="2377" spans="23:24" x14ac:dyDescent="0.2">
      <c r="W2377" s="62"/>
      <c r="X2377" s="63"/>
    </row>
    <row r="2378" spans="23:24" x14ac:dyDescent="0.2">
      <c r="W2378" s="62"/>
      <c r="X2378" s="63"/>
    </row>
    <row r="2379" spans="23:24" x14ac:dyDescent="0.2">
      <c r="W2379" s="62"/>
      <c r="X2379" s="63"/>
    </row>
    <row r="2380" spans="23:24" x14ac:dyDescent="0.2">
      <c r="W2380" s="62"/>
      <c r="X2380" s="63"/>
    </row>
    <row r="2381" spans="23:24" x14ac:dyDescent="0.2">
      <c r="W2381" s="62"/>
      <c r="X2381" s="63"/>
    </row>
    <row r="2382" spans="23:24" x14ac:dyDescent="0.2">
      <c r="W2382" s="62"/>
      <c r="X2382" s="63"/>
    </row>
    <row r="2383" spans="23:24" x14ac:dyDescent="0.2">
      <c r="W2383" s="62"/>
      <c r="X2383" s="63"/>
    </row>
    <row r="2384" spans="23:24" x14ac:dyDescent="0.2">
      <c r="W2384" s="62"/>
      <c r="X2384" s="63"/>
    </row>
    <row r="2385" spans="23:24" x14ac:dyDescent="0.2">
      <c r="W2385" s="62"/>
      <c r="X2385" s="63"/>
    </row>
    <row r="2386" spans="23:24" x14ac:dyDescent="0.2">
      <c r="W2386" s="62"/>
      <c r="X2386" s="63"/>
    </row>
    <row r="2387" spans="23:24" x14ac:dyDescent="0.2">
      <c r="W2387" s="62"/>
      <c r="X2387" s="63"/>
    </row>
    <row r="2388" spans="23:24" x14ac:dyDescent="0.2">
      <c r="W2388" s="62"/>
      <c r="X2388" s="63"/>
    </row>
    <row r="2389" spans="23:24" x14ac:dyDescent="0.2">
      <c r="W2389" s="62"/>
      <c r="X2389" s="63"/>
    </row>
    <row r="2390" spans="23:24" x14ac:dyDescent="0.2">
      <c r="W2390" s="62"/>
      <c r="X2390" s="63"/>
    </row>
    <row r="2391" spans="23:24" x14ac:dyDescent="0.2">
      <c r="W2391" s="62"/>
      <c r="X2391" s="63"/>
    </row>
    <row r="2392" spans="23:24" x14ac:dyDescent="0.2">
      <c r="W2392" s="62"/>
      <c r="X2392" s="63"/>
    </row>
    <row r="2393" spans="23:24" x14ac:dyDescent="0.2">
      <c r="W2393" s="62"/>
      <c r="X2393" s="63"/>
    </row>
    <row r="2394" spans="23:24" x14ac:dyDescent="0.2">
      <c r="W2394" s="62"/>
      <c r="X2394" s="63"/>
    </row>
    <row r="2395" spans="23:24" x14ac:dyDescent="0.2">
      <c r="W2395" s="62"/>
      <c r="X2395" s="63"/>
    </row>
    <row r="2396" spans="23:24" x14ac:dyDescent="0.2">
      <c r="W2396" s="62"/>
      <c r="X2396" s="63"/>
    </row>
    <row r="2397" spans="23:24" x14ac:dyDescent="0.2">
      <c r="W2397" s="62"/>
      <c r="X2397" s="63"/>
    </row>
    <row r="2398" spans="23:24" x14ac:dyDescent="0.2">
      <c r="W2398" s="62"/>
      <c r="X2398" s="63"/>
    </row>
    <row r="2399" spans="23:24" x14ac:dyDescent="0.2">
      <c r="W2399" s="62"/>
      <c r="X2399" s="63"/>
    </row>
    <row r="2400" spans="23:24" x14ac:dyDescent="0.2">
      <c r="W2400" s="62"/>
      <c r="X2400" s="63"/>
    </row>
    <row r="2401" spans="23:24" x14ac:dyDescent="0.2">
      <c r="W2401" s="62"/>
      <c r="X2401" s="63"/>
    </row>
    <row r="2402" spans="23:24" x14ac:dyDescent="0.2">
      <c r="W2402" s="62"/>
      <c r="X2402" s="63"/>
    </row>
    <row r="2403" spans="23:24" x14ac:dyDescent="0.2">
      <c r="W2403" s="62"/>
      <c r="X2403" s="63"/>
    </row>
    <row r="2404" spans="23:24" x14ac:dyDescent="0.2">
      <c r="W2404" s="62"/>
      <c r="X2404" s="63"/>
    </row>
    <row r="2405" spans="23:24" x14ac:dyDescent="0.2">
      <c r="W2405" s="62"/>
      <c r="X2405" s="63"/>
    </row>
    <row r="2406" spans="23:24" x14ac:dyDescent="0.2">
      <c r="W2406" s="62"/>
      <c r="X2406" s="63"/>
    </row>
    <row r="2407" spans="23:24" x14ac:dyDescent="0.2">
      <c r="W2407" s="62"/>
      <c r="X2407" s="63"/>
    </row>
    <row r="2408" spans="23:24" x14ac:dyDescent="0.2">
      <c r="W2408" s="62"/>
      <c r="X2408" s="63"/>
    </row>
    <row r="2409" spans="23:24" x14ac:dyDescent="0.2">
      <c r="W2409" s="62"/>
      <c r="X2409" s="63"/>
    </row>
    <row r="2410" spans="23:24" x14ac:dyDescent="0.2">
      <c r="W2410" s="62"/>
      <c r="X2410" s="63"/>
    </row>
    <row r="2411" spans="23:24" x14ac:dyDescent="0.2">
      <c r="W2411" s="62"/>
      <c r="X2411" s="63"/>
    </row>
    <row r="2412" spans="23:24" x14ac:dyDescent="0.2">
      <c r="W2412" s="62"/>
      <c r="X2412" s="63"/>
    </row>
    <row r="2413" spans="23:24" x14ac:dyDescent="0.2">
      <c r="W2413" s="62"/>
      <c r="X2413" s="63"/>
    </row>
    <row r="2414" spans="23:24" x14ac:dyDescent="0.2">
      <c r="W2414" s="62"/>
      <c r="X2414" s="63"/>
    </row>
    <row r="2415" spans="23:24" x14ac:dyDescent="0.2">
      <c r="W2415" s="62"/>
      <c r="X2415" s="63"/>
    </row>
    <row r="2416" spans="23:24" x14ac:dyDescent="0.2">
      <c r="W2416" s="62"/>
      <c r="X2416" s="63"/>
    </row>
    <row r="2417" spans="23:24" x14ac:dyDescent="0.2">
      <c r="W2417" s="62"/>
      <c r="X2417" s="63"/>
    </row>
    <row r="2418" spans="23:24" x14ac:dyDescent="0.2">
      <c r="W2418" s="62"/>
      <c r="X2418" s="63"/>
    </row>
    <row r="2419" spans="23:24" x14ac:dyDescent="0.2">
      <c r="W2419" s="62"/>
      <c r="X2419" s="63"/>
    </row>
    <row r="2420" spans="23:24" x14ac:dyDescent="0.2">
      <c r="W2420" s="62"/>
      <c r="X2420" s="63"/>
    </row>
    <row r="2421" spans="23:24" x14ac:dyDescent="0.2">
      <c r="W2421" s="62"/>
      <c r="X2421" s="63"/>
    </row>
    <row r="2422" spans="23:24" x14ac:dyDescent="0.2">
      <c r="W2422" s="62"/>
      <c r="X2422" s="63"/>
    </row>
    <row r="2423" spans="23:24" x14ac:dyDescent="0.2">
      <c r="W2423" s="62"/>
      <c r="X2423" s="63"/>
    </row>
    <row r="2424" spans="23:24" x14ac:dyDescent="0.2">
      <c r="W2424" s="62"/>
      <c r="X2424" s="63"/>
    </row>
    <row r="2425" spans="23:24" x14ac:dyDescent="0.2">
      <c r="W2425" s="62"/>
      <c r="X2425" s="63"/>
    </row>
    <row r="2426" spans="23:24" x14ac:dyDescent="0.2">
      <c r="W2426" s="62"/>
      <c r="X2426" s="63"/>
    </row>
    <row r="2427" spans="23:24" x14ac:dyDescent="0.2">
      <c r="W2427" s="62"/>
      <c r="X2427" s="63"/>
    </row>
    <row r="2428" spans="23:24" x14ac:dyDescent="0.2">
      <c r="W2428" s="62"/>
      <c r="X2428" s="63"/>
    </row>
    <row r="2429" spans="23:24" x14ac:dyDescent="0.2">
      <c r="W2429" s="62"/>
      <c r="X2429" s="63"/>
    </row>
    <row r="2430" spans="23:24" x14ac:dyDescent="0.2">
      <c r="W2430" s="62"/>
      <c r="X2430" s="63"/>
    </row>
    <row r="2431" spans="23:24" x14ac:dyDescent="0.2">
      <c r="W2431" s="62"/>
      <c r="X2431" s="63"/>
    </row>
    <row r="2432" spans="23:24" x14ac:dyDescent="0.2">
      <c r="W2432" s="62"/>
      <c r="X2432" s="63"/>
    </row>
    <row r="2433" spans="23:24" x14ac:dyDescent="0.2">
      <c r="W2433" s="62"/>
      <c r="X2433" s="63"/>
    </row>
    <row r="2434" spans="23:24" x14ac:dyDescent="0.2">
      <c r="W2434" s="62"/>
      <c r="X2434" s="63"/>
    </row>
    <row r="2435" spans="23:24" x14ac:dyDescent="0.2">
      <c r="W2435" s="62"/>
      <c r="X2435" s="63"/>
    </row>
    <row r="2436" spans="23:24" x14ac:dyDescent="0.2">
      <c r="W2436" s="62"/>
      <c r="X2436" s="63"/>
    </row>
    <row r="2437" spans="23:24" x14ac:dyDescent="0.2">
      <c r="W2437" s="62"/>
      <c r="X2437" s="63"/>
    </row>
    <row r="2438" spans="23:24" x14ac:dyDescent="0.2">
      <c r="W2438" s="62"/>
      <c r="X2438" s="63"/>
    </row>
    <row r="2439" spans="23:24" x14ac:dyDescent="0.2">
      <c r="W2439" s="62"/>
      <c r="X2439" s="63"/>
    </row>
    <row r="2440" spans="23:24" x14ac:dyDescent="0.2">
      <c r="W2440" s="62"/>
      <c r="X2440" s="63"/>
    </row>
    <row r="2441" spans="23:24" x14ac:dyDescent="0.2">
      <c r="W2441" s="62"/>
      <c r="X2441" s="63"/>
    </row>
    <row r="2442" spans="23:24" x14ac:dyDescent="0.2">
      <c r="W2442" s="62"/>
      <c r="X2442" s="63"/>
    </row>
    <row r="2443" spans="23:24" x14ac:dyDescent="0.2">
      <c r="W2443" s="62"/>
      <c r="X2443" s="63"/>
    </row>
    <row r="2444" spans="23:24" x14ac:dyDescent="0.2">
      <c r="W2444" s="62"/>
      <c r="X2444" s="63"/>
    </row>
    <row r="2445" spans="23:24" x14ac:dyDescent="0.2">
      <c r="W2445" s="62"/>
      <c r="X2445" s="63"/>
    </row>
    <row r="2446" spans="23:24" x14ac:dyDescent="0.2">
      <c r="W2446" s="62"/>
      <c r="X2446" s="63"/>
    </row>
    <row r="2447" spans="23:24" x14ac:dyDescent="0.2">
      <c r="W2447" s="62"/>
      <c r="X2447" s="63"/>
    </row>
    <row r="2448" spans="23:24" x14ac:dyDescent="0.2">
      <c r="W2448" s="62"/>
      <c r="X2448" s="63"/>
    </row>
    <row r="2449" spans="23:24" x14ac:dyDescent="0.2">
      <c r="W2449" s="62"/>
      <c r="X2449" s="63"/>
    </row>
    <row r="2450" spans="23:24" x14ac:dyDescent="0.2">
      <c r="W2450" s="62"/>
      <c r="X2450" s="63"/>
    </row>
    <row r="2451" spans="23:24" x14ac:dyDescent="0.2">
      <c r="W2451" s="62"/>
      <c r="X2451" s="63"/>
    </row>
    <row r="2452" spans="23:24" x14ac:dyDescent="0.2">
      <c r="W2452" s="62"/>
      <c r="X2452" s="63"/>
    </row>
    <row r="2453" spans="23:24" x14ac:dyDescent="0.2">
      <c r="W2453" s="62"/>
      <c r="X2453" s="63"/>
    </row>
    <row r="2454" spans="23:24" x14ac:dyDescent="0.2">
      <c r="W2454" s="62"/>
      <c r="X2454" s="63"/>
    </row>
    <row r="2455" spans="23:24" x14ac:dyDescent="0.2">
      <c r="W2455" s="62"/>
      <c r="X2455" s="63"/>
    </row>
    <row r="2456" spans="23:24" x14ac:dyDescent="0.2">
      <c r="W2456" s="62"/>
      <c r="X2456" s="63"/>
    </row>
    <row r="2457" spans="23:24" x14ac:dyDescent="0.2">
      <c r="W2457" s="62"/>
      <c r="X2457" s="63"/>
    </row>
    <row r="2458" spans="23:24" x14ac:dyDescent="0.2">
      <c r="W2458" s="62"/>
      <c r="X2458" s="63"/>
    </row>
    <row r="2459" spans="23:24" x14ac:dyDescent="0.2">
      <c r="W2459" s="62"/>
      <c r="X2459" s="63"/>
    </row>
    <row r="2460" spans="23:24" x14ac:dyDescent="0.2">
      <c r="W2460" s="62"/>
      <c r="X2460" s="63"/>
    </row>
    <row r="2461" spans="23:24" x14ac:dyDescent="0.2">
      <c r="W2461" s="62"/>
      <c r="X2461" s="63"/>
    </row>
    <row r="2462" spans="23:24" x14ac:dyDescent="0.2">
      <c r="W2462" s="62"/>
      <c r="X2462" s="63"/>
    </row>
    <row r="2463" spans="23:24" x14ac:dyDescent="0.2">
      <c r="W2463" s="62"/>
      <c r="X2463" s="63"/>
    </row>
    <row r="2464" spans="23:24" x14ac:dyDescent="0.2">
      <c r="W2464" s="62"/>
      <c r="X2464" s="63"/>
    </row>
    <row r="2465" spans="23:24" x14ac:dyDescent="0.2">
      <c r="W2465" s="62"/>
      <c r="X2465" s="63"/>
    </row>
    <row r="2466" spans="23:24" x14ac:dyDescent="0.2">
      <c r="W2466" s="62"/>
      <c r="X2466" s="63"/>
    </row>
    <row r="2467" spans="23:24" x14ac:dyDescent="0.2">
      <c r="W2467" s="62"/>
      <c r="X2467" s="63"/>
    </row>
    <row r="2468" spans="23:24" x14ac:dyDescent="0.2">
      <c r="W2468" s="62"/>
      <c r="X2468" s="63"/>
    </row>
    <row r="2469" spans="23:24" x14ac:dyDescent="0.2">
      <c r="W2469" s="62"/>
      <c r="X2469" s="63"/>
    </row>
    <row r="2470" spans="23:24" x14ac:dyDescent="0.2">
      <c r="W2470" s="62"/>
      <c r="X2470" s="63"/>
    </row>
    <row r="2471" spans="23:24" x14ac:dyDescent="0.2">
      <c r="W2471" s="62"/>
      <c r="X2471" s="63"/>
    </row>
    <row r="2472" spans="23:24" x14ac:dyDescent="0.2">
      <c r="W2472" s="62"/>
      <c r="X2472" s="63"/>
    </row>
    <row r="2473" spans="23:24" x14ac:dyDescent="0.2">
      <c r="W2473" s="62"/>
      <c r="X2473" s="63"/>
    </row>
    <row r="2474" spans="23:24" x14ac:dyDescent="0.2">
      <c r="W2474" s="62"/>
      <c r="X2474" s="63"/>
    </row>
    <row r="2475" spans="23:24" x14ac:dyDescent="0.2">
      <c r="W2475" s="62"/>
      <c r="X2475" s="63"/>
    </row>
    <row r="2476" spans="23:24" x14ac:dyDescent="0.2">
      <c r="W2476" s="62"/>
      <c r="X2476" s="63"/>
    </row>
    <row r="2477" spans="23:24" x14ac:dyDescent="0.2">
      <c r="W2477" s="62"/>
      <c r="X2477" s="63"/>
    </row>
    <row r="2478" spans="23:24" x14ac:dyDescent="0.2">
      <c r="W2478" s="62"/>
      <c r="X2478" s="63"/>
    </row>
    <row r="2479" spans="23:24" x14ac:dyDescent="0.2">
      <c r="W2479" s="62"/>
      <c r="X2479" s="63"/>
    </row>
    <row r="2480" spans="23:24" x14ac:dyDescent="0.2">
      <c r="W2480" s="62"/>
      <c r="X2480" s="63"/>
    </row>
    <row r="2481" spans="23:24" x14ac:dyDescent="0.2">
      <c r="W2481" s="62"/>
      <c r="X2481" s="63"/>
    </row>
    <row r="2482" spans="23:24" x14ac:dyDescent="0.2">
      <c r="W2482" s="62"/>
      <c r="X2482" s="63"/>
    </row>
    <row r="2483" spans="23:24" x14ac:dyDescent="0.2">
      <c r="W2483" s="62"/>
      <c r="X2483" s="63"/>
    </row>
    <row r="2484" spans="23:24" x14ac:dyDescent="0.2">
      <c r="W2484" s="62"/>
      <c r="X2484" s="63"/>
    </row>
    <row r="2485" spans="23:24" x14ac:dyDescent="0.2">
      <c r="W2485" s="62"/>
      <c r="X2485" s="63"/>
    </row>
    <row r="2486" spans="23:24" x14ac:dyDescent="0.2">
      <c r="W2486" s="62"/>
      <c r="X2486" s="63"/>
    </row>
    <row r="2487" spans="23:24" x14ac:dyDescent="0.2">
      <c r="W2487" s="62"/>
      <c r="X2487" s="63"/>
    </row>
    <row r="2488" spans="23:24" x14ac:dyDescent="0.2">
      <c r="W2488" s="62"/>
      <c r="X2488" s="63"/>
    </row>
    <row r="2489" spans="23:24" x14ac:dyDescent="0.2">
      <c r="W2489" s="62"/>
      <c r="X2489" s="63"/>
    </row>
    <row r="2490" spans="23:24" x14ac:dyDescent="0.2">
      <c r="W2490" s="62"/>
      <c r="X2490" s="63"/>
    </row>
    <row r="2491" spans="23:24" x14ac:dyDescent="0.2">
      <c r="W2491" s="62"/>
      <c r="X2491" s="63"/>
    </row>
    <row r="2492" spans="23:24" x14ac:dyDescent="0.2">
      <c r="W2492" s="62"/>
      <c r="X2492" s="63"/>
    </row>
    <row r="2493" spans="23:24" x14ac:dyDescent="0.2">
      <c r="W2493" s="62"/>
      <c r="X2493" s="63"/>
    </row>
    <row r="2494" spans="23:24" x14ac:dyDescent="0.2">
      <c r="W2494" s="62"/>
      <c r="X2494" s="63"/>
    </row>
    <row r="2495" spans="23:24" x14ac:dyDescent="0.2">
      <c r="W2495" s="62"/>
      <c r="X2495" s="63"/>
    </row>
    <row r="2496" spans="23:24" x14ac:dyDescent="0.2">
      <c r="W2496" s="62"/>
      <c r="X2496" s="63"/>
    </row>
    <row r="2497" spans="23:24" x14ac:dyDescent="0.2">
      <c r="W2497" s="62"/>
      <c r="X2497" s="63"/>
    </row>
    <row r="2498" spans="23:24" x14ac:dyDescent="0.2">
      <c r="W2498" s="62"/>
      <c r="X2498" s="63"/>
    </row>
    <row r="2499" spans="23:24" x14ac:dyDescent="0.2">
      <c r="W2499" s="62"/>
      <c r="X2499" s="63"/>
    </row>
    <row r="2500" spans="23:24" x14ac:dyDescent="0.2">
      <c r="W2500" s="62"/>
      <c r="X2500" s="63"/>
    </row>
    <row r="2501" spans="23:24" x14ac:dyDescent="0.2">
      <c r="W2501" s="62"/>
      <c r="X2501" s="63"/>
    </row>
    <row r="2502" spans="23:24" x14ac:dyDescent="0.2">
      <c r="W2502" s="62"/>
      <c r="X2502" s="63"/>
    </row>
    <row r="2503" spans="23:24" x14ac:dyDescent="0.2">
      <c r="W2503" s="62"/>
      <c r="X2503" s="63"/>
    </row>
    <row r="2504" spans="23:24" x14ac:dyDescent="0.2">
      <c r="W2504" s="62"/>
      <c r="X2504" s="63"/>
    </row>
    <row r="2505" spans="23:24" x14ac:dyDescent="0.2">
      <c r="W2505" s="62"/>
      <c r="X2505" s="63"/>
    </row>
    <row r="2506" spans="23:24" x14ac:dyDescent="0.2">
      <c r="W2506" s="62"/>
      <c r="X2506" s="63"/>
    </row>
    <row r="2507" spans="23:24" x14ac:dyDescent="0.2">
      <c r="W2507" s="62"/>
      <c r="X2507" s="63"/>
    </row>
    <row r="2508" spans="23:24" x14ac:dyDescent="0.2">
      <c r="W2508" s="62"/>
      <c r="X2508" s="63"/>
    </row>
    <row r="2509" spans="23:24" x14ac:dyDescent="0.2">
      <c r="W2509" s="62"/>
      <c r="X2509" s="63"/>
    </row>
    <row r="2510" spans="23:24" x14ac:dyDescent="0.2">
      <c r="W2510" s="62"/>
      <c r="X2510" s="63"/>
    </row>
    <row r="2511" spans="23:24" x14ac:dyDescent="0.2">
      <c r="W2511" s="62"/>
      <c r="X2511" s="63"/>
    </row>
    <row r="2512" spans="23:24" x14ac:dyDescent="0.2">
      <c r="W2512" s="62"/>
      <c r="X2512" s="63"/>
    </row>
    <row r="2513" spans="23:24" x14ac:dyDescent="0.2">
      <c r="W2513" s="62"/>
      <c r="X2513" s="63"/>
    </row>
    <row r="2514" spans="23:24" x14ac:dyDescent="0.2">
      <c r="W2514" s="62"/>
      <c r="X2514" s="63"/>
    </row>
    <row r="2515" spans="23:24" x14ac:dyDescent="0.2">
      <c r="W2515" s="62"/>
      <c r="X2515" s="63"/>
    </row>
    <row r="2516" spans="23:24" x14ac:dyDescent="0.2">
      <c r="W2516" s="62"/>
      <c r="X2516" s="63"/>
    </row>
    <row r="2517" spans="23:24" x14ac:dyDescent="0.2">
      <c r="W2517" s="62"/>
      <c r="X2517" s="63"/>
    </row>
    <row r="2518" spans="23:24" x14ac:dyDescent="0.2">
      <c r="W2518" s="62"/>
      <c r="X2518" s="63"/>
    </row>
    <row r="2519" spans="23:24" x14ac:dyDescent="0.2">
      <c r="W2519" s="62"/>
      <c r="X2519" s="63"/>
    </row>
    <row r="2520" spans="23:24" x14ac:dyDescent="0.2">
      <c r="W2520" s="62"/>
      <c r="X2520" s="63"/>
    </row>
    <row r="2521" spans="23:24" x14ac:dyDescent="0.2">
      <c r="W2521" s="62"/>
      <c r="X2521" s="63"/>
    </row>
    <row r="2522" spans="23:24" x14ac:dyDescent="0.2">
      <c r="W2522" s="62"/>
      <c r="X2522" s="63"/>
    </row>
    <row r="2523" spans="23:24" x14ac:dyDescent="0.2">
      <c r="W2523" s="62"/>
      <c r="X2523" s="63"/>
    </row>
    <row r="2524" spans="23:24" x14ac:dyDescent="0.2">
      <c r="W2524" s="62"/>
      <c r="X2524" s="63"/>
    </row>
    <row r="2525" spans="23:24" x14ac:dyDescent="0.2">
      <c r="W2525" s="62"/>
      <c r="X2525" s="63"/>
    </row>
    <row r="2526" spans="23:24" x14ac:dyDescent="0.2">
      <c r="W2526" s="62"/>
      <c r="X2526" s="63"/>
    </row>
    <row r="2527" spans="23:24" x14ac:dyDescent="0.2">
      <c r="W2527" s="62"/>
      <c r="X2527" s="63"/>
    </row>
    <row r="2528" spans="23:24" x14ac:dyDescent="0.2">
      <c r="W2528" s="62"/>
      <c r="X2528" s="63"/>
    </row>
    <row r="2529" spans="23:24" x14ac:dyDescent="0.2">
      <c r="W2529" s="62"/>
      <c r="X2529" s="63"/>
    </row>
    <row r="2530" spans="23:24" x14ac:dyDescent="0.2">
      <c r="W2530" s="62"/>
      <c r="X2530" s="63"/>
    </row>
    <row r="2531" spans="23:24" x14ac:dyDescent="0.2">
      <c r="W2531" s="62"/>
      <c r="X2531" s="63"/>
    </row>
    <row r="2532" spans="23:24" x14ac:dyDescent="0.2">
      <c r="W2532" s="62"/>
      <c r="X2532" s="63"/>
    </row>
    <row r="2533" spans="23:24" x14ac:dyDescent="0.2">
      <c r="W2533" s="62"/>
      <c r="X2533" s="63"/>
    </row>
    <row r="2534" spans="23:24" x14ac:dyDescent="0.2">
      <c r="W2534" s="62"/>
      <c r="X2534" s="63"/>
    </row>
    <row r="2535" spans="23:24" x14ac:dyDescent="0.2">
      <c r="W2535" s="62"/>
      <c r="X2535" s="63"/>
    </row>
    <row r="2536" spans="23:24" x14ac:dyDescent="0.2">
      <c r="W2536" s="62"/>
      <c r="X2536" s="63"/>
    </row>
    <row r="2537" spans="23:24" x14ac:dyDescent="0.2">
      <c r="W2537" s="62"/>
      <c r="X2537" s="63"/>
    </row>
    <row r="2538" spans="23:24" x14ac:dyDescent="0.2">
      <c r="W2538" s="62"/>
      <c r="X2538" s="63"/>
    </row>
    <row r="2539" spans="23:24" x14ac:dyDescent="0.2">
      <c r="W2539" s="62"/>
      <c r="X2539" s="63"/>
    </row>
    <row r="2540" spans="23:24" x14ac:dyDescent="0.2">
      <c r="W2540" s="62"/>
      <c r="X2540" s="63"/>
    </row>
    <row r="2541" spans="23:24" x14ac:dyDescent="0.2">
      <c r="W2541" s="62"/>
      <c r="X2541" s="63"/>
    </row>
    <row r="2542" spans="23:24" x14ac:dyDescent="0.2">
      <c r="W2542" s="62"/>
      <c r="X2542" s="63"/>
    </row>
    <row r="2543" spans="23:24" x14ac:dyDescent="0.2">
      <c r="W2543" s="62"/>
      <c r="X2543" s="63"/>
    </row>
    <row r="2544" spans="23:24" x14ac:dyDescent="0.2">
      <c r="W2544" s="62"/>
      <c r="X2544" s="63"/>
    </row>
    <row r="2545" spans="23:24" x14ac:dyDescent="0.2">
      <c r="W2545" s="62"/>
      <c r="X2545" s="63"/>
    </row>
    <row r="2546" spans="23:24" x14ac:dyDescent="0.2">
      <c r="W2546" s="62"/>
      <c r="X2546" s="63"/>
    </row>
    <row r="2547" spans="23:24" x14ac:dyDescent="0.2">
      <c r="W2547" s="62"/>
      <c r="X2547" s="63"/>
    </row>
    <row r="2548" spans="23:24" x14ac:dyDescent="0.2">
      <c r="W2548" s="62"/>
      <c r="X2548" s="63"/>
    </row>
    <row r="2549" spans="23:24" x14ac:dyDescent="0.2">
      <c r="W2549" s="62"/>
      <c r="X2549" s="63"/>
    </row>
    <row r="2550" spans="23:24" x14ac:dyDescent="0.2">
      <c r="W2550" s="62"/>
      <c r="X2550" s="63"/>
    </row>
    <row r="2551" spans="23:24" x14ac:dyDescent="0.2">
      <c r="W2551" s="62"/>
      <c r="X2551" s="63"/>
    </row>
    <row r="2552" spans="23:24" x14ac:dyDescent="0.2">
      <c r="W2552" s="62"/>
      <c r="X2552" s="63"/>
    </row>
    <row r="2553" spans="23:24" x14ac:dyDescent="0.2">
      <c r="W2553" s="62"/>
      <c r="X2553" s="63"/>
    </row>
    <row r="2554" spans="23:24" x14ac:dyDescent="0.2">
      <c r="W2554" s="62"/>
      <c r="X2554" s="63"/>
    </row>
    <row r="2555" spans="23:24" x14ac:dyDescent="0.2">
      <c r="W2555" s="62"/>
      <c r="X2555" s="63"/>
    </row>
    <row r="2556" spans="23:24" x14ac:dyDescent="0.2">
      <c r="W2556" s="62"/>
      <c r="X2556" s="63"/>
    </row>
    <row r="2557" spans="23:24" x14ac:dyDescent="0.2">
      <c r="W2557" s="62"/>
      <c r="X2557" s="63"/>
    </row>
    <row r="2558" spans="23:24" x14ac:dyDescent="0.2">
      <c r="W2558" s="62"/>
      <c r="X2558" s="63"/>
    </row>
    <row r="2559" spans="23:24" x14ac:dyDescent="0.2">
      <c r="W2559" s="62"/>
      <c r="X2559" s="63"/>
    </row>
    <row r="2560" spans="23:24" x14ac:dyDescent="0.2">
      <c r="W2560" s="62"/>
      <c r="X2560" s="63"/>
    </row>
    <row r="2561" spans="23:24" x14ac:dyDescent="0.2">
      <c r="W2561" s="62"/>
      <c r="X2561" s="63"/>
    </row>
    <row r="2562" spans="23:24" x14ac:dyDescent="0.2">
      <c r="W2562" s="62"/>
      <c r="X2562" s="63"/>
    </row>
    <row r="2563" spans="23:24" x14ac:dyDescent="0.2">
      <c r="W2563" s="62"/>
      <c r="X2563" s="63"/>
    </row>
    <row r="2564" spans="23:24" x14ac:dyDescent="0.2">
      <c r="W2564" s="62"/>
      <c r="X2564" s="63"/>
    </row>
    <row r="2565" spans="23:24" x14ac:dyDescent="0.2">
      <c r="W2565" s="62"/>
      <c r="X2565" s="63"/>
    </row>
    <row r="2566" spans="23:24" x14ac:dyDescent="0.2">
      <c r="W2566" s="62"/>
      <c r="X2566" s="63"/>
    </row>
    <row r="2567" spans="23:24" x14ac:dyDescent="0.2">
      <c r="W2567" s="62"/>
      <c r="X2567" s="63"/>
    </row>
    <row r="2568" spans="23:24" x14ac:dyDescent="0.2">
      <c r="W2568" s="62"/>
      <c r="X2568" s="63"/>
    </row>
    <row r="2569" spans="23:24" x14ac:dyDescent="0.2">
      <c r="W2569" s="62"/>
      <c r="X2569" s="63"/>
    </row>
    <row r="2570" spans="23:24" x14ac:dyDescent="0.2">
      <c r="W2570" s="62"/>
      <c r="X2570" s="63"/>
    </row>
    <row r="2571" spans="23:24" x14ac:dyDescent="0.2">
      <c r="W2571" s="62"/>
      <c r="X2571" s="63"/>
    </row>
    <row r="2572" spans="23:24" x14ac:dyDescent="0.2">
      <c r="W2572" s="62"/>
      <c r="X2572" s="63"/>
    </row>
    <row r="2573" spans="23:24" x14ac:dyDescent="0.2">
      <c r="W2573" s="62"/>
      <c r="X2573" s="63"/>
    </row>
    <row r="2574" spans="23:24" x14ac:dyDescent="0.2">
      <c r="W2574" s="62"/>
      <c r="X2574" s="63"/>
    </row>
    <row r="2575" spans="23:24" x14ac:dyDescent="0.2">
      <c r="W2575" s="62"/>
      <c r="X2575" s="63"/>
    </row>
    <row r="2576" spans="23:24" x14ac:dyDescent="0.2">
      <c r="W2576" s="62"/>
      <c r="X2576" s="63"/>
    </row>
    <row r="2577" spans="23:24" x14ac:dyDescent="0.2">
      <c r="W2577" s="62"/>
      <c r="X2577" s="63"/>
    </row>
    <row r="2578" spans="23:24" x14ac:dyDescent="0.2">
      <c r="W2578" s="62"/>
      <c r="X2578" s="63"/>
    </row>
    <row r="2579" spans="23:24" x14ac:dyDescent="0.2">
      <c r="W2579" s="62"/>
      <c r="X2579" s="63"/>
    </row>
    <row r="2580" spans="23:24" x14ac:dyDescent="0.2">
      <c r="W2580" s="62"/>
      <c r="X2580" s="63"/>
    </row>
    <row r="2581" spans="23:24" x14ac:dyDescent="0.2">
      <c r="W2581" s="62"/>
      <c r="X2581" s="63"/>
    </row>
    <row r="2582" spans="23:24" x14ac:dyDescent="0.2">
      <c r="W2582" s="62"/>
      <c r="X2582" s="63"/>
    </row>
    <row r="2583" spans="23:24" x14ac:dyDescent="0.2">
      <c r="W2583" s="62"/>
      <c r="X2583" s="63"/>
    </row>
    <row r="2584" spans="23:24" x14ac:dyDescent="0.2">
      <c r="W2584" s="62"/>
      <c r="X2584" s="63"/>
    </row>
    <row r="2585" spans="23:24" x14ac:dyDescent="0.2">
      <c r="W2585" s="62"/>
      <c r="X2585" s="63"/>
    </row>
    <row r="2586" spans="23:24" x14ac:dyDescent="0.2">
      <c r="W2586" s="62"/>
      <c r="X2586" s="63"/>
    </row>
    <row r="2587" spans="23:24" x14ac:dyDescent="0.2">
      <c r="W2587" s="62"/>
      <c r="X2587" s="63"/>
    </row>
    <row r="2588" spans="23:24" x14ac:dyDescent="0.2">
      <c r="W2588" s="62"/>
      <c r="X2588" s="63"/>
    </row>
    <row r="2589" spans="23:24" x14ac:dyDescent="0.2">
      <c r="W2589" s="62"/>
      <c r="X2589" s="63"/>
    </row>
    <row r="2590" spans="23:24" x14ac:dyDescent="0.2">
      <c r="W2590" s="62"/>
      <c r="X2590" s="63"/>
    </row>
    <row r="2591" spans="23:24" x14ac:dyDescent="0.2">
      <c r="W2591" s="62"/>
      <c r="X2591" s="63"/>
    </row>
    <row r="2592" spans="23:24" x14ac:dyDescent="0.2">
      <c r="W2592" s="62"/>
      <c r="X2592" s="63"/>
    </row>
    <row r="2593" spans="23:24" x14ac:dyDescent="0.2">
      <c r="W2593" s="62"/>
      <c r="X2593" s="63"/>
    </row>
    <row r="2594" spans="23:24" x14ac:dyDescent="0.2">
      <c r="W2594" s="62"/>
      <c r="X2594" s="63"/>
    </row>
    <row r="2595" spans="23:24" x14ac:dyDescent="0.2">
      <c r="W2595" s="62"/>
      <c r="X2595" s="63"/>
    </row>
    <row r="2596" spans="23:24" x14ac:dyDescent="0.2">
      <c r="W2596" s="62"/>
      <c r="X2596" s="63"/>
    </row>
    <row r="2597" spans="23:24" x14ac:dyDescent="0.2">
      <c r="W2597" s="62"/>
      <c r="X2597" s="63"/>
    </row>
    <row r="2598" spans="23:24" x14ac:dyDescent="0.2">
      <c r="W2598" s="62"/>
      <c r="X2598" s="63"/>
    </row>
    <row r="2599" spans="23:24" x14ac:dyDescent="0.2">
      <c r="W2599" s="62"/>
      <c r="X2599" s="63"/>
    </row>
    <row r="2600" spans="23:24" x14ac:dyDescent="0.2">
      <c r="W2600" s="62"/>
      <c r="X2600" s="63"/>
    </row>
    <row r="2601" spans="23:24" x14ac:dyDescent="0.2">
      <c r="W2601" s="62"/>
      <c r="X2601" s="63"/>
    </row>
    <row r="2602" spans="23:24" x14ac:dyDescent="0.2">
      <c r="W2602" s="62"/>
      <c r="X2602" s="63"/>
    </row>
    <row r="2603" spans="23:24" x14ac:dyDescent="0.2">
      <c r="W2603" s="62"/>
      <c r="X2603" s="63"/>
    </row>
    <row r="2604" spans="23:24" x14ac:dyDescent="0.2">
      <c r="W2604" s="62"/>
      <c r="X2604" s="63"/>
    </row>
    <row r="2605" spans="23:24" x14ac:dyDescent="0.2">
      <c r="W2605" s="62"/>
      <c r="X2605" s="63"/>
    </row>
    <row r="2606" spans="23:24" x14ac:dyDescent="0.2">
      <c r="W2606" s="62"/>
      <c r="X2606" s="63"/>
    </row>
    <row r="2607" spans="23:24" x14ac:dyDescent="0.2">
      <c r="W2607" s="62"/>
      <c r="X2607" s="63"/>
    </row>
    <row r="2608" spans="23:24" x14ac:dyDescent="0.2">
      <c r="W2608" s="62"/>
      <c r="X2608" s="63"/>
    </row>
    <row r="2609" spans="23:24" x14ac:dyDescent="0.2">
      <c r="W2609" s="62"/>
      <c r="X2609" s="63"/>
    </row>
    <row r="2610" spans="23:24" x14ac:dyDescent="0.2">
      <c r="W2610" s="62"/>
      <c r="X2610" s="63"/>
    </row>
    <row r="2611" spans="23:24" x14ac:dyDescent="0.2">
      <c r="W2611" s="62"/>
      <c r="X2611" s="63"/>
    </row>
    <row r="2612" spans="23:24" x14ac:dyDescent="0.2">
      <c r="W2612" s="62"/>
      <c r="X2612" s="63"/>
    </row>
    <row r="2613" spans="23:24" x14ac:dyDescent="0.2">
      <c r="W2613" s="62"/>
      <c r="X2613" s="63"/>
    </row>
    <row r="2614" spans="23:24" x14ac:dyDescent="0.2">
      <c r="W2614" s="62"/>
      <c r="X2614" s="63"/>
    </row>
    <row r="2615" spans="23:24" x14ac:dyDescent="0.2">
      <c r="W2615" s="62"/>
      <c r="X2615" s="63"/>
    </row>
    <row r="2616" spans="23:24" x14ac:dyDescent="0.2">
      <c r="W2616" s="62"/>
      <c r="X2616" s="63"/>
    </row>
    <row r="2617" spans="23:24" x14ac:dyDescent="0.2">
      <c r="W2617" s="62"/>
      <c r="X2617" s="63"/>
    </row>
    <row r="2618" spans="23:24" x14ac:dyDescent="0.2">
      <c r="W2618" s="62"/>
      <c r="X2618" s="63"/>
    </row>
    <row r="2619" spans="23:24" x14ac:dyDescent="0.2">
      <c r="W2619" s="62"/>
      <c r="X2619" s="63"/>
    </row>
    <row r="2620" spans="23:24" x14ac:dyDescent="0.2">
      <c r="W2620" s="62"/>
      <c r="X2620" s="63"/>
    </row>
    <row r="2621" spans="23:24" x14ac:dyDescent="0.2">
      <c r="W2621" s="62"/>
      <c r="X2621" s="63"/>
    </row>
    <row r="2622" spans="23:24" x14ac:dyDescent="0.2">
      <c r="W2622" s="62"/>
      <c r="X2622" s="63"/>
    </row>
    <row r="2623" spans="23:24" x14ac:dyDescent="0.2">
      <c r="W2623" s="62"/>
      <c r="X2623" s="63"/>
    </row>
    <row r="2624" spans="23:24" x14ac:dyDescent="0.2">
      <c r="W2624" s="62"/>
      <c r="X2624" s="63"/>
    </row>
    <row r="2625" spans="23:24" x14ac:dyDescent="0.2">
      <c r="W2625" s="62"/>
      <c r="X2625" s="63"/>
    </row>
    <row r="2626" spans="23:24" x14ac:dyDescent="0.2">
      <c r="W2626" s="62"/>
      <c r="X2626" s="63"/>
    </row>
    <row r="2627" spans="23:24" x14ac:dyDescent="0.2">
      <c r="W2627" s="62"/>
      <c r="X2627" s="63"/>
    </row>
    <row r="2628" spans="23:24" x14ac:dyDescent="0.2">
      <c r="W2628" s="62"/>
      <c r="X2628" s="63"/>
    </row>
    <row r="2629" spans="23:24" x14ac:dyDescent="0.2">
      <c r="W2629" s="62"/>
      <c r="X2629" s="63"/>
    </row>
    <row r="2630" spans="23:24" x14ac:dyDescent="0.2">
      <c r="W2630" s="62"/>
      <c r="X2630" s="63"/>
    </row>
    <row r="2631" spans="23:24" x14ac:dyDescent="0.2">
      <c r="W2631" s="62"/>
      <c r="X2631" s="63"/>
    </row>
    <row r="2632" spans="23:24" x14ac:dyDescent="0.2">
      <c r="W2632" s="62"/>
      <c r="X2632" s="63"/>
    </row>
    <row r="2633" spans="23:24" x14ac:dyDescent="0.2">
      <c r="W2633" s="62"/>
      <c r="X2633" s="63"/>
    </row>
    <row r="2634" spans="23:24" x14ac:dyDescent="0.2">
      <c r="W2634" s="62"/>
      <c r="X2634" s="63"/>
    </row>
    <row r="2635" spans="23:24" x14ac:dyDescent="0.2">
      <c r="W2635" s="62"/>
      <c r="X2635" s="63"/>
    </row>
    <row r="2636" spans="23:24" x14ac:dyDescent="0.2">
      <c r="W2636" s="62"/>
      <c r="X2636" s="63"/>
    </row>
    <row r="2637" spans="23:24" x14ac:dyDescent="0.2">
      <c r="W2637" s="62"/>
      <c r="X2637" s="63"/>
    </row>
    <row r="2638" spans="23:24" x14ac:dyDescent="0.2">
      <c r="W2638" s="62"/>
      <c r="X2638" s="63"/>
    </row>
    <row r="2639" spans="23:24" x14ac:dyDescent="0.2">
      <c r="W2639" s="62"/>
      <c r="X2639" s="63"/>
    </row>
    <row r="2640" spans="23:24" x14ac:dyDescent="0.2">
      <c r="W2640" s="62"/>
      <c r="X2640" s="63"/>
    </row>
    <row r="2641" spans="23:24" x14ac:dyDescent="0.2">
      <c r="W2641" s="62"/>
      <c r="X2641" s="63"/>
    </row>
    <row r="2642" spans="23:24" x14ac:dyDescent="0.2">
      <c r="W2642" s="62"/>
      <c r="X2642" s="63"/>
    </row>
    <row r="2643" spans="23:24" x14ac:dyDescent="0.2">
      <c r="W2643" s="62"/>
      <c r="X2643" s="63"/>
    </row>
    <row r="2644" spans="23:24" x14ac:dyDescent="0.2">
      <c r="W2644" s="62"/>
      <c r="X2644" s="63"/>
    </row>
    <row r="2645" spans="23:24" x14ac:dyDescent="0.2">
      <c r="W2645" s="62"/>
      <c r="X2645" s="63"/>
    </row>
    <row r="2646" spans="23:24" x14ac:dyDescent="0.2">
      <c r="W2646" s="62"/>
      <c r="X2646" s="63"/>
    </row>
    <row r="2647" spans="23:24" x14ac:dyDescent="0.2">
      <c r="W2647" s="62"/>
      <c r="X2647" s="63"/>
    </row>
    <row r="2648" spans="23:24" x14ac:dyDescent="0.2">
      <c r="W2648" s="62"/>
      <c r="X2648" s="63"/>
    </row>
    <row r="2649" spans="23:24" x14ac:dyDescent="0.2">
      <c r="W2649" s="62"/>
      <c r="X2649" s="63"/>
    </row>
    <row r="2650" spans="23:24" x14ac:dyDescent="0.2">
      <c r="W2650" s="62"/>
      <c r="X2650" s="63"/>
    </row>
    <row r="2651" spans="23:24" x14ac:dyDescent="0.2">
      <c r="W2651" s="62"/>
      <c r="X2651" s="63"/>
    </row>
    <row r="2652" spans="23:24" x14ac:dyDescent="0.2">
      <c r="W2652" s="62"/>
      <c r="X2652" s="63"/>
    </row>
    <row r="2653" spans="23:24" x14ac:dyDescent="0.2">
      <c r="W2653" s="62"/>
      <c r="X2653" s="63"/>
    </row>
    <row r="2654" spans="23:24" x14ac:dyDescent="0.2">
      <c r="W2654" s="62"/>
      <c r="X2654" s="63"/>
    </row>
    <row r="2655" spans="23:24" x14ac:dyDescent="0.2">
      <c r="W2655" s="62"/>
      <c r="X2655" s="63"/>
    </row>
    <row r="2656" spans="23:24" x14ac:dyDescent="0.2">
      <c r="W2656" s="62"/>
      <c r="X2656" s="63"/>
    </row>
    <row r="2657" spans="23:24" x14ac:dyDescent="0.2">
      <c r="W2657" s="62"/>
      <c r="X2657" s="63"/>
    </row>
    <row r="2658" spans="23:24" x14ac:dyDescent="0.2">
      <c r="W2658" s="62"/>
      <c r="X2658" s="63"/>
    </row>
    <row r="2659" spans="23:24" x14ac:dyDescent="0.2">
      <c r="W2659" s="62"/>
      <c r="X2659" s="63"/>
    </row>
    <row r="2660" spans="23:24" x14ac:dyDescent="0.2">
      <c r="W2660" s="62"/>
      <c r="X2660" s="63"/>
    </row>
    <row r="2661" spans="23:24" x14ac:dyDescent="0.2">
      <c r="W2661" s="62"/>
      <c r="X2661" s="63"/>
    </row>
    <row r="2662" spans="23:24" x14ac:dyDescent="0.2">
      <c r="W2662" s="62"/>
      <c r="X2662" s="63"/>
    </row>
    <row r="2663" spans="23:24" x14ac:dyDescent="0.2">
      <c r="W2663" s="62"/>
      <c r="X2663" s="63"/>
    </row>
    <row r="2664" spans="23:24" x14ac:dyDescent="0.2">
      <c r="W2664" s="62"/>
      <c r="X2664" s="63"/>
    </row>
    <row r="2665" spans="23:24" x14ac:dyDescent="0.2">
      <c r="W2665" s="62"/>
      <c r="X2665" s="63"/>
    </row>
    <row r="2666" spans="23:24" x14ac:dyDescent="0.2">
      <c r="W2666" s="62"/>
      <c r="X2666" s="63"/>
    </row>
    <row r="2667" spans="23:24" x14ac:dyDescent="0.2">
      <c r="W2667" s="62"/>
      <c r="X2667" s="63"/>
    </row>
    <row r="2668" spans="23:24" x14ac:dyDescent="0.2">
      <c r="W2668" s="62"/>
      <c r="X2668" s="63"/>
    </row>
    <row r="2669" spans="23:24" x14ac:dyDescent="0.2">
      <c r="W2669" s="62"/>
      <c r="X2669" s="63"/>
    </row>
    <row r="2670" spans="23:24" x14ac:dyDescent="0.2">
      <c r="W2670" s="62"/>
      <c r="X2670" s="63"/>
    </row>
    <row r="2671" spans="23:24" x14ac:dyDescent="0.2">
      <c r="W2671" s="62"/>
      <c r="X2671" s="63"/>
    </row>
    <row r="2672" spans="23:24" x14ac:dyDescent="0.2">
      <c r="W2672" s="62"/>
      <c r="X2672" s="63"/>
    </row>
    <row r="2673" spans="23:24" x14ac:dyDescent="0.2">
      <c r="W2673" s="62"/>
      <c r="X2673" s="63"/>
    </row>
    <row r="2674" spans="23:24" x14ac:dyDescent="0.2">
      <c r="W2674" s="62"/>
      <c r="X2674" s="63"/>
    </row>
    <row r="2675" spans="23:24" x14ac:dyDescent="0.2">
      <c r="W2675" s="62"/>
      <c r="X2675" s="63"/>
    </row>
    <row r="2676" spans="23:24" x14ac:dyDescent="0.2">
      <c r="W2676" s="62"/>
      <c r="X2676" s="63"/>
    </row>
    <row r="2677" spans="23:24" x14ac:dyDescent="0.2">
      <c r="W2677" s="62"/>
      <c r="X2677" s="63"/>
    </row>
    <row r="2678" spans="23:24" x14ac:dyDescent="0.2">
      <c r="W2678" s="62"/>
      <c r="X2678" s="63"/>
    </row>
    <row r="2679" spans="23:24" x14ac:dyDescent="0.2">
      <c r="W2679" s="62"/>
      <c r="X2679" s="63"/>
    </row>
    <row r="2680" spans="23:24" x14ac:dyDescent="0.2">
      <c r="W2680" s="62"/>
      <c r="X2680" s="63"/>
    </row>
    <row r="2681" spans="23:24" x14ac:dyDescent="0.2">
      <c r="W2681" s="62"/>
      <c r="X2681" s="63"/>
    </row>
    <row r="2682" spans="23:24" x14ac:dyDescent="0.2">
      <c r="W2682" s="62"/>
      <c r="X2682" s="63"/>
    </row>
    <row r="2683" spans="23:24" x14ac:dyDescent="0.2">
      <c r="W2683" s="62"/>
      <c r="X2683" s="63"/>
    </row>
    <row r="2684" spans="23:24" x14ac:dyDescent="0.2">
      <c r="W2684" s="62"/>
      <c r="X2684" s="63"/>
    </row>
    <row r="2685" spans="23:24" x14ac:dyDescent="0.2">
      <c r="W2685" s="62"/>
      <c r="X2685" s="63"/>
    </row>
    <row r="2686" spans="23:24" x14ac:dyDescent="0.2">
      <c r="W2686" s="62"/>
      <c r="X2686" s="63"/>
    </row>
    <row r="2687" spans="23:24" x14ac:dyDescent="0.2">
      <c r="W2687" s="62"/>
      <c r="X2687" s="63"/>
    </row>
    <row r="2688" spans="23:24" x14ac:dyDescent="0.2">
      <c r="W2688" s="62"/>
      <c r="X2688" s="63"/>
    </row>
    <row r="2689" spans="23:24" x14ac:dyDescent="0.2">
      <c r="W2689" s="62"/>
      <c r="X2689" s="63"/>
    </row>
    <row r="2690" spans="23:24" x14ac:dyDescent="0.2">
      <c r="W2690" s="62"/>
      <c r="X2690" s="63"/>
    </row>
    <row r="2691" spans="23:24" x14ac:dyDescent="0.2">
      <c r="W2691" s="62"/>
      <c r="X2691" s="63"/>
    </row>
    <row r="2692" spans="23:24" x14ac:dyDescent="0.2">
      <c r="W2692" s="62"/>
      <c r="X2692" s="63"/>
    </row>
    <row r="2693" spans="23:24" x14ac:dyDescent="0.2">
      <c r="W2693" s="62"/>
      <c r="X2693" s="63"/>
    </row>
    <row r="2694" spans="23:24" x14ac:dyDescent="0.2">
      <c r="W2694" s="62"/>
      <c r="X2694" s="63"/>
    </row>
    <row r="2695" spans="23:24" x14ac:dyDescent="0.2">
      <c r="W2695" s="62"/>
      <c r="X2695" s="63"/>
    </row>
    <row r="2696" spans="23:24" x14ac:dyDescent="0.2">
      <c r="W2696" s="62"/>
      <c r="X2696" s="63"/>
    </row>
    <row r="2697" spans="23:24" x14ac:dyDescent="0.2">
      <c r="W2697" s="62"/>
      <c r="X2697" s="63"/>
    </row>
    <row r="2698" spans="23:24" x14ac:dyDescent="0.2">
      <c r="W2698" s="62"/>
      <c r="X2698" s="63"/>
    </row>
    <row r="2699" spans="23:24" x14ac:dyDescent="0.2">
      <c r="W2699" s="62"/>
      <c r="X2699" s="63"/>
    </row>
    <row r="2700" spans="23:24" x14ac:dyDescent="0.2">
      <c r="W2700" s="62"/>
      <c r="X2700" s="63"/>
    </row>
    <row r="2701" spans="23:24" x14ac:dyDescent="0.2">
      <c r="W2701" s="62"/>
      <c r="X2701" s="63"/>
    </row>
    <row r="2702" spans="23:24" x14ac:dyDescent="0.2">
      <c r="W2702" s="62"/>
      <c r="X2702" s="63"/>
    </row>
    <row r="2703" spans="23:24" x14ac:dyDescent="0.2">
      <c r="W2703" s="62"/>
      <c r="X2703" s="63"/>
    </row>
    <row r="2704" spans="23:24" x14ac:dyDescent="0.2">
      <c r="W2704" s="62"/>
      <c r="X2704" s="63"/>
    </row>
    <row r="2705" spans="23:24" x14ac:dyDescent="0.2">
      <c r="W2705" s="62"/>
      <c r="X2705" s="63"/>
    </row>
    <row r="2706" spans="23:24" x14ac:dyDescent="0.2">
      <c r="W2706" s="62"/>
      <c r="X2706" s="63"/>
    </row>
    <row r="2707" spans="23:24" x14ac:dyDescent="0.2">
      <c r="W2707" s="62"/>
      <c r="X2707" s="63"/>
    </row>
    <row r="2708" spans="23:24" x14ac:dyDescent="0.2">
      <c r="W2708" s="62"/>
      <c r="X2708" s="63"/>
    </row>
    <row r="2709" spans="23:24" x14ac:dyDescent="0.2">
      <c r="W2709" s="62"/>
      <c r="X2709" s="63"/>
    </row>
    <row r="2710" spans="23:24" x14ac:dyDescent="0.2">
      <c r="W2710" s="62"/>
      <c r="X2710" s="63"/>
    </row>
    <row r="2711" spans="23:24" x14ac:dyDescent="0.2">
      <c r="W2711" s="62"/>
      <c r="X2711" s="63"/>
    </row>
    <row r="2712" spans="23:24" x14ac:dyDescent="0.2">
      <c r="W2712" s="62"/>
      <c r="X2712" s="63"/>
    </row>
    <row r="2713" spans="23:24" x14ac:dyDescent="0.2">
      <c r="W2713" s="62"/>
      <c r="X2713" s="63"/>
    </row>
    <row r="2714" spans="23:24" x14ac:dyDescent="0.2">
      <c r="W2714" s="62"/>
      <c r="X2714" s="63"/>
    </row>
    <row r="2715" spans="23:24" x14ac:dyDescent="0.2">
      <c r="W2715" s="62"/>
      <c r="X2715" s="63"/>
    </row>
    <row r="2716" spans="23:24" x14ac:dyDescent="0.2">
      <c r="W2716" s="62"/>
      <c r="X2716" s="63"/>
    </row>
    <row r="2717" spans="23:24" x14ac:dyDescent="0.2">
      <c r="W2717" s="62"/>
      <c r="X2717" s="63"/>
    </row>
    <row r="2718" spans="23:24" x14ac:dyDescent="0.2">
      <c r="W2718" s="62"/>
      <c r="X2718" s="63"/>
    </row>
    <row r="2719" spans="23:24" x14ac:dyDescent="0.2">
      <c r="W2719" s="62"/>
      <c r="X2719" s="63"/>
    </row>
    <row r="2720" spans="23:24" x14ac:dyDescent="0.2">
      <c r="W2720" s="62"/>
      <c r="X2720" s="63"/>
    </row>
    <row r="2721" spans="23:24" x14ac:dyDescent="0.2">
      <c r="W2721" s="62"/>
      <c r="X2721" s="63"/>
    </row>
    <row r="2722" spans="23:24" x14ac:dyDescent="0.2">
      <c r="W2722" s="62"/>
      <c r="X2722" s="63"/>
    </row>
    <row r="2723" spans="23:24" x14ac:dyDescent="0.2">
      <c r="W2723" s="62"/>
      <c r="X2723" s="63"/>
    </row>
    <row r="2724" spans="23:24" x14ac:dyDescent="0.2">
      <c r="W2724" s="62"/>
      <c r="X2724" s="63"/>
    </row>
    <row r="2725" spans="23:24" x14ac:dyDescent="0.2">
      <c r="W2725" s="62"/>
      <c r="X2725" s="63"/>
    </row>
    <row r="2726" spans="23:24" x14ac:dyDescent="0.2">
      <c r="W2726" s="62"/>
      <c r="X2726" s="63"/>
    </row>
    <row r="2727" spans="23:24" x14ac:dyDescent="0.2">
      <c r="W2727" s="62"/>
      <c r="X2727" s="63"/>
    </row>
    <row r="2728" spans="23:24" x14ac:dyDescent="0.2">
      <c r="W2728" s="62"/>
      <c r="X2728" s="63"/>
    </row>
    <row r="2729" spans="23:24" x14ac:dyDescent="0.2">
      <c r="W2729" s="62"/>
      <c r="X2729" s="63"/>
    </row>
    <row r="2730" spans="23:24" x14ac:dyDescent="0.2">
      <c r="W2730" s="62"/>
      <c r="X2730" s="63"/>
    </row>
    <row r="2731" spans="23:24" x14ac:dyDescent="0.2">
      <c r="W2731" s="62"/>
      <c r="X2731" s="63"/>
    </row>
    <row r="2732" spans="23:24" x14ac:dyDescent="0.2">
      <c r="W2732" s="62"/>
      <c r="X2732" s="63"/>
    </row>
    <row r="2733" spans="23:24" x14ac:dyDescent="0.2">
      <c r="W2733" s="62"/>
      <c r="X2733" s="63"/>
    </row>
    <row r="2734" spans="23:24" x14ac:dyDescent="0.2">
      <c r="W2734" s="62"/>
      <c r="X2734" s="63"/>
    </row>
    <row r="2735" spans="23:24" x14ac:dyDescent="0.2">
      <c r="W2735" s="62"/>
      <c r="X2735" s="63"/>
    </row>
    <row r="2736" spans="23:24" x14ac:dyDescent="0.2">
      <c r="W2736" s="62"/>
      <c r="X2736" s="63"/>
    </row>
    <row r="2737" spans="23:24" x14ac:dyDescent="0.2">
      <c r="W2737" s="62"/>
      <c r="X2737" s="63"/>
    </row>
    <row r="2738" spans="23:24" x14ac:dyDescent="0.2">
      <c r="W2738" s="62"/>
      <c r="X2738" s="63"/>
    </row>
    <row r="2739" spans="23:24" x14ac:dyDescent="0.2">
      <c r="W2739" s="62"/>
      <c r="X2739" s="63"/>
    </row>
    <row r="2740" spans="23:24" x14ac:dyDescent="0.2">
      <c r="W2740" s="62"/>
      <c r="X2740" s="63"/>
    </row>
    <row r="2741" spans="23:24" x14ac:dyDescent="0.2">
      <c r="W2741" s="62"/>
      <c r="X2741" s="63"/>
    </row>
    <row r="2742" spans="23:24" x14ac:dyDescent="0.2">
      <c r="W2742" s="62"/>
      <c r="X2742" s="63"/>
    </row>
    <row r="2743" spans="23:24" x14ac:dyDescent="0.2">
      <c r="W2743" s="62"/>
      <c r="X2743" s="63"/>
    </row>
    <row r="2744" spans="23:24" x14ac:dyDescent="0.2">
      <c r="W2744" s="62"/>
      <c r="X2744" s="63"/>
    </row>
    <row r="2745" spans="23:24" x14ac:dyDescent="0.2">
      <c r="W2745" s="62"/>
      <c r="X2745" s="63"/>
    </row>
    <row r="2746" spans="23:24" x14ac:dyDescent="0.2">
      <c r="W2746" s="62"/>
      <c r="X2746" s="63"/>
    </row>
    <row r="2747" spans="23:24" x14ac:dyDescent="0.2">
      <c r="W2747" s="62"/>
      <c r="X2747" s="63"/>
    </row>
    <row r="2748" spans="23:24" x14ac:dyDescent="0.2">
      <c r="W2748" s="62"/>
      <c r="X2748" s="63"/>
    </row>
    <row r="2749" spans="23:24" x14ac:dyDescent="0.2">
      <c r="W2749" s="62"/>
      <c r="X2749" s="63"/>
    </row>
    <row r="2750" spans="23:24" x14ac:dyDescent="0.2">
      <c r="W2750" s="62"/>
      <c r="X2750" s="63"/>
    </row>
    <row r="2751" spans="23:24" x14ac:dyDescent="0.2">
      <c r="W2751" s="62"/>
      <c r="X2751" s="63"/>
    </row>
    <row r="2752" spans="23:24" x14ac:dyDescent="0.2">
      <c r="W2752" s="62"/>
      <c r="X2752" s="63"/>
    </row>
    <row r="2753" spans="23:24" x14ac:dyDescent="0.2">
      <c r="W2753" s="62"/>
      <c r="X2753" s="63"/>
    </row>
    <row r="2754" spans="23:24" x14ac:dyDescent="0.2">
      <c r="W2754" s="62"/>
      <c r="X2754" s="63"/>
    </row>
    <row r="2755" spans="23:24" x14ac:dyDescent="0.2">
      <c r="W2755" s="62"/>
      <c r="X2755" s="63"/>
    </row>
    <row r="2756" spans="23:24" x14ac:dyDescent="0.2">
      <c r="W2756" s="62"/>
      <c r="X2756" s="63"/>
    </row>
    <row r="2757" spans="23:24" x14ac:dyDescent="0.2">
      <c r="W2757" s="62"/>
      <c r="X2757" s="63"/>
    </row>
    <row r="2758" spans="23:24" x14ac:dyDescent="0.2">
      <c r="W2758" s="62"/>
      <c r="X2758" s="63"/>
    </row>
    <row r="2759" spans="23:24" x14ac:dyDescent="0.2">
      <c r="W2759" s="62"/>
      <c r="X2759" s="63"/>
    </row>
    <row r="2760" spans="23:24" x14ac:dyDescent="0.2">
      <c r="W2760" s="62"/>
      <c r="X2760" s="63"/>
    </row>
    <row r="2761" spans="23:24" x14ac:dyDescent="0.2">
      <c r="W2761" s="62"/>
      <c r="X2761" s="63"/>
    </row>
    <row r="2762" spans="23:24" x14ac:dyDescent="0.2">
      <c r="W2762" s="62"/>
      <c r="X2762" s="63"/>
    </row>
    <row r="2763" spans="23:24" x14ac:dyDescent="0.2">
      <c r="W2763" s="62"/>
      <c r="X2763" s="63"/>
    </row>
    <row r="2764" spans="23:24" x14ac:dyDescent="0.2">
      <c r="W2764" s="62"/>
      <c r="X2764" s="63"/>
    </row>
    <row r="2765" spans="23:24" x14ac:dyDescent="0.2">
      <c r="W2765" s="62"/>
      <c r="X2765" s="63"/>
    </row>
    <row r="2766" spans="23:24" x14ac:dyDescent="0.2">
      <c r="W2766" s="62"/>
      <c r="X2766" s="63"/>
    </row>
    <row r="2767" spans="23:24" x14ac:dyDescent="0.2">
      <c r="W2767" s="62"/>
      <c r="X2767" s="63"/>
    </row>
    <row r="2768" spans="23:24" x14ac:dyDescent="0.2">
      <c r="W2768" s="62"/>
      <c r="X2768" s="63"/>
    </row>
    <row r="2769" spans="23:24" x14ac:dyDescent="0.2">
      <c r="W2769" s="62"/>
      <c r="X2769" s="63"/>
    </row>
    <row r="2770" spans="23:24" x14ac:dyDescent="0.2">
      <c r="W2770" s="62"/>
      <c r="X2770" s="63"/>
    </row>
    <row r="2771" spans="23:24" x14ac:dyDescent="0.2">
      <c r="W2771" s="62"/>
      <c r="X2771" s="63"/>
    </row>
    <row r="2772" spans="23:24" x14ac:dyDescent="0.2">
      <c r="W2772" s="62"/>
      <c r="X2772" s="63"/>
    </row>
    <row r="2773" spans="23:24" x14ac:dyDescent="0.2">
      <c r="W2773" s="62"/>
      <c r="X2773" s="63"/>
    </row>
    <row r="2774" spans="23:24" x14ac:dyDescent="0.2">
      <c r="W2774" s="62"/>
      <c r="X2774" s="63"/>
    </row>
    <row r="2775" spans="23:24" x14ac:dyDescent="0.2">
      <c r="W2775" s="62"/>
      <c r="X2775" s="63"/>
    </row>
    <row r="2776" spans="23:24" x14ac:dyDescent="0.2">
      <c r="W2776" s="62"/>
      <c r="X2776" s="63"/>
    </row>
    <row r="2777" spans="23:24" x14ac:dyDescent="0.2">
      <c r="W2777" s="62"/>
      <c r="X2777" s="63"/>
    </row>
    <row r="2778" spans="23:24" x14ac:dyDescent="0.2">
      <c r="W2778" s="62"/>
      <c r="X2778" s="63"/>
    </row>
    <row r="2779" spans="23:24" x14ac:dyDescent="0.2">
      <c r="W2779" s="62"/>
      <c r="X2779" s="63"/>
    </row>
    <row r="2780" spans="23:24" x14ac:dyDescent="0.2">
      <c r="W2780" s="62"/>
      <c r="X2780" s="63"/>
    </row>
    <row r="2781" spans="23:24" x14ac:dyDescent="0.2">
      <c r="W2781" s="62"/>
      <c r="X2781" s="63"/>
    </row>
    <row r="2782" spans="23:24" x14ac:dyDescent="0.2">
      <c r="W2782" s="62"/>
      <c r="X2782" s="63"/>
    </row>
    <row r="2783" spans="23:24" x14ac:dyDescent="0.2">
      <c r="W2783" s="62"/>
      <c r="X2783" s="63"/>
    </row>
    <row r="2784" spans="23:24" x14ac:dyDescent="0.2">
      <c r="W2784" s="62"/>
      <c r="X2784" s="63"/>
    </row>
    <row r="2785" spans="23:24" x14ac:dyDescent="0.2">
      <c r="W2785" s="62"/>
      <c r="X2785" s="63"/>
    </row>
    <row r="2786" spans="23:24" x14ac:dyDescent="0.2">
      <c r="W2786" s="62"/>
      <c r="X2786" s="63"/>
    </row>
    <row r="2787" spans="23:24" x14ac:dyDescent="0.2">
      <c r="W2787" s="62"/>
      <c r="X2787" s="63"/>
    </row>
    <row r="2788" spans="23:24" x14ac:dyDescent="0.2">
      <c r="W2788" s="62"/>
      <c r="X2788" s="63"/>
    </row>
    <row r="2789" spans="23:24" x14ac:dyDescent="0.2">
      <c r="W2789" s="62"/>
      <c r="X2789" s="63"/>
    </row>
    <row r="2790" spans="23:24" x14ac:dyDescent="0.2">
      <c r="W2790" s="62"/>
      <c r="X2790" s="63"/>
    </row>
    <row r="2791" spans="23:24" x14ac:dyDescent="0.2">
      <c r="W2791" s="62"/>
      <c r="X2791" s="63"/>
    </row>
    <row r="2792" spans="23:24" x14ac:dyDescent="0.2">
      <c r="W2792" s="62"/>
      <c r="X2792" s="63"/>
    </row>
    <row r="2793" spans="23:24" x14ac:dyDescent="0.2">
      <c r="W2793" s="62"/>
      <c r="X2793" s="63"/>
    </row>
    <row r="2794" spans="23:24" x14ac:dyDescent="0.2">
      <c r="W2794" s="62"/>
      <c r="X2794" s="63"/>
    </row>
    <row r="2795" spans="23:24" x14ac:dyDescent="0.2">
      <c r="W2795" s="62"/>
      <c r="X2795" s="63"/>
    </row>
    <row r="2796" spans="23:24" x14ac:dyDescent="0.2">
      <c r="W2796" s="62"/>
      <c r="X2796" s="63"/>
    </row>
    <row r="2797" spans="23:24" x14ac:dyDescent="0.2">
      <c r="W2797" s="62"/>
      <c r="X2797" s="63"/>
    </row>
    <row r="2798" spans="23:24" x14ac:dyDescent="0.2">
      <c r="W2798" s="62"/>
      <c r="X2798" s="63"/>
    </row>
    <row r="2799" spans="23:24" x14ac:dyDescent="0.2">
      <c r="W2799" s="62"/>
      <c r="X2799" s="63"/>
    </row>
    <row r="2800" spans="23:24" x14ac:dyDescent="0.2">
      <c r="W2800" s="62"/>
      <c r="X2800" s="63"/>
    </row>
    <row r="2801" spans="23:24" x14ac:dyDescent="0.2">
      <c r="W2801" s="62"/>
      <c r="X2801" s="63"/>
    </row>
    <row r="2802" spans="23:24" x14ac:dyDescent="0.2">
      <c r="W2802" s="62"/>
      <c r="X2802" s="63"/>
    </row>
    <row r="2803" spans="23:24" x14ac:dyDescent="0.2">
      <c r="W2803" s="62"/>
      <c r="X2803" s="63"/>
    </row>
    <row r="2804" spans="23:24" x14ac:dyDescent="0.2">
      <c r="W2804" s="62"/>
      <c r="X2804" s="63"/>
    </row>
    <row r="2805" spans="23:24" x14ac:dyDescent="0.2">
      <c r="W2805" s="62"/>
      <c r="X2805" s="63"/>
    </row>
    <row r="2806" spans="23:24" x14ac:dyDescent="0.2">
      <c r="W2806" s="62"/>
      <c r="X2806" s="63"/>
    </row>
    <row r="2807" spans="23:24" x14ac:dyDescent="0.2">
      <c r="W2807" s="62"/>
      <c r="X2807" s="63"/>
    </row>
    <row r="2808" spans="23:24" x14ac:dyDescent="0.2">
      <c r="W2808" s="62"/>
      <c r="X2808" s="63"/>
    </row>
    <row r="2809" spans="23:24" x14ac:dyDescent="0.2">
      <c r="W2809" s="62"/>
      <c r="X2809" s="63"/>
    </row>
    <row r="2810" spans="23:24" x14ac:dyDescent="0.2">
      <c r="W2810" s="62"/>
      <c r="X2810" s="63"/>
    </row>
    <row r="2811" spans="23:24" x14ac:dyDescent="0.2">
      <c r="W2811" s="62"/>
      <c r="X2811" s="63"/>
    </row>
    <row r="2812" spans="23:24" x14ac:dyDescent="0.2">
      <c r="W2812" s="62"/>
      <c r="X2812" s="63"/>
    </row>
    <row r="2813" spans="23:24" x14ac:dyDescent="0.2">
      <c r="W2813" s="62"/>
      <c r="X2813" s="63"/>
    </row>
    <row r="2814" spans="23:24" x14ac:dyDescent="0.2">
      <c r="W2814" s="62"/>
      <c r="X2814" s="63"/>
    </row>
    <row r="2815" spans="23:24" x14ac:dyDescent="0.2">
      <c r="W2815" s="62"/>
      <c r="X2815" s="63"/>
    </row>
    <row r="2816" spans="23:24" x14ac:dyDescent="0.2">
      <c r="W2816" s="62"/>
      <c r="X2816" s="63"/>
    </row>
    <row r="2817" spans="23:24" x14ac:dyDescent="0.2">
      <c r="W2817" s="62"/>
      <c r="X2817" s="63"/>
    </row>
    <row r="2818" spans="23:24" x14ac:dyDescent="0.2">
      <c r="W2818" s="62"/>
      <c r="X2818" s="63"/>
    </row>
    <row r="2819" spans="23:24" x14ac:dyDescent="0.2">
      <c r="W2819" s="62"/>
      <c r="X2819" s="63"/>
    </row>
    <row r="2820" spans="23:24" x14ac:dyDescent="0.2">
      <c r="W2820" s="62"/>
      <c r="X2820" s="63"/>
    </row>
    <row r="2821" spans="23:24" x14ac:dyDescent="0.2">
      <c r="W2821" s="62"/>
      <c r="X2821" s="63"/>
    </row>
    <row r="2822" spans="23:24" x14ac:dyDescent="0.2">
      <c r="W2822" s="62"/>
      <c r="X2822" s="63"/>
    </row>
    <row r="2823" spans="23:24" x14ac:dyDescent="0.2">
      <c r="W2823" s="62"/>
      <c r="X2823" s="63"/>
    </row>
    <row r="2824" spans="23:24" x14ac:dyDescent="0.2">
      <c r="W2824" s="62"/>
      <c r="X2824" s="63"/>
    </row>
    <row r="2825" spans="23:24" x14ac:dyDescent="0.2">
      <c r="W2825" s="62"/>
      <c r="X2825" s="63"/>
    </row>
    <row r="2826" spans="23:24" x14ac:dyDescent="0.2">
      <c r="W2826" s="62"/>
      <c r="X2826" s="63"/>
    </row>
    <row r="2827" spans="23:24" x14ac:dyDescent="0.2">
      <c r="W2827" s="62"/>
      <c r="X2827" s="63"/>
    </row>
    <row r="2828" spans="23:24" x14ac:dyDescent="0.2">
      <c r="W2828" s="62"/>
      <c r="X2828" s="63"/>
    </row>
    <row r="2829" spans="23:24" x14ac:dyDescent="0.2">
      <c r="W2829" s="62"/>
      <c r="X2829" s="63"/>
    </row>
    <row r="2830" spans="23:24" x14ac:dyDescent="0.2">
      <c r="W2830" s="62"/>
      <c r="X2830" s="63"/>
    </row>
    <row r="2831" spans="23:24" x14ac:dyDescent="0.2">
      <c r="W2831" s="62"/>
      <c r="X2831" s="63"/>
    </row>
    <row r="2832" spans="23:24" x14ac:dyDescent="0.2">
      <c r="W2832" s="62"/>
      <c r="X2832" s="63"/>
    </row>
    <row r="2833" spans="23:24" x14ac:dyDescent="0.2">
      <c r="W2833" s="62"/>
      <c r="X2833" s="63"/>
    </row>
    <row r="2834" spans="23:24" x14ac:dyDescent="0.2">
      <c r="W2834" s="62"/>
      <c r="X2834" s="63"/>
    </row>
    <row r="2835" spans="23:24" x14ac:dyDescent="0.2">
      <c r="W2835" s="62"/>
      <c r="X2835" s="63"/>
    </row>
    <row r="2836" spans="23:24" x14ac:dyDescent="0.2">
      <c r="W2836" s="62"/>
      <c r="X2836" s="63"/>
    </row>
    <row r="2837" spans="23:24" x14ac:dyDescent="0.2">
      <c r="W2837" s="62"/>
      <c r="X2837" s="63"/>
    </row>
    <row r="2838" spans="23:24" x14ac:dyDescent="0.2">
      <c r="W2838" s="62"/>
      <c r="X2838" s="63"/>
    </row>
    <row r="2839" spans="23:24" x14ac:dyDescent="0.2">
      <c r="W2839" s="62"/>
      <c r="X2839" s="63"/>
    </row>
    <row r="2840" spans="23:24" x14ac:dyDescent="0.2">
      <c r="W2840" s="62"/>
      <c r="X2840" s="63"/>
    </row>
    <row r="2841" spans="23:24" x14ac:dyDescent="0.2">
      <c r="W2841" s="62"/>
      <c r="X2841" s="63"/>
    </row>
    <row r="2842" spans="23:24" x14ac:dyDescent="0.2">
      <c r="W2842" s="62"/>
      <c r="X2842" s="63"/>
    </row>
    <row r="2843" spans="23:24" x14ac:dyDescent="0.2">
      <c r="W2843" s="62"/>
      <c r="X2843" s="63"/>
    </row>
    <row r="2844" spans="23:24" x14ac:dyDescent="0.2">
      <c r="W2844" s="62"/>
      <c r="X2844" s="63"/>
    </row>
    <row r="2845" spans="23:24" x14ac:dyDescent="0.2">
      <c r="W2845" s="62"/>
      <c r="X2845" s="63"/>
    </row>
    <row r="2846" spans="23:24" x14ac:dyDescent="0.2">
      <c r="W2846" s="62"/>
      <c r="X2846" s="63"/>
    </row>
    <row r="2847" spans="23:24" x14ac:dyDescent="0.2">
      <c r="W2847" s="62"/>
      <c r="X2847" s="63"/>
    </row>
    <row r="2848" spans="23:24" x14ac:dyDescent="0.2">
      <c r="W2848" s="62"/>
      <c r="X2848" s="63"/>
    </row>
    <row r="2849" spans="23:24" x14ac:dyDescent="0.2">
      <c r="W2849" s="62"/>
      <c r="X2849" s="63"/>
    </row>
    <row r="2850" spans="23:24" x14ac:dyDescent="0.2">
      <c r="W2850" s="62"/>
      <c r="X2850" s="63"/>
    </row>
    <row r="2851" spans="23:24" x14ac:dyDescent="0.2">
      <c r="W2851" s="62"/>
      <c r="X2851" s="63"/>
    </row>
    <row r="2852" spans="23:24" x14ac:dyDescent="0.2">
      <c r="W2852" s="62"/>
      <c r="X2852" s="63"/>
    </row>
    <row r="2853" spans="23:24" x14ac:dyDescent="0.2">
      <c r="W2853" s="62"/>
      <c r="X2853" s="63"/>
    </row>
    <row r="2854" spans="23:24" x14ac:dyDescent="0.2">
      <c r="W2854" s="62"/>
      <c r="X2854" s="63"/>
    </row>
    <row r="2855" spans="23:24" x14ac:dyDescent="0.2">
      <c r="W2855" s="62"/>
      <c r="X2855" s="63"/>
    </row>
    <row r="2856" spans="23:24" x14ac:dyDescent="0.2">
      <c r="W2856" s="62"/>
      <c r="X2856" s="63"/>
    </row>
    <row r="2857" spans="23:24" x14ac:dyDescent="0.2">
      <c r="W2857" s="62"/>
      <c r="X2857" s="63"/>
    </row>
    <row r="2858" spans="23:24" x14ac:dyDescent="0.2">
      <c r="W2858" s="62"/>
      <c r="X2858" s="63"/>
    </row>
    <row r="2859" spans="23:24" x14ac:dyDescent="0.2">
      <c r="W2859" s="62"/>
      <c r="X2859" s="63"/>
    </row>
    <row r="2860" spans="23:24" x14ac:dyDescent="0.2">
      <c r="W2860" s="62"/>
      <c r="X2860" s="63"/>
    </row>
    <row r="2861" spans="23:24" x14ac:dyDescent="0.2">
      <c r="W2861" s="62"/>
      <c r="X2861" s="63"/>
    </row>
    <row r="2862" spans="23:24" x14ac:dyDescent="0.2">
      <c r="W2862" s="62"/>
      <c r="X2862" s="63"/>
    </row>
    <row r="2863" spans="23:24" x14ac:dyDescent="0.2">
      <c r="W2863" s="62"/>
      <c r="X2863" s="63"/>
    </row>
    <row r="2864" spans="23:24" x14ac:dyDescent="0.2">
      <c r="W2864" s="62"/>
      <c r="X2864" s="63"/>
    </row>
    <row r="2865" spans="23:24" x14ac:dyDescent="0.2">
      <c r="W2865" s="62"/>
      <c r="X2865" s="63"/>
    </row>
    <row r="2866" spans="23:24" x14ac:dyDescent="0.2">
      <c r="W2866" s="62"/>
      <c r="X2866" s="63"/>
    </row>
    <row r="2867" spans="23:24" x14ac:dyDescent="0.2">
      <c r="W2867" s="62"/>
      <c r="X2867" s="63"/>
    </row>
    <row r="2868" spans="23:24" x14ac:dyDescent="0.2">
      <c r="W2868" s="62"/>
      <c r="X2868" s="63"/>
    </row>
    <row r="2869" spans="23:24" x14ac:dyDescent="0.2">
      <c r="W2869" s="62"/>
      <c r="X2869" s="63"/>
    </row>
    <row r="2870" spans="23:24" x14ac:dyDescent="0.2">
      <c r="W2870" s="62"/>
      <c r="X2870" s="63"/>
    </row>
    <row r="2871" spans="23:24" x14ac:dyDescent="0.2">
      <c r="W2871" s="62"/>
      <c r="X2871" s="63"/>
    </row>
    <row r="2872" spans="23:24" x14ac:dyDescent="0.2">
      <c r="W2872" s="62"/>
      <c r="X2872" s="63"/>
    </row>
    <row r="2873" spans="23:24" x14ac:dyDescent="0.2">
      <c r="W2873" s="62"/>
      <c r="X2873" s="63"/>
    </row>
    <row r="2874" spans="23:24" x14ac:dyDescent="0.2">
      <c r="W2874" s="62"/>
      <c r="X2874" s="63"/>
    </row>
    <row r="2875" spans="23:24" x14ac:dyDescent="0.2">
      <c r="W2875" s="62"/>
      <c r="X2875" s="63"/>
    </row>
    <row r="2876" spans="23:24" x14ac:dyDescent="0.2">
      <c r="W2876" s="62"/>
      <c r="X2876" s="63"/>
    </row>
    <row r="2877" spans="23:24" x14ac:dyDescent="0.2">
      <c r="W2877" s="62"/>
      <c r="X2877" s="63"/>
    </row>
    <row r="2878" spans="23:24" x14ac:dyDescent="0.2">
      <c r="W2878" s="62"/>
      <c r="X2878" s="63"/>
    </row>
    <row r="2879" spans="23:24" x14ac:dyDescent="0.2">
      <c r="W2879" s="62"/>
      <c r="X2879" s="63"/>
    </row>
    <row r="2880" spans="23:24" x14ac:dyDescent="0.2">
      <c r="W2880" s="62"/>
      <c r="X2880" s="63"/>
    </row>
    <row r="2881" spans="23:24" x14ac:dyDescent="0.2">
      <c r="W2881" s="62"/>
      <c r="X2881" s="63"/>
    </row>
    <row r="2882" spans="23:24" x14ac:dyDescent="0.2">
      <c r="W2882" s="62"/>
      <c r="X2882" s="63"/>
    </row>
    <row r="2883" spans="23:24" x14ac:dyDescent="0.2">
      <c r="W2883" s="62"/>
      <c r="X2883" s="63"/>
    </row>
    <row r="2884" spans="23:24" x14ac:dyDescent="0.2">
      <c r="W2884" s="62"/>
      <c r="X2884" s="63"/>
    </row>
    <row r="2885" spans="23:24" x14ac:dyDescent="0.2">
      <c r="W2885" s="62"/>
      <c r="X2885" s="63"/>
    </row>
    <row r="2886" spans="23:24" x14ac:dyDescent="0.2">
      <c r="W2886" s="62"/>
      <c r="X2886" s="63"/>
    </row>
    <row r="2887" spans="23:24" x14ac:dyDescent="0.2">
      <c r="W2887" s="62"/>
      <c r="X2887" s="63"/>
    </row>
    <row r="2888" spans="23:24" x14ac:dyDescent="0.2">
      <c r="W2888" s="62"/>
      <c r="X2888" s="63"/>
    </row>
    <row r="2889" spans="23:24" x14ac:dyDescent="0.2">
      <c r="W2889" s="62"/>
      <c r="X2889" s="63"/>
    </row>
    <row r="2890" spans="23:24" x14ac:dyDescent="0.2">
      <c r="W2890" s="62"/>
      <c r="X2890" s="63"/>
    </row>
    <row r="2891" spans="23:24" x14ac:dyDescent="0.2">
      <c r="W2891" s="62"/>
      <c r="X2891" s="63"/>
    </row>
    <row r="2892" spans="23:24" x14ac:dyDescent="0.2">
      <c r="W2892" s="62"/>
      <c r="X2892" s="63"/>
    </row>
    <row r="2893" spans="23:24" x14ac:dyDescent="0.2">
      <c r="W2893" s="62"/>
      <c r="X2893" s="63"/>
    </row>
    <row r="2894" spans="23:24" x14ac:dyDescent="0.2">
      <c r="W2894" s="62"/>
      <c r="X2894" s="63"/>
    </row>
    <row r="2895" spans="23:24" x14ac:dyDescent="0.2">
      <c r="W2895" s="62"/>
      <c r="X2895" s="63"/>
    </row>
    <row r="2896" spans="23:24" x14ac:dyDescent="0.2">
      <c r="W2896" s="62"/>
      <c r="X2896" s="63"/>
    </row>
    <row r="2897" spans="23:24" x14ac:dyDescent="0.2">
      <c r="W2897" s="62"/>
      <c r="X2897" s="63"/>
    </row>
    <row r="2898" spans="23:24" x14ac:dyDescent="0.2">
      <c r="W2898" s="62"/>
      <c r="X2898" s="63"/>
    </row>
    <row r="2899" spans="23:24" x14ac:dyDescent="0.2">
      <c r="W2899" s="62"/>
      <c r="X2899" s="63"/>
    </row>
    <row r="2900" spans="23:24" x14ac:dyDescent="0.2">
      <c r="W2900" s="62"/>
      <c r="X2900" s="63"/>
    </row>
    <row r="2901" spans="23:24" x14ac:dyDescent="0.2">
      <c r="W2901" s="62"/>
      <c r="X2901" s="63"/>
    </row>
    <row r="2902" spans="23:24" x14ac:dyDescent="0.2">
      <c r="W2902" s="62"/>
      <c r="X2902" s="63"/>
    </row>
    <row r="2903" spans="23:24" x14ac:dyDescent="0.2">
      <c r="W2903" s="62"/>
      <c r="X2903" s="63"/>
    </row>
    <row r="2904" spans="23:24" x14ac:dyDescent="0.2">
      <c r="W2904" s="62"/>
      <c r="X2904" s="63"/>
    </row>
    <row r="2905" spans="23:24" x14ac:dyDescent="0.2">
      <c r="W2905" s="62"/>
      <c r="X2905" s="63"/>
    </row>
    <row r="2906" spans="23:24" x14ac:dyDescent="0.2">
      <c r="W2906" s="62"/>
      <c r="X2906" s="63"/>
    </row>
    <row r="2907" spans="23:24" x14ac:dyDescent="0.2">
      <c r="W2907" s="62"/>
      <c r="X2907" s="63"/>
    </row>
    <row r="2908" spans="23:24" x14ac:dyDescent="0.2">
      <c r="W2908" s="62"/>
      <c r="X2908" s="63"/>
    </row>
    <row r="2909" spans="23:24" x14ac:dyDescent="0.2">
      <c r="W2909" s="62"/>
      <c r="X2909" s="63"/>
    </row>
    <row r="2910" spans="23:24" x14ac:dyDescent="0.2">
      <c r="W2910" s="62"/>
      <c r="X2910" s="63"/>
    </row>
    <row r="2911" spans="23:24" x14ac:dyDescent="0.2">
      <c r="W2911" s="62"/>
      <c r="X2911" s="63"/>
    </row>
    <row r="2912" spans="23:24" x14ac:dyDescent="0.2">
      <c r="W2912" s="62"/>
      <c r="X2912" s="63"/>
    </row>
    <row r="2913" spans="23:24" x14ac:dyDescent="0.2">
      <c r="W2913" s="62"/>
      <c r="X2913" s="63"/>
    </row>
    <row r="2914" spans="23:24" x14ac:dyDescent="0.2">
      <c r="W2914" s="62"/>
      <c r="X2914" s="63"/>
    </row>
    <row r="2915" spans="23:24" x14ac:dyDescent="0.2">
      <c r="W2915" s="62"/>
      <c r="X2915" s="63"/>
    </row>
    <row r="2916" spans="23:24" x14ac:dyDescent="0.2">
      <c r="W2916" s="62"/>
      <c r="X2916" s="63"/>
    </row>
    <row r="2917" spans="23:24" x14ac:dyDescent="0.2">
      <c r="W2917" s="62"/>
      <c r="X2917" s="63"/>
    </row>
    <row r="2918" spans="23:24" x14ac:dyDescent="0.2">
      <c r="W2918" s="62"/>
      <c r="X2918" s="63"/>
    </row>
    <row r="2919" spans="23:24" x14ac:dyDescent="0.2">
      <c r="W2919" s="62"/>
      <c r="X2919" s="63"/>
    </row>
    <row r="2920" spans="23:24" x14ac:dyDescent="0.2">
      <c r="W2920" s="62"/>
      <c r="X2920" s="63"/>
    </row>
    <row r="2921" spans="23:24" x14ac:dyDescent="0.2">
      <c r="W2921" s="62"/>
      <c r="X2921" s="63"/>
    </row>
    <row r="2922" spans="23:24" x14ac:dyDescent="0.2">
      <c r="W2922" s="62"/>
      <c r="X2922" s="63"/>
    </row>
    <row r="2923" spans="23:24" x14ac:dyDescent="0.2">
      <c r="W2923" s="62"/>
      <c r="X2923" s="63"/>
    </row>
    <row r="2924" spans="23:24" x14ac:dyDescent="0.2">
      <c r="W2924" s="62"/>
      <c r="X2924" s="63"/>
    </row>
    <row r="2925" spans="23:24" x14ac:dyDescent="0.2">
      <c r="W2925" s="62"/>
      <c r="X2925" s="63"/>
    </row>
    <row r="2926" spans="23:24" x14ac:dyDescent="0.2">
      <c r="W2926" s="62"/>
      <c r="X2926" s="63"/>
    </row>
    <row r="2927" spans="23:24" x14ac:dyDescent="0.2">
      <c r="W2927" s="62"/>
      <c r="X2927" s="63"/>
    </row>
    <row r="2928" spans="23:24" x14ac:dyDescent="0.2">
      <c r="W2928" s="62"/>
      <c r="X2928" s="63"/>
    </row>
    <row r="2929" spans="23:24" x14ac:dyDescent="0.2">
      <c r="W2929" s="62"/>
      <c r="X2929" s="63"/>
    </row>
    <row r="2930" spans="23:24" x14ac:dyDescent="0.2">
      <c r="W2930" s="62"/>
      <c r="X2930" s="63"/>
    </row>
    <row r="2931" spans="23:24" x14ac:dyDescent="0.2">
      <c r="W2931" s="62"/>
      <c r="X2931" s="63"/>
    </row>
    <row r="2932" spans="23:24" x14ac:dyDescent="0.2">
      <c r="W2932" s="62"/>
      <c r="X2932" s="63"/>
    </row>
    <row r="2933" spans="23:24" x14ac:dyDescent="0.2">
      <c r="W2933" s="62"/>
      <c r="X2933" s="63"/>
    </row>
    <row r="2934" spans="23:24" x14ac:dyDescent="0.2">
      <c r="W2934" s="62"/>
      <c r="X2934" s="63"/>
    </row>
    <row r="2935" spans="23:24" x14ac:dyDescent="0.2">
      <c r="W2935" s="62"/>
      <c r="X2935" s="63"/>
    </row>
    <row r="2936" spans="23:24" x14ac:dyDescent="0.2">
      <c r="W2936" s="62"/>
      <c r="X2936" s="63"/>
    </row>
    <row r="2937" spans="23:24" x14ac:dyDescent="0.2">
      <c r="W2937" s="62"/>
      <c r="X2937" s="63"/>
    </row>
    <row r="2938" spans="23:24" x14ac:dyDescent="0.2">
      <c r="W2938" s="62"/>
      <c r="X2938" s="63"/>
    </row>
    <row r="2939" spans="23:24" x14ac:dyDescent="0.2">
      <c r="W2939" s="62"/>
      <c r="X2939" s="63"/>
    </row>
    <row r="2940" spans="23:24" x14ac:dyDescent="0.2">
      <c r="W2940" s="62"/>
      <c r="X2940" s="63"/>
    </row>
    <row r="2941" spans="23:24" x14ac:dyDescent="0.2">
      <c r="W2941" s="62"/>
      <c r="X2941" s="63"/>
    </row>
    <row r="2942" spans="23:24" x14ac:dyDescent="0.2">
      <c r="W2942" s="62"/>
      <c r="X2942" s="63"/>
    </row>
    <row r="2943" spans="23:24" x14ac:dyDescent="0.2">
      <c r="W2943" s="62"/>
      <c r="X2943" s="63"/>
    </row>
    <row r="2944" spans="23:24" x14ac:dyDescent="0.2">
      <c r="W2944" s="62"/>
      <c r="X2944" s="63"/>
    </row>
    <row r="2945" spans="23:24" x14ac:dyDescent="0.2">
      <c r="W2945" s="62"/>
      <c r="X2945" s="63"/>
    </row>
    <row r="2946" spans="23:24" x14ac:dyDescent="0.2">
      <c r="W2946" s="62"/>
      <c r="X2946" s="63"/>
    </row>
    <row r="2947" spans="23:24" x14ac:dyDescent="0.2">
      <c r="W2947" s="62"/>
      <c r="X2947" s="63"/>
    </row>
    <row r="2948" spans="23:24" x14ac:dyDescent="0.2">
      <c r="W2948" s="62"/>
      <c r="X2948" s="63"/>
    </row>
    <row r="2949" spans="23:24" x14ac:dyDescent="0.2">
      <c r="W2949" s="62"/>
      <c r="X2949" s="63"/>
    </row>
    <row r="2950" spans="23:24" x14ac:dyDescent="0.2">
      <c r="W2950" s="62"/>
      <c r="X2950" s="63"/>
    </row>
    <row r="2951" spans="23:24" x14ac:dyDescent="0.2">
      <c r="W2951" s="62"/>
      <c r="X2951" s="63"/>
    </row>
    <row r="2952" spans="23:24" x14ac:dyDescent="0.2">
      <c r="W2952" s="62"/>
      <c r="X2952" s="63"/>
    </row>
    <row r="2953" spans="23:24" x14ac:dyDescent="0.2">
      <c r="W2953" s="62"/>
      <c r="X2953" s="63"/>
    </row>
    <row r="2954" spans="23:24" x14ac:dyDescent="0.2">
      <c r="W2954" s="62"/>
      <c r="X2954" s="63"/>
    </row>
    <row r="2955" spans="23:24" x14ac:dyDescent="0.2">
      <c r="W2955" s="62"/>
      <c r="X2955" s="63"/>
    </row>
    <row r="2956" spans="23:24" x14ac:dyDescent="0.2">
      <c r="W2956" s="62"/>
      <c r="X2956" s="63"/>
    </row>
    <row r="2957" spans="23:24" x14ac:dyDescent="0.2">
      <c r="W2957" s="62"/>
      <c r="X2957" s="63"/>
    </row>
    <row r="2958" spans="23:24" x14ac:dyDescent="0.2">
      <c r="W2958" s="62"/>
      <c r="X2958" s="63"/>
    </row>
    <row r="2959" spans="23:24" x14ac:dyDescent="0.2">
      <c r="W2959" s="62"/>
      <c r="X2959" s="63"/>
    </row>
    <row r="2960" spans="23:24" x14ac:dyDescent="0.2">
      <c r="W2960" s="62"/>
      <c r="X2960" s="63"/>
    </row>
    <row r="2961" spans="23:24" x14ac:dyDescent="0.2">
      <c r="W2961" s="62"/>
      <c r="X2961" s="63"/>
    </row>
    <row r="2962" spans="23:24" x14ac:dyDescent="0.2">
      <c r="W2962" s="62"/>
      <c r="X2962" s="63"/>
    </row>
    <row r="2963" spans="23:24" x14ac:dyDescent="0.2">
      <c r="W2963" s="62"/>
      <c r="X2963" s="63"/>
    </row>
    <row r="2964" spans="23:24" x14ac:dyDescent="0.2">
      <c r="W2964" s="62"/>
      <c r="X2964" s="63"/>
    </row>
    <row r="2965" spans="23:24" x14ac:dyDescent="0.2">
      <c r="W2965" s="62"/>
      <c r="X2965" s="63"/>
    </row>
    <row r="2966" spans="23:24" x14ac:dyDescent="0.2">
      <c r="W2966" s="62"/>
      <c r="X2966" s="63"/>
    </row>
    <row r="2967" spans="23:24" x14ac:dyDescent="0.2">
      <c r="W2967" s="62"/>
      <c r="X2967" s="63"/>
    </row>
    <row r="2968" spans="23:24" x14ac:dyDescent="0.2">
      <c r="W2968" s="62"/>
      <c r="X2968" s="63"/>
    </row>
    <row r="2969" spans="23:24" x14ac:dyDescent="0.2">
      <c r="W2969" s="62"/>
      <c r="X2969" s="63"/>
    </row>
    <row r="2970" spans="23:24" x14ac:dyDescent="0.2">
      <c r="W2970" s="62"/>
      <c r="X2970" s="63"/>
    </row>
    <row r="2971" spans="23:24" x14ac:dyDescent="0.2">
      <c r="W2971" s="62"/>
      <c r="X2971" s="63"/>
    </row>
    <row r="2972" spans="23:24" x14ac:dyDescent="0.2">
      <c r="W2972" s="62"/>
      <c r="X2972" s="63"/>
    </row>
    <row r="2973" spans="23:24" x14ac:dyDescent="0.2">
      <c r="W2973" s="62"/>
      <c r="X2973" s="63"/>
    </row>
    <row r="2974" spans="23:24" x14ac:dyDescent="0.2">
      <c r="W2974" s="62"/>
      <c r="X2974" s="63"/>
    </row>
    <row r="2975" spans="23:24" x14ac:dyDescent="0.2">
      <c r="W2975" s="62"/>
      <c r="X2975" s="63"/>
    </row>
    <row r="2976" spans="23:24" x14ac:dyDescent="0.2">
      <c r="W2976" s="62"/>
      <c r="X2976" s="63"/>
    </row>
    <row r="2977" spans="23:24" x14ac:dyDescent="0.2">
      <c r="W2977" s="62"/>
      <c r="X2977" s="63"/>
    </row>
    <row r="2978" spans="23:24" x14ac:dyDescent="0.2">
      <c r="W2978" s="62"/>
      <c r="X2978" s="63"/>
    </row>
    <row r="2979" spans="23:24" x14ac:dyDescent="0.2">
      <c r="W2979" s="62"/>
      <c r="X2979" s="63"/>
    </row>
    <row r="2980" spans="23:24" x14ac:dyDescent="0.2">
      <c r="W2980" s="62"/>
      <c r="X2980" s="63"/>
    </row>
    <row r="2981" spans="23:24" x14ac:dyDescent="0.2">
      <c r="W2981" s="62"/>
      <c r="X2981" s="63"/>
    </row>
    <row r="2982" spans="23:24" x14ac:dyDescent="0.2">
      <c r="W2982" s="62"/>
      <c r="X2982" s="63"/>
    </row>
    <row r="2983" spans="23:24" x14ac:dyDescent="0.2">
      <c r="W2983" s="62"/>
      <c r="X2983" s="63"/>
    </row>
    <row r="2984" spans="23:24" x14ac:dyDescent="0.2">
      <c r="W2984" s="62"/>
      <c r="X2984" s="63"/>
    </row>
    <row r="2985" spans="23:24" x14ac:dyDescent="0.2">
      <c r="W2985" s="62"/>
      <c r="X2985" s="63"/>
    </row>
    <row r="2986" spans="23:24" x14ac:dyDescent="0.2">
      <c r="W2986" s="62"/>
      <c r="X2986" s="63"/>
    </row>
    <row r="2987" spans="23:24" x14ac:dyDescent="0.2">
      <c r="W2987" s="62"/>
      <c r="X2987" s="63"/>
    </row>
    <row r="2988" spans="23:24" x14ac:dyDescent="0.2">
      <c r="W2988" s="62"/>
      <c r="X2988" s="63"/>
    </row>
    <row r="2989" spans="23:24" x14ac:dyDescent="0.2">
      <c r="W2989" s="62"/>
      <c r="X2989" s="63"/>
    </row>
    <row r="2990" spans="23:24" x14ac:dyDescent="0.2">
      <c r="W2990" s="62"/>
      <c r="X2990" s="63"/>
    </row>
    <row r="2991" spans="23:24" x14ac:dyDescent="0.2">
      <c r="W2991" s="62"/>
      <c r="X2991" s="63"/>
    </row>
    <row r="2992" spans="23:24" x14ac:dyDescent="0.2">
      <c r="W2992" s="62"/>
      <c r="X2992" s="63"/>
    </row>
    <row r="2993" spans="23:24" x14ac:dyDescent="0.2">
      <c r="W2993" s="62"/>
      <c r="X2993" s="63"/>
    </row>
    <row r="2994" spans="23:24" x14ac:dyDescent="0.2">
      <c r="W2994" s="62"/>
      <c r="X2994" s="63"/>
    </row>
    <row r="2995" spans="23:24" x14ac:dyDescent="0.2">
      <c r="W2995" s="62"/>
      <c r="X2995" s="63"/>
    </row>
    <row r="2996" spans="23:24" x14ac:dyDescent="0.2">
      <c r="W2996" s="62"/>
      <c r="X2996" s="63"/>
    </row>
    <row r="2997" spans="23:24" x14ac:dyDescent="0.2">
      <c r="W2997" s="62"/>
      <c r="X2997" s="63"/>
    </row>
    <row r="2998" spans="23:24" x14ac:dyDescent="0.2">
      <c r="W2998" s="62"/>
      <c r="X2998" s="63"/>
    </row>
    <row r="2999" spans="23:24" x14ac:dyDescent="0.2">
      <c r="W2999" s="62"/>
      <c r="X2999" s="63"/>
    </row>
    <row r="3000" spans="23:24" x14ac:dyDescent="0.2">
      <c r="W3000" s="62"/>
      <c r="X3000" s="63"/>
    </row>
    <row r="3001" spans="23:24" x14ac:dyDescent="0.2">
      <c r="W3001" s="62"/>
      <c r="X3001" s="63"/>
    </row>
    <row r="3002" spans="23:24" x14ac:dyDescent="0.2">
      <c r="W3002" s="62"/>
      <c r="X3002" s="63"/>
    </row>
    <row r="3003" spans="23:24" x14ac:dyDescent="0.2">
      <c r="W3003" s="62"/>
      <c r="X3003" s="63"/>
    </row>
    <row r="3004" spans="23:24" x14ac:dyDescent="0.2">
      <c r="W3004" s="62"/>
      <c r="X3004" s="63"/>
    </row>
    <row r="3005" spans="23:24" x14ac:dyDescent="0.2">
      <c r="W3005" s="62"/>
      <c r="X3005" s="63"/>
    </row>
    <row r="3006" spans="23:24" x14ac:dyDescent="0.2">
      <c r="W3006" s="62"/>
      <c r="X3006" s="63"/>
    </row>
    <row r="3007" spans="23:24" x14ac:dyDescent="0.2">
      <c r="W3007" s="62"/>
      <c r="X3007" s="63"/>
    </row>
    <row r="3008" spans="23:24" x14ac:dyDescent="0.2">
      <c r="W3008" s="62"/>
      <c r="X3008" s="63"/>
    </row>
    <row r="3009" spans="23:24" x14ac:dyDescent="0.2">
      <c r="W3009" s="62"/>
      <c r="X3009" s="63"/>
    </row>
    <row r="3010" spans="23:24" x14ac:dyDescent="0.2">
      <c r="W3010" s="62"/>
      <c r="X3010" s="63"/>
    </row>
    <row r="3011" spans="23:24" x14ac:dyDescent="0.2">
      <c r="W3011" s="62"/>
      <c r="X3011" s="63"/>
    </row>
    <row r="3012" spans="23:24" x14ac:dyDescent="0.2">
      <c r="W3012" s="62"/>
      <c r="X3012" s="63"/>
    </row>
    <row r="3013" spans="23:24" x14ac:dyDescent="0.2">
      <c r="W3013" s="62"/>
      <c r="X3013" s="63"/>
    </row>
    <row r="3014" spans="23:24" x14ac:dyDescent="0.2">
      <c r="W3014" s="62"/>
      <c r="X3014" s="63"/>
    </row>
    <row r="3015" spans="23:24" x14ac:dyDescent="0.2">
      <c r="W3015" s="62"/>
      <c r="X3015" s="63"/>
    </row>
    <row r="3016" spans="23:24" x14ac:dyDescent="0.2">
      <c r="W3016" s="62"/>
      <c r="X3016" s="63"/>
    </row>
    <row r="3017" spans="23:24" x14ac:dyDescent="0.2">
      <c r="W3017" s="62"/>
      <c r="X3017" s="63"/>
    </row>
    <row r="3018" spans="23:24" x14ac:dyDescent="0.2">
      <c r="W3018" s="62"/>
      <c r="X3018" s="63"/>
    </row>
    <row r="3019" spans="23:24" x14ac:dyDescent="0.2">
      <c r="W3019" s="62"/>
      <c r="X3019" s="63"/>
    </row>
    <row r="3020" spans="23:24" x14ac:dyDescent="0.2">
      <c r="W3020" s="62"/>
      <c r="X3020" s="63"/>
    </row>
    <row r="3021" spans="23:24" x14ac:dyDescent="0.2">
      <c r="W3021" s="62"/>
      <c r="X3021" s="63"/>
    </row>
    <row r="3022" spans="23:24" x14ac:dyDescent="0.2">
      <c r="W3022" s="62"/>
      <c r="X3022" s="63"/>
    </row>
    <row r="3023" spans="23:24" x14ac:dyDescent="0.2">
      <c r="W3023" s="62"/>
      <c r="X3023" s="63"/>
    </row>
    <row r="3024" spans="23:24" x14ac:dyDescent="0.2">
      <c r="W3024" s="62"/>
      <c r="X3024" s="63"/>
    </row>
    <row r="3025" spans="23:24" x14ac:dyDescent="0.2">
      <c r="W3025" s="62"/>
      <c r="X3025" s="63"/>
    </row>
    <row r="3026" spans="23:24" x14ac:dyDescent="0.2">
      <c r="W3026" s="62"/>
      <c r="X3026" s="63"/>
    </row>
    <row r="3027" spans="23:24" x14ac:dyDescent="0.2">
      <c r="W3027" s="62"/>
      <c r="X3027" s="63"/>
    </row>
    <row r="3028" spans="23:24" x14ac:dyDescent="0.2">
      <c r="W3028" s="62"/>
      <c r="X3028" s="63"/>
    </row>
    <row r="3029" spans="23:24" x14ac:dyDescent="0.2">
      <c r="W3029" s="62"/>
      <c r="X3029" s="63"/>
    </row>
    <row r="3030" spans="23:24" x14ac:dyDescent="0.2">
      <c r="W3030" s="62"/>
      <c r="X3030" s="63"/>
    </row>
    <row r="3031" spans="23:24" x14ac:dyDescent="0.2">
      <c r="W3031" s="62"/>
      <c r="X3031" s="63"/>
    </row>
    <row r="3032" spans="23:24" x14ac:dyDescent="0.2">
      <c r="W3032" s="62"/>
      <c r="X3032" s="63"/>
    </row>
    <row r="3033" spans="23:24" x14ac:dyDescent="0.2">
      <c r="W3033" s="62"/>
      <c r="X3033" s="63"/>
    </row>
    <row r="3034" spans="23:24" x14ac:dyDescent="0.2">
      <c r="W3034" s="62"/>
      <c r="X3034" s="63"/>
    </row>
    <row r="3035" spans="23:24" x14ac:dyDescent="0.2">
      <c r="W3035" s="62"/>
      <c r="X3035" s="63"/>
    </row>
    <row r="3036" spans="23:24" x14ac:dyDescent="0.2">
      <c r="W3036" s="62"/>
      <c r="X3036" s="63"/>
    </row>
    <row r="3037" spans="23:24" x14ac:dyDescent="0.2">
      <c r="W3037" s="62"/>
      <c r="X3037" s="63"/>
    </row>
    <row r="3038" spans="23:24" x14ac:dyDescent="0.2">
      <c r="W3038" s="62"/>
      <c r="X3038" s="63"/>
    </row>
    <row r="3039" spans="23:24" x14ac:dyDescent="0.2">
      <c r="W3039" s="62"/>
      <c r="X3039" s="63"/>
    </row>
    <row r="3040" spans="23:24" x14ac:dyDescent="0.2">
      <c r="W3040" s="62"/>
      <c r="X3040" s="63"/>
    </row>
    <row r="3041" spans="23:24" x14ac:dyDescent="0.2">
      <c r="W3041" s="62"/>
      <c r="X3041" s="63"/>
    </row>
    <row r="3042" spans="23:24" x14ac:dyDescent="0.2">
      <c r="W3042" s="62"/>
      <c r="X3042" s="63"/>
    </row>
    <row r="3043" spans="23:24" x14ac:dyDescent="0.2">
      <c r="W3043" s="62"/>
      <c r="X3043" s="63"/>
    </row>
    <row r="3044" spans="23:24" x14ac:dyDescent="0.2">
      <c r="W3044" s="62"/>
      <c r="X3044" s="63"/>
    </row>
    <row r="3045" spans="23:24" x14ac:dyDescent="0.2">
      <c r="W3045" s="62"/>
      <c r="X3045" s="63"/>
    </row>
    <row r="3046" spans="23:24" x14ac:dyDescent="0.2">
      <c r="W3046" s="62"/>
      <c r="X3046" s="63"/>
    </row>
    <row r="3047" spans="23:24" x14ac:dyDescent="0.2">
      <c r="W3047" s="62"/>
      <c r="X3047" s="63"/>
    </row>
    <row r="3048" spans="23:24" x14ac:dyDescent="0.2">
      <c r="W3048" s="62"/>
      <c r="X3048" s="63"/>
    </row>
    <row r="3049" spans="23:24" x14ac:dyDescent="0.2">
      <c r="W3049" s="62"/>
      <c r="X3049" s="63"/>
    </row>
    <row r="3050" spans="23:24" x14ac:dyDescent="0.2">
      <c r="W3050" s="62"/>
      <c r="X3050" s="63"/>
    </row>
    <row r="3051" spans="23:24" x14ac:dyDescent="0.2">
      <c r="W3051" s="62"/>
      <c r="X3051" s="63"/>
    </row>
    <row r="3052" spans="23:24" x14ac:dyDescent="0.2">
      <c r="W3052" s="62"/>
      <c r="X3052" s="63"/>
    </row>
    <row r="3053" spans="23:24" x14ac:dyDescent="0.2">
      <c r="W3053" s="62"/>
      <c r="X3053" s="63"/>
    </row>
    <row r="3054" spans="23:24" x14ac:dyDescent="0.2">
      <c r="W3054" s="62"/>
      <c r="X3054" s="63"/>
    </row>
    <row r="3055" spans="23:24" x14ac:dyDescent="0.2">
      <c r="W3055" s="62"/>
      <c r="X3055" s="63"/>
    </row>
    <row r="3056" spans="23:24" x14ac:dyDescent="0.2">
      <c r="W3056" s="62"/>
      <c r="X3056" s="63"/>
    </row>
    <row r="3057" spans="23:24" x14ac:dyDescent="0.2">
      <c r="W3057" s="62"/>
      <c r="X3057" s="63"/>
    </row>
    <row r="3058" spans="23:24" x14ac:dyDescent="0.2">
      <c r="W3058" s="62"/>
      <c r="X3058" s="63"/>
    </row>
    <row r="3059" spans="23:24" x14ac:dyDescent="0.2">
      <c r="W3059" s="62"/>
      <c r="X3059" s="63"/>
    </row>
    <row r="3060" spans="23:24" x14ac:dyDescent="0.2">
      <c r="W3060" s="62"/>
      <c r="X3060" s="63"/>
    </row>
    <row r="3061" spans="23:24" x14ac:dyDescent="0.2">
      <c r="W3061" s="62"/>
      <c r="X3061" s="63"/>
    </row>
    <row r="3062" spans="23:24" x14ac:dyDescent="0.2">
      <c r="W3062" s="62"/>
      <c r="X3062" s="63"/>
    </row>
    <row r="3063" spans="23:24" x14ac:dyDescent="0.2">
      <c r="W3063" s="62"/>
      <c r="X3063" s="63"/>
    </row>
    <row r="3064" spans="23:24" x14ac:dyDescent="0.2">
      <c r="W3064" s="62"/>
      <c r="X3064" s="63"/>
    </row>
    <row r="3065" spans="23:24" x14ac:dyDescent="0.2">
      <c r="W3065" s="62"/>
      <c r="X3065" s="63"/>
    </row>
    <row r="3066" spans="23:24" x14ac:dyDescent="0.2">
      <c r="W3066" s="62"/>
      <c r="X3066" s="63"/>
    </row>
    <row r="3067" spans="23:24" x14ac:dyDescent="0.2">
      <c r="W3067" s="62"/>
      <c r="X3067" s="63"/>
    </row>
    <row r="3068" spans="23:24" x14ac:dyDescent="0.2">
      <c r="W3068" s="62"/>
      <c r="X3068" s="63"/>
    </row>
    <row r="3069" spans="23:24" x14ac:dyDescent="0.2">
      <c r="W3069" s="62"/>
      <c r="X3069" s="63"/>
    </row>
    <row r="3070" spans="23:24" x14ac:dyDescent="0.2">
      <c r="W3070" s="62"/>
      <c r="X3070" s="63"/>
    </row>
    <row r="3071" spans="23:24" x14ac:dyDescent="0.2">
      <c r="W3071" s="62"/>
      <c r="X3071" s="63"/>
    </row>
    <row r="3072" spans="23:24" x14ac:dyDescent="0.2">
      <c r="W3072" s="62"/>
      <c r="X3072" s="63"/>
    </row>
    <row r="3073" spans="23:24" x14ac:dyDescent="0.2">
      <c r="W3073" s="62"/>
      <c r="X3073" s="63"/>
    </row>
    <row r="3074" spans="23:24" x14ac:dyDescent="0.2">
      <c r="W3074" s="62"/>
      <c r="X3074" s="63"/>
    </row>
    <row r="3075" spans="23:24" x14ac:dyDescent="0.2">
      <c r="W3075" s="62"/>
      <c r="X3075" s="63"/>
    </row>
    <row r="3076" spans="23:24" x14ac:dyDescent="0.2">
      <c r="W3076" s="62"/>
      <c r="X3076" s="63"/>
    </row>
    <row r="3077" spans="23:24" x14ac:dyDescent="0.2">
      <c r="W3077" s="62"/>
      <c r="X3077" s="63"/>
    </row>
    <row r="3078" spans="23:24" x14ac:dyDescent="0.2">
      <c r="W3078" s="62"/>
      <c r="X3078" s="63"/>
    </row>
    <row r="3079" spans="23:24" x14ac:dyDescent="0.2">
      <c r="W3079" s="62"/>
      <c r="X3079" s="63"/>
    </row>
    <row r="3080" spans="23:24" x14ac:dyDescent="0.2">
      <c r="W3080" s="62"/>
      <c r="X3080" s="63"/>
    </row>
    <row r="3081" spans="23:24" x14ac:dyDescent="0.2">
      <c r="W3081" s="62"/>
      <c r="X3081" s="63"/>
    </row>
    <row r="3082" spans="23:24" x14ac:dyDescent="0.2">
      <c r="W3082" s="62"/>
      <c r="X3082" s="63"/>
    </row>
    <row r="3083" spans="23:24" x14ac:dyDescent="0.2">
      <c r="W3083" s="62"/>
      <c r="X3083" s="63"/>
    </row>
    <row r="3084" spans="23:24" x14ac:dyDescent="0.2">
      <c r="W3084" s="62"/>
      <c r="X3084" s="63"/>
    </row>
    <row r="3085" spans="23:24" x14ac:dyDescent="0.2">
      <c r="W3085" s="62"/>
      <c r="X3085" s="63"/>
    </row>
    <row r="3086" spans="23:24" x14ac:dyDescent="0.2">
      <c r="W3086" s="62"/>
      <c r="X3086" s="63"/>
    </row>
    <row r="3087" spans="23:24" x14ac:dyDescent="0.2">
      <c r="W3087" s="62"/>
      <c r="X3087" s="63"/>
    </row>
    <row r="3088" spans="23:24" x14ac:dyDescent="0.2">
      <c r="W3088" s="62"/>
      <c r="X3088" s="63"/>
    </row>
    <row r="3089" spans="23:24" x14ac:dyDescent="0.2">
      <c r="W3089" s="62"/>
      <c r="X3089" s="63"/>
    </row>
    <row r="3090" spans="23:24" x14ac:dyDescent="0.2">
      <c r="W3090" s="62"/>
      <c r="X3090" s="63"/>
    </row>
    <row r="3091" spans="23:24" x14ac:dyDescent="0.2">
      <c r="W3091" s="62"/>
      <c r="X3091" s="63"/>
    </row>
    <row r="3092" spans="23:24" x14ac:dyDescent="0.2">
      <c r="W3092" s="62"/>
      <c r="X3092" s="63"/>
    </row>
    <row r="3093" spans="23:24" x14ac:dyDescent="0.2">
      <c r="W3093" s="62"/>
      <c r="X3093" s="63"/>
    </row>
    <row r="3094" spans="23:24" x14ac:dyDescent="0.2">
      <c r="W3094" s="62"/>
      <c r="X3094" s="63"/>
    </row>
    <row r="3095" spans="23:24" x14ac:dyDescent="0.2">
      <c r="W3095" s="62"/>
      <c r="X3095" s="63"/>
    </row>
    <row r="3096" spans="23:24" x14ac:dyDescent="0.2">
      <c r="W3096" s="62"/>
      <c r="X3096" s="63"/>
    </row>
    <row r="3097" spans="23:24" x14ac:dyDescent="0.2">
      <c r="W3097" s="62"/>
      <c r="X3097" s="63"/>
    </row>
    <row r="3098" spans="23:24" x14ac:dyDescent="0.2">
      <c r="W3098" s="62"/>
      <c r="X3098" s="63"/>
    </row>
    <row r="3099" spans="23:24" x14ac:dyDescent="0.2">
      <c r="W3099" s="62"/>
      <c r="X3099" s="63"/>
    </row>
    <row r="3100" spans="23:24" x14ac:dyDescent="0.2">
      <c r="W3100" s="62"/>
      <c r="X3100" s="63"/>
    </row>
    <row r="3101" spans="23:24" x14ac:dyDescent="0.2">
      <c r="W3101" s="62"/>
      <c r="X3101" s="63"/>
    </row>
    <row r="3102" spans="23:24" x14ac:dyDescent="0.2">
      <c r="W3102" s="62"/>
      <c r="X3102" s="63"/>
    </row>
    <row r="3103" spans="23:24" x14ac:dyDescent="0.2">
      <c r="W3103" s="62"/>
      <c r="X3103" s="63"/>
    </row>
    <row r="3104" spans="23:24" x14ac:dyDescent="0.2">
      <c r="W3104" s="62"/>
      <c r="X3104" s="63"/>
    </row>
    <row r="3105" spans="23:24" x14ac:dyDescent="0.2">
      <c r="W3105" s="62"/>
      <c r="X3105" s="63"/>
    </row>
    <row r="3106" spans="23:24" x14ac:dyDescent="0.2">
      <c r="W3106" s="62"/>
      <c r="X3106" s="63"/>
    </row>
    <row r="3107" spans="23:24" x14ac:dyDescent="0.2">
      <c r="W3107" s="62"/>
      <c r="X3107" s="63"/>
    </row>
    <row r="3108" spans="23:24" x14ac:dyDescent="0.2">
      <c r="W3108" s="62"/>
      <c r="X3108" s="63"/>
    </row>
    <row r="3109" spans="23:24" x14ac:dyDescent="0.2">
      <c r="W3109" s="62"/>
      <c r="X3109" s="63"/>
    </row>
    <row r="3110" spans="23:24" x14ac:dyDescent="0.2">
      <c r="W3110" s="62"/>
      <c r="X3110" s="63"/>
    </row>
    <row r="3111" spans="23:24" x14ac:dyDescent="0.2">
      <c r="W3111" s="62"/>
      <c r="X3111" s="63"/>
    </row>
    <row r="3112" spans="23:24" x14ac:dyDescent="0.2">
      <c r="W3112" s="62"/>
      <c r="X3112" s="63"/>
    </row>
    <row r="3113" spans="23:24" x14ac:dyDescent="0.2">
      <c r="W3113" s="62"/>
      <c r="X3113" s="63"/>
    </row>
    <row r="3114" spans="23:24" x14ac:dyDescent="0.2">
      <c r="W3114" s="62"/>
      <c r="X3114" s="63"/>
    </row>
    <row r="3115" spans="23:24" x14ac:dyDescent="0.2">
      <c r="W3115" s="62"/>
      <c r="X3115" s="63"/>
    </row>
    <row r="3116" spans="23:24" x14ac:dyDescent="0.2">
      <c r="W3116" s="62"/>
      <c r="X3116" s="63"/>
    </row>
    <row r="3117" spans="23:24" x14ac:dyDescent="0.2">
      <c r="W3117" s="62"/>
      <c r="X3117" s="63"/>
    </row>
    <row r="3118" spans="23:24" x14ac:dyDescent="0.2">
      <c r="W3118" s="62"/>
      <c r="X3118" s="63"/>
    </row>
    <row r="3119" spans="23:24" x14ac:dyDescent="0.2">
      <c r="W3119" s="62"/>
      <c r="X3119" s="63"/>
    </row>
    <row r="3120" spans="23:24" x14ac:dyDescent="0.2">
      <c r="W3120" s="62"/>
      <c r="X3120" s="63"/>
    </row>
    <row r="3121" spans="23:24" x14ac:dyDescent="0.2">
      <c r="W3121" s="62"/>
      <c r="X3121" s="63"/>
    </row>
    <row r="3122" spans="23:24" x14ac:dyDescent="0.2">
      <c r="W3122" s="62"/>
      <c r="X3122" s="63"/>
    </row>
    <row r="3123" spans="23:24" x14ac:dyDescent="0.2">
      <c r="W3123" s="62"/>
      <c r="X3123" s="63"/>
    </row>
    <row r="3124" spans="23:24" x14ac:dyDescent="0.2">
      <c r="W3124" s="62"/>
      <c r="X3124" s="63"/>
    </row>
    <row r="3125" spans="23:24" x14ac:dyDescent="0.2">
      <c r="W3125" s="62"/>
      <c r="X3125" s="63"/>
    </row>
    <row r="3126" spans="23:24" x14ac:dyDescent="0.2">
      <c r="W3126" s="62"/>
      <c r="X3126" s="63"/>
    </row>
    <row r="3127" spans="23:24" x14ac:dyDescent="0.2">
      <c r="W3127" s="62"/>
      <c r="X3127" s="63"/>
    </row>
    <row r="3128" spans="23:24" x14ac:dyDescent="0.2">
      <c r="W3128" s="62"/>
      <c r="X3128" s="63"/>
    </row>
    <row r="3129" spans="23:24" x14ac:dyDescent="0.2">
      <c r="W3129" s="62"/>
      <c r="X3129" s="63"/>
    </row>
    <row r="3130" spans="23:24" x14ac:dyDescent="0.2">
      <c r="W3130" s="62"/>
      <c r="X3130" s="63"/>
    </row>
    <row r="3131" spans="23:24" x14ac:dyDescent="0.2">
      <c r="W3131" s="62"/>
      <c r="X3131" s="63"/>
    </row>
    <row r="3132" spans="23:24" x14ac:dyDescent="0.2">
      <c r="W3132" s="62"/>
      <c r="X3132" s="63"/>
    </row>
    <row r="3133" spans="23:24" x14ac:dyDescent="0.2">
      <c r="W3133" s="62"/>
      <c r="X3133" s="63"/>
    </row>
    <row r="3134" spans="23:24" x14ac:dyDescent="0.2">
      <c r="W3134" s="62"/>
      <c r="X3134" s="63"/>
    </row>
    <row r="3135" spans="23:24" x14ac:dyDescent="0.2">
      <c r="W3135" s="62"/>
      <c r="X3135" s="63"/>
    </row>
    <row r="3136" spans="23:24" x14ac:dyDescent="0.2">
      <c r="W3136" s="62"/>
      <c r="X3136" s="63"/>
    </row>
    <row r="3137" spans="23:24" x14ac:dyDescent="0.2">
      <c r="W3137" s="62"/>
      <c r="X3137" s="63"/>
    </row>
    <row r="3138" spans="23:24" x14ac:dyDescent="0.2">
      <c r="W3138" s="62"/>
      <c r="X3138" s="63"/>
    </row>
    <row r="3139" spans="23:24" x14ac:dyDescent="0.2">
      <c r="W3139" s="62"/>
      <c r="X3139" s="63"/>
    </row>
    <row r="3140" spans="23:24" x14ac:dyDescent="0.2">
      <c r="W3140" s="62"/>
      <c r="X3140" s="63"/>
    </row>
    <row r="3141" spans="23:24" x14ac:dyDescent="0.2">
      <c r="W3141" s="62"/>
      <c r="X3141" s="63"/>
    </row>
    <row r="3142" spans="23:24" x14ac:dyDescent="0.2">
      <c r="W3142" s="62"/>
      <c r="X3142" s="63"/>
    </row>
    <row r="3143" spans="23:24" x14ac:dyDescent="0.2">
      <c r="W3143" s="62"/>
      <c r="X3143" s="63"/>
    </row>
    <row r="3144" spans="23:24" x14ac:dyDescent="0.2">
      <c r="W3144" s="62"/>
      <c r="X3144" s="63"/>
    </row>
    <row r="3145" spans="23:24" x14ac:dyDescent="0.2">
      <c r="W3145" s="62"/>
      <c r="X3145" s="63"/>
    </row>
    <row r="3146" spans="23:24" x14ac:dyDescent="0.2">
      <c r="W3146" s="62"/>
      <c r="X3146" s="63"/>
    </row>
    <row r="3147" spans="23:24" x14ac:dyDescent="0.2">
      <c r="W3147" s="62"/>
      <c r="X3147" s="63"/>
    </row>
    <row r="3148" spans="23:24" x14ac:dyDescent="0.2">
      <c r="W3148" s="62"/>
      <c r="X3148" s="63"/>
    </row>
    <row r="3149" spans="23:24" x14ac:dyDescent="0.2">
      <c r="W3149" s="62"/>
      <c r="X3149" s="63"/>
    </row>
    <row r="3150" spans="23:24" x14ac:dyDescent="0.2">
      <c r="W3150" s="62"/>
      <c r="X3150" s="63"/>
    </row>
    <row r="3151" spans="23:24" x14ac:dyDescent="0.2">
      <c r="W3151" s="62"/>
      <c r="X3151" s="63"/>
    </row>
    <row r="3152" spans="23:24" x14ac:dyDescent="0.2">
      <c r="W3152" s="62"/>
      <c r="X3152" s="63"/>
    </row>
    <row r="3153" spans="23:24" x14ac:dyDescent="0.2">
      <c r="W3153" s="62"/>
      <c r="X3153" s="63"/>
    </row>
    <row r="3154" spans="23:24" x14ac:dyDescent="0.2">
      <c r="W3154" s="62"/>
      <c r="X3154" s="63"/>
    </row>
    <row r="3155" spans="23:24" x14ac:dyDescent="0.2">
      <c r="W3155" s="62"/>
      <c r="X3155" s="63"/>
    </row>
    <row r="3156" spans="23:24" x14ac:dyDescent="0.2">
      <c r="W3156" s="62"/>
      <c r="X3156" s="63"/>
    </row>
    <row r="3157" spans="23:24" x14ac:dyDescent="0.2">
      <c r="W3157" s="62"/>
      <c r="X3157" s="63"/>
    </row>
    <row r="3158" spans="23:24" x14ac:dyDescent="0.2">
      <c r="W3158" s="62"/>
      <c r="X3158" s="63"/>
    </row>
    <row r="3159" spans="23:24" x14ac:dyDescent="0.2">
      <c r="W3159" s="62"/>
      <c r="X3159" s="63"/>
    </row>
    <row r="3160" spans="23:24" x14ac:dyDescent="0.2">
      <c r="W3160" s="62"/>
      <c r="X3160" s="63"/>
    </row>
    <row r="3161" spans="23:24" x14ac:dyDescent="0.2">
      <c r="W3161" s="62"/>
      <c r="X3161" s="63"/>
    </row>
    <row r="3162" spans="23:24" x14ac:dyDescent="0.2">
      <c r="W3162" s="62"/>
      <c r="X3162" s="63"/>
    </row>
    <row r="3163" spans="23:24" x14ac:dyDescent="0.2">
      <c r="W3163" s="62"/>
      <c r="X3163" s="63"/>
    </row>
    <row r="3164" spans="23:24" x14ac:dyDescent="0.2">
      <c r="W3164" s="62"/>
      <c r="X3164" s="63"/>
    </row>
    <row r="3165" spans="23:24" x14ac:dyDescent="0.2">
      <c r="W3165" s="62"/>
      <c r="X3165" s="63"/>
    </row>
    <row r="3166" spans="23:24" x14ac:dyDescent="0.2">
      <c r="W3166" s="62"/>
      <c r="X3166" s="63"/>
    </row>
    <row r="3167" spans="23:24" x14ac:dyDescent="0.2">
      <c r="W3167" s="62"/>
      <c r="X3167" s="63"/>
    </row>
    <row r="3168" spans="23:24" x14ac:dyDescent="0.2">
      <c r="W3168" s="62"/>
      <c r="X3168" s="63"/>
    </row>
    <row r="3169" spans="23:24" x14ac:dyDescent="0.2">
      <c r="W3169" s="62"/>
      <c r="X3169" s="63"/>
    </row>
    <row r="3170" spans="23:24" x14ac:dyDescent="0.2">
      <c r="W3170" s="62"/>
      <c r="X3170" s="63"/>
    </row>
    <row r="3171" spans="23:24" x14ac:dyDescent="0.2">
      <c r="W3171" s="62"/>
      <c r="X3171" s="63"/>
    </row>
    <row r="3172" spans="23:24" x14ac:dyDescent="0.2">
      <c r="W3172" s="62"/>
      <c r="X3172" s="63"/>
    </row>
    <row r="3173" spans="23:24" x14ac:dyDescent="0.2">
      <c r="W3173" s="62"/>
      <c r="X3173" s="63"/>
    </row>
    <row r="3174" spans="23:24" x14ac:dyDescent="0.2">
      <c r="W3174" s="62"/>
      <c r="X3174" s="63"/>
    </row>
    <row r="3175" spans="23:24" x14ac:dyDescent="0.2">
      <c r="W3175" s="62"/>
      <c r="X3175" s="63"/>
    </row>
    <row r="3176" spans="23:24" x14ac:dyDescent="0.2">
      <c r="W3176" s="62"/>
      <c r="X3176" s="63"/>
    </row>
    <row r="3177" spans="23:24" x14ac:dyDescent="0.2">
      <c r="W3177" s="62"/>
      <c r="X3177" s="63"/>
    </row>
    <row r="3178" spans="23:24" x14ac:dyDescent="0.2">
      <c r="W3178" s="62"/>
      <c r="X3178" s="63"/>
    </row>
    <row r="3179" spans="23:24" x14ac:dyDescent="0.2">
      <c r="W3179" s="62"/>
      <c r="X3179" s="63"/>
    </row>
    <row r="3180" spans="23:24" x14ac:dyDescent="0.2">
      <c r="W3180" s="62"/>
      <c r="X3180" s="63"/>
    </row>
    <row r="3181" spans="23:24" x14ac:dyDescent="0.2">
      <c r="W3181" s="62"/>
      <c r="X3181" s="63"/>
    </row>
    <row r="3182" spans="23:24" x14ac:dyDescent="0.2">
      <c r="W3182" s="62"/>
      <c r="X3182" s="63"/>
    </row>
    <row r="3183" spans="23:24" x14ac:dyDescent="0.2">
      <c r="W3183" s="62"/>
      <c r="X3183" s="63"/>
    </row>
    <row r="3184" spans="23:24" x14ac:dyDescent="0.2">
      <c r="W3184" s="62"/>
      <c r="X3184" s="63"/>
    </row>
    <row r="3185" spans="23:24" x14ac:dyDescent="0.2">
      <c r="W3185" s="62"/>
      <c r="X3185" s="63"/>
    </row>
    <row r="3186" spans="23:24" x14ac:dyDescent="0.2">
      <c r="W3186" s="62"/>
      <c r="X3186" s="63"/>
    </row>
    <row r="3187" spans="23:24" x14ac:dyDescent="0.2">
      <c r="W3187" s="62"/>
      <c r="X3187" s="63"/>
    </row>
    <row r="3188" spans="23:24" x14ac:dyDescent="0.2">
      <c r="W3188" s="62"/>
      <c r="X3188" s="63"/>
    </row>
    <row r="3189" spans="23:24" x14ac:dyDescent="0.2">
      <c r="W3189" s="62"/>
      <c r="X3189" s="63"/>
    </row>
    <row r="3190" spans="23:24" x14ac:dyDescent="0.2">
      <c r="W3190" s="62"/>
      <c r="X3190" s="63"/>
    </row>
    <row r="3191" spans="23:24" x14ac:dyDescent="0.2">
      <c r="W3191" s="62"/>
      <c r="X3191" s="63"/>
    </row>
    <row r="3192" spans="23:24" x14ac:dyDescent="0.2">
      <c r="W3192" s="62"/>
      <c r="X3192" s="63"/>
    </row>
    <row r="3193" spans="23:24" x14ac:dyDescent="0.2">
      <c r="W3193" s="62"/>
      <c r="X3193" s="63"/>
    </row>
    <row r="3194" spans="23:24" x14ac:dyDescent="0.2">
      <c r="W3194" s="62"/>
      <c r="X3194" s="63"/>
    </row>
    <row r="3195" spans="23:24" x14ac:dyDescent="0.2">
      <c r="W3195" s="62"/>
      <c r="X3195" s="63"/>
    </row>
    <row r="3196" spans="23:24" x14ac:dyDescent="0.2">
      <c r="W3196" s="62"/>
      <c r="X3196" s="63"/>
    </row>
    <row r="3197" spans="23:24" x14ac:dyDescent="0.2">
      <c r="W3197" s="62"/>
      <c r="X3197" s="63"/>
    </row>
    <row r="3198" spans="23:24" x14ac:dyDescent="0.2">
      <c r="W3198" s="62"/>
      <c r="X3198" s="63"/>
    </row>
    <row r="3199" spans="23:24" x14ac:dyDescent="0.2">
      <c r="W3199" s="62"/>
      <c r="X3199" s="63"/>
    </row>
    <row r="3200" spans="23:24" x14ac:dyDescent="0.2">
      <c r="W3200" s="62"/>
      <c r="X3200" s="63"/>
    </row>
    <row r="3201" spans="23:24" x14ac:dyDescent="0.2">
      <c r="W3201" s="62"/>
      <c r="X3201" s="63"/>
    </row>
    <row r="3202" spans="23:24" x14ac:dyDescent="0.2">
      <c r="W3202" s="62"/>
      <c r="X3202" s="63"/>
    </row>
    <row r="3203" spans="23:24" x14ac:dyDescent="0.2">
      <c r="W3203" s="62"/>
      <c r="X3203" s="63"/>
    </row>
    <row r="3204" spans="23:24" x14ac:dyDescent="0.2">
      <c r="W3204" s="62"/>
      <c r="X3204" s="63"/>
    </row>
    <row r="3205" spans="23:24" x14ac:dyDescent="0.2">
      <c r="W3205" s="62"/>
      <c r="X3205" s="63"/>
    </row>
    <row r="3206" spans="23:24" x14ac:dyDescent="0.2">
      <c r="W3206" s="62"/>
      <c r="X3206" s="63"/>
    </row>
    <row r="3207" spans="23:24" x14ac:dyDescent="0.2">
      <c r="W3207" s="62"/>
      <c r="X3207" s="63"/>
    </row>
    <row r="3208" spans="23:24" x14ac:dyDescent="0.2">
      <c r="W3208" s="62"/>
      <c r="X3208" s="63"/>
    </row>
    <row r="3209" spans="23:24" x14ac:dyDescent="0.2">
      <c r="W3209" s="62"/>
      <c r="X3209" s="63"/>
    </row>
    <row r="3210" spans="23:24" x14ac:dyDescent="0.2">
      <c r="W3210" s="62"/>
      <c r="X3210" s="63"/>
    </row>
    <row r="3211" spans="23:24" x14ac:dyDescent="0.2">
      <c r="W3211" s="62"/>
      <c r="X3211" s="63"/>
    </row>
    <row r="3212" spans="23:24" x14ac:dyDescent="0.2">
      <c r="W3212" s="62"/>
      <c r="X3212" s="63"/>
    </row>
    <row r="3213" spans="23:24" x14ac:dyDescent="0.2">
      <c r="W3213" s="62"/>
      <c r="X3213" s="63"/>
    </row>
    <row r="3214" spans="23:24" x14ac:dyDescent="0.2">
      <c r="W3214" s="62"/>
      <c r="X3214" s="63"/>
    </row>
    <row r="3215" spans="23:24" x14ac:dyDescent="0.2">
      <c r="W3215" s="62"/>
      <c r="X3215" s="63"/>
    </row>
    <row r="3216" spans="23:24" x14ac:dyDescent="0.2">
      <c r="W3216" s="62"/>
      <c r="X3216" s="63"/>
    </row>
    <row r="3217" spans="23:24" x14ac:dyDescent="0.2">
      <c r="W3217" s="62"/>
      <c r="X3217" s="63"/>
    </row>
    <row r="3218" spans="23:24" x14ac:dyDescent="0.2">
      <c r="W3218" s="62"/>
      <c r="X3218" s="63"/>
    </row>
    <row r="3219" spans="23:24" x14ac:dyDescent="0.2">
      <c r="W3219" s="62"/>
      <c r="X3219" s="63"/>
    </row>
    <row r="3220" spans="23:24" x14ac:dyDescent="0.2">
      <c r="W3220" s="62"/>
      <c r="X3220" s="63"/>
    </row>
    <row r="3221" spans="23:24" x14ac:dyDescent="0.2">
      <c r="W3221" s="62"/>
      <c r="X3221" s="63"/>
    </row>
    <row r="3222" spans="23:24" x14ac:dyDescent="0.2">
      <c r="W3222" s="62"/>
      <c r="X3222" s="63"/>
    </row>
    <row r="3223" spans="23:24" x14ac:dyDescent="0.2">
      <c r="W3223" s="62"/>
      <c r="X3223" s="63"/>
    </row>
    <row r="3224" spans="23:24" x14ac:dyDescent="0.2">
      <c r="W3224" s="62"/>
      <c r="X3224" s="63"/>
    </row>
    <row r="3225" spans="23:24" x14ac:dyDescent="0.2">
      <c r="W3225" s="62"/>
      <c r="X3225" s="63"/>
    </row>
    <row r="3226" spans="23:24" x14ac:dyDescent="0.2">
      <c r="W3226" s="62"/>
      <c r="X3226" s="63"/>
    </row>
    <row r="3227" spans="23:24" x14ac:dyDescent="0.2">
      <c r="W3227" s="62"/>
      <c r="X3227" s="63"/>
    </row>
    <row r="3228" spans="23:24" x14ac:dyDescent="0.2">
      <c r="W3228" s="62"/>
      <c r="X3228" s="63"/>
    </row>
    <row r="3229" spans="23:24" x14ac:dyDescent="0.2">
      <c r="W3229" s="62"/>
      <c r="X3229" s="63"/>
    </row>
    <row r="3230" spans="23:24" x14ac:dyDescent="0.2">
      <c r="W3230" s="62"/>
      <c r="X3230" s="63"/>
    </row>
    <row r="3231" spans="23:24" x14ac:dyDescent="0.2">
      <c r="W3231" s="62"/>
      <c r="X3231" s="63"/>
    </row>
    <row r="3232" spans="23:24" x14ac:dyDescent="0.2">
      <c r="W3232" s="62"/>
      <c r="X3232" s="63"/>
    </row>
    <row r="3233" spans="23:24" x14ac:dyDescent="0.2">
      <c r="W3233" s="62"/>
      <c r="X3233" s="63"/>
    </row>
    <row r="3234" spans="23:24" x14ac:dyDescent="0.2">
      <c r="W3234" s="62"/>
      <c r="X3234" s="63"/>
    </row>
    <row r="3235" spans="23:24" x14ac:dyDescent="0.2">
      <c r="W3235" s="62"/>
      <c r="X3235" s="63"/>
    </row>
    <row r="3236" spans="23:24" x14ac:dyDescent="0.2">
      <c r="W3236" s="62"/>
      <c r="X3236" s="63"/>
    </row>
    <row r="3237" spans="23:24" x14ac:dyDescent="0.2">
      <c r="W3237" s="62"/>
      <c r="X3237" s="63"/>
    </row>
    <row r="3238" spans="23:24" x14ac:dyDescent="0.2">
      <c r="W3238" s="62"/>
      <c r="X3238" s="63"/>
    </row>
    <row r="3239" spans="23:24" x14ac:dyDescent="0.2">
      <c r="W3239" s="62"/>
      <c r="X3239" s="63"/>
    </row>
    <row r="3240" spans="23:24" x14ac:dyDescent="0.2">
      <c r="W3240" s="62"/>
      <c r="X3240" s="63"/>
    </row>
    <row r="3241" spans="23:24" x14ac:dyDescent="0.2">
      <c r="W3241" s="62"/>
      <c r="X3241" s="63"/>
    </row>
    <row r="3242" spans="23:24" x14ac:dyDescent="0.2">
      <c r="W3242" s="62"/>
      <c r="X3242" s="63"/>
    </row>
    <row r="3243" spans="23:24" x14ac:dyDescent="0.2">
      <c r="W3243" s="62"/>
      <c r="X3243" s="63"/>
    </row>
    <row r="3244" spans="23:24" x14ac:dyDescent="0.2">
      <c r="W3244" s="62"/>
      <c r="X3244" s="63"/>
    </row>
    <row r="3245" spans="23:24" x14ac:dyDescent="0.2">
      <c r="W3245" s="62"/>
      <c r="X3245" s="63"/>
    </row>
    <row r="3246" spans="23:24" x14ac:dyDescent="0.2">
      <c r="W3246" s="62"/>
      <c r="X3246" s="63"/>
    </row>
    <row r="3247" spans="23:24" x14ac:dyDescent="0.2">
      <c r="W3247" s="62"/>
      <c r="X3247" s="63"/>
    </row>
    <row r="3248" spans="23:24" x14ac:dyDescent="0.2">
      <c r="W3248" s="62"/>
      <c r="X3248" s="63"/>
    </row>
    <row r="3249" spans="23:24" x14ac:dyDescent="0.2">
      <c r="W3249" s="62"/>
      <c r="X3249" s="63"/>
    </row>
    <row r="3250" spans="23:24" x14ac:dyDescent="0.2">
      <c r="W3250" s="62"/>
      <c r="X3250" s="63"/>
    </row>
    <row r="3251" spans="23:24" x14ac:dyDescent="0.2">
      <c r="W3251" s="62"/>
      <c r="X3251" s="63"/>
    </row>
    <row r="3252" spans="23:24" x14ac:dyDescent="0.2">
      <c r="W3252" s="62"/>
      <c r="X3252" s="63"/>
    </row>
    <row r="3253" spans="23:24" x14ac:dyDescent="0.2">
      <c r="W3253" s="62"/>
      <c r="X3253" s="63"/>
    </row>
    <row r="3254" spans="23:24" x14ac:dyDescent="0.2">
      <c r="W3254" s="62"/>
      <c r="X3254" s="63"/>
    </row>
    <row r="3255" spans="23:24" x14ac:dyDescent="0.2">
      <c r="W3255" s="62"/>
      <c r="X3255" s="63"/>
    </row>
    <row r="3256" spans="23:24" x14ac:dyDescent="0.2">
      <c r="W3256" s="62"/>
      <c r="X3256" s="63"/>
    </row>
    <row r="3257" spans="23:24" x14ac:dyDescent="0.2">
      <c r="W3257" s="62"/>
      <c r="X3257" s="63"/>
    </row>
    <row r="3258" spans="23:24" x14ac:dyDescent="0.2">
      <c r="W3258" s="62"/>
      <c r="X3258" s="63"/>
    </row>
    <row r="3259" spans="23:24" x14ac:dyDescent="0.2">
      <c r="W3259" s="62"/>
      <c r="X3259" s="63"/>
    </row>
    <row r="3260" spans="23:24" x14ac:dyDescent="0.2">
      <c r="W3260" s="62"/>
      <c r="X3260" s="63"/>
    </row>
    <row r="3261" spans="23:24" x14ac:dyDescent="0.2">
      <c r="W3261" s="62"/>
      <c r="X3261" s="63"/>
    </row>
    <row r="3262" spans="23:24" x14ac:dyDescent="0.2">
      <c r="W3262" s="62"/>
      <c r="X3262" s="63"/>
    </row>
    <row r="3263" spans="23:24" x14ac:dyDescent="0.2">
      <c r="W3263" s="62"/>
      <c r="X3263" s="63"/>
    </row>
    <row r="3264" spans="23:24" x14ac:dyDescent="0.2">
      <c r="W3264" s="62"/>
      <c r="X3264" s="63"/>
    </row>
    <row r="3265" spans="23:24" x14ac:dyDescent="0.2">
      <c r="W3265" s="62"/>
      <c r="X3265" s="63"/>
    </row>
    <row r="3266" spans="23:24" x14ac:dyDescent="0.2">
      <c r="W3266" s="62"/>
      <c r="X3266" s="63"/>
    </row>
    <row r="3267" spans="23:24" x14ac:dyDescent="0.2">
      <c r="W3267" s="62"/>
      <c r="X3267" s="63"/>
    </row>
    <row r="3268" spans="23:24" x14ac:dyDescent="0.2">
      <c r="W3268" s="62"/>
      <c r="X3268" s="63"/>
    </row>
    <row r="3269" spans="23:24" x14ac:dyDescent="0.2">
      <c r="W3269" s="62"/>
      <c r="X3269" s="63"/>
    </row>
    <row r="3270" spans="23:24" x14ac:dyDescent="0.2">
      <c r="W3270" s="62"/>
      <c r="X3270" s="63"/>
    </row>
    <row r="3271" spans="23:24" x14ac:dyDescent="0.2">
      <c r="W3271" s="62"/>
      <c r="X3271" s="63"/>
    </row>
    <row r="3272" spans="23:24" x14ac:dyDescent="0.2">
      <c r="W3272" s="62"/>
      <c r="X3272" s="63"/>
    </row>
    <row r="3273" spans="23:24" x14ac:dyDescent="0.2">
      <c r="W3273" s="62"/>
      <c r="X3273" s="63"/>
    </row>
    <row r="3274" spans="23:24" x14ac:dyDescent="0.2">
      <c r="W3274" s="62"/>
      <c r="X3274" s="63"/>
    </row>
    <row r="3275" spans="23:24" x14ac:dyDescent="0.2">
      <c r="W3275" s="62"/>
      <c r="X3275" s="63"/>
    </row>
    <row r="3276" spans="23:24" x14ac:dyDescent="0.2">
      <c r="W3276" s="62"/>
      <c r="X3276" s="63"/>
    </row>
    <row r="3277" spans="23:24" x14ac:dyDescent="0.2">
      <c r="W3277" s="62"/>
      <c r="X3277" s="63"/>
    </row>
    <row r="3278" spans="23:24" x14ac:dyDescent="0.2">
      <c r="W3278" s="62"/>
      <c r="X3278" s="63"/>
    </row>
    <row r="3279" spans="23:24" x14ac:dyDescent="0.2">
      <c r="W3279" s="62"/>
      <c r="X3279" s="63"/>
    </row>
    <row r="3280" spans="23:24" x14ac:dyDescent="0.2">
      <c r="W3280" s="62"/>
      <c r="X3280" s="63"/>
    </row>
    <row r="3281" spans="23:24" x14ac:dyDescent="0.2">
      <c r="W3281" s="62"/>
      <c r="X3281" s="63"/>
    </row>
    <row r="3282" spans="23:24" x14ac:dyDescent="0.2">
      <c r="W3282" s="62"/>
      <c r="X3282" s="63"/>
    </row>
    <row r="3283" spans="23:24" x14ac:dyDescent="0.2">
      <c r="W3283" s="62"/>
      <c r="X3283" s="63"/>
    </row>
    <row r="3284" spans="23:24" x14ac:dyDescent="0.2">
      <c r="W3284" s="62"/>
      <c r="X3284" s="63"/>
    </row>
    <row r="3285" spans="23:24" x14ac:dyDescent="0.2">
      <c r="W3285" s="62"/>
      <c r="X3285" s="63"/>
    </row>
    <row r="3286" spans="23:24" x14ac:dyDescent="0.2">
      <c r="W3286" s="62"/>
      <c r="X3286" s="63"/>
    </row>
    <row r="3287" spans="23:24" x14ac:dyDescent="0.2">
      <c r="W3287" s="62"/>
      <c r="X3287" s="63"/>
    </row>
    <row r="3288" spans="23:24" x14ac:dyDescent="0.2">
      <c r="W3288" s="62"/>
      <c r="X3288" s="63"/>
    </row>
    <row r="3289" spans="23:24" x14ac:dyDescent="0.2">
      <c r="W3289" s="62"/>
      <c r="X3289" s="63"/>
    </row>
    <row r="3290" spans="23:24" x14ac:dyDescent="0.2">
      <c r="W3290" s="62"/>
      <c r="X3290" s="63"/>
    </row>
    <row r="3291" spans="23:24" x14ac:dyDescent="0.2">
      <c r="W3291" s="62"/>
      <c r="X3291" s="63"/>
    </row>
    <row r="3292" spans="23:24" x14ac:dyDescent="0.2">
      <c r="W3292" s="62"/>
      <c r="X3292" s="63"/>
    </row>
    <row r="3293" spans="23:24" x14ac:dyDescent="0.2">
      <c r="W3293" s="62"/>
      <c r="X3293" s="63"/>
    </row>
    <row r="3294" spans="23:24" x14ac:dyDescent="0.2">
      <c r="W3294" s="62"/>
      <c r="X3294" s="63"/>
    </row>
    <row r="3295" spans="23:24" x14ac:dyDescent="0.2">
      <c r="W3295" s="62"/>
      <c r="X3295" s="63"/>
    </row>
    <row r="3296" spans="23:24" x14ac:dyDescent="0.2">
      <c r="W3296" s="62"/>
      <c r="X3296" s="63"/>
    </row>
    <row r="3297" spans="23:24" x14ac:dyDescent="0.2">
      <c r="W3297" s="62"/>
      <c r="X3297" s="63"/>
    </row>
    <row r="3298" spans="23:24" x14ac:dyDescent="0.2">
      <c r="W3298" s="62"/>
      <c r="X3298" s="63"/>
    </row>
    <row r="3299" spans="23:24" x14ac:dyDescent="0.2">
      <c r="W3299" s="62"/>
      <c r="X3299" s="63"/>
    </row>
    <row r="3300" spans="23:24" x14ac:dyDescent="0.2">
      <c r="W3300" s="62"/>
      <c r="X3300" s="63"/>
    </row>
    <row r="3301" spans="23:24" x14ac:dyDescent="0.2">
      <c r="W3301" s="62"/>
      <c r="X3301" s="63"/>
    </row>
    <row r="3302" spans="23:24" x14ac:dyDescent="0.2">
      <c r="W3302" s="62"/>
      <c r="X3302" s="63"/>
    </row>
    <row r="3303" spans="23:24" x14ac:dyDescent="0.2">
      <c r="W3303" s="62"/>
      <c r="X3303" s="63"/>
    </row>
    <row r="3304" spans="23:24" x14ac:dyDescent="0.2">
      <c r="W3304" s="62"/>
      <c r="X3304" s="63"/>
    </row>
    <row r="3305" spans="23:24" x14ac:dyDescent="0.2">
      <c r="W3305" s="62"/>
      <c r="X3305" s="63"/>
    </row>
    <row r="3306" spans="23:24" x14ac:dyDescent="0.2">
      <c r="W3306" s="62"/>
      <c r="X3306" s="63"/>
    </row>
    <row r="3307" spans="23:24" x14ac:dyDescent="0.2">
      <c r="W3307" s="62"/>
      <c r="X3307" s="63"/>
    </row>
    <row r="3308" spans="23:24" x14ac:dyDescent="0.2">
      <c r="W3308" s="62"/>
      <c r="X3308" s="63"/>
    </row>
    <row r="3309" spans="23:24" x14ac:dyDescent="0.2">
      <c r="W3309" s="62"/>
      <c r="X3309" s="63"/>
    </row>
    <row r="3310" spans="23:24" x14ac:dyDescent="0.2">
      <c r="W3310" s="62"/>
      <c r="X3310" s="63"/>
    </row>
    <row r="3311" spans="23:24" x14ac:dyDescent="0.2">
      <c r="W3311" s="62"/>
      <c r="X3311" s="63"/>
    </row>
    <row r="3312" spans="23:24" x14ac:dyDescent="0.2">
      <c r="W3312" s="62"/>
      <c r="X3312" s="63"/>
    </row>
    <row r="3313" spans="23:24" x14ac:dyDescent="0.2">
      <c r="W3313" s="62"/>
      <c r="X3313" s="63"/>
    </row>
    <row r="3314" spans="23:24" x14ac:dyDescent="0.2">
      <c r="W3314" s="62"/>
      <c r="X3314" s="63"/>
    </row>
    <row r="3315" spans="23:24" x14ac:dyDescent="0.2">
      <c r="W3315" s="62"/>
      <c r="X3315" s="63"/>
    </row>
    <row r="3316" spans="23:24" x14ac:dyDescent="0.2">
      <c r="W3316" s="62"/>
      <c r="X3316" s="63"/>
    </row>
    <row r="3317" spans="23:24" x14ac:dyDescent="0.2">
      <c r="W3317" s="62"/>
      <c r="X3317" s="63"/>
    </row>
    <row r="3318" spans="23:24" x14ac:dyDescent="0.2">
      <c r="W3318" s="62"/>
      <c r="X3318" s="63"/>
    </row>
    <row r="3319" spans="23:24" x14ac:dyDescent="0.2">
      <c r="W3319" s="62"/>
      <c r="X3319" s="63"/>
    </row>
    <row r="3320" spans="23:24" x14ac:dyDescent="0.2">
      <c r="W3320" s="62"/>
      <c r="X3320" s="63"/>
    </row>
    <row r="3321" spans="23:24" x14ac:dyDescent="0.2">
      <c r="W3321" s="62"/>
      <c r="X3321" s="63"/>
    </row>
    <row r="3322" spans="23:24" x14ac:dyDescent="0.2">
      <c r="W3322" s="62"/>
      <c r="X3322" s="63"/>
    </row>
    <row r="3323" spans="23:24" x14ac:dyDescent="0.2">
      <c r="W3323" s="62"/>
      <c r="X3323" s="63"/>
    </row>
    <row r="3324" spans="23:24" x14ac:dyDescent="0.2">
      <c r="W3324" s="62"/>
      <c r="X3324" s="63"/>
    </row>
    <row r="3325" spans="23:24" x14ac:dyDescent="0.2">
      <c r="W3325" s="62"/>
      <c r="X3325" s="63"/>
    </row>
    <row r="3326" spans="23:24" x14ac:dyDescent="0.2">
      <c r="W3326" s="62"/>
      <c r="X3326" s="63"/>
    </row>
    <row r="3327" spans="23:24" x14ac:dyDescent="0.2">
      <c r="W3327" s="62"/>
      <c r="X3327" s="63"/>
    </row>
    <row r="3328" spans="23:24" x14ac:dyDescent="0.2">
      <c r="W3328" s="62"/>
      <c r="X3328" s="63"/>
    </row>
    <row r="3329" spans="23:24" x14ac:dyDescent="0.2">
      <c r="W3329" s="62"/>
      <c r="X3329" s="63"/>
    </row>
    <row r="3330" spans="23:24" x14ac:dyDescent="0.2">
      <c r="W3330" s="62"/>
      <c r="X3330" s="63"/>
    </row>
    <row r="3331" spans="23:24" x14ac:dyDescent="0.2">
      <c r="W3331" s="62"/>
      <c r="X3331" s="63"/>
    </row>
    <row r="3332" spans="23:24" x14ac:dyDescent="0.2">
      <c r="W3332" s="62"/>
      <c r="X3332" s="63"/>
    </row>
    <row r="3333" spans="23:24" x14ac:dyDescent="0.2">
      <c r="W3333" s="62"/>
      <c r="X3333" s="63"/>
    </row>
    <row r="3334" spans="23:24" x14ac:dyDescent="0.2">
      <c r="W3334" s="62"/>
      <c r="X3334" s="63"/>
    </row>
    <row r="3335" spans="23:24" x14ac:dyDescent="0.2">
      <c r="W3335" s="62"/>
      <c r="X3335" s="63"/>
    </row>
    <row r="3336" spans="23:24" x14ac:dyDescent="0.2">
      <c r="W3336" s="62"/>
      <c r="X3336" s="63"/>
    </row>
    <row r="3337" spans="23:24" x14ac:dyDescent="0.2">
      <c r="W3337" s="62"/>
      <c r="X3337" s="63"/>
    </row>
    <row r="3338" spans="23:24" x14ac:dyDescent="0.2">
      <c r="W3338" s="62"/>
      <c r="X3338" s="63"/>
    </row>
    <row r="3339" spans="23:24" x14ac:dyDescent="0.2">
      <c r="W3339" s="62"/>
      <c r="X3339" s="63"/>
    </row>
    <row r="3340" spans="23:24" x14ac:dyDescent="0.2">
      <c r="W3340" s="62"/>
      <c r="X3340" s="63"/>
    </row>
    <row r="3341" spans="23:24" x14ac:dyDescent="0.2">
      <c r="W3341" s="62"/>
      <c r="X3341" s="63"/>
    </row>
    <row r="3342" spans="23:24" x14ac:dyDescent="0.2">
      <c r="W3342" s="62"/>
      <c r="X3342" s="63"/>
    </row>
    <row r="3343" spans="23:24" x14ac:dyDescent="0.2">
      <c r="W3343" s="62"/>
      <c r="X3343" s="63"/>
    </row>
    <row r="3344" spans="23:24" x14ac:dyDescent="0.2">
      <c r="W3344" s="62"/>
      <c r="X3344" s="63"/>
    </row>
    <row r="3345" spans="23:24" x14ac:dyDescent="0.2">
      <c r="W3345" s="62"/>
      <c r="X3345" s="63"/>
    </row>
    <row r="3346" spans="23:24" x14ac:dyDescent="0.2">
      <c r="W3346" s="62"/>
      <c r="X3346" s="63"/>
    </row>
    <row r="3347" spans="23:24" x14ac:dyDescent="0.2">
      <c r="W3347" s="62"/>
      <c r="X3347" s="63"/>
    </row>
    <row r="3348" spans="23:24" x14ac:dyDescent="0.2">
      <c r="W3348" s="62"/>
      <c r="X3348" s="63"/>
    </row>
    <row r="3349" spans="23:24" x14ac:dyDescent="0.2">
      <c r="W3349" s="62"/>
      <c r="X3349" s="63"/>
    </row>
    <row r="3350" spans="23:24" x14ac:dyDescent="0.2">
      <c r="W3350" s="62"/>
      <c r="X3350" s="63"/>
    </row>
    <row r="3351" spans="23:24" x14ac:dyDescent="0.2">
      <c r="W3351" s="62"/>
      <c r="X3351" s="63"/>
    </row>
    <row r="3352" spans="23:24" x14ac:dyDescent="0.2">
      <c r="W3352" s="62"/>
      <c r="X3352" s="63"/>
    </row>
    <row r="3353" spans="23:24" x14ac:dyDescent="0.2">
      <c r="W3353" s="62"/>
      <c r="X3353" s="63"/>
    </row>
    <row r="3354" spans="23:24" x14ac:dyDescent="0.2">
      <c r="W3354" s="62"/>
      <c r="X3354" s="63"/>
    </row>
    <row r="3355" spans="23:24" x14ac:dyDescent="0.2">
      <c r="W3355" s="62"/>
      <c r="X3355" s="63"/>
    </row>
    <row r="3356" spans="23:24" x14ac:dyDescent="0.2">
      <c r="W3356" s="62"/>
      <c r="X3356" s="63"/>
    </row>
    <row r="3357" spans="23:24" x14ac:dyDescent="0.2">
      <c r="W3357" s="62"/>
      <c r="X3357" s="63"/>
    </row>
    <row r="3358" spans="23:24" x14ac:dyDescent="0.2">
      <c r="W3358" s="62"/>
      <c r="X3358" s="63"/>
    </row>
    <row r="3359" spans="23:24" x14ac:dyDescent="0.2">
      <c r="W3359" s="62"/>
      <c r="X3359" s="63"/>
    </row>
    <row r="3360" spans="23:24" x14ac:dyDescent="0.2">
      <c r="W3360" s="62"/>
      <c r="X3360" s="63"/>
    </row>
    <row r="3361" spans="23:24" x14ac:dyDescent="0.2">
      <c r="W3361" s="62"/>
      <c r="X3361" s="63"/>
    </row>
    <row r="3362" spans="23:24" x14ac:dyDescent="0.2">
      <c r="W3362" s="62"/>
      <c r="X3362" s="63"/>
    </row>
    <row r="3363" spans="23:24" x14ac:dyDescent="0.2">
      <c r="W3363" s="62"/>
      <c r="X3363" s="63"/>
    </row>
    <row r="3364" spans="23:24" x14ac:dyDescent="0.2">
      <c r="W3364" s="62"/>
      <c r="X3364" s="63"/>
    </row>
    <row r="3365" spans="23:24" x14ac:dyDescent="0.2">
      <c r="W3365" s="62"/>
      <c r="X3365" s="63"/>
    </row>
    <row r="3366" spans="23:24" x14ac:dyDescent="0.2">
      <c r="W3366" s="62"/>
      <c r="X3366" s="63"/>
    </row>
    <row r="3367" spans="23:24" x14ac:dyDescent="0.2">
      <c r="W3367" s="62"/>
      <c r="X3367" s="63"/>
    </row>
    <row r="3368" spans="23:24" x14ac:dyDescent="0.2">
      <c r="W3368" s="62"/>
      <c r="X3368" s="63"/>
    </row>
    <row r="3369" spans="23:24" x14ac:dyDescent="0.2">
      <c r="W3369" s="62"/>
      <c r="X3369" s="63"/>
    </row>
    <row r="3370" spans="23:24" x14ac:dyDescent="0.2">
      <c r="W3370" s="62"/>
      <c r="X3370" s="63"/>
    </row>
    <row r="3371" spans="23:24" x14ac:dyDescent="0.2">
      <c r="W3371" s="62"/>
      <c r="X3371" s="63"/>
    </row>
    <row r="3372" spans="23:24" x14ac:dyDescent="0.2">
      <c r="W3372" s="62"/>
      <c r="X3372" s="63"/>
    </row>
    <row r="3373" spans="23:24" x14ac:dyDescent="0.2">
      <c r="W3373" s="62"/>
      <c r="X3373" s="63"/>
    </row>
    <row r="3374" spans="23:24" x14ac:dyDescent="0.2">
      <c r="W3374" s="62"/>
      <c r="X3374" s="63"/>
    </row>
    <row r="3375" spans="23:24" x14ac:dyDescent="0.2">
      <c r="W3375" s="62"/>
      <c r="X3375" s="63"/>
    </row>
    <row r="3376" spans="23:24" x14ac:dyDescent="0.2">
      <c r="W3376" s="62"/>
      <c r="X3376" s="63"/>
    </row>
    <row r="3377" spans="23:24" x14ac:dyDescent="0.2">
      <c r="W3377" s="62"/>
      <c r="X3377" s="63"/>
    </row>
    <row r="3378" spans="23:24" x14ac:dyDescent="0.2">
      <c r="W3378" s="62"/>
      <c r="X3378" s="63"/>
    </row>
    <row r="3379" spans="23:24" x14ac:dyDescent="0.2">
      <c r="W3379" s="62"/>
      <c r="X3379" s="63"/>
    </row>
    <row r="3380" spans="23:24" x14ac:dyDescent="0.2">
      <c r="W3380" s="62"/>
      <c r="X3380" s="63"/>
    </row>
    <row r="3381" spans="23:24" x14ac:dyDescent="0.2">
      <c r="W3381" s="62"/>
      <c r="X3381" s="63"/>
    </row>
    <row r="3382" spans="23:24" x14ac:dyDescent="0.2">
      <c r="W3382" s="62"/>
      <c r="X3382" s="63"/>
    </row>
    <row r="3383" spans="23:24" x14ac:dyDescent="0.2">
      <c r="W3383" s="62"/>
      <c r="X3383" s="63"/>
    </row>
    <row r="3384" spans="23:24" x14ac:dyDescent="0.2">
      <c r="W3384" s="62"/>
      <c r="X3384" s="63"/>
    </row>
    <row r="3385" spans="23:24" x14ac:dyDescent="0.2">
      <c r="W3385" s="62"/>
      <c r="X3385" s="63"/>
    </row>
    <row r="3386" spans="23:24" x14ac:dyDescent="0.2">
      <c r="W3386" s="62"/>
      <c r="X3386" s="63"/>
    </row>
    <row r="3387" spans="23:24" x14ac:dyDescent="0.2">
      <c r="W3387" s="62"/>
      <c r="X3387" s="63"/>
    </row>
    <row r="3388" spans="23:24" x14ac:dyDescent="0.2">
      <c r="W3388" s="62"/>
      <c r="X3388" s="63"/>
    </row>
    <row r="3389" spans="23:24" x14ac:dyDescent="0.2">
      <c r="W3389" s="62"/>
      <c r="X3389" s="63"/>
    </row>
    <row r="3390" spans="23:24" x14ac:dyDescent="0.2">
      <c r="W3390" s="62"/>
      <c r="X3390" s="63"/>
    </row>
    <row r="3391" spans="23:24" x14ac:dyDescent="0.2">
      <c r="W3391" s="62"/>
      <c r="X3391" s="63"/>
    </row>
    <row r="3392" spans="23:24" x14ac:dyDescent="0.2">
      <c r="W3392" s="62"/>
      <c r="X3392" s="63"/>
    </row>
    <row r="3393" spans="23:24" x14ac:dyDescent="0.2">
      <c r="W3393" s="62"/>
      <c r="X3393" s="63"/>
    </row>
    <row r="3394" spans="23:24" x14ac:dyDescent="0.2">
      <c r="W3394" s="62"/>
      <c r="X3394" s="63"/>
    </row>
    <row r="3395" spans="23:24" x14ac:dyDescent="0.2">
      <c r="W3395" s="62"/>
      <c r="X3395" s="63"/>
    </row>
    <row r="3396" spans="23:24" x14ac:dyDescent="0.2">
      <c r="W3396" s="62"/>
      <c r="X3396" s="63"/>
    </row>
    <row r="3397" spans="23:24" x14ac:dyDescent="0.2">
      <c r="W3397" s="62"/>
      <c r="X3397" s="63"/>
    </row>
    <row r="3398" spans="23:24" x14ac:dyDescent="0.2">
      <c r="W3398" s="62"/>
      <c r="X3398" s="63"/>
    </row>
    <row r="3399" spans="23:24" x14ac:dyDescent="0.2">
      <c r="W3399" s="62"/>
      <c r="X3399" s="63"/>
    </row>
    <row r="3400" spans="23:24" x14ac:dyDescent="0.2">
      <c r="W3400" s="62"/>
      <c r="X3400" s="63"/>
    </row>
    <row r="3401" spans="23:24" x14ac:dyDescent="0.2">
      <c r="W3401" s="62"/>
      <c r="X3401" s="63"/>
    </row>
    <row r="3402" spans="23:24" x14ac:dyDescent="0.2">
      <c r="W3402" s="62"/>
      <c r="X3402" s="63"/>
    </row>
    <row r="3403" spans="23:24" x14ac:dyDescent="0.2">
      <c r="W3403" s="62"/>
      <c r="X3403" s="63"/>
    </row>
    <row r="3404" spans="23:24" x14ac:dyDescent="0.2">
      <c r="W3404" s="62"/>
      <c r="X3404" s="63"/>
    </row>
    <row r="3405" spans="23:24" x14ac:dyDescent="0.2">
      <c r="W3405" s="62"/>
      <c r="X3405" s="63"/>
    </row>
    <row r="3406" spans="23:24" x14ac:dyDescent="0.2">
      <c r="W3406" s="62"/>
      <c r="X3406" s="63"/>
    </row>
    <row r="3407" spans="23:24" x14ac:dyDescent="0.2">
      <c r="W3407" s="62"/>
      <c r="X3407" s="63"/>
    </row>
    <row r="3408" spans="23:24" x14ac:dyDescent="0.2">
      <c r="W3408" s="62"/>
      <c r="X3408" s="63"/>
    </row>
    <row r="3409" spans="23:24" x14ac:dyDescent="0.2">
      <c r="W3409" s="62"/>
      <c r="X3409" s="63"/>
    </row>
    <row r="3410" spans="23:24" x14ac:dyDescent="0.2">
      <c r="W3410" s="62"/>
      <c r="X3410" s="63"/>
    </row>
    <row r="3411" spans="23:24" x14ac:dyDescent="0.2">
      <c r="W3411" s="62"/>
      <c r="X3411" s="63"/>
    </row>
    <row r="3412" spans="23:24" x14ac:dyDescent="0.2">
      <c r="W3412" s="62"/>
      <c r="X3412" s="63"/>
    </row>
    <row r="3413" spans="23:24" x14ac:dyDescent="0.2">
      <c r="W3413" s="62"/>
      <c r="X3413" s="63"/>
    </row>
    <row r="3414" spans="23:24" x14ac:dyDescent="0.2">
      <c r="W3414" s="62"/>
      <c r="X3414" s="63"/>
    </row>
    <row r="3415" spans="23:24" x14ac:dyDescent="0.2">
      <c r="W3415" s="62"/>
      <c r="X3415" s="63"/>
    </row>
    <row r="3416" spans="23:24" x14ac:dyDescent="0.2">
      <c r="W3416" s="62"/>
      <c r="X3416" s="63"/>
    </row>
    <row r="3417" spans="23:24" x14ac:dyDescent="0.2">
      <c r="W3417" s="62"/>
      <c r="X3417" s="63"/>
    </row>
    <row r="3418" spans="23:24" x14ac:dyDescent="0.2">
      <c r="W3418" s="62"/>
      <c r="X3418" s="63"/>
    </row>
    <row r="3419" spans="23:24" x14ac:dyDescent="0.2">
      <c r="W3419" s="62"/>
      <c r="X3419" s="63"/>
    </row>
    <row r="3420" spans="23:24" x14ac:dyDescent="0.2">
      <c r="W3420" s="62"/>
      <c r="X3420" s="63"/>
    </row>
    <row r="3421" spans="23:24" x14ac:dyDescent="0.2">
      <c r="W3421" s="62"/>
      <c r="X3421" s="63"/>
    </row>
    <row r="3422" spans="23:24" x14ac:dyDescent="0.2">
      <c r="W3422" s="62"/>
      <c r="X3422" s="63"/>
    </row>
    <row r="3423" spans="23:24" x14ac:dyDescent="0.2">
      <c r="W3423" s="62"/>
      <c r="X3423" s="63"/>
    </row>
    <row r="3424" spans="23:24" x14ac:dyDescent="0.2">
      <c r="W3424" s="62"/>
      <c r="X3424" s="63"/>
    </row>
    <row r="3425" spans="23:24" x14ac:dyDescent="0.2">
      <c r="W3425" s="62"/>
      <c r="X3425" s="63"/>
    </row>
    <row r="3426" spans="23:24" x14ac:dyDescent="0.2">
      <c r="W3426" s="62"/>
      <c r="X3426" s="63"/>
    </row>
    <row r="3427" spans="23:24" x14ac:dyDescent="0.2">
      <c r="W3427" s="62"/>
      <c r="X3427" s="63"/>
    </row>
    <row r="3428" spans="23:24" x14ac:dyDescent="0.2">
      <c r="W3428" s="62"/>
      <c r="X3428" s="63"/>
    </row>
    <row r="3429" spans="23:24" x14ac:dyDescent="0.2">
      <c r="W3429" s="62"/>
      <c r="X3429" s="63"/>
    </row>
    <row r="3430" spans="23:24" x14ac:dyDescent="0.2">
      <c r="W3430" s="62"/>
      <c r="X3430" s="63"/>
    </row>
    <row r="3431" spans="23:24" x14ac:dyDescent="0.2">
      <c r="W3431" s="62"/>
      <c r="X3431" s="63"/>
    </row>
    <row r="3432" spans="23:24" x14ac:dyDescent="0.2">
      <c r="W3432" s="62"/>
      <c r="X3432" s="63"/>
    </row>
    <row r="3433" spans="23:24" x14ac:dyDescent="0.2">
      <c r="W3433" s="62"/>
      <c r="X3433" s="63"/>
    </row>
    <row r="3434" spans="23:24" x14ac:dyDescent="0.2">
      <c r="W3434" s="62"/>
      <c r="X3434" s="63"/>
    </row>
    <row r="3435" spans="23:24" x14ac:dyDescent="0.2">
      <c r="W3435" s="62"/>
      <c r="X3435" s="63"/>
    </row>
    <row r="3436" spans="23:24" x14ac:dyDescent="0.2">
      <c r="W3436" s="62"/>
      <c r="X3436" s="63"/>
    </row>
    <row r="3437" spans="23:24" x14ac:dyDescent="0.2">
      <c r="W3437" s="62"/>
      <c r="X3437" s="63"/>
    </row>
    <row r="3438" spans="23:24" x14ac:dyDescent="0.2">
      <c r="W3438" s="62"/>
      <c r="X3438" s="63"/>
    </row>
    <row r="3439" spans="23:24" x14ac:dyDescent="0.2">
      <c r="W3439" s="62"/>
      <c r="X3439" s="63"/>
    </row>
    <row r="3440" spans="23:24" x14ac:dyDescent="0.2">
      <c r="W3440" s="62"/>
      <c r="X3440" s="63"/>
    </row>
    <row r="3441" spans="23:24" x14ac:dyDescent="0.2">
      <c r="W3441" s="62"/>
      <c r="X3441" s="63"/>
    </row>
    <row r="3442" spans="23:24" x14ac:dyDescent="0.2">
      <c r="W3442" s="62"/>
      <c r="X3442" s="63"/>
    </row>
    <row r="3443" spans="23:24" x14ac:dyDescent="0.2">
      <c r="W3443" s="62"/>
      <c r="X3443" s="63"/>
    </row>
    <row r="3444" spans="23:24" x14ac:dyDescent="0.2">
      <c r="W3444" s="62"/>
      <c r="X3444" s="63"/>
    </row>
    <row r="3445" spans="23:24" x14ac:dyDescent="0.2">
      <c r="W3445" s="62"/>
      <c r="X3445" s="63"/>
    </row>
    <row r="3446" spans="23:24" x14ac:dyDescent="0.2">
      <c r="W3446" s="62"/>
      <c r="X3446" s="63"/>
    </row>
    <row r="3447" spans="23:24" x14ac:dyDescent="0.2">
      <c r="W3447" s="62"/>
      <c r="X3447" s="63"/>
    </row>
    <row r="3448" spans="23:24" x14ac:dyDescent="0.2">
      <c r="W3448" s="62"/>
      <c r="X3448" s="63"/>
    </row>
    <row r="3449" spans="23:24" x14ac:dyDescent="0.2">
      <c r="W3449" s="62"/>
      <c r="X3449" s="63"/>
    </row>
    <row r="3450" spans="23:24" x14ac:dyDescent="0.2">
      <c r="W3450" s="62"/>
      <c r="X3450" s="63"/>
    </row>
    <row r="3451" spans="23:24" x14ac:dyDescent="0.2">
      <c r="W3451" s="62"/>
      <c r="X3451" s="63"/>
    </row>
    <row r="3452" spans="23:24" x14ac:dyDescent="0.2">
      <c r="W3452" s="62"/>
      <c r="X3452" s="63"/>
    </row>
    <row r="3453" spans="23:24" x14ac:dyDescent="0.2">
      <c r="W3453" s="62"/>
      <c r="X3453" s="63"/>
    </row>
    <row r="3454" spans="23:24" x14ac:dyDescent="0.2">
      <c r="W3454" s="62"/>
      <c r="X3454" s="63"/>
    </row>
    <row r="3455" spans="23:24" x14ac:dyDescent="0.2">
      <c r="W3455" s="62"/>
      <c r="X3455" s="63"/>
    </row>
    <row r="3456" spans="23:24" x14ac:dyDescent="0.2">
      <c r="W3456" s="62"/>
      <c r="X3456" s="63"/>
    </row>
    <row r="3457" spans="23:24" x14ac:dyDescent="0.2">
      <c r="W3457" s="62"/>
      <c r="X3457" s="63"/>
    </row>
    <row r="3458" spans="23:24" x14ac:dyDescent="0.2">
      <c r="W3458" s="62"/>
      <c r="X3458" s="63"/>
    </row>
    <row r="3459" spans="23:24" x14ac:dyDescent="0.2">
      <c r="W3459" s="62"/>
      <c r="X3459" s="63"/>
    </row>
    <row r="3460" spans="23:24" x14ac:dyDescent="0.2">
      <c r="W3460" s="62"/>
      <c r="X3460" s="63"/>
    </row>
    <row r="3461" spans="23:24" x14ac:dyDescent="0.2">
      <c r="W3461" s="62"/>
      <c r="X3461" s="63"/>
    </row>
    <row r="3462" spans="23:24" x14ac:dyDescent="0.2">
      <c r="W3462" s="62"/>
      <c r="X3462" s="63"/>
    </row>
    <row r="3463" spans="23:24" x14ac:dyDescent="0.2">
      <c r="W3463" s="62"/>
      <c r="X3463" s="63"/>
    </row>
    <row r="3464" spans="23:24" x14ac:dyDescent="0.2">
      <c r="W3464" s="62"/>
      <c r="X3464" s="63"/>
    </row>
    <row r="3465" spans="23:24" x14ac:dyDescent="0.2">
      <c r="W3465" s="62"/>
      <c r="X3465" s="63"/>
    </row>
    <row r="3466" spans="23:24" x14ac:dyDescent="0.2">
      <c r="W3466" s="62"/>
      <c r="X3466" s="63"/>
    </row>
    <row r="3467" spans="23:24" x14ac:dyDescent="0.2">
      <c r="W3467" s="62"/>
      <c r="X3467" s="63"/>
    </row>
    <row r="3468" spans="23:24" x14ac:dyDescent="0.2">
      <c r="W3468" s="62"/>
      <c r="X3468" s="63"/>
    </row>
    <row r="3469" spans="23:24" x14ac:dyDescent="0.2">
      <c r="W3469" s="62"/>
      <c r="X3469" s="63"/>
    </row>
    <row r="3470" spans="23:24" x14ac:dyDescent="0.2">
      <c r="W3470" s="62"/>
      <c r="X3470" s="63"/>
    </row>
    <row r="3471" spans="23:24" x14ac:dyDescent="0.2">
      <c r="W3471" s="62"/>
      <c r="X3471" s="63"/>
    </row>
    <row r="3472" spans="23:24" x14ac:dyDescent="0.2">
      <c r="W3472" s="62"/>
      <c r="X3472" s="63"/>
    </row>
    <row r="3473" spans="23:24" x14ac:dyDescent="0.2">
      <c r="W3473" s="62"/>
      <c r="X3473" s="63"/>
    </row>
    <row r="3474" spans="23:24" x14ac:dyDescent="0.2">
      <c r="W3474" s="62"/>
      <c r="X3474" s="63"/>
    </row>
    <row r="3475" spans="23:24" x14ac:dyDescent="0.2">
      <c r="W3475" s="62"/>
      <c r="X3475" s="63"/>
    </row>
    <row r="3476" spans="23:24" x14ac:dyDescent="0.2">
      <c r="W3476" s="62"/>
      <c r="X3476" s="63"/>
    </row>
    <row r="3477" spans="23:24" x14ac:dyDescent="0.2">
      <c r="W3477" s="62"/>
      <c r="X3477" s="63"/>
    </row>
    <row r="3478" spans="23:24" x14ac:dyDescent="0.2">
      <c r="W3478" s="62"/>
      <c r="X3478" s="63"/>
    </row>
    <row r="3479" spans="23:24" x14ac:dyDescent="0.2">
      <c r="W3479" s="62"/>
      <c r="X3479" s="63"/>
    </row>
    <row r="3480" spans="23:24" x14ac:dyDescent="0.2">
      <c r="W3480" s="62"/>
      <c r="X3480" s="63"/>
    </row>
    <row r="3481" spans="23:24" x14ac:dyDescent="0.2">
      <c r="W3481" s="62"/>
      <c r="X3481" s="63"/>
    </row>
    <row r="3482" spans="23:24" x14ac:dyDescent="0.2">
      <c r="W3482" s="62"/>
      <c r="X3482" s="63"/>
    </row>
    <row r="3483" spans="23:24" x14ac:dyDescent="0.2">
      <c r="W3483" s="62"/>
      <c r="X3483" s="63"/>
    </row>
    <row r="3484" spans="23:24" x14ac:dyDescent="0.2">
      <c r="W3484" s="62"/>
      <c r="X3484" s="63"/>
    </row>
    <row r="3485" spans="23:24" x14ac:dyDescent="0.2">
      <c r="W3485" s="62"/>
      <c r="X3485" s="63"/>
    </row>
    <row r="3486" spans="23:24" x14ac:dyDescent="0.2">
      <c r="W3486" s="62"/>
      <c r="X3486" s="63"/>
    </row>
    <row r="3487" spans="23:24" x14ac:dyDescent="0.2">
      <c r="W3487" s="62"/>
      <c r="X3487" s="63"/>
    </row>
    <row r="3488" spans="23:24" x14ac:dyDescent="0.2">
      <c r="W3488" s="62"/>
      <c r="X3488" s="63"/>
    </row>
    <row r="3489" spans="23:24" x14ac:dyDescent="0.2">
      <c r="W3489" s="62"/>
      <c r="X3489" s="63"/>
    </row>
    <row r="3490" spans="23:24" x14ac:dyDescent="0.2">
      <c r="W3490" s="62"/>
      <c r="X3490" s="63"/>
    </row>
    <row r="3491" spans="23:24" x14ac:dyDescent="0.2">
      <c r="W3491" s="62"/>
      <c r="X3491" s="63"/>
    </row>
    <row r="3492" spans="23:24" x14ac:dyDescent="0.2">
      <c r="W3492" s="62"/>
      <c r="X3492" s="63"/>
    </row>
    <row r="3493" spans="23:24" x14ac:dyDescent="0.2">
      <c r="W3493" s="62"/>
      <c r="X3493" s="63"/>
    </row>
    <row r="3494" spans="23:24" x14ac:dyDescent="0.2">
      <c r="W3494" s="62"/>
      <c r="X3494" s="63"/>
    </row>
    <row r="3495" spans="23:24" x14ac:dyDescent="0.2">
      <c r="W3495" s="62"/>
      <c r="X3495" s="63"/>
    </row>
    <row r="3496" spans="23:24" x14ac:dyDescent="0.2">
      <c r="W3496" s="62"/>
      <c r="X3496" s="63"/>
    </row>
    <row r="3497" spans="23:24" x14ac:dyDescent="0.2">
      <c r="W3497" s="62"/>
      <c r="X3497" s="63"/>
    </row>
    <row r="3498" spans="23:24" x14ac:dyDescent="0.2">
      <c r="W3498" s="62"/>
      <c r="X3498" s="63"/>
    </row>
    <row r="3499" spans="23:24" x14ac:dyDescent="0.2">
      <c r="W3499" s="62"/>
      <c r="X3499" s="63"/>
    </row>
    <row r="3500" spans="23:24" x14ac:dyDescent="0.2">
      <c r="W3500" s="62"/>
      <c r="X3500" s="63"/>
    </row>
    <row r="3501" spans="23:24" x14ac:dyDescent="0.2">
      <c r="W3501" s="62"/>
      <c r="X3501" s="63"/>
    </row>
    <row r="3502" spans="23:24" x14ac:dyDescent="0.2">
      <c r="W3502" s="62"/>
      <c r="X3502" s="63"/>
    </row>
    <row r="3503" spans="23:24" x14ac:dyDescent="0.2">
      <c r="W3503" s="62"/>
      <c r="X3503" s="63"/>
    </row>
    <row r="3504" spans="23:24" x14ac:dyDescent="0.2">
      <c r="W3504" s="62"/>
      <c r="X3504" s="63"/>
    </row>
    <row r="3505" spans="23:24" x14ac:dyDescent="0.2">
      <c r="W3505" s="62"/>
      <c r="X3505" s="63"/>
    </row>
    <row r="3506" spans="23:24" x14ac:dyDescent="0.2">
      <c r="W3506" s="62"/>
      <c r="X3506" s="63"/>
    </row>
    <row r="3507" spans="23:24" x14ac:dyDescent="0.2">
      <c r="W3507" s="62"/>
      <c r="X3507" s="63"/>
    </row>
    <row r="3508" spans="23:24" x14ac:dyDescent="0.2">
      <c r="W3508" s="62"/>
      <c r="X3508" s="63"/>
    </row>
    <row r="3509" spans="23:24" x14ac:dyDescent="0.2">
      <c r="W3509" s="62"/>
      <c r="X3509" s="63"/>
    </row>
    <row r="3510" spans="23:24" x14ac:dyDescent="0.2">
      <c r="W3510" s="62"/>
      <c r="X3510" s="63"/>
    </row>
    <row r="3511" spans="23:24" x14ac:dyDescent="0.2">
      <c r="W3511" s="62"/>
      <c r="X3511" s="63"/>
    </row>
    <row r="3512" spans="23:24" x14ac:dyDescent="0.2">
      <c r="W3512" s="62"/>
      <c r="X3512" s="63"/>
    </row>
    <row r="3513" spans="23:24" x14ac:dyDescent="0.2">
      <c r="W3513" s="62"/>
      <c r="X3513" s="63"/>
    </row>
    <row r="3514" spans="23:24" x14ac:dyDescent="0.2">
      <c r="W3514" s="62"/>
      <c r="X3514" s="63"/>
    </row>
    <row r="3515" spans="23:24" x14ac:dyDescent="0.2">
      <c r="W3515" s="62"/>
      <c r="X3515" s="63"/>
    </row>
    <row r="3516" spans="23:24" x14ac:dyDescent="0.2">
      <c r="W3516" s="62"/>
      <c r="X3516" s="63"/>
    </row>
    <row r="3517" spans="23:24" x14ac:dyDescent="0.2">
      <c r="W3517" s="62"/>
      <c r="X3517" s="63"/>
    </row>
    <row r="3518" spans="23:24" x14ac:dyDescent="0.2">
      <c r="W3518" s="62"/>
      <c r="X3518" s="63"/>
    </row>
    <row r="3519" spans="23:24" x14ac:dyDescent="0.2">
      <c r="W3519" s="62"/>
      <c r="X3519" s="63"/>
    </row>
    <row r="3520" spans="23:24" x14ac:dyDescent="0.2">
      <c r="W3520" s="62"/>
      <c r="X3520" s="63"/>
    </row>
    <row r="3521" spans="23:24" x14ac:dyDescent="0.2">
      <c r="W3521" s="62"/>
      <c r="X3521" s="63"/>
    </row>
    <row r="3522" spans="23:24" x14ac:dyDescent="0.2">
      <c r="W3522" s="62"/>
      <c r="X3522" s="63"/>
    </row>
    <row r="3523" spans="23:24" x14ac:dyDescent="0.2">
      <c r="W3523" s="62"/>
      <c r="X3523" s="63"/>
    </row>
    <row r="3524" spans="23:24" x14ac:dyDescent="0.2">
      <c r="W3524" s="62"/>
      <c r="X3524" s="63"/>
    </row>
    <row r="3525" spans="23:24" x14ac:dyDescent="0.2">
      <c r="W3525" s="62"/>
      <c r="X3525" s="63"/>
    </row>
    <row r="3526" spans="23:24" x14ac:dyDescent="0.2">
      <c r="W3526" s="62"/>
      <c r="X3526" s="63"/>
    </row>
    <row r="3527" spans="23:24" x14ac:dyDescent="0.2">
      <c r="W3527" s="62"/>
      <c r="X3527" s="63"/>
    </row>
    <row r="3543" spans="2:5" x14ac:dyDescent="0.2">
      <c r="B3543" s="87"/>
      <c r="C3543" s="88"/>
      <c r="D3543" s="89"/>
      <c r="E3543" s="89"/>
    </row>
    <row r="3544" spans="2:5" x14ac:dyDescent="0.2">
      <c r="B3544" s="87"/>
      <c r="C3544" s="88"/>
      <c r="D3544" s="89"/>
      <c r="E3544" s="89"/>
    </row>
    <row r="3545" spans="2:5" x14ac:dyDescent="0.2">
      <c r="B3545" s="87"/>
      <c r="C3545" s="88"/>
      <c r="D3545" s="89"/>
      <c r="E3545" s="89"/>
    </row>
    <row r="3546" spans="2:5" x14ac:dyDescent="0.2">
      <c r="B3546" s="87"/>
      <c r="C3546" s="88"/>
      <c r="D3546" s="89"/>
      <c r="E3546" s="89"/>
    </row>
    <row r="3547" spans="2:5" x14ac:dyDescent="0.2">
      <c r="B3547" s="87"/>
      <c r="C3547" s="88"/>
      <c r="D3547" s="89"/>
      <c r="E3547" s="89"/>
    </row>
    <row r="3548" spans="2:5" x14ac:dyDescent="0.2">
      <c r="B3548" s="87"/>
      <c r="C3548" s="88"/>
      <c r="D3548" s="89"/>
      <c r="E3548" s="89"/>
    </row>
    <row r="3549" spans="2:5" x14ac:dyDescent="0.2">
      <c r="B3549" s="87"/>
      <c r="C3549" s="88"/>
      <c r="D3549" s="89"/>
      <c r="E3549" s="89"/>
    </row>
    <row r="3550" spans="2:5" x14ac:dyDescent="0.2">
      <c r="B3550" s="87"/>
      <c r="C3550" s="88"/>
      <c r="D3550" s="89"/>
      <c r="E3550" s="89"/>
    </row>
    <row r="3551" spans="2:5" x14ac:dyDescent="0.2">
      <c r="B3551" s="87"/>
      <c r="C3551" s="88"/>
      <c r="D3551" s="89"/>
      <c r="E3551" s="89"/>
    </row>
    <row r="3552" spans="2:5" x14ac:dyDescent="0.2">
      <c r="B3552" s="87"/>
      <c r="C3552" s="88"/>
      <c r="D3552" s="89"/>
      <c r="E3552" s="89"/>
    </row>
    <row r="3553" spans="2:5" x14ac:dyDescent="0.2">
      <c r="B3553" s="87"/>
      <c r="C3553" s="88"/>
      <c r="D3553" s="89"/>
      <c r="E3553" s="89"/>
    </row>
    <row r="3554" spans="2:5" x14ac:dyDescent="0.2">
      <c r="B3554" s="87"/>
      <c r="C3554" s="88"/>
      <c r="D3554" s="89"/>
      <c r="E3554" s="89"/>
    </row>
    <row r="3555" spans="2:5" x14ac:dyDescent="0.2">
      <c r="B3555" s="87"/>
      <c r="C3555" s="88"/>
      <c r="D3555" s="89"/>
      <c r="E3555" s="89"/>
    </row>
    <row r="3556" spans="2:5" x14ac:dyDescent="0.2">
      <c r="B3556" s="87"/>
      <c r="C3556" s="88"/>
      <c r="D3556" s="89"/>
      <c r="E3556" s="89"/>
    </row>
    <row r="3557" spans="2:5" x14ac:dyDescent="0.2">
      <c r="B3557" s="87"/>
      <c r="C3557" s="88"/>
      <c r="D3557" s="89"/>
      <c r="E3557" s="89"/>
    </row>
    <row r="3558" spans="2:5" x14ac:dyDescent="0.2">
      <c r="B3558" s="87"/>
      <c r="C3558" s="88"/>
      <c r="D3558" s="89"/>
      <c r="E3558" s="89"/>
    </row>
    <row r="3559" spans="2:5" x14ac:dyDescent="0.2">
      <c r="B3559" s="87"/>
      <c r="C3559" s="88"/>
      <c r="D3559" s="89"/>
      <c r="E3559" s="89"/>
    </row>
    <row r="3560" spans="2:5" x14ac:dyDescent="0.2">
      <c r="B3560" s="87"/>
      <c r="C3560" s="88"/>
      <c r="D3560" s="89"/>
      <c r="E3560" s="89"/>
    </row>
  </sheetData>
  <dataConsolidate/>
  <mergeCells count="2">
    <mergeCell ref="A3:A9"/>
    <mergeCell ref="A10:A16"/>
  </mergeCells>
  <conditionalFormatting sqref="Y23:Y35">
    <cfRule type="cellIs" dxfId="0" priority="1" operator="equal">
      <formula>FALSE</formula>
    </cfRule>
  </conditionalFormatting>
  <dataValidations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Length2">
              <controlPr defaultSize="0" print="0" autoFill="0" autoPict="0" macro="[0]!grphUpdate">
                <anchor moveWithCells="1">
                  <from>
                    <xdr:col>4</xdr:col>
                    <xdr:colOff>123825</xdr:colOff>
                    <xdr:row>17</xdr:row>
                    <xdr:rowOff>0</xdr:rowOff>
                  </from>
                  <to>
                    <xdr:col>4</xdr:col>
                    <xdr:colOff>666750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Length1">
              <controlPr defaultSize="0" print="0" autoFill="0" autoPict="0" macro="[0]!grphUpdate" altText="3">
                <anchor moveWithCells="1">
                  <from>
                    <xdr:col>3</xdr:col>
                    <xdr:colOff>666750</xdr:colOff>
                    <xdr:row>17</xdr:row>
                    <xdr:rowOff>0</xdr:rowOff>
                  </from>
                  <to>
                    <xdr:col>4</xdr:col>
                    <xdr:colOff>19050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Length3">
              <controlPr defaultSize="0" print="0" autoFill="0" autoPict="0" macro="[0]!grphUpdate">
                <anchor moveWithCells="1">
                  <from>
                    <xdr:col>4</xdr:col>
                    <xdr:colOff>781050</xdr:colOff>
                    <xdr:row>17</xdr:row>
                    <xdr:rowOff>0</xdr:rowOff>
                  </from>
                  <to>
                    <xdr:col>5</xdr:col>
                    <xdr:colOff>133350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Length0">
              <controlPr defaultSize="0" print="0" autoFill="0" autoPict="0" macro="[0]!grphUpdate">
                <anchor moveWithCells="1">
                  <from>
                    <xdr:col>0</xdr:col>
                    <xdr:colOff>142875</xdr:colOff>
                    <xdr:row>17</xdr:row>
                    <xdr:rowOff>0</xdr:rowOff>
                  </from>
                  <to>
                    <xdr:col>3</xdr:col>
                    <xdr:colOff>552450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Length4">
              <controlPr defaultSize="0" print="0" autoFill="0" autoPict="0" macro="[0]!grphUpdate">
                <anchor moveWithCells="1">
                  <from>
                    <xdr:col>5</xdr:col>
                    <xdr:colOff>238125</xdr:colOff>
                    <xdr:row>17</xdr:row>
                    <xdr:rowOff>0</xdr:rowOff>
                  </from>
                  <to>
                    <xdr:col>6</xdr:col>
                    <xdr:colOff>47625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Length5">
              <controlPr defaultSize="0" print="0" autoFill="0" autoPict="0" macro="[0]!grphUpdate">
                <anchor moveWithCells="1">
                  <from>
                    <xdr:col>6</xdr:col>
                    <xdr:colOff>161925</xdr:colOff>
                    <xdr:row>17</xdr:row>
                    <xdr:rowOff>0</xdr:rowOff>
                  </from>
                  <to>
                    <xdr:col>7</xdr:col>
                    <xdr:colOff>38100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7" r:id="rId10" name="Length6">
              <controlPr defaultSize="0" print="0" autoFill="0" autoPict="0" macro="[0]!grphUpdate">
                <anchor moveWithCells="1">
                  <from>
                    <xdr:col>7</xdr:col>
                    <xdr:colOff>142875</xdr:colOff>
                    <xdr:row>17</xdr:row>
                    <xdr:rowOff>0</xdr:rowOff>
                  </from>
                  <to>
                    <xdr:col>8</xdr:col>
                    <xdr:colOff>285750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8" r:id="rId11" name="Length7">
              <controlPr defaultSize="0" print="0" autoFill="0" autoPict="0" macro="[0]!grphUpdate">
                <anchor moveWithCells="1">
                  <from>
                    <xdr:col>8</xdr:col>
                    <xdr:colOff>400050</xdr:colOff>
                    <xdr:row>17</xdr:row>
                    <xdr:rowOff>0</xdr:rowOff>
                  </from>
                  <to>
                    <xdr:col>9</xdr:col>
                    <xdr:colOff>276225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12" name="Check Box 9">
              <controlPr defaultSize="0" autoFill="0" autoLine="0" autoPict="0">
                <anchor moveWithCells="1">
                  <from>
                    <xdr:col>9</xdr:col>
                    <xdr:colOff>323850</xdr:colOff>
                    <xdr:row>20</xdr:row>
                    <xdr:rowOff>95250</xdr:rowOff>
                  </from>
                  <to>
                    <xdr:col>11</xdr:col>
                    <xdr:colOff>200025</xdr:colOff>
                    <xdr:row>22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Q3537"/>
  <sheetViews>
    <sheetView showGridLines="0" workbookViewId="0">
      <pane xSplit="9" ySplit="3" topLeftCell="J4" activePane="bottomRight" state="frozen"/>
      <selection pane="topRight" activeCell="J1" sqref="J1"/>
      <selection pane="bottomLeft" activeCell="A4" sqref="A4"/>
      <selection pane="bottomRight" activeCell="C1" sqref="C1"/>
    </sheetView>
  </sheetViews>
  <sheetFormatPr defaultRowHeight="11.25" x14ac:dyDescent="0.2"/>
  <cols>
    <col min="1" max="1" width="2.7109375" style="1" customWidth="1"/>
    <col min="2" max="2" width="14.140625" style="1" customWidth="1"/>
    <col min="3" max="3" width="2.7109375" style="1" customWidth="1"/>
    <col min="4" max="4" width="9.85546875" style="1" customWidth="1"/>
    <col min="5" max="5" width="11" style="1" bestFit="1" customWidth="1"/>
    <col min="6" max="6" width="11" style="1" customWidth="1"/>
    <col min="7" max="7" width="2.7109375" style="1" customWidth="1"/>
    <col min="8" max="8" width="10" style="1" bestFit="1" customWidth="1"/>
    <col min="9" max="9" width="11" style="1" bestFit="1" customWidth="1"/>
    <col min="10" max="17" width="11" style="1" customWidth="1"/>
    <col min="18" max="18" width="2.7109375" style="1" customWidth="1"/>
    <col min="19" max="19" width="9.140625" style="1"/>
    <col min="20" max="20" width="10" style="1" bestFit="1" customWidth="1"/>
    <col min="21" max="16384" width="9.140625" style="1"/>
  </cols>
  <sheetData>
    <row r="1" spans="2:17" ht="12" thickBot="1" x14ac:dyDescent="0.25">
      <c r="B1" s="48" t="s">
        <v>46</v>
      </c>
      <c r="C1" s="49"/>
      <c r="K1" s="1" t="s">
        <v>47</v>
      </c>
    </row>
    <row r="2" spans="2:17" x14ac:dyDescent="0.2">
      <c r="F2" s="192" t="str">
        <f>Currency&amp;"ON"</f>
        <v>EURON</v>
      </c>
      <c r="J2" s="179" t="s">
        <v>39</v>
      </c>
      <c r="K2" s="180"/>
      <c r="L2" s="180"/>
      <c r="M2" s="181"/>
      <c r="N2" s="179" t="s">
        <v>40</v>
      </c>
      <c r="O2" s="180"/>
      <c r="P2" s="180"/>
      <c r="Q2" s="181"/>
    </row>
    <row r="3" spans="2:17" s="174" customFormat="1" ht="22.5" customHeight="1" thickBot="1" x14ac:dyDescent="0.3">
      <c r="B3" s="173" t="s">
        <v>41</v>
      </c>
      <c r="D3" s="173" t="s">
        <v>44</v>
      </c>
      <c r="E3" s="175" t="s">
        <v>45</v>
      </c>
      <c r="F3" s="195" t="s">
        <v>39</v>
      </c>
      <c r="H3" s="173" t="s">
        <v>44</v>
      </c>
      <c r="I3" s="175" t="s">
        <v>45</v>
      </c>
      <c r="J3" s="187" t="s">
        <v>30</v>
      </c>
      <c r="K3" s="188" t="s">
        <v>31</v>
      </c>
      <c r="L3" s="188" t="s">
        <v>32</v>
      </c>
      <c r="M3" s="189" t="s">
        <v>33</v>
      </c>
      <c r="N3" s="187" t="s">
        <v>30</v>
      </c>
      <c r="O3" s="190" t="s">
        <v>31</v>
      </c>
      <c r="P3" s="190" t="s">
        <v>32</v>
      </c>
      <c r="Q3" s="191" t="s">
        <v>33</v>
      </c>
    </row>
    <row r="4" spans="2:17" x14ac:dyDescent="0.2">
      <c r="B4" s="38"/>
      <c r="D4" s="41">
        <f>EvaluationDate</f>
        <v>42355</v>
      </c>
      <c r="E4" s="176">
        <f>_xll.qlInterestRateIndexValueDate(IndexON,D4)</f>
        <v>42355</v>
      </c>
      <c r="F4" s="193">
        <f>IFERROR(_xll.qlIndexFixing(IndexON,D4,TRUE,_xll.ohTrigger(RecalcTrigger,TriggerON)),NA())</f>
        <v>-2.49999999997641E-3</v>
      </c>
      <c r="H4" s="41">
        <f>EvaluationDate</f>
        <v>42355</v>
      </c>
      <c r="I4" s="176">
        <f>_xll.qlInterestRateIndexValueDate(Index1M,$H4)</f>
        <v>42359</v>
      </c>
      <c r="J4" s="182">
        <f>IFERROR(_xll.qlIndexFixing(Index1M,$H4,TRUE,_xll.ohTrigger(_xll.ohTrigger(RecalcTrigger,Trigger1M),Trigger1M)),NA())</f>
        <v>-1.9799999999982735E-3</v>
      </c>
      <c r="K4" s="44">
        <f>IFERROR(_xll.qlIndexFixing(Index3M,H4,TRUE,_xll.ohTrigger(RecalcTrigger,Trigger3M)),NA())</f>
        <v>-1.2480000000001648E-3</v>
      </c>
      <c r="L4" s="44">
        <f>IFERROR(_xll.qlIndexFixing(Index6M,$H4,TRUE,_xll.ohTrigger(RecalcTrigger,Trigger6M)),NA())</f>
        <v>-3.7200000000643825E-4</v>
      </c>
      <c r="M4" s="183">
        <f>IFERROR(_xll.qlIndexFixing(Index1Y,$H4,TRUE,_xll.ohTrigger(RecalcTrigger,Trigger1Y)),NA())</f>
        <v>5.8999999999729126E-4</v>
      </c>
      <c r="N4" s="182">
        <f>IFERROR(_xll.qlIndexFixing(ONIndex1M,I4,TRUE,_xll.ohTrigger(RecalcTrigger,Trigger1M)),NA())</f>
        <v>-2.1040368911151575E-3</v>
      </c>
      <c r="O4" s="44">
        <f>IFERROR(_xll.qlIndexFixing(ONIndex3M,I4,TRUE,_xll.ohTrigger(RecalcTrigger,Trigger3M)),NA())</f>
        <v>-1.220535293633418E-3</v>
      </c>
      <c r="P4" s="44">
        <f>IFERROR(_xll.qlIndexFixing(ONIndex6M,I4,TRUE,_xll.ohTrigger(RecalcTrigger,Trigger6M)),NA())</f>
        <v>-1.7248452494289523E-4</v>
      </c>
      <c r="Q4" s="183">
        <f>IFERROR(_xll.qlIndexFixing(ONIndex1Y,I4,TRUE,_xll.ohTrigger(RecalcTrigger,Trigger1Y)),NA())</f>
        <v>8.519092749637025E-4</v>
      </c>
    </row>
    <row r="5" spans="2:17" x14ac:dyDescent="0.2">
      <c r="B5" s="39" t="s">
        <v>17</v>
      </c>
      <c r="D5" s="42">
        <f>_xll.qlCalendarAdvance(Calendar,$D4,B5,"f",FALSE)</f>
        <v>42356</v>
      </c>
      <c r="E5" s="177">
        <f>_xll.qlInterestRateIndexValueDate(IndexON,D5)</f>
        <v>42356</v>
      </c>
      <c r="F5" s="193">
        <f>IFERROR(_xll.qlIndexFixing(IndexON,D5,TRUE,_xll.ohTrigger(RecalcTrigger,TriggerON)),NA())</f>
        <v>-2.5000000001762501E-3</v>
      </c>
      <c r="H5" s="42">
        <f>_xll.qlCalendarAdvance(Calendar,$H4,B5,"f",FALSE)</f>
        <v>42356</v>
      </c>
      <c r="I5" s="177">
        <f>_xll.qlInterestRateIndexValueDate(Index1M,$H5)</f>
        <v>42360</v>
      </c>
      <c r="J5" s="182">
        <f>IFERROR(_xll.qlIndexFixing(Index1M,$H5,TRUE,_xll.ohTrigger(RecalcTrigger,Trigger1M)),NA())</f>
        <v>-1.9767451509022211E-3</v>
      </c>
      <c r="K5" s="44">
        <f>IFERROR(_xll.qlIndexFixing(Index3M,H5,TRUE,_xll.ohTrigger(RecalcTrigger,Trigger3M)),NA())</f>
        <v>-1.2508009291494399E-3</v>
      </c>
      <c r="L5" s="44">
        <f>IFERROR(_xll.qlIndexFixing(Index6M,$H5,TRUE,_xll.ohTrigger(RecalcTrigger,Trigger6M)),NA())</f>
        <v>-3.7463085578076378E-4</v>
      </c>
      <c r="M5" s="183">
        <f>IFERROR(_xll.qlIndexFixing(Index1Y,$H5,TRUE,_xll.ohTrigger(RecalcTrigger,Trigger1Y)),NA())</f>
        <v>5.8929387147966606E-4</v>
      </c>
      <c r="N5" s="182">
        <f>IFERROR(_xll.qlIndexFixing(ONIndex1M,I5,TRUE,_xll.ohTrigger(RecalcTrigger,Trigger1M)),NA())</f>
        <v>-2.104018445420186E-3</v>
      </c>
      <c r="O5" s="44">
        <f>IFERROR(_xll.qlIndexFixing(ONIndex3M,I5,TRUE,_xll.ohTrigger(RecalcTrigger,Trigger3M)),NA())</f>
        <v>-1.2205290865285878E-3</v>
      </c>
      <c r="P5" s="44">
        <f>IFERROR(_xll.qlIndexFixing(ONIndex6M,I5,TRUE,_xll.ohTrigger(RecalcTrigger,Trigger6M)),NA())</f>
        <v>-1.7248440103201368E-4</v>
      </c>
      <c r="Q5" s="183">
        <f>IFERROR(_xll.qlIndexFixing(ONIndex1Y,I5,TRUE,_xll.ohTrigger(RecalcTrigger,Trigger1Y)),NA())</f>
        <v>8.5191229890480002E-4</v>
      </c>
    </row>
    <row r="6" spans="2:17" x14ac:dyDescent="0.2">
      <c r="B6" s="39" t="s">
        <v>17</v>
      </c>
      <c r="D6" s="42">
        <f>_xll.qlCalendarAdvance(Calendar,$D5,B6,"f",FALSE)</f>
        <v>42359</v>
      </c>
      <c r="E6" s="177">
        <f>_xll.qlInterestRateIndexValueDate(IndexON,D6)</f>
        <v>42359</v>
      </c>
      <c r="F6" s="193">
        <f>IFERROR(_xll.qlIndexFixing(IndexON,D6,TRUE,_xll.ohTrigger(RecalcTrigger,TriggerON)),NA())</f>
        <v>-2.4769593280860036E-3</v>
      </c>
      <c r="H6" s="42">
        <f>_xll.qlCalendarAdvance(Calendar,$H5,B6,"f",FALSE)</f>
        <v>42359</v>
      </c>
      <c r="I6" s="177">
        <f>_xll.qlInterestRateIndexValueDate(Index1M,$H6)</f>
        <v>42361</v>
      </c>
      <c r="J6" s="182">
        <f>IFERROR(_xll.qlIndexFixing(Index1M,$H6,TRUE,_xll.ohTrigger(RecalcTrigger,Trigger1M)),NA())</f>
        <v>-1.9777629982155953E-3</v>
      </c>
      <c r="K6" s="44">
        <f>IFERROR(_xll.qlIndexFixing(Index3M,H6,TRUE,_xll.ohTrigger(RecalcTrigger,Trigger3M)),NA())</f>
        <v>-1.2537090432444694E-3</v>
      </c>
      <c r="L6" s="44">
        <f>IFERROR(_xll.qlIndexFixing(Index6M,$H6,TRUE,_xll.ohTrigger(RecalcTrigger,Trigger6M)),NA())</f>
        <v>-3.7729811263964032E-4</v>
      </c>
      <c r="M6" s="183">
        <f>IFERROR(_xll.qlIndexFixing(Index1Y,$H6,TRUE,_xll.ohTrigger(RecalcTrigger,Trigger1Y)),NA())</f>
        <v>5.8860753874759807E-4</v>
      </c>
      <c r="N6" s="182">
        <f>IFERROR(_xll.qlIndexFixing(ONIndex1M,I6,TRUE,_xll.ohTrigger(RecalcTrigger,Trigger1M)),NA())</f>
        <v>-2.0075214067505343E-3</v>
      </c>
      <c r="O6" s="44">
        <f>IFERROR(_xll.qlIndexFixing(ONIndex3M,I6,TRUE,_xll.ohTrigger(RecalcTrigger,Trigger3M)),NA())</f>
        <v>-1.220535293673386E-3</v>
      </c>
      <c r="P6" s="44">
        <f>IFERROR(_xll.qlIndexFixing(ONIndex6M,I6,TRUE,_xll.ohTrigger(RecalcTrigger,Trigger6M)),NA())</f>
        <v>-1.7248452498286326E-4</v>
      </c>
      <c r="Q6" s="183">
        <f>IFERROR(_xll.qlIndexFixing(ONIndex1Y,I6,TRUE,_xll.ohTrigger(RecalcTrigger,Trigger1Y)),NA())</f>
        <v>8.519092749637025E-4</v>
      </c>
    </row>
    <row r="7" spans="2:17" x14ac:dyDescent="0.2">
      <c r="B7" s="39" t="s">
        <v>17</v>
      </c>
      <c r="D7" s="42">
        <f>_xll.qlCalendarAdvance(Calendar,$D6,B7,"f",FALSE)</f>
        <v>42360</v>
      </c>
      <c r="E7" s="177">
        <f>_xll.qlInterestRateIndexValueDate(IndexON,D7)</f>
        <v>42360</v>
      </c>
      <c r="F7" s="193">
        <f>IFERROR(_xll.qlIndexFixing(IndexON,D7,TRUE,_xll.ohTrigger(RecalcTrigger,TriggerON)),NA())</f>
        <v>-2.4216145520039589E-3</v>
      </c>
      <c r="H7" s="42">
        <f>_xll.qlCalendarAdvance(Calendar,$H6,B7,"f",FALSE)</f>
        <v>42360</v>
      </c>
      <c r="I7" s="177">
        <f>_xll.qlInterestRateIndexValueDate(Index1M,$H7)</f>
        <v>42362</v>
      </c>
      <c r="J7" s="182">
        <f>IFERROR(_xll.qlIndexFixing(Index1M,$H7,TRUE,_xll.ohTrigger(RecalcTrigger,Trigger1M)),NA())</f>
        <v>-1.9738284751957824E-3</v>
      </c>
      <c r="K7" s="44">
        <f>IFERROR(_xll.qlIndexFixing(Index3M,H7,TRUE,_xll.ohTrigger(RecalcTrigger,Trigger3M)),NA())</f>
        <v>-1.2567226506950884E-3</v>
      </c>
      <c r="L7" s="44">
        <f>IFERROR(_xll.qlIndexFixing(Index6M,$H7,TRUE,_xll.ohTrigger(RecalcTrigger,Trigger6M)),NA())</f>
        <v>-3.8000023899225732E-4</v>
      </c>
      <c r="M7" s="183">
        <f>IFERROR(_xll.qlIndexFixing(Index1Y,$H7,TRUE,_xll.ohTrigger(RecalcTrigger,Trigger1Y)),NA())</f>
        <v>5.8819643054398277E-4</v>
      </c>
      <c r="N7" s="182">
        <f>IFERROR(_xll.qlIndexFixing(ONIndex1M,I7,TRUE,_xll.ohTrigger(RecalcTrigger,Trigger1M)),NA())</f>
        <v>-1.8072753283115972E-3</v>
      </c>
      <c r="O7" s="44">
        <f>IFERROR(_xll.qlIndexFixing(ONIndex3M,I7,TRUE,_xll.ohTrigger(RecalcTrigger,Trigger3M)),NA())</f>
        <v>-1.220535293673386E-3</v>
      </c>
      <c r="P7" s="44">
        <f>IFERROR(_xll.qlIndexFixing(ONIndex6M,I7,TRUE,_xll.ohTrigger(RecalcTrigger,Trigger6M)),NA())</f>
        <v>-1.7248452502283129E-4</v>
      </c>
      <c r="Q7" s="183">
        <f>IFERROR(_xll.qlIndexFixing(ONIndex1Y,I7,TRUE,_xll.ohTrigger(RecalcTrigger,Trigger1Y)),NA())</f>
        <v>8.519092749637025E-4</v>
      </c>
    </row>
    <row r="8" spans="2:17" x14ac:dyDescent="0.2">
      <c r="B8" s="39" t="s">
        <v>17</v>
      </c>
      <c r="D8" s="42">
        <f>_xll.qlCalendarAdvance(Calendar,$D7,B8,"f",FALSE)</f>
        <v>42361</v>
      </c>
      <c r="E8" s="177">
        <f>_xll.qlInterestRateIndexValueDate(IndexON,D8)</f>
        <v>42361</v>
      </c>
      <c r="F8" s="193">
        <f>IFERROR(_xll.qlIndexFixing(IndexON,D8,TRUE,_xll.ohTrigger(RecalcTrigger,TriggerON)),NA())</f>
        <v>-2.3590444233256846E-3</v>
      </c>
      <c r="H8" s="42">
        <f>_xll.qlCalendarAdvance(Calendar,$H7,B8,"f",FALSE)</f>
        <v>42361</v>
      </c>
      <c r="I8" s="177">
        <f>_xll.qlInterestRateIndexValueDate(Index1M,$H8)</f>
        <v>42366</v>
      </c>
      <c r="J8" s="182">
        <f>IFERROR(_xll.qlIndexFixing(Index1M,$H8,TRUE,_xll.ohTrigger(RecalcTrigger,Trigger1M)),NA())</f>
        <v>-1.9668086000439672E-3</v>
      </c>
      <c r="K8" s="44">
        <f>IFERROR(_xll.qlIndexFixing(Index3M,H8,TRUE,_xll.ohTrigger(RecalcTrigger,Trigger3M)),NA())</f>
        <v>-1.2727248611884038E-3</v>
      </c>
      <c r="L8" s="44">
        <f>IFERROR(_xll.qlIndexFixing(Index6M,$H8,TRUE,_xll.ohTrigger(RecalcTrigger,Trigger6M)),NA())</f>
        <v>-3.9112539830080074E-4</v>
      </c>
      <c r="M8" s="183">
        <f>IFERROR(_xll.qlIndexFixing(Index1Y,$H8,TRUE,_xll.ohTrigger(RecalcTrigger,Trigger1Y)),NA())</f>
        <v>5.8542104575397746E-4</v>
      </c>
      <c r="N8" s="182">
        <f>IFERROR(_xll.qlIndexFixing(ONIndex1M,I8,TRUE,_xll.ohTrigger(RecalcTrigger,Trigger1M)),NA())</f>
        <v>-1.61672796698209E-3</v>
      </c>
      <c r="O8" s="44">
        <f>IFERROR(_xll.qlIndexFixing(ONIndex3M,I8,TRUE,_xll.ohTrigger(RecalcTrigger,Trigger3M)),NA())</f>
        <v>-1.2205352935934499E-3</v>
      </c>
      <c r="P8" s="44">
        <f>IFERROR(_xll.qlIndexFixing(ONIndex6M,I8,TRUE,_xll.ohTrigger(RecalcTrigger,Trigger6M)),NA())</f>
        <v>-1.7248452494289523E-4</v>
      </c>
      <c r="Q8" s="183">
        <f>IFERROR(_xll.qlIndexFixing(ONIndex1Y,I8,TRUE,_xll.ohTrigger(RecalcTrigger,Trigger1Y)),NA())</f>
        <v>8.519092749637025E-4</v>
      </c>
    </row>
    <row r="9" spans="2:17" x14ac:dyDescent="0.2">
      <c r="B9" s="39" t="s">
        <v>17</v>
      </c>
      <c r="D9" s="42">
        <f>_xll.qlCalendarAdvance(Calendar,$D8,B9,"f",FALSE)</f>
        <v>42362</v>
      </c>
      <c r="E9" s="177">
        <f>_xll.qlInterestRateIndexValueDate(IndexON,D9)</f>
        <v>42362</v>
      </c>
      <c r="F9" s="193">
        <f>IFERROR(_xll.qlIndexFixing(IndexON,D9,TRUE,_xll.ohTrigger(RecalcTrigger,TriggerON)),NA())</f>
        <v>-2.2456528885439475E-3</v>
      </c>
      <c r="H9" s="42">
        <f>_xll.qlCalendarAdvance(Calendar,$H8,B9,"f",FALSE)</f>
        <v>42362</v>
      </c>
      <c r="I9" s="177">
        <f>_xll.qlInterestRateIndexValueDate(Index1M,$H9)</f>
        <v>42367</v>
      </c>
      <c r="J9" s="182">
        <f>IFERROR(_xll.qlIndexFixing(Index1M,$H9,TRUE,_xll.ohTrigger(RecalcTrigger,Trigger1M)),NA())</f>
        <v>-1.9699710540974349E-3</v>
      </c>
      <c r="K9" s="44">
        <f>IFERROR(_xll.qlIndexFixing(Index3M,H9,TRUE,_xll.ohTrigger(RecalcTrigger,Trigger3M)),NA())</f>
        <v>-1.2733026898942474E-3</v>
      </c>
      <c r="L9" s="44">
        <f>IFERROR(_xll.qlIndexFixing(Index6M,$H9,TRUE,_xll.ohTrigger(RecalcTrigger,Trigger6M)),NA())</f>
        <v>-3.9397748904077402E-4</v>
      </c>
      <c r="M9" s="183">
        <f>IFERROR(_xll.qlIndexFixing(Index1Y,$H9,TRUE,_xll.ohTrigger(RecalcTrigger,Trigger1Y)),NA())</f>
        <v>5.8482218192616026E-4</v>
      </c>
      <c r="N9" s="182">
        <f>IFERROR(_xll.qlIndexFixing(ONIndex1M,I9,TRUE,_xll.ohTrigger(RecalcTrigger,Trigger1M)),NA())</f>
        <v>-1.4282611588822824E-3</v>
      </c>
      <c r="O9" s="44">
        <f>IFERROR(_xll.qlIndexFixing(ONIndex3M,I9,TRUE,_xll.ohTrigger(RecalcTrigger,Trigger3M)),NA())</f>
        <v>-3.5653250925582469E-4</v>
      </c>
      <c r="P9" s="44">
        <f>IFERROR(_xll.qlIndexFixing(ONIndex6M,I9,TRUE,_xll.ohTrigger(RecalcTrigger,Trigger6M)),NA())</f>
        <v>6.915222375925012E-4</v>
      </c>
      <c r="Q9" s="183">
        <f>IFERROR(_xll.qlIndexFixing(ONIndex1Y,I9,TRUE,_xll.ohTrigger(RecalcTrigger,Trigger1Y)),NA())</f>
        <v>8.5191229890480002E-4</v>
      </c>
    </row>
    <row r="10" spans="2:17" x14ac:dyDescent="0.2">
      <c r="B10" s="39" t="s">
        <v>17</v>
      </c>
      <c r="D10" s="42">
        <f>_xll.qlCalendarAdvance(Calendar,$D9,B10,"f",FALSE)</f>
        <v>42366</v>
      </c>
      <c r="E10" s="177">
        <f>_xll.qlInterestRateIndexValueDate(IndexON,D10)</f>
        <v>42366</v>
      </c>
      <c r="F10" s="193">
        <f>IFERROR(_xll.qlIndexFixing(IndexON,D10,TRUE,_xll.ohTrigger(RecalcTrigger,TriggerON)),NA())</f>
        <v>-2.2391146257527694E-3</v>
      </c>
      <c r="H10" s="42">
        <f>_xll.qlCalendarAdvance(Calendar,$H9,B10,"f",FALSE)</f>
        <v>42366</v>
      </c>
      <c r="I10" s="177">
        <f>_xll.qlInterestRateIndexValueDate(Index1M,$H10)</f>
        <v>42368</v>
      </c>
      <c r="J10" s="182">
        <f>IFERROR(_xll.qlIndexFixing(Index1M,$H10,TRUE,_xll.ohTrigger(RecalcTrigger,Trigger1M)),NA())</f>
        <v>-1.9754041618988971E-3</v>
      </c>
      <c r="K10" s="44">
        <f>IFERROR(_xll.qlIndexFixing(Index3M,H10,TRUE,_xll.ohTrigger(RecalcTrigger,Trigger3M)),NA())</f>
        <v>-1.2769047799178678E-3</v>
      </c>
      <c r="L10" s="44">
        <f>IFERROR(_xll.qlIndexFixing(Index6M,$H10,TRUE,_xll.ohTrigger(RecalcTrigger,Trigger6M)),NA())</f>
        <v>-3.9685441420466355E-4</v>
      </c>
      <c r="M10" s="183">
        <f>IFERROR(_xll.qlIndexFixing(Index1Y,$H10,TRUE,_xll.ohTrigger(RecalcTrigger,Trigger1Y)),NA())</f>
        <v>5.8423251452010931E-4</v>
      </c>
      <c r="N10" s="182">
        <f>IFERROR(_xll.qlIndexFixing(ONIndex1M,I10,TRUE,_xll.ohTrigger(RecalcTrigger,Trigger1M)),NA())</f>
        <v>-1.6886266085425206E-3</v>
      </c>
      <c r="O10" s="44">
        <f>IFERROR(_xll.qlIndexFixing(ONIndex3M,I10,TRUE,_xll.ohTrigger(RecalcTrigger,Trigger3M)),NA())</f>
        <v>-1.2205352935934499E-3</v>
      </c>
      <c r="P10" s="44">
        <f>IFERROR(_xll.qlIndexFixing(ONIndex6M,I10,TRUE,_xll.ohTrigger(RecalcTrigger,Trigger6M)),NA())</f>
        <v>-1.7248452502283129E-4</v>
      </c>
      <c r="Q10" s="183">
        <f>IFERROR(_xll.qlIndexFixing(ONIndex1Y,I10,TRUE,_xll.ohTrigger(RecalcTrigger,Trigger1Y)),NA())</f>
        <v>8.519092749637025E-4</v>
      </c>
    </row>
    <row r="11" spans="2:17" x14ac:dyDescent="0.2">
      <c r="B11" s="39" t="s">
        <v>17</v>
      </c>
      <c r="D11" s="42">
        <f>_xll.qlCalendarAdvance(Calendar,$D10,B11,"f",FALSE)</f>
        <v>42367</v>
      </c>
      <c r="E11" s="177">
        <f>_xll.qlInterestRateIndexValueDate(IndexON,D11)</f>
        <v>42367</v>
      </c>
      <c r="F11" s="193">
        <f>IFERROR(_xll.qlIndexFixing(IndexON,D11,TRUE,_xll.ohTrigger(RecalcTrigger,TriggerON)),NA())</f>
        <v>-2.2613090248313483E-3</v>
      </c>
      <c r="H11" s="42">
        <f>_xll.qlCalendarAdvance(Calendar,$H10,B11,"f",FALSE)</f>
        <v>42367</v>
      </c>
      <c r="I11" s="177">
        <f>_xll.qlInterestRateIndexValueDate(Index1M,$H11)</f>
        <v>42369</v>
      </c>
      <c r="J11" s="182">
        <f>IFERROR(_xll.qlIndexFixing(Index1M,$H11,TRUE,_xll.ohTrigger(RecalcTrigger,Trigger1M)),NA())</f>
        <v>-1.9877812335000358E-3</v>
      </c>
      <c r="K11" s="44">
        <f>IFERROR(_xll.qlIndexFixing(Index3M,H11,TRUE,_xll.ohTrigger(RecalcTrigger,Trigger3M)),NA())</f>
        <v>-1.2805960451063229E-3</v>
      </c>
      <c r="L11" s="44">
        <f>IFERROR(_xll.qlIndexFixing(Index6M,$H11,TRUE,_xll.ohTrigger(RecalcTrigger,Trigger6M)),NA())</f>
        <v>-3.9808740652715746E-4</v>
      </c>
      <c r="M11" s="183">
        <f>IFERROR(_xll.qlIndexFixing(Index1Y,$H11,TRUE,_xll.ohTrigger(RecalcTrigger,Trigger1Y)),NA())</f>
        <v>5.8349777273486979E-4</v>
      </c>
      <c r="N11" s="182">
        <f>IFERROR(_xll.qlIndexFixing(ONIndex1M,I11,TRUE,_xll.ohTrigger(RecalcTrigger,Trigger1M)),NA())</f>
        <v>-1.8517424272346261E-3</v>
      </c>
      <c r="O11" s="44">
        <f>IFERROR(_xll.qlIndexFixing(ONIndex3M,I11,TRUE,_xll.ohTrigger(RecalcTrigger,Trigger3M)),NA())</f>
        <v>-1.220535293713354E-3</v>
      </c>
      <c r="P11" s="44">
        <f>IFERROR(_xll.qlIndexFixing(ONIndex6M,I11,TRUE,_xll.ohTrigger(RecalcTrigger,Trigger6M)),NA())</f>
        <v>-1.7248452494289523E-4</v>
      </c>
      <c r="Q11" s="183">
        <f>IFERROR(_xll.qlIndexFixing(ONIndex1Y,I11,TRUE,_xll.ohTrigger(RecalcTrigger,Trigger1Y)),NA())</f>
        <v>8.519092749637025E-4</v>
      </c>
    </row>
    <row r="12" spans="2:17" x14ac:dyDescent="0.2">
      <c r="B12" s="39" t="s">
        <v>17</v>
      </c>
      <c r="D12" s="42">
        <f>_xll.qlCalendarAdvance(Calendar,$D11,B12,"f",FALSE)</f>
        <v>42368</v>
      </c>
      <c r="E12" s="177">
        <f>_xll.qlInterestRateIndexValueDate(IndexON,D12)</f>
        <v>42368</v>
      </c>
      <c r="F12" s="193">
        <f>IFERROR(_xll.qlIndexFixing(IndexON,D12,TRUE,_xll.ohTrigger(RecalcTrigger,TriggerON)),NA())</f>
        <v>-2.2840453086869772E-3</v>
      </c>
      <c r="H12" s="42">
        <f>_xll.qlCalendarAdvance(Calendar,$H11,B12,"f",FALSE)</f>
        <v>42368</v>
      </c>
      <c r="I12" s="177">
        <f>_xll.qlInterestRateIndexValueDate(Index1M,$H12)</f>
        <v>42373</v>
      </c>
      <c r="J12" s="182">
        <f>IFERROR(_xll.qlIndexFixing(Index1M,$H12,TRUE,_xll.ohTrigger(RecalcTrigger,Trigger1M)),NA())</f>
        <v>-2.0933291882269289E-3</v>
      </c>
      <c r="K12" s="44">
        <f>IFERROR(_xll.qlIndexFixing(Index3M,H12,TRUE,_xll.ohTrigger(RecalcTrigger,Trigger3M)),NA())</f>
        <v>-1.3341566230048855E-3</v>
      </c>
      <c r="L12" s="44">
        <f>IFERROR(_xll.qlIndexFixing(Index6M,$H12,TRUE,_xll.ohTrigger(RecalcTrigger,Trigger6M)),NA())</f>
        <v>-4.2885605189014119E-4</v>
      </c>
      <c r="M12" s="183">
        <f>IFERROR(_xll.qlIndexFixing(Index1Y,$H12,TRUE,_xll.ohTrigger(RecalcTrigger,Trigger1Y)),NA())</f>
        <v>5.8136605017182149E-4</v>
      </c>
      <c r="N12" s="182">
        <f>IFERROR(_xll.qlIndexFixing(ONIndex1M,I12,TRUE,_xll.ohTrigger(RecalcTrigger,Trigger1M)),NA())</f>
        <v>-2.0044770979454896E-3</v>
      </c>
      <c r="O12" s="44">
        <f>IFERROR(_xll.qlIndexFixing(ONIndex3M,I12,TRUE,_xll.ohTrigger(RecalcTrigger,Trigger3M)),NA())</f>
        <v>-1.220535293633418E-3</v>
      </c>
      <c r="P12" s="44">
        <f>IFERROR(_xll.qlIndexFixing(ONIndex6M,I12,TRUE,_xll.ohTrigger(RecalcTrigger,Trigger6M)),NA())</f>
        <v>-1.7248452502283129E-4</v>
      </c>
      <c r="Q12" s="183">
        <f>IFERROR(_xll.qlIndexFixing(ONIndex1Y,I12,TRUE,_xll.ohTrigger(RecalcTrigger,Trigger1Y)),NA())</f>
        <v>8.519092749637025E-4</v>
      </c>
    </row>
    <row r="13" spans="2:17" x14ac:dyDescent="0.2">
      <c r="B13" s="39" t="s">
        <v>17</v>
      </c>
      <c r="D13" s="42">
        <f>_xll.qlCalendarAdvance(Calendar,$D12,B13,"f",FALSE)</f>
        <v>42369</v>
      </c>
      <c r="E13" s="177">
        <f>_xll.qlInterestRateIndexValueDate(IndexON,D13)</f>
        <v>42369</v>
      </c>
      <c r="F13" s="193">
        <f>IFERROR(_xll.qlIndexFixing(IndexON,D13,TRUE,_xll.ohTrigger(RecalcTrigger,TriggerON)),NA())</f>
        <v>-1.454062922298105E-3</v>
      </c>
      <c r="H13" s="42">
        <f>_xll.qlCalendarAdvance(Calendar,$H12,B13,"f",FALSE)</f>
        <v>42369</v>
      </c>
      <c r="I13" s="177">
        <f>_xll.qlInterestRateIndexValueDate(Index1M,$H13)</f>
        <v>42374</v>
      </c>
      <c r="J13" s="182">
        <f>IFERROR(_xll.qlIndexFixing(Index1M,$H13,TRUE,_xll.ohTrigger(RecalcTrigger,Trigger1M)),NA())</f>
        <v>-2.1102736821974485E-3</v>
      </c>
      <c r="K13" s="44">
        <f>IFERROR(_xll.qlIndexFixing(Index3M,H13,TRUE,_xll.ohTrigger(RecalcTrigger,Trigger3M)),NA())</f>
        <v>-1.3382459659820952E-3</v>
      </c>
      <c r="L13" s="44">
        <f>IFERROR(_xll.qlIndexFixing(Index6M,$H13,TRUE,_xll.ohTrigger(RecalcTrigger,Trigger6M)),NA())</f>
        <v>-4.3184545095074228E-4</v>
      </c>
      <c r="M13" s="183">
        <f>IFERROR(_xll.qlIndexFixing(Index1Y,$H13,TRUE,_xll.ohTrigger(RecalcTrigger,Trigger1Y)),NA())</f>
        <v>5.8079767095971029E-4</v>
      </c>
      <c r="N13" s="182">
        <f>IFERROR(_xll.qlIndexFixing(ONIndex1M,I13,TRUE,_xll.ohTrigger(RecalcTrigger,Trigger1M)),NA())</f>
        <v>-2.1362538977776069E-3</v>
      </c>
      <c r="O13" s="44">
        <f>IFERROR(_xll.qlIndexFixing(ONIndex3M,I13,TRUE,_xll.ohTrigger(RecalcTrigger,Trigger3M)),NA())</f>
        <v>-1.220535293633418E-3</v>
      </c>
      <c r="P13" s="44">
        <f>IFERROR(_xll.qlIndexFixing(ONIndex6M,I13,TRUE,_xll.ohTrigger(RecalcTrigger,Trigger6M)),NA())</f>
        <v>-1.7248452494289523E-4</v>
      </c>
      <c r="Q13" s="183">
        <f>IFERROR(_xll.qlIndexFixing(ONIndex1Y,I13,TRUE,_xll.ohTrigger(RecalcTrigger,Trigger1Y)),NA())</f>
        <v>8.519092749637025E-4</v>
      </c>
    </row>
    <row r="14" spans="2:17" x14ac:dyDescent="0.2">
      <c r="B14" s="39" t="s">
        <v>17</v>
      </c>
      <c r="D14" s="42">
        <f>_xll.qlCalendarAdvance(Calendar,$D13,B14,"f",FALSE)</f>
        <v>42373</v>
      </c>
      <c r="E14" s="177">
        <f>_xll.qlInterestRateIndexValueDate(IndexON,D14)</f>
        <v>42373</v>
      </c>
      <c r="F14" s="193">
        <f>IFERROR(_xll.qlIndexFixing(IndexON,D14,TRUE,_xll.ohTrigger(RecalcTrigger,TriggerON)),NA())</f>
        <v>-2.3066474038024865E-3</v>
      </c>
      <c r="H14" s="42">
        <f>_xll.qlCalendarAdvance(Calendar,$H13,B14,"f",FALSE)</f>
        <v>42373</v>
      </c>
      <c r="I14" s="177">
        <f>_xll.qlInterestRateIndexValueDate(Index1M,$H14)</f>
        <v>42375</v>
      </c>
      <c r="J14" s="182">
        <f>IFERROR(_xll.qlIndexFixing(Index1M,$H14,TRUE,_xll.ohTrigger(RecalcTrigger,Trigger1M)),NA())</f>
        <v>-2.1301207487756102E-3</v>
      </c>
      <c r="K14" s="44">
        <f>IFERROR(_xll.qlIndexFixing(Index3M,H14,TRUE,_xll.ohTrigger(RecalcTrigger,Trigger3M)),NA())</f>
        <v>-1.342404260759179E-3</v>
      </c>
      <c r="L14" s="44">
        <f>IFERROR(_xll.qlIndexFixing(Index6M,$H14,TRUE,_xll.ohTrigger(RecalcTrigger,Trigger6M)),NA())</f>
        <v>-4.3484827320137536E-4</v>
      </c>
      <c r="M14" s="183">
        <f>IFERROR(_xll.qlIndexFixing(Index1Y,$H14,TRUE,_xll.ohTrigger(RecalcTrigger,Trigger1Y)),NA())</f>
        <v>5.802270272903436E-4</v>
      </c>
      <c r="N14" s="182">
        <f>IFERROR(_xll.qlIndexFixing(ONIndex1M,I14,TRUE,_xll.ohTrigger(RecalcTrigger,Trigger1M)),NA())</f>
        <v>-2.277049984420465E-3</v>
      </c>
      <c r="O14" s="44">
        <f>IFERROR(_xll.qlIndexFixing(ONIndex3M,I14,TRUE,_xll.ohTrigger(RecalcTrigger,Trigger3M)),NA())</f>
        <v>-1.2205311555568699E-3</v>
      </c>
      <c r="P14" s="44">
        <f>IFERROR(_xll.qlIndexFixing(ONIndex6M,I14,TRUE,_xll.ohTrigger(RecalcTrigger,Trigger6M)),NA())</f>
        <v>-1.724844423423022E-4</v>
      </c>
      <c r="Q14" s="183">
        <f>IFERROR(_xll.qlIndexFixing(ONIndex1Y,I14,TRUE,_xll.ohTrigger(RecalcTrigger,Trigger1Y)),NA())</f>
        <v>8.5191129092443418E-4</v>
      </c>
    </row>
    <row r="15" spans="2:17" x14ac:dyDescent="0.2">
      <c r="B15" s="39" t="s">
        <v>17</v>
      </c>
      <c r="D15" s="42">
        <f>_xll.qlCalendarAdvance(Calendar,$D14,B15,"f",FALSE)</f>
        <v>42374</v>
      </c>
      <c r="E15" s="177">
        <f>_xll.qlInterestRateIndexValueDate(IndexON,D15)</f>
        <v>42374</v>
      </c>
      <c r="F15" s="193">
        <f>IFERROR(_xll.qlIndexFixing(IndexON,D15,TRUE,_xll.ohTrigger(RecalcTrigger,TriggerON)),NA())</f>
        <v>-2.2899260592135207E-3</v>
      </c>
      <c r="H15" s="42">
        <f>_xll.qlCalendarAdvance(Calendar,$H14,B15,"f",FALSE)</f>
        <v>42374</v>
      </c>
      <c r="I15" s="177">
        <f>_xll.qlInterestRateIndexValueDate(Index1M,$H15)</f>
        <v>42376</v>
      </c>
      <c r="J15" s="182">
        <f>IFERROR(_xll.qlIndexFixing(Index1M,$H15,TRUE,_xll.ohTrigger(RecalcTrigger,Trigger1M)),NA())</f>
        <v>-2.1340589952878464E-3</v>
      </c>
      <c r="K15" s="44">
        <f>IFERROR(_xll.qlIndexFixing(Index3M,H15,TRUE,_xll.ohTrigger(RecalcTrigger,Trigger3M)),NA())</f>
        <v>-1.3466275773391498E-3</v>
      </c>
      <c r="L15" s="44">
        <f>IFERROR(_xll.qlIndexFixing(Index6M,$H15,TRUE,_xll.ohTrigger(RecalcTrigger,Trigger6M)),NA())</f>
        <v>-4.3786245238542411E-4</v>
      </c>
      <c r="M15" s="183">
        <f>IFERROR(_xll.qlIndexFixing(Index1Y,$H15,TRUE,_xll.ohTrigger(RecalcTrigger,Trigger1Y)),NA())</f>
        <v>5.7997307917918677E-4</v>
      </c>
      <c r="N15" s="182">
        <f>IFERROR(_xll.qlIndexFixing(ONIndex1M,I15,TRUE,_xll.ohTrigger(RecalcTrigger,Trigger1M)),NA())</f>
        <v>-2.2622477769074223E-3</v>
      </c>
      <c r="O15" s="44">
        <f>IFERROR(_xll.qlIndexFixing(ONIndex3M,I15,TRUE,_xll.ohTrigger(RecalcTrigger,Trigger3M)),NA())</f>
        <v>-1.220535293673386E-3</v>
      </c>
      <c r="P15" s="44">
        <f>IFERROR(_xll.qlIndexFixing(ONIndex6M,I15,TRUE,_xll.ohTrigger(RecalcTrigger,Trigger6M)),NA())</f>
        <v>-1.7248452498286326E-4</v>
      </c>
      <c r="Q15" s="183">
        <f>IFERROR(_xll.qlIndexFixing(ONIndex1Y,I15,TRUE,_xll.ohTrigger(RecalcTrigger,Trigger1Y)),NA())</f>
        <v>8.519092749637025E-4</v>
      </c>
    </row>
    <row r="16" spans="2:17" x14ac:dyDescent="0.2">
      <c r="B16" s="39" t="s">
        <v>17</v>
      </c>
      <c r="D16" s="42">
        <f>_xll.qlCalendarAdvance(Calendar,$D15,B16,"f",FALSE)</f>
        <v>42375</v>
      </c>
      <c r="E16" s="177">
        <f>_xll.qlInterestRateIndexValueDate(IndexON,D16)</f>
        <v>42375</v>
      </c>
      <c r="F16" s="193">
        <f>IFERROR(_xll.qlIndexFixing(IndexON,D16,TRUE,_xll.ohTrigger(RecalcTrigger,TriggerON)),NA())</f>
        <v>-2.2752210829368735E-3</v>
      </c>
      <c r="H16" s="42">
        <f>_xll.qlCalendarAdvance(Calendar,$H15,B16,"f",FALSE)</f>
        <v>42375</v>
      </c>
      <c r="I16" s="177">
        <f>_xll.qlInterestRateIndexValueDate(Index1M,$H16)</f>
        <v>42377</v>
      </c>
      <c r="J16" s="182">
        <f>IFERROR(_xll.qlIndexFixing(Index1M,$H16,TRUE,_xll.ohTrigger(RecalcTrigger,Trigger1M)),NA())</f>
        <v>-2.1340008552250822E-3</v>
      </c>
      <c r="K16" s="44">
        <f>IFERROR(_xll.qlIndexFixing(Index3M,H16,TRUE,_xll.ohTrigger(RecalcTrigger,Trigger3M)),NA())</f>
        <v>-1.3509118258419246E-3</v>
      </c>
      <c r="L16" s="44">
        <f>IFERROR(_xll.qlIndexFixing(Index6M,$H16,TRUE,_xll.ohTrigger(RecalcTrigger,Trigger6M)),NA())</f>
        <v>-4.4088588177095678E-4</v>
      </c>
      <c r="M16" s="183">
        <f>IFERROR(_xll.qlIndexFixing(Index1Y,$H16,TRUE,_xll.ohTrigger(RecalcTrigger,Trigger1Y)),NA())</f>
        <v>5.7923073791829138E-4</v>
      </c>
      <c r="N16" s="182">
        <f>IFERROR(_xll.qlIndexFixing(ONIndex1M,I16,TRUE,_xll.ohTrigger(RecalcTrigger,Trigger1M)),NA())</f>
        <v>-2.2205017192167276E-3</v>
      </c>
      <c r="O16" s="44">
        <f>IFERROR(_xll.qlIndexFixing(ONIndex3M,I16,TRUE,_xll.ohTrigger(RecalcTrigger,Trigger3M)),NA())</f>
        <v>-1.220535293673386E-3</v>
      </c>
      <c r="P16" s="44">
        <f>IFERROR(_xll.qlIndexFixing(ONIndex6M,I16,TRUE,_xll.ohTrigger(RecalcTrigger,Trigger6M)),NA())</f>
        <v>-1.7248452502283129E-4</v>
      </c>
      <c r="Q16" s="183">
        <f>IFERROR(_xll.qlIndexFixing(ONIndex1Y,I16,TRUE,_xll.ohTrigger(RecalcTrigger,Trigger1Y)),NA())</f>
        <v>8.519092749637025E-4</v>
      </c>
    </row>
    <row r="17" spans="2:17" x14ac:dyDescent="0.2">
      <c r="B17" s="39" t="s">
        <v>17</v>
      </c>
      <c r="D17" s="42">
        <f>_xll.qlCalendarAdvance(Calendar,$D16,B17,"f",FALSE)</f>
        <v>42376</v>
      </c>
      <c r="E17" s="177">
        <f>_xll.qlInterestRateIndexValueDate(IndexON,D17)</f>
        <v>42376</v>
      </c>
      <c r="F17" s="193">
        <f>IFERROR(_xll.qlIndexFixing(IndexON,D17,TRUE,_xll.ohTrigger(RecalcTrigger,TriggerON)),NA())</f>
        <v>-2.2632643958564458E-3</v>
      </c>
      <c r="H17" s="42">
        <f>_xll.qlCalendarAdvance(Calendar,$H16,B17,"f",FALSE)</f>
        <v>42376</v>
      </c>
      <c r="I17" s="177">
        <f>_xll.qlInterestRateIndexValueDate(Index1M,$H17)</f>
        <v>42380</v>
      </c>
      <c r="J17" s="182">
        <f>IFERROR(_xll.qlIndexFixing(Index1M,$H17,TRUE,_xll.ohTrigger(RecalcTrigger,Trigger1M)),NA())</f>
        <v>-2.1344989699719511E-3</v>
      </c>
      <c r="K17" s="44">
        <f>IFERROR(_xll.qlIndexFixing(Index3M,H17,TRUE,_xll.ohTrigger(RecalcTrigger,Trigger3M)),NA())</f>
        <v>-1.3640868659930911E-3</v>
      </c>
      <c r="L17" s="44">
        <f>IFERROR(_xll.qlIndexFixing(Index6M,$H17,TRUE,_xll.ohTrigger(RecalcTrigger,Trigger6M)),NA())</f>
        <v>-4.4998999663031233E-4</v>
      </c>
      <c r="M17" s="183">
        <f>IFERROR(_xll.qlIndexFixing(Index1Y,$H17,TRUE,_xll.ohTrigger(RecalcTrigger,Trigger1Y)),NA())</f>
        <v>5.7727946082381063E-4</v>
      </c>
      <c r="N17" s="182">
        <f>IFERROR(_xll.qlIndexFixing(ONIndex1M,I17,TRUE,_xll.ohTrigger(RecalcTrigger,Trigger1M)),NA())</f>
        <v>-2.1782696583683148E-3</v>
      </c>
      <c r="O17" s="44">
        <f>IFERROR(_xll.qlIndexFixing(ONIndex3M,I17,TRUE,_xll.ohTrigger(RecalcTrigger,Trigger3M)),NA())</f>
        <v>-1.2205352935135139E-3</v>
      </c>
      <c r="P17" s="44">
        <f>IFERROR(_xll.qlIndexFixing(ONIndex6M,I17,TRUE,_xll.ohTrigger(RecalcTrigger,Trigger6M)),NA())</f>
        <v>-1.7248452494289523E-4</v>
      </c>
      <c r="Q17" s="183">
        <f>IFERROR(_xll.qlIndexFixing(ONIndex1Y,I17,TRUE,_xll.ohTrigger(RecalcTrigger,Trigger1Y)),NA())</f>
        <v>8.519092749637025E-4</v>
      </c>
    </row>
    <row r="18" spans="2:17" x14ac:dyDescent="0.2">
      <c r="B18" s="39" t="s">
        <v>17</v>
      </c>
      <c r="D18" s="42">
        <f>_xll.qlCalendarAdvance(Calendar,$D17,B18,"f",FALSE)</f>
        <v>42377</v>
      </c>
      <c r="E18" s="177">
        <f>_xll.qlInterestRateIndexValueDate(IndexON,D18)</f>
        <v>42377</v>
      </c>
      <c r="F18" s="193">
        <f>IFERROR(_xll.qlIndexFixing(IndexON,D18,TRUE,_xll.ohTrigger(RecalcTrigger,TriggerON)),NA())</f>
        <v>-2.2521574986011927E-3</v>
      </c>
      <c r="H18" s="42">
        <f>_xll.qlCalendarAdvance(Calendar,$H17,B18,"f",FALSE)</f>
        <v>42377</v>
      </c>
      <c r="I18" s="177">
        <f>_xll.qlInterestRateIndexValueDate(Index1M,$H18)</f>
        <v>42381</v>
      </c>
      <c r="J18" s="182">
        <f>IFERROR(_xll.qlIndexFixing(Index1M,$H18,TRUE,_xll.ohTrigger(RecalcTrigger,Trigger1M)),NA())</f>
        <v>-2.1358951244878203E-3</v>
      </c>
      <c r="K18" s="44">
        <f>IFERROR(_xll.qlIndexFixing(Index3M,H18,TRUE,_xll.ohTrigger(RecalcTrigger,Trigger3M)),NA())</f>
        <v>-1.3685707459246163E-3</v>
      </c>
      <c r="L18" s="44">
        <f>IFERROR(_xll.qlIndexFixing(Index6M,$H18,TRUE,_xll.ohTrigger(RecalcTrigger,Trigger6M)),NA())</f>
        <v>-4.530285499311519E-4</v>
      </c>
      <c r="M18" s="183">
        <f>IFERROR(_xll.qlIndexFixing(Index1Y,$H18,TRUE,_xll.ohTrigger(RecalcTrigger,Trigger1Y)),NA())</f>
        <v>5.7665875550999654E-4</v>
      </c>
      <c r="N18" s="182">
        <f>IFERROR(_xll.qlIndexFixing(ONIndex1M,I18,TRUE,_xll.ohTrigger(RecalcTrigger,Trigger1M)),NA())</f>
        <v>-2.1370483647498162E-3</v>
      </c>
      <c r="O18" s="44">
        <f>IFERROR(_xll.qlIndexFixing(ONIndex3M,I18,TRUE,_xll.ohTrigger(RecalcTrigger,Trigger3M)),NA())</f>
        <v>-1.220535293753322E-3</v>
      </c>
      <c r="P18" s="44">
        <f>IFERROR(_xll.qlIndexFixing(ONIndex6M,I18,TRUE,_xll.ohTrigger(RecalcTrigger,Trigger6M)),NA())</f>
        <v>-1.7248452494289523E-4</v>
      </c>
      <c r="Q18" s="183">
        <f>IFERROR(_xll.qlIndexFixing(ONIndex1Y,I18,TRUE,_xll.ohTrigger(RecalcTrigger,Trigger1Y)),NA())</f>
        <v>8.519092749637025E-4</v>
      </c>
    </row>
    <row r="19" spans="2:17" x14ac:dyDescent="0.2">
      <c r="B19" s="39" t="s">
        <v>17</v>
      </c>
      <c r="D19" s="42">
        <f>_xll.qlCalendarAdvance(Calendar,$D18,B19,"f",FALSE)</f>
        <v>42380</v>
      </c>
      <c r="E19" s="177">
        <f>_xll.qlInterestRateIndexValueDate(IndexON,D19)</f>
        <v>42380</v>
      </c>
      <c r="F19" s="193">
        <f>IFERROR(_xll.qlIndexFixing(IndexON,D19,TRUE,_xll.ohTrigger(RecalcTrigger,TriggerON)),NA())</f>
        <v>-2.2565880816749484E-3</v>
      </c>
      <c r="H19" s="42">
        <f>_xll.qlCalendarAdvance(Calendar,$H18,B19,"f",FALSE)</f>
        <v>42380</v>
      </c>
      <c r="I19" s="177">
        <f>_xll.qlInterestRateIndexValueDate(Index1M,$H19)</f>
        <v>42382</v>
      </c>
      <c r="J19" s="182">
        <f>IFERROR(_xll.qlIndexFixing(Index1M,$H19,TRUE,_xll.ohTrigger(RecalcTrigger,Trigger1M)),NA())</f>
        <v>-2.1505024701626045E-3</v>
      </c>
      <c r="K19" s="44">
        <f>IFERROR(_xll.qlIndexFixing(Index3M,H19,TRUE,_xll.ohTrigger(RecalcTrigger,Trigger3M)),NA())</f>
        <v>-1.3730927102884526E-3</v>
      </c>
      <c r="L19" s="44">
        <f>IFERROR(_xll.qlIndexFixing(Index6M,$H19,TRUE,_xll.ohTrigger(RecalcTrigger,Trigger6M)),NA())</f>
        <v>-4.5606521260389788E-4</v>
      </c>
      <c r="M19" s="183">
        <f>IFERROR(_xll.qlIndexFixing(Index1Y,$H19,TRUE,_xll.ohTrigger(RecalcTrigger,Trigger1Y)),NA())</f>
        <v>5.7602346334445595E-4</v>
      </c>
      <c r="N19" s="182">
        <f>IFERROR(_xll.qlIndexFixing(ONIndex1M,I19,TRUE,_xll.ohTrigger(RecalcTrigger,Trigger1M)),NA())</f>
        <v>-2.0654470086656218E-3</v>
      </c>
      <c r="O19" s="44">
        <f>IFERROR(_xll.qlIndexFixing(ONIndex3M,I19,TRUE,_xll.ohTrigger(RecalcTrigger,Trigger3M)),NA())</f>
        <v>-1.2205311555568699E-3</v>
      </c>
      <c r="P19" s="44">
        <f>IFERROR(_xll.qlIndexFixing(ONIndex6M,I19,TRUE,_xll.ohTrigger(RecalcTrigger,Trigger6M)),NA())</f>
        <v>-1.7248444236894755E-4</v>
      </c>
      <c r="Q19" s="183">
        <f>IFERROR(_xll.qlIndexFixing(ONIndex1Y,I19,TRUE,_xll.ohTrigger(RecalcTrigger,Trigger1Y)),NA())</f>
        <v>8.5191129092443418E-4</v>
      </c>
    </row>
    <row r="20" spans="2:17" x14ac:dyDescent="0.2">
      <c r="B20" s="39" t="s">
        <v>17</v>
      </c>
      <c r="D20" s="42">
        <f>_xll.qlCalendarAdvance(Calendar,$D19,B20,"f",FALSE)</f>
        <v>42381</v>
      </c>
      <c r="E20" s="177">
        <f>_xll.qlInterestRateIndexValueDate(IndexON,D20)</f>
        <v>42381</v>
      </c>
      <c r="F20" s="193">
        <f>IFERROR(_xll.qlIndexFixing(IndexON,D20,TRUE,_xll.ohTrigger(RecalcTrigger,TriggerON)),NA())</f>
        <v>-2.2632277084033703E-3</v>
      </c>
      <c r="H20" s="42">
        <f>_xll.qlCalendarAdvance(Calendar,$H19,B20,"f",FALSE)</f>
        <v>42381</v>
      </c>
      <c r="I20" s="177">
        <f>_xll.qlInterestRateIndexValueDate(Index1M,$H20)</f>
        <v>42383</v>
      </c>
      <c r="J20" s="182">
        <f>IFERROR(_xll.qlIndexFixing(Index1M,$H20,TRUE,_xll.ohTrigger(RecalcTrigger,Trigger1M)),NA())</f>
        <v>-2.1496477525104196E-3</v>
      </c>
      <c r="K20" s="44">
        <f>IFERROR(_xll.qlIndexFixing(Index3M,H20,TRUE,_xll.ohTrigger(RecalcTrigger,Trigger3M)),NA())</f>
        <v>-1.3776477099757768E-3</v>
      </c>
      <c r="L20" s="44">
        <f>IFERROR(_xll.qlIndexFixing(Index6M,$H20,TRUE,_xll.ohTrigger(RecalcTrigger,Trigger6M)),NA())</f>
        <v>-4.5909763505286733E-4</v>
      </c>
      <c r="M20" s="183">
        <f>IFERROR(_xll.qlIndexFixing(Index1Y,$H20,TRUE,_xll.ohTrigger(RecalcTrigger,Trigger1Y)),NA())</f>
        <v>5.755246916478127E-4</v>
      </c>
      <c r="N20" s="182">
        <f>IFERROR(_xll.qlIndexFixing(ONIndex1M,I20,TRUE,_xll.ohTrigger(RecalcTrigger,Trigger1M)),NA())</f>
        <v>-2.0122062921501538E-3</v>
      </c>
      <c r="O20" s="44">
        <f>IFERROR(_xll.qlIndexFixing(ONIndex3M,I20,TRUE,_xll.ohTrigger(RecalcTrigger,Trigger3M)),NA())</f>
        <v>-1.220535293633418E-3</v>
      </c>
      <c r="P20" s="44">
        <f>IFERROR(_xll.qlIndexFixing(ONIndex6M,I20,TRUE,_xll.ohTrigger(RecalcTrigger,Trigger6M)),NA())</f>
        <v>-1.7248452494289523E-4</v>
      </c>
      <c r="Q20" s="183">
        <f>IFERROR(_xll.qlIndexFixing(ONIndex1Y,I20,TRUE,_xll.ohTrigger(RecalcTrigger,Trigger1Y)),NA())</f>
        <v>8.519092749637025E-4</v>
      </c>
    </row>
    <row r="21" spans="2:17" x14ac:dyDescent="0.2">
      <c r="B21" s="39" t="s">
        <v>17</v>
      </c>
      <c r="D21" s="42">
        <f>_xll.qlCalendarAdvance(Calendar,$D20,B21,"f",FALSE)</f>
        <v>42382</v>
      </c>
      <c r="E21" s="177">
        <f>_xll.qlInterestRateIndexValueDate(IndexON,D21)</f>
        <v>42382</v>
      </c>
      <c r="F21" s="193">
        <f>IFERROR(_xll.qlIndexFixing(IndexON,D21,TRUE,_xll.ohTrigger(RecalcTrigger,TriggerON)),NA())</f>
        <v>-2.2700617028936776E-3</v>
      </c>
      <c r="H21" s="42">
        <f>_xll.qlCalendarAdvance(Calendar,$H20,B21,"f",FALSE)</f>
        <v>42382</v>
      </c>
      <c r="I21" s="177">
        <f>_xll.qlInterestRateIndexValueDate(Index1M,$H21)</f>
        <v>42384</v>
      </c>
      <c r="J21" s="182">
        <f>IFERROR(_xll.qlIndexFixing(Index1M,$H21,TRUE,_xll.ohTrigger(RecalcTrigger,Trigger1M)),NA())</f>
        <v>-2.1500669476982558E-3</v>
      </c>
      <c r="K21" s="44">
        <f>IFERROR(_xll.qlIndexFixing(Index3M,H21,TRUE,_xll.ohTrigger(RecalcTrigger,Trigger3M)),NA())</f>
        <v>-1.3822305360100418E-3</v>
      </c>
      <c r="L21" s="44">
        <f>IFERROR(_xll.qlIndexFixing(Index6M,$H21,TRUE,_xll.ohTrigger(RecalcTrigger,Trigger6M)),NA())</f>
        <v>-4.6212342720684243E-4</v>
      </c>
      <c r="M21" s="183">
        <f>IFERROR(_xll.qlIndexFixing(Index1Y,$H21,TRUE,_xll.ohTrigger(RecalcTrigger,Trigger1Y)),NA())</f>
        <v>5.7477023999544556E-4</v>
      </c>
      <c r="N21" s="182">
        <f>IFERROR(_xll.qlIndexFixing(ONIndex1M,I21,TRUE,_xll.ohTrigger(RecalcTrigger,Trigger1M)),NA())</f>
        <v>-1.9984904104797252E-3</v>
      </c>
      <c r="O21" s="44">
        <f>IFERROR(_xll.qlIndexFixing(ONIndex3M,I21,TRUE,_xll.ohTrigger(RecalcTrigger,Trigger3M)),NA())</f>
        <v>-1.220535293633418E-3</v>
      </c>
      <c r="P21" s="44">
        <f>IFERROR(_xll.qlIndexFixing(ONIndex6M,I21,TRUE,_xll.ohTrigger(RecalcTrigger,Trigger6M)),NA())</f>
        <v>-1.7248452502283129E-4</v>
      </c>
      <c r="Q21" s="183">
        <f>IFERROR(_xll.qlIndexFixing(ONIndex1Y,I21,TRUE,_xll.ohTrigger(RecalcTrigger,Trigger1Y)),NA())</f>
        <v>8.519092749637025E-4</v>
      </c>
    </row>
    <row r="22" spans="2:17" x14ac:dyDescent="0.2">
      <c r="B22" s="39" t="s">
        <v>17</v>
      </c>
      <c r="D22" s="42">
        <f>_xll.qlCalendarAdvance(Calendar,$D21,B22,"f",FALSE)</f>
        <v>42383</v>
      </c>
      <c r="E22" s="177">
        <f>_xll.qlInterestRateIndexValueDate(IndexON,D22)</f>
        <v>42383</v>
      </c>
      <c r="F22" s="193">
        <f>IFERROR(_xll.qlIndexFixing(IndexON,D22,TRUE,_xll.ohTrigger(RecalcTrigger,TriggerON)),NA())</f>
        <v>-2.2769257990651326E-3</v>
      </c>
      <c r="H22" s="42">
        <f>_xll.qlCalendarAdvance(Calendar,$H21,B22,"f",FALSE)</f>
        <v>42383</v>
      </c>
      <c r="I22" s="177">
        <f>_xll.qlInterestRateIndexValueDate(Index1M,$H22)</f>
        <v>42387</v>
      </c>
      <c r="J22" s="182">
        <f>IFERROR(_xll.qlIndexFixing(Index1M,$H22,TRUE,_xll.ohTrigger(RecalcTrigger,Trigger1M)),NA())</f>
        <v>-2.1773600943106948E-3</v>
      </c>
      <c r="K22" s="44">
        <f>IFERROR(_xll.qlIndexFixing(Index3M,H22,TRUE,_xll.ohTrigger(RecalcTrigger,Trigger3M)),NA())</f>
        <v>-1.3960914844720167E-3</v>
      </c>
      <c r="L22" s="44">
        <f>IFERROR(_xll.qlIndexFixing(Index6M,$H22,TRUE,_xll.ohTrigger(RecalcTrigger,Trigger6M)),NA())</f>
        <v>-4.7113651404415483E-4</v>
      </c>
      <c r="M22" s="183">
        <f>IFERROR(_xll.qlIndexFixing(Index1Y,$H22,TRUE,_xll.ohTrigger(RecalcTrigger,Trigger1Y)),NA())</f>
        <v>5.7256351109930817E-4</v>
      </c>
      <c r="N22" s="182">
        <f>IFERROR(_xll.qlIndexFixing(ONIndex1M,I22,TRUE,_xll.ohTrigger(RecalcTrigger,Trigger1M)),NA())</f>
        <v>-1.9947659279573315E-3</v>
      </c>
      <c r="O22" s="44">
        <f>IFERROR(_xll.qlIndexFixing(ONIndex3M,I22,TRUE,_xll.ohTrigger(RecalcTrigger,Trigger3M)),NA())</f>
        <v>-1.2205352935934499E-3</v>
      </c>
      <c r="P22" s="44">
        <f>IFERROR(_xll.qlIndexFixing(ONIndex6M,I22,TRUE,_xll.ohTrigger(RecalcTrigger,Trigger6M)),NA())</f>
        <v>-1.7248452494289523E-4</v>
      </c>
      <c r="Q22" s="183">
        <f>IFERROR(_xll.qlIndexFixing(ONIndex1Y,I22,TRUE,_xll.ohTrigger(RecalcTrigger,Trigger1Y)),NA())</f>
        <v>8.519092749637025E-4</v>
      </c>
    </row>
    <row r="23" spans="2:17" x14ac:dyDescent="0.2">
      <c r="B23" s="39" t="s">
        <v>17</v>
      </c>
      <c r="D23" s="42">
        <f>_xll.qlCalendarAdvance(Calendar,$D22,B23,"f",FALSE)</f>
        <v>42384</v>
      </c>
      <c r="E23" s="177">
        <f>_xll.qlInterestRateIndexValueDate(IndexON,D23)</f>
        <v>42384</v>
      </c>
      <c r="F23" s="193">
        <f>IFERROR(_xll.qlIndexFixing(IndexON,D23,TRUE,_xll.ohTrigger(RecalcTrigger,TriggerON)),NA())</f>
        <v>-2.2899184353386559E-3</v>
      </c>
      <c r="H23" s="42">
        <f>_xll.qlCalendarAdvance(Calendar,$H22,B23,"f",FALSE)</f>
        <v>42384</v>
      </c>
      <c r="I23" s="177">
        <f>_xll.qlInterestRateIndexValueDate(Index1M,$H23)</f>
        <v>42388</v>
      </c>
      <c r="J23" s="182">
        <f>IFERROR(_xll.qlIndexFixing(Index1M,$H23,TRUE,_xll.ohTrigger(RecalcTrigger,Trigger1M)),NA())</f>
        <v>-2.1884911010296203E-3</v>
      </c>
      <c r="K23" s="44">
        <f>IFERROR(_xll.qlIndexFixing(Index3M,H23,TRUE,_xll.ohTrigger(RecalcTrigger,Trigger3M)),NA())</f>
        <v>-1.400730328853166E-3</v>
      </c>
      <c r="L23" s="44">
        <f>IFERROR(_xll.qlIndexFixing(Index6M,$H23,TRUE,_xll.ohTrigger(RecalcTrigger,Trigger6M)),NA())</f>
        <v>-4.7411107478934436E-4</v>
      </c>
      <c r="M23" s="183">
        <f>IFERROR(_xll.qlIndexFixing(Index1Y,$H23,TRUE,_xll.ohTrigger(RecalcTrigger,Trigger1Y)),NA())</f>
        <v>5.718016385242255E-4</v>
      </c>
      <c r="N23" s="182">
        <f>IFERROR(_xll.qlIndexFixing(ONIndex1M,I23,TRUE,_xll.ohTrigger(RecalcTrigger,Trigger1M)),NA())</f>
        <v>-2.0031199524295218E-3</v>
      </c>
      <c r="O23" s="44">
        <f>IFERROR(_xll.qlIndexFixing(ONIndex3M,I23,TRUE,_xll.ohTrigger(RecalcTrigger,Trigger3M)),NA())</f>
        <v>-1.2225932627485392E-3</v>
      </c>
      <c r="P23" s="44">
        <f>IFERROR(_xll.qlIndexFixing(ONIndex6M,I23,TRUE,_xll.ohTrigger(RecalcTrigger,Trigger6M)),NA())</f>
        <v>-1.7431964575820302E-4</v>
      </c>
      <c r="Q23" s="183">
        <f>IFERROR(_xll.qlIndexFixing(ONIndex1Y,I23,TRUE,_xll.ohTrigger(RecalcTrigger,Trigger1Y)),NA())</f>
        <v>8.519092749637025E-4</v>
      </c>
    </row>
    <row r="24" spans="2:17" x14ac:dyDescent="0.2">
      <c r="B24" s="39" t="s">
        <v>17</v>
      </c>
      <c r="D24" s="42">
        <f>_xll.qlCalendarAdvance(Calendar,$D23,B24,"f",FALSE)</f>
        <v>42387</v>
      </c>
      <c r="E24" s="177">
        <f>_xll.qlInterestRateIndexValueDate(IndexON,D24)</f>
        <v>42387</v>
      </c>
      <c r="F24" s="193">
        <f>IFERROR(_xll.qlIndexFixing(IndexON,D24,TRUE,_xll.ohTrigger(RecalcTrigger,TriggerON)),NA())</f>
        <v>-2.3013978837838067E-3</v>
      </c>
      <c r="H24" s="42">
        <f>_xll.qlCalendarAdvance(Calendar,$H23,B24,"f",FALSE)</f>
        <v>42387</v>
      </c>
      <c r="I24" s="177">
        <f>_xll.qlInterestRateIndexValueDate(Index1M,$H24)</f>
        <v>42389</v>
      </c>
      <c r="J24" s="182">
        <f>IFERROR(_xll.qlIndexFixing(Index1M,$H24,TRUE,_xll.ohTrigger(RecalcTrigger,Trigger1M)),NA())</f>
        <v>-2.2099162460447793E-3</v>
      </c>
      <c r="K24" s="44">
        <f>IFERROR(_xll.qlIndexFixing(Index3M,H24,TRUE,_xll.ohTrigger(RecalcTrigger,Trigger3M)),NA())</f>
        <v>-1.405368556745038E-3</v>
      </c>
      <c r="L24" s="44">
        <f>IFERROR(_xll.qlIndexFixing(Index6M,$H24,TRUE,_xll.ohTrigger(RecalcTrigger,Trigger6M)),NA())</f>
        <v>-4.7706644774976619E-4</v>
      </c>
      <c r="M24" s="183">
        <f>IFERROR(_xll.qlIndexFixing(Index1Y,$H24,TRUE,_xll.ohTrigger(RecalcTrigger,Trigger1Y)),NA())</f>
        <v>5.7101199525804098E-4</v>
      </c>
      <c r="N24" s="182">
        <f>IFERROR(_xll.qlIndexFixing(ONIndex1M,I24,TRUE,_xll.ohTrigger(RecalcTrigger,Trigger1M)),NA())</f>
        <v>-2.0305905475481723E-3</v>
      </c>
      <c r="O24" s="44">
        <f>IFERROR(_xll.qlIndexFixing(ONIndex3M,I24,TRUE,_xll.ohTrigger(RecalcTrigger,Trigger3M)),NA())</f>
        <v>-1.2313134652419677E-3</v>
      </c>
      <c r="P24" s="44">
        <f>IFERROR(_xll.qlIndexFixing(ONIndex6M,I24,TRUE,_xll.ohTrigger(RecalcTrigger,Trigger6M)),NA())</f>
        <v>-1.8209512757660917E-4</v>
      </c>
      <c r="Q24" s="183">
        <f>IFERROR(_xll.qlIndexFixing(ONIndex1Y,I24,TRUE,_xll.ohTrigger(RecalcTrigger,Trigger1Y)),NA())</f>
        <v>8.5191129092443418E-4</v>
      </c>
    </row>
    <row r="25" spans="2:17" x14ac:dyDescent="0.2">
      <c r="B25" s="39" t="s">
        <v>17</v>
      </c>
      <c r="D25" s="42">
        <f>_xll.qlCalendarAdvance(Calendar,$D24,B25,"f",FALSE)</f>
        <v>42388</v>
      </c>
      <c r="E25" s="177">
        <f>_xll.qlInterestRateIndexValueDate(IndexON,D25)</f>
        <v>42388</v>
      </c>
      <c r="F25" s="193">
        <f>IFERROR(_xll.qlIndexFixing(IndexON,D25,TRUE,_xll.ohTrigger(RecalcTrigger,TriggerON)),NA())</f>
        <v>-2.3059485002674407E-3</v>
      </c>
      <c r="H25" s="42">
        <f>_xll.qlCalendarAdvance(Calendar,$H24,B25,"f",FALSE)</f>
        <v>42388</v>
      </c>
      <c r="I25" s="177">
        <f>_xll.qlInterestRateIndexValueDate(Index1M,$H25)</f>
        <v>42390</v>
      </c>
      <c r="J25" s="182">
        <f>IFERROR(_xll.qlIndexFixing(Index1M,$H25,TRUE,_xll.ohTrigger(RecalcTrigger,Trigger1M)),NA())</f>
        <v>-2.2166519759900249E-3</v>
      </c>
      <c r="K25" s="44">
        <f>IFERROR(_xll.qlIndexFixing(Index3M,H25,TRUE,_xll.ohTrigger(RecalcTrigger,Trigger3M)),NA())</f>
        <v>-1.4100000000003214E-3</v>
      </c>
      <c r="L25" s="44">
        <f>IFERROR(_xll.qlIndexFixing(Index6M,$H25,TRUE,_xll.ohTrigger(RecalcTrigger,Trigger6M)),NA())</f>
        <v>-4.8000000000231012E-4</v>
      </c>
      <c r="M25" s="183">
        <f>IFERROR(_xll.qlIndexFixing(Index1Y,$H25,TRUE,_xll.ohTrigger(RecalcTrigger,Trigger1Y)),NA())</f>
        <v>5.6999999999995466E-4</v>
      </c>
      <c r="N25" s="182">
        <f>IFERROR(_xll.qlIndexFixing(ONIndex1M,I25,TRUE,_xll.ohTrigger(RecalcTrigger,Trigger1M)),NA())</f>
        <v>-2.0596009114992597E-3</v>
      </c>
      <c r="O25" s="44">
        <f>IFERROR(_xll.qlIndexFixing(ONIndex3M,I25,TRUE,_xll.ohTrigger(RecalcTrigger,Trigger3M)),NA())</f>
        <v>-1.2405619689115355E-3</v>
      </c>
      <c r="P25" s="44">
        <f>IFERROR(_xll.qlIndexFixing(ONIndex6M,I25,TRUE,_xll.ohTrigger(RecalcTrigger,Trigger6M)),NA())</f>
        <v>-1.9032850271827328E-4</v>
      </c>
      <c r="Q25" s="183">
        <f>IFERROR(_xll.qlIndexFixing(ONIndex1Y,I25,TRUE,_xll.ohTrigger(RecalcTrigger,Trigger1Y)),NA())</f>
        <v>8.519092749637025E-4</v>
      </c>
    </row>
    <row r="26" spans="2:17" x14ac:dyDescent="0.2">
      <c r="B26" s="39" t="s">
        <v>17</v>
      </c>
      <c r="D26" s="42">
        <f>_xll.qlCalendarAdvance(Calendar,$D25,B26,"f",FALSE)</f>
        <v>42389</v>
      </c>
      <c r="E26" s="177">
        <f>_xll.qlInterestRateIndexValueDate(IndexON,D26)</f>
        <v>42389</v>
      </c>
      <c r="F26" s="193">
        <f>IFERROR(_xll.qlIndexFixing(IndexON,D26,TRUE,_xll.ohTrigger(RecalcTrigger,TriggerON)),NA())</f>
        <v>-2.309543623226773E-3</v>
      </c>
      <c r="H26" s="42">
        <f>_xll.qlCalendarAdvance(Calendar,$H25,B26,"f",FALSE)</f>
        <v>42389</v>
      </c>
      <c r="I26" s="177">
        <f>_xll.qlInterestRateIndexValueDate(Index1M,$H26)</f>
        <v>42391</v>
      </c>
      <c r="J26" s="182">
        <f>IFERROR(_xll.qlIndexFixing(Index1M,$H26,TRUE,_xll.ohTrigger(RecalcTrigger,Trigger1M)),NA())</f>
        <v>-2.2235524781215816E-3</v>
      </c>
      <c r="K26" s="44">
        <f>IFERROR(_xll.qlIndexFixing(Index3M,H26,TRUE,_xll.ohTrigger(RecalcTrigger,Trigger3M)),NA())</f>
        <v>-1.414596825003164E-3</v>
      </c>
      <c r="L26" s="44">
        <f>IFERROR(_xll.qlIndexFixing(Index6M,$H26,TRUE,_xll.ohTrigger(RecalcTrigger,Trigger6M)),NA())</f>
        <v>-4.8289968073651665E-4</v>
      </c>
      <c r="M26" s="183">
        <f>IFERROR(_xll.qlIndexFixing(Index1Y,$H26,TRUE,_xll.ohTrigger(RecalcTrigger,Trigger1Y)),NA())</f>
        <v>5.6923050780138471E-4</v>
      </c>
      <c r="N26" s="182">
        <f>IFERROR(_xll.qlIndexFixing(ONIndex1M,I26,TRUE,_xll.ohTrigger(RecalcTrigger,Trigger1M)),NA())</f>
        <v>-2.0746921972003562E-3</v>
      </c>
      <c r="O26" s="44">
        <f>IFERROR(_xll.qlIndexFixing(ONIndex3M,I26,TRUE,_xll.ohTrigger(RecalcTrigger,Trigger3M)),NA())</f>
        <v>-1.2453865777040107E-3</v>
      </c>
      <c r="P26" s="44">
        <f>IFERROR(_xll.qlIndexFixing(ONIndex6M,I26,TRUE,_xll.ohTrigger(RecalcTrigger,Trigger6M)),NA())</f>
        <v>-1.9462230555156168E-4</v>
      </c>
      <c r="Q26" s="183">
        <f>IFERROR(_xll.qlIndexFixing(ONIndex1Y,I26,TRUE,_xll.ohTrigger(RecalcTrigger,Trigger1Y)),NA())</f>
        <v>8.519092749637025E-4</v>
      </c>
    </row>
    <row r="27" spans="2:17" x14ac:dyDescent="0.2">
      <c r="B27" s="39" t="s">
        <v>17</v>
      </c>
      <c r="D27" s="42">
        <f>_xll.qlCalendarAdvance(Calendar,$D26,B27,"f",FALSE)</f>
        <v>42390</v>
      </c>
      <c r="E27" s="177">
        <f>_xll.qlInterestRateIndexValueDate(IndexON,D27)</f>
        <v>42390</v>
      </c>
      <c r="F27" s="193">
        <f>IFERROR(_xll.qlIndexFixing(IndexON,D27,TRUE,_xll.ohTrigger(RecalcTrigger,TriggerON)),NA())</f>
        <v>-2.3122480078630048E-3</v>
      </c>
      <c r="H27" s="42">
        <f>_xll.qlCalendarAdvance(Calendar,$H26,B27,"f",FALSE)</f>
        <v>42390</v>
      </c>
      <c r="I27" s="177">
        <f>_xll.qlInterestRateIndexValueDate(Index1M,$H27)</f>
        <v>42394</v>
      </c>
      <c r="J27" s="182">
        <f>IFERROR(_xll.qlIndexFixing(Index1M,$H27,TRUE,_xll.ohTrigger(RecalcTrigger,Trigger1M)),NA())</f>
        <v>-2.2553374526191488E-3</v>
      </c>
      <c r="K27" s="44">
        <f>IFERROR(_xll.qlIndexFixing(Index3M,H27,TRUE,_xll.ohTrigger(RecalcTrigger,Trigger3M)),NA())</f>
        <v>-1.4280232362883483E-3</v>
      </c>
      <c r="L27" s="44">
        <f>IFERROR(_xll.qlIndexFixing(Index6M,$H27,TRUE,_xll.ohTrigger(RecalcTrigger,Trigger6M)),NA())</f>
        <v>-4.9133910377604541E-4</v>
      </c>
      <c r="M27" s="183">
        <f>IFERROR(_xll.qlIndexFixing(Index1Y,$H27,TRUE,_xll.ohTrigger(RecalcTrigger,Trigger1Y)),NA())</f>
        <v>5.6653720279076225E-4</v>
      </c>
      <c r="N27" s="182">
        <f>IFERROR(_xll.qlIndexFixing(ONIndex1M,I27,TRUE,_xll.ohTrigger(RecalcTrigger,Trigger1M)),NA())</f>
        <v>-2.0900386208921873E-3</v>
      </c>
      <c r="O27" s="44">
        <f>IFERROR(_xll.qlIndexFixing(ONIndex3M,I27,TRUE,_xll.ohTrigger(RecalcTrigger,Trigger3M)),NA())</f>
        <v>-1.2502981781903344E-3</v>
      </c>
      <c r="P27" s="44">
        <f>IFERROR(_xll.qlIndexFixing(ONIndex6M,I27,TRUE,_xll.ohTrigger(RecalcTrigger,Trigger6M)),NA())</f>
        <v>-1.9899138952617079E-4</v>
      </c>
      <c r="Q27" s="183">
        <f>IFERROR(_xll.qlIndexFixing(ONIndex1Y,I27,TRUE,_xll.ohTrigger(RecalcTrigger,Trigger1Y)),NA())</f>
        <v>8.519092749637025E-4</v>
      </c>
    </row>
    <row r="28" spans="2:17" x14ac:dyDescent="0.2">
      <c r="B28" s="39" t="s">
        <v>17</v>
      </c>
      <c r="D28" s="42">
        <f>_xll.qlCalendarAdvance(Calendar,$D27,B28,"f",FALSE)</f>
        <v>42391</v>
      </c>
      <c r="E28" s="177">
        <f>_xll.qlInterestRateIndexValueDate(IndexON,D28)</f>
        <v>42391</v>
      </c>
      <c r="F28" s="193">
        <f>IFERROR(_xll.qlIndexFixing(IndexON,D28,TRUE,_xll.ohTrigger(RecalcTrigger,TriggerON)),NA())</f>
        <v>-2.3176175277184186E-3</v>
      </c>
      <c r="H28" s="42">
        <f>_xll.qlCalendarAdvance(Calendar,$H27,B28,"f",FALSE)</f>
        <v>42391</v>
      </c>
      <c r="I28" s="177">
        <f>_xll.qlInterestRateIndexValueDate(Index1M,$H28)</f>
        <v>42395</v>
      </c>
      <c r="J28" s="182">
        <f>IFERROR(_xll.qlIndexFixing(Index1M,$H28,TRUE,_xll.ohTrigger(RecalcTrigger,Trigger1M)),NA())</f>
        <v>-2.2649060672758963E-3</v>
      </c>
      <c r="K28" s="44">
        <f>IFERROR(_xll.qlIndexFixing(Index3M,H28,TRUE,_xll.ohTrigger(RecalcTrigger,Trigger3M)),NA())</f>
        <v>-1.432372590103034E-3</v>
      </c>
      <c r="L28" s="44">
        <f>IFERROR(_xll.qlIndexFixing(Index6M,$H28,TRUE,_xll.ohTrigger(RecalcTrigger,Trigger6M)),NA())</f>
        <v>-4.9406853056634191E-4</v>
      </c>
      <c r="M28" s="183">
        <f>IFERROR(_xll.qlIndexFixing(Index1Y,$H28,TRUE,_xll.ohTrigger(RecalcTrigger,Trigger1Y)),NA())</f>
        <v>5.6549589150940694E-4</v>
      </c>
      <c r="N28" s="182">
        <f>IFERROR(_xll.qlIndexFixing(ONIndex1M,I28,TRUE,_xll.ohTrigger(RecalcTrigger,Trigger1M)),NA())</f>
        <v>-2.1055735422415012E-3</v>
      </c>
      <c r="O28" s="44">
        <f>IFERROR(_xll.qlIndexFixing(ONIndex3M,I28,TRUE,_xll.ohTrigger(RecalcTrigger,Trigger3M)),NA())</f>
        <v>-1.2552737798410263E-3</v>
      </c>
      <c r="P28" s="44">
        <f>IFERROR(_xll.qlIndexFixing(ONIndex6M,I28,TRUE,_xll.ohTrigger(RecalcTrigger,Trigger6M)),NA())</f>
        <v>-2.0341507698251604E-4</v>
      </c>
      <c r="Q28" s="183">
        <f>IFERROR(_xll.qlIndexFixing(ONIndex1Y,I28,TRUE,_xll.ohTrigger(RecalcTrigger,Trigger1Y)),NA())</f>
        <v>8.519092749637025E-4</v>
      </c>
    </row>
    <row r="29" spans="2:17" x14ac:dyDescent="0.2">
      <c r="B29" s="39" t="s">
        <v>17</v>
      </c>
      <c r="D29" s="42">
        <f>_xll.qlCalendarAdvance(Calendar,$D28,B29,"f",FALSE)</f>
        <v>42394</v>
      </c>
      <c r="E29" s="177">
        <f>_xll.qlInterestRateIndexValueDate(IndexON,D29)</f>
        <v>42394</v>
      </c>
      <c r="F29" s="193">
        <f>IFERROR(_xll.qlIndexFixing(IndexON,D29,TRUE,_xll.ohTrigger(RecalcTrigger,TriggerON)),NA())</f>
        <v>-2.3233672300859709E-3</v>
      </c>
      <c r="H29" s="42">
        <f>_xll.qlCalendarAdvance(Calendar,$H28,B29,"f",FALSE)</f>
        <v>42394</v>
      </c>
      <c r="I29" s="177">
        <f>_xll.qlInterestRateIndexValueDate(Index1M,$H29)</f>
        <v>42396</v>
      </c>
      <c r="J29" s="182">
        <f>IFERROR(_xll.qlIndexFixing(Index1M,$H29,TRUE,_xll.ohTrigger(RecalcTrigger,Trigger1M)),NA())</f>
        <v>-2.2787139921823497E-3</v>
      </c>
      <c r="K29" s="44">
        <f>IFERROR(_xll.qlIndexFixing(Index3M,H29,TRUE,_xll.ohTrigger(RecalcTrigger,Trigger3M)),NA())</f>
        <v>-1.4366572735440481E-3</v>
      </c>
      <c r="L29" s="44">
        <f>IFERROR(_xll.qlIndexFixing(Index6M,$H29,TRUE,_xll.ohTrigger(RecalcTrigger,Trigger6M)),NA())</f>
        <v>-4.9675789287172189E-4</v>
      </c>
      <c r="M29" s="183">
        <f>IFERROR(_xll.qlIndexFixing(Index1Y,$H29,TRUE,_xll.ohTrigger(RecalcTrigger,Trigger1Y)),NA())</f>
        <v>5.644045757571052E-4</v>
      </c>
      <c r="N29" s="182">
        <f>IFERROR(_xll.qlIndexFixing(ONIndex1M,I29,TRUE,_xll.ohTrigger(RecalcTrigger,Trigger1M)),NA())</f>
        <v>-2.1369258261305646E-3</v>
      </c>
      <c r="O29" s="44">
        <f>IFERROR(_xll.qlIndexFixing(ONIndex3M,I29,TRUE,_xll.ohTrigger(RecalcTrigger,Trigger3M)),NA())</f>
        <v>-1.2653189201472514E-3</v>
      </c>
      <c r="P29" s="44">
        <f>IFERROR(_xll.qlIndexFixing(ONIndex6M,I29,TRUE,_xll.ohTrigger(RecalcTrigger,Trigger6M)),NA())</f>
        <v>-2.1234095320732393E-4</v>
      </c>
      <c r="Q29" s="183">
        <f>IFERROR(_xll.qlIndexFixing(ONIndex1Y,I29,TRUE,_xll.ohTrigger(RecalcTrigger,Trigger1Y)),NA())</f>
        <v>8.5191129092443418E-4</v>
      </c>
    </row>
    <row r="30" spans="2:17" x14ac:dyDescent="0.2">
      <c r="B30" s="39" t="s">
        <v>17</v>
      </c>
      <c r="D30" s="42">
        <f>_xll.qlCalendarAdvance(Calendar,$D29,B30,"f",FALSE)</f>
        <v>42395</v>
      </c>
      <c r="E30" s="177">
        <f>_xll.qlInterestRateIndexValueDate(IndexON,D30)</f>
        <v>42395</v>
      </c>
      <c r="F30" s="193">
        <f>IFERROR(_xll.qlIndexFixing(IndexON,D30,TRUE,_xll.ohTrigger(RecalcTrigger,TriggerON)),NA())</f>
        <v>-2.3263808290163723E-3</v>
      </c>
      <c r="H30" s="42">
        <f>_xll.qlCalendarAdvance(Calendar,$H29,B30,"f",FALSE)</f>
        <v>42395</v>
      </c>
      <c r="I30" s="177">
        <f>_xll.qlInterestRateIndexValueDate(Index1M,$H30)</f>
        <v>42397</v>
      </c>
      <c r="J30" s="182">
        <f>IFERROR(_xll.qlIndexFixing(Index1M,$H30,TRUE,_xll.ohTrigger(RecalcTrigger,Trigger1M)),NA())</f>
        <v>-2.2846233612877631E-3</v>
      </c>
      <c r="K30" s="44">
        <f>IFERROR(_xll.qlIndexFixing(Index3M,H30,TRUE,_xll.ohTrigger(RecalcTrigger,Trigger3M)),NA())</f>
        <v>-1.4408767807413197E-3</v>
      </c>
      <c r="L30" s="44">
        <f>IFERROR(_xll.qlIndexFixing(Index6M,$H30,TRUE,_xll.ohTrigger(RecalcTrigger,Trigger6M)),NA())</f>
        <v>-4.9940849418839747E-4</v>
      </c>
      <c r="M30" s="183">
        <f>IFERROR(_xll.qlIndexFixing(Index1Y,$H30,TRUE,_xll.ohTrigger(RecalcTrigger,Trigger1Y)),NA())</f>
        <v>5.6244813876164519E-4</v>
      </c>
      <c r="N30" s="182">
        <f>IFERROR(_xll.qlIndexFixing(ONIndex1M,I30,TRUE,_xll.ohTrigger(RecalcTrigger,Trigger1M)),NA())</f>
        <v>-2.1682654036236926E-3</v>
      </c>
      <c r="O30" s="44">
        <f>IFERROR(_xll.qlIndexFixing(ONIndex3M,I30,TRUE,_xll.ohTrigger(RecalcTrigger,Trigger3M)),NA())</f>
        <v>-1.2753563866985118E-3</v>
      </c>
      <c r="P30" s="44">
        <f>IFERROR(_xll.qlIndexFixing(ONIndex6M,I30,TRUE,_xll.ohTrigger(RecalcTrigger,Trigger6M)),NA())</f>
        <v>-2.2124231986442311E-4</v>
      </c>
      <c r="Q30" s="183">
        <f>IFERROR(_xll.qlIndexFixing(ONIndex1Y,I30,TRUE,_xll.ohTrigger(RecalcTrigger,Trigger1Y)),NA())</f>
        <v>8.519092749637025E-4</v>
      </c>
    </row>
    <row r="31" spans="2:17" x14ac:dyDescent="0.2">
      <c r="B31" s="39" t="s">
        <v>17</v>
      </c>
      <c r="D31" s="42">
        <f>_xll.qlCalendarAdvance(Calendar,$D30,B31,"f",FALSE)</f>
        <v>42396</v>
      </c>
      <c r="E31" s="177">
        <f>_xll.qlInterestRateIndexValueDate(IndexON,D31)</f>
        <v>42396</v>
      </c>
      <c r="F31" s="193">
        <f>IFERROR(_xll.qlIndexFixing(IndexON,D31,TRUE,_xll.ohTrigger(RecalcTrigger,TriggerON)),NA())</f>
        <v>-2.3294647752347686E-3</v>
      </c>
      <c r="H31" s="42">
        <f>_xll.qlCalendarAdvance(Calendar,$H30,B31,"f",FALSE)</f>
        <v>42396</v>
      </c>
      <c r="I31" s="177">
        <f>_xll.qlInterestRateIndexValueDate(Index1M,$H31)</f>
        <v>42398</v>
      </c>
      <c r="J31" s="182">
        <f>IFERROR(_xll.qlIndexFixing(Index1M,$H31,TRUE,_xll.ohTrigger(RecalcTrigger,Trigger1M)),NA())</f>
        <v>-2.2904125581024366E-3</v>
      </c>
      <c r="K31" s="44">
        <f>IFERROR(_xll.qlIndexFixing(Index3M,H31,TRUE,_xll.ohTrigger(RecalcTrigger,Trigger3M)),NA())</f>
        <v>-1.44503091340072E-3</v>
      </c>
      <c r="L31" s="44">
        <f>IFERROR(_xll.qlIndexFixing(Index6M,$H31,TRUE,_xll.ohTrigger(RecalcTrigger,Trigger6M)),NA())</f>
        <v>-5.0202178996246205E-4</v>
      </c>
      <c r="M31" s="183">
        <f>IFERROR(_xll.qlIndexFixing(Index1Y,$H31,TRUE,_xll.ohTrigger(RecalcTrigger,Trigger1Y)),NA())</f>
        <v>5.6119693943206656E-4</v>
      </c>
      <c r="N31" s="182">
        <f>IFERROR(_xll.qlIndexFixing(ONIndex1M,I31,TRUE,_xll.ohTrigger(RecalcTrigger,Trigger1M)),NA())</f>
        <v>-2.1837432121785127E-3</v>
      </c>
      <c r="O31" s="44">
        <f>IFERROR(_xll.qlIndexFixing(ONIndex3M,I31,TRUE,_xll.ohTrigger(RecalcTrigger,Trigger3M)),NA())</f>
        <v>-1.2803071356293216E-3</v>
      </c>
      <c r="P31" s="44">
        <f>IFERROR(_xll.qlIndexFixing(ONIndex6M,I31,TRUE,_xll.ohTrigger(RecalcTrigger,Trigger6M)),NA())</f>
        <v>-2.2562886746957389E-4</v>
      </c>
      <c r="Q31" s="183">
        <f>IFERROR(_xll.qlIndexFixing(ONIndex1Y,I31,TRUE,_xll.ohTrigger(RecalcTrigger,Trigger1Y)),NA())</f>
        <v>8.519092749637025E-4</v>
      </c>
    </row>
    <row r="32" spans="2:17" x14ac:dyDescent="0.2">
      <c r="B32" s="39" t="s">
        <v>17</v>
      </c>
      <c r="D32" s="42">
        <f>_xll.qlCalendarAdvance(Calendar,$D31,B32,"f",FALSE)</f>
        <v>42397</v>
      </c>
      <c r="E32" s="177">
        <f>_xll.qlInterestRateIndexValueDate(IndexON,D32)</f>
        <v>42397</v>
      </c>
      <c r="F32" s="193">
        <f>IFERROR(_xll.qlIndexFixing(IndexON,D32,TRUE,_xll.ohTrigger(RecalcTrigger,TriggerON)),NA())</f>
        <v>-2.3326074836882427E-3</v>
      </c>
      <c r="H32" s="42">
        <f>_xll.qlCalendarAdvance(Calendar,$H31,B32,"f",FALSE)</f>
        <v>42397</v>
      </c>
      <c r="I32" s="177">
        <f>_xll.qlInterestRateIndexValueDate(Index1M,$H32)</f>
        <v>42401</v>
      </c>
      <c r="J32" s="182">
        <f>IFERROR(_xll.qlIndexFixing(Index1M,$H32,TRUE,_xll.ohTrigger(RecalcTrigger,Trigger1M)),NA())</f>
        <v>-2.3084226677383413E-3</v>
      </c>
      <c r="K32" s="44">
        <f>IFERROR(_xll.qlIndexFixing(Index3M,H32,TRUE,_xll.ohTrigger(RecalcTrigger,Trigger3M)),NA())</f>
        <v>-1.4571036948249564E-3</v>
      </c>
      <c r="L32" s="44">
        <f>IFERROR(_xll.qlIndexFixing(Index6M,$H32,TRUE,_xll.ohTrigger(RecalcTrigger,Trigger6M)),NA())</f>
        <v>-5.0965467768938856E-4</v>
      </c>
      <c r="M32" s="183">
        <f>IFERROR(_xll.qlIndexFixing(Index1Y,$H32,TRUE,_xll.ohTrigger(RecalcTrigger,Trigger1Y)),NA())</f>
        <v>5.583144907961848E-4</v>
      </c>
      <c r="N32" s="182">
        <f>IFERROR(_xll.qlIndexFixing(ONIndex1M,I32,TRUE,_xll.ohTrigger(RecalcTrigger,Trigger1M)),NA())</f>
        <v>-2.1990096779100909E-3</v>
      </c>
      <c r="O32" s="44">
        <f>IFERROR(_xll.qlIndexFixing(ONIndex3M,I32,TRUE,_xll.ohTrigger(RecalcTrigger,Trigger3M)),NA())</f>
        <v>-1.2851839423078104E-3</v>
      </c>
      <c r="P32" s="44">
        <f>IFERROR(_xll.qlIndexFixing(ONIndex6M,I32,TRUE,_xll.ohTrigger(RecalcTrigger,Trigger6M)),NA())</f>
        <v>-2.2994595559655551E-4</v>
      </c>
      <c r="Q32" s="183">
        <f>IFERROR(_xll.qlIndexFixing(ONIndex1Y,I32,TRUE,_xll.ohTrigger(RecalcTrigger,Trigger1Y)),NA())</f>
        <v>8.519092749637025E-4</v>
      </c>
    </row>
    <row r="33" spans="2:17" x14ac:dyDescent="0.2">
      <c r="B33" s="39" t="s">
        <v>17</v>
      </c>
      <c r="D33" s="42">
        <f>_xll.qlCalendarAdvance(Calendar,$D32,B33,"f",FALSE)</f>
        <v>42398</v>
      </c>
      <c r="E33" s="177">
        <f>_xll.qlInterestRateIndexValueDate(IndexON,D33)</f>
        <v>42398</v>
      </c>
      <c r="F33" s="193">
        <f>IFERROR(_xll.qlIndexFixing(IndexON,D33,TRUE,_xll.ohTrigger(RecalcTrigger,TriggerON)),NA())</f>
        <v>-2.3390156519376148E-3</v>
      </c>
      <c r="H33" s="42">
        <f>_xll.qlCalendarAdvance(Calendar,$H32,B33,"f",FALSE)</f>
        <v>42398</v>
      </c>
      <c r="I33" s="177">
        <f>_xll.qlInterestRateIndexValueDate(Index1M,$H33)</f>
        <v>42402</v>
      </c>
      <c r="J33" s="182">
        <f>IFERROR(_xll.qlIndexFixing(Index1M,$H33,TRUE,_xll.ohTrigger(RecalcTrigger,Trigger1M)),NA())</f>
        <v>-2.314711196612525E-3</v>
      </c>
      <c r="K33" s="44">
        <f>IFERROR(_xll.qlIndexFixing(Index3M,H33,TRUE,_xll.ohTrigger(RecalcTrigger,Trigger3M)),NA())</f>
        <v>-1.4591282785501036E-3</v>
      </c>
      <c r="L33" s="44">
        <f>IFERROR(_xll.qlIndexFixing(Index6M,$H33,TRUE,_xll.ohTrigger(RecalcTrigger,Trigger6M)),NA())</f>
        <v>-5.1213634468151288E-4</v>
      </c>
      <c r="M33" s="183">
        <f>IFERROR(_xll.qlIndexFixing(Index1Y,$H33,TRUE,_xll.ohTrigger(RecalcTrigger,Trigger1Y)),NA())</f>
        <v>5.5699359108482603E-4</v>
      </c>
      <c r="N33" s="182">
        <f>IFERROR(_xll.qlIndexFixing(ONIndex1M,I33,TRUE,_xll.ohTrigger(RecalcTrigger,Trigger1M)),NA())</f>
        <v>-2.2139981606450476E-3</v>
      </c>
      <c r="O33" s="44">
        <f>IFERROR(_xll.qlIndexFixing(ONIndex3M,I33,TRUE,_xll.ohTrigger(RecalcTrigger,Trigger3M)),NA())</f>
        <v>-1.289963816244466E-3</v>
      </c>
      <c r="P33" s="44">
        <f>IFERROR(_xll.qlIndexFixing(ONIndex6M,I33,TRUE,_xll.ohTrigger(RecalcTrigger,Trigger6M)),NA())</f>
        <v>-2.3417290654581535E-4</v>
      </c>
      <c r="Q33" s="183">
        <f>IFERROR(_xll.qlIndexFixing(ONIndex1Y,I33,TRUE,_xll.ohTrigger(RecalcTrigger,Trigger1Y)),NA())</f>
        <v>8.519092749637025E-4</v>
      </c>
    </row>
    <row r="34" spans="2:17" x14ac:dyDescent="0.2">
      <c r="B34" s="39" t="s">
        <v>17</v>
      </c>
      <c r="D34" s="42">
        <f>_xll.qlCalendarAdvance(Calendar,$D33,B34,"f",FALSE)</f>
        <v>42401</v>
      </c>
      <c r="E34" s="177">
        <f>_xll.qlInterestRateIndexValueDate(IndexON,D34)</f>
        <v>42401</v>
      </c>
      <c r="F34" s="193">
        <f>IFERROR(_xll.qlIndexFixing(IndexON,D34,TRUE,_xll.ohTrigger(RecalcTrigger,TriggerON)),NA())</f>
        <v>-2.3455342384348654E-3</v>
      </c>
      <c r="H34" s="42">
        <f>_xll.qlCalendarAdvance(Calendar,$H33,B34,"f",FALSE)</f>
        <v>42401</v>
      </c>
      <c r="I34" s="177">
        <f>_xll.qlInterestRateIndexValueDate(Index1M,$H34)</f>
        <v>42403</v>
      </c>
      <c r="J34" s="182">
        <f>IFERROR(_xll.qlIndexFixing(Index1M,$H34,TRUE,_xll.ohTrigger(RecalcTrigger,Trigger1M)),NA())</f>
        <v>-2.3204432795394581E-3</v>
      </c>
      <c r="K34" s="44">
        <f>IFERROR(_xll.qlIndexFixing(Index3M,H34,TRUE,_xll.ohTrigger(RecalcTrigger,Trigger3M)),NA())</f>
        <v>-1.4630134049622434E-3</v>
      </c>
      <c r="L34" s="44">
        <f>IFERROR(_xll.qlIndexFixing(Index6M,$H34,TRUE,_xll.ohTrigger(RecalcTrigger,Trigger6M)),NA())</f>
        <v>-5.1459026255129667E-4</v>
      </c>
      <c r="M34" s="183">
        <f>IFERROR(_xll.qlIndexFixing(Index1Y,$H34,TRUE,_xll.ohTrigger(RecalcTrigger,Trigger1Y)),NA())</f>
        <v>5.5564650541012437E-4</v>
      </c>
      <c r="N34" s="182">
        <f>IFERROR(_xll.qlIndexFixing(ONIndex1M,I34,TRUE,_xll.ohTrigger(RecalcTrigger,Trigger1M)),NA())</f>
        <v>-2.2427013443948596E-3</v>
      </c>
      <c r="O34" s="44">
        <f>IFERROR(_xll.qlIndexFixing(ONIndex3M,I34,TRUE,_xll.ohTrigger(RecalcTrigger,Trigger3M)),NA())</f>
        <v>-1.2990808141877253E-3</v>
      </c>
      <c r="P34" s="44">
        <f>IFERROR(_xll.qlIndexFixing(ONIndex6M,I34,TRUE,_xll.ohTrigger(RecalcTrigger,Trigger6M)),NA())</f>
        <v>-2.4222280316177347E-4</v>
      </c>
      <c r="Q34" s="183">
        <f>IFERROR(_xll.qlIndexFixing(ONIndex1Y,I34,TRUE,_xll.ohTrigger(RecalcTrigger,Trigger1Y)),NA())</f>
        <v>8.5191129092443418E-4</v>
      </c>
    </row>
    <row r="35" spans="2:17" x14ac:dyDescent="0.2">
      <c r="B35" s="39" t="s">
        <v>17</v>
      </c>
      <c r="D35" s="42">
        <f>_xll.qlCalendarAdvance(Calendar,$D34,B35,"f",FALSE)</f>
        <v>42402</v>
      </c>
      <c r="E35" s="177">
        <f>_xll.qlInterestRateIndexValueDate(IndexON,D35)</f>
        <v>42402</v>
      </c>
      <c r="F35" s="193">
        <f>IFERROR(_xll.qlIndexFixing(IndexON,D35,TRUE,_xll.ohTrigger(RecalcTrigger,TriggerON)),NA())</f>
        <v>-2.3487969819901977E-3</v>
      </c>
      <c r="H35" s="42">
        <f>_xll.qlCalendarAdvance(Calendar,$H34,B35,"f",FALSE)</f>
        <v>42402</v>
      </c>
      <c r="I35" s="177">
        <f>_xll.qlInterestRateIndexValueDate(Index1M,$H35)</f>
        <v>42404</v>
      </c>
      <c r="J35" s="182">
        <f>IFERROR(_xll.qlIndexFixing(Index1M,$H35,TRUE,_xll.ohTrigger(RecalcTrigger,Trigger1M)),NA())</f>
        <v>-2.3256336691113919E-3</v>
      </c>
      <c r="K35" s="44">
        <f>IFERROR(_xll.qlIndexFixing(Index3M,H35,TRUE,_xll.ohTrigger(RecalcTrigger,Trigger3M)),NA())</f>
        <v>-1.4668369139863024E-3</v>
      </c>
      <c r="L35" s="44">
        <f>IFERROR(_xll.qlIndexFixing(Index6M,$H35,TRUE,_xll.ohTrigger(RecalcTrigger,Trigger6M)),NA())</f>
        <v>-5.1701879841513289E-4</v>
      </c>
      <c r="M35" s="183">
        <f>IFERROR(_xll.qlIndexFixing(Index1Y,$H35,TRUE,_xll.ohTrigger(RecalcTrigger,Trigger1Y)),NA())</f>
        <v>5.5311913500801489E-4</v>
      </c>
      <c r="N35" s="182">
        <f>IFERROR(_xll.qlIndexFixing(ONIndex1M,I35,TRUE,_xll.ohTrigger(RecalcTrigger,Trigger1M)),NA())</f>
        <v>-2.269839460469214E-3</v>
      </c>
      <c r="O35" s="44">
        <f>IFERROR(_xll.qlIndexFixing(ONIndex3M,I35,TRUE,_xll.ohTrigger(RecalcTrigger,Trigger3M)),NA())</f>
        <v>-1.3076541729040159E-3</v>
      </c>
      <c r="P35" s="44">
        <f>IFERROR(_xll.qlIndexFixing(ONIndex6M,I35,TRUE,_xll.ohTrigger(RecalcTrigger,Trigger6M)),NA())</f>
        <v>-2.497657969247058E-4</v>
      </c>
      <c r="Q35" s="183">
        <f>IFERROR(_xll.qlIndexFixing(ONIndex1Y,I35,TRUE,_xll.ohTrigger(RecalcTrigger,Trigger1Y)),NA())</f>
        <v>8.519092749637025E-4</v>
      </c>
    </row>
    <row r="36" spans="2:17" x14ac:dyDescent="0.2">
      <c r="B36" s="39" t="s">
        <v>17</v>
      </c>
      <c r="D36" s="42">
        <f>_xll.qlCalendarAdvance(Calendar,$D35,B36,"f",FALSE)</f>
        <v>42403</v>
      </c>
      <c r="E36" s="177">
        <f>_xll.qlInterestRateIndexValueDate(IndexON,D36)</f>
        <v>42403</v>
      </c>
      <c r="F36" s="193">
        <f>IFERROR(_xll.qlIndexFixing(IndexON,D36,TRUE,_xll.ohTrigger(RecalcTrigger,TriggerON)),NA())</f>
        <v>-2.3520489773831699E-3</v>
      </c>
      <c r="H36" s="42">
        <f>_xll.qlCalendarAdvance(Calendar,$H35,B36,"f",FALSE)</f>
        <v>42403</v>
      </c>
      <c r="I36" s="177">
        <f>_xll.qlInterestRateIndexValueDate(Index1M,$H36)</f>
        <v>42405</v>
      </c>
      <c r="J36" s="182">
        <f>IFERROR(_xll.qlIndexFixing(Index1M,$H36,TRUE,_xll.ohTrigger(RecalcTrigger,Trigger1M)),NA())</f>
        <v>-2.331516980364472E-3</v>
      </c>
      <c r="K36" s="44">
        <f>IFERROR(_xll.qlIndexFixing(Index3M,H36,TRUE,_xll.ohTrigger(RecalcTrigger,Trigger3M)),NA())</f>
        <v>-1.4706007264133625E-3</v>
      </c>
      <c r="L36" s="44">
        <f>IFERROR(_xll.qlIndexFixing(Index6M,$H36,TRUE,_xll.ohTrigger(RecalcTrigger,Trigger6M)),NA())</f>
        <v>-5.1942447133534293E-4</v>
      </c>
      <c r="M36" s="183">
        <f>IFERROR(_xll.qlIndexFixing(Index1Y,$H36,TRUE,_xll.ohTrigger(RecalcTrigger,Trigger1Y)),NA())</f>
        <v>5.5230368595791609E-4</v>
      </c>
      <c r="N36" s="182">
        <f>IFERROR(_xll.qlIndexFixing(ONIndex1M,I36,TRUE,_xll.ohTrigger(RecalcTrigger,Trigger1M)),NA())</f>
        <v>-2.2824384273789633E-3</v>
      </c>
      <c r="O36" s="44">
        <f>IFERROR(_xll.qlIndexFixing(ONIndex3M,I36,TRUE,_xll.ohTrigger(RecalcTrigger,Trigger3M)),NA())</f>
        <v>-1.3116045243899421E-3</v>
      </c>
      <c r="P36" s="44">
        <f>IFERROR(_xll.qlIndexFixing(ONIndex6M,I36,TRUE,_xll.ohTrigger(RecalcTrigger,Trigger6M)),NA())</f>
        <v>-2.532319049652898E-4</v>
      </c>
      <c r="Q36" s="183">
        <f>IFERROR(_xll.qlIndexFixing(ONIndex1Y,I36,TRUE,_xll.ohTrigger(RecalcTrigger,Trigger1Y)),NA())</f>
        <v>8.519092749637025E-4</v>
      </c>
    </row>
    <row r="37" spans="2:17" x14ac:dyDescent="0.2">
      <c r="B37" s="39" t="s">
        <v>17</v>
      </c>
      <c r="D37" s="42">
        <f>_xll.qlCalendarAdvance(Calendar,$D36,B37,"f",FALSE)</f>
        <v>42404</v>
      </c>
      <c r="E37" s="177">
        <f>_xll.qlInterestRateIndexValueDate(IndexON,D37)</f>
        <v>42404</v>
      </c>
      <c r="F37" s="193">
        <f>IFERROR(_xll.qlIndexFixing(IndexON,D37,TRUE,_xll.ohTrigger(RecalcTrigger,TriggerON)),NA())</f>
        <v>-2.3552786397607051E-3</v>
      </c>
      <c r="H37" s="42">
        <f>_xll.qlCalendarAdvance(Calendar,$H36,B37,"f",FALSE)</f>
        <v>42404</v>
      </c>
      <c r="I37" s="177">
        <f>_xll.qlInterestRateIndexValueDate(Index1M,$H37)</f>
        <v>42408</v>
      </c>
      <c r="J37" s="182">
        <f>IFERROR(_xll.qlIndexFixing(Index1M,$H37,TRUE,_xll.ohTrigger(RecalcTrigger,Trigger1M)),NA())</f>
        <v>-2.3413861459929157E-3</v>
      </c>
      <c r="K37" s="44">
        <f>IFERROR(_xll.qlIndexFixing(Index3M,H37,TRUE,_xll.ohTrigger(RecalcTrigger,Trigger3M)),NA())</f>
        <v>-1.483152929771629E-3</v>
      </c>
      <c r="L37" s="44">
        <f>IFERROR(_xll.qlIndexFixing(Index6M,$H37,TRUE,_xll.ohTrigger(RecalcTrigger,Trigger6M)),NA())</f>
        <v>-5.2653178216488148E-4</v>
      </c>
      <c r="M37" s="183">
        <f>IFERROR(_xll.qlIndexFixing(Index1Y,$H37,TRUE,_xll.ohTrigger(RecalcTrigger,Trigger1Y)),NA())</f>
        <v>5.4864370869756225E-4</v>
      </c>
      <c r="N37" s="182">
        <f>IFERROR(_xll.qlIndexFixing(ONIndex1M,I37,TRUE,_xll.ohTrigger(RecalcTrigger,Trigger1M)),NA())</f>
        <v>-2.2943595711710785E-3</v>
      </c>
      <c r="O37" s="44">
        <f>IFERROR(_xll.qlIndexFixing(ONIndex3M,I37,TRUE,_xll.ohTrigger(RecalcTrigger,Trigger3M)),NA())</f>
        <v>-1.315319999877218E-3</v>
      </c>
      <c r="P37" s="44">
        <f>IFERROR(_xll.qlIndexFixing(ONIndex6M,I37,TRUE,_xll.ohTrigger(RecalcTrigger,Trigger6M)),NA())</f>
        <v>-2.5648381266840659E-4</v>
      </c>
      <c r="Q37" s="183">
        <f>IFERROR(_xll.qlIndexFixing(ONIndex1Y,I37,TRUE,_xll.ohTrigger(RecalcTrigger,Trigger1Y)),NA())</f>
        <v>8.519092749637025E-4</v>
      </c>
    </row>
    <row r="38" spans="2:17" x14ac:dyDescent="0.2">
      <c r="B38" s="39" t="s">
        <v>17</v>
      </c>
      <c r="D38" s="42">
        <f>_xll.qlCalendarAdvance(Calendar,$D37,B38,"f",FALSE)</f>
        <v>42405</v>
      </c>
      <c r="E38" s="177">
        <f>_xll.qlInterestRateIndexValueDate(IndexON,D38)</f>
        <v>42405</v>
      </c>
      <c r="F38" s="193">
        <f>IFERROR(_xll.qlIndexFixing(IndexON,D38,TRUE,_xll.ohTrigger(RecalcTrigger,TriggerON)),NA())</f>
        <v>-2.3615901030860087E-3</v>
      </c>
      <c r="H38" s="42">
        <f>_xll.qlCalendarAdvance(Calendar,$H37,B38,"f",FALSE)</f>
        <v>42405</v>
      </c>
      <c r="I38" s="177">
        <f>_xll.qlInterestRateIndexValueDate(Index1M,$H38)</f>
        <v>42409</v>
      </c>
      <c r="J38" s="182">
        <f>IFERROR(_xll.qlIndexFixing(Index1M,$H38,TRUE,_xll.ohTrigger(RecalcTrigger,Trigger1M)),NA())</f>
        <v>-2.344202158027507E-3</v>
      </c>
      <c r="K38" s="44">
        <f>IFERROR(_xll.qlIndexFixing(Index3M,H38,TRUE,_xll.ohTrigger(RecalcTrigger,Trigger3M)),NA())</f>
        <v>-1.4851083104256979E-3</v>
      </c>
      <c r="L38" s="44">
        <f>IFERROR(_xll.qlIndexFixing(Index6M,$H38,TRUE,_xll.ohTrigger(RecalcTrigger,Trigger6M)),NA())</f>
        <v>-5.2887423275113003E-4</v>
      </c>
      <c r="M38" s="183">
        <f>IFERROR(_xll.qlIndexFixing(Index1Y,$H38,TRUE,_xll.ohTrigger(RecalcTrigger,Trigger1Y)),NA())</f>
        <v>5.4721526613201886E-4</v>
      </c>
      <c r="N38" s="182">
        <f>IFERROR(_xll.qlIndexFixing(ONIndex1M,I38,TRUE,_xll.ohTrigger(RecalcTrigger,Trigger1M)),NA())</f>
        <v>-2.3055362515123079E-3</v>
      </c>
      <c r="O38" s="44">
        <f>IFERROR(_xll.qlIndexFixing(ONIndex3M,I38,TRUE,_xll.ohTrigger(RecalcTrigger,Trigger3M)),NA())</f>
        <v>-1.3187776085166192E-3</v>
      </c>
      <c r="P38" s="44">
        <f>IFERROR(_xll.qlIndexFixing(ONIndex6M,I38,TRUE,_xll.ohTrigger(RecalcTrigger,Trigger6M)),NA())</f>
        <v>-2.5950084277415186E-4</v>
      </c>
      <c r="Q38" s="183">
        <f>IFERROR(_xll.qlIndexFixing(ONIndex1Y,I38,TRUE,_xll.ohTrigger(RecalcTrigger,Trigger1Y)),NA())</f>
        <v>8.519092749637025E-4</v>
      </c>
    </row>
    <row r="39" spans="2:17" x14ac:dyDescent="0.2">
      <c r="B39" s="39" t="s">
        <v>17</v>
      </c>
      <c r="D39" s="42">
        <f>_xll.qlCalendarAdvance(Calendar,$D38,B39,"f",FALSE)</f>
        <v>42408</v>
      </c>
      <c r="E39" s="177">
        <f>_xll.qlInterestRateIndexValueDate(IndexON,D39)</f>
        <v>42408</v>
      </c>
      <c r="F39" s="193">
        <f>IFERROR(_xll.qlIndexFixing(IndexON,D39,TRUE,_xll.ohTrigger(RecalcTrigger,TriggerON)),NA())</f>
        <v>-2.3677422562595751E-3</v>
      </c>
      <c r="H39" s="42">
        <f>_xll.qlCalendarAdvance(Calendar,$H38,B39,"f",FALSE)</f>
        <v>42408</v>
      </c>
      <c r="I39" s="177">
        <f>_xll.qlInterestRateIndexValueDate(Index1M,$H39)</f>
        <v>42410</v>
      </c>
      <c r="J39" s="182">
        <f>IFERROR(_xll.qlIndexFixing(Index1M,$H39,TRUE,_xll.ohTrigger(RecalcTrigger,Trigger1M)),NA())</f>
        <v>-2.3466326725302706E-3</v>
      </c>
      <c r="K39" s="44">
        <f>IFERROR(_xll.qlIndexFixing(Index3M,H39,TRUE,_xll.ohTrigger(RecalcTrigger,Trigger3M)),NA())</f>
        <v>-1.488613336163791E-3</v>
      </c>
      <c r="L39" s="44">
        <f>IFERROR(_xll.qlIndexFixing(Index6M,$H39,TRUE,_xll.ohTrigger(RecalcTrigger,Trigger6M)),NA())</f>
        <v>-5.3120869481742313E-4</v>
      </c>
      <c r="M39" s="183">
        <f>IFERROR(_xll.qlIndexFixing(Index1Y,$H39,TRUE,_xll.ohTrigger(RecalcTrigger,Trigger1Y)),NA())</f>
        <v>5.4578622804175294E-4</v>
      </c>
      <c r="N39" s="182">
        <f>IFERROR(_xll.qlIndexFixing(ONIndex1M,I39,TRUE,_xll.ohTrigger(RecalcTrigger,Trigger1M)),NA())</f>
        <v>-2.3250598514490406E-3</v>
      </c>
      <c r="O39" s="44">
        <f>IFERROR(_xll.qlIndexFixing(ONIndex3M,I39,TRUE,_xll.ohTrigger(RecalcTrigger,Trigger3M)),NA())</f>
        <v>-1.3247134429672514E-3</v>
      </c>
      <c r="P39" s="44">
        <f>IFERROR(_xll.qlIndexFixing(ONIndex6M,I39,TRUE,_xll.ohTrigger(RecalcTrigger,Trigger6M)),NA())</f>
        <v>-2.6464839735673706E-4</v>
      </c>
      <c r="Q39" s="183">
        <f>IFERROR(_xll.qlIndexFixing(ONIndex1Y,I39,TRUE,_xll.ohTrigger(RecalcTrigger,Trigger1Y)),NA())</f>
        <v>8.5191129092443418E-4</v>
      </c>
    </row>
    <row r="40" spans="2:17" x14ac:dyDescent="0.2">
      <c r="B40" s="39" t="s">
        <v>17</v>
      </c>
      <c r="D40" s="42">
        <f>_xll.qlCalendarAdvance(Calendar,$D39,B40,"f",FALSE)</f>
        <v>42409</v>
      </c>
      <c r="E40" s="177">
        <f>_xll.qlInterestRateIndexValueDate(IndexON,D40)</f>
        <v>42409</v>
      </c>
      <c r="F40" s="193">
        <f>IFERROR(_xll.qlIndexFixing(IndexON,D40,TRUE,_xll.ohTrigger(RecalcTrigger,TriggerON)),NA())</f>
        <v>-2.37068647676697E-3</v>
      </c>
      <c r="H40" s="42">
        <f>_xll.qlCalendarAdvance(Calendar,$H39,B40,"f",FALSE)</f>
        <v>42409</v>
      </c>
      <c r="I40" s="177">
        <f>_xll.qlInterestRateIndexValueDate(Index1M,$H40)</f>
        <v>42411</v>
      </c>
      <c r="J40" s="182">
        <f>IFERROR(_xll.qlIndexFixing(Index1M,$H40,TRUE,_xll.ohTrigger(RecalcTrigger,Trigger1M)),NA())</f>
        <v>-2.3487150022279087E-3</v>
      </c>
      <c r="K40" s="44">
        <f>IFERROR(_xll.qlIndexFixing(Index3M,H40,TRUE,_xll.ohTrigger(RecalcTrigger,Trigger3M)),NA())</f>
        <v>-1.4920767206896279E-3</v>
      </c>
      <c r="L40" s="44">
        <f>IFERROR(_xll.qlIndexFixing(Index6M,$H40,TRUE,_xll.ohTrigger(RecalcTrigger,Trigger6M)),NA())</f>
        <v>-5.3353859907068809E-4</v>
      </c>
      <c r="M40" s="183">
        <f>IFERROR(_xll.qlIndexFixing(Index1Y,$H40,TRUE,_xll.ohTrigger(RecalcTrigger,Trigger1Y)),NA())</f>
        <v>5.4322310363604757E-4</v>
      </c>
      <c r="N40" s="182">
        <f>IFERROR(_xll.qlIndexFixing(ONIndex1M,I40,TRUE,_xll.ohTrigger(RecalcTrigger,Trigger1M)),NA())</f>
        <v>-2.3414655398168449E-3</v>
      </c>
      <c r="O40" s="44">
        <f>IFERROR(_xll.qlIndexFixing(ONIndex3M,I40,TRUE,_xll.ohTrigger(RecalcTrigger,Trigger3M)),NA())</f>
        <v>-1.3295695654447215E-3</v>
      </c>
      <c r="P40" s="44">
        <f>IFERROR(_xll.qlIndexFixing(ONIndex6M,I40,TRUE,_xll.ohTrigger(RecalcTrigger,Trigger6M)),NA())</f>
        <v>-2.6880664366402129E-4</v>
      </c>
      <c r="Q40" s="183">
        <f>IFERROR(_xll.qlIndexFixing(ONIndex1Y,I40,TRUE,_xll.ohTrigger(RecalcTrigger,Trigger1Y)),NA())</f>
        <v>8.519092749637025E-4</v>
      </c>
    </row>
    <row r="41" spans="2:17" x14ac:dyDescent="0.2">
      <c r="B41" s="39" t="s">
        <v>17</v>
      </c>
      <c r="D41" s="42">
        <f>_xll.qlCalendarAdvance(Calendar,$D40,B41,"f",FALSE)</f>
        <v>42410</v>
      </c>
      <c r="E41" s="177">
        <f>_xll.qlInterestRateIndexValueDate(IndexON,D41)</f>
        <v>42410</v>
      </c>
      <c r="F41" s="193">
        <f>IFERROR(_xll.qlIndexFixing(IndexON,D41,TRUE,_xll.ohTrigger(RecalcTrigger,TriggerON)),NA())</f>
        <v>-2.3735388539014579E-3</v>
      </c>
      <c r="H41" s="42">
        <f>_xll.qlCalendarAdvance(Calendar,$H40,B41,"f",FALSE)</f>
        <v>42410</v>
      </c>
      <c r="I41" s="177">
        <f>_xll.qlInterestRateIndexValueDate(Index1M,$H41)</f>
        <v>42412</v>
      </c>
      <c r="J41" s="182">
        <f>IFERROR(_xll.qlIndexFixing(Index1M,$H41,TRUE,_xll.ohTrigger(RecalcTrigger,Trigger1M)),NA())</f>
        <v>-2.3511591266906834E-3</v>
      </c>
      <c r="K41" s="44">
        <f>IFERROR(_xll.qlIndexFixing(Index3M,H41,TRUE,_xll.ohTrigger(RecalcTrigger,Trigger3M)),NA())</f>
        <v>-1.4955025616609774E-3</v>
      </c>
      <c r="L41" s="44">
        <f>IFERROR(_xll.qlIndexFixing(Index6M,$H41,TRUE,_xll.ohTrigger(RecalcTrigger,Trigger6M)),NA())</f>
        <v>-5.3586752815323977E-4</v>
      </c>
      <c r="M41" s="183">
        <f>IFERROR(_xll.qlIndexFixing(Index1Y,$H41,TRUE,_xll.ohTrigger(RecalcTrigger,Trigger1Y)),NA())</f>
        <v>5.4238071340462581E-4</v>
      </c>
      <c r="N41" s="182">
        <f>IFERROR(_xll.qlIndexFixing(ONIndex1M,I41,TRUE,_xll.ohTrigger(RecalcTrigger,Trigger1M)),NA())</f>
        <v>-2.3479203035803309E-3</v>
      </c>
      <c r="O41" s="44">
        <f>IFERROR(_xll.qlIndexFixing(ONIndex3M,I41,TRUE,_xll.ohTrigger(RecalcTrigger,Trigger3M)),NA())</f>
        <v>-1.3313929823821624E-3</v>
      </c>
      <c r="P41" s="44">
        <f>IFERROR(_xll.qlIndexFixing(ONIndex6M,I41,TRUE,_xll.ohTrigger(RecalcTrigger,Trigger6M)),NA())</f>
        <v>-2.7033912780360936E-4</v>
      </c>
      <c r="Q41" s="183">
        <f>IFERROR(_xll.qlIndexFixing(ONIndex1Y,I41,TRUE,_xll.ohTrigger(RecalcTrigger,Trigger1Y)),NA())</f>
        <v>8.519092749637025E-4</v>
      </c>
    </row>
    <row r="42" spans="2:17" x14ac:dyDescent="0.2">
      <c r="B42" s="39" t="s">
        <v>17</v>
      </c>
      <c r="D42" s="42">
        <f>_xll.qlCalendarAdvance(Calendar,$D41,B42,"f",FALSE)</f>
        <v>42411</v>
      </c>
      <c r="E42" s="177">
        <f>_xll.qlInterestRateIndexValueDate(IndexON,D42)</f>
        <v>42411</v>
      </c>
      <c r="F42" s="193">
        <f>IFERROR(_xll.qlIndexFixing(IndexON,D42,TRUE,_xll.ohTrigger(RecalcTrigger,TriggerON)),NA())</f>
        <v>-2.3762878025301859E-3</v>
      </c>
      <c r="H42" s="42">
        <f>_xll.qlCalendarAdvance(Calendar,$H41,B42,"f",FALSE)</f>
        <v>42411</v>
      </c>
      <c r="I42" s="177">
        <f>_xll.qlInterestRateIndexValueDate(Index1M,$H42)</f>
        <v>42415</v>
      </c>
      <c r="J42" s="182">
        <f>IFERROR(_xll.qlIndexFixing(Index1M,$H42,TRUE,_xll.ohTrigger(RecalcTrigger,Trigger1M)),NA())</f>
        <v>-2.3544215292457286E-3</v>
      </c>
      <c r="K42" s="44">
        <f>IFERROR(_xll.qlIndexFixing(Index3M,H42,TRUE,_xll.ohTrigger(RecalcTrigger,Trigger3M)),NA())</f>
        <v>-1.5069468953127891E-3</v>
      </c>
      <c r="L42" s="44">
        <f>IFERROR(_xll.qlIndexFixing(Index6M,$H42,TRUE,_xll.ohTrigger(RecalcTrigger,Trigger6M)),NA())</f>
        <v>-5.4288656986614702E-4</v>
      </c>
      <c r="M42" s="183">
        <f>IFERROR(_xll.qlIndexFixing(Index1Y,$H42,TRUE,_xll.ohTrigger(RecalcTrigger,Trigger1Y)),NA())</f>
        <v>5.3876638437474176E-4</v>
      </c>
      <c r="N42" s="182">
        <f>IFERROR(_xll.qlIndexFixing(ONIndex1M,I42,TRUE,_xll.ohTrigger(RecalcTrigger,Trigger1M)),NA())</f>
        <v>-2.3532307638518546E-3</v>
      </c>
      <c r="O42" s="44">
        <f>IFERROR(_xll.qlIndexFixing(ONIndex3M,I42,TRUE,_xll.ohTrigger(RecalcTrigger,Trigger3M)),NA())</f>
        <v>-1.3328205892948475E-3</v>
      </c>
      <c r="P42" s="44">
        <f>IFERROR(_xll.qlIndexFixing(ONIndex6M,I42,TRUE,_xll.ohTrigger(RecalcTrigger,Trigger6M)),NA())</f>
        <v>-2.7151267090630427E-4</v>
      </c>
      <c r="Q42" s="183">
        <f>IFERROR(_xll.qlIndexFixing(ONIndex1Y,I42,TRUE,_xll.ohTrigger(RecalcTrigger,Trigger1Y)),NA())</f>
        <v>8.5190927488376644E-4</v>
      </c>
    </row>
    <row r="43" spans="2:17" x14ac:dyDescent="0.2">
      <c r="B43" s="39" t="s">
        <v>17</v>
      </c>
      <c r="D43" s="42">
        <f>_xll.qlCalendarAdvance(Calendar,$D42,B43,"f",FALSE)</f>
        <v>42412</v>
      </c>
      <c r="E43" s="177">
        <f>_xll.qlInterestRateIndexValueDate(IndexON,D43)</f>
        <v>42412</v>
      </c>
      <c r="F43" s="193">
        <f>IFERROR(_xll.qlIndexFixing(IndexON,D43,TRUE,_xll.ohTrigger(RecalcTrigger,TriggerON)),NA())</f>
        <v>-2.3813672598915758E-3</v>
      </c>
      <c r="H43" s="42">
        <f>_xll.qlCalendarAdvance(Calendar,$H42,B43,"f",FALSE)</f>
        <v>42412</v>
      </c>
      <c r="I43" s="177">
        <f>_xll.qlInterestRateIndexValueDate(Index1M,$H43)</f>
        <v>42416</v>
      </c>
      <c r="J43" s="182">
        <f>IFERROR(_xll.qlIndexFixing(Index1M,$H43,TRUE,_xll.ohTrigger(RecalcTrigger,Trigger1M)),NA())</f>
        <v>-2.3554354276592313E-3</v>
      </c>
      <c r="K43" s="44">
        <f>IFERROR(_xll.qlIndexFixing(Index3M,H43,TRUE,_xll.ohTrigger(RecalcTrigger,Trigger3M)),NA())</f>
        <v>-1.5089233273628544E-3</v>
      </c>
      <c r="L43" s="44">
        <f>IFERROR(_xll.qlIndexFixing(Index6M,$H43,TRUE,_xll.ohTrigger(RecalcTrigger,Trigger6M)),NA())</f>
        <v>-5.4525046343253426E-4</v>
      </c>
      <c r="M43" s="183">
        <f>IFERROR(_xll.qlIndexFixing(Index1Y,$H43,TRUE,_xll.ohTrigger(RecalcTrigger,Trigger1Y)),NA())</f>
        <v>5.3741484711339966E-4</v>
      </c>
      <c r="N43" s="182">
        <f>IFERROR(_xll.qlIndexFixing(ONIndex1M,I43,TRUE,_xll.ohTrigger(RecalcTrigger,Trigger1M)),NA())</f>
        <v>-2.3573302807378127E-3</v>
      </c>
      <c r="O43" s="44">
        <f>IFERROR(_xll.qlIndexFixing(ONIndex3M,I43,TRUE,_xll.ohTrigger(RecalcTrigger,Trigger3M)),NA())</f>
        <v>-1.3338293956532965E-3</v>
      </c>
      <c r="P43" s="44">
        <f>IFERROR(_xll.qlIndexFixing(ONIndex6M,I43,TRUE,_xll.ohTrigger(RecalcTrigger,Trigger6M)),NA())</f>
        <v>-2.7230659611188202E-4</v>
      </c>
      <c r="Q43" s="183">
        <f>IFERROR(_xll.qlIndexFixing(ONIndex1Y,I43,TRUE,_xll.ohTrigger(RecalcTrigger,Trigger1Y)),NA())</f>
        <v>8.519092749637025E-4</v>
      </c>
    </row>
    <row r="44" spans="2:17" x14ac:dyDescent="0.2">
      <c r="B44" s="39" t="s">
        <v>17</v>
      </c>
      <c r="D44" s="42">
        <f>_xll.qlCalendarAdvance(Calendar,$D43,B44,"f",FALSE)</f>
        <v>42415</v>
      </c>
      <c r="E44" s="177">
        <f>_xll.qlInterestRateIndexValueDate(IndexON,D44)</f>
        <v>42415</v>
      </c>
      <c r="F44" s="193">
        <f>IFERROR(_xll.qlIndexFixing(IndexON,D44,TRUE,_xll.ohTrigger(RecalcTrigger,TriggerON)),NA())</f>
        <v>-2.3860176104095743E-3</v>
      </c>
      <c r="H44" s="42">
        <f>_xll.qlCalendarAdvance(Calendar,$H43,B44,"f",FALSE)</f>
        <v>42415</v>
      </c>
      <c r="I44" s="177">
        <f>_xll.qlInterestRateIndexValueDate(Index1M,$H44)</f>
        <v>42417</v>
      </c>
      <c r="J44" s="182">
        <f>IFERROR(_xll.qlIndexFixing(Index1M,$H44,TRUE,_xll.ohTrigger(RecalcTrigger,Trigger1M)),NA())</f>
        <v>-2.3563926988222589E-3</v>
      </c>
      <c r="K44" s="44">
        <f>IFERROR(_xll.qlIndexFixing(Index3M,H44,TRUE,_xll.ohTrigger(RecalcTrigger,Trigger3M)),NA())</f>
        <v>-1.5122337996116286E-3</v>
      </c>
      <c r="L44" s="44">
        <f>IFERROR(_xll.qlIndexFixing(Index6M,$H44,TRUE,_xll.ohTrigger(RecalcTrigger,Trigger6M)),NA())</f>
        <v>-5.4763357408486608E-4</v>
      </c>
      <c r="M44" s="183">
        <f>IFERROR(_xll.qlIndexFixing(Index1Y,$H44,TRUE,_xll.ohTrigger(RecalcTrigger,Trigger1Y)),NA())</f>
        <v>5.3609007644449735E-4</v>
      </c>
      <c r="N44" s="182">
        <f>IFERROR(_xll.qlIndexFixing(ONIndex1M,I44,TRUE,_xll.ohTrigger(RecalcTrigger,Trigger1M)),NA())</f>
        <v>-2.3611441498117003E-3</v>
      </c>
      <c r="O44" s="44">
        <f>IFERROR(_xll.qlIndexFixing(ONIndex3M,I44,TRUE,_xll.ohTrigger(RecalcTrigger,Trigger3M)),NA())</f>
        <v>-1.3343311077917974E-3</v>
      </c>
      <c r="P44" s="44">
        <f>IFERROR(_xll.qlIndexFixing(ONIndex6M,I44,TRUE,_xll.ohTrigger(RecalcTrigger,Trigger6M)),NA())</f>
        <v>-2.7252546006550915E-4</v>
      </c>
      <c r="Q44" s="183">
        <f>IFERROR(_xll.qlIndexFixing(ONIndex1Y,I44,TRUE,_xll.ohTrigger(RecalcTrigger,Trigger1Y)),NA())</f>
        <v>8.5191129092443418E-4</v>
      </c>
    </row>
    <row r="45" spans="2:17" x14ac:dyDescent="0.2">
      <c r="B45" s="39" t="s">
        <v>17</v>
      </c>
      <c r="D45" s="42">
        <f>_xll.qlCalendarAdvance(Calendar,$D44,B45,"f",FALSE)</f>
        <v>42416</v>
      </c>
      <c r="E45" s="177">
        <f>_xll.qlInterestRateIndexValueDate(IndexON,D45)</f>
        <v>42416</v>
      </c>
      <c r="F45" s="193">
        <f>IFERROR(_xll.qlIndexFixing(IndexON,D45,TRUE,_xll.ohTrigger(RecalcTrigger,TriggerON)),NA())</f>
        <v>-2.3880756404759396E-3</v>
      </c>
      <c r="H45" s="42">
        <f>_xll.qlCalendarAdvance(Calendar,$H44,B45,"f",FALSE)</f>
        <v>42416</v>
      </c>
      <c r="I45" s="177">
        <f>_xll.qlInterestRateIndexValueDate(Index1M,$H45)</f>
        <v>42418</v>
      </c>
      <c r="J45" s="182">
        <f>IFERROR(_xll.qlIndexFixing(Index1M,$H45,TRUE,_xll.ohTrigger(RecalcTrigger,Trigger1M)),NA())</f>
        <v>-2.3573532159212201E-3</v>
      </c>
      <c r="K45" s="44">
        <f>IFERROR(_xll.qlIndexFixing(Index3M,H45,TRUE,_xll.ohTrigger(RecalcTrigger,Trigger3M)),NA())</f>
        <v>-1.5155378447415657E-3</v>
      </c>
      <c r="L45" s="44">
        <f>IFERROR(_xll.qlIndexFixing(Index6M,$H45,TRUE,_xll.ohTrigger(RecalcTrigger,Trigger6M)),NA())</f>
        <v>-5.5004039607734205E-4</v>
      </c>
      <c r="M45" s="183">
        <f>IFERROR(_xll.qlIndexFixing(Index1Y,$H45,TRUE,_xll.ohTrigger(RecalcTrigger,Trigger1Y)),NA())</f>
        <v>5.3405650506085326E-4</v>
      </c>
      <c r="N45" s="182">
        <f>IFERROR(_xll.qlIndexFixing(ONIndex1M,I45,TRUE,_xll.ohTrigger(RecalcTrigger,Trigger1M)),NA())</f>
        <v>-2.3605354004674339E-3</v>
      </c>
      <c r="O45" s="44">
        <f>IFERROR(_xll.qlIndexFixing(ONIndex3M,I45,TRUE,_xll.ohTrigger(RecalcTrigger,Trigger3M)),NA())</f>
        <v>-1.3344869277220894E-3</v>
      </c>
      <c r="P45" s="44">
        <f>IFERROR(_xll.qlIndexFixing(ONIndex6M,I45,TRUE,_xll.ohTrigger(RecalcTrigger,Trigger6M)),NA())</f>
        <v>-2.724095727790754E-4</v>
      </c>
      <c r="Q45" s="183">
        <f>IFERROR(_xll.qlIndexFixing(ONIndex1Y,I45,TRUE,_xll.ohTrigger(RecalcTrigger,Trigger1Y)),NA())</f>
        <v>8.519092749637025E-4</v>
      </c>
    </row>
    <row r="46" spans="2:17" x14ac:dyDescent="0.2">
      <c r="B46" s="39" t="s">
        <v>17</v>
      </c>
      <c r="D46" s="42">
        <f>_xll.qlCalendarAdvance(Calendar,$D45,B46,"f",FALSE)</f>
        <v>42417</v>
      </c>
      <c r="E46" s="177">
        <f>_xll.qlInterestRateIndexValueDate(IndexON,D46)</f>
        <v>42417</v>
      </c>
      <c r="F46" s="193">
        <f>IFERROR(_xll.qlIndexFixing(IndexON,D46,TRUE,_xll.ohTrigger(RecalcTrigger,TriggerON)),NA())</f>
        <v>-2.389960731759011E-3</v>
      </c>
      <c r="H46" s="42">
        <f>_xll.qlCalendarAdvance(Calendar,$H45,B46,"f",FALSE)</f>
        <v>42417</v>
      </c>
      <c r="I46" s="177">
        <f>_xll.qlInterestRateIndexValueDate(Index1M,$H46)</f>
        <v>42419</v>
      </c>
      <c r="J46" s="182">
        <f>IFERROR(_xll.qlIndexFixing(Index1M,$H46,TRUE,_xll.ohTrigger(RecalcTrigger,Trigger1M)),NA())</f>
        <v>-2.3608711901215809E-3</v>
      </c>
      <c r="K46" s="44">
        <f>IFERROR(_xll.qlIndexFixing(Index3M,H46,TRUE,_xll.ohTrigger(RecalcTrigger,Trigger3M)),NA())</f>
        <v>-1.5188417372327123E-3</v>
      </c>
      <c r="L46" s="44">
        <f>IFERROR(_xll.qlIndexFixing(Index6M,$H46,TRUE,_xll.ohTrigger(RecalcTrigger,Trigger6M)),NA())</f>
        <v>-5.5247557558988627E-4</v>
      </c>
      <c r="M46" s="183">
        <f>IFERROR(_xll.qlIndexFixing(Index1Y,$H46,TRUE,_xll.ohTrigger(RecalcTrigger,Trigger1Y)),NA())</f>
        <v>5.3318915947248165E-4</v>
      </c>
      <c r="N46" s="182">
        <f>IFERROR(_xll.qlIndexFixing(ONIndex1M,I46,TRUE,_xll.ohTrigger(RecalcTrigger,Trigger1M)),NA())</f>
        <v>-2.3591074861606387E-3</v>
      </c>
      <c r="O46" s="44">
        <f>IFERROR(_xll.qlIndexFixing(ONIndex3M,I46,TRUE,_xll.ohTrigger(RecalcTrigger,Trigger3M)),NA())</f>
        <v>-1.3360539105855551E-3</v>
      </c>
      <c r="P46" s="44">
        <f>IFERROR(_xll.qlIndexFixing(ONIndex6M,I46,TRUE,_xll.ohTrigger(RecalcTrigger,Trigger6M)),NA())</f>
        <v>-2.7369425110279622E-4</v>
      </c>
      <c r="Q46" s="183">
        <f>IFERROR(_xll.qlIndexFixing(ONIndex1Y,I46,TRUE,_xll.ohTrigger(RecalcTrigger,Trigger1Y)),NA())</f>
        <v>8.519092749637025E-4</v>
      </c>
    </row>
    <row r="47" spans="2:17" x14ac:dyDescent="0.2">
      <c r="B47" s="39" t="s">
        <v>17</v>
      </c>
      <c r="D47" s="42">
        <f>_xll.qlCalendarAdvance(Calendar,$D46,B47,"f",FALSE)</f>
        <v>42418</v>
      </c>
      <c r="E47" s="177">
        <f>_xll.qlInterestRateIndexValueDate(IndexON,D47)</f>
        <v>42418</v>
      </c>
      <c r="F47" s="193">
        <f>IFERROR(_xll.qlIndexFixing(IndexON,D47,TRUE,_xll.ohTrigger(RecalcTrigger,TriggerON)),NA())</f>
        <v>-2.3916612990859676E-3</v>
      </c>
      <c r="H47" s="42">
        <f>_xll.qlCalendarAdvance(Calendar,$H46,B47,"f",FALSE)</f>
        <v>42418</v>
      </c>
      <c r="I47" s="177">
        <f>_xll.qlInterestRateIndexValueDate(Index1M,$H47)</f>
        <v>42422</v>
      </c>
      <c r="J47" s="182">
        <f>IFERROR(_xll.qlIndexFixing(Index1M,$H47,TRUE,_xll.ohTrigger(RecalcTrigger,Trigger1M)),NA())</f>
        <v>-2.3625331231788269E-3</v>
      </c>
      <c r="K47" s="44">
        <f>IFERROR(_xll.qlIndexFixing(Index3M,H47,TRUE,_xll.ohTrigger(RecalcTrigger,Trigger3M)),NA())</f>
        <v>-1.5300000000017223E-3</v>
      </c>
      <c r="L47" s="44">
        <f>IFERROR(_xll.qlIndexFixing(Index6M,$H47,TRUE,_xll.ohTrigger(RecalcTrigger,Trigger6M)),NA())</f>
        <v>-5.6000000000858781E-4</v>
      </c>
      <c r="M47" s="183">
        <f>IFERROR(_xll.qlIndexFixing(Index1Y,$H47,TRUE,_xll.ohTrigger(RecalcTrigger,Trigger1Y)),NA())</f>
        <v>5.3000000000004324E-4</v>
      </c>
      <c r="N47" s="182">
        <f>IFERROR(_xll.qlIndexFixing(ONIndex1M,I47,TRUE,_xll.ohTrigger(RecalcTrigger,Trigger1M)),NA())</f>
        <v>-2.3576813675774133E-3</v>
      </c>
      <c r="O47" s="44">
        <f>IFERROR(_xll.qlIndexFixing(ONIndex3M,I47,TRUE,_xll.ohTrigger(RecalcTrigger,Trigger3M)),NA())</f>
        <v>-1.3377754630861105E-3</v>
      </c>
      <c r="P47" s="44">
        <f>IFERROR(_xll.qlIndexFixing(ONIndex6M,I47,TRUE,_xll.ohTrigger(RecalcTrigger,Trigger6M)),NA())</f>
        <v>-2.75137247665036E-4</v>
      </c>
      <c r="Q47" s="183">
        <f>IFERROR(_xll.qlIndexFixing(ONIndex1Y,I47,TRUE,_xll.ohTrigger(RecalcTrigger,Trigger1Y)),NA())</f>
        <v>8.519092749637025E-4</v>
      </c>
    </row>
    <row r="48" spans="2:17" x14ac:dyDescent="0.2">
      <c r="B48" s="39" t="s">
        <v>17</v>
      </c>
      <c r="D48" s="42">
        <f>_xll.qlCalendarAdvance(Calendar,$D47,B48,"f",FALSE)</f>
        <v>42419</v>
      </c>
      <c r="E48" s="177">
        <f>_xll.qlInterestRateIndexValueDate(IndexON,D48)</f>
        <v>42419</v>
      </c>
      <c r="F48" s="193">
        <f>IFERROR(_xll.qlIndexFixing(IndexON,D48,TRUE,_xll.ohTrigger(RecalcTrigger,TriggerON)),NA())</f>
        <v>-2.3943735036402458E-3</v>
      </c>
      <c r="H48" s="42">
        <f>_xll.qlCalendarAdvance(Calendar,$H47,B48,"f",FALSE)</f>
        <v>42419</v>
      </c>
      <c r="I48" s="177">
        <f>_xll.qlInterestRateIndexValueDate(Index1M,$H48)</f>
        <v>42423</v>
      </c>
      <c r="J48" s="182">
        <f>IFERROR(_xll.qlIndexFixing(Index1M,$H48,TRUE,_xll.ohTrigger(RecalcTrigger,Trigger1M)),NA())</f>
        <v>-2.364477543006734E-3</v>
      </c>
      <c r="K48" s="44">
        <f>IFERROR(_xll.qlIndexFixing(Index3M,H48,TRUE,_xll.ohTrigger(RecalcTrigger,Trigger3M)),NA())</f>
        <v>-1.5321780471144741E-3</v>
      </c>
      <c r="L48" s="44">
        <f>IFERROR(_xll.qlIndexFixing(Index6M,$H48,TRUE,_xll.ohTrigger(RecalcTrigger,Trigger6M)),NA())</f>
        <v>-5.6259108135367465E-4</v>
      </c>
      <c r="M48" s="183">
        <f>IFERROR(_xll.qlIndexFixing(Index1Y,$H48,TRUE,_xll.ohTrigger(RecalcTrigger,Trigger1Y)),NA())</f>
        <v>5.2888708126582449E-4</v>
      </c>
      <c r="N48" s="182">
        <f>IFERROR(_xll.qlIndexFixing(ONIndex1M,I48,TRUE,_xll.ohTrigger(RecalcTrigger,Trigger1M)),NA())</f>
        <v>-2.3562838874857661E-3</v>
      </c>
      <c r="O48" s="44">
        <f>IFERROR(_xll.qlIndexFixing(ONIndex3M,I48,TRUE,_xll.ohTrigger(RecalcTrigger,Trigger3M)),NA())</f>
        <v>-1.3396634320672618E-3</v>
      </c>
      <c r="P48" s="44">
        <f>IFERROR(_xll.qlIndexFixing(ONIndex6M,I48,TRUE,_xll.ohTrigger(RecalcTrigger,Trigger6M)),NA())</f>
        <v>-2.7675055651155134E-4</v>
      </c>
      <c r="Q48" s="183">
        <f>IFERROR(_xll.qlIndexFixing(ONIndex1Y,I48,TRUE,_xll.ohTrigger(RecalcTrigger,Trigger1Y)),NA())</f>
        <v>8.519092749637025E-4</v>
      </c>
    </row>
    <row r="49" spans="2:17" x14ac:dyDescent="0.2">
      <c r="B49" s="39" t="s">
        <v>17</v>
      </c>
      <c r="D49" s="42">
        <f>_xll.qlCalendarAdvance(Calendar,$D48,B49,"f",FALSE)</f>
        <v>42422</v>
      </c>
      <c r="E49" s="177">
        <f>_xll.qlInterestRateIndexValueDate(IndexON,D49)</f>
        <v>42422</v>
      </c>
      <c r="F49" s="193">
        <f>IFERROR(_xll.qlIndexFixing(IndexON,D49,TRUE,_xll.ohTrigger(RecalcTrigger,TriggerON)),NA())</f>
        <v>-2.3964596756220757E-3</v>
      </c>
      <c r="H49" s="42">
        <f>_xll.qlCalendarAdvance(Calendar,$H48,B49,"f",FALSE)</f>
        <v>42422</v>
      </c>
      <c r="I49" s="177">
        <f>_xll.qlInterestRateIndexValueDate(Index1M,$H49)</f>
        <v>42424</v>
      </c>
      <c r="J49" s="182">
        <f>IFERROR(_xll.qlIndexFixing(Index1M,$H49,TRUE,_xll.ohTrigger(RecalcTrigger,Trigger1M)),NA())</f>
        <v>-2.3667388273334185E-3</v>
      </c>
      <c r="K49" s="44">
        <f>IFERROR(_xll.qlIndexFixing(Index3M,H49,TRUE,_xll.ohTrigger(RecalcTrigger,Trigger3M)),NA())</f>
        <v>-1.5355386070816657E-3</v>
      </c>
      <c r="L49" s="44">
        <f>IFERROR(_xll.qlIndexFixing(Index6M,$H49,TRUE,_xll.ohTrigger(RecalcTrigger,Trigger6M)),NA())</f>
        <v>-5.6521648028928903E-4</v>
      </c>
      <c r="M49" s="183">
        <f>IFERROR(_xll.qlIndexFixing(Index1Y,$H49,TRUE,_xll.ohTrigger(RecalcTrigger,Trigger1Y)),NA())</f>
        <v>5.2780192611495062E-4</v>
      </c>
      <c r="N49" s="182">
        <f>IFERROR(_xll.qlIndexFixing(ONIndex1M,I49,TRUE,_xll.ohTrigger(RecalcTrigger,Trigger1M)),NA())</f>
        <v>-2.3537032136777825E-3</v>
      </c>
      <c r="O49" s="44">
        <f>IFERROR(_xll.qlIndexFixing(ONIndex3M,I49,TRUE,_xll.ohTrigger(RecalcTrigger,Trigger3M)),NA())</f>
        <v>-1.3440483089954824E-3</v>
      </c>
      <c r="P49" s="44">
        <f>IFERROR(_xll.qlIndexFixing(ONIndex6M,I49,TRUE,_xll.ohTrigger(RecalcTrigger,Trigger6M)),NA())</f>
        <v>-2.8060463075796349E-4</v>
      </c>
      <c r="Q49" s="183">
        <f>IFERROR(_xll.qlIndexFixing(ONIndex1Y,I49,TRUE,_xll.ohTrigger(RecalcTrigger,Trigger1Y)),NA())</f>
        <v>8.5191129092443418E-4</v>
      </c>
    </row>
    <row r="50" spans="2:17" x14ac:dyDescent="0.2">
      <c r="B50" s="39" t="s">
        <v>17</v>
      </c>
      <c r="D50" s="42">
        <f>_xll.qlCalendarAdvance(Calendar,$D49,B50,"f",FALSE)</f>
        <v>42423</v>
      </c>
      <c r="E50" s="177">
        <f>_xll.qlInterestRateIndexValueDate(IndexON,D50)</f>
        <v>42423</v>
      </c>
      <c r="F50" s="193">
        <f>IFERROR(_xll.qlIndexFixing(IndexON,D50,TRUE,_xll.ohTrigger(RecalcTrigger,TriggerON)),NA())</f>
        <v>-2.3975107247897753E-3</v>
      </c>
      <c r="H50" s="42">
        <f>_xll.qlCalendarAdvance(Calendar,$H49,B50,"f",FALSE)</f>
        <v>42423</v>
      </c>
      <c r="I50" s="177">
        <f>_xll.qlInterestRateIndexValueDate(Index1M,$H50)</f>
        <v>42425</v>
      </c>
      <c r="J50" s="182">
        <f>IFERROR(_xll.qlIndexFixing(Index1M,$H50,TRUE,_xll.ohTrigger(RecalcTrigger,Trigger1M)),NA())</f>
        <v>-2.3790897650091936E-3</v>
      </c>
      <c r="K50" s="44">
        <f>IFERROR(_xll.qlIndexFixing(Index3M,H50,TRUE,_xll.ohTrigger(RecalcTrigger,Trigger3M)),NA())</f>
        <v>-1.5389009414246146E-3</v>
      </c>
      <c r="L50" s="44">
        <f>IFERROR(_xll.qlIndexFixing(Index6M,$H50,TRUE,_xll.ohTrigger(RecalcTrigger,Trigger6M)),NA())</f>
        <v>-5.6787332396995307E-4</v>
      </c>
      <c r="M50" s="183">
        <f>IFERROR(_xll.qlIndexFixing(Index1Y,$H50,TRUE,_xll.ohTrigger(RecalcTrigger,Trigger1Y)),NA())</f>
        <v>5.2649786635200241E-4</v>
      </c>
      <c r="N50" s="182">
        <f>IFERROR(_xll.qlIndexFixing(ONIndex1M,I50,TRUE,_xll.ohTrigger(RecalcTrigger,Trigger1M)),NA())</f>
        <v>-2.351517207035414E-3</v>
      </c>
      <c r="O50" s="44">
        <f>IFERROR(_xll.qlIndexFixing(ONIndex3M,I50,TRUE,_xll.ohTrigger(RecalcTrigger,Trigger3M)),NA())</f>
        <v>-5.5711763990107244E-4</v>
      </c>
      <c r="P50" s="44">
        <f>IFERROR(_xll.qlIndexFixing(ONIndex6M,I50,TRUE,_xll.ohTrigger(RecalcTrigger,Trigger6M)),NA())</f>
        <v>5.0685432842811906E-4</v>
      </c>
      <c r="Q50" s="183">
        <f>IFERROR(_xll.qlIndexFixing(ONIndex1Y,I50,TRUE,_xll.ohTrigger(RecalcTrigger,Trigger1Y)),NA())</f>
        <v>8.519092749637025E-4</v>
      </c>
    </row>
    <row r="51" spans="2:17" x14ac:dyDescent="0.2">
      <c r="B51" s="39" t="s">
        <v>17</v>
      </c>
      <c r="D51" s="42">
        <f>_xll.qlCalendarAdvance(Calendar,$D50,B51,"f",FALSE)</f>
        <v>42424</v>
      </c>
      <c r="E51" s="177">
        <f>_xll.qlInterestRateIndexValueDate(IndexON,D51)</f>
        <v>42424</v>
      </c>
      <c r="F51" s="193">
        <f>IFERROR(_xll.qlIndexFixing(IndexON,D51,TRUE,_xll.ohTrigger(RecalcTrigger,TriggerON)),NA())</f>
        <v>-2.3987782496348586E-3</v>
      </c>
      <c r="H51" s="42">
        <f>_xll.qlCalendarAdvance(Calendar,$H50,B51,"f",FALSE)</f>
        <v>42424</v>
      </c>
      <c r="I51" s="177">
        <f>_xll.qlInterestRateIndexValueDate(Index1M,$H51)</f>
        <v>42426</v>
      </c>
      <c r="J51" s="182">
        <f>IFERROR(_xll.qlIndexFixing(Index1M,$H51,TRUE,_xll.ohTrigger(RecalcTrigger,Trigger1M)),NA())</f>
        <v>-2.3798180251456691E-3</v>
      </c>
      <c r="K51" s="44">
        <f>IFERROR(_xll.qlIndexFixing(Index3M,H51,TRUE,_xll.ohTrigger(RecalcTrigger,Trigger3M)),NA())</f>
        <v>-1.54226412714209E-3</v>
      </c>
      <c r="L51" s="44">
        <f>IFERROR(_xll.qlIndexFixing(Index6M,$H51,TRUE,_xll.ohTrigger(RecalcTrigger,Trigger6M)),NA())</f>
        <v>-5.7055863565088174E-4</v>
      </c>
      <c r="M51" s="183">
        <f>IFERROR(_xll.qlIndexFixing(Index1Y,$H51,TRUE,_xll.ohTrigger(RecalcTrigger,Trigger1Y)),NA())</f>
        <v>5.2560994295334693E-4</v>
      </c>
      <c r="N51" s="182">
        <f>IFERROR(_xll.qlIndexFixing(ONIndex1M,I51,TRUE,_xll.ohTrigger(RecalcTrigger,Trigger1M)),NA())</f>
        <v>-2.3506655610416871E-3</v>
      </c>
      <c r="O51" s="44">
        <f>IFERROR(_xll.qlIndexFixing(ONIndex3M,I51,TRUE,_xll.ohTrigger(RecalcTrigger,Trigger3M)),NA())</f>
        <v>-1.3520141715783751E-3</v>
      </c>
      <c r="P51" s="44">
        <f>IFERROR(_xll.qlIndexFixing(ONIndex6M,I51,TRUE,_xll.ohTrigger(RecalcTrigger,Trigger6M)),NA())</f>
        <v>-2.8779156138192263E-4</v>
      </c>
      <c r="Q51" s="183">
        <f>IFERROR(_xll.qlIndexFixing(ONIndex1Y,I51,TRUE,_xll.ohTrigger(RecalcTrigger,Trigger1Y)),NA())</f>
        <v>8.519092749637025E-4</v>
      </c>
    </row>
    <row r="52" spans="2:17" x14ac:dyDescent="0.2">
      <c r="B52" s="39" t="s">
        <v>17</v>
      </c>
      <c r="D52" s="42">
        <f>_xll.qlCalendarAdvance(Calendar,$D51,B52,"f",FALSE)</f>
        <v>42425</v>
      </c>
      <c r="E52" s="177">
        <f>_xll.qlInterestRateIndexValueDate(IndexON,D52)</f>
        <v>42425</v>
      </c>
      <c r="F52" s="193">
        <f>IFERROR(_xll.qlIndexFixing(IndexON,D52,TRUE,_xll.ohTrigger(RecalcTrigger,TriggerON)),NA())</f>
        <v>-2.4002764464414739E-3</v>
      </c>
      <c r="H52" s="42">
        <f>_xll.qlCalendarAdvance(Calendar,$H51,B52,"f",FALSE)</f>
        <v>42425</v>
      </c>
      <c r="I52" s="177">
        <f>_xll.qlInterestRateIndexValueDate(Index1M,$H52)</f>
        <v>42429</v>
      </c>
      <c r="J52" s="182">
        <f>IFERROR(_xll.qlIndexFixing(Index1M,$H52,TRUE,_xll.ohTrigger(RecalcTrigger,Trigger1M)),NA())</f>
        <v>-2.3882363747444154E-3</v>
      </c>
      <c r="K52" s="44">
        <f>IFERROR(_xll.qlIndexFixing(Index3M,H52,TRUE,_xll.ohTrigger(RecalcTrigger,Trigger3M)),NA())</f>
        <v>-1.5545094564201781E-3</v>
      </c>
      <c r="L52" s="44">
        <f>IFERROR(_xll.qlIndexFixing(Index6M,$H52,TRUE,_xll.ohTrigger(RecalcTrigger,Trigger6M)),NA())</f>
        <v>-5.8106253452164854E-4</v>
      </c>
      <c r="M52" s="183">
        <f>IFERROR(_xll.qlIndexFixing(Index1Y,$H52,TRUE,_xll.ohTrigger(RecalcTrigger,Trigger1Y)),NA())</f>
        <v>5.2284690125316258E-4</v>
      </c>
      <c r="N52" s="182">
        <f>IFERROR(_xll.qlIndexFixing(ONIndex1M,I52,TRUE,_xll.ohTrigger(RecalcTrigger,Trigger1M)),NA())</f>
        <v>-2.3500036101076205E-3</v>
      </c>
      <c r="O52" s="44">
        <f>IFERROR(_xll.qlIndexFixing(ONIndex3M,I52,TRUE,_xll.ohTrigger(RecalcTrigger,Trigger3M)),NA())</f>
        <v>-1.3551494277930232E-3</v>
      </c>
      <c r="P52" s="44">
        <f>IFERROR(_xll.qlIndexFixing(ONIndex6M,I52,TRUE,_xll.ohTrigger(RecalcTrigger,Trigger6M)),NA())</f>
        <v>-2.9067861058162947E-4</v>
      </c>
      <c r="Q52" s="183">
        <f>IFERROR(_xll.qlIndexFixing(ONIndex1Y,I52,TRUE,_xll.ohTrigger(RecalcTrigger,Trigger1Y)),NA())</f>
        <v>8.519092749637025E-4</v>
      </c>
    </row>
    <row r="53" spans="2:17" x14ac:dyDescent="0.2">
      <c r="B53" s="39" t="s">
        <v>17</v>
      </c>
      <c r="D53" s="42">
        <f>_xll.qlCalendarAdvance(Calendar,$D52,B53,"f",FALSE)</f>
        <v>42426</v>
      </c>
      <c r="E53" s="177">
        <f>_xll.qlInterestRateIndexValueDate(IndexON,D53)</f>
        <v>42426</v>
      </c>
      <c r="F53" s="193">
        <f>IFERROR(_xll.qlIndexFixing(IndexON,D53,TRUE,_xll.ohTrigger(RecalcTrigger,TriggerON)),NA())</f>
        <v>-2.4040966735094926E-3</v>
      </c>
      <c r="H53" s="42">
        <f>_xll.qlCalendarAdvance(Calendar,$H52,B53,"f",FALSE)</f>
        <v>42426</v>
      </c>
      <c r="I53" s="177">
        <f>_xll.qlInterestRateIndexValueDate(Index1M,$H53)</f>
        <v>42430</v>
      </c>
      <c r="J53" s="182">
        <f>IFERROR(_xll.qlIndexFixing(Index1M,$H53,TRUE,_xll.ohTrigger(RecalcTrigger,Trigger1M)),NA())</f>
        <v>-2.392393864740557E-3</v>
      </c>
      <c r="K53" s="44">
        <f>IFERROR(_xll.qlIndexFixing(Index3M,H53,TRUE,_xll.ohTrigger(RecalcTrigger,Trigger3M)),NA())</f>
        <v>-1.5664507100943139E-3</v>
      </c>
      <c r="L53" s="44">
        <f>IFERROR(_xll.qlIndexFixing(Index6M,$H53,TRUE,_xll.ohTrigger(RecalcTrigger,Trigger6M)),NA())</f>
        <v>-5.8815313669901149E-4</v>
      </c>
      <c r="M53" s="183">
        <f>IFERROR(_xll.qlIndexFixing(Index1Y,$H53,TRUE,_xll.ohTrigger(RecalcTrigger,Trigger1Y)),NA())</f>
        <v>5.2190421087742968E-4</v>
      </c>
      <c r="N53" s="182">
        <f>IFERROR(_xll.qlIndexFixing(ONIndex1M,I53,TRUE,_xll.ohTrigger(RecalcTrigger,Trigger1M)),NA())</f>
        <v>-2.3495581972809987E-3</v>
      </c>
      <c r="O53" s="44">
        <f>IFERROR(_xll.qlIndexFixing(ONIndex3M,I53,TRUE,_xll.ohTrigger(RecalcTrigger,Trigger3M)),NA())</f>
        <v>-1.3585340297517234E-3</v>
      </c>
      <c r="P53" s="44">
        <f>IFERROR(_xll.qlIndexFixing(ONIndex6M,I53,TRUE,_xll.ohTrigger(RecalcTrigger,Trigger6M)),NA())</f>
        <v>-2.9381992766808196E-4</v>
      </c>
      <c r="Q53" s="183">
        <f>IFERROR(_xll.qlIndexFixing(ONIndex1Y,I53,TRUE,_xll.ohTrigger(RecalcTrigger,Trigger1Y)),NA())</f>
        <v>8.519092749637025E-4</v>
      </c>
    </row>
    <row r="54" spans="2:17" x14ac:dyDescent="0.2">
      <c r="B54" s="39" t="s">
        <v>17</v>
      </c>
      <c r="D54" s="42">
        <f>_xll.qlCalendarAdvance(Calendar,$D53,B54,"f",FALSE)</f>
        <v>42429</v>
      </c>
      <c r="E54" s="177">
        <f>_xll.qlInterestRateIndexValueDate(IndexON,D54)</f>
        <v>42429</v>
      </c>
      <c r="F54" s="193">
        <f>IFERROR(_xll.qlIndexFixing(IndexON,D54,TRUE,_xll.ohTrigger(RecalcTrigger,TriggerON)),NA())</f>
        <v>-1.6168634372171198E-3</v>
      </c>
      <c r="H54" s="42">
        <f>_xll.qlCalendarAdvance(Calendar,$H53,B54,"f",FALSE)</f>
        <v>42429</v>
      </c>
      <c r="I54" s="177">
        <f>_xll.qlInterestRateIndexValueDate(Index1M,$H54)</f>
        <v>42431</v>
      </c>
      <c r="J54" s="182">
        <f>IFERROR(_xll.qlIndexFixing(Index1M,$H54,TRUE,_xll.ohTrigger(RecalcTrigger,Trigger1M)),NA())</f>
        <v>-2.4026927200735608E-3</v>
      </c>
      <c r="K54" s="44">
        <f>IFERROR(_xll.qlIndexFixing(Index3M,H54,TRUE,_xll.ohTrigger(RecalcTrigger,Trigger3M)),NA())</f>
        <v>-1.5697836654829499E-3</v>
      </c>
      <c r="L54" s="44">
        <f>IFERROR(_xll.qlIndexFixing(Index6M,$H54,TRUE,_xll.ohTrigger(RecalcTrigger,Trigger6M)),NA())</f>
        <v>-5.9094803751609829E-4</v>
      </c>
      <c r="M54" s="183">
        <f>IFERROR(_xll.qlIndexFixing(Index1Y,$H54,TRUE,_xll.ohTrigger(RecalcTrigger,Trigger1Y)),NA())</f>
        <v>5.2099186848686267E-4</v>
      </c>
      <c r="N54" s="182">
        <f>IFERROR(_xll.qlIndexFixing(ONIndex1M,I54,TRUE,_xll.ohTrigger(RecalcTrigger,Trigger1M)),NA())</f>
        <v>-2.3495080446656047E-3</v>
      </c>
      <c r="O54" s="44">
        <f>IFERROR(_xll.qlIndexFixing(ONIndex3M,I54,TRUE,_xll.ohTrigger(RecalcTrigger,Trigger3M)),NA())</f>
        <v>-1.3661884370330668E-3</v>
      </c>
      <c r="P54" s="44">
        <f>IFERROR(_xll.qlIndexFixing(ONIndex6M,I54,TRUE,_xll.ohTrigger(RecalcTrigger,Trigger6M)),NA())</f>
        <v>-3.0100983894776334E-4</v>
      </c>
      <c r="Q54" s="183">
        <f>IFERROR(_xll.qlIndexFixing(ONIndex1Y,I54,TRUE,_xll.ohTrigger(RecalcTrigger,Trigger1Y)),NA())</f>
        <v>8.5191129092443418E-4</v>
      </c>
    </row>
    <row r="55" spans="2:17" x14ac:dyDescent="0.2">
      <c r="B55" s="39" t="s">
        <v>17</v>
      </c>
      <c r="D55" s="42">
        <f>_xll.qlCalendarAdvance(Calendar,$D54,B55,"f",FALSE)</f>
        <v>42430</v>
      </c>
      <c r="E55" s="177">
        <f>_xll.qlInterestRateIndexValueDate(IndexON,D55)</f>
        <v>42430</v>
      </c>
      <c r="F55" s="193">
        <f>IFERROR(_xll.qlIndexFixing(IndexON,D55,TRUE,_xll.ohTrigger(RecalcTrigger,TriggerON)),NA())</f>
        <v>-2.4117243815613421E-3</v>
      </c>
      <c r="H55" s="42">
        <f>_xll.qlCalendarAdvance(Calendar,$H54,B55,"f",FALSE)</f>
        <v>42430</v>
      </c>
      <c r="I55" s="177">
        <f>_xll.qlInterestRateIndexValueDate(Index1M,$H55)</f>
        <v>42432</v>
      </c>
      <c r="J55" s="182">
        <f>IFERROR(_xll.qlIndexFixing(Index1M,$H55,TRUE,_xll.ohTrigger(RecalcTrigger,Trigger1M)),NA())</f>
        <v>-2.4043549498789507E-3</v>
      </c>
      <c r="K55" s="44">
        <f>IFERROR(_xll.qlIndexFixing(Index3M,H55,TRUE,_xll.ohTrigger(RecalcTrigger,Trigger3M)),NA())</f>
        <v>-1.5731121458229936E-3</v>
      </c>
      <c r="L55" s="44">
        <f>IFERROR(_xll.qlIndexFixing(Index6M,$H55,TRUE,_xll.ohTrigger(RecalcTrigger,Trigger6M)),NA())</f>
        <v>-5.9607225605664128E-4</v>
      </c>
      <c r="M55" s="183">
        <f>IFERROR(_xll.qlIndexFixing(Index1Y,$H55,TRUE,_xll.ohTrigger(RecalcTrigger,Trigger1Y)),NA())</f>
        <v>5.2011029888729605E-4</v>
      </c>
      <c r="N55" s="182">
        <f>IFERROR(_xll.qlIndexFixing(ONIndex1M,I55,TRUE,_xll.ohTrigger(RecalcTrigger,Trigger1M)),NA())</f>
        <v>-2.3504787813299899E-3</v>
      </c>
      <c r="O55" s="44">
        <f>IFERROR(_xll.qlIndexFixing(ONIndex3M,I55,TRUE,_xll.ohTrigger(RecalcTrigger,Trigger3M)),NA())</f>
        <v>-1.3748028369731102E-3</v>
      </c>
      <c r="P55" s="44">
        <f>IFERROR(_xll.qlIndexFixing(ONIndex6M,I55,TRUE,_xll.ohTrigger(RecalcTrigger,Trigger6M)),NA())</f>
        <v>-3.0916775064060431E-4</v>
      </c>
      <c r="Q55" s="183">
        <f>IFERROR(_xll.qlIndexFixing(ONIndex1Y,I55,TRUE,_xll.ohTrigger(RecalcTrigger,Trigger1Y)),NA())</f>
        <v>8.519092749637025E-4</v>
      </c>
    </row>
    <row r="56" spans="2:17" x14ac:dyDescent="0.2">
      <c r="B56" s="39" t="s">
        <v>17</v>
      </c>
      <c r="D56" s="42">
        <f>_xll.qlCalendarAdvance(Calendar,$D55,B56,"f",FALSE)</f>
        <v>42431</v>
      </c>
      <c r="E56" s="177">
        <f>_xll.qlInterestRateIndexValueDate(IndexON,D56)</f>
        <v>42431</v>
      </c>
      <c r="F56" s="193">
        <f>IFERROR(_xll.qlIndexFixing(IndexON,D56,TRUE,_xll.ohTrigger(RecalcTrigger,TriggerON)),NA())</f>
        <v>-2.4149047330235263E-3</v>
      </c>
      <c r="H56" s="42">
        <f>_xll.qlCalendarAdvance(Calendar,$H55,B56,"f",FALSE)</f>
        <v>42431</v>
      </c>
      <c r="I56" s="177">
        <f>_xll.qlInterestRateIndexValueDate(Index1M,$H56)</f>
        <v>42433</v>
      </c>
      <c r="J56" s="182">
        <f>IFERROR(_xll.qlIndexFixing(Index1M,$H56,TRUE,_xll.ohTrigger(RecalcTrigger,Trigger1M)),NA())</f>
        <v>-2.4061382908423202E-3</v>
      </c>
      <c r="K56" s="44">
        <f>IFERROR(_xll.qlIndexFixing(Index3M,H56,TRUE,_xll.ohTrigger(RecalcTrigger,Trigger3M)),NA())</f>
        <v>-1.5783851259033184E-3</v>
      </c>
      <c r="L56" s="44">
        <f>IFERROR(_xll.qlIndexFixing(Index6M,$H56,TRUE,_xll.ohTrigger(RecalcTrigger,Trigger6M)),NA())</f>
        <v>-5.9770654025424947E-4</v>
      </c>
      <c r="M56" s="183">
        <f>IFERROR(_xll.qlIndexFixing(Index1Y,$H56,TRUE,_xll.ohTrigger(RecalcTrigger,Trigger1Y)),NA())</f>
        <v>5.1947849778181487E-4</v>
      </c>
      <c r="N56" s="182">
        <f>IFERROR(_xll.qlIndexFixing(ONIndex1M,I56,TRUE,_xll.ohTrigger(RecalcTrigger,Trigger1M)),NA())</f>
        <v>-2.3515187002409732E-3</v>
      </c>
      <c r="O56" s="44">
        <f>IFERROR(_xll.qlIndexFixing(ONIndex3M,I56,TRUE,_xll.ohTrigger(RecalcTrigger,Trigger3M)),NA())</f>
        <v>-1.3796118736619789E-3</v>
      </c>
      <c r="P56" s="44">
        <f>IFERROR(_xll.qlIndexFixing(ONIndex6M,I56,TRUE,_xll.ohTrigger(RecalcTrigger,Trigger6M)),NA())</f>
        <v>-3.1376031329077847E-4</v>
      </c>
      <c r="Q56" s="183">
        <f>IFERROR(_xll.qlIndexFixing(ONIndex1Y,I56,TRUE,_xll.ohTrigger(RecalcTrigger,Trigger1Y)),NA())</f>
        <v>8.519092749637025E-4</v>
      </c>
    </row>
    <row r="57" spans="2:17" x14ac:dyDescent="0.2">
      <c r="B57" s="39" t="s">
        <v>17</v>
      </c>
      <c r="D57" s="42">
        <f>_xll.qlCalendarAdvance(Calendar,$D56,B57,"f",FALSE)</f>
        <v>42432</v>
      </c>
      <c r="E57" s="177">
        <f>_xll.qlInterestRateIndexValueDate(IndexON,D57)</f>
        <v>42432</v>
      </c>
      <c r="F57" s="193">
        <f>IFERROR(_xll.qlIndexFixing(IndexON,D57,TRUE,_xll.ohTrigger(RecalcTrigger,TriggerON)),NA())</f>
        <v>-2.418415130516216E-3</v>
      </c>
      <c r="H57" s="42">
        <f>_xll.qlCalendarAdvance(Calendar,$H56,B57,"f",FALSE)</f>
        <v>42432</v>
      </c>
      <c r="I57" s="177">
        <f>_xll.qlInterestRateIndexValueDate(Index1M,$H57)</f>
        <v>42436</v>
      </c>
      <c r="J57" s="182">
        <f>IFERROR(_xll.qlIndexFixing(Index1M,$H57,TRUE,_xll.ohTrigger(RecalcTrigger,Trigger1M)),NA())</f>
        <v>-2.4214589187235023E-3</v>
      </c>
      <c r="K57" s="44">
        <f>IFERROR(_xll.qlIndexFixing(Index3M,H57,TRUE,_xll.ohTrigger(RecalcTrigger,Trigger3M)),NA())</f>
        <v>-1.5863487363153718E-3</v>
      </c>
      <c r="L57" s="44">
        <f>IFERROR(_xll.qlIndexFixing(Index6M,$H57,TRUE,_xll.ohTrigger(RecalcTrigger,Trigger6M)),NA())</f>
        <v>-6.0490220128623067E-4</v>
      </c>
      <c r="M57" s="183">
        <f>IFERROR(_xll.qlIndexFixing(Index1Y,$H57,TRUE,_xll.ohTrigger(RecalcTrigger,Trigger1Y)),NA())</f>
        <v>5.1690031191955544E-4</v>
      </c>
      <c r="N57" s="182">
        <f>IFERROR(_xll.qlIndexFixing(ONIndex1M,I57,TRUE,_xll.ohTrigger(RecalcTrigger,Trigger1M)),NA())</f>
        <v>-2.3529362138274834E-3</v>
      </c>
      <c r="O57" s="44">
        <f>IFERROR(_xll.qlIndexFixing(ONIndex3M,I57,TRUE,_xll.ohTrigger(RecalcTrigger,Trigger3M)),NA())</f>
        <v>-1.3847413383549778E-3</v>
      </c>
      <c r="P57" s="44">
        <f>IFERROR(_xll.qlIndexFixing(ONIndex6M,I57,TRUE,_xll.ohTrigger(RecalcTrigger,Trigger6M)),NA())</f>
        <v>-3.186791062237404E-4</v>
      </c>
      <c r="Q57" s="183">
        <f>IFERROR(_xll.qlIndexFixing(ONIndex1Y,I57,TRUE,_xll.ohTrigger(RecalcTrigger,Trigger1Y)),NA())</f>
        <v>8.519092749637025E-4</v>
      </c>
    </row>
    <row r="58" spans="2:17" x14ac:dyDescent="0.2">
      <c r="B58" s="39" t="s">
        <v>17</v>
      </c>
      <c r="D58" s="42">
        <f>_xll.qlCalendarAdvance(Calendar,$D57,B58,"f",FALSE)</f>
        <v>42433</v>
      </c>
      <c r="E58" s="177">
        <f>_xll.qlInterestRateIndexValueDate(IndexON,D58)</f>
        <v>42433</v>
      </c>
      <c r="F58" s="193">
        <f>IFERROR(_xll.qlIndexFixing(IndexON,D58,TRUE,_xll.ohTrigger(RecalcTrigger,TriggerON)),NA())</f>
        <v>-2.4265907043341528E-3</v>
      </c>
      <c r="H58" s="42">
        <f>_xll.qlCalendarAdvance(Calendar,$H57,B58,"f",FALSE)</f>
        <v>42433</v>
      </c>
      <c r="I58" s="177">
        <f>_xll.qlInterestRateIndexValueDate(Index1M,$H58)</f>
        <v>42437</v>
      </c>
      <c r="J58" s="182">
        <f>IFERROR(_xll.qlIndexFixing(Index1M,$H58,TRUE,_xll.ohTrigger(RecalcTrigger,Trigger1M)),NA())</f>
        <v>-2.4268312130812644E-3</v>
      </c>
      <c r="K58" s="44">
        <f>IFERROR(_xll.qlIndexFixing(Index3M,H58,TRUE,_xll.ohTrigger(RecalcTrigger,Trigger3M)),NA())</f>
        <v>-1.5896295234890427E-3</v>
      </c>
      <c r="L58" s="44">
        <f>IFERROR(_xll.qlIndexFixing(Index6M,$H58,TRUE,_xll.ohTrigger(RecalcTrigger,Trigger6M)),NA())</f>
        <v>-6.0766135492266711E-4</v>
      </c>
      <c r="M58" s="183">
        <f>IFERROR(_xll.qlIndexFixing(Index1Y,$H58,TRUE,_xll.ohTrigger(RecalcTrigger,Trigger1Y)),NA())</f>
        <v>5.1617904576721745E-4</v>
      </c>
      <c r="N58" s="182">
        <f>IFERROR(_xll.qlIndexFixing(ONIndex1M,I58,TRUE,_xll.ohTrigger(RecalcTrigger,Trigger1M)),NA())</f>
        <v>-2.3547581649374649E-3</v>
      </c>
      <c r="O58" s="44">
        <f>IFERROR(_xll.qlIndexFixing(ONIndex3M,I58,TRUE,_xll.ohTrigger(RecalcTrigger,Trigger3M)),NA())</f>
        <v>-1.3902030784551656E-3</v>
      </c>
      <c r="P58" s="44">
        <f>IFERROR(_xll.qlIndexFixing(ONIndex6M,I58,TRUE,_xll.ohTrigger(RecalcTrigger,Trigger6M)),NA())</f>
        <v>-3.2393612300563035E-4</v>
      </c>
      <c r="Q58" s="183">
        <f>IFERROR(_xll.qlIndexFixing(ONIndex1Y,I58,TRUE,_xll.ohTrigger(RecalcTrigger,Trigger1Y)),NA())</f>
        <v>8.519092749637025E-4</v>
      </c>
    </row>
    <row r="59" spans="2:17" x14ac:dyDescent="0.2">
      <c r="B59" s="39" t="s">
        <v>17</v>
      </c>
      <c r="D59" s="42">
        <f>_xll.qlCalendarAdvance(Calendar,$D58,B59,"f",FALSE)</f>
        <v>42436</v>
      </c>
      <c r="E59" s="177">
        <f>_xll.qlInterestRateIndexValueDate(IndexON,D59)</f>
        <v>42436</v>
      </c>
      <c r="F59" s="193">
        <f>IFERROR(_xll.qlIndexFixing(IndexON,D59,TRUE,_xll.ohTrigger(RecalcTrigger,TriggerON)),NA())</f>
        <v>-2.4360411082335887E-3</v>
      </c>
      <c r="H59" s="42">
        <f>_xll.qlCalendarAdvance(Calendar,$H58,B59,"f",FALSE)</f>
        <v>42436</v>
      </c>
      <c r="I59" s="177">
        <f>_xll.qlInterestRateIndexValueDate(Index1M,$H59)</f>
        <v>42438</v>
      </c>
      <c r="J59" s="182">
        <f>IFERROR(_xll.qlIndexFixing(Index1M,$H59,TRUE,_xll.ohTrigger(RecalcTrigger,Trigger1M)),NA())</f>
        <v>-2.4379872281775732E-3</v>
      </c>
      <c r="K59" s="44">
        <f>IFERROR(_xll.qlIndexFixing(Index3M,H59,TRUE,_xll.ohTrigger(RecalcTrigger,Trigger3M)),NA())</f>
        <v>-1.5928950023433189E-3</v>
      </c>
      <c r="L59" s="44">
        <f>IFERROR(_xll.qlIndexFixing(Index6M,$H59,TRUE,_xll.ohTrigger(RecalcTrigger,Trigger6M)),NA())</f>
        <v>-6.1040026563763394E-4</v>
      </c>
      <c r="M59" s="183">
        <f>IFERROR(_xll.qlIndexFixing(Index1Y,$H59,TRUE,_xll.ohTrigger(RecalcTrigger,Trigger1Y)),NA())</f>
        <v>5.1549114168480807E-4</v>
      </c>
      <c r="N59" s="182">
        <f>IFERROR(_xll.qlIndexFixing(ONIndex1M,I59,TRUE,_xll.ohTrigger(RecalcTrigger,Trigger1M)),NA())</f>
        <v>-2.3598689364501269E-3</v>
      </c>
      <c r="O59" s="44">
        <f>IFERROR(_xll.qlIndexFixing(ONIndex3M,I59,TRUE,_xll.ohTrigger(RecalcTrigger,Trigger3M)),NA())</f>
        <v>-1.4022879146935452E-3</v>
      </c>
      <c r="P59" s="44">
        <f>IFERROR(_xll.qlIndexFixing(ONIndex6M,I59,TRUE,_xll.ohTrigger(RecalcTrigger,Trigger6M)),NA())</f>
        <v>-3.3563722514617922E-4</v>
      </c>
      <c r="Q59" s="183">
        <f>IFERROR(_xll.qlIndexFixing(ONIndex1Y,I59,TRUE,_xll.ohTrigger(RecalcTrigger,Trigger1Y)),NA())</f>
        <v>8.5191129092443418E-4</v>
      </c>
    </row>
    <row r="60" spans="2:17" x14ac:dyDescent="0.2">
      <c r="B60" s="39" t="s">
        <v>17</v>
      </c>
      <c r="D60" s="42">
        <f>_xll.qlCalendarAdvance(Calendar,$D59,B60,"f",FALSE)</f>
        <v>42437</v>
      </c>
      <c r="E60" s="177">
        <f>_xll.qlInterestRateIndexValueDate(IndexON,D60)</f>
        <v>42437</v>
      </c>
      <c r="F60" s="193">
        <f>IFERROR(_xll.qlIndexFixing(IndexON,D60,TRUE,_xll.ohTrigger(RecalcTrigger,TriggerON)),NA())</f>
        <v>-2.4414146812201665E-3</v>
      </c>
      <c r="H60" s="42">
        <f>_xll.qlCalendarAdvance(Calendar,$H59,B60,"f",FALSE)</f>
        <v>42437</v>
      </c>
      <c r="I60" s="177">
        <f>_xll.qlInterestRateIndexValueDate(Index1M,$H60)</f>
        <v>42439</v>
      </c>
      <c r="J60" s="182">
        <f>IFERROR(_xll.qlIndexFixing(Index1M,$H60,TRUE,_xll.ohTrigger(RecalcTrigger,Trigger1M)),NA())</f>
        <v>-2.4406610243757343E-3</v>
      </c>
      <c r="K60" s="44">
        <f>IFERROR(_xll.qlIndexFixing(Index3M,H60,TRUE,_xll.ohTrigger(RecalcTrigger,Trigger3M)),NA())</f>
        <v>-1.5961430142796831E-3</v>
      </c>
      <c r="L60" s="44">
        <f>IFERROR(_xll.qlIndexFixing(Index6M,$H60,TRUE,_xll.ohTrigger(RecalcTrigger,Trigger6M)),NA())</f>
        <v>-6.1531367442493965E-4</v>
      </c>
      <c r="M60" s="183">
        <f>IFERROR(_xll.qlIndexFixing(Index1Y,$H60,TRUE,_xll.ohTrigger(RecalcTrigger,Trigger1Y)),NA())</f>
        <v>5.1483703796129402E-4</v>
      </c>
      <c r="N60" s="182">
        <f>IFERROR(_xll.qlIndexFixing(ONIndex1M,I60,TRUE,_xll.ohTrigger(RecalcTrigger,Trigger1M)),NA())</f>
        <v>-2.366627199932303E-3</v>
      </c>
      <c r="O60" s="44">
        <f>IFERROR(_xll.qlIndexFixing(ONIndex3M,I60,TRUE,_xll.ohTrigger(RecalcTrigger,Trigger3M)),NA())</f>
        <v>-1.4156097294781844E-3</v>
      </c>
      <c r="P60" s="44">
        <f>IFERROR(_xll.qlIndexFixing(ONIndex6M,I60,TRUE,_xll.ohTrigger(RecalcTrigger,Trigger6M)),NA())</f>
        <v>-3.4858630282297298E-4</v>
      </c>
      <c r="Q60" s="183">
        <f>IFERROR(_xll.qlIndexFixing(ONIndex1Y,I60,TRUE,_xll.ohTrigger(RecalcTrigger,Trigger1Y)),NA())</f>
        <v>8.519092749637025E-4</v>
      </c>
    </row>
    <row r="61" spans="2:17" x14ac:dyDescent="0.2">
      <c r="B61" s="39" t="s">
        <v>17</v>
      </c>
      <c r="D61" s="42">
        <f>_xll.qlCalendarAdvance(Calendar,$D60,B61,"f",FALSE)</f>
        <v>42438</v>
      </c>
      <c r="E61" s="177">
        <f>_xll.qlInterestRateIndexValueDate(IndexON,D61)</f>
        <v>42438</v>
      </c>
      <c r="F61" s="193">
        <f>IFERROR(_xll.qlIndexFixing(IndexON,D61,TRUE,_xll.ohTrigger(RecalcTrigger,TriggerON)),NA())</f>
        <v>-2.4472034780220753E-3</v>
      </c>
      <c r="H61" s="42">
        <f>_xll.qlCalendarAdvance(Calendar,$H60,B61,"f",FALSE)</f>
        <v>42438</v>
      </c>
      <c r="I61" s="177">
        <f>_xll.qlInterestRateIndexValueDate(Index1M,$H61)</f>
        <v>42440</v>
      </c>
      <c r="J61" s="182">
        <f>IFERROR(_xll.qlIndexFixing(Index1M,$H61,TRUE,_xll.ohTrigger(RecalcTrigger,Trigger1M)),NA())</f>
        <v>-2.4434480669380345E-3</v>
      </c>
      <c r="K61" s="44">
        <f>IFERROR(_xll.qlIndexFixing(Index3M,H61,TRUE,_xll.ohTrigger(RecalcTrigger,Trigger3M)),NA())</f>
        <v>-1.6013496571799109E-3</v>
      </c>
      <c r="L61" s="44">
        <f>IFERROR(_xll.qlIndexFixing(Index6M,$H61,TRUE,_xll.ohTrigger(RecalcTrigger,Trigger6M)),NA())</f>
        <v>-6.1688924330728764E-4</v>
      </c>
      <c r="M61" s="183">
        <f>IFERROR(_xll.qlIndexFixing(Index1Y,$H61,TRUE,_xll.ohTrigger(RecalcTrigger,Trigger1Y)),NA())</f>
        <v>5.1493083180396059E-4</v>
      </c>
      <c r="N61" s="182">
        <f>IFERROR(_xll.qlIndexFixing(ONIndex1M,I61,TRUE,_xll.ohTrigger(RecalcTrigger,Trigger1M)),NA())</f>
        <v>-2.3708739802197343E-3</v>
      </c>
      <c r="O61" s="44">
        <f>IFERROR(_xll.qlIndexFixing(ONIndex3M,I61,TRUE,_xll.ohTrigger(RecalcTrigger,Trigger3M)),NA())</f>
        <v>-1.4229105501462058E-3</v>
      </c>
      <c r="P61" s="44">
        <f>IFERROR(_xll.qlIndexFixing(ONIndex6M,I61,TRUE,_xll.ohTrigger(RecalcTrigger,Trigger6M)),NA())</f>
        <v>-3.557143445798161E-4</v>
      </c>
      <c r="Q61" s="183">
        <f>IFERROR(_xll.qlIndexFixing(ONIndex1Y,I61,TRUE,_xll.ohTrigger(RecalcTrigger,Trigger1Y)),NA())</f>
        <v>8.519092749637025E-4</v>
      </c>
    </row>
    <row r="62" spans="2:17" x14ac:dyDescent="0.2">
      <c r="B62" s="39" t="s">
        <v>17</v>
      </c>
      <c r="D62" s="42">
        <f>_xll.qlCalendarAdvance(Calendar,$D61,B62,"f",FALSE)</f>
        <v>42439</v>
      </c>
      <c r="E62" s="177">
        <f>_xll.qlInterestRateIndexValueDate(IndexON,D62)</f>
        <v>42439</v>
      </c>
      <c r="F62" s="193">
        <f>IFERROR(_xll.qlIndexFixing(IndexON,D62,TRUE,_xll.ohTrigger(RecalcTrigger,TriggerON)),NA())</f>
        <v>-2.4534216950033993E-3</v>
      </c>
      <c r="H62" s="42">
        <f>_xll.qlCalendarAdvance(Calendar,$H61,B62,"f",FALSE)</f>
        <v>42439</v>
      </c>
      <c r="I62" s="177">
        <f>_xll.qlInterestRateIndexValueDate(Index1M,$H62)</f>
        <v>42443</v>
      </c>
      <c r="J62" s="182">
        <f>IFERROR(_xll.qlIndexFixing(Index1M,$H62,TRUE,_xll.ohTrigger(RecalcTrigger,Trigger1M)),NA())</f>
        <v>-2.4603078433388203E-3</v>
      </c>
      <c r="K62" s="44">
        <f>IFERROR(_xll.qlIndexFixing(Index3M,H62,TRUE,_xll.ohTrigger(RecalcTrigger,Trigger3M)),NA())</f>
        <v>-1.6089136904849101E-3</v>
      </c>
      <c r="L62" s="44">
        <f>IFERROR(_xll.qlIndexFixing(Index6M,$H62,TRUE,_xll.ohTrigger(RecalcTrigger,Trigger6M)),NA())</f>
        <v>-6.2363513779692772E-4</v>
      </c>
      <c r="M62" s="183">
        <f>IFERROR(_xll.qlIndexFixing(Index1Y,$H62,TRUE,_xll.ohTrigger(RecalcTrigger,Trigger1Y)),NA())</f>
        <v>5.1256745985491176E-4</v>
      </c>
      <c r="N62" s="182">
        <f>IFERROR(_xll.qlIndexFixing(ONIndex1M,I62,TRUE,_xll.ohTrigger(RecalcTrigger,Trigger1M)),NA())</f>
        <v>-2.375686254678655E-3</v>
      </c>
      <c r="O62" s="44">
        <f>IFERROR(_xll.qlIndexFixing(ONIndex3M,I62,TRUE,_xll.ohTrigger(RecalcTrigger,Trigger3M)),NA())</f>
        <v>-1.4306147281617498E-3</v>
      </c>
      <c r="P62" s="44">
        <f>IFERROR(_xll.qlIndexFixing(ONIndex6M,I62,TRUE,_xll.ohTrigger(RecalcTrigger,Trigger6M)),NA())</f>
        <v>-3.6325257190217286E-4</v>
      </c>
      <c r="Q62" s="183">
        <f>IFERROR(_xll.qlIndexFixing(ONIndex1Y,I62,TRUE,_xll.ohTrigger(RecalcTrigger,Trigger1Y)),NA())</f>
        <v>8.519092749637025E-4</v>
      </c>
    </row>
    <row r="63" spans="2:17" x14ac:dyDescent="0.2">
      <c r="B63" s="39" t="s">
        <v>17</v>
      </c>
      <c r="D63" s="42">
        <f>_xll.qlCalendarAdvance(Calendar,$D62,B63,"f",FALSE)</f>
        <v>42440</v>
      </c>
      <c r="E63" s="177">
        <f>_xll.qlInterestRateIndexValueDate(IndexON,D63)</f>
        <v>42440</v>
      </c>
      <c r="F63" s="193">
        <f>IFERROR(_xll.qlIndexFixing(IndexON,D63,TRUE,_xll.ohTrigger(RecalcTrigger,TriggerON)),NA())</f>
        <v>-2.4673436006450444E-3</v>
      </c>
      <c r="H63" s="42">
        <f>_xll.qlCalendarAdvance(Calendar,$H62,B63,"f",FALSE)</f>
        <v>42440</v>
      </c>
      <c r="I63" s="177">
        <f>_xll.qlInterestRateIndexValueDate(Index1M,$H63)</f>
        <v>42444</v>
      </c>
      <c r="J63" s="182">
        <f>IFERROR(_xll.qlIndexFixing(Index1M,$H63,TRUE,_xll.ohTrigger(RecalcTrigger,Trigger1M)),NA())</f>
        <v>-2.4658579473977389E-3</v>
      </c>
      <c r="K63" s="44">
        <f>IFERROR(_xll.qlIndexFixing(Index3M,H63,TRUE,_xll.ohTrigger(RecalcTrigger,Trigger3M)),NA())</f>
        <v>-1.6120384584488556E-3</v>
      </c>
      <c r="L63" s="44">
        <f>IFERROR(_xll.qlIndexFixing(Index6M,$H63,TRUE,_xll.ohTrigger(RecalcTrigger,Trigger6M)),NA())</f>
        <v>-6.2615752985280574E-4</v>
      </c>
      <c r="M63" s="183">
        <f>IFERROR(_xll.qlIndexFixing(Index1Y,$H63,TRUE,_xll.ohTrigger(RecalcTrigger,Trigger1Y)),NA())</f>
        <v>5.1208899968676908E-4</v>
      </c>
      <c r="N63" s="182">
        <f>IFERROR(_xll.qlIndexFixing(ONIndex1M,I63,TRUE,_xll.ohTrigger(RecalcTrigger,Trigger1M)),NA())</f>
        <v>-2.3810908660371055E-3</v>
      </c>
      <c r="O63" s="44">
        <f>IFERROR(_xll.qlIndexFixing(ONIndex3M,I63,TRUE,_xll.ohTrigger(RecalcTrigger,Trigger3M)),NA())</f>
        <v>-1.4387341105681628E-3</v>
      </c>
      <c r="P63" s="44">
        <f>IFERROR(_xll.qlIndexFixing(ONIndex6M,I63,TRUE,_xll.ohTrigger(RecalcTrigger,Trigger6M)),NA())</f>
        <v>-3.7121297927544816E-4</v>
      </c>
      <c r="Q63" s="183">
        <f>IFERROR(_xll.qlIndexFixing(ONIndex1Y,I63,TRUE,_xll.ohTrigger(RecalcTrigger,Trigger1Y)),NA())</f>
        <v>8.519092749637025E-4</v>
      </c>
    </row>
    <row r="64" spans="2:17" x14ac:dyDescent="0.2">
      <c r="B64" s="39" t="s">
        <v>17</v>
      </c>
      <c r="D64" s="42">
        <f>_xll.qlCalendarAdvance(Calendar,$D63,B64,"f",FALSE)</f>
        <v>42443</v>
      </c>
      <c r="E64" s="177">
        <f>_xll.qlInterestRateIndexValueDate(IndexON,D64)</f>
        <v>42443</v>
      </c>
      <c r="F64" s="193">
        <f>IFERROR(_xll.qlIndexFixing(IndexON,D64,TRUE,_xll.ohTrigger(RecalcTrigger,TriggerON)),NA())</f>
        <v>-2.4828726911652055E-3</v>
      </c>
      <c r="H64" s="42">
        <f>_xll.qlCalendarAdvance(Calendar,$H63,B64,"f",FALSE)</f>
        <v>42443</v>
      </c>
      <c r="I64" s="177">
        <f>_xll.qlInterestRateIndexValueDate(Index1M,$H64)</f>
        <v>42445</v>
      </c>
      <c r="J64" s="182">
        <f>IFERROR(_xll.qlIndexFixing(Index1M,$H64,TRUE,_xll.ohTrigger(RecalcTrigger,Trigger1M)),NA())</f>
        <v>-2.4755818123130395E-3</v>
      </c>
      <c r="K64" s="44">
        <f>IFERROR(_xll.qlIndexFixing(Index3M,H64,TRUE,_xll.ohTrigger(RecalcTrigger,Trigger3M)),NA())</f>
        <v>-1.6151306896542959E-3</v>
      </c>
      <c r="L64" s="44">
        <f>IFERROR(_xll.qlIndexFixing(Index6M,$H64,TRUE,_xll.ohTrigger(RecalcTrigger,Trigger6M)),NA())</f>
        <v>-6.2862703289203934E-4</v>
      </c>
      <c r="M64" s="183">
        <f>IFERROR(_xll.qlIndexFixing(Index1Y,$H64,TRUE,_xll.ohTrigger(RecalcTrigger,Trigger1Y)),NA())</f>
        <v>5.1164701007166968E-4</v>
      </c>
      <c r="N64" s="182">
        <f>IFERROR(_xll.qlIndexFixing(ONIndex1M,I64,TRUE,_xll.ohTrigger(RecalcTrigger,Trigger1M)),NA())</f>
        <v>-2.3939928388871934E-3</v>
      </c>
      <c r="O64" s="44">
        <f>IFERROR(_xll.qlIndexFixing(ONIndex3M,I64,TRUE,_xll.ohTrigger(RecalcTrigger,Trigger3M)),NA())</f>
        <v>-1.4564102322411898E-3</v>
      </c>
      <c r="P64" s="44">
        <f>IFERROR(_xll.qlIndexFixing(ONIndex6M,I64,TRUE,_xll.ohTrigger(RecalcTrigger,Trigger6M)),NA())</f>
        <v>-3.8860060819878584E-4</v>
      </c>
      <c r="Q64" s="183">
        <f>IFERROR(_xll.qlIndexFixing(ONIndex1Y,I64,TRUE,_xll.ohTrigger(RecalcTrigger,Trigger1Y)),NA())</f>
        <v>8.5191129095107954E-4</v>
      </c>
    </row>
    <row r="65" spans="2:17" x14ac:dyDescent="0.2">
      <c r="B65" s="39" t="s">
        <v>17</v>
      </c>
      <c r="D65" s="42">
        <f>_xll.qlCalendarAdvance(Calendar,$D64,B65,"f",FALSE)</f>
        <v>42444</v>
      </c>
      <c r="E65" s="177">
        <f>_xll.qlInterestRateIndexValueDate(IndexON,D65)</f>
        <v>42444</v>
      </c>
      <c r="F65" s="193">
        <f>IFERROR(_xll.qlIndexFixing(IndexON,D65,TRUE,_xll.ohTrigger(RecalcTrigger,TriggerON)),NA())</f>
        <v>-2.4914509536255736E-3</v>
      </c>
      <c r="H65" s="42">
        <f>_xll.qlCalendarAdvance(Calendar,$H64,B65,"f",FALSE)</f>
        <v>42444</v>
      </c>
      <c r="I65" s="177">
        <f>_xll.qlInterestRateIndexValueDate(Index1M,$H65)</f>
        <v>42446</v>
      </c>
      <c r="J65" s="182">
        <f>IFERROR(_xll.qlIndexFixing(Index1M,$H65,TRUE,_xll.ohTrigger(RecalcTrigger,Trigger1M)),NA())</f>
        <v>-2.4787199058795562E-3</v>
      </c>
      <c r="K65" s="44">
        <f>IFERROR(_xll.qlIndexFixing(Index3M,H65,TRUE,_xll.ohTrigger(RecalcTrigger,Trigger3M)),NA())</f>
        <v>-1.6181875194196962E-3</v>
      </c>
      <c r="L65" s="44">
        <f>IFERROR(_xll.qlIndexFixing(Index6M,$H65,TRUE,_xll.ohTrigger(RecalcTrigger,Trigger6M)),NA())</f>
        <v>-6.328671741146467E-4</v>
      </c>
      <c r="M65" s="183">
        <f>IFERROR(_xll.qlIndexFixing(Index1Y,$H65,TRUE,_xll.ohTrigger(RecalcTrigger,Trigger1Y)),NA())</f>
        <v>5.1124194278762592E-4</v>
      </c>
      <c r="N65" s="182">
        <f>IFERROR(_xll.qlIndexFixing(ONIndex1M,I65,TRUE,_xll.ohTrigger(RecalcTrigger,Trigger1M)),NA())</f>
        <v>-2.409027791929752E-3</v>
      </c>
      <c r="O65" s="44">
        <f>IFERROR(_xll.qlIndexFixing(ONIndex3M,I65,TRUE,_xll.ohTrigger(RecalcTrigger,Trigger3M)),NA())</f>
        <v>-1.4754994148091782E-3</v>
      </c>
      <c r="P65" s="44">
        <f>IFERROR(_xll.qlIndexFixing(ONIndex6M,I65,TRUE,_xll.ohTrigger(RecalcTrigger,Trigger6M)),NA())</f>
        <v>-4.0741398227073233E-4</v>
      </c>
      <c r="Q65" s="183">
        <f>IFERROR(_xll.qlIndexFixing(ONIndex1Y,I65,TRUE,_xll.ohTrigger(RecalcTrigger,Trigger1Y)),NA())</f>
        <v>8.4882697414911945E-4</v>
      </c>
    </row>
    <row r="66" spans="2:17" x14ac:dyDescent="0.2">
      <c r="B66" s="39" t="s">
        <v>17</v>
      </c>
      <c r="D66" s="42">
        <f>_xll.qlCalendarAdvance(Calendar,$D65,B66,"f",FALSE)</f>
        <v>42445</v>
      </c>
      <c r="E66" s="177">
        <f>_xll.qlInterestRateIndexValueDate(IndexON,D66)</f>
        <v>42445</v>
      </c>
      <c r="F66" s="193">
        <f>IFERROR(_xll.qlIndexFixing(IndexON,D66,TRUE,_xll.ohTrigger(RecalcTrigger,TriggerON)),NA())</f>
        <v>-2.5004485958568523E-3</v>
      </c>
      <c r="H66" s="42">
        <f>_xll.qlCalendarAdvance(Calendar,$H65,B66,"f",FALSE)</f>
        <v>42445</v>
      </c>
      <c r="I66" s="177">
        <f>_xll.qlInterestRateIndexValueDate(Index1M,$H66)</f>
        <v>42447</v>
      </c>
      <c r="J66" s="182">
        <f>IFERROR(_xll.qlIndexFixing(Index1M,$H66,TRUE,_xll.ohTrigger(RecalcTrigger,Trigger1M)),NA())</f>
        <v>-2.4818856452879152E-3</v>
      </c>
      <c r="K66" s="44">
        <f>IFERROR(_xll.qlIndexFixing(Index3M,H66,TRUE,_xll.ohTrigger(RecalcTrigger,Trigger3M)),NA())</f>
        <v>-1.6233718480682289E-3</v>
      </c>
      <c r="L66" s="44">
        <f>IFERROR(_xll.qlIndexFixing(Index6M,$H66,TRUE,_xll.ohTrigger(RecalcTrigger,Trigger6M)),NA())</f>
        <v>-6.3428217515211461E-4</v>
      </c>
      <c r="M66" s="183">
        <f>IFERROR(_xll.qlIndexFixing(Index1Y,$H66,TRUE,_xll.ohTrigger(RecalcTrigger,Trigger1Y)),NA())</f>
        <v>5.1211711692020331E-4</v>
      </c>
      <c r="N66" s="182">
        <f>IFERROR(_xll.qlIndexFixing(ONIndex1M,I66,TRUE,_xll.ohTrigger(RecalcTrigger,Trigger1M)),NA())</f>
        <v>-2.4169339392265954E-3</v>
      </c>
      <c r="O66" s="44">
        <f>IFERROR(_xll.qlIndexFixing(ONIndex3M,I66,TRUE,_xll.ohTrigger(RecalcTrigger,Trigger3M)),NA())</f>
        <v>-1.4852564772072085E-3</v>
      </c>
      <c r="P66" s="44">
        <f>IFERROR(_xll.qlIndexFixing(ONIndex6M,I66,TRUE,_xll.ohTrigger(RecalcTrigger,Trigger6M)),NA())</f>
        <v>-4.1704252151664178E-4</v>
      </c>
      <c r="Q66" s="183">
        <f>IFERROR(_xll.qlIndexFixing(ONIndex1Y,I66,TRUE,_xll.ohTrigger(RecalcTrigger,Trigger1Y)),NA())</f>
        <v>8.4259768306615968E-4</v>
      </c>
    </row>
    <row r="67" spans="2:17" x14ac:dyDescent="0.2">
      <c r="B67" s="39" t="s">
        <v>17</v>
      </c>
      <c r="D67" s="42">
        <f>_xll.qlCalendarAdvance(Calendar,$D66,B67,"f",FALSE)</f>
        <v>42446</v>
      </c>
      <c r="E67" s="177">
        <f>_xll.qlInterestRateIndexValueDate(IndexON,D67)</f>
        <v>42446</v>
      </c>
      <c r="F67" s="193">
        <f>IFERROR(_xll.qlIndexFixing(IndexON,D67,TRUE,_xll.ohTrigger(RecalcTrigger,TriggerON)),NA())</f>
        <v>-2.5094905704658999E-3</v>
      </c>
      <c r="H67" s="42">
        <f>_xll.qlCalendarAdvance(Calendar,$H66,B67,"f",FALSE)</f>
        <v>42446</v>
      </c>
      <c r="I67" s="177">
        <f>_xll.qlInterestRateIndexValueDate(Index1M,$H67)</f>
        <v>42450</v>
      </c>
      <c r="J67" s="182">
        <f>IFERROR(_xll.qlIndexFixing(Index1M,$H67,TRUE,_xll.ohTrigger(RecalcTrigger,Trigger1M)),NA())</f>
        <v>-2.4962970905276663E-3</v>
      </c>
      <c r="K67" s="44">
        <f>IFERROR(_xll.qlIndexFixing(Index3M,H67,TRUE,_xll.ohTrigger(RecalcTrigger,Trigger3M)),NA())</f>
        <v>-1.6299999999999045E-3</v>
      </c>
      <c r="L67" s="44">
        <f>IFERROR(_xll.qlIndexFixing(Index6M,$H67,TRUE,_xll.ohTrigger(RecalcTrigger,Trigger6M)),NA())</f>
        <v>-6.4000000000814621E-4</v>
      </c>
      <c r="M67" s="183">
        <f>IFERROR(_xll.qlIndexFixing(Index1Y,$H67,TRUE,_xll.ohTrigger(RecalcTrigger,Trigger1Y)),NA())</f>
        <v>5.0999999999069368E-4</v>
      </c>
      <c r="N67" s="182">
        <f>IFERROR(_xll.qlIndexFixing(ONIndex1M,I67,TRUE,_xll.ohTrigger(RecalcTrigger,Trigger1M)),NA())</f>
        <v>-2.4246967948249321E-3</v>
      </c>
      <c r="O67" s="44">
        <f>IFERROR(_xll.qlIndexFixing(ONIndex3M,I67,TRUE,_xll.ohTrigger(RecalcTrigger,Trigger3M)),NA())</f>
        <v>-1.4948595779218365E-3</v>
      </c>
      <c r="P67" s="44">
        <f>IFERROR(_xll.qlIndexFixing(ONIndex6M,I67,TRUE,_xll.ohTrigger(RecalcTrigger,Trigger6M)),NA())</f>
        <v>-4.2651806926308211E-4</v>
      </c>
      <c r="Q67" s="183">
        <f>IFERROR(_xll.qlIndexFixing(ONIndex1Y,I67,TRUE,_xll.ohTrigger(RecalcTrigger,Trigger1Y)),NA())</f>
        <v>8.3627471243907792E-4</v>
      </c>
    </row>
    <row r="68" spans="2:17" x14ac:dyDescent="0.2">
      <c r="B68" s="39" t="s">
        <v>17</v>
      </c>
      <c r="D68" s="42">
        <f>_xll.qlCalendarAdvance(Calendar,$D67,B68,"f",FALSE)</f>
        <v>42447</v>
      </c>
      <c r="E68" s="177">
        <f>_xll.qlInterestRateIndexValueDate(IndexON,D68)</f>
        <v>42447</v>
      </c>
      <c r="F68" s="193">
        <f>IFERROR(_xll.qlIndexFixing(IndexON,D68,TRUE,_xll.ohTrigger(RecalcTrigger,TriggerON)),NA())</f>
        <v>-2.5273395521852038E-3</v>
      </c>
      <c r="H68" s="42">
        <f>_xll.qlCalendarAdvance(Calendar,$H67,B68,"f",FALSE)</f>
        <v>42447</v>
      </c>
      <c r="I68" s="177">
        <f>_xll.qlInterestRateIndexValueDate(Index1M,$H68)</f>
        <v>42451</v>
      </c>
      <c r="J68" s="182">
        <f>IFERROR(_xll.qlIndexFixing(Index1M,$H68,TRUE,_xll.ohTrigger(RecalcTrigger,Trigger1M)),NA())</f>
        <v>-2.5005863376593323E-3</v>
      </c>
      <c r="K68" s="44">
        <f>IFERROR(_xll.qlIndexFixing(Index3M,H68,TRUE,_xll.ohTrigger(RecalcTrigger,Trigger3M)),NA())</f>
        <v>-1.6328339856139121E-3</v>
      </c>
      <c r="L68" s="44">
        <f>IFERROR(_xll.qlIndexFixing(Index6M,$H68,TRUE,_xll.ohTrigger(RecalcTrigger,Trigger6M)),NA())</f>
        <v>-6.420433676078359E-4</v>
      </c>
      <c r="M68" s="183">
        <f>IFERROR(_xll.qlIndexFixing(Index1Y,$H68,TRUE,_xll.ohTrigger(RecalcTrigger,Trigger1Y)),NA())</f>
        <v>5.0981259772799948E-4</v>
      </c>
      <c r="N68" s="182">
        <f>IFERROR(_xll.qlIndexFixing(ONIndex1M,I68,TRUE,_xll.ohTrigger(RecalcTrigger,Trigger1M)),NA())</f>
        <v>-2.4468071833769756E-3</v>
      </c>
      <c r="O68" s="44">
        <f>IFERROR(_xll.qlIndexFixing(ONIndex3M,I68,TRUE,_xll.ohTrigger(RecalcTrigger,Trigger3M)),NA())</f>
        <v>-1.5223745039874004E-3</v>
      </c>
      <c r="P68" s="44">
        <f>IFERROR(_xll.qlIndexFixing(ONIndex6M,I68,TRUE,_xll.ohTrigger(RecalcTrigger,Trigger6M)),NA())</f>
        <v>-4.536669359938017E-4</v>
      </c>
      <c r="Q68" s="183">
        <f>IFERROR(_xll.qlIndexFixing(ONIndex1Y,I68,TRUE,_xll.ohTrigger(RecalcTrigger,Trigger1Y)),NA())</f>
        <v>8.1671636348268351E-4</v>
      </c>
    </row>
    <row r="69" spans="2:17" x14ac:dyDescent="0.2">
      <c r="B69" s="39" t="s">
        <v>17</v>
      </c>
      <c r="D69" s="42">
        <f>_xll.qlCalendarAdvance(Calendar,$D68,B69,"f",FALSE)</f>
        <v>42450</v>
      </c>
      <c r="E69" s="177">
        <f>_xll.qlInterestRateIndexValueDate(IndexON,D69)</f>
        <v>42450</v>
      </c>
      <c r="F69" s="193">
        <f>IFERROR(_xll.qlIndexFixing(IndexON,D69,TRUE,_xll.ohTrigger(RecalcTrigger,TriggerON)),NA())</f>
        <v>-2.5449522146869796E-3</v>
      </c>
      <c r="H69" s="42">
        <f>_xll.qlCalendarAdvance(Calendar,$H68,B69,"f",FALSE)</f>
        <v>42450</v>
      </c>
      <c r="I69" s="177">
        <f>_xll.qlInterestRateIndexValueDate(Index1M,$H69)</f>
        <v>42452</v>
      </c>
      <c r="J69" s="182">
        <f>IFERROR(_xll.qlIndexFixing(Index1M,$H69,TRUE,_xll.ohTrigger(RecalcTrigger,Trigger1M)),NA())</f>
        <v>-2.5067321292280491E-3</v>
      </c>
      <c r="K69" s="44">
        <f>IFERROR(_xll.qlIndexFixing(Index3M,H69,TRUE,_xll.ohTrigger(RecalcTrigger,Trigger3M)),NA())</f>
        <v>-1.6356173223319728E-3</v>
      </c>
      <c r="L69" s="44">
        <f>IFERROR(_xll.qlIndexFixing(Index6M,$H69,TRUE,_xll.ohTrigger(RecalcTrigger,Trigger6M)),NA())</f>
        <v>-6.4400442671532973E-4</v>
      </c>
      <c r="M69" s="183">
        <f>IFERROR(_xll.qlIndexFixing(Index1Y,$H69,TRUE,_xll.ohTrigger(RecalcTrigger,Trigger1Y)),NA())</f>
        <v>5.0971486216282419E-4</v>
      </c>
      <c r="N69" s="182">
        <f>IFERROR(_xll.qlIndexFixing(ONIndex1M,I69,TRUE,_xll.ohTrigger(RecalcTrigger,Trigger1M)),NA())</f>
        <v>-2.4676973016202197E-3</v>
      </c>
      <c r="O69" s="44">
        <f>IFERROR(_xll.qlIndexFixing(ONIndex3M,I69,TRUE,_xll.ohTrigger(RecalcTrigger,Trigger3M)),NA())</f>
        <v>-1.5484299115309241E-3</v>
      </c>
      <c r="P69" s="44">
        <f>IFERROR(_xll.qlIndexFixing(ONIndex6M,I69,TRUE,_xll.ohTrigger(RecalcTrigger,Trigger6M)),NA())</f>
        <v>-4.7933576567960046E-4</v>
      </c>
      <c r="Q69" s="183">
        <f>IFERROR(_xll.qlIndexFixing(ONIndex1Y,I69,TRUE,_xll.ohTrigger(RecalcTrigger,Trigger1Y)),NA())</f>
        <v>7.9662007574476945E-4</v>
      </c>
    </row>
    <row r="70" spans="2:17" x14ac:dyDescent="0.2">
      <c r="B70" s="39" t="s">
        <v>17</v>
      </c>
      <c r="D70" s="42">
        <f>_xll.qlCalendarAdvance(Calendar,$D69,B70,"f",FALSE)</f>
        <v>42451</v>
      </c>
      <c r="E70" s="177">
        <f>_xll.qlInterestRateIndexValueDate(IndexON,D70)</f>
        <v>42451</v>
      </c>
      <c r="F70" s="193">
        <f>IFERROR(_xll.qlIndexFixing(IndexON,D70,TRUE,_xll.ohTrigger(RecalcTrigger,TriggerON)),NA())</f>
        <v>-2.5535864813086562E-3</v>
      </c>
      <c r="H70" s="42">
        <f>_xll.qlCalendarAdvance(Calendar,$H69,B70,"f",FALSE)</f>
        <v>42451</v>
      </c>
      <c r="I70" s="177">
        <f>_xll.qlInterestRateIndexValueDate(Index1M,$H70)</f>
        <v>42453</v>
      </c>
      <c r="J70" s="182">
        <f>IFERROR(_xll.qlIndexFixing(Index1M,$H70,TRUE,_xll.ohTrigger(RecalcTrigger,Trigger1M)),NA())</f>
        <v>-2.5093126343225802E-3</v>
      </c>
      <c r="K70" s="44">
        <f>IFERROR(_xll.qlIndexFixing(Index3M,H70,TRUE,_xll.ohTrigger(RecalcTrigger,Trigger3M)),NA())</f>
        <v>-1.6383507090958604E-3</v>
      </c>
      <c r="L70" s="44">
        <f>IFERROR(_xll.qlIndexFixing(Index6M,$H70,TRUE,_xll.ohTrigger(RecalcTrigger,Trigger6M)),NA())</f>
        <v>-6.4717173244195842E-4</v>
      </c>
      <c r="M70" s="183">
        <f>IFERROR(_xll.qlIndexFixing(Index1Y,$H70,TRUE,_xll.ohTrigger(RecalcTrigger,Trigger1Y)),NA())</f>
        <v>5.0970358444171109E-4</v>
      </c>
      <c r="N70" s="182">
        <f>IFERROR(_xll.qlIndexFixing(ONIndex1M,I70,TRUE,_xll.ohTrigger(RecalcTrigger,Trigger1M)),NA())</f>
        <v>-2.4741733650257558E-3</v>
      </c>
      <c r="O70" s="44">
        <f>IFERROR(_xll.qlIndexFixing(ONIndex3M,I70,TRUE,_xll.ohTrigger(RecalcTrigger,Trigger3M)),NA())</f>
        <v>-1.5565477426582319E-3</v>
      </c>
      <c r="P70" s="44">
        <f>IFERROR(_xll.qlIndexFixing(ONIndex6M,I70,TRUE,_xll.ohTrigger(RecalcTrigger,Trigger6M)),NA())</f>
        <v>-4.873289898821298E-4</v>
      </c>
      <c r="Q70" s="183">
        <f>IFERROR(_xll.qlIndexFixing(ONIndex1Y,I70,TRUE,_xll.ohTrigger(RecalcTrigger,Trigger1Y)),NA())</f>
        <v>7.8976657757579005E-4</v>
      </c>
    </row>
    <row r="71" spans="2:17" x14ac:dyDescent="0.2">
      <c r="B71" s="39" t="s">
        <v>17</v>
      </c>
      <c r="D71" s="42">
        <f>_xll.qlCalendarAdvance(Calendar,$D70,B71,"f",FALSE)</f>
        <v>42452</v>
      </c>
      <c r="E71" s="177">
        <f>_xll.qlInterestRateIndexValueDate(IndexON,D71)</f>
        <v>42452</v>
      </c>
      <c r="F71" s="193">
        <f>IFERROR(_xll.qlIndexFixing(IndexON,D71,TRUE,_xll.ohTrigger(RecalcTrigger,TriggerON)),NA())</f>
        <v>-2.5621064578329467E-3</v>
      </c>
      <c r="H71" s="42">
        <f>_xll.qlCalendarAdvance(Calendar,$H70,B71,"f",FALSE)</f>
        <v>42452</v>
      </c>
      <c r="I71" s="177">
        <f>_xll.qlInterestRateIndexValueDate(Index1M,$H71)</f>
        <v>42458</v>
      </c>
      <c r="J71" s="182">
        <f>IFERROR(_xll.qlIndexFixing(Index1M,$H71,TRUE,_xll.ohTrigger(RecalcTrigger,Trigger1M)),NA())</f>
        <v>-2.5232628415829891E-3</v>
      </c>
      <c r="K71" s="44">
        <f>IFERROR(_xll.qlIndexFixing(Index3M,H71,TRUE,_xll.ohTrigger(RecalcTrigger,Trigger3M)),NA())</f>
        <v>-1.6513018948614302E-3</v>
      </c>
      <c r="L71" s="44">
        <f>IFERROR(_xll.qlIndexFixing(Index6M,$H71,TRUE,_xll.ohTrigger(RecalcTrigger,Trigger6M)),NA())</f>
        <v>-6.5419942351319094E-4</v>
      </c>
      <c r="M71" s="183">
        <f>IFERROR(_xll.qlIndexFixing(Index1Y,$H71,TRUE,_xll.ohTrigger(RecalcTrigger,Trigger1Y)),NA())</f>
        <v>5.1082850246871405E-4</v>
      </c>
      <c r="N71" s="182">
        <f>IFERROR(_xll.qlIndexFixing(ONIndex1M,I71,TRUE,_xll.ohTrigger(RecalcTrigger,Trigger1M)),NA())</f>
        <v>-2.4804250654231197E-3</v>
      </c>
      <c r="O71" s="44">
        <f>IFERROR(_xll.qlIndexFixing(ONIndex3M,I71,TRUE,_xll.ohTrigger(RecalcTrigger,Trigger3M)),NA())</f>
        <v>-1.5643951726440619E-3</v>
      </c>
      <c r="P71" s="44">
        <f>IFERROR(_xll.qlIndexFixing(ONIndex6M,I71,TRUE,_xll.ohTrigger(RecalcTrigger,Trigger6M)),NA())</f>
        <v>-4.9505168460584059E-4</v>
      </c>
      <c r="Q71" s="183">
        <f>IFERROR(_xll.qlIndexFixing(ONIndex1Y,I71,TRUE,_xll.ohTrigger(RecalcTrigger,Trigger1Y)),NA())</f>
        <v>7.828551795618921E-4</v>
      </c>
    </row>
    <row r="72" spans="2:17" x14ac:dyDescent="0.2">
      <c r="B72" s="39" t="s">
        <v>17</v>
      </c>
      <c r="D72" s="42">
        <f>_xll.qlCalendarAdvance(Calendar,$D71,B72,"f",FALSE)</f>
        <v>42453</v>
      </c>
      <c r="E72" s="177">
        <f>_xll.qlInterestRateIndexValueDate(IndexON,D72)</f>
        <v>42453</v>
      </c>
      <c r="F72" s="193">
        <f>IFERROR(_xll.qlIndexFixing(IndexON,D72,TRUE,_xll.ohTrigger(RecalcTrigger,TriggerON)),NA())</f>
        <v>-2.5866763579234231E-3</v>
      </c>
      <c r="H72" s="42">
        <f>_xll.qlCalendarAdvance(Calendar,$H71,B72,"f",FALSE)</f>
        <v>42453</v>
      </c>
      <c r="I72" s="177">
        <f>_xll.qlInterestRateIndexValueDate(Index1M,$H72)</f>
        <v>42459</v>
      </c>
      <c r="J72" s="182">
        <f>IFERROR(_xll.qlIndexFixing(Index1M,$H72,TRUE,_xll.ohTrigger(RecalcTrigger,Trigger1M)),NA())</f>
        <v>-2.5251323353105981E-3</v>
      </c>
      <c r="K72" s="44">
        <f>IFERROR(_xll.qlIndexFixing(Index3M,H72,TRUE,_xll.ohTrigger(RecalcTrigger,Trigger3M)),NA())</f>
        <v>-1.6537574903162319E-3</v>
      </c>
      <c r="L72" s="44">
        <f>IFERROR(_xll.qlIndexFixing(Index6M,$H72,TRUE,_xll.ohTrigger(RecalcTrigger,Trigger6M)),NA())</f>
        <v>-6.5566524707354862E-4</v>
      </c>
      <c r="M72" s="183">
        <f>IFERROR(_xll.qlIndexFixing(Index1Y,$H72,TRUE,_xll.ohTrigger(RecalcTrigger,Trigger1Y)),NA())</f>
        <v>5.1126598489532784E-4</v>
      </c>
      <c r="N72" s="182">
        <f>IFERROR(_xll.qlIndexFixing(ONIndex1M,I72,TRUE,_xll.ohTrigger(RecalcTrigger,Trigger1M)),NA())</f>
        <v>-2.4921126676424876E-3</v>
      </c>
      <c r="O72" s="44">
        <f>IFERROR(_xll.qlIndexFixing(ONIndex3M,I72,TRUE,_xll.ohTrigger(RecalcTrigger,Trigger3M)),NA())</f>
        <v>-1.5791089946581849E-3</v>
      </c>
      <c r="P72" s="44">
        <f>IFERROR(_xll.qlIndexFixing(ONIndex6M,I72,TRUE,_xll.ohTrigger(RecalcTrigger,Trigger6M)),NA())</f>
        <v>-5.0952112791602389E-4</v>
      </c>
      <c r="Q72" s="183">
        <f>IFERROR(_xll.qlIndexFixing(ONIndex1Y,I72,TRUE,_xll.ohTrigger(RecalcTrigger,Trigger1Y)),NA())</f>
        <v>7.6886338938209065E-4</v>
      </c>
    </row>
    <row r="73" spans="2:17" x14ac:dyDescent="0.2">
      <c r="B73" s="39" t="s">
        <v>17</v>
      </c>
      <c r="D73" s="42">
        <f>_xll.qlCalendarAdvance(Calendar,$D72,B73,"f",FALSE)</f>
        <v>42458</v>
      </c>
      <c r="E73" s="177">
        <f>_xll.qlInterestRateIndexValueDate(IndexON,D73)</f>
        <v>42458</v>
      </c>
      <c r="F73" s="193">
        <f>IFERROR(_xll.qlIndexFixing(IndexON,D73,TRUE,_xll.ohTrigger(RecalcTrigger,TriggerON)),NA())</f>
        <v>-2.6102149189677348E-3</v>
      </c>
      <c r="H73" s="42">
        <f>_xll.qlCalendarAdvance(Calendar,$H72,B73,"f",FALSE)</f>
        <v>42458</v>
      </c>
      <c r="I73" s="177">
        <f>_xll.qlInterestRateIndexValueDate(Index1M,$H73)</f>
        <v>42460</v>
      </c>
      <c r="J73" s="182">
        <f>IFERROR(_xll.qlIndexFixing(Index1M,$H73,TRUE,_xll.ohTrigger(RecalcTrigger,Trigger1M)),NA())</f>
        <v>-2.5269069078643746E-3</v>
      </c>
      <c r="K73" s="44">
        <f>IFERROR(_xll.qlIndexFixing(Index3M,H73,TRUE,_xll.ohTrigger(RecalcTrigger,Trigger3M)),NA())</f>
        <v>-1.6548328843749413E-3</v>
      </c>
      <c r="L73" s="44">
        <f>IFERROR(_xll.qlIndexFixing(Index6M,$H73,TRUE,_xll.ohTrigger(RecalcTrigger,Trigger6M)),NA())</f>
        <v>-6.5658600614634853E-4</v>
      </c>
      <c r="M73" s="183">
        <f>IFERROR(_xll.qlIndexFixing(Index1Y,$H73,TRUE,_xll.ohTrigger(RecalcTrigger,Trigger1Y)),NA())</f>
        <v>5.1176616263827761E-4</v>
      </c>
      <c r="N73" s="182">
        <f>IFERROR(_xll.qlIndexFixing(ONIndex1M,I73,TRUE,_xll.ohTrigger(RecalcTrigger,Trigger1M)),NA())</f>
        <v>-2.5029855574976168E-3</v>
      </c>
      <c r="O73" s="44">
        <f>IFERROR(_xll.qlIndexFixing(ONIndex3M,I73,TRUE,_xll.ohTrigger(RecalcTrigger,Trigger3M)),NA())</f>
        <v>-1.5927897838663441E-3</v>
      </c>
      <c r="P73" s="44">
        <f>IFERROR(_xll.qlIndexFixing(ONIndex6M,I73,TRUE,_xll.ohTrigger(RecalcTrigger,Trigger6M)),NA())</f>
        <v>-5.2294332724134307E-4</v>
      </c>
      <c r="Q73" s="183">
        <f>IFERROR(_xll.qlIndexFixing(ONIndex1Y,I73,TRUE,_xll.ohTrigger(RecalcTrigger,Trigger1Y)),NA())</f>
        <v>7.5472004118282143E-4</v>
      </c>
    </row>
    <row r="74" spans="2:17" x14ac:dyDescent="0.2">
      <c r="B74" s="39" t="s">
        <v>17</v>
      </c>
      <c r="D74" s="42">
        <f>_xll.qlCalendarAdvance(Calendar,$D73,B74,"f",FALSE)</f>
        <v>42459</v>
      </c>
      <c r="E74" s="177">
        <f>_xll.qlInterestRateIndexValueDate(IndexON,D74)</f>
        <v>42459</v>
      </c>
      <c r="F74" s="193">
        <f>IFERROR(_xll.qlIndexFixing(IndexON,D74,TRUE,_xll.ohTrigger(RecalcTrigger,TriggerON)),NA())</f>
        <v>-2.6176292118673672E-3</v>
      </c>
      <c r="H74" s="42">
        <f>_xll.qlCalendarAdvance(Calendar,$H73,B74,"f",FALSE)</f>
        <v>42459</v>
      </c>
      <c r="I74" s="177">
        <f>_xll.qlInterestRateIndexValueDate(Index1M,$H74)</f>
        <v>42461</v>
      </c>
      <c r="J74" s="182">
        <f>IFERROR(_xll.qlIndexFixing(Index1M,$H74,TRUE,_xll.ohTrigger(RecalcTrigger,Trigger1M)),NA())</f>
        <v>-2.5295493450491666E-3</v>
      </c>
      <c r="K74" s="44">
        <f>IFERROR(_xll.qlIndexFixing(Index3M,H74,TRUE,_xll.ohTrigger(RecalcTrigger,Trigger3M)),NA())</f>
        <v>-1.6571873777505928E-3</v>
      </c>
      <c r="L74" s="44">
        <f>IFERROR(_xll.qlIndexFixing(Index6M,$H74,TRUE,_xll.ohTrigger(RecalcTrigger,Trigger6M)),NA())</f>
        <v>-6.5887920518780036E-4</v>
      </c>
      <c r="M74" s="183">
        <f>IFERROR(_xll.qlIndexFixing(Index1Y,$H74,TRUE,_xll.ohTrigger(RecalcTrigger,Trigger1Y)),NA())</f>
        <v>5.1501925402435095E-4</v>
      </c>
      <c r="N74" s="182">
        <f>IFERROR(_xll.qlIndexFixing(ONIndex1M,I74,TRUE,_xll.ohTrigger(RecalcTrigger,Trigger1M)),NA())</f>
        <v>-2.5079634337288326E-3</v>
      </c>
      <c r="O74" s="44">
        <f>IFERROR(_xll.qlIndexFixing(ONIndex3M,I74,TRUE,_xll.ohTrigger(RecalcTrigger,Trigger3M)),NA())</f>
        <v>-1.5990668847054579E-3</v>
      </c>
      <c r="P74" s="44">
        <f>IFERROR(_xll.qlIndexFixing(ONIndex6M,I74,TRUE,_xll.ohTrigger(RecalcTrigger,Trigger6M)),NA())</f>
        <v>-5.290929926982102E-4</v>
      </c>
      <c r="Q74" s="183">
        <f>IFERROR(_xll.qlIndexFixing(ONIndex1Y,I74,TRUE,_xll.ohTrigger(RecalcTrigger,Trigger1Y)),NA())</f>
        <v>7.4758623235915422E-4</v>
      </c>
    </row>
    <row r="75" spans="2:17" x14ac:dyDescent="0.2">
      <c r="B75" s="39" t="s">
        <v>17</v>
      </c>
      <c r="D75" s="42">
        <f>_xll.qlCalendarAdvance(Calendar,$D74,B75,"f",FALSE)</f>
        <v>42460</v>
      </c>
      <c r="E75" s="177">
        <f>_xll.qlInterestRateIndexValueDate(IndexON,D75)</f>
        <v>42460</v>
      </c>
      <c r="F75" s="193">
        <f>IFERROR(_xll.qlIndexFixing(IndexON,D75,TRUE,_xll.ohTrigger(RecalcTrigger,TriggerON)),NA())</f>
        <v>-2.6248418854057931E-3</v>
      </c>
      <c r="H75" s="42">
        <f>_xll.qlCalendarAdvance(Calendar,$H74,B75,"f",FALSE)</f>
        <v>42460</v>
      </c>
      <c r="I75" s="177">
        <f>_xll.qlInterestRateIndexValueDate(Index1M,$H75)</f>
        <v>42464</v>
      </c>
      <c r="J75" s="182">
        <f>IFERROR(_xll.qlIndexFixing(Index1M,$H75,TRUE,_xll.ohTrigger(RecalcTrigger,Trigger1M)),NA())</f>
        <v>-2.5340021659259193E-3</v>
      </c>
      <c r="K75" s="44">
        <f>IFERROR(_xll.qlIndexFixing(Index3M,H75,TRUE,_xll.ohTrigger(RecalcTrigger,Trigger3M)),NA())</f>
        <v>-1.6640370545938988E-3</v>
      </c>
      <c r="L75" s="44">
        <f>IFERROR(_xll.qlIndexFixing(Index6M,$H75,TRUE,_xll.ohTrigger(RecalcTrigger,Trigger6M)),NA())</f>
        <v>-6.617771592786222E-4</v>
      </c>
      <c r="M75" s="183">
        <f>IFERROR(_xll.qlIndexFixing(Index1Y,$H75,TRUE,_xll.ohTrigger(RecalcTrigger,Trigger1Y)),NA())</f>
        <v>5.143215203808893E-4</v>
      </c>
      <c r="N75" s="182">
        <f>IFERROR(_xll.qlIndexFixing(ONIndex1M,I75,TRUE,_xll.ohTrigger(RecalcTrigger,Trigger1M)),NA())</f>
        <v>-2.5126561432697869E-3</v>
      </c>
      <c r="O75" s="44">
        <f>IFERROR(_xll.qlIndexFixing(ONIndex3M,I75,TRUE,_xll.ohTrigger(RecalcTrigger,Trigger3M)),NA())</f>
        <v>-1.6049862551392735E-3</v>
      </c>
      <c r="P75" s="44">
        <f>IFERROR(_xll.qlIndexFixing(ONIndex6M,I75,TRUE,_xll.ohTrigger(RecalcTrigger,Trigger6M)),NA())</f>
        <v>-5.3488397587120318E-4</v>
      </c>
      <c r="Q75" s="183">
        <f>IFERROR(_xll.qlIndexFixing(ONIndex1Y,I75,TRUE,_xll.ohTrigger(RecalcTrigger,Trigger1Y)),NA())</f>
        <v>7.4042135878471527E-4</v>
      </c>
    </row>
    <row r="76" spans="2:17" x14ac:dyDescent="0.2">
      <c r="B76" s="39" t="s">
        <v>17</v>
      </c>
      <c r="D76" s="42">
        <f>_xll.qlCalendarAdvance(Calendar,$D75,B76,"f",FALSE)</f>
        <v>42461</v>
      </c>
      <c r="E76" s="177">
        <f>_xll.qlInterestRateIndexValueDate(IndexON,D76)</f>
        <v>42461</v>
      </c>
      <c r="F76" s="193">
        <f>IFERROR(_xll.qlIndexFixing(IndexON,D76,TRUE,_xll.ohTrigger(RecalcTrigger,TriggerON)),NA())</f>
        <v>-2.6385212481150333E-3</v>
      </c>
      <c r="H76" s="42">
        <f>_xll.qlCalendarAdvance(Calendar,$H75,B76,"f",FALSE)</f>
        <v>42461</v>
      </c>
      <c r="I76" s="177">
        <f>_xll.qlInterestRateIndexValueDate(Index1M,$H76)</f>
        <v>42465</v>
      </c>
      <c r="J76" s="182">
        <f>IFERROR(_xll.qlIndexFixing(Index1M,$H76,TRUE,_xll.ohTrigger(RecalcTrigger,Trigger1M)),NA())</f>
        <v>-2.5352670461638027E-3</v>
      </c>
      <c r="K76" s="44">
        <f>IFERROR(_xll.qlIndexFixing(Index3M,H76,TRUE,_xll.ohTrigger(RecalcTrigger,Trigger3M)),NA())</f>
        <v>-1.6662562520034715E-3</v>
      </c>
      <c r="L76" s="44">
        <f>IFERROR(_xll.qlIndexFixing(Index6M,$H76,TRUE,_xll.ohTrigger(RecalcTrigger,Trigger6M)),NA())</f>
        <v>-6.6296173955205729E-4</v>
      </c>
      <c r="M76" s="183">
        <f>IFERROR(_xll.qlIndexFixing(Index1Y,$H76,TRUE,_xll.ohTrigger(RecalcTrigger,Trigger1Y)),NA())</f>
        <v>5.1508053833184601E-4</v>
      </c>
      <c r="N76" s="182">
        <f>IFERROR(_xll.qlIndexFixing(ONIndex1M,I76,TRUE,_xll.ohTrigger(RecalcTrigger,Trigger1M)),NA())</f>
        <v>-2.5170535523066917E-3</v>
      </c>
      <c r="O76" s="44">
        <f>IFERROR(_xll.qlIndexFixing(ONIndex3M,I76,TRUE,_xll.ohTrigger(RecalcTrigger,Trigger3M)),NA())</f>
        <v>-1.6105333399707433E-3</v>
      </c>
      <c r="P76" s="44">
        <f>IFERROR(_xll.qlIndexFixing(ONIndex6M,I76,TRUE,_xll.ohTrigger(RecalcTrigger,Trigger6M)),NA())</f>
        <v>-5.4030158439299925E-4</v>
      </c>
      <c r="Q76" s="183">
        <f>IFERROR(_xll.qlIndexFixing(ONIndex1Y,I76,TRUE,_xll.ohTrigger(RecalcTrigger,Trigger1Y)),NA())</f>
        <v>7.3322989312174514E-4</v>
      </c>
    </row>
    <row r="77" spans="2:17" x14ac:dyDescent="0.2">
      <c r="B77" s="39" t="s">
        <v>17</v>
      </c>
      <c r="D77" s="42">
        <f>_xll.qlCalendarAdvance(Calendar,$D76,B77,"f",FALSE)</f>
        <v>42464</v>
      </c>
      <c r="E77" s="177">
        <f>_xll.qlInterestRateIndexValueDate(IndexON,D77)</f>
        <v>42464</v>
      </c>
      <c r="F77" s="193">
        <f>IFERROR(_xll.qlIndexFixing(IndexON,D77,TRUE,_xll.ohTrigger(RecalcTrigger,TriggerON)),NA())</f>
        <v>-2.6514580613090644E-3</v>
      </c>
      <c r="H77" s="42">
        <f>_xll.qlCalendarAdvance(Calendar,$H76,B77,"f",FALSE)</f>
        <v>42464</v>
      </c>
      <c r="I77" s="177">
        <f>_xll.qlInterestRateIndexValueDate(Index1M,$H77)</f>
        <v>42466</v>
      </c>
      <c r="J77" s="182">
        <f>IFERROR(_xll.qlIndexFixing(Index1M,$H77,TRUE,_xll.ohTrigger(RecalcTrigger,Trigger1M)),NA())</f>
        <v>-2.53639497158753E-3</v>
      </c>
      <c r="K77" s="44">
        <f>IFERROR(_xll.qlIndexFixing(Index3M,H77,TRUE,_xll.ohTrigger(RecalcTrigger,Trigger3M)),NA())</f>
        <v>-1.6684473814312594E-3</v>
      </c>
      <c r="L77" s="44">
        <f>IFERROR(_xll.qlIndexFixing(Index6M,$H77,TRUE,_xll.ohTrigger(RecalcTrigger,Trigger6M)),NA())</f>
        <v>-6.6410910269491287E-4</v>
      </c>
      <c r="M77" s="183">
        <f>IFERROR(_xll.qlIndexFixing(Index1Y,$H77,TRUE,_xll.ohTrigger(RecalcTrigger,Trigger1Y)),NA())</f>
        <v>5.1588007177469559E-4</v>
      </c>
      <c r="N77" s="182">
        <f>IFERROR(_xll.qlIndexFixing(ONIndex1M,I77,TRUE,_xll.ohTrigger(RecalcTrigger,Trigger1M)),NA())</f>
        <v>-2.524795658582768E-3</v>
      </c>
      <c r="O77" s="44">
        <f>IFERROR(_xll.qlIndexFixing(ONIndex3M,I77,TRUE,_xll.ohTrigger(RecalcTrigger,Trigger3M)),NA())</f>
        <v>-1.6203064908060227E-3</v>
      </c>
      <c r="P77" s="44">
        <f>IFERROR(_xll.qlIndexFixing(ONIndex6M,I77,TRUE,_xll.ohTrigger(RecalcTrigger,Trigger6M)),NA())</f>
        <v>-5.4981791850039485E-4</v>
      </c>
      <c r="Q77" s="183">
        <f>IFERROR(_xll.qlIndexFixing(ONIndex1Y,I77,TRUE,_xll.ohTrigger(RecalcTrigger,Trigger1Y)),NA())</f>
        <v>7.1878211854503604E-4</v>
      </c>
    </row>
    <row r="78" spans="2:17" x14ac:dyDescent="0.2">
      <c r="B78" s="39" t="s">
        <v>17</v>
      </c>
      <c r="D78" s="42">
        <f>_xll.qlCalendarAdvance(Calendar,$D77,B78,"f",FALSE)</f>
        <v>42465</v>
      </c>
      <c r="E78" s="177">
        <f>_xll.qlInterestRateIndexValueDate(IndexON,D78)</f>
        <v>42465</v>
      </c>
      <c r="F78" s="193">
        <f>IFERROR(_xll.qlIndexFixing(IndexON,D78,TRUE,_xll.ohTrigger(RecalcTrigger,TriggerON)),NA())</f>
        <v>-2.6574988950223144E-3</v>
      </c>
      <c r="H78" s="42">
        <f>_xll.qlCalendarAdvance(Calendar,$H77,B78,"f",FALSE)</f>
        <v>42465</v>
      </c>
      <c r="I78" s="177">
        <f>_xll.qlInterestRateIndexValueDate(Index1M,$H78)</f>
        <v>42467</v>
      </c>
      <c r="J78" s="182">
        <f>IFERROR(_xll.qlIndexFixing(Index1M,$H78,TRUE,_xll.ohTrigger(RecalcTrigger,Trigger1M)),NA())</f>
        <v>-2.5378267786357878E-3</v>
      </c>
      <c r="K78" s="44">
        <f>IFERROR(_xll.qlIndexFixing(Index3M,H78,TRUE,_xll.ohTrigger(RecalcTrigger,Trigger3M)),NA())</f>
        <v>-1.670613006348895E-3</v>
      </c>
      <c r="L78" s="44">
        <f>IFERROR(_xll.qlIndexFixing(Index6M,$H78,TRUE,_xll.ohTrigger(RecalcTrigger,Trigger6M)),NA())</f>
        <v>-6.6522347979982362E-4</v>
      </c>
      <c r="M78" s="183">
        <f>IFERROR(_xll.qlIndexFixing(Index1Y,$H78,TRUE,_xll.ohTrigger(RecalcTrigger,Trigger1Y)),NA())</f>
        <v>5.1671626142525825E-4</v>
      </c>
      <c r="N78" s="182">
        <f>IFERROR(_xll.qlIndexFixing(ONIndex1M,I78,TRUE,_xll.ohTrigger(RecalcTrigger,Trigger1M)),NA())</f>
        <v>-2.5314875054993635E-3</v>
      </c>
      <c r="O78" s="44">
        <f>IFERROR(_xll.qlIndexFixing(ONIndex3M,I78,TRUE,_xll.ohTrigger(RecalcTrigger,Trigger3M)),NA())</f>
        <v>-1.628707726366585E-3</v>
      </c>
      <c r="P78" s="44">
        <f>IFERROR(_xll.qlIndexFixing(ONIndex6M,I78,TRUE,_xll.ohTrigger(RecalcTrigger,Trigger6M)),NA())</f>
        <v>-5.5794442817891365E-4</v>
      </c>
      <c r="Q78" s="183">
        <f>IFERROR(_xll.qlIndexFixing(ONIndex1Y,I78,TRUE,_xll.ohTrigger(RecalcTrigger,Trigger1Y)),NA())</f>
        <v>7.0428755811313692E-4</v>
      </c>
    </row>
    <row r="79" spans="2:17" x14ac:dyDescent="0.2">
      <c r="B79" s="39" t="s">
        <v>17</v>
      </c>
      <c r="D79" s="42">
        <f>_xll.qlCalendarAdvance(Calendar,$D78,B79,"f",FALSE)</f>
        <v>42466</v>
      </c>
      <c r="E79" s="177">
        <f>_xll.qlInterestRateIndexValueDate(IndexON,D79)</f>
        <v>42466</v>
      </c>
      <c r="F79" s="193">
        <f>IFERROR(_xll.qlIndexFixing(IndexON,D79,TRUE,_xll.ohTrigger(RecalcTrigger,TriggerON)),NA())</f>
        <v>-2.6632726122066686E-3</v>
      </c>
      <c r="H79" s="42">
        <f>_xll.qlCalendarAdvance(Calendar,$H78,B79,"f",FALSE)</f>
        <v>42466</v>
      </c>
      <c r="I79" s="177">
        <f>_xll.qlInterestRateIndexValueDate(Index1M,$H79)</f>
        <v>42468</v>
      </c>
      <c r="J79" s="182">
        <f>IFERROR(_xll.qlIndexFixing(Index1M,$H79,TRUE,_xll.ohTrigger(RecalcTrigger,Trigger1M)),NA())</f>
        <v>-2.5385146315365548E-3</v>
      </c>
      <c r="K79" s="44">
        <f>IFERROR(_xll.qlIndexFixing(Index3M,H79,TRUE,_xll.ohTrigger(RecalcTrigger,Trigger3M)),NA())</f>
        <v>-1.6727558207675463E-3</v>
      </c>
      <c r="L79" s="44">
        <f>IFERROR(_xll.qlIndexFixing(Index6M,$H79,TRUE,_xll.ohTrigger(RecalcTrigger,Trigger6M)),NA())</f>
        <v>-6.6710508532873635E-4</v>
      </c>
      <c r="M79" s="183">
        <f>IFERROR(_xll.qlIndexFixing(Index1Y,$H79,TRUE,_xll.ohTrigger(RecalcTrigger,Trigger1Y)),NA())</f>
        <v>5.20513795732508E-4</v>
      </c>
      <c r="N79" s="182">
        <f>IFERROR(_xll.qlIndexFixing(ONIndex1M,I79,TRUE,_xll.ohTrigger(RecalcTrigger,Trigger1M)),NA())</f>
        <v>-2.5342564033703496E-3</v>
      </c>
      <c r="O79" s="44">
        <f>IFERROR(_xll.qlIndexFixing(ONIndex3M,I79,TRUE,_xll.ohTrigger(RecalcTrigger,Trigger3M)),NA())</f>
        <v>-1.6321750600267748E-3</v>
      </c>
      <c r="P79" s="44">
        <f>IFERROR(_xll.qlIndexFixing(ONIndex6M,I79,TRUE,_xll.ohTrigger(RecalcTrigger,Trigger6M)),NA())</f>
        <v>-5.612747807326457E-4</v>
      </c>
      <c r="Q79" s="183">
        <f>IFERROR(_xll.qlIndexFixing(ONIndex1Y,I79,TRUE,_xll.ohTrigger(RecalcTrigger,Trigger1Y)),NA())</f>
        <v>6.9703021882361327E-4</v>
      </c>
    </row>
    <row r="80" spans="2:17" x14ac:dyDescent="0.2">
      <c r="B80" s="39" t="s">
        <v>17</v>
      </c>
      <c r="D80" s="42">
        <f>_xll.qlCalendarAdvance(Calendar,$D79,B80,"f",FALSE)</f>
        <v>42467</v>
      </c>
      <c r="E80" s="177">
        <f>_xll.qlInterestRateIndexValueDate(IndexON,D80)</f>
        <v>42467</v>
      </c>
      <c r="F80" s="193">
        <f>IFERROR(_xll.qlIndexFixing(IndexON,D80,TRUE,_xll.ohTrigger(RecalcTrigger,TriggerON)),NA())</f>
        <v>-2.6687682969139814E-3</v>
      </c>
      <c r="H80" s="42">
        <f>_xll.qlCalendarAdvance(Calendar,$H79,B80,"f",FALSE)</f>
        <v>42467</v>
      </c>
      <c r="I80" s="177">
        <f>_xll.qlInterestRateIndexValueDate(Index1M,$H80)</f>
        <v>42471</v>
      </c>
      <c r="J80" s="182">
        <f>IFERROR(_xll.qlIndexFixing(Index1M,$H80,TRUE,_xll.ohTrigger(RecalcTrigger,Trigger1M)),NA())</f>
        <v>-2.54053038630353E-3</v>
      </c>
      <c r="K80" s="44">
        <f>IFERROR(_xll.qlIndexFixing(Index3M,H80,TRUE,_xll.ohTrigger(RecalcTrigger,Trigger3M)),NA())</f>
        <v>-1.6790762991473404E-3</v>
      </c>
      <c r="L80" s="44">
        <f>IFERROR(_xll.qlIndexFixing(Index6M,$H80,TRUE,_xll.ohTrigger(RecalcTrigger,Trigger6M)),NA())</f>
        <v>-6.6943971092099815E-4</v>
      </c>
      <c r="M80" s="183">
        <f>IFERROR(_xll.qlIndexFixing(Index1Y,$H80,TRUE,_xll.ohTrigger(RecalcTrigger,Trigger1Y)),NA())</f>
        <v>5.2034876975642983E-4</v>
      </c>
      <c r="N80" s="182">
        <f>IFERROR(_xll.qlIndexFixing(ONIndex1M,I80,TRUE,_xll.ohTrigger(RecalcTrigger,Trigger1M)),NA())</f>
        <v>-2.5366691973349731E-3</v>
      </c>
      <c r="O80" s="44">
        <f>IFERROR(_xll.qlIndexFixing(ONIndex3M,I80,TRUE,_xll.ohTrigger(RecalcTrigger,Trigger3M)),NA())</f>
        <v>-1.6351827786609263E-3</v>
      </c>
      <c r="P80" s="44">
        <f>IFERROR(_xll.qlIndexFixing(ONIndex6M,I80,TRUE,_xll.ohTrigger(RecalcTrigger,Trigger6M)),NA())</f>
        <v>-5.6414360531054086E-4</v>
      </c>
      <c r="Q80" s="183">
        <f>IFERROR(_xll.qlIndexFixing(ONIndex1Y,I80,TRUE,_xll.ohTrigger(RecalcTrigger,Trigger1Y)),NA())</f>
        <v>6.8977312229989707E-4</v>
      </c>
    </row>
    <row r="81" spans="2:17" x14ac:dyDescent="0.2">
      <c r="B81" s="39" t="s">
        <v>17</v>
      </c>
      <c r="D81" s="42">
        <f>_xll.qlCalendarAdvance(Calendar,$D80,B81,"f",FALSE)</f>
        <v>42468</v>
      </c>
      <c r="E81" s="177">
        <f>_xll.qlInterestRateIndexValueDate(IndexON,D81)</f>
        <v>42468</v>
      </c>
      <c r="F81" s="193">
        <f>IFERROR(_xll.qlIndexFixing(IndexON,D81,TRUE,_xll.ohTrigger(RecalcTrigger,TriggerON)),NA())</f>
        <v>-2.6787583770104817E-3</v>
      </c>
      <c r="H81" s="42">
        <f>_xll.qlCalendarAdvance(Calendar,$H80,B81,"f",FALSE)</f>
        <v>42468</v>
      </c>
      <c r="I81" s="177">
        <f>_xll.qlInterestRateIndexValueDate(Index1M,$H81)</f>
        <v>42472</v>
      </c>
      <c r="J81" s="182">
        <f>IFERROR(_xll.qlIndexFixing(Index1M,$H81,TRUE,_xll.ohTrigger(RecalcTrigger,Trigger1M)),NA())</f>
        <v>-2.5411745157892796E-3</v>
      </c>
      <c r="K81" s="44">
        <f>IFERROR(_xll.qlIndexFixing(Index3M,H81,TRUE,_xll.ohTrigger(RecalcTrigger,Trigger3M)),NA())</f>
        <v>-1.6811574223626372E-3</v>
      </c>
      <c r="L81" s="44">
        <f>IFERROR(_xll.qlIndexFixing(Index6M,$H81,TRUE,_xll.ohTrigger(RecalcTrigger,Trigger6M)),NA())</f>
        <v>-6.7045658544896767E-4</v>
      </c>
      <c r="M81" s="183">
        <f>IFERROR(_xll.qlIndexFixing(Index1Y,$H81,TRUE,_xll.ohTrigger(RecalcTrigger,Trigger1Y)),NA())</f>
        <v>5.2130872449612862E-4</v>
      </c>
      <c r="N81" s="182">
        <f>IFERROR(_xll.qlIndexFixing(ONIndex1M,I81,TRUE,_xll.ohTrigger(RecalcTrigger,Trigger1M)),NA())</f>
        <v>-2.5387157533796056E-3</v>
      </c>
      <c r="O81" s="44">
        <f>IFERROR(_xll.qlIndexFixing(ONIndex3M,I81,TRUE,_xll.ohTrigger(RecalcTrigger,Trigger3M)),NA())</f>
        <v>-1.6377163275516082E-3</v>
      </c>
      <c r="P81" s="44">
        <f>IFERROR(_xll.qlIndexFixing(ONIndex6M,I81,TRUE,_xll.ohTrigger(RecalcTrigger,Trigger6M)),NA())</f>
        <v>-5.6653621002489274E-4</v>
      </c>
      <c r="Q81" s="183">
        <f>IFERROR(_xll.qlIndexFixing(ONIndex1Y,I81,TRUE,_xll.ohTrigger(RecalcTrigger,Trigger1Y)),NA())</f>
        <v>6.8252074096442072E-4</v>
      </c>
    </row>
    <row r="82" spans="2:17" x14ac:dyDescent="0.2">
      <c r="B82" s="39" t="s">
        <v>17</v>
      </c>
      <c r="D82" s="42">
        <f>_xll.qlCalendarAdvance(Calendar,$D81,B82,"f",FALSE)</f>
        <v>42471</v>
      </c>
      <c r="E82" s="177">
        <f>_xll.qlInterestRateIndexValueDate(IndexON,D82)</f>
        <v>42471</v>
      </c>
      <c r="F82" s="193">
        <f>IFERROR(_xll.qlIndexFixing(IndexON,D82,TRUE,_xll.ohTrigger(RecalcTrigger,TriggerON)),NA())</f>
        <v>-2.6877523859347718E-3</v>
      </c>
      <c r="H82" s="42">
        <f>_xll.qlCalendarAdvance(Calendar,$H81,B82,"f",FALSE)</f>
        <v>42471</v>
      </c>
      <c r="I82" s="177">
        <f>_xll.qlInterestRateIndexValueDate(Index1M,$H82)</f>
        <v>42473</v>
      </c>
      <c r="J82" s="182">
        <f>IFERROR(_xll.qlIndexFixing(Index1M,$H82,TRUE,_xll.ohTrigger(RecalcTrigger,Trigger1M)),NA())</f>
        <v>-2.5417995794927428E-3</v>
      </c>
      <c r="K82" s="44">
        <f>IFERROR(_xll.qlIndexFixing(Index3M,H82,TRUE,_xll.ohTrigger(RecalcTrigger,Trigger3M)),NA())</f>
        <v>-1.6832311631483216E-3</v>
      </c>
      <c r="L82" s="44">
        <f>IFERROR(_xll.qlIndexFixing(Index6M,$H82,TRUE,_xll.ohTrigger(RecalcTrigger,Trigger6M)),NA())</f>
        <v>-6.7146823722770952E-4</v>
      </c>
      <c r="M82" s="183">
        <f>IFERROR(_xll.qlIndexFixing(Index1Y,$H82,TRUE,_xll.ohTrigger(RecalcTrigger,Trigger1Y)),NA())</f>
        <v>5.222812037064935E-4</v>
      </c>
      <c r="N82" s="182">
        <f>IFERROR(_xll.qlIndexFixing(ONIndex1M,I82,TRUE,_xll.ohTrigger(RecalcTrigger,Trigger1M)),NA())</f>
        <v>-2.5415194601396962E-3</v>
      </c>
      <c r="O82" s="44">
        <f>IFERROR(_xll.qlIndexFixing(ONIndex3M,I82,TRUE,_xll.ohTrigger(RecalcTrigger,Trigger3M)),NA())</f>
        <v>-1.6411226026002979E-3</v>
      </c>
      <c r="P82" s="44">
        <f>IFERROR(_xll.qlIndexFixing(ONIndex6M,I82,TRUE,_xll.ohTrigger(RecalcTrigger,Trigger6M)),NA())</f>
        <v>-5.6965965720578993E-4</v>
      </c>
      <c r="Q82" s="183">
        <f>IFERROR(_xll.qlIndexFixing(ONIndex1Y,I82,TRUE,_xll.ohTrigger(RecalcTrigger,Trigger1Y)),NA())</f>
        <v>6.68055298040926E-4</v>
      </c>
    </row>
    <row r="83" spans="2:17" x14ac:dyDescent="0.2">
      <c r="B83" s="39" t="s">
        <v>17</v>
      </c>
      <c r="D83" s="42">
        <f>_xll.qlCalendarAdvance(Calendar,$D82,B83,"f",FALSE)</f>
        <v>42472</v>
      </c>
      <c r="E83" s="177">
        <f>_xll.qlInterestRateIndexValueDate(IndexON,D83)</f>
        <v>42472</v>
      </c>
      <c r="F83" s="193">
        <f>IFERROR(_xll.qlIndexFixing(IndexON,D83,TRUE,_xll.ohTrigger(RecalcTrigger,TriggerON)),NA())</f>
        <v>-2.6916941648780224E-3</v>
      </c>
      <c r="H83" s="42">
        <f>_xll.qlCalendarAdvance(Calendar,$H82,B83,"f",FALSE)</f>
        <v>42472</v>
      </c>
      <c r="I83" s="177">
        <f>_xll.qlInterestRateIndexValueDate(Index1M,$H83)</f>
        <v>42474</v>
      </c>
      <c r="J83" s="182">
        <f>IFERROR(_xll.qlIndexFixing(Index1M,$H83,TRUE,_xll.ohTrigger(RecalcTrigger,Trigger1M)),NA())</f>
        <v>-2.5434571684401774E-3</v>
      </c>
      <c r="K83" s="44">
        <f>IFERROR(_xll.qlIndexFixing(Index3M,H83,TRUE,_xll.ohTrigger(RecalcTrigger,Trigger3M)),NA())</f>
        <v>-1.6853009987233454E-3</v>
      </c>
      <c r="L83" s="44">
        <f>IFERROR(_xll.qlIndexFixing(Index6M,$H83,TRUE,_xll.ohTrigger(RecalcTrigger,Trigger6M)),NA())</f>
        <v>-6.7247968959394295E-4</v>
      </c>
      <c r="M83" s="183">
        <f>IFERROR(_xll.qlIndexFixing(Index1Y,$H83,TRUE,_xll.ohTrigger(RecalcTrigger,Trigger1Y)),NA())</f>
        <v>5.2875354817325589E-4</v>
      </c>
      <c r="N83" s="182">
        <f>IFERROR(_xll.qlIndexFixing(ONIndex1M,I83,TRUE,_xll.ohTrigger(RecalcTrigger,Trigger1M)),NA())</f>
        <v>-2.5430369202839032E-3</v>
      </c>
      <c r="O83" s="44">
        <f>IFERROR(_xll.qlIndexFixing(ONIndex3M,I83,TRUE,_xll.ohTrigger(RecalcTrigger,Trigger3M)),NA())</f>
        <v>-1.6428177249361298E-3</v>
      </c>
      <c r="P83" s="44">
        <f>IFERROR(_xll.qlIndexFixing(ONIndex6M,I83,TRUE,_xll.ohTrigger(RecalcTrigger,Trigger6M)),NA())</f>
        <v>-5.710505852585257E-4</v>
      </c>
      <c r="Q83" s="183">
        <f>IFERROR(_xll.qlIndexFixing(ONIndex1Y,I83,TRUE,_xll.ohTrigger(RecalcTrigger,Trigger1Y)),NA())</f>
        <v>6.5364781819177153E-4</v>
      </c>
    </row>
    <row r="84" spans="2:17" x14ac:dyDescent="0.2">
      <c r="B84" s="39" t="s">
        <v>17</v>
      </c>
      <c r="D84" s="42">
        <f>_xll.qlCalendarAdvance(Calendar,$D83,B84,"f",FALSE)</f>
        <v>42473</v>
      </c>
      <c r="E84" s="177">
        <f>_xll.qlInterestRateIndexValueDate(IndexON,D84)</f>
        <v>42473</v>
      </c>
      <c r="F84" s="193">
        <f>IFERROR(_xll.qlIndexFixing(IndexON,D84,TRUE,_xll.ohTrigger(RecalcTrigger,TriggerON)),NA())</f>
        <v>-2.6952924143763823E-3</v>
      </c>
      <c r="H84" s="42">
        <f>_xll.qlCalendarAdvance(Calendar,$H83,B84,"f",FALSE)</f>
        <v>42473</v>
      </c>
      <c r="I84" s="177">
        <f>_xll.qlInterestRateIndexValueDate(Index1M,$H84)</f>
        <v>42475</v>
      </c>
      <c r="J84" s="182">
        <f>IFERROR(_xll.qlIndexFixing(Index1M,$H84,TRUE,_xll.ohTrigger(RecalcTrigger,Trigger1M)),NA())</f>
        <v>-2.543628054948992E-3</v>
      </c>
      <c r="K84" s="44">
        <f>IFERROR(_xll.qlIndexFixing(Index3M,H84,TRUE,_xll.ohTrigger(RecalcTrigger,Trigger3M)),NA())</f>
        <v>-1.6873705368356555E-3</v>
      </c>
      <c r="L84" s="44">
        <f>IFERROR(_xll.qlIndexFixing(Index6M,$H84,TRUE,_xll.ohTrigger(RecalcTrigger,Trigger6M)),NA())</f>
        <v>-6.7441208142881529E-4</v>
      </c>
      <c r="M84" s="183">
        <f>IFERROR(_xll.qlIndexFixing(Index1Y,$H84,TRUE,_xll.ohTrigger(RecalcTrigger,Trigger1Y)),NA())</f>
        <v>5.2833470087561589E-4</v>
      </c>
      <c r="N84" s="182">
        <f>IFERROR(_xll.qlIndexFixing(ONIndex1M,I84,TRUE,_xll.ohTrigger(RecalcTrigger,Trigger1M)),NA())</f>
        <v>-2.5431002780829104E-3</v>
      </c>
      <c r="O84" s="44">
        <f>IFERROR(_xll.qlIndexFixing(ONIndex3M,I84,TRUE,_xll.ohTrigger(RecalcTrigger,Trigger3M)),NA())</f>
        <v>-1.6427621001513515E-3</v>
      </c>
      <c r="P84" s="44">
        <f>IFERROR(_xll.qlIndexFixing(ONIndex6M,I84,TRUE,_xll.ohTrigger(RecalcTrigger,Trigger6M)),NA())</f>
        <v>-5.7084170710375304E-4</v>
      </c>
      <c r="Q84" s="183">
        <f>IFERROR(_xll.qlIndexFixing(ONIndex1Y,I84,TRUE,_xll.ohTrigger(RecalcTrigger,Trigger1Y)),NA())</f>
        <v>6.4648610049289346E-4</v>
      </c>
    </row>
    <row r="85" spans="2:17" x14ac:dyDescent="0.2">
      <c r="B85" s="39" t="s">
        <v>17</v>
      </c>
      <c r="D85" s="42">
        <f>_xll.qlCalendarAdvance(Calendar,$D84,B85,"f",FALSE)</f>
        <v>42474</v>
      </c>
      <c r="E85" s="177">
        <f>_xll.qlInterestRateIndexValueDate(IndexON,D85)</f>
        <v>42474</v>
      </c>
      <c r="F85" s="193">
        <f>IFERROR(_xll.qlIndexFixing(IndexON,D85,TRUE,_xll.ohTrigger(RecalcTrigger,TriggerON)),NA())</f>
        <v>-2.6985362181619621E-3</v>
      </c>
      <c r="H85" s="42">
        <f>_xll.qlCalendarAdvance(Calendar,$H84,B85,"f",FALSE)</f>
        <v>42474</v>
      </c>
      <c r="I85" s="177">
        <f>_xll.qlInterestRateIndexValueDate(Index1M,$H85)</f>
        <v>42478</v>
      </c>
      <c r="J85" s="182">
        <f>IFERROR(_xll.qlIndexFixing(Index1M,$H85,TRUE,_xll.ohTrigger(RecalcTrigger,Trigger1M)),NA())</f>
        <v>-2.5453266949737596E-3</v>
      </c>
      <c r="K85" s="44">
        <f>IFERROR(_xll.qlIndexFixing(Index3M,H85,TRUE,_xll.ohTrigger(RecalcTrigger,Trigger3M)),NA())</f>
        <v>-1.6936154019081856E-3</v>
      </c>
      <c r="L85" s="44">
        <f>IFERROR(_xll.qlIndexFixing(Index6M,$H85,TRUE,_xll.ohTrigger(RecalcTrigger,Trigger6M)),NA())</f>
        <v>-6.7662793286108239E-4</v>
      </c>
      <c r="M85" s="183">
        <f>IFERROR(_xll.qlIndexFixing(Index1Y,$H85,TRUE,_xll.ohTrigger(RecalcTrigger,Trigger1Y)),NA())</f>
        <v>5.2718337750872629E-4</v>
      </c>
      <c r="N85" s="182">
        <f>IFERROR(_xll.qlIndexFixing(ONIndex1M,I85,TRUE,_xll.ohTrigger(RecalcTrigger,Trigger1M)),NA())</f>
        <v>-2.5427365944796776E-3</v>
      </c>
      <c r="O85" s="44">
        <f>IFERROR(_xll.qlIndexFixing(ONIndex3M,I85,TRUE,_xll.ohTrigger(RecalcTrigger,Trigger3M)),NA())</f>
        <v>-1.642144976039539E-3</v>
      </c>
      <c r="P85" s="44">
        <f>IFERROR(_xll.qlIndexFixing(ONIndex6M,I85,TRUE,_xll.ohTrigger(RecalcTrigger,Trigger6M)),NA())</f>
        <v>-5.7006845572082909E-4</v>
      </c>
      <c r="Q85" s="183">
        <f>IFERROR(_xll.qlIndexFixing(ONIndex1Y,I85,TRUE,_xll.ohTrigger(RecalcTrigger,Trigger1Y)),NA())</f>
        <v>6.3935593299646598E-4</v>
      </c>
    </row>
    <row r="86" spans="2:17" x14ac:dyDescent="0.2">
      <c r="B86" s="39" t="s">
        <v>17</v>
      </c>
      <c r="D86" s="42">
        <f>_xll.qlCalendarAdvance(Calendar,$D85,B86,"f",FALSE)</f>
        <v>42475</v>
      </c>
      <c r="E86" s="177">
        <f>_xll.qlInterestRateIndexValueDate(IndexON,D86)</f>
        <v>42475</v>
      </c>
      <c r="F86" s="193">
        <f>IFERROR(_xll.qlIndexFixing(IndexON,D86,TRUE,_xll.ohTrigger(RecalcTrigger,TriggerON)),NA())</f>
        <v>-2.7037674519414523E-3</v>
      </c>
      <c r="H86" s="42">
        <f>_xll.qlCalendarAdvance(Calendar,$H85,B86,"f",FALSE)</f>
        <v>42475</v>
      </c>
      <c r="I86" s="177">
        <f>_xll.qlInterestRateIndexValueDate(Index1M,$H86)</f>
        <v>42479</v>
      </c>
      <c r="J86" s="182">
        <f>IFERROR(_xll.qlIndexFixing(Index1M,$H86,TRUE,_xll.ohTrigger(RecalcTrigger,Trigger1M)),NA())</f>
        <v>-2.5462579013044717E-3</v>
      </c>
      <c r="K86" s="44">
        <f>IFERROR(_xll.qlIndexFixing(Index3M,H86,TRUE,_xll.ohTrigger(RecalcTrigger,Trigger3M)),NA())</f>
        <v>-1.6957224383401099E-3</v>
      </c>
      <c r="L86" s="44">
        <f>IFERROR(_xll.qlIndexFixing(Index6M,$H86,TRUE,_xll.ohTrigger(RecalcTrigger,Trigger6M)),NA())</f>
        <v>-6.7771769940650113E-4</v>
      </c>
      <c r="M86" s="183">
        <f>IFERROR(_xll.qlIndexFixing(Index1Y,$H86,TRUE,_xll.ohTrigger(RecalcTrigger,Trigger1Y)),NA())</f>
        <v>5.2814149918190456E-4</v>
      </c>
      <c r="N86" s="182">
        <f>IFERROR(_xll.qlIndexFixing(ONIndex1M,I86,TRUE,_xll.ohTrigger(RecalcTrigger,Trigger1M)),NA())</f>
        <v>-2.5420221515748409E-3</v>
      </c>
      <c r="O86" s="44">
        <f>IFERROR(_xll.qlIndexFixing(ONIndex3M,I86,TRUE,_xll.ohTrigger(RecalcTrigger,Trigger3M)),NA())</f>
        <v>-1.6410520630794068E-3</v>
      </c>
      <c r="P86" s="44">
        <f>IFERROR(_xll.qlIndexFixing(ONIndex6M,I86,TRUE,_xll.ohTrigger(RecalcTrigger,Trigger6M)),NA())</f>
        <v>-5.688139936665948E-4</v>
      </c>
      <c r="Q86" s="183">
        <f>IFERROR(_xll.qlIndexFixing(ONIndex1Y,I86,TRUE,_xll.ohTrigger(RecalcTrigger,Trigger1Y)),NA())</f>
        <v>6.3226178828479362E-4</v>
      </c>
    </row>
    <row r="87" spans="2:17" x14ac:dyDescent="0.2">
      <c r="B87" s="39" t="s">
        <v>17</v>
      </c>
      <c r="D87" s="42">
        <f>_xll.qlCalendarAdvance(Calendar,$D86,B87,"f",FALSE)</f>
        <v>42478</v>
      </c>
      <c r="E87" s="177">
        <f>_xll.qlInterestRateIndexValueDate(IndexON,D87)</f>
        <v>42478</v>
      </c>
      <c r="F87" s="193">
        <f>IFERROR(_xll.qlIndexFixing(IndexON,D87,TRUE,_xll.ohTrigger(RecalcTrigger,TriggerON)),NA())</f>
        <v>-2.7077486519377914E-3</v>
      </c>
      <c r="H87" s="42">
        <f>_xll.qlCalendarAdvance(Calendar,$H86,B87,"f",FALSE)</f>
        <v>42478</v>
      </c>
      <c r="I87" s="177">
        <f>_xll.qlInterestRateIndexValueDate(Index1M,$H87)</f>
        <v>42480</v>
      </c>
      <c r="J87" s="182">
        <f>IFERROR(_xll.qlIndexFixing(Index1M,$H87,TRUE,_xll.ohTrigger(RecalcTrigger,Trigger1M)),NA())</f>
        <v>-2.5473154656818764E-3</v>
      </c>
      <c r="K87" s="44">
        <f>IFERROR(_xll.qlIndexFixing(Index3M,H87,TRUE,_xll.ohTrigger(RecalcTrigger,Trigger3M)),NA())</f>
        <v>-1.697849174056875E-3</v>
      </c>
      <c r="L87" s="44">
        <f>IFERROR(_xll.qlIndexFixing(Index6M,$H87,TRUE,_xll.ohTrigger(RecalcTrigger,Trigger6M)),NA())</f>
        <v>-6.788397832681747E-4</v>
      </c>
      <c r="M87" s="183">
        <f>IFERROR(_xll.qlIndexFixing(Index1Y,$H87,TRUE,_xll.ohTrigger(RecalcTrigger,Trigger1Y)),NA())</f>
        <v>5.2908187668752296E-4</v>
      </c>
      <c r="N87" s="182">
        <f>IFERROR(_xll.qlIndexFixing(ONIndex1M,I87,TRUE,_xll.ohTrigger(RecalcTrigger,Trigger1M)),NA())</f>
        <v>-2.5406678656381132E-3</v>
      </c>
      <c r="O87" s="44">
        <f>IFERROR(_xll.qlIndexFixing(ONIndex3M,I87,TRUE,_xll.ohTrigger(RecalcTrigger,Trigger3M)),NA())</f>
        <v>-1.6387227761294199E-3</v>
      </c>
      <c r="P87" s="44">
        <f>IFERROR(_xll.qlIndexFixing(ONIndex6M,I87,TRUE,_xll.ohTrigger(RecalcTrigger,Trigger6M)),NA())</f>
        <v>-5.6611280050411494E-4</v>
      </c>
      <c r="Q87" s="183">
        <f>IFERROR(_xll.qlIndexFixing(ONIndex1Y,I87,TRUE,_xll.ohTrigger(RecalcTrigger,Trigger1Y)),NA())</f>
        <v>6.182169983404151E-4</v>
      </c>
    </row>
    <row r="88" spans="2:17" x14ac:dyDescent="0.2">
      <c r="B88" s="39" t="s">
        <v>17</v>
      </c>
      <c r="D88" s="42">
        <f>_xll.qlCalendarAdvance(Calendar,$D87,B88,"f",FALSE)</f>
        <v>42479</v>
      </c>
      <c r="E88" s="177">
        <f>_xll.qlInterestRateIndexValueDate(IndexON,D88)</f>
        <v>42479</v>
      </c>
      <c r="F88" s="193">
        <f>IFERROR(_xll.qlIndexFixing(IndexON,D88,TRUE,_xll.ohTrigger(RecalcTrigger,TriggerON)),NA())</f>
        <v>-2.7090564842202625E-3</v>
      </c>
      <c r="H88" s="42">
        <f>_xll.qlCalendarAdvance(Calendar,$H87,B88,"f",FALSE)</f>
        <v>42479</v>
      </c>
      <c r="I88" s="177">
        <f>_xll.qlInterestRateIndexValueDate(Index1M,$H88)</f>
        <v>42481</v>
      </c>
      <c r="J88" s="182">
        <f>IFERROR(_xll.qlIndexFixing(Index1M,$H88,TRUE,_xll.ohTrigger(RecalcTrigger,Trigger1M)),NA())</f>
        <v>-2.5508095297474553E-3</v>
      </c>
      <c r="K88" s="44">
        <f>IFERROR(_xll.qlIndexFixing(Index3M,H88,TRUE,_xll.ohTrigger(RecalcTrigger,Trigger3M)),NA())</f>
        <v>-1.700000000000596E-3</v>
      </c>
      <c r="L88" s="44">
        <f>IFERROR(_xll.qlIndexFixing(Index6M,$H88,TRUE,_xll.ohTrigger(RecalcTrigger,Trigger6M)),NA())</f>
        <v>-6.8000000001140011E-4</v>
      </c>
      <c r="M88" s="183">
        <f>IFERROR(_xll.qlIndexFixing(Index1Y,$H88,TRUE,_xll.ohTrigger(RecalcTrigger,Trigger1Y)),NA())</f>
        <v>5.2999999999881831E-4</v>
      </c>
      <c r="N88" s="182">
        <f>IFERROR(_xll.qlIndexFixing(ONIndex1M,I88,TRUE,_xll.ohTrigger(RecalcTrigger,Trigger1M)),NA())</f>
        <v>-2.5396456323534267E-3</v>
      </c>
      <c r="O88" s="44">
        <f>IFERROR(_xll.qlIndexFixing(ONIndex3M,I88,TRUE,_xll.ohTrigger(RecalcTrigger,Trigger3M)),NA())</f>
        <v>-1.6364947230140814E-3</v>
      </c>
      <c r="P88" s="44">
        <f>IFERROR(_xll.qlIndexFixing(ONIndex6M,I88,TRUE,_xll.ohTrigger(RecalcTrigger,Trigger6M)),NA())</f>
        <v>-5.6343654322166259E-4</v>
      </c>
      <c r="Q88" s="183">
        <f>IFERROR(_xll.qlIndexFixing(ONIndex1Y,I88,TRUE,_xll.ohTrigger(RecalcTrigger,Trigger1Y)),NA())</f>
        <v>6.0433488573430338E-4</v>
      </c>
    </row>
    <row r="89" spans="2:17" x14ac:dyDescent="0.2">
      <c r="B89" s="39" t="s">
        <v>17</v>
      </c>
      <c r="D89" s="42">
        <f>_xll.qlCalendarAdvance(Calendar,$D88,B89,"f",FALSE)</f>
        <v>42480</v>
      </c>
      <c r="E89" s="177">
        <f>_xll.qlInterestRateIndexValueDate(IndexON,D89)</f>
        <v>42480</v>
      </c>
      <c r="F89" s="193">
        <f>IFERROR(_xll.qlIndexFixing(IndexON,D89,TRUE,_xll.ohTrigger(RecalcTrigger,TriggerON)),NA())</f>
        <v>-2.7099443738221041E-3</v>
      </c>
      <c r="H89" s="42">
        <f>_xll.qlCalendarAdvance(Calendar,$H88,B89,"f",FALSE)</f>
        <v>42480</v>
      </c>
      <c r="I89" s="177">
        <f>_xll.qlInterestRateIndexValueDate(Index1M,$H89)</f>
        <v>42482</v>
      </c>
      <c r="J89" s="182">
        <f>IFERROR(_xll.qlIndexFixing(Index1M,$H89,TRUE,_xll.ohTrigger(RecalcTrigger,Trigger1M)),NA())</f>
        <v>-2.5511110073937705E-3</v>
      </c>
      <c r="K89" s="44">
        <f>IFERROR(_xll.qlIndexFixing(Index3M,H89,TRUE,_xll.ohTrigger(RecalcTrigger,Trigger3M)),NA())</f>
        <v>-1.7021785908999266E-3</v>
      </c>
      <c r="L89" s="44">
        <f>IFERROR(_xll.qlIndexFixing(Index6M,$H89,TRUE,_xll.ohTrigger(RecalcTrigger,Trigger6M)),NA())</f>
        <v>-6.8246819278326308E-4</v>
      </c>
      <c r="M89" s="183">
        <f>IFERROR(_xll.qlIndexFixing(Index1Y,$H89,TRUE,_xll.ohTrigger(RecalcTrigger,Trigger1Y)),NA())</f>
        <v>5.3310389482678347E-4</v>
      </c>
      <c r="N89" s="182">
        <f>IFERROR(_xll.qlIndexFixing(ONIndex1M,I89,TRUE,_xll.ohTrigger(RecalcTrigger,Trigger1M)),NA())</f>
        <v>-2.539290465177757E-3</v>
      </c>
      <c r="O89" s="44">
        <f>IFERROR(_xll.qlIndexFixing(ONIndex3M,I89,TRUE,_xll.ohTrigger(RecalcTrigger,Trigger3M)),NA())</f>
        <v>-1.6354326467471481E-3</v>
      </c>
      <c r="P89" s="44">
        <f>IFERROR(_xll.qlIndexFixing(ONIndex6M,I89,TRUE,_xll.ohTrigger(RecalcTrigger,Trigger6M)),NA())</f>
        <v>-5.6212055038695752E-4</v>
      </c>
      <c r="Q89" s="183">
        <f>IFERROR(_xll.qlIndexFixing(ONIndex1Y,I89,TRUE,_xll.ohTrigger(RecalcTrigger,Trigger1Y)),NA())</f>
        <v>5.9748794176250897E-4</v>
      </c>
    </row>
    <row r="90" spans="2:17" x14ac:dyDescent="0.2">
      <c r="B90" s="39" t="s">
        <v>17</v>
      </c>
      <c r="D90" s="42">
        <f>_xll.qlCalendarAdvance(Calendar,$D89,B90,"f",FALSE)</f>
        <v>42481</v>
      </c>
      <c r="E90" s="177">
        <f>_xll.qlInterestRateIndexValueDate(IndexON,D90)</f>
        <v>42481</v>
      </c>
      <c r="F90" s="193">
        <f>IFERROR(_xll.qlIndexFixing(IndexON,D90,TRUE,_xll.ohTrigger(RecalcTrigger,TriggerON)),NA())</f>
        <v>-2.7104014045953306E-3</v>
      </c>
      <c r="H90" s="42">
        <f>_xll.qlCalendarAdvance(Calendar,$H89,B90,"f",FALSE)</f>
        <v>42481</v>
      </c>
      <c r="I90" s="177">
        <f>_xll.qlInterestRateIndexValueDate(Index1M,$H90)</f>
        <v>42485</v>
      </c>
      <c r="J90" s="182">
        <f>IFERROR(_xll.qlIndexFixing(Index1M,$H90,TRUE,_xll.ohTrigger(RecalcTrigger,Trigger1M)),NA())</f>
        <v>-2.5551161641064191E-3</v>
      </c>
      <c r="K90" s="44">
        <f>IFERROR(_xll.qlIndexFixing(Index3M,H90,TRUE,_xll.ohTrigger(RecalcTrigger,Trigger3M)),NA())</f>
        <v>-1.7088809109852281E-3</v>
      </c>
      <c r="L90" s="44">
        <f>IFERROR(_xll.qlIndexFixing(Index6M,$H90,TRUE,_xll.ohTrigger(RecalcTrigger,Trigger6M)),NA())</f>
        <v>-6.8505985964323064E-4</v>
      </c>
      <c r="M90" s="183">
        <f>IFERROR(_xll.qlIndexFixing(Index1Y,$H90,TRUE,_xll.ohTrigger(RecalcTrigger,Trigger1Y)),NA())</f>
        <v>5.3344576014069389E-4</v>
      </c>
      <c r="N90" s="182">
        <f>IFERROR(_xll.qlIndexFixing(ONIndex1M,I90,TRUE,_xll.ohTrigger(RecalcTrigger,Trigger1M)),NA())</f>
        <v>-2.5390443385786554E-3</v>
      </c>
      <c r="O90" s="44">
        <f>IFERROR(_xll.qlIndexFixing(ONIndex3M,I90,TRUE,_xll.ohTrigger(RecalcTrigger,Trigger3M)),NA())</f>
        <v>-1.6344114922661745E-3</v>
      </c>
      <c r="P90" s="44">
        <f>IFERROR(_xll.qlIndexFixing(ONIndex6M,I90,TRUE,_xll.ohTrigger(RecalcTrigger,Trigger6M)),NA())</f>
        <v>-5.6082470859308842E-4</v>
      </c>
      <c r="Q90" s="183">
        <f>IFERROR(_xll.qlIndexFixing(ONIndex1Y,I90,TRUE,_xll.ohTrigger(RecalcTrigger,Trigger1Y)),NA())</f>
        <v>5.9070385534987224E-4</v>
      </c>
    </row>
    <row r="91" spans="2:17" x14ac:dyDescent="0.2">
      <c r="B91" s="39" t="s">
        <v>17</v>
      </c>
      <c r="D91" s="42">
        <f>_xll.qlCalendarAdvance(Calendar,$D90,B91,"f",FALSE)</f>
        <v>42482</v>
      </c>
      <c r="E91" s="177">
        <f>_xll.qlInterestRateIndexValueDate(IndexON,D91)</f>
        <v>42482</v>
      </c>
      <c r="F91" s="193">
        <f>IFERROR(_xll.qlIndexFixing(IndexON,D91,TRUE,_xll.ohTrigger(RecalcTrigger,TriggerON)),NA())</f>
        <v>-2.7098042907836017E-3</v>
      </c>
      <c r="H91" s="42">
        <f>_xll.qlCalendarAdvance(Calendar,$H90,B91,"f",FALSE)</f>
        <v>42482</v>
      </c>
      <c r="I91" s="177">
        <f>_xll.qlInterestRateIndexValueDate(Index1M,$H91)</f>
        <v>42486</v>
      </c>
      <c r="J91" s="182">
        <f>IFERROR(_xll.qlIndexFixing(Index1M,$H91,TRUE,_xll.ohTrigger(RecalcTrigger,Trigger1M)),NA())</f>
        <v>-2.5572062598149259E-3</v>
      </c>
      <c r="K91" s="44">
        <f>IFERROR(_xll.qlIndexFixing(Index3M,H91,TRUE,_xll.ohTrigger(RecalcTrigger,Trigger3M)),NA())</f>
        <v>-1.7111685779057407E-3</v>
      </c>
      <c r="L91" s="44">
        <f>IFERROR(_xll.qlIndexFixing(Index6M,$H91,TRUE,_xll.ohTrigger(RecalcTrigger,Trigger6M)),NA())</f>
        <v>-6.8642235529527032E-4</v>
      </c>
      <c r="M91" s="183">
        <f>IFERROR(_xll.qlIndexFixing(Index1Y,$H91,TRUE,_xll.ohTrigger(RecalcTrigger,Trigger1Y)),NA())</f>
        <v>5.3425429897854858E-4</v>
      </c>
      <c r="N91" s="182">
        <f>IFERROR(_xll.qlIndexFixing(ONIndex1M,I91,TRUE,_xll.ohTrigger(RecalcTrigger,Trigger1M)),NA())</f>
        <v>-2.5389139802145522E-3</v>
      </c>
      <c r="O91" s="44">
        <f>IFERROR(_xll.qlIndexFixing(ONIndex3M,I91,TRUE,_xll.ohTrigger(RecalcTrigger,Trigger3M)),NA())</f>
        <v>-1.6334362686842852E-3</v>
      </c>
      <c r="P91" s="44">
        <f>IFERROR(_xll.qlIndexFixing(ONIndex6M,I91,TRUE,_xll.ohTrigger(RecalcTrigger,Trigger6M)),NA())</f>
        <v>-5.5955341871971598E-4</v>
      </c>
      <c r="Q91" s="183">
        <f>IFERROR(_xll.qlIndexFixing(ONIndex1Y,I91,TRUE,_xll.ohTrigger(RecalcTrigger,Trigger1Y)),NA())</f>
        <v>5.8398709907869772E-4</v>
      </c>
    </row>
    <row r="92" spans="2:17" x14ac:dyDescent="0.2">
      <c r="B92" s="39" t="s">
        <v>17</v>
      </c>
      <c r="D92" s="42">
        <f>_xll.qlCalendarAdvance(Calendar,$D91,B92,"f",FALSE)</f>
        <v>42485</v>
      </c>
      <c r="E92" s="177">
        <f>_xll.qlInterestRateIndexValueDate(IndexON,D92)</f>
        <v>42485</v>
      </c>
      <c r="F92" s="193">
        <f>IFERROR(_xll.qlIndexFixing(IndexON,D92,TRUE,_xll.ohTrigger(RecalcTrigger,TriggerON)),NA())</f>
        <v>-2.7077026140043259E-3</v>
      </c>
      <c r="H92" s="42">
        <f>_xll.qlCalendarAdvance(Calendar,$H91,B92,"f",FALSE)</f>
        <v>42485</v>
      </c>
      <c r="I92" s="177">
        <f>_xll.qlInterestRateIndexValueDate(Index1M,$H92)</f>
        <v>42487</v>
      </c>
      <c r="J92" s="182">
        <f>IFERROR(_xll.qlIndexFixing(Index1M,$H92,TRUE,_xll.ohTrigger(RecalcTrigger,Trigger1M)),NA())</f>
        <v>-2.5594587065520535E-3</v>
      </c>
      <c r="K92" s="44">
        <f>IFERROR(_xll.qlIndexFixing(Index3M,H92,TRUE,_xll.ohTrigger(RecalcTrigger,Trigger3M)),NA())</f>
        <v>-1.7134819076484505E-3</v>
      </c>
      <c r="L92" s="44">
        <f>IFERROR(_xll.qlIndexFixing(Index6M,$H92,TRUE,_xll.ohTrigger(RecalcTrigger,Trigger6M)),NA())</f>
        <v>-6.8782030255529799E-4</v>
      </c>
      <c r="M92" s="183">
        <f>IFERROR(_xll.qlIndexFixing(Index1Y,$H92,TRUE,_xll.ohTrigger(RecalcTrigger,Trigger1Y)),NA())</f>
        <v>5.3504269530540158E-4</v>
      </c>
      <c r="N92" s="182">
        <f>IFERROR(_xll.qlIndexFixing(ONIndex1M,I92,TRUE,_xll.ohTrigger(RecalcTrigger,Trigger1M)),NA())</f>
        <v>-2.5390548881665254E-3</v>
      </c>
      <c r="O92" s="44">
        <f>IFERROR(_xll.qlIndexFixing(ONIndex3M,I92,TRUE,_xll.ohTrigger(RecalcTrigger,Trigger3M)),NA())</f>
        <v>-1.6316565747187539E-3</v>
      </c>
      <c r="P92" s="44">
        <f>IFERROR(_xll.qlIndexFixing(ONIndex6M,I92,TRUE,_xll.ohTrigger(RecalcTrigger,Trigger6M)),NA())</f>
        <v>-5.571138244597762E-4</v>
      </c>
      <c r="Q92" s="183">
        <f>IFERROR(_xll.qlIndexFixing(ONIndex1Y,I92,TRUE,_xll.ohTrigger(RecalcTrigger,Trigger1Y)),NA())</f>
        <v>5.7080128754272152E-4</v>
      </c>
    </row>
    <row r="93" spans="2:17" x14ac:dyDescent="0.2">
      <c r="B93" s="39" t="s">
        <v>17</v>
      </c>
      <c r="D93" s="42">
        <f>_xll.qlCalendarAdvance(Calendar,$D92,B93,"f",FALSE)</f>
        <v>42486</v>
      </c>
      <c r="E93" s="177">
        <f>_xll.qlInterestRateIndexValueDate(IndexON,D93)</f>
        <v>42486</v>
      </c>
      <c r="F93" s="193">
        <f>IFERROR(_xll.qlIndexFixing(IndexON,D93,TRUE,_xll.ohTrigger(RecalcTrigger,TriggerON)),NA())</f>
        <v>-2.7058416072556213E-3</v>
      </c>
      <c r="H93" s="42">
        <f>_xll.qlCalendarAdvance(Calendar,$H92,B93,"f",FALSE)</f>
        <v>42486</v>
      </c>
      <c r="I93" s="177">
        <f>_xll.qlInterestRateIndexValueDate(Index1M,$H93)</f>
        <v>42488</v>
      </c>
      <c r="J93" s="182">
        <f>IFERROR(_xll.qlIndexFixing(Index1M,$H93,TRUE,_xll.ohTrigger(RecalcTrigger,Trigger1M)),NA())</f>
        <v>-2.5653045483778336E-3</v>
      </c>
      <c r="K93" s="44">
        <f>IFERROR(_xll.qlIndexFixing(Index3M,H93,TRUE,_xll.ohTrigger(RecalcTrigger,Trigger3M)),NA())</f>
        <v>-1.715820146133921E-3</v>
      </c>
      <c r="L93" s="44">
        <f>IFERROR(_xll.qlIndexFixing(Index6M,$H93,TRUE,_xll.ohTrigger(RecalcTrigger,Trigger6M)),NA())</f>
        <v>-6.8925183562181132E-4</v>
      </c>
      <c r="M93" s="183">
        <f>IFERROR(_xll.qlIndexFixing(Index1Y,$H93,TRUE,_xll.ohTrigger(RecalcTrigger,Trigger1Y)),NA())</f>
        <v>5.3581144982911175E-4</v>
      </c>
      <c r="N93" s="182">
        <f>IFERROR(_xll.qlIndexFixing(ONIndex1M,I93,TRUE,_xll.ohTrigger(RecalcTrigger,Trigger1M)),NA())</f>
        <v>-2.5396847835557068E-3</v>
      </c>
      <c r="O93" s="44">
        <f>IFERROR(_xll.qlIndexFixing(ONIndex3M,I93,TRUE,_xll.ohTrigger(RecalcTrigger,Trigger3M)),NA())</f>
        <v>-1.6300948654901504E-3</v>
      </c>
      <c r="P93" s="44">
        <f>IFERROR(_xll.qlIndexFixing(ONIndex6M,I93,TRUE,_xll.ohTrigger(RecalcTrigger,Trigger6M)),NA())</f>
        <v>-5.548018087342399E-4</v>
      </c>
      <c r="Q93" s="183">
        <f>IFERROR(_xll.qlIndexFixing(ONIndex1Y,I93,TRUE,_xll.ohTrigger(RecalcTrigger,Trigger1Y)),NA())</f>
        <v>5.5788282457669425E-4</v>
      </c>
    </row>
    <row r="94" spans="2:17" x14ac:dyDescent="0.2">
      <c r="B94" s="39" t="s">
        <v>17</v>
      </c>
      <c r="D94" s="42">
        <f>_xll.qlCalendarAdvance(Calendar,$D93,B94,"f",FALSE)</f>
        <v>42487</v>
      </c>
      <c r="E94" s="177">
        <f>_xll.qlInterestRateIndexValueDate(IndexON,D94)</f>
        <v>42487</v>
      </c>
      <c r="F94" s="193">
        <f>IFERROR(_xll.qlIndexFixing(IndexON,D94,TRUE,_xll.ohTrigger(RecalcTrigger,TriggerON)),NA())</f>
        <v>-2.7035780063888737E-3</v>
      </c>
      <c r="H94" s="42">
        <f>_xll.qlCalendarAdvance(Calendar,$H93,B94,"f",FALSE)</f>
        <v>42487</v>
      </c>
      <c r="I94" s="177">
        <f>_xll.qlInterestRateIndexValueDate(Index1M,$H94)</f>
        <v>42489</v>
      </c>
      <c r="J94" s="182">
        <f>IFERROR(_xll.qlIndexFixing(Index1M,$H94,TRUE,_xll.ohTrigger(RecalcTrigger,Trigger1M)),NA())</f>
        <v>-2.5679432245591383E-3</v>
      </c>
      <c r="K94" s="44">
        <f>IFERROR(_xll.qlIndexFixing(Index3M,H94,TRUE,_xll.ohTrigger(RecalcTrigger,Trigger3M)),NA())</f>
        <v>-1.718182483482077E-3</v>
      </c>
      <c r="L94" s="44">
        <f>IFERROR(_xll.qlIndexFixing(Index6M,$H94,TRUE,_xll.ohTrigger(RecalcTrigger,Trigger6M)),NA())</f>
        <v>-6.9225592054062627E-4</v>
      </c>
      <c r="M94" s="183">
        <f>IFERROR(_xll.qlIndexFixing(Index1Y,$H94,TRUE,_xll.ohTrigger(RecalcTrigger,Trigger1Y)),NA())</f>
        <v>5.356782301744092E-4</v>
      </c>
      <c r="N94" s="182">
        <f>IFERROR(_xll.qlIndexFixing(ONIndex1M,I94,TRUE,_xll.ohTrigger(RecalcTrigger,Trigger1M)),NA())</f>
        <v>-2.5402341822022834E-3</v>
      </c>
      <c r="O94" s="44">
        <f>IFERROR(_xll.qlIndexFixing(ONIndex3M,I94,TRUE,_xll.ohTrigger(RecalcTrigger,Trigger3M)),NA())</f>
        <v>-1.6294244331005459E-3</v>
      </c>
      <c r="P94" s="44">
        <f>IFERROR(_xll.qlIndexFixing(ONIndex6M,I94,TRUE,_xll.ohTrigger(RecalcTrigger,Trigger6M)),NA())</f>
        <v>-5.5371930045122753E-4</v>
      </c>
      <c r="Q94" s="183">
        <f>IFERROR(_xll.qlIndexFixing(ONIndex1Y,I94,TRUE,_xll.ohTrigger(RecalcTrigger,Trigger1Y)),NA())</f>
        <v>5.5156980614867734E-4</v>
      </c>
    </row>
    <row r="95" spans="2:17" x14ac:dyDescent="0.2">
      <c r="B95" s="39" t="s">
        <v>17</v>
      </c>
      <c r="D95" s="42">
        <f>_xll.qlCalendarAdvance(Calendar,$D94,B95,"f",FALSE)</f>
        <v>42488</v>
      </c>
      <c r="E95" s="177">
        <f>_xll.qlInterestRateIndexValueDate(IndexON,D95)</f>
        <v>42488</v>
      </c>
      <c r="F95" s="193">
        <f>IFERROR(_xll.qlIndexFixing(IndexON,D95,TRUE,_xll.ohTrigger(RecalcTrigger,TriggerON)),NA())</f>
        <v>-2.7012815825377956E-3</v>
      </c>
      <c r="H95" s="42">
        <f>_xll.qlCalendarAdvance(Calendar,$H94,B95,"f",FALSE)</f>
        <v>42488</v>
      </c>
      <c r="I95" s="177">
        <f>_xll.qlInterestRateIndexValueDate(Index1M,$H95)</f>
        <v>42492</v>
      </c>
      <c r="J95" s="182">
        <f>IFERROR(_xll.qlIndexFixing(Index1M,$H95,TRUE,_xll.ohTrigger(RecalcTrigger,Trigger1M)),NA())</f>
        <v>-2.5746831881842949E-3</v>
      </c>
      <c r="K95" s="44">
        <f>IFERROR(_xll.qlIndexFixing(Index3M,H95,TRUE,_xll.ohTrigger(RecalcTrigger,Trigger3M)),NA())</f>
        <v>-1.7267843254630412E-3</v>
      </c>
      <c r="L95" s="44">
        <f>IFERROR(_xll.qlIndexFixing(Index6M,$H95,TRUE,_xll.ohTrigger(RecalcTrigger,Trigger6M)),NA())</f>
        <v>-6.9607152714669938E-4</v>
      </c>
      <c r="M95" s="183">
        <f>IFERROR(_xll.qlIndexFixing(Index1Y,$H95,TRUE,_xll.ohTrigger(RecalcTrigger,Trigger1Y)),NA())</f>
        <v>5.3869989852139521E-4</v>
      </c>
      <c r="N95" s="182">
        <f>IFERROR(_xll.qlIndexFixing(ONIndex1M,I95,TRUE,_xll.ohTrigger(RecalcTrigger,Trigger1M)),NA())</f>
        <v>-2.5409397154740887E-3</v>
      </c>
      <c r="O95" s="44">
        <f>IFERROR(_xll.qlIndexFixing(ONIndex3M,I95,TRUE,_xll.ohTrigger(RecalcTrigger,Trigger3M)),NA())</f>
        <v>-1.6288299862088351E-3</v>
      </c>
      <c r="P95" s="44">
        <f>IFERROR(_xll.qlIndexFixing(ONIndex6M,I95,TRUE,_xll.ohTrigger(RecalcTrigger,Trigger6M)),NA())</f>
        <v>-5.5268775256411828E-4</v>
      </c>
      <c r="Q95" s="183">
        <f>IFERROR(_xll.qlIndexFixing(ONIndex1Y,I95,TRUE,_xll.ohTrigger(RecalcTrigger,Trigger1Y)),NA())</f>
        <v>5.4535095263652522E-4</v>
      </c>
    </row>
    <row r="96" spans="2:17" x14ac:dyDescent="0.2">
      <c r="B96" s="39" t="s">
        <v>17</v>
      </c>
      <c r="D96" s="42">
        <f>_xll.qlCalendarAdvance(Calendar,$D95,B96,"f",FALSE)</f>
        <v>42489</v>
      </c>
      <c r="E96" s="177">
        <f>_xll.qlInterestRateIndexValueDate(IndexON,D96)</f>
        <v>42489</v>
      </c>
      <c r="F96" s="193">
        <f>IFERROR(_xll.qlIndexFixing(IndexON,D96,TRUE,_xll.ohTrigger(RecalcTrigger,TriggerON)),NA())</f>
        <v>-2.6968969770724271E-3</v>
      </c>
      <c r="H96" s="42">
        <f>_xll.qlCalendarAdvance(Calendar,$H95,B96,"f",FALSE)</f>
        <v>42489</v>
      </c>
      <c r="I96" s="177">
        <f>_xll.qlInterestRateIndexValueDate(Index1M,$H96)</f>
        <v>42493</v>
      </c>
      <c r="J96" s="182">
        <f>IFERROR(_xll.qlIndexFixing(Index1M,$H96,TRUE,_xll.ohTrigger(RecalcTrigger,Trigger1M)),NA())</f>
        <v>-2.5777239005913216E-3</v>
      </c>
      <c r="K96" s="44">
        <f>IFERROR(_xll.qlIndexFixing(Index3M,H96,TRUE,_xll.ohTrigger(RecalcTrigger,Trigger3M)),NA())</f>
        <v>-1.7292189266358779E-3</v>
      </c>
      <c r="L96" s="44">
        <f>IFERROR(_xll.qlIndexFixing(Index6M,$H96,TRUE,_xll.ohTrigger(RecalcTrigger,Trigger6M)),NA())</f>
        <v>-6.9764812763251571E-4</v>
      </c>
      <c r="M96" s="183">
        <f>IFERROR(_xll.qlIndexFixing(Index1Y,$H96,TRUE,_xll.ohTrigger(RecalcTrigger,Trigger1Y)),NA())</f>
        <v>5.3937778911765475E-4</v>
      </c>
      <c r="N96" s="182">
        <f>IFERROR(_xll.qlIndexFixing(ONIndex1M,I96,TRUE,_xll.ohTrigger(RecalcTrigger,Trigger1M)),NA())</f>
        <v>-2.5418081111494573E-3</v>
      </c>
      <c r="O96" s="44">
        <f>IFERROR(_xll.qlIndexFixing(ONIndex3M,I96,TRUE,_xll.ohTrigger(RecalcTrigger,Trigger3M)),NA())</f>
        <v>-1.6283165341279826E-3</v>
      </c>
      <c r="P96" s="44">
        <f>IFERROR(_xll.qlIndexFixing(ONIndex6M,I96,TRUE,_xll.ohTrigger(RecalcTrigger,Trigger6M)),NA())</f>
        <v>-5.5171156667199739E-4</v>
      </c>
      <c r="Q96" s="183">
        <f>IFERROR(_xll.qlIndexFixing(ONIndex1Y,I96,TRUE,_xll.ohTrigger(RecalcTrigger,Trigger1Y)),NA())</f>
        <v>5.3923073670247845E-4</v>
      </c>
    </row>
    <row r="97" spans="2:17" x14ac:dyDescent="0.2">
      <c r="B97" s="39" t="s">
        <v>17</v>
      </c>
      <c r="D97" s="42">
        <f>_xll.qlCalendarAdvance(Calendar,$D96,B97,"f",FALSE)</f>
        <v>42492</v>
      </c>
      <c r="E97" s="177">
        <f>_xll.qlInterestRateIndexValueDate(IndexON,D97)</f>
        <v>42492</v>
      </c>
      <c r="F97" s="193">
        <f>IFERROR(_xll.qlIndexFixing(IndexON,D97,TRUE,_xll.ohTrigger(RecalcTrigger,TriggerON)),NA())</f>
        <v>-2.6928112413893146E-3</v>
      </c>
      <c r="H97" s="42">
        <f>_xll.qlCalendarAdvance(Calendar,$H96,B97,"f",FALSE)</f>
        <v>42492</v>
      </c>
      <c r="I97" s="177">
        <f>_xll.qlInterestRateIndexValueDate(Index1M,$H97)</f>
        <v>42494</v>
      </c>
      <c r="J97" s="182">
        <f>IFERROR(_xll.qlIndexFixing(Index1M,$H97,TRUE,_xll.ohTrigger(RecalcTrigger,Trigger1M)),NA())</f>
        <v>-2.5844899734291235E-3</v>
      </c>
      <c r="K97" s="44">
        <f>IFERROR(_xll.qlIndexFixing(Index3M,H97,TRUE,_xll.ohTrigger(RecalcTrigger,Trigger3M)),NA())</f>
        <v>-1.731672224655394E-3</v>
      </c>
      <c r="L97" s="44">
        <f>IFERROR(_xll.qlIndexFixing(Index6M,$H97,TRUE,_xll.ohTrigger(RecalcTrigger,Trigger6M)),NA())</f>
        <v>-6.9924405875650922E-4</v>
      </c>
      <c r="M97" s="183">
        <f>IFERROR(_xll.qlIndexFixing(Index1Y,$H97,TRUE,_xll.ohTrigger(RecalcTrigger,Trigger1Y)),NA())</f>
        <v>5.4003894283813857E-4</v>
      </c>
      <c r="N97" s="182">
        <f>IFERROR(_xll.qlIndexFixing(ONIndex1M,I97,TRUE,_xll.ohTrigger(RecalcTrigger,Trigger1M)),NA())</f>
        <v>-2.5441034360795811E-3</v>
      </c>
      <c r="O97" s="44">
        <f>IFERROR(_xll.qlIndexFixing(ONIndex3M,I97,TRUE,_xll.ohTrigger(RecalcTrigger,Trigger3M)),NA())</f>
        <v>-1.6275772992679904E-3</v>
      </c>
      <c r="P97" s="44">
        <f>IFERROR(_xll.qlIndexFixing(ONIndex6M,I97,TRUE,_xll.ohTrigger(RecalcTrigger,Trigger6M)),NA())</f>
        <v>-5.4996490100656104E-4</v>
      </c>
      <c r="Q97" s="183">
        <f>IFERROR(_xll.qlIndexFixing(ONIndex1Y,I97,TRUE,_xll.ohTrigger(RecalcTrigger,Trigger1Y)),NA())</f>
        <v>5.2734223129569102E-4</v>
      </c>
    </row>
    <row r="98" spans="2:17" x14ac:dyDescent="0.2">
      <c r="B98" s="39" t="s">
        <v>17</v>
      </c>
      <c r="D98" s="42">
        <f>_xll.qlCalendarAdvance(Calendar,$D97,B98,"f",FALSE)</f>
        <v>42493</v>
      </c>
      <c r="E98" s="177">
        <f>_xll.qlInterestRateIndexValueDate(IndexON,D98)</f>
        <v>42493</v>
      </c>
      <c r="F98" s="193">
        <f>IFERROR(_xll.qlIndexFixing(IndexON,D98,TRUE,_xll.ohTrigger(RecalcTrigger,TriggerON)),NA())</f>
        <v>-2.6909025111754303E-3</v>
      </c>
      <c r="H98" s="42">
        <f>_xll.qlCalendarAdvance(Calendar,$H97,B98,"f",FALSE)</f>
        <v>42493</v>
      </c>
      <c r="I98" s="177">
        <f>_xll.qlInterestRateIndexValueDate(Index1M,$H98)</f>
        <v>42495</v>
      </c>
      <c r="J98" s="182">
        <f>IFERROR(_xll.qlIndexFixing(Index1M,$H98,TRUE,_xll.ohTrigger(RecalcTrigger,Trigger1M)),NA())</f>
        <v>-2.585869170483035E-3</v>
      </c>
      <c r="K98" s="44">
        <f>IFERROR(_xll.qlIndexFixing(Index3M,H98,TRUE,_xll.ohTrigger(RecalcTrigger,Trigger3M)),NA())</f>
        <v>-1.7341430865100791E-3</v>
      </c>
      <c r="L98" s="44">
        <f>IFERROR(_xll.qlIndexFixing(Index6M,$H98,TRUE,_xll.ohTrigger(RecalcTrigger,Trigger6M)),NA())</f>
        <v>-7.0247946738502987E-4</v>
      </c>
      <c r="M98" s="183">
        <f>IFERROR(_xll.qlIndexFixing(Index1Y,$H98,TRUE,_xll.ohTrigger(RecalcTrigger,Trigger1Y)),NA())</f>
        <v>5.4068382728359929E-4</v>
      </c>
      <c r="N98" s="182">
        <f>IFERROR(_xll.qlIndexFixing(ONIndex1M,I98,TRUE,_xll.ohTrigger(RecalcTrigger,Trigger1M)),NA())</f>
        <v>-2.5470448711750748E-3</v>
      </c>
      <c r="O98" s="44">
        <f>IFERROR(_xll.qlIndexFixing(ONIndex3M,I98,TRUE,_xll.ohTrigger(RecalcTrigger,Trigger3M)),NA())</f>
        <v>-1.6271728548167275E-3</v>
      </c>
      <c r="P98" s="44">
        <f>IFERROR(_xll.qlIndexFixing(ONIndex6M,I98,TRUE,_xll.ohTrigger(RecalcTrigger,Trigger6M)),NA())</f>
        <v>-5.4844846907986522E-4</v>
      </c>
      <c r="Q98" s="183">
        <f>IFERROR(_xll.qlIndexFixing(ONIndex1Y,I98,TRUE,_xll.ohTrigger(RecalcTrigger,Trigger1Y)),NA())</f>
        <v>5.158256975956732E-4</v>
      </c>
    </row>
    <row r="99" spans="2:17" x14ac:dyDescent="0.2">
      <c r="B99" s="39" t="s">
        <v>17</v>
      </c>
      <c r="D99" s="42">
        <f>_xll.qlCalendarAdvance(Calendar,$D98,B99,"f",FALSE)</f>
        <v>42494</v>
      </c>
      <c r="E99" s="177">
        <f>_xll.qlInterestRateIndexValueDate(IndexON,D99)</f>
        <v>42494</v>
      </c>
      <c r="F99" s="193">
        <f>IFERROR(_xll.qlIndexFixing(IndexON,D99,TRUE,_xll.ohTrigger(RecalcTrigger,TriggerON)),NA())</f>
        <v>-2.6890893292108586E-3</v>
      </c>
      <c r="H99" s="42">
        <f>_xll.qlCalendarAdvance(Calendar,$H98,B99,"f",FALSE)</f>
        <v>42494</v>
      </c>
      <c r="I99" s="177">
        <f>_xll.qlInterestRateIndexValueDate(Index1M,$H99)</f>
        <v>42496</v>
      </c>
      <c r="J99" s="182">
        <f>IFERROR(_xll.qlIndexFixing(Index1M,$H99,TRUE,_xll.ohTrigger(RecalcTrigger,Trigger1M)),NA())</f>
        <v>-2.5873087628732498E-3</v>
      </c>
      <c r="K99" s="44">
        <f>IFERROR(_xll.qlIndexFixing(Index3M,H99,TRUE,_xll.ohTrigger(RecalcTrigger,Trigger3M)),NA())</f>
        <v>-1.7392094036962611E-3</v>
      </c>
      <c r="L99" s="44">
        <f>IFERROR(_xll.qlIndexFixing(Index6M,$H99,TRUE,_xll.ohTrigger(RecalcTrigger,Trigger6M)),NA())</f>
        <v>-7.0329550683352583E-4</v>
      </c>
      <c r="M99" s="183">
        <f>IFERROR(_xll.qlIndexFixing(Index1Y,$H99,TRUE,_xll.ohTrigger(RecalcTrigger,Trigger1Y)),NA())</f>
        <v>5.4246021369283126E-4</v>
      </c>
      <c r="N99" s="182">
        <f>IFERROR(_xll.qlIndexFixing(ONIndex1M,I99,TRUE,_xll.ohTrigger(RecalcTrigger,Trigger1M)),NA())</f>
        <v>-2.5488284943442352E-3</v>
      </c>
      <c r="O99" s="44">
        <f>IFERROR(_xll.qlIndexFixing(ONIndex3M,I99,TRUE,_xll.ohTrigger(RecalcTrigger,Trigger3M)),NA())</f>
        <v>-1.627139513007414E-3</v>
      </c>
      <c r="P99" s="44">
        <f>IFERROR(_xll.qlIndexFixing(ONIndex6M,I99,TRUE,_xll.ohTrigger(RecalcTrigger,Trigger6M)),NA())</f>
        <v>-5.4781511319212939E-4</v>
      </c>
      <c r="Q99" s="183">
        <f>IFERROR(_xll.qlIndexFixing(ONIndex1Y,I99,TRUE,_xll.ohTrigger(RecalcTrigger,Trigger1Y)),NA())</f>
        <v>5.1026575644819161E-4</v>
      </c>
    </row>
    <row r="100" spans="2:17" x14ac:dyDescent="0.2">
      <c r="B100" s="39" t="s">
        <v>17</v>
      </c>
      <c r="D100" s="42">
        <f>_xll.qlCalendarAdvance(Calendar,$D99,B100,"f",FALSE)</f>
        <v>42495</v>
      </c>
      <c r="E100" s="177">
        <f>_xll.qlInterestRateIndexValueDate(IndexON,D100)</f>
        <v>42495</v>
      </c>
      <c r="F100" s="193">
        <f>IFERROR(_xll.qlIndexFixing(IndexON,D100,TRUE,_xll.ohTrigger(RecalcTrigger,TriggerON)),NA())</f>
        <v>-2.6873776991331866E-3</v>
      </c>
      <c r="H100" s="42">
        <f>_xll.qlCalendarAdvance(Calendar,$H99,B100,"f",FALSE)</f>
        <v>42495</v>
      </c>
      <c r="I100" s="177">
        <f>_xll.qlInterestRateIndexValueDate(Index1M,$H100)</f>
        <v>42499</v>
      </c>
      <c r="J100" s="182">
        <f>IFERROR(_xll.qlIndexFixing(Index1M,$H100,TRUE,_xll.ohTrigger(RecalcTrigger,Trigger1M)),NA())</f>
        <v>-2.5973437447832002E-3</v>
      </c>
      <c r="K100" s="44">
        <f>IFERROR(_xll.qlIndexFixing(Index3M,H100,TRUE,_xll.ohTrigger(RecalcTrigger,Trigger3M)),NA())</f>
        <v>-1.7441775801895355E-3</v>
      </c>
      <c r="L100" s="44">
        <f>IFERROR(_xll.qlIndexFixing(Index6M,$H100,TRUE,_xll.ohTrigger(RecalcTrigger,Trigger6M)),NA())</f>
        <v>-7.0743426484875117E-4</v>
      </c>
      <c r="M100" s="183">
        <f>IFERROR(_xll.qlIndexFixing(Index1Y,$H100,TRUE,_xll.ohTrigger(RecalcTrigger,Trigger1Y)),NA())</f>
        <v>5.4310985876319733E-4</v>
      </c>
      <c r="N100" s="182">
        <f>IFERROR(_xll.qlIndexFixing(ONIndex1M,I100,TRUE,_xll.ohTrigger(RecalcTrigger,Trigger1M)),NA())</f>
        <v>-2.550815346067381E-3</v>
      </c>
      <c r="O100" s="44">
        <f>IFERROR(_xll.qlIndexFixing(ONIndex3M,I100,TRUE,_xll.ohTrigger(RecalcTrigger,Trigger3M)),NA())</f>
        <v>-1.6272172203279922E-3</v>
      </c>
      <c r="P100" s="44">
        <f>IFERROR(_xll.qlIndexFixing(ONIndex6M,I100,TRUE,_xll.ohTrigger(RecalcTrigger,Trigger6M)),NA())</f>
        <v>-5.4726352749501217E-4</v>
      </c>
      <c r="Q100" s="183">
        <f>IFERROR(_xll.qlIndexFixing(ONIndex1Y,I100,TRUE,_xll.ohTrigger(RecalcTrigger,Trigger1Y)),NA())</f>
        <v>5.0483128765321794E-4</v>
      </c>
    </row>
    <row r="101" spans="2:17" x14ac:dyDescent="0.2">
      <c r="B101" s="39" t="s">
        <v>17</v>
      </c>
      <c r="D101" s="42">
        <f>_xll.qlCalendarAdvance(Calendar,$D100,B101,"f",FALSE)</f>
        <v>42496</v>
      </c>
      <c r="E101" s="177">
        <f>_xll.qlInterestRateIndexValueDate(IndexON,D101)</f>
        <v>42496</v>
      </c>
      <c r="F101" s="193">
        <f>IFERROR(_xll.qlIndexFixing(IndexON,D101,TRUE,_xll.ohTrigger(RecalcTrigger,TriggerON)),NA())</f>
        <v>-2.6843029456680156E-3</v>
      </c>
      <c r="H101" s="42">
        <f>_xll.qlCalendarAdvance(Calendar,$H100,B101,"f",FALSE)</f>
        <v>42496</v>
      </c>
      <c r="I101" s="177">
        <f>_xll.qlInterestRateIndexValueDate(Index1M,$H101)</f>
        <v>42500</v>
      </c>
      <c r="J101" s="182">
        <f>IFERROR(_xll.qlIndexFixing(Index1M,$H101,TRUE,_xll.ohTrigger(RecalcTrigger,Trigger1M)),NA())</f>
        <v>-2.6007312259239547E-3</v>
      </c>
      <c r="K101" s="44">
        <f>IFERROR(_xll.qlIndexFixing(Index3M,H101,TRUE,_xll.ohTrigger(RecalcTrigger,Trigger3M)),NA())</f>
        <v>-1.7467173342140157E-3</v>
      </c>
      <c r="L101" s="44">
        <f>IFERROR(_xll.qlIndexFixing(Index6M,$H101,TRUE,_xll.ohTrigger(RecalcTrigger,Trigger6M)),NA())</f>
        <v>-7.0909785446698665E-4</v>
      </c>
      <c r="M101" s="183">
        <f>IFERROR(_xll.qlIndexFixing(Index1Y,$H101,TRUE,_xll.ohTrigger(RecalcTrigger,Trigger1Y)),NA())</f>
        <v>5.4368024528061239E-4</v>
      </c>
      <c r="N101" s="182">
        <f>IFERROR(_xll.qlIndexFixing(ONIndex1M,I101,TRUE,_xll.ohTrigger(RecalcTrigger,Trigger1M)),NA())</f>
        <v>-2.5530121542427509E-3</v>
      </c>
      <c r="O101" s="44">
        <f>IFERROR(_xll.qlIndexFixing(ONIndex3M,I101,TRUE,_xll.ohTrigger(RecalcTrigger,Trigger3M)),NA())</f>
        <v>-1.6274109864111708E-3</v>
      </c>
      <c r="P101" s="44">
        <f>IFERROR(_xll.qlIndexFixing(ONIndex6M,I101,TRUE,_xll.ohTrigger(RecalcTrigger,Trigger6M)),NA())</f>
        <v>-5.4679811318791849E-4</v>
      </c>
      <c r="Q101" s="183">
        <f>IFERROR(_xll.qlIndexFixing(ONIndex1Y,I101,TRUE,_xll.ohTrigger(RecalcTrigger,Trigger1Y)),NA())</f>
        <v>4.9952676387299277E-4</v>
      </c>
    </row>
    <row r="102" spans="2:17" x14ac:dyDescent="0.2">
      <c r="B102" s="39" t="s">
        <v>17</v>
      </c>
      <c r="D102" s="42">
        <f>_xll.qlCalendarAdvance(Calendar,$D101,B102,"f",FALSE)</f>
        <v>42499</v>
      </c>
      <c r="E102" s="177">
        <f>_xll.qlInterestRateIndexValueDate(IndexON,D102)</f>
        <v>42499</v>
      </c>
      <c r="F102" s="193">
        <f>IFERROR(_xll.qlIndexFixing(IndexON,D102,TRUE,_xll.ohTrigger(RecalcTrigger,TriggerON)),NA())</f>
        <v>-2.6816667616902379E-3</v>
      </c>
      <c r="H102" s="42">
        <f>_xll.qlCalendarAdvance(Calendar,$H101,B102,"f",FALSE)</f>
        <v>42499</v>
      </c>
      <c r="I102" s="177">
        <f>_xll.qlInterestRateIndexValueDate(Index1M,$H102)</f>
        <v>42501</v>
      </c>
      <c r="J102" s="182">
        <f>IFERROR(_xll.qlIndexFixing(Index1M,$H102,TRUE,_xll.ohTrigger(RecalcTrigger,Trigger1M)),NA())</f>
        <v>-2.6072296788968367E-3</v>
      </c>
      <c r="K102" s="44">
        <f>IFERROR(_xll.qlIndexFixing(Index3M,H102,TRUE,_xll.ohTrigger(RecalcTrigger,Trigger3M)),NA())</f>
        <v>-1.7492666949204673E-3</v>
      </c>
      <c r="L102" s="44">
        <f>IFERROR(_xll.qlIndexFixing(Index6M,$H102,TRUE,_xll.ohTrigger(RecalcTrigger,Trigger6M)),NA())</f>
        <v>-7.1076421303159867E-4</v>
      </c>
      <c r="M102" s="183">
        <f>IFERROR(_xll.qlIndexFixing(Index1Y,$H102,TRUE,_xll.ohTrigger(RecalcTrigger,Trigger1Y)),NA())</f>
        <v>5.4423706878999577E-4</v>
      </c>
      <c r="N102" s="182">
        <f>IFERROR(_xll.qlIndexFixing(ONIndex1M,I102,TRUE,_xll.ohTrigger(RecalcTrigger,Trigger1M)),NA())</f>
        <v>-2.558121085787235E-3</v>
      </c>
      <c r="O102" s="44">
        <f>IFERROR(_xll.qlIndexFixing(ONIndex3M,I102,TRUE,_xll.ohTrigger(RecalcTrigger,Trigger3M)),NA())</f>
        <v>-1.6282030616565635E-3</v>
      </c>
      <c r="P102" s="44">
        <f>IFERROR(_xll.qlIndexFixing(ONIndex6M,I102,TRUE,_xll.ohTrigger(RecalcTrigger,Trigger6M)),NA())</f>
        <v>-5.4617570187875941E-4</v>
      </c>
      <c r="Q102" s="183">
        <f>IFERROR(_xll.qlIndexFixing(ONIndex1Y,I102,TRUE,_xll.ohTrigger(RecalcTrigger,Trigger1Y)),NA())</f>
        <v>4.8937389343528537E-4</v>
      </c>
    </row>
    <row r="103" spans="2:17" x14ac:dyDescent="0.2">
      <c r="B103" s="39" t="s">
        <v>17</v>
      </c>
      <c r="D103" s="42">
        <f>_xll.qlCalendarAdvance(Calendar,$D102,B103,"f",FALSE)</f>
        <v>42500</v>
      </c>
      <c r="E103" s="177">
        <f>_xll.qlInterestRateIndexValueDate(IndexON,D103)</f>
        <v>42500</v>
      </c>
      <c r="F103" s="193">
        <f>IFERROR(_xll.qlIndexFixing(IndexON,D103,TRUE,_xll.ohTrigger(RecalcTrigger,TriggerON)),NA())</f>
        <v>-2.6805529393358896E-3</v>
      </c>
      <c r="H103" s="42">
        <f>_xll.qlCalendarAdvance(Calendar,$H102,B103,"f",FALSE)</f>
        <v>42500</v>
      </c>
      <c r="I103" s="177">
        <f>_xll.qlInterestRateIndexValueDate(Index1M,$H103)</f>
        <v>42502</v>
      </c>
      <c r="J103" s="182">
        <f>IFERROR(_xll.qlIndexFixing(Index1M,$H103,TRUE,_xll.ohTrigger(RecalcTrigger,Trigger1M)),NA())</f>
        <v>-2.6090111132026639E-3</v>
      </c>
      <c r="K103" s="44">
        <f>IFERROR(_xll.qlIndexFixing(Index3M,H103,TRUE,_xll.ohTrigger(RecalcTrigger,Trigger3M)),NA())</f>
        <v>-1.7518241429429532E-3</v>
      </c>
      <c r="L103" s="44">
        <f>IFERROR(_xll.qlIndexFixing(Index6M,$H103,TRUE,_xll.ohTrigger(RecalcTrigger,Trigger6M)),NA())</f>
        <v>-7.13933157063663E-4</v>
      </c>
      <c r="M103" s="183">
        <f>IFERROR(_xll.qlIndexFixing(Index1Y,$H103,TRUE,_xll.ohTrigger(RecalcTrigger,Trigger1Y)),NA())</f>
        <v>5.447807637788618E-4</v>
      </c>
      <c r="N103" s="182">
        <f>IFERROR(_xll.qlIndexFixing(ONIndex1M,I103,TRUE,_xll.ohTrigger(RecalcTrigger,Trigger1M)),NA())</f>
        <v>-2.5640335051146934E-3</v>
      </c>
      <c r="O103" s="44">
        <f>IFERROR(_xll.qlIndexFixing(ONIndex3M,I103,TRUE,_xll.ohTrigger(RecalcTrigger,Trigger3M)),NA())</f>
        <v>-1.6294468179944843E-3</v>
      </c>
      <c r="P103" s="44">
        <f>IFERROR(_xll.qlIndexFixing(ONIndex6M,I103,TRUE,_xll.ohTrigger(RecalcTrigger,Trigger6M)),NA())</f>
        <v>-5.4588620020279421E-4</v>
      </c>
      <c r="Q103" s="183">
        <f>IFERROR(_xll.qlIndexFixing(ONIndex1Y,I103,TRUE,_xll.ohTrigger(RecalcTrigger,Trigger1Y)),NA())</f>
        <v>4.7969756710841693E-4</v>
      </c>
    </row>
    <row r="104" spans="2:17" x14ac:dyDescent="0.2">
      <c r="B104" s="39" t="s">
        <v>17</v>
      </c>
      <c r="D104" s="42">
        <f>_xll.qlCalendarAdvance(Calendar,$D103,B104,"f",FALSE)</f>
        <v>42501</v>
      </c>
      <c r="E104" s="177">
        <f>_xll.qlInterestRateIndexValueDate(IndexON,D104)</f>
        <v>42501</v>
      </c>
      <c r="F104" s="193">
        <f>IFERROR(_xll.qlIndexFixing(IndexON,D104,TRUE,_xll.ohTrigger(RecalcTrigger,TriggerON)),NA())</f>
        <v>-2.6795766882159455E-3</v>
      </c>
      <c r="H104" s="42">
        <f>_xll.qlCalendarAdvance(Calendar,$H103,B104,"f",FALSE)</f>
        <v>42501</v>
      </c>
      <c r="I104" s="177">
        <f>_xll.qlInterestRateIndexValueDate(Index1M,$H104)</f>
        <v>42503</v>
      </c>
      <c r="J104" s="182">
        <f>IFERROR(_xll.qlIndexFixing(Index1M,$H104,TRUE,_xll.ohTrigger(RecalcTrigger,Trigger1M)),NA())</f>
        <v>-2.6108360465003679E-3</v>
      </c>
      <c r="K104" s="44">
        <f>IFERROR(_xll.qlIndexFixing(Index3M,H104,TRUE,_xll.ohTrigger(RecalcTrigger,Trigger3M)),NA())</f>
        <v>-1.756713703997406E-3</v>
      </c>
      <c r="L104" s="44">
        <f>IFERROR(_xll.qlIndexFixing(Index6M,$H104,TRUE,_xll.ohTrigger(RecalcTrigger,Trigger6M)),NA())</f>
        <v>-7.1483767548853128E-4</v>
      </c>
      <c r="M104" s="183">
        <f>IFERROR(_xll.qlIndexFixing(Index1Y,$H104,TRUE,_xll.ohTrigger(RecalcTrigger,Trigger1Y)),NA())</f>
        <v>5.46041855505828E-4</v>
      </c>
      <c r="N104" s="182">
        <f>IFERROR(_xll.qlIndexFixing(ONIndex1M,I104,TRUE,_xll.ohTrigger(RecalcTrigger,Trigger1M)),NA())</f>
        <v>-2.5673810109472228E-3</v>
      </c>
      <c r="O104" s="44">
        <f>IFERROR(_xll.qlIndexFixing(ONIndex3M,I104,TRUE,_xll.ohTrigger(RecalcTrigger,Trigger3M)),NA())</f>
        <v>-1.6302960131886479E-3</v>
      </c>
      <c r="P104" s="44">
        <f>IFERROR(_xll.qlIndexFixing(ONIndex6M,I104,TRUE,_xll.ohTrigger(RecalcTrigger,Trigger6M)),NA())</f>
        <v>-5.4591766463385483E-4</v>
      </c>
      <c r="Q104" s="183">
        <f>IFERROR(_xll.qlIndexFixing(ONIndex1Y,I104,TRUE,_xll.ohTrigger(RecalcTrigger,Trigger1Y)),NA())</f>
        <v>4.7510985497822844E-4</v>
      </c>
    </row>
    <row r="105" spans="2:17" x14ac:dyDescent="0.2">
      <c r="B105" s="39" t="s">
        <v>17</v>
      </c>
      <c r="D105" s="42">
        <f>_xll.qlCalendarAdvance(Calendar,$D104,B105,"f",FALSE)</f>
        <v>42502</v>
      </c>
      <c r="E105" s="177">
        <f>_xll.qlInterestRateIndexValueDate(IndexON,D105)</f>
        <v>42502</v>
      </c>
      <c r="F105" s="193">
        <f>IFERROR(_xll.qlIndexFixing(IndexON,D105,TRUE,_xll.ohTrigger(RecalcTrigger,TriggerON)),NA())</f>
        <v>-2.6787440118880568E-3</v>
      </c>
      <c r="H105" s="42">
        <f>_xll.qlCalendarAdvance(Calendar,$H104,B105,"f",FALSE)</f>
        <v>42502</v>
      </c>
      <c r="I105" s="177">
        <f>_xll.qlInterestRateIndexValueDate(Index1M,$H105)</f>
        <v>42506</v>
      </c>
      <c r="J105" s="182">
        <f>IFERROR(_xll.qlIndexFixing(Index1M,$H105,TRUE,_xll.ohTrigger(RecalcTrigger,Trigger1M)),NA())</f>
        <v>-2.6205581072129775E-3</v>
      </c>
      <c r="K105" s="44">
        <f>IFERROR(_xll.qlIndexFixing(Index3M,H105,TRUE,_xll.ohTrigger(RecalcTrigger,Trigger3M)),NA())</f>
        <v>-1.7621024891166937E-3</v>
      </c>
      <c r="L105" s="44">
        <f>IFERROR(_xll.qlIndexFixing(Index6M,$H105,TRUE,_xll.ohTrigger(RecalcTrigger,Trigger6M)),NA())</f>
        <v>-7.1904623329163101E-4</v>
      </c>
      <c r="M105" s="183">
        <f>IFERROR(_xll.qlIndexFixing(Index1Y,$H105,TRUE,_xll.ohTrigger(RecalcTrigger,Trigger1Y)),NA())</f>
        <v>5.4683278271850733E-4</v>
      </c>
      <c r="N105" s="182">
        <f>IFERROR(_xll.qlIndexFixing(ONIndex1M,I105,TRUE,_xll.ohTrigger(RecalcTrigger,Trigger1M)),NA())</f>
        <v>-2.5709788396621747E-3</v>
      </c>
      <c r="O105" s="44">
        <f>IFERROR(_xll.qlIndexFixing(ONIndex3M,I105,TRUE,_xll.ohTrigger(RecalcTrigger,Trigger3M)),NA())</f>
        <v>-1.6312913217841896E-3</v>
      </c>
      <c r="P105" s="44">
        <f>IFERROR(_xll.qlIndexFixing(ONIndex6M,I105,TRUE,_xll.ohTrigger(RecalcTrigger,Trigger6M)),NA())</f>
        <v>-5.4606170905024953E-4</v>
      </c>
      <c r="Q105" s="183">
        <f>IFERROR(_xll.qlIndexFixing(ONIndex1Y,I105,TRUE,_xll.ohTrigger(RecalcTrigger,Trigger1Y)),NA())</f>
        <v>4.7067892263719102E-4</v>
      </c>
    </row>
    <row r="106" spans="2:17" x14ac:dyDescent="0.2">
      <c r="B106" s="39" t="s">
        <v>17</v>
      </c>
      <c r="D106" s="42">
        <f>_xll.qlCalendarAdvance(Calendar,$D105,B106,"f",FALSE)</f>
        <v>42503</v>
      </c>
      <c r="E106" s="177">
        <f>_xll.qlInterestRateIndexValueDate(IndexON,D106)</f>
        <v>42503</v>
      </c>
      <c r="F106" s="193">
        <f>IFERROR(_xll.qlIndexFixing(IndexON,D106,TRUE,_xll.ohTrigger(RecalcTrigger,TriggerON)),NA())</f>
        <v>-2.6775673421131074E-3</v>
      </c>
      <c r="H106" s="42">
        <f>_xll.qlCalendarAdvance(Calendar,$H105,B106,"f",FALSE)</f>
        <v>42503</v>
      </c>
      <c r="I106" s="177">
        <f>_xll.qlInterestRateIndexValueDate(Index1M,$H106)</f>
        <v>42507</v>
      </c>
      <c r="J106" s="182">
        <f>IFERROR(_xll.qlIndexFixing(Index1M,$H106,TRUE,_xll.ohTrigger(RecalcTrigger,Trigger1M)),NA())</f>
        <v>-2.6236445619576636E-3</v>
      </c>
      <c r="K106" s="44">
        <f>IFERROR(_xll.qlIndexFixing(Index3M,H106,TRUE,_xll.ohTrigger(RecalcTrigger,Trigger3M)),NA())</f>
        <v>-1.7646756514863946E-3</v>
      </c>
      <c r="L106" s="44">
        <f>IFERROR(_xll.qlIndexFixing(Index6M,$H106,TRUE,_xll.ohTrigger(RecalcTrigger,Trigger6M)),NA())</f>
        <v>-7.2067374162994606E-4</v>
      </c>
      <c r="M106" s="183">
        <f>IFERROR(_xll.qlIndexFixing(Index1Y,$H106,TRUE,_xll.ohTrigger(RecalcTrigger,Trigger1Y)),NA())</f>
        <v>5.4731718685109391E-4</v>
      </c>
      <c r="N106" s="182">
        <f>IFERROR(_xll.qlIndexFixing(ONIndex1M,I106,TRUE,_xll.ohTrigger(RecalcTrigger,Trigger1M)),NA())</f>
        <v>-2.5748337187581072E-3</v>
      </c>
      <c r="O106" s="44">
        <f>IFERROR(_xll.qlIndexFixing(ONIndex3M,I106,TRUE,_xll.ohTrigger(RecalcTrigger,Trigger3M)),NA())</f>
        <v>-1.6324377527343614E-3</v>
      </c>
      <c r="P106" s="44">
        <f>IFERROR(_xll.qlIndexFixing(ONIndex6M,I106,TRUE,_xll.ohTrigger(RecalcTrigger,Trigger6M)),NA())</f>
        <v>-5.4632273469135129E-4</v>
      </c>
      <c r="Q106" s="183">
        <f>IFERROR(_xll.qlIndexFixing(ONIndex1Y,I106,TRUE,_xll.ohTrigger(RecalcTrigger,Trigger1Y)),NA())</f>
        <v>4.6640924266760919E-4</v>
      </c>
    </row>
    <row r="107" spans="2:17" x14ac:dyDescent="0.2">
      <c r="B107" s="39" t="s">
        <v>17</v>
      </c>
      <c r="D107" s="42">
        <f>_xll.qlCalendarAdvance(Calendar,$D106,B107,"f",FALSE)</f>
        <v>42506</v>
      </c>
      <c r="E107" s="177">
        <f>_xll.qlInterestRateIndexValueDate(IndexON,D107)</f>
        <v>42506</v>
      </c>
      <c r="F107" s="193">
        <f>IFERROR(_xll.qlIndexFixing(IndexON,D107,TRUE,_xll.ohTrigger(RecalcTrigger,TriggerON)),NA())</f>
        <v>-2.676969117456629E-3</v>
      </c>
      <c r="H107" s="42">
        <f>_xll.qlCalendarAdvance(Calendar,$H106,B107,"f",FALSE)</f>
        <v>42506</v>
      </c>
      <c r="I107" s="177">
        <f>_xll.qlInterestRateIndexValueDate(Index1M,$H107)</f>
        <v>42508</v>
      </c>
      <c r="J107" s="182">
        <f>IFERROR(_xll.qlIndexFixing(Index1M,$H107,TRUE,_xll.ohTrigger(RecalcTrigger,Trigger1M)),NA())</f>
        <v>-2.6285904927152034E-3</v>
      </c>
      <c r="K107" s="44">
        <f>IFERROR(_xll.qlIndexFixing(Index3M,H107,TRUE,_xll.ohTrigger(RecalcTrigger,Trigger3M)),NA())</f>
        <v>-1.7672466259388566E-3</v>
      </c>
      <c r="L107" s="44">
        <f>IFERROR(_xll.qlIndexFixing(Index6M,$H107,TRUE,_xll.ohTrigger(RecalcTrigger,Trigger6M)),NA())</f>
        <v>-7.2228507771559375E-4</v>
      </c>
      <c r="M107" s="183">
        <f>IFERROR(_xll.qlIndexFixing(Index1Y,$H107,TRUE,_xll.ohTrigger(RecalcTrigger,Trigger1Y)),NA())</f>
        <v>5.4779097004568845E-4</v>
      </c>
      <c r="N107" s="182">
        <f>IFERROR(_xll.qlIndexFixing(ONIndex1M,I107,TRUE,_xll.ohTrigger(RecalcTrigger,Trigger1M)),NA())</f>
        <v>-2.5834154109549701E-3</v>
      </c>
      <c r="O107" s="44">
        <f>IFERROR(_xll.qlIndexFixing(ONIndex3M,I107,TRUE,_xll.ohTrigger(RecalcTrigger,Trigger3M)),NA())</f>
        <v>-1.635251973151064E-3</v>
      </c>
      <c r="P107" s="44">
        <f>IFERROR(_xll.qlIndexFixing(ONIndex6M,I107,TRUE,_xll.ohTrigger(RecalcTrigger,Trigger6M)),NA())</f>
        <v>-5.4725589866411184E-4</v>
      </c>
      <c r="Q107" s="183">
        <f>IFERROR(_xll.qlIndexFixing(ONIndex1Y,I107,TRUE,_xll.ohTrigger(RecalcTrigger,Trigger1Y)),NA())</f>
        <v>4.58430336411908E-4</v>
      </c>
    </row>
    <row r="108" spans="2:17" x14ac:dyDescent="0.2">
      <c r="B108" s="39" t="s">
        <v>17</v>
      </c>
      <c r="D108" s="42">
        <f>_xll.qlCalendarAdvance(Calendar,$D107,B108,"f",FALSE)</f>
        <v>42507</v>
      </c>
      <c r="E108" s="177">
        <f>_xll.qlInterestRateIndexValueDate(IndexON,D108)</f>
        <v>42507</v>
      </c>
      <c r="F108" s="193">
        <f>IFERROR(_xll.qlIndexFixing(IndexON,D108,TRUE,_xll.ohTrigger(RecalcTrigger,TriggerON)),NA())</f>
        <v>-2.6769443628582579E-3</v>
      </c>
      <c r="H108" s="42">
        <f>_xll.qlCalendarAdvance(Calendar,$H107,B108,"f",FALSE)</f>
        <v>42507</v>
      </c>
      <c r="I108" s="177">
        <f>_xll.qlInterestRateIndexValueDate(Index1M,$H108)</f>
        <v>42509</v>
      </c>
      <c r="J108" s="182">
        <f>IFERROR(_xll.qlIndexFixing(Index1M,$H108,TRUE,_xll.ohTrigger(RecalcTrigger,Trigger1M)),NA())</f>
        <v>-2.6304096422276324E-3</v>
      </c>
      <c r="K108" s="44">
        <f>IFERROR(_xll.qlIndexFixing(Index3M,H108,TRUE,_xll.ohTrigger(RecalcTrigger,Trigger3M)),NA())</f>
        <v>-1.76981350676588E-3</v>
      </c>
      <c r="L108" s="44">
        <f>IFERROR(_xll.qlIndexFixing(Index6M,$H108,TRUE,_xll.ohTrigger(RecalcTrigger,Trigger6M)),NA())</f>
        <v>-7.2504998735137716E-4</v>
      </c>
      <c r="M108" s="183">
        <f>IFERROR(_xll.qlIndexFixing(Index1Y,$H108,TRUE,_xll.ohTrigger(RecalcTrigger,Trigger1Y)),NA())</f>
        <v>5.4825453367415811E-4</v>
      </c>
      <c r="N108" s="182">
        <f>IFERROR(_xll.qlIndexFixing(ONIndex1M,I108,TRUE,_xll.ohTrigger(RecalcTrigger,Trigger1M)),NA())</f>
        <v>-2.5928869662150689E-3</v>
      </c>
      <c r="O108" s="44">
        <f>IFERROR(_xll.qlIndexFixing(ONIndex3M,I108,TRUE,_xll.ohTrigger(RecalcTrigger,Trigger3M)),NA())</f>
        <v>-1.6386190811035206E-3</v>
      </c>
      <c r="P108" s="44">
        <f>IFERROR(_xll.qlIndexFixing(ONIndex6M,I108,TRUE,_xll.ohTrigger(RecalcTrigger,Trigger6M)),NA())</f>
        <v>-5.4862613440231911E-4</v>
      </c>
      <c r="Q108" s="183">
        <f>IFERROR(_xll.qlIndexFixing(ONIndex1Y,I108,TRUE,_xll.ohTrigger(RecalcTrigger,Trigger1Y)),NA())</f>
        <v>4.5103249511235788E-4</v>
      </c>
    </row>
    <row r="109" spans="2:17" x14ac:dyDescent="0.2">
      <c r="B109" s="39" t="s">
        <v>17</v>
      </c>
      <c r="D109" s="42">
        <f>_xll.qlCalendarAdvance(Calendar,$D108,B109,"f",FALSE)</f>
        <v>42508</v>
      </c>
      <c r="E109" s="177">
        <f>_xll.qlInterestRateIndexValueDate(IndexON,D109)</f>
        <v>42508</v>
      </c>
      <c r="F109" s="193">
        <f>IFERROR(_xll.qlIndexFixing(IndexON,D109,TRUE,_xll.ohTrigger(RecalcTrigger,TriggerON)),NA())</f>
        <v>-2.6770992024394147E-3</v>
      </c>
      <c r="H109" s="42">
        <f>_xll.qlCalendarAdvance(Calendar,$H108,B109,"f",FALSE)</f>
        <v>42508</v>
      </c>
      <c r="I109" s="177">
        <f>_xll.qlInterestRateIndexValueDate(Index1M,$H109)</f>
        <v>42510</v>
      </c>
      <c r="J109" s="182">
        <f>IFERROR(_xll.qlIndexFixing(Index1M,$H109,TRUE,_xll.ohTrigger(RecalcTrigger,Trigger1M)),NA())</f>
        <v>-2.6322212404308967E-3</v>
      </c>
      <c r="K109" s="44">
        <f>IFERROR(_xll.qlIndexFixing(Index3M,H109,TRUE,_xll.ohTrigger(RecalcTrigger,Trigger3M)),NA())</f>
        <v>-1.7744113261226318E-3</v>
      </c>
      <c r="L109" s="44">
        <f>IFERROR(_xll.qlIndexFixing(Index6M,$H109,TRUE,_xll.ohTrigger(RecalcTrigger,Trigger6M)),NA())</f>
        <v>-7.2601718238583096E-4</v>
      </c>
      <c r="M109" s="183">
        <f>IFERROR(_xll.qlIndexFixing(Index1Y,$H109,TRUE,_xll.ohTrigger(RecalcTrigger,Trigger1Y)),NA())</f>
        <v>5.4910287642136928E-4</v>
      </c>
      <c r="N109" s="182">
        <f>IFERROR(_xll.qlIndexFixing(ONIndex1M,I109,TRUE,_xll.ohTrigger(RecalcTrigger,Trigger1M)),NA())</f>
        <v>-2.5976963671725528E-3</v>
      </c>
      <c r="O109" s="44">
        <f>IFERROR(_xll.qlIndexFixing(ONIndex3M,I109,TRUE,_xll.ohTrigger(RecalcTrigger,Trigger3M)),NA())</f>
        <v>-1.6405006409714318E-3</v>
      </c>
      <c r="P109" s="44">
        <f>IFERROR(_xll.qlIndexFixing(ONIndex6M,I109,TRUE,_xll.ohTrigger(RecalcTrigger,Trigger6M)),NA())</f>
        <v>-5.4954690182462684E-4</v>
      </c>
      <c r="Q109" s="183">
        <f>IFERROR(_xll.qlIndexFixing(ONIndex1Y,I109,TRUE,_xll.ohTrigger(RecalcTrigger,Trigger1Y)),NA())</f>
        <v>4.4763616373622028E-4</v>
      </c>
    </row>
    <row r="110" spans="2:17" x14ac:dyDescent="0.2">
      <c r="B110" s="39" t="s">
        <v>17</v>
      </c>
      <c r="D110" s="42">
        <f>_xll.qlCalendarAdvance(Calendar,$D109,B110,"f",FALSE)</f>
        <v>42509</v>
      </c>
      <c r="E110" s="177">
        <f>_xll.qlInterestRateIndexValueDate(IndexON,D110)</f>
        <v>42509</v>
      </c>
      <c r="F110" s="193">
        <f>IFERROR(_xll.qlIndexFixing(IndexON,D110,TRUE,_xll.ohTrigger(RecalcTrigger,TriggerON)),NA())</f>
        <v>-2.6774396397177824E-3</v>
      </c>
      <c r="H110" s="42">
        <f>_xll.qlCalendarAdvance(Calendar,$H109,B110,"f",FALSE)</f>
        <v>42509</v>
      </c>
      <c r="I110" s="177">
        <f>_xll.qlInterestRateIndexValueDate(Index1M,$H110)</f>
        <v>42513</v>
      </c>
      <c r="J110" s="182">
        <f>IFERROR(_xll.qlIndexFixing(Index1M,$H110,TRUE,_xll.ohTrigger(RecalcTrigger,Trigger1M)),NA())</f>
        <v>-2.6394392827908389E-3</v>
      </c>
      <c r="K110" s="44">
        <f>IFERROR(_xll.qlIndexFixing(Index3M,H110,TRUE,_xll.ohTrigger(RecalcTrigger,Trigger3M)),NA())</f>
        <v>-1.7800000001242668E-3</v>
      </c>
      <c r="L110" s="44">
        <f>IFERROR(_xll.qlIndexFixing(Index6M,$H110,TRUE,_xll.ohTrigger(RecalcTrigger,Trigger6M)),NA())</f>
        <v>-7.300000000215951E-4</v>
      </c>
      <c r="M110" s="183">
        <f>IFERROR(_xll.qlIndexFixing(Index1Y,$H110,TRUE,_xll.ohTrigger(RecalcTrigger,Trigger1Y)),NA())</f>
        <v>5.5000000121540097E-4</v>
      </c>
      <c r="N110" s="182">
        <f>IFERROR(_xll.qlIndexFixing(ONIndex1M,I110,TRUE,_xll.ohTrigger(RecalcTrigger,Trigger1M)),NA())</f>
        <v>-2.602361415080523E-3</v>
      </c>
      <c r="O110" s="44">
        <f>IFERROR(_xll.qlIndexFixing(ONIndex3M,I110,TRUE,_xll.ohTrigger(RecalcTrigger,Trigger3M)),NA())</f>
        <v>-1.642465515834246E-3</v>
      </c>
      <c r="P110" s="44">
        <f>IFERROR(_xll.qlIndexFixing(ONIndex6M,I110,TRUE,_xll.ohTrigger(RecalcTrigger,Trigger6M)),NA())</f>
        <v>-5.506200801708161E-4</v>
      </c>
      <c r="Q110" s="183">
        <f>IFERROR(_xll.qlIndexFixing(ONIndex1Y,I110,TRUE,_xll.ohTrigger(RecalcTrigger,Trigger1Y)),NA())</f>
        <v>4.4442791958587691E-4</v>
      </c>
    </row>
    <row r="111" spans="2:17" x14ac:dyDescent="0.2">
      <c r="B111" s="39" t="s">
        <v>17</v>
      </c>
      <c r="D111" s="42">
        <f>_xll.qlCalendarAdvance(Calendar,$D110,B111,"f",FALSE)</f>
        <v>42510</v>
      </c>
      <c r="E111" s="177">
        <f>_xll.qlInterestRateIndexValueDate(IndexON,D111)</f>
        <v>42510</v>
      </c>
      <c r="F111" s="193">
        <f>IFERROR(_xll.qlIndexFixing(IndexON,D111,TRUE,_xll.ohTrigger(RecalcTrigger,TriggerON)),NA())</f>
        <v>-2.6787492554536385E-3</v>
      </c>
      <c r="H111" s="42">
        <f>_xll.qlCalendarAdvance(Calendar,$H110,B111,"f",FALSE)</f>
        <v>42510</v>
      </c>
      <c r="I111" s="177">
        <f>_xll.qlInterestRateIndexValueDate(Index1M,$H111)</f>
        <v>42514</v>
      </c>
      <c r="J111" s="182">
        <f>IFERROR(_xll.qlIndexFixing(Index1M,$H111,TRUE,_xll.ohTrigger(RecalcTrigger,Trigger1M)),NA())</f>
        <v>-2.6414907353586583E-3</v>
      </c>
      <c r="K111" s="44">
        <f>IFERROR(_xll.qlIndexFixing(Index3M,H111,TRUE,_xll.ohTrigger(RecalcTrigger,Trigger3M)),NA())</f>
        <v>-1.7825157308918849E-3</v>
      </c>
      <c r="L111" s="44">
        <f>IFERROR(_xll.qlIndexFixing(Index6M,$H111,TRUE,_xll.ohTrigger(RecalcTrigger,Trigger6M)),NA())</f>
        <v>-7.3146130331974463E-4</v>
      </c>
      <c r="M111" s="183">
        <f>IFERROR(_xll.qlIndexFixing(Index1Y,$H111,TRUE,_xll.ohTrigger(RecalcTrigger,Trigger1Y)),NA())</f>
        <v>5.5037682415209064E-4</v>
      </c>
      <c r="N111" s="182">
        <f>IFERROR(_xll.qlIndexFixing(ONIndex1M,I111,TRUE,_xll.ohTrigger(RecalcTrigger,Trigger1M)),NA())</f>
        <v>-2.6068777935517318E-3</v>
      </c>
      <c r="O111" s="44">
        <f>IFERROR(_xll.qlIndexFixing(ONIndex3M,I111,TRUE,_xll.ohTrigger(RecalcTrigger,Trigger3M)),NA())</f>
        <v>-1.6445162681222314E-3</v>
      </c>
      <c r="P111" s="44">
        <f>IFERROR(_xll.qlIndexFixing(ONIndex6M,I111,TRUE,_xll.ohTrigger(RecalcTrigger,Trigger6M)),NA())</f>
        <v>-5.5185029609994274E-4</v>
      </c>
      <c r="Q111" s="183">
        <f>IFERROR(_xll.qlIndexFixing(ONIndex1Y,I111,TRUE,_xll.ohTrigger(RecalcTrigger,Trigger1Y)),NA())</f>
        <v>4.4141223508376015E-4</v>
      </c>
    </row>
    <row r="112" spans="2:17" x14ac:dyDescent="0.2">
      <c r="B112" s="39" t="s">
        <v>17</v>
      </c>
      <c r="D112" s="42">
        <f>_xll.qlCalendarAdvance(Calendar,$D111,B112,"f",FALSE)</f>
        <v>42513</v>
      </c>
      <c r="E112" s="177">
        <f>_xll.qlInterestRateIndexValueDate(IndexON,D112)</f>
        <v>42513</v>
      </c>
      <c r="F112" s="193">
        <f>IFERROR(_xll.qlIndexFixing(IndexON,D112,TRUE,_xll.ohTrigger(RecalcTrigger,TriggerON)),NA())</f>
        <v>-2.6807774275638963E-3</v>
      </c>
      <c r="H112" s="42">
        <f>_xll.qlCalendarAdvance(Calendar,$H111,B112,"f",FALSE)</f>
        <v>42513</v>
      </c>
      <c r="I112" s="177">
        <f>_xll.qlInterestRateIndexValueDate(Index1M,$H112)</f>
        <v>42515</v>
      </c>
      <c r="J112" s="182">
        <f>IFERROR(_xll.qlIndexFixing(Index1M,$H112,TRUE,_xll.ohTrigger(RecalcTrigger,Trigger1M)),NA())</f>
        <v>-2.6440313418381453E-3</v>
      </c>
      <c r="K112" s="44">
        <f>IFERROR(_xll.qlIndexFixing(Index3M,H112,TRUE,_xll.ohTrigger(RecalcTrigger,Trigger3M)),NA())</f>
        <v>-1.7850152324402299E-3</v>
      </c>
      <c r="L112" s="44">
        <f>IFERROR(_xll.qlIndexFixing(Index6M,$H112,TRUE,_xll.ohTrigger(RecalcTrigger,Trigger6M)),NA())</f>
        <v>-7.3289424306464902E-4</v>
      </c>
      <c r="M112" s="183">
        <f>IFERROR(_xll.qlIndexFixing(Index1Y,$H112,TRUE,_xll.ohTrigger(RecalcTrigger,Trigger1Y)),NA())</f>
        <v>5.5072150126261497E-4</v>
      </c>
      <c r="N112" s="182">
        <f>IFERROR(_xll.qlIndexFixing(ONIndex1M,I112,TRUE,_xll.ohTrigger(RecalcTrigger,Trigger1M)),NA())</f>
        <v>-2.6153744016621516E-3</v>
      </c>
      <c r="O112" s="44">
        <f>IFERROR(_xll.qlIndexFixing(ONIndex3M,I112,TRUE,_xll.ohTrigger(RecalcTrigger,Trigger3M)),NA())</f>
        <v>-1.6489092915072945E-3</v>
      </c>
      <c r="P112" s="44">
        <f>IFERROR(_xll.qlIndexFixing(ONIndex6M,I112,TRUE,_xll.ohTrigger(RecalcTrigger,Trigger6M)),NA())</f>
        <v>-5.5485646685227152E-4</v>
      </c>
      <c r="Q112" s="183">
        <f>IFERROR(_xll.qlIndexFixing(ONIndex1Y,I112,TRUE,_xll.ohTrigger(RecalcTrigger,Trigger1Y)),NA())</f>
        <v>4.3604562224963672E-4</v>
      </c>
    </row>
    <row r="113" spans="2:17" x14ac:dyDescent="0.2">
      <c r="B113" s="39" t="s">
        <v>17</v>
      </c>
      <c r="D113" s="42">
        <f>_xll.qlCalendarAdvance(Calendar,$D112,B113,"f",FALSE)</f>
        <v>42514</v>
      </c>
      <c r="E113" s="177">
        <f>_xll.qlInterestRateIndexValueDate(IndexON,D113)</f>
        <v>42514</v>
      </c>
      <c r="F113" s="193">
        <f>IFERROR(_xll.qlIndexFixing(IndexON,D113,TRUE,_xll.ohTrigger(RecalcTrigger,TriggerON)),NA())</f>
        <v>-2.6821359005779755E-3</v>
      </c>
      <c r="H113" s="42">
        <f>_xll.qlCalendarAdvance(Calendar,$H112,B113,"f",FALSE)</f>
        <v>42514</v>
      </c>
      <c r="I113" s="177">
        <f>_xll.qlInterestRateIndexValueDate(Index1M,$H113)</f>
        <v>42516</v>
      </c>
      <c r="J113" s="182">
        <f>IFERROR(_xll.qlIndexFixing(Index1M,$H113,TRUE,_xll.ohTrigger(RecalcTrigger,Trigger1M)),NA())</f>
        <v>-2.6453526497265123E-3</v>
      </c>
      <c r="K113" s="44">
        <f>IFERROR(_xll.qlIndexFixing(Index3M,H113,TRUE,_xll.ohTrigger(RecalcTrigger,Trigger3M)),NA())</f>
        <v>-1.7874969785562334E-3</v>
      </c>
      <c r="L113" s="44">
        <f>IFERROR(_xll.qlIndexFixing(Index6M,$H113,TRUE,_xll.ohTrigger(RecalcTrigger,Trigger6M)),NA())</f>
        <v>-7.3503537169376928E-4</v>
      </c>
      <c r="M113" s="183">
        <f>IFERROR(_xll.qlIndexFixing(Index1Y,$H113,TRUE,_xll.ohTrigger(RecalcTrigger,Trigger1Y)),NA())</f>
        <v>5.5103723312299735E-4</v>
      </c>
      <c r="N113" s="182">
        <f>IFERROR(_xll.qlIndexFixing(ONIndex1M,I113,TRUE,_xll.ohTrigger(RecalcTrigger,Trigger1M)),NA())</f>
        <v>-2.6233702808076131E-3</v>
      </c>
      <c r="O113" s="44">
        <f>IFERROR(_xll.qlIndexFixing(ONIndex3M,I113,TRUE,_xll.ohTrigger(RecalcTrigger,Trigger3M)),NA())</f>
        <v>-1.6536293041680139E-3</v>
      </c>
      <c r="P113" s="44">
        <f>IFERROR(_xll.qlIndexFixing(ONIndex6M,I113,TRUE,_xll.ohTrigger(RecalcTrigger,Trigger6M)),NA())</f>
        <v>-5.58434076181058E-4</v>
      </c>
      <c r="Q113" s="183">
        <f>IFERROR(_xll.qlIndexFixing(ONIndex1Y,I113,TRUE,_xll.ohTrigger(RecalcTrigger,Trigger1Y)),NA())</f>
        <v>4.3136454352499243E-4</v>
      </c>
    </row>
    <row r="114" spans="2:17" x14ac:dyDescent="0.2">
      <c r="B114" s="39" t="s">
        <v>17</v>
      </c>
      <c r="D114" s="42">
        <f>_xll.qlCalendarAdvance(Calendar,$D113,B114,"f",FALSE)</f>
        <v>42515</v>
      </c>
      <c r="E114" s="177">
        <f>_xll.qlInterestRateIndexValueDate(IndexON,D114)</f>
        <v>42515</v>
      </c>
      <c r="F114" s="193">
        <f>IFERROR(_xll.qlIndexFixing(IndexON,D114,TRUE,_xll.ohTrigger(RecalcTrigger,TriggerON)),NA())</f>
        <v>-2.6837159907966424E-3</v>
      </c>
      <c r="H114" s="42">
        <f>_xll.qlCalendarAdvance(Calendar,$H113,B114,"f",FALSE)</f>
        <v>42515</v>
      </c>
      <c r="I114" s="177">
        <f>_xll.qlInterestRateIndexValueDate(Index1M,$H114)</f>
        <v>42517</v>
      </c>
      <c r="J114" s="182">
        <f>IFERROR(_xll.qlIndexFixing(Index1M,$H114,TRUE,_xll.ohTrigger(RecalcTrigger,Trigger1M)),NA())</f>
        <v>-2.6466129391088423E-3</v>
      </c>
      <c r="K114" s="44">
        <f>IFERROR(_xll.qlIndexFixing(Index3M,H114,TRUE,_xll.ohTrigger(RecalcTrigger,Trigger3M)),NA())</f>
        <v>-1.7916750522474518E-3</v>
      </c>
      <c r="L114" s="44">
        <f>IFERROR(_xll.qlIndexFixing(Index6M,$H114,TRUE,_xll.ohTrigger(RecalcTrigger,Trigger6M)),NA())</f>
        <v>-7.360266895598635E-4</v>
      </c>
      <c r="M114" s="183">
        <f>IFERROR(_xll.qlIndexFixing(Index1Y,$H114,TRUE,_xll.ohTrigger(RecalcTrigger,Trigger1Y)),NA())</f>
        <v>5.5122007392489685E-4</v>
      </c>
      <c r="N114" s="182">
        <f>IFERROR(_xll.qlIndexFixing(ONIndex1M,I114,TRUE,_xll.ohTrigger(RecalcTrigger,Trigger1M)),NA())</f>
        <v>-2.6270785635285065E-3</v>
      </c>
      <c r="O114" s="44">
        <f>IFERROR(_xll.qlIndexFixing(ONIndex3M,I114,TRUE,_xll.ohTrigger(RecalcTrigger,Trigger3M)),NA())</f>
        <v>-1.656147882473924E-3</v>
      </c>
      <c r="P114" s="44">
        <f>IFERROR(_xll.qlIndexFixing(ONIndex6M,I114,TRUE,_xll.ohTrigger(RecalcTrigger,Trigger6M)),NA())</f>
        <v>-5.6051888494668134E-4</v>
      </c>
      <c r="Q114" s="183">
        <f>IFERROR(_xll.qlIndexFixing(ONIndex1Y,I114,TRUE,_xll.ohTrigger(RecalcTrigger,Trigger1Y)),NA())</f>
        <v>4.2937874463966352E-4</v>
      </c>
    </row>
    <row r="115" spans="2:17" x14ac:dyDescent="0.2">
      <c r="B115" s="39" t="s">
        <v>17</v>
      </c>
      <c r="D115" s="42">
        <f>_xll.qlCalendarAdvance(Calendar,$D114,B115,"f",FALSE)</f>
        <v>42516</v>
      </c>
      <c r="E115" s="177">
        <f>_xll.qlInterestRateIndexValueDate(IndexON,D115)</f>
        <v>42516</v>
      </c>
      <c r="F115" s="193">
        <f>IFERROR(_xll.qlIndexFixing(IndexON,D115,TRUE,_xll.ohTrigger(RecalcTrigger,TriggerON)),NA())</f>
        <v>-2.6855237011380595E-3</v>
      </c>
      <c r="H115" s="42">
        <f>_xll.qlCalendarAdvance(Calendar,$H114,B115,"f",FALSE)</f>
        <v>42516</v>
      </c>
      <c r="I115" s="177">
        <f>_xll.qlInterestRateIndexValueDate(Index1M,$H115)</f>
        <v>42520</v>
      </c>
      <c r="J115" s="182">
        <f>IFERROR(_xll.qlIndexFixing(Index1M,$H115,TRUE,_xll.ohTrigger(RecalcTrigger,Trigger1M)),NA())</f>
        <v>-2.6503395481882312E-3</v>
      </c>
      <c r="K115" s="44">
        <f>IFERROR(_xll.qlIndexFixing(Index3M,H115,TRUE,_xll.ohTrigger(RecalcTrigger,Trigger3M)),NA())</f>
        <v>-1.7972147197779487E-3</v>
      </c>
      <c r="L115" s="44">
        <f>IFERROR(_xll.qlIndexFixing(Index6M,$H115,TRUE,_xll.ohTrigger(RecalcTrigger,Trigger6M)),NA())</f>
        <v>-7.3962741659120475E-4</v>
      </c>
      <c r="M115" s="183">
        <f>IFERROR(_xll.qlIndexFixing(Index1Y,$H115,TRUE,_xll.ohTrigger(RecalcTrigger,Trigger1Y)),NA())</f>
        <v>5.5207535099148746E-4</v>
      </c>
      <c r="N115" s="182">
        <f>IFERROR(_xll.qlIndexFixing(ONIndex1M,I115,TRUE,_xll.ohTrigger(RecalcTrigger,Trigger1M)),NA())</f>
        <v>-2.6306122775698881E-3</v>
      </c>
      <c r="O115" s="44">
        <f>IFERROR(_xll.qlIndexFixing(ONIndex3M,I115,TRUE,_xll.ohTrigger(RecalcTrigger,Trigger3M)),NA())</f>
        <v>-1.6587677138257817E-3</v>
      </c>
      <c r="P115" s="44">
        <f>IFERROR(_xll.qlIndexFixing(ONIndex6M,I115,TRUE,_xll.ohTrigger(RecalcTrigger,Trigger6M)),NA())</f>
        <v>-5.6278849288826649E-4</v>
      </c>
      <c r="Q115" s="183">
        <f>IFERROR(_xll.qlIndexFixing(ONIndex1Y,I115,TRUE,_xll.ohTrigger(RecalcTrigger,Trigger1Y)),NA())</f>
        <v>4.2761234033683593E-4</v>
      </c>
    </row>
    <row r="116" spans="2:17" x14ac:dyDescent="0.2">
      <c r="B116" s="39" t="s">
        <v>17</v>
      </c>
      <c r="D116" s="42">
        <f>_xll.qlCalendarAdvance(Calendar,$D115,B116,"f",FALSE)</f>
        <v>42517</v>
      </c>
      <c r="E116" s="177">
        <f>_xll.qlInterestRateIndexValueDate(IndexON,D116)</f>
        <v>42517</v>
      </c>
      <c r="F116" s="193">
        <f>IFERROR(_xll.qlIndexFixing(IndexON,D116,TRUE,_xll.ohTrigger(RecalcTrigger,TriggerON)),NA())</f>
        <v>-2.6899077732167598E-3</v>
      </c>
      <c r="H116" s="42">
        <f>_xll.qlCalendarAdvance(Calendar,$H115,B116,"f",FALSE)</f>
        <v>42517</v>
      </c>
      <c r="I116" s="177">
        <f>_xll.qlInterestRateIndexValueDate(Index1M,$H116)</f>
        <v>42521</v>
      </c>
      <c r="J116" s="182">
        <f>IFERROR(_xll.qlIndexFixing(Index1M,$H116,TRUE,_xll.ohTrigger(RecalcTrigger,Trigger1M)),NA())</f>
        <v>-2.6512578438531165E-3</v>
      </c>
      <c r="K116" s="44">
        <f>IFERROR(_xll.qlIndexFixing(Index3M,H116,TRUE,_xll.ohTrigger(RecalcTrigger,Trigger3M)),NA())</f>
        <v>-1.799583630870019E-3</v>
      </c>
      <c r="L116" s="44">
        <f>IFERROR(_xll.qlIndexFixing(Index6M,$H116,TRUE,_xll.ohTrigger(RecalcTrigger,Trigger6M)),NA())</f>
        <v>-7.4061869298637213E-4</v>
      </c>
      <c r="M116" s="183">
        <f>IFERROR(_xll.qlIndexFixing(Index1Y,$H116,TRUE,_xll.ohTrigger(RecalcTrigger,Trigger1Y)),NA())</f>
        <v>5.5229499663956801E-4</v>
      </c>
      <c r="N116" s="182">
        <f>IFERROR(_xll.qlIndexFixing(ONIndex1M,I116,TRUE,_xll.ohTrigger(RecalcTrigger,Trigger1M)),NA())</f>
        <v>-2.6339671063846382E-3</v>
      </c>
      <c r="O116" s="44">
        <f>IFERROR(_xll.qlIndexFixing(ONIndex3M,I116,TRUE,_xll.ohTrigger(RecalcTrigger,Trigger3M)),NA())</f>
        <v>-1.661491360613887E-3</v>
      </c>
      <c r="P116" s="44">
        <f>IFERROR(_xll.qlIndexFixing(ONIndex6M,I116,TRUE,_xll.ohTrigger(RecalcTrigger,Trigger6M)),NA())</f>
        <v>-5.6524752694464553E-4</v>
      </c>
      <c r="Q116" s="183">
        <f>IFERROR(_xll.qlIndexFixing(ONIndex1Y,I116,TRUE,_xll.ohTrigger(RecalcTrigger,Trigger1Y)),NA())</f>
        <v>4.2606980303894204E-4</v>
      </c>
    </row>
    <row r="117" spans="2:17" x14ac:dyDescent="0.2">
      <c r="B117" s="39" t="s">
        <v>17</v>
      </c>
      <c r="D117" s="42">
        <f>_xll.qlCalendarAdvance(Calendar,$D116,B117,"f",FALSE)</f>
        <v>42520</v>
      </c>
      <c r="E117" s="177">
        <f>_xll.qlInterestRateIndexValueDate(IndexON,D117)</f>
        <v>42520</v>
      </c>
      <c r="F117" s="193">
        <f>IFERROR(_xll.qlIndexFixing(IndexON,D117,TRUE,_xll.ohTrigger(RecalcTrigger,TriggerON)),NA())</f>
        <v>-2.6951508103278954E-3</v>
      </c>
      <c r="H117" s="42">
        <f>_xll.qlCalendarAdvance(Calendar,$H116,B117,"f",FALSE)</f>
        <v>42520</v>
      </c>
      <c r="I117" s="177">
        <f>_xll.qlInterestRateIndexValueDate(Index1M,$H117)</f>
        <v>42522</v>
      </c>
      <c r="J117" s="182">
        <f>IFERROR(_xll.qlIndexFixing(Index1M,$H117,TRUE,_xll.ohTrigger(RecalcTrigger,Trigger1M)),NA())</f>
        <v>-2.6521346591388273E-3</v>
      </c>
      <c r="K117" s="44">
        <f>IFERROR(_xll.qlIndexFixing(Index3M,H117,TRUE,_xll.ohTrigger(RecalcTrigger,Trigger3M)),NA())</f>
        <v>-1.801924930453792E-3</v>
      </c>
      <c r="L117" s="44">
        <f>IFERROR(_xll.qlIndexFixing(Index6M,$H117,TRUE,_xll.ohTrigger(RecalcTrigger,Trigger6M)),NA())</f>
        <v>-7.4187310506113231E-4</v>
      </c>
      <c r="M117" s="183">
        <f>IFERROR(_xll.qlIndexFixing(Index1Y,$H117,TRUE,_xll.ohTrigger(RecalcTrigger,Trigger1Y)),NA())</f>
        <v>5.5250527932310795E-4</v>
      </c>
      <c r="N117" s="182">
        <f>IFERROR(_xll.qlIndexFixing(ONIndex1M,I117,TRUE,_xll.ohTrigger(RecalcTrigger,Trigger1M)),NA())</f>
        <v>-2.640039536716543E-3</v>
      </c>
      <c r="O117" s="44">
        <f>IFERROR(_xll.qlIndexFixing(ONIndex3M,I117,TRUE,_xll.ohTrigger(RecalcTrigger,Trigger3M)),NA())</f>
        <v>-1.6672897967717759E-3</v>
      </c>
      <c r="P117" s="44">
        <f>IFERROR(_xll.qlIndexFixing(ONIndex6M,I117,TRUE,_xll.ohTrigger(RecalcTrigger,Trigger6M)),NA())</f>
        <v>-5.7081924520474558E-4</v>
      </c>
      <c r="Q117" s="183">
        <f>IFERROR(_xll.qlIndexFixing(ONIndex1Y,I117,TRUE,_xll.ohTrigger(RecalcTrigger,Trigger1Y)),NA())</f>
        <v>4.2375381334558426E-4</v>
      </c>
    </row>
    <row r="118" spans="2:17" x14ac:dyDescent="0.2">
      <c r="B118" s="39" t="s">
        <v>17</v>
      </c>
      <c r="D118" s="42">
        <f>_xll.qlCalendarAdvance(Calendar,$D117,B118,"f",FALSE)</f>
        <v>42521</v>
      </c>
      <c r="E118" s="177">
        <f>_xll.qlInterestRateIndexValueDate(IndexON,D118)</f>
        <v>42521</v>
      </c>
      <c r="F118" s="193">
        <f>IFERROR(_xll.qlIndexFixing(IndexON,D118,TRUE,_xll.ohTrigger(RecalcTrigger,TriggerON)),NA())</f>
        <v>-2.698186670651026E-3</v>
      </c>
      <c r="H118" s="42">
        <f>_xll.qlCalendarAdvance(Calendar,$H117,B118,"f",FALSE)</f>
        <v>42521</v>
      </c>
      <c r="I118" s="177">
        <f>_xll.qlInterestRateIndexValueDate(Index1M,$H118)</f>
        <v>42523</v>
      </c>
      <c r="J118" s="182">
        <f>IFERROR(_xll.qlIndexFixing(Index1M,$H118,TRUE,_xll.ohTrigger(RecalcTrigger,Trigger1M)),NA())</f>
        <v>-2.6528765225650175E-3</v>
      </c>
      <c r="K118" s="44">
        <f>IFERROR(_xll.qlIndexFixing(Index3M,H118,TRUE,_xll.ohTrigger(RecalcTrigger,Trigger3M)),NA())</f>
        <v>-1.8042368593777481E-3</v>
      </c>
      <c r="L118" s="44">
        <f>IFERROR(_xll.qlIndexFixing(Index6M,$H118,TRUE,_xll.ohTrigger(RecalcTrigger,Trigger6M)),NA())</f>
        <v>-7.4309657062430969E-4</v>
      </c>
      <c r="M118" s="183">
        <f>IFERROR(_xll.qlIndexFixing(Index1Y,$H118,TRUE,_xll.ohTrigger(RecalcTrigger,Trigger1Y)),NA())</f>
        <v>5.5270952588885056E-4</v>
      </c>
      <c r="N118" s="182">
        <f>IFERROR(_xll.qlIndexFixing(ONIndex1M,I118,TRUE,_xll.ohTrigger(RecalcTrigger,Trigger1M)),NA())</f>
        <v>-2.6455112394740965E-3</v>
      </c>
      <c r="O118" s="44">
        <f>IFERROR(_xll.qlIndexFixing(ONIndex3M,I118,TRUE,_xll.ohTrigger(RecalcTrigger,Trigger3M)),NA())</f>
        <v>-1.673475353811682E-3</v>
      </c>
      <c r="P118" s="44">
        <f>IFERROR(_xll.qlIndexFixing(ONIndex6M,I118,TRUE,_xll.ohTrigger(RecalcTrigger,Trigger6M)),NA())</f>
        <v>-5.7707046349442237E-4</v>
      </c>
      <c r="Q118" s="183">
        <f>IFERROR(_xll.qlIndexFixing(ONIndex1Y,I118,TRUE,_xll.ohTrigger(RecalcTrigger,Trigger1Y)),NA())</f>
        <v>4.2222777442368908E-4</v>
      </c>
    </row>
    <row r="119" spans="2:17" x14ac:dyDescent="0.2">
      <c r="B119" s="39" t="s">
        <v>17</v>
      </c>
      <c r="D119" s="42">
        <f>_xll.qlCalendarAdvance(Calendar,$D118,B119,"f",FALSE)</f>
        <v>42522</v>
      </c>
      <c r="E119" s="177">
        <f>_xll.qlInterestRateIndexValueDate(IndexON,D119)</f>
        <v>42522</v>
      </c>
      <c r="F119" s="193">
        <f>IFERROR(_xll.qlIndexFixing(IndexON,D119,TRUE,_xll.ohTrigger(RecalcTrigger,TriggerON)),NA())</f>
        <v>-2.7014861710839E-3</v>
      </c>
      <c r="H119" s="42">
        <f>_xll.qlCalendarAdvance(Calendar,$H118,B119,"f",FALSE)</f>
        <v>42522</v>
      </c>
      <c r="I119" s="177">
        <f>_xll.qlInterestRateIndexValueDate(Index1M,$H119)</f>
        <v>42524</v>
      </c>
      <c r="J119" s="182">
        <f>IFERROR(_xll.qlIndexFixing(Index1M,$H119,TRUE,_xll.ohTrigger(RecalcTrigger,Trigger1M)),NA())</f>
        <v>-2.6535059183091692E-3</v>
      </c>
      <c r="K119" s="44">
        <f>IFERROR(_xll.qlIndexFixing(Index3M,H119,TRUE,_xll.ohTrigger(RecalcTrigger,Trigger3M)),NA())</f>
        <v>-1.8078727517384964E-3</v>
      </c>
      <c r="L119" s="44">
        <f>IFERROR(_xll.qlIndexFixing(Index6M,$H119,TRUE,_xll.ohTrigger(RecalcTrigger,Trigger6M)),NA())</f>
        <v>-7.4465979717870038E-4</v>
      </c>
      <c r="M119" s="183">
        <f>IFERROR(_xll.qlIndexFixing(Index1Y,$H119,TRUE,_xll.ohTrigger(RecalcTrigger,Trigger1Y)),NA())</f>
        <v>5.5261731848037579E-4</v>
      </c>
      <c r="N119" s="182">
        <f>IFERROR(_xll.qlIndexFixing(ONIndex1M,I119,TRUE,_xll.ohTrigger(RecalcTrigger,Trigger1M)),NA())</f>
        <v>-2.6479068947482531E-3</v>
      </c>
      <c r="O119" s="44">
        <f>IFERROR(_xll.qlIndexFixing(ONIndex3M,I119,TRUE,_xll.ohTrigger(RecalcTrigger,Trigger3M)),NA())</f>
        <v>-1.6767565163533504E-3</v>
      </c>
      <c r="P119" s="44">
        <f>IFERROR(_xll.qlIndexFixing(ONIndex6M,I119,TRUE,_xll.ohTrigger(RecalcTrigger,Trigger6M)),NA())</f>
        <v>-5.8054603220725198E-4</v>
      </c>
      <c r="Q119" s="183">
        <f>IFERROR(_xll.qlIndexFixing(ONIndex1Y,I119,TRUE,_xll.ohTrigger(RecalcTrigger,Trigger1Y)),NA())</f>
        <v>4.2187165984586272E-4</v>
      </c>
    </row>
    <row r="120" spans="2:17" x14ac:dyDescent="0.2">
      <c r="B120" s="39" t="s">
        <v>17</v>
      </c>
      <c r="D120" s="42">
        <f>_xll.qlCalendarAdvance(Calendar,$D119,B120,"f",FALSE)</f>
        <v>42523</v>
      </c>
      <c r="E120" s="177">
        <f>_xll.qlInterestRateIndexValueDate(IndexON,D120)</f>
        <v>42523</v>
      </c>
      <c r="F120" s="193">
        <f>IFERROR(_xll.qlIndexFixing(IndexON,D120,TRUE,_xll.ohTrigger(RecalcTrigger,TriggerON)),NA())</f>
        <v>-2.7050553142249356E-3</v>
      </c>
      <c r="H120" s="42">
        <f>_xll.qlCalendarAdvance(Calendar,$H119,B120,"f",FALSE)</f>
        <v>42523</v>
      </c>
      <c r="I120" s="177">
        <f>_xll.qlInterestRateIndexValueDate(Index1M,$H120)</f>
        <v>42527</v>
      </c>
      <c r="J120" s="182">
        <f>IFERROR(_xll.qlIndexFixing(Index1M,$H120,TRUE,_xll.ohTrigger(RecalcTrigger,Trigger1M)),NA())</f>
        <v>-2.6548757721926997E-3</v>
      </c>
      <c r="K120" s="44">
        <f>IFERROR(_xll.qlIndexFixing(Index3M,H120,TRUE,_xll.ohTrigger(RecalcTrigger,Trigger3M)),NA())</f>
        <v>-1.8131545208808994E-3</v>
      </c>
      <c r="L120" s="44">
        <f>IFERROR(_xll.qlIndexFixing(Index6M,$H120,TRUE,_xll.ohTrigger(RecalcTrigger,Trigger6M)),NA())</f>
        <v>-7.4767506953371077E-4</v>
      </c>
      <c r="M120" s="183">
        <f>IFERROR(_xll.qlIndexFixing(Index1Y,$H120,TRUE,_xll.ohTrigger(RecalcTrigger,Trigger1Y)),NA())</f>
        <v>5.5353331920208668E-4</v>
      </c>
      <c r="N120" s="182">
        <f>IFERROR(_xll.qlIndexFixing(ONIndex1M,I120,TRUE,_xll.ohTrigger(RecalcTrigger,Trigger1M)),NA())</f>
        <v>-2.6500977655530278E-3</v>
      </c>
      <c r="O120" s="44">
        <f>IFERROR(_xll.qlIndexFixing(ONIndex3M,I120,TRUE,_xll.ohTrigger(RecalcTrigger,Trigger3M)),NA())</f>
        <v>-1.680156869912075E-3</v>
      </c>
      <c r="P120" s="44">
        <f>IFERROR(_xll.qlIndexFixing(ONIndex6M,I120,TRUE,_xll.ohTrigger(RecalcTrigger,Trigger6M)),NA())</f>
        <v>-5.8423878854796385E-4</v>
      </c>
      <c r="Q120" s="183">
        <f>IFERROR(_xll.qlIndexFixing(ONIndex1Y,I120,TRUE,_xll.ohTrigger(RecalcTrigger,Trigger1Y)),NA())</f>
        <v>4.2176624720724476E-4</v>
      </c>
    </row>
    <row r="121" spans="2:17" x14ac:dyDescent="0.2">
      <c r="B121" s="39" t="s">
        <v>17</v>
      </c>
      <c r="D121" s="42">
        <f>_xll.qlCalendarAdvance(Calendar,$D120,B121,"f",FALSE)</f>
        <v>42524</v>
      </c>
      <c r="E121" s="177">
        <f>_xll.qlInterestRateIndexValueDate(IndexON,D121)</f>
        <v>42524</v>
      </c>
      <c r="F121" s="193">
        <f>IFERROR(_xll.qlIndexFixing(IndexON,D121,TRUE,_xll.ohTrigger(RecalcTrigger,TriggerON)),NA())</f>
        <v>-2.713101980051924E-3</v>
      </c>
      <c r="H121" s="42">
        <f>_xll.qlCalendarAdvance(Calendar,$H120,B121,"f",FALSE)</f>
        <v>42524</v>
      </c>
      <c r="I121" s="177">
        <f>_xll.qlInterestRateIndexValueDate(Index1M,$H121)</f>
        <v>42528</v>
      </c>
      <c r="J121" s="182">
        <f>IFERROR(_xll.qlIndexFixing(Index1M,$H121,TRUE,_xll.ohTrigger(RecalcTrigger,Trigger1M)),NA())</f>
        <v>-2.6551613666287999E-3</v>
      </c>
      <c r="K121" s="44">
        <f>IFERROR(_xll.qlIndexFixing(Index3M,H121,TRUE,_xll.ohTrigger(RecalcTrigger,Trigger3M)),NA())</f>
        <v>-1.8152920446362873E-3</v>
      </c>
      <c r="L121" s="44">
        <f>IFERROR(_xll.qlIndexFixing(Index6M,$H121,TRUE,_xll.ohTrigger(RecalcTrigger,Trigger6M)),NA())</f>
        <v>-7.4873925545560849E-4</v>
      </c>
      <c r="M121" s="183">
        <f>IFERROR(_xll.qlIndexFixing(Index1Y,$H121,TRUE,_xll.ohTrigger(RecalcTrigger,Trigger1Y)),NA())</f>
        <v>5.537579191718325E-4</v>
      </c>
      <c r="N121" s="182">
        <f>IFERROR(_xll.qlIndexFixing(ONIndex1M,I121,TRUE,_xll.ohTrigger(RecalcTrigger,Trigger1M)),NA())</f>
        <v>-2.6520795356610449E-3</v>
      </c>
      <c r="O121" s="44">
        <f>IFERROR(_xll.qlIndexFixing(ONIndex3M,I121,TRUE,_xll.ohTrigger(RecalcTrigger,Trigger3M)),NA())</f>
        <v>-1.6836789766383475E-3</v>
      </c>
      <c r="P121" s="44">
        <f>IFERROR(_xll.qlIndexFixing(ONIndex6M,I121,TRUE,_xll.ohTrigger(RecalcTrigger,Trigger6M)),NA())</f>
        <v>-5.8815335957529413E-4</v>
      </c>
      <c r="Q121" s="183">
        <f>IFERROR(_xll.qlIndexFixing(ONIndex1Y,I121,TRUE,_xll.ohTrigger(RecalcTrigger,Trigger1Y)),NA())</f>
        <v>4.2191600901020365E-4</v>
      </c>
    </row>
    <row r="122" spans="2:17" x14ac:dyDescent="0.2">
      <c r="B122" s="39" t="s">
        <v>17</v>
      </c>
      <c r="D122" s="42">
        <f>_xll.qlCalendarAdvance(Calendar,$D121,B122,"f",FALSE)</f>
        <v>42527</v>
      </c>
      <c r="E122" s="177">
        <f>_xll.qlInterestRateIndexValueDate(IndexON,D122)</f>
        <v>42527</v>
      </c>
      <c r="F122" s="193">
        <f>IFERROR(_xll.qlIndexFixing(IndexON,D122,TRUE,_xll.ohTrigger(RecalcTrigger,TriggerON)),NA())</f>
        <v>-2.7221483828254733E-3</v>
      </c>
      <c r="H122" s="42">
        <f>_xll.qlCalendarAdvance(Calendar,$H121,B122,"f",FALSE)</f>
        <v>42527</v>
      </c>
      <c r="I122" s="177">
        <f>_xll.qlInterestRateIndexValueDate(Index1M,$H122)</f>
        <v>42529</v>
      </c>
      <c r="J122" s="182">
        <f>IFERROR(_xll.qlIndexFixing(Index1M,$H122,TRUE,_xll.ohTrigger(RecalcTrigger,Trigger1M)),NA())</f>
        <v>-2.6553825071813364E-3</v>
      </c>
      <c r="K122" s="44">
        <f>IFERROR(_xll.qlIndexFixing(Index3M,H122,TRUE,_xll.ohTrigger(RecalcTrigger,Trigger3M)),NA())</f>
        <v>-1.8173889440469175E-3</v>
      </c>
      <c r="L122" s="44">
        <f>IFERROR(_xll.qlIndexFixing(Index6M,$H122,TRUE,_xll.ohTrigger(RecalcTrigger,Trigger6M)),NA())</f>
        <v>-7.4977057729992669E-4</v>
      </c>
      <c r="M122" s="183">
        <f>IFERROR(_xll.qlIndexFixing(Index1Y,$H122,TRUE,_xll.ohTrigger(RecalcTrigger,Trigger1Y)),NA())</f>
        <v>5.5399682287982695E-4</v>
      </c>
      <c r="N122" s="182">
        <f>IFERROR(_xll.qlIndexFixing(ONIndex1M,I122,TRUE,_xll.ohTrigger(RecalcTrigger,Trigger1M)),NA())</f>
        <v>-2.6553049052457922E-3</v>
      </c>
      <c r="O122" s="44">
        <f>IFERROR(_xll.qlIndexFixing(ONIndex3M,I122,TRUE,_xll.ohTrigger(RecalcTrigger,Trigger3M)),NA())</f>
        <v>-1.6911339035274864E-3</v>
      </c>
      <c r="P122" s="44">
        <f>IFERROR(_xll.qlIndexFixing(ONIndex6M,I122,TRUE,_xll.ohTrigger(RecalcTrigger,Trigger6M)),NA())</f>
        <v>-5.9674402885789846E-4</v>
      </c>
      <c r="Q122" s="183">
        <f>IFERROR(_xll.qlIndexFixing(ONIndex1Y,I122,TRUE,_xll.ohTrigger(RecalcTrigger,Trigger1Y)),NA())</f>
        <v>4.2308897388210198E-4</v>
      </c>
    </row>
    <row r="123" spans="2:17" x14ac:dyDescent="0.2">
      <c r="B123" s="39" t="s">
        <v>17</v>
      </c>
      <c r="D123" s="42">
        <f>_xll.qlCalendarAdvance(Calendar,$D122,B123,"f",FALSE)</f>
        <v>42528</v>
      </c>
      <c r="E123" s="177">
        <f>_xll.qlInterestRateIndexValueDate(IndexON,D123)</f>
        <v>42528</v>
      </c>
      <c r="F123" s="193">
        <f>IFERROR(_xll.qlIndexFixing(IndexON,D123,TRUE,_xll.ohTrigger(RecalcTrigger,TriggerON)),NA())</f>
        <v>-2.7271557902341925E-3</v>
      </c>
      <c r="H123" s="42">
        <f>_xll.qlCalendarAdvance(Calendar,$H122,B123,"f",FALSE)</f>
        <v>42528</v>
      </c>
      <c r="I123" s="177">
        <f>_xll.qlInterestRateIndexValueDate(Index1M,$H123)</f>
        <v>42530</v>
      </c>
      <c r="J123" s="182">
        <f>IFERROR(_xll.qlIndexFixing(Index1M,$H123,TRUE,_xll.ohTrigger(RecalcTrigger,Trigger1M)),NA())</f>
        <v>-2.6555517260475059E-3</v>
      </c>
      <c r="K123" s="44">
        <f>IFERROR(_xll.qlIndexFixing(Index3M,H123,TRUE,_xll.ohTrigger(RecalcTrigger,Trigger3M)),NA())</f>
        <v>-1.8194432270306387E-3</v>
      </c>
      <c r="L123" s="44">
        <f>IFERROR(_xll.qlIndexFixing(Index6M,$H123,TRUE,_xll.ohTrigger(RecalcTrigger,Trigger6M)),NA())</f>
        <v>-7.5076866610628403E-4</v>
      </c>
      <c r="M123" s="183">
        <f>IFERROR(_xll.qlIndexFixing(Index1Y,$H123,TRUE,_xll.ohTrigger(RecalcTrigger,Trigger1Y)),NA())</f>
        <v>5.5425348343214511E-4</v>
      </c>
      <c r="N123" s="182">
        <f>IFERROR(_xll.qlIndexFixing(ONIndex1M,I123,TRUE,_xll.ohTrigger(RecalcTrigger,Trigger1M)),NA())</f>
        <v>-2.6578292777035273E-3</v>
      </c>
      <c r="O123" s="44">
        <f>IFERROR(_xll.qlIndexFixing(ONIndex3M,I123,TRUE,_xll.ohTrigger(RecalcTrigger,Trigger3M)),NA())</f>
        <v>-1.6990361892199601E-3</v>
      </c>
      <c r="P123" s="44">
        <f>IFERROR(_xll.qlIndexFixing(ONIndex6M,I123,TRUE,_xll.ohTrigger(RecalcTrigger,Trigger6M)),NA())</f>
        <v>-6.0612232752887962E-4</v>
      </c>
      <c r="Q123" s="183">
        <f>IFERROR(_xll.qlIndexFixing(ONIndex1Y,I123,TRUE,_xll.ohTrigger(RecalcTrigger,Trigger1Y)),NA())</f>
        <v>4.2515625084504904E-4</v>
      </c>
    </row>
    <row r="124" spans="2:17" x14ac:dyDescent="0.2">
      <c r="B124" s="39" t="s">
        <v>17</v>
      </c>
      <c r="D124" s="42">
        <f>_xll.qlCalendarAdvance(Calendar,$D123,B124,"f",FALSE)</f>
        <v>42529</v>
      </c>
      <c r="E124" s="177">
        <f>_xll.qlInterestRateIndexValueDate(IndexON,D124)</f>
        <v>42529</v>
      </c>
      <c r="F124" s="193">
        <f>IFERROR(_xll.qlIndexFixing(IndexON,D124,TRUE,_xll.ohTrigger(RecalcTrigger,TriggerON)),NA())</f>
        <v>-2.7324092662883714E-3</v>
      </c>
      <c r="H124" s="42">
        <f>_xll.qlCalendarAdvance(Calendar,$H123,B124,"f",FALSE)</f>
        <v>42529</v>
      </c>
      <c r="I124" s="177">
        <f>_xll.qlInterestRateIndexValueDate(Index1M,$H124)</f>
        <v>42531</v>
      </c>
      <c r="J124" s="182">
        <f>IFERROR(_xll.qlIndexFixing(Index1M,$H124,TRUE,_xll.ohTrigger(RecalcTrigger,Trigger1M)),NA())</f>
        <v>-2.6556832963096507E-3</v>
      </c>
      <c r="K124" s="44">
        <f>IFERROR(_xll.qlIndexFixing(Index3M,H124,TRUE,_xll.ohTrigger(RecalcTrigger,Trigger3M)),NA())</f>
        <v>-1.822416982103243E-3</v>
      </c>
      <c r="L124" s="44">
        <f>IFERROR(_xll.qlIndexFixing(Index6M,$H124,TRUE,_xll.ohTrigger(RecalcTrigger,Trigger6M)),NA())</f>
        <v>-7.5183739060555397E-4</v>
      </c>
      <c r="M124" s="183">
        <f>IFERROR(_xll.qlIndexFixing(Index1Y,$H124,TRUE,_xll.ohTrigger(RecalcTrigger,Trigger1Y)),NA())</f>
        <v>5.5444402049291701E-4</v>
      </c>
      <c r="N124" s="182">
        <f>IFERROR(_xll.qlIndexFixing(ONIndex1M,I124,TRUE,_xll.ohTrigger(RecalcTrigger,Trigger1M)),NA())</f>
        <v>-2.6587007960809927E-3</v>
      </c>
      <c r="O124" s="44">
        <f>IFERROR(_xll.qlIndexFixing(ONIndex3M,I124,TRUE,_xll.ohTrigger(RecalcTrigger,Trigger3M)),NA())</f>
        <v>-1.7032055015553382E-3</v>
      </c>
      <c r="P124" s="44">
        <f>IFERROR(_xll.qlIndexFixing(ONIndex6M,I124,TRUE,_xll.ohTrigger(RecalcTrigger,Trigger6M)),NA())</f>
        <v>-6.1121537503261436E-4</v>
      </c>
      <c r="Q124" s="183">
        <f>IFERROR(_xll.qlIndexFixing(ONIndex1Y,I124,TRUE,_xll.ohTrigger(RecalcTrigger,Trigger1Y)),NA())</f>
        <v>4.2664897231148302E-4</v>
      </c>
    </row>
    <row r="125" spans="2:17" x14ac:dyDescent="0.2">
      <c r="B125" s="39" t="s">
        <v>17</v>
      </c>
      <c r="D125" s="42">
        <f>_xll.qlCalendarAdvance(Calendar,$D124,B125,"f",FALSE)</f>
        <v>42530</v>
      </c>
      <c r="E125" s="177">
        <f>_xll.qlInterestRateIndexValueDate(IndexON,D125)</f>
        <v>42530</v>
      </c>
      <c r="F125" s="193">
        <f>IFERROR(_xll.qlIndexFixing(IndexON,D125,TRUE,_xll.ohTrigger(RecalcTrigger,TriggerON)),NA())</f>
        <v>-2.7376737161644016E-3</v>
      </c>
      <c r="H125" s="42">
        <f>_xll.qlCalendarAdvance(Calendar,$H124,B125,"f",FALSE)</f>
        <v>42530</v>
      </c>
      <c r="I125" s="177">
        <f>_xll.qlInterestRateIndexValueDate(Index1M,$H125)</f>
        <v>42534</v>
      </c>
      <c r="J125" s="182">
        <f>IFERROR(_xll.qlIndexFixing(Index1M,$H125,TRUE,_xll.ohTrigger(RecalcTrigger,Trigger1M)),NA())</f>
        <v>-2.6558925000186306E-3</v>
      </c>
      <c r="K125" s="44">
        <f>IFERROR(_xll.qlIndexFixing(Index3M,H125,TRUE,_xll.ohTrigger(RecalcTrigger,Trigger3M)),NA())</f>
        <v>-1.8271931883459428E-3</v>
      </c>
      <c r="L125" s="44">
        <f>IFERROR(_xll.qlIndexFixing(Index6M,$H125,TRUE,_xll.ohTrigger(RecalcTrigger,Trigger6M)),NA())</f>
        <v>-7.5442081807314363E-4</v>
      </c>
      <c r="M125" s="183">
        <f>IFERROR(_xll.qlIndexFixing(Index1Y,$H125,TRUE,_xll.ohTrigger(RecalcTrigger,Trigger1Y)),NA())</f>
        <v>5.5552738757990361E-4</v>
      </c>
      <c r="N125" s="182">
        <f>IFERROR(_xll.qlIndexFixing(ONIndex1M,I125,TRUE,_xll.ohTrigger(RecalcTrigger,Trigger1M)),NA())</f>
        <v>-2.6593373145589183E-3</v>
      </c>
      <c r="O125" s="44">
        <f>IFERROR(_xll.qlIndexFixing(ONIndex3M,I125,TRUE,_xll.ohTrigger(RecalcTrigger,Trigger3M)),NA())</f>
        <v>-1.7075119425591367E-3</v>
      </c>
      <c r="P125" s="44">
        <f>IFERROR(_xll.qlIndexFixing(ONIndex6M,I125,TRUE,_xll.ohTrigger(RecalcTrigger,Trigger6M)),NA())</f>
        <v>-6.1655799849624771E-4</v>
      </c>
      <c r="Q125" s="183">
        <f>IFERROR(_xll.qlIndexFixing(ONIndex1Y,I125,TRUE,_xll.ohTrigger(RecalcTrigger,Trigger1Y)),NA())</f>
        <v>4.2842370331364066E-4</v>
      </c>
    </row>
    <row r="126" spans="2:17" x14ac:dyDescent="0.2">
      <c r="B126" s="39" t="s">
        <v>17</v>
      </c>
      <c r="D126" s="42">
        <f>_xll.qlCalendarAdvance(Calendar,$D125,B126,"f",FALSE)</f>
        <v>42531</v>
      </c>
      <c r="E126" s="177">
        <f>_xll.qlInterestRateIndexValueDate(IndexON,D126)</f>
        <v>42531</v>
      </c>
      <c r="F126" s="193">
        <f>IFERROR(_xll.qlIndexFixing(IndexON,D126,TRUE,_xll.ohTrigger(RecalcTrigger,TriggerON)),NA())</f>
        <v>-2.7480109948774256E-3</v>
      </c>
      <c r="H126" s="42">
        <f>_xll.qlCalendarAdvance(Calendar,$H125,B126,"f",FALSE)</f>
        <v>42531</v>
      </c>
      <c r="I126" s="177">
        <f>_xll.qlInterestRateIndexValueDate(Index1M,$H126)</f>
        <v>42535</v>
      </c>
      <c r="J126" s="182">
        <f>IFERROR(_xll.qlIndexFixing(Index1M,$H126,TRUE,_xll.ohTrigger(RecalcTrigger,Trigger1M)),NA())</f>
        <v>-2.6559528783263175E-3</v>
      </c>
      <c r="K126" s="44">
        <f>IFERROR(_xll.qlIndexFixing(Index3M,H126,TRUE,_xll.ohTrigger(RecalcTrigger,Trigger3M)),NA())</f>
        <v>-1.8290033432584272E-3</v>
      </c>
      <c r="L126" s="44">
        <f>IFERROR(_xll.qlIndexFixing(Index6M,$H126,TRUE,_xll.ohTrigger(RecalcTrigger,Trigger6M)),NA())</f>
        <v>-7.5524671361176896E-4</v>
      </c>
      <c r="M126" s="183">
        <f>IFERROR(_xll.qlIndexFixing(Index1Y,$H126,TRUE,_xll.ohTrigger(RecalcTrigger,Trigger1Y)),NA())</f>
        <v>5.5592526032637892E-4</v>
      </c>
      <c r="N126" s="182">
        <f>IFERROR(_xll.qlIndexFixing(ONIndex1M,I126,TRUE,_xll.ohTrigger(RecalcTrigger,Trigger1M)),NA())</f>
        <v>-2.6597345165502162E-3</v>
      </c>
      <c r="O126" s="44">
        <f>IFERROR(_xll.qlIndexFixing(ONIndex3M,I126,TRUE,_xll.ohTrigger(RecalcTrigger,Trigger3M)),NA())</f>
        <v>-1.7119580750213359E-3</v>
      </c>
      <c r="P126" s="44">
        <f>IFERROR(_xll.qlIndexFixing(ONIndex6M,I126,TRUE,_xll.ohTrigger(RecalcTrigger,Trigger6M)),NA())</f>
        <v>-6.2215482501848385E-4</v>
      </c>
      <c r="Q126" s="183">
        <f>IFERROR(_xll.qlIndexFixing(ONIndex1Y,I126,TRUE,_xll.ohTrigger(RecalcTrigger,Trigger1Y)),NA())</f>
        <v>4.304849161940183E-4</v>
      </c>
    </row>
    <row r="127" spans="2:17" x14ac:dyDescent="0.2">
      <c r="B127" s="39" t="s">
        <v>17</v>
      </c>
      <c r="D127" s="42">
        <f>_xll.qlCalendarAdvance(Calendar,$D126,B127,"f",FALSE)</f>
        <v>42534</v>
      </c>
      <c r="E127" s="177">
        <f>_xll.qlInterestRateIndexValueDate(IndexON,D127)</f>
        <v>42534</v>
      </c>
      <c r="F127" s="193">
        <f>IFERROR(_xll.qlIndexFixing(IndexON,D127,TRUE,_xll.ohTrigger(RecalcTrigger,TriggerON)),NA())</f>
        <v>-2.7582087353295037E-3</v>
      </c>
      <c r="H127" s="42">
        <f>_xll.qlCalendarAdvance(Calendar,$H126,B127,"f",FALSE)</f>
        <v>42534</v>
      </c>
      <c r="I127" s="177">
        <f>_xll.qlInterestRateIndexValueDate(Index1M,$H127)</f>
        <v>42536</v>
      </c>
      <c r="J127" s="182">
        <f>IFERROR(_xll.qlIndexFixing(Index1M,$H127,TRUE,_xll.ohTrigger(RecalcTrigger,Trigger1M)),NA())</f>
        <v>-2.6560263244914672E-3</v>
      </c>
      <c r="K127" s="44">
        <f>IFERROR(_xll.qlIndexFixing(Index3M,H127,TRUE,_xll.ohTrigger(RecalcTrigger,Trigger3M)),NA())</f>
        <v>-1.8307582304283553E-3</v>
      </c>
      <c r="L127" s="44">
        <f>IFERROR(_xll.qlIndexFixing(Index6M,$H127,TRUE,_xll.ohTrigger(RecalcTrigger,Trigger6M)),NA())</f>
        <v>-7.5603686614642788E-4</v>
      </c>
      <c r="M127" s="183">
        <f>IFERROR(_xll.qlIndexFixing(Index1Y,$H127,TRUE,_xll.ohTrigger(RecalcTrigger,Trigger1Y)),NA())</f>
        <v>5.5636198739360135E-4</v>
      </c>
      <c r="N127" s="182">
        <f>IFERROR(_xll.qlIndexFixing(ONIndex1M,I127,TRUE,_xll.ohTrigger(RecalcTrigger,Trigger1M)),NA())</f>
        <v>-2.6596899665864981E-3</v>
      </c>
      <c r="O127" s="44">
        <f>IFERROR(_xll.qlIndexFixing(ONIndex3M,I127,TRUE,_xll.ohTrigger(RecalcTrigger,Trigger3M)),NA())</f>
        <v>-1.7213205597954584E-3</v>
      </c>
      <c r="P127" s="44">
        <f>IFERROR(_xll.qlIndexFixing(ONIndex6M,I127,TRUE,_xll.ohTrigger(RecalcTrigger,Trigger6M)),NA())</f>
        <v>-6.3421783847328328E-4</v>
      </c>
      <c r="Q127" s="183">
        <f>IFERROR(_xll.qlIndexFixing(ONIndex1Y,I127,TRUE,_xll.ohTrigger(RecalcTrigger,Trigger1Y)),NA())</f>
        <v>4.3558517107911143E-4</v>
      </c>
    </row>
    <row r="128" spans="2:17" x14ac:dyDescent="0.2">
      <c r="B128" s="39" t="s">
        <v>17</v>
      </c>
      <c r="D128" s="42">
        <f>_xll.qlCalendarAdvance(Calendar,$D127,B128,"f",FALSE)</f>
        <v>42535</v>
      </c>
      <c r="E128" s="177">
        <f>_xll.qlInterestRateIndexValueDate(IndexON,D128)</f>
        <v>42535</v>
      </c>
      <c r="F128" s="193">
        <f>IFERROR(_xll.qlIndexFixing(IndexON,D128,TRUE,_xll.ohTrigger(RecalcTrigger,TriggerON)),NA())</f>
        <v>-2.7632009470135444E-3</v>
      </c>
      <c r="H128" s="42">
        <f>_xll.qlCalendarAdvance(Calendar,$H127,B128,"f",FALSE)</f>
        <v>42535</v>
      </c>
      <c r="I128" s="177">
        <f>_xll.qlInterestRateIndexValueDate(Index1M,$H128)</f>
        <v>42537</v>
      </c>
      <c r="J128" s="182">
        <f>IFERROR(_xll.qlIndexFixing(Index1M,$H128,TRUE,_xll.ohTrigger(RecalcTrigger,Trigger1M)),NA())</f>
        <v>-2.6566193195723398E-3</v>
      </c>
      <c r="K128" s="44">
        <f>IFERROR(_xll.qlIndexFixing(Index3M,H128,TRUE,_xll.ohTrigger(RecalcTrigger,Trigger3M)),NA())</f>
        <v>-1.8324556248316489E-3</v>
      </c>
      <c r="L128" s="44">
        <f>IFERROR(_xll.qlIndexFixing(Index6M,$H128,TRUE,_xll.ohTrigger(RecalcTrigger,Trigger6M)),NA())</f>
        <v>-7.5679080798391374E-4</v>
      </c>
      <c r="M128" s="183">
        <f>IFERROR(_xll.qlIndexFixing(Index1Y,$H128,TRUE,_xll.ohTrigger(RecalcTrigger,Trigger1Y)),NA())</f>
        <v>5.5684114817632405E-4</v>
      </c>
      <c r="N128" s="182">
        <f>IFERROR(_xll.qlIndexFixing(ONIndex1M,I128,TRUE,_xll.ohTrigger(RecalcTrigger,Trigger1M)),NA())</f>
        <v>-2.6588438301855533E-3</v>
      </c>
      <c r="O128" s="44">
        <f>IFERROR(_xll.qlIndexFixing(ONIndex3M,I128,TRUE,_xll.ohTrigger(RecalcTrigger,Trigger3M)),NA())</f>
        <v>-1.731190768858859E-3</v>
      </c>
      <c r="P128" s="44">
        <f>IFERROR(_xll.qlIndexFixing(ONIndex6M,I128,TRUE,_xll.ohTrigger(RecalcTrigger,Trigger6M)),NA())</f>
        <v>-6.4717669863156857E-4</v>
      </c>
      <c r="Q128" s="183">
        <f>IFERROR(_xll.qlIndexFixing(ONIndex1Y,I128,TRUE,_xll.ohTrigger(RecalcTrigger,Trigger1Y)),NA())</f>
        <v>4.4168403662503408E-4</v>
      </c>
    </row>
    <row r="129" spans="2:17" x14ac:dyDescent="0.2">
      <c r="B129" s="39" t="s">
        <v>17</v>
      </c>
      <c r="D129" s="42">
        <f>_xll.qlCalendarAdvance(Calendar,$D128,B129,"f",FALSE)</f>
        <v>42536</v>
      </c>
      <c r="E129" s="177">
        <f>_xll.qlInterestRateIndexValueDate(IndexON,D129)</f>
        <v>42536</v>
      </c>
      <c r="F129" s="193">
        <f>IFERROR(_xll.qlIndexFixing(IndexON,D129,TRUE,_xll.ohTrigger(RecalcTrigger,TriggerON)),NA())</f>
        <v>-2.7681322025374655E-3</v>
      </c>
      <c r="H129" s="42">
        <f>_xll.qlCalendarAdvance(Calendar,$H128,B129,"f",FALSE)</f>
        <v>42536</v>
      </c>
      <c r="I129" s="177">
        <f>_xll.qlInterestRateIndexValueDate(Index1M,$H129)</f>
        <v>42538</v>
      </c>
      <c r="J129" s="182">
        <f>IFERROR(_xll.qlIndexFixing(Index1M,$H129,TRUE,_xll.ohTrigger(RecalcTrigger,Trigger1M)),NA())</f>
        <v>-2.6565384562550879E-3</v>
      </c>
      <c r="K129" s="44">
        <f>IFERROR(_xll.qlIndexFixing(Index3M,H129,TRUE,_xll.ohTrigger(RecalcTrigger,Trigger3M)),NA())</f>
        <v>-1.8346465238578448E-3</v>
      </c>
      <c r="L129" s="44">
        <f>IFERROR(_xll.qlIndexFixing(Index6M,$H129,TRUE,_xll.ohTrigger(RecalcTrigger,Trigger6M)),NA())</f>
        <v>-7.5744664916826824E-4</v>
      </c>
      <c r="M129" s="183">
        <f>IFERROR(_xll.qlIndexFixing(Index1Y,$H129,TRUE,_xll.ohTrigger(RecalcTrigger,Trigger1Y)),NA())</f>
        <v>5.5789266380672448E-4</v>
      </c>
      <c r="N129" s="182">
        <f>IFERROR(_xll.qlIndexFixing(ONIndex1M,I129,TRUE,_xll.ohTrigger(RecalcTrigger,Trigger1M)),NA())</f>
        <v>-2.6580339627324534E-3</v>
      </c>
      <c r="O129" s="44">
        <f>IFERROR(_xll.qlIndexFixing(ONIndex3M,I129,TRUE,_xll.ohTrigger(RecalcTrigger,Trigger3M)),NA())</f>
        <v>-1.7363336746401004E-3</v>
      </c>
      <c r="P129" s="44">
        <f>IFERROR(_xll.qlIndexFixing(ONIndex6M,I129,TRUE,_xll.ohTrigger(RecalcTrigger,Trigger6M)),NA())</f>
        <v>-6.5402195974950672E-4</v>
      </c>
      <c r="Q129" s="183">
        <f>IFERROR(_xll.qlIndexFixing(ONIndex1Y,I129,TRUE,_xll.ohTrigger(RecalcTrigger,Trigger1Y)),NA())</f>
        <v>4.4344265123896776E-4</v>
      </c>
    </row>
    <row r="130" spans="2:17" x14ac:dyDescent="0.2">
      <c r="B130" s="39" t="s">
        <v>17</v>
      </c>
      <c r="D130" s="42">
        <f>_xll.qlCalendarAdvance(Calendar,$D129,B130,"f",FALSE)</f>
        <v>42537</v>
      </c>
      <c r="E130" s="177">
        <f>_xll.qlInterestRateIndexValueDate(IndexON,D130)</f>
        <v>42537</v>
      </c>
      <c r="F130" s="193">
        <f>IFERROR(_xll.qlIndexFixing(IndexON,D130,TRUE,_xll.ohTrigger(RecalcTrigger,TriggerON)),NA())</f>
        <v>-2.773000332076947E-3</v>
      </c>
      <c r="H130" s="42">
        <f>_xll.qlCalendarAdvance(Calendar,$H129,B130,"f",FALSE)</f>
        <v>42537</v>
      </c>
      <c r="I130" s="177">
        <f>_xll.qlInterestRateIndexValueDate(Index1M,$H130)</f>
        <v>42541</v>
      </c>
      <c r="J130" s="182">
        <f>IFERROR(_xll.qlIndexFixing(Index1M,$H130,TRUE,_xll.ohTrigger(RecalcTrigger,Trigger1M)),NA())</f>
        <v>-2.6570184579068901E-3</v>
      </c>
      <c r="K130" s="44">
        <f>IFERROR(_xll.qlIndexFixing(Index3M,H130,TRUE,_xll.ohTrigger(RecalcTrigger,Trigger3M)),NA())</f>
        <v>-1.8386246095434076E-3</v>
      </c>
      <c r="L130" s="44">
        <f>IFERROR(_xll.qlIndexFixing(Index6M,$H130,TRUE,_xll.ohTrigger(RecalcTrigger,Trigger6M)),NA())</f>
        <v>-7.5943462076944097E-4</v>
      </c>
      <c r="M130" s="183">
        <f>IFERROR(_xll.qlIndexFixing(Index1Y,$H130,TRUE,_xll.ohTrigger(RecalcTrigger,Trigger1Y)),NA())</f>
        <v>5.5925434802077043E-4</v>
      </c>
      <c r="N130" s="182">
        <f>IFERROR(_xll.qlIndexFixing(ONIndex1M,I130,TRUE,_xll.ohTrigger(RecalcTrigger,Trigger1M)),NA())</f>
        <v>-2.6572325405638253E-3</v>
      </c>
      <c r="O130" s="44">
        <f>IFERROR(_xll.qlIndexFixing(ONIndex3M,I130,TRUE,_xll.ohTrigger(RecalcTrigger,Trigger3M)),NA())</f>
        <v>-1.7414292945261423E-3</v>
      </c>
      <c r="P130" s="44">
        <f>IFERROR(_xll.qlIndexFixing(ONIndex6M,I130,TRUE,_xll.ohTrigger(RecalcTrigger,Trigger6M)),NA())</f>
        <v>-6.6068526797469218E-4</v>
      </c>
      <c r="Q130" s="183">
        <f>IFERROR(_xll.qlIndexFixing(ONIndex1Y,I130,TRUE,_xll.ohTrigger(RecalcTrigger,Trigger1Y)),NA())</f>
        <v>4.4351530720021515E-4</v>
      </c>
    </row>
    <row r="131" spans="2:17" x14ac:dyDescent="0.2">
      <c r="B131" s="39" t="s">
        <v>17</v>
      </c>
      <c r="D131" s="42">
        <f>_xll.qlCalendarAdvance(Calendar,$D130,B131,"f",FALSE)</f>
        <v>42538</v>
      </c>
      <c r="E131" s="177">
        <f>_xll.qlInterestRateIndexValueDate(IndexON,D131)</f>
        <v>42538</v>
      </c>
      <c r="F131" s="193">
        <f>IFERROR(_xll.qlIndexFixing(IndexON,D131,TRUE,_xll.ohTrigger(RecalcTrigger,TriggerON)),NA())</f>
        <v>-2.7824938173948155E-3</v>
      </c>
      <c r="H131" s="42">
        <f>_xll.qlCalendarAdvance(Calendar,$H130,B131,"f",FALSE)</f>
        <v>42538</v>
      </c>
      <c r="I131" s="177">
        <f>_xll.qlInterestRateIndexValueDate(Index1M,$H131)</f>
        <v>42542</v>
      </c>
      <c r="J131" s="182">
        <f>IFERROR(_xll.qlIndexFixing(Index1M,$H131,TRUE,_xll.ohTrigger(RecalcTrigger,Trigger1M)),NA())</f>
        <v>-2.6574309441467214E-3</v>
      </c>
      <c r="K131" s="44">
        <f>IFERROR(_xll.qlIndexFixing(Index3M,H131,TRUE,_xll.ohTrigger(RecalcTrigger,Trigger3M)),NA())</f>
        <v>-1.8400000000005853E-3</v>
      </c>
      <c r="L131" s="44">
        <f>IFERROR(_xll.qlIndexFixing(Index6M,$H131,TRUE,_xll.ohTrigger(RecalcTrigger,Trigger6M)),NA())</f>
        <v>-7.6000000001013332E-4</v>
      </c>
      <c r="M131" s="183">
        <f>IFERROR(_xll.qlIndexFixing(Index1Y,$H131,TRUE,_xll.ohTrigger(RecalcTrigger,Trigger1Y)),NA())</f>
        <v>5.5999999998746245E-4</v>
      </c>
      <c r="N131" s="182">
        <f>IFERROR(_xll.qlIndexFixing(ONIndex1M,I131,TRUE,_xll.ohTrigger(RecalcTrigger,Trigger1M)),NA())</f>
        <v>-2.6564959951391742E-3</v>
      </c>
      <c r="O131" s="44">
        <f>IFERROR(_xll.qlIndexFixing(ONIndex3M,I131,TRUE,_xll.ohTrigger(RecalcTrigger,Trigger3M)),NA())</f>
        <v>-1.7464352723983723E-3</v>
      </c>
      <c r="P131" s="44">
        <f>IFERROR(_xll.qlIndexFixing(ONIndex6M,I131,TRUE,_xll.ohTrigger(RecalcTrigger,Trigger6M)),NA())</f>
        <v>-6.6706826838291988E-4</v>
      </c>
      <c r="Q131" s="183">
        <f>IFERROR(_xll.qlIndexFixing(ONIndex1Y,I131,TRUE,_xll.ohTrigger(RecalcTrigger,Trigger1Y)),NA())</f>
        <v>4.4360613830285445E-4</v>
      </c>
    </row>
    <row r="132" spans="2:17" x14ac:dyDescent="0.2">
      <c r="B132" s="39" t="s">
        <v>17</v>
      </c>
      <c r="D132" s="42">
        <f>_xll.qlCalendarAdvance(Calendar,$D131,B132,"f",FALSE)</f>
        <v>42541</v>
      </c>
      <c r="E132" s="177">
        <f>_xll.qlInterestRateIndexValueDate(IndexON,D132)</f>
        <v>42541</v>
      </c>
      <c r="F132" s="193">
        <f>IFERROR(_xll.qlIndexFixing(IndexON,D132,TRUE,_xll.ohTrigger(RecalcTrigger,TriggerON)),NA())</f>
        <v>-2.7917982004588282E-3</v>
      </c>
      <c r="H132" s="42">
        <f>_xll.qlCalendarAdvance(Calendar,$H131,B132,"f",FALSE)</f>
        <v>42541</v>
      </c>
      <c r="I132" s="177">
        <f>_xll.qlInterestRateIndexValueDate(Index1M,$H132)</f>
        <v>42543</v>
      </c>
      <c r="J132" s="182">
        <f>IFERROR(_xll.qlIndexFixing(Index1M,$H132,TRUE,_xll.ohTrigger(RecalcTrigger,Trigger1M)),NA())</f>
        <v>-2.6579433402709185E-3</v>
      </c>
      <c r="K132" s="44">
        <f>IFERROR(_xll.qlIndexFixing(Index3M,H132,TRUE,_xll.ohTrigger(RecalcTrigger,Trigger3M)),NA())</f>
        <v>-1.8413046357282964E-3</v>
      </c>
      <c r="L132" s="44">
        <f>IFERROR(_xll.qlIndexFixing(Index6M,$H132,TRUE,_xll.ohTrigger(RecalcTrigger,Trigger6M)),NA())</f>
        <v>-7.6052632018817478E-4</v>
      </c>
      <c r="M132" s="183">
        <f>IFERROR(_xll.qlIndexFixing(Index1Y,$H132,TRUE,_xll.ohTrigger(RecalcTrigger,Trigger1Y)),NA())</f>
        <v>5.6080966494391276E-4</v>
      </c>
      <c r="N132" s="182">
        <f>IFERROR(_xll.qlIndexFixing(ONIndex1M,I132,TRUE,_xll.ohTrigger(RecalcTrigger,Trigger1M)),NA())</f>
        <v>-2.6552333803264716E-3</v>
      </c>
      <c r="O132" s="44">
        <f>IFERROR(_xll.qlIndexFixing(ONIndex3M,I132,TRUE,_xll.ohTrigger(RecalcTrigger,Trigger3M)),NA())</f>
        <v>-1.7561265010446192E-3</v>
      </c>
      <c r="P132" s="44">
        <f>IFERROR(_xll.qlIndexFixing(ONIndex6M,I132,TRUE,_xll.ohTrigger(RecalcTrigger,Trigger6M)),NA())</f>
        <v>-6.7886177559373095E-4</v>
      </c>
      <c r="Q132" s="183">
        <f>IFERROR(_xll.qlIndexFixing(ONIndex1Y,I132,TRUE,_xll.ohTrigger(RecalcTrigger,Trigger1Y)),NA())</f>
        <v>4.4384567242872208E-4</v>
      </c>
    </row>
    <row r="133" spans="2:17" x14ac:dyDescent="0.2">
      <c r="B133" s="39" t="s">
        <v>17</v>
      </c>
      <c r="D133" s="42">
        <f>_xll.qlCalendarAdvance(Calendar,$D132,B133,"f",FALSE)</f>
        <v>42542</v>
      </c>
      <c r="E133" s="177">
        <f>_xll.qlInterestRateIndexValueDate(IndexON,D133)</f>
        <v>42542</v>
      </c>
      <c r="F133" s="193">
        <f>IFERROR(_xll.qlIndexFixing(IndexON,D133,TRUE,_xll.ohTrigger(RecalcTrigger,TriggerON)),NA())</f>
        <v>-2.796318157027855E-3</v>
      </c>
      <c r="H133" s="42">
        <f>_xll.qlCalendarAdvance(Calendar,$H132,B133,"f",FALSE)</f>
        <v>42542</v>
      </c>
      <c r="I133" s="177">
        <f>_xll.qlInterestRateIndexValueDate(Index1M,$H133)</f>
        <v>42544</v>
      </c>
      <c r="J133" s="182">
        <f>IFERROR(_xll.qlIndexFixing(Index1M,$H133,TRUE,_xll.ohTrigger(RecalcTrigger,Trigger1M)),NA())</f>
        <v>-2.6598115475780226E-3</v>
      </c>
      <c r="K133" s="44">
        <f>IFERROR(_xll.qlIndexFixing(Index3M,H133,TRUE,_xll.ohTrigger(RecalcTrigger,Trigger3M)),NA())</f>
        <v>-1.842540023068114E-3</v>
      </c>
      <c r="L133" s="44">
        <f>IFERROR(_xll.qlIndexFixing(Index6M,$H133,TRUE,_xll.ohTrigger(RecalcTrigger,Trigger6M)),NA())</f>
        <v>-7.6101430137412581E-4</v>
      </c>
      <c r="M133" s="183">
        <f>IFERROR(_xll.qlIndexFixing(Index1Y,$H133,TRUE,_xll.ohTrigger(RecalcTrigger,Trigger1Y)),NA())</f>
        <v>5.6168247031577968E-4</v>
      </c>
      <c r="N133" s="182">
        <f>IFERROR(_xll.qlIndexFixing(ONIndex1M,I133,TRUE,_xll.ohTrigger(RecalcTrigger,Trigger1M)),NA())</f>
        <v>-2.6542537991902648E-3</v>
      </c>
      <c r="O133" s="44">
        <f>IFERROR(_xll.qlIndexFixing(ONIndex3M,I133,TRUE,_xll.ohTrigger(RecalcTrigger,Trigger3M)),NA())</f>
        <v>-1.7655093491963925E-3</v>
      </c>
      <c r="P133" s="44">
        <f>IFERROR(_xll.qlIndexFixing(ONIndex6M,I133,TRUE,_xll.ohTrigger(RecalcTrigger,Trigger6M)),NA())</f>
        <v>-6.8964977476770883E-4</v>
      </c>
      <c r="Q133" s="183">
        <f>IFERROR(_xll.qlIndexFixing(ONIndex1Y,I133,TRUE,_xll.ohTrigger(RecalcTrigger,Trigger1Y)),NA())</f>
        <v>4.44138176636244E-4</v>
      </c>
    </row>
    <row r="134" spans="2:17" x14ac:dyDescent="0.2">
      <c r="B134" s="39" t="s">
        <v>17</v>
      </c>
      <c r="D134" s="42">
        <f>_xll.qlCalendarAdvance(Calendar,$D133,B134,"f",FALSE)</f>
        <v>42543</v>
      </c>
      <c r="E134" s="177">
        <f>_xll.qlInterestRateIndexValueDate(IndexON,D134)</f>
        <v>42543</v>
      </c>
      <c r="F134" s="193">
        <f>IFERROR(_xll.qlIndexFixing(IndexON,D134,TRUE,_xll.ohTrigger(RecalcTrigger,TriggerON)),NA())</f>
        <v>-2.8007619704650821E-3</v>
      </c>
      <c r="H134" s="42">
        <f>_xll.qlCalendarAdvance(Calendar,$H133,B134,"f",FALSE)</f>
        <v>42543</v>
      </c>
      <c r="I134" s="177">
        <f>_xll.qlInterestRateIndexValueDate(Index1M,$H134)</f>
        <v>42545</v>
      </c>
      <c r="J134" s="182">
        <f>IFERROR(_xll.qlIndexFixing(Index1M,$H134,TRUE,_xll.ohTrigger(RecalcTrigger,Trigger1M)),NA())</f>
        <v>-2.6599381289790689E-3</v>
      </c>
      <c r="K134" s="44">
        <f>IFERROR(_xll.qlIndexFixing(Index3M,H134,TRUE,_xll.ohTrigger(RecalcTrigger,Trigger3M)),NA())</f>
        <v>-1.8438771834532509E-3</v>
      </c>
      <c r="L134" s="44">
        <f>IFERROR(_xll.qlIndexFixing(Index6M,$H134,TRUE,_xll.ohTrigger(RecalcTrigger,Trigger6M)),NA())</f>
        <v>-7.6124855012057557E-4</v>
      </c>
      <c r="M134" s="183">
        <f>IFERROR(_xll.qlIndexFixing(Index1Y,$H134,TRUE,_xll.ohTrigger(RecalcTrigger,Trigger1Y)),NA())</f>
        <v>5.6399471148259263E-4</v>
      </c>
      <c r="N134" s="182">
        <f>IFERROR(_xll.qlIndexFixing(ONIndex1M,I134,TRUE,_xll.ohTrigger(RecalcTrigger,Trigger1M)),NA())</f>
        <v>-2.6538830511979583E-3</v>
      </c>
      <c r="O134" s="44">
        <f>IFERROR(_xll.qlIndexFixing(ONIndex3M,I134,TRUE,_xll.ohTrigger(RecalcTrigger,Trigger3M)),NA())</f>
        <v>-1.7700270564446896E-3</v>
      </c>
      <c r="P134" s="44">
        <f>IFERROR(_xll.qlIndexFixing(ONIndex6M,I134,TRUE,_xll.ohTrigger(RecalcTrigger,Trigger6M)),NA())</f>
        <v>-6.9452067265274309E-4</v>
      </c>
      <c r="Q134" s="183">
        <f>IFERROR(_xll.qlIndexFixing(ONIndex1Y,I134,TRUE,_xll.ohTrigger(RecalcTrigger,Trigger1Y)),NA())</f>
        <v>4.4431010470802335E-4</v>
      </c>
    </row>
    <row r="135" spans="2:17" x14ac:dyDescent="0.2">
      <c r="B135" s="39" t="s">
        <v>17</v>
      </c>
      <c r="D135" s="42">
        <f>_xll.qlCalendarAdvance(Calendar,$D134,B135,"f",FALSE)</f>
        <v>42544</v>
      </c>
      <c r="E135" s="177">
        <f>_xll.qlInterestRateIndexValueDate(IndexON,D135)</f>
        <v>42544</v>
      </c>
      <c r="F135" s="193">
        <f>IFERROR(_xll.qlIndexFixing(IndexON,D135,TRUE,_xll.ohTrigger(RecalcTrigger,TriggerON)),NA())</f>
        <v>-2.8051274708262852E-3</v>
      </c>
      <c r="H135" s="42">
        <f>_xll.qlCalendarAdvance(Calendar,$H134,B135,"f",FALSE)</f>
        <v>42544</v>
      </c>
      <c r="I135" s="177">
        <f>_xll.qlInterestRateIndexValueDate(Index1M,$H135)</f>
        <v>42548</v>
      </c>
      <c r="J135" s="182">
        <f>IFERROR(_xll.qlIndexFixing(Index1M,$H135,TRUE,_xll.ohTrigger(RecalcTrigger,Trigger1M)),NA())</f>
        <v>-2.6620416479081754E-3</v>
      </c>
      <c r="K135" s="44">
        <f>IFERROR(_xll.qlIndexFixing(Index3M,H135,TRUE,_xll.ohTrigger(RecalcTrigger,Trigger3M)),NA())</f>
        <v>-1.8468367040634589E-3</v>
      </c>
      <c r="L135" s="44">
        <f>IFERROR(_xll.qlIndexFixing(Index6M,$H135,TRUE,_xll.ohTrigger(RecalcTrigger,Trigger6M)),NA())</f>
        <v>-7.6260346716805667E-4</v>
      </c>
      <c r="M135" s="183">
        <f>IFERROR(_xll.qlIndexFixing(Index1Y,$H135,TRUE,_xll.ohTrigger(RecalcTrigger,Trigger1Y)),NA())</f>
        <v>5.6574962539973248E-4</v>
      </c>
      <c r="N135" s="182">
        <f>IFERROR(_xll.qlIndexFixing(ONIndex1M,I135,TRUE,_xll.ohTrigger(RecalcTrigger,Trigger1M)),NA())</f>
        <v>-2.6535937455784975E-3</v>
      </c>
      <c r="O135" s="44">
        <f>IFERROR(_xll.qlIndexFixing(ONIndex3M,I135,TRUE,_xll.ohTrigger(RecalcTrigger,Trigger3M)),NA())</f>
        <v>-1.7744390974172575E-3</v>
      </c>
      <c r="P135" s="44">
        <f>IFERROR(_xll.qlIndexFixing(ONIndex6M,I135,TRUE,_xll.ohTrigger(RecalcTrigger,Trigger6M)),NA())</f>
        <v>-6.9906703741740017E-4</v>
      </c>
      <c r="Q135" s="183">
        <f>IFERROR(_xll.qlIndexFixing(ONIndex1Y,I135,TRUE,_xll.ohTrigger(RecalcTrigger,Trigger1Y)),NA())</f>
        <v>4.4449629617027142E-4</v>
      </c>
    </row>
    <row r="136" spans="2:17" x14ac:dyDescent="0.2">
      <c r="B136" s="39" t="s">
        <v>17</v>
      </c>
      <c r="D136" s="42">
        <f>_xll.qlCalendarAdvance(Calendar,$D135,B136,"f",FALSE)</f>
        <v>42545</v>
      </c>
      <c r="E136" s="177">
        <f>_xll.qlInterestRateIndexValueDate(IndexON,D136)</f>
        <v>42545</v>
      </c>
      <c r="F136" s="193">
        <f>IFERROR(_xll.qlIndexFixing(IndexON,D136,TRUE,_xll.ohTrigger(RecalcTrigger,TriggerON)),NA())</f>
        <v>-2.8135645914950658E-3</v>
      </c>
      <c r="H136" s="42">
        <f>_xll.qlCalendarAdvance(Calendar,$H135,B136,"f",FALSE)</f>
        <v>42545</v>
      </c>
      <c r="I136" s="177">
        <f>_xll.qlInterestRateIndexValueDate(Index1M,$H136)</f>
        <v>42549</v>
      </c>
      <c r="J136" s="182">
        <f>IFERROR(_xll.qlIndexFixing(Index1M,$H136,TRUE,_xll.ohTrigger(RecalcTrigger,Trigger1M)),NA())</f>
        <v>-2.6631687974272289E-3</v>
      </c>
      <c r="K136" s="44">
        <f>IFERROR(_xll.qlIndexFixing(Index3M,H136,TRUE,_xll.ohTrigger(RecalcTrigger,Trigger3M)),NA())</f>
        <v>-1.8477620345218027E-3</v>
      </c>
      <c r="L136" s="44">
        <f>IFERROR(_xll.qlIndexFixing(Index6M,$H136,TRUE,_xll.ohTrigger(RecalcTrigger,Trigger6M)),NA())</f>
        <v>-7.6291553447862864E-4</v>
      </c>
      <c r="M136" s="183">
        <f>IFERROR(_xll.qlIndexFixing(Index1Y,$H136,TRUE,_xll.ohTrigger(RecalcTrigger,Trigger1Y)),NA())</f>
        <v>5.6689635200184564E-4</v>
      </c>
      <c r="N136" s="182">
        <f>IFERROR(_xll.qlIndexFixing(ONIndex1M,I136,TRUE,_xll.ohTrigger(RecalcTrigger,Trigger1M)),NA())</f>
        <v>-2.6533886430035736E-3</v>
      </c>
      <c r="O136" s="44">
        <f>IFERROR(_xll.qlIndexFixing(ONIndex3M,I136,TRUE,_xll.ohTrigger(RecalcTrigger,Trigger3M)),NA())</f>
        <v>-1.7787428014504059E-3</v>
      </c>
      <c r="P136" s="44">
        <f>IFERROR(_xll.qlIndexFixing(ONIndex6M,I136,TRUE,_xll.ohTrigger(RecalcTrigger,Trigger6M)),NA())</f>
        <v>-7.0328149791798467E-4</v>
      </c>
      <c r="Q136" s="183">
        <f>IFERROR(_xll.qlIndexFixing(ONIndex1Y,I136,TRUE,_xll.ohTrigger(RecalcTrigger,Trigger1Y)),NA())</f>
        <v>4.4469609914443708E-4</v>
      </c>
    </row>
    <row r="137" spans="2:17" x14ac:dyDescent="0.2">
      <c r="B137" s="39" t="s">
        <v>17</v>
      </c>
      <c r="D137" s="42">
        <f>_xll.qlCalendarAdvance(Calendar,$D136,B137,"f",FALSE)</f>
        <v>42548</v>
      </c>
      <c r="E137" s="177">
        <f>_xll.qlInterestRateIndexValueDate(IndexON,D137)</f>
        <v>42548</v>
      </c>
      <c r="F137" s="193">
        <f>IFERROR(_xll.qlIndexFixing(IndexON,D137,TRUE,_xll.ohTrigger(RecalcTrigger,TriggerON)),NA())</f>
        <v>-2.8217629525784105E-3</v>
      </c>
      <c r="H137" s="42">
        <f>_xll.qlCalendarAdvance(Calendar,$H136,B137,"f",FALSE)</f>
        <v>42548</v>
      </c>
      <c r="I137" s="177">
        <f>_xll.qlInterestRateIndexValueDate(Index1M,$H137)</f>
        <v>42550</v>
      </c>
      <c r="J137" s="182">
        <f>IFERROR(_xll.qlIndexFixing(Index1M,$H137,TRUE,_xll.ohTrigger(RecalcTrigger,Trigger1M)),NA())</f>
        <v>-2.664398292754111E-3</v>
      </c>
      <c r="K137" s="44">
        <f>IFERROR(_xll.qlIndexFixing(Index3M,H137,TRUE,_xll.ohTrigger(RecalcTrigger,Trigger3M)),NA())</f>
        <v>-1.8486329693508411E-3</v>
      </c>
      <c r="L137" s="44">
        <f>IFERROR(_xll.qlIndexFixing(Index6M,$H137,TRUE,_xll.ohTrigger(RecalcTrigger,Trigger6M)),NA())</f>
        <v>-7.6319582152051084E-4</v>
      </c>
      <c r="M137" s="183">
        <f>IFERROR(_xll.qlIndexFixing(Index1Y,$H137,TRUE,_xll.ohTrigger(RecalcTrigger,Trigger1Y)),NA())</f>
        <v>5.6808936432945769E-4</v>
      </c>
      <c r="N137" s="182">
        <f>IFERROR(_xll.qlIndexFixing(ONIndex1M,I137,TRUE,_xll.ohTrigger(RecalcTrigger,Trigger1M)),NA())</f>
        <v>-2.6532533646150824E-3</v>
      </c>
      <c r="O137" s="44">
        <f>IFERROR(_xll.qlIndexFixing(ONIndex3M,I137,TRUE,_xll.ohTrigger(RecalcTrigger,Trigger3M)),NA())</f>
        <v>-1.7869668631220748E-3</v>
      </c>
      <c r="P137" s="44">
        <f>IFERROR(_xll.qlIndexFixing(ONIndex6M,I137,TRUE,_xll.ohTrigger(RecalcTrigger,Trigger6M)),NA())</f>
        <v>-7.1056581440132049E-4</v>
      </c>
      <c r="Q137" s="183">
        <f>IFERROR(_xll.qlIndexFixing(ONIndex1Y,I137,TRUE,_xll.ohTrigger(RecalcTrigger,Trigger1Y)),NA())</f>
        <v>4.4513836699344722E-4</v>
      </c>
    </row>
    <row r="138" spans="2:17" x14ac:dyDescent="0.2">
      <c r="B138" s="39" t="s">
        <v>17</v>
      </c>
      <c r="D138" s="42">
        <f>_xll.qlCalendarAdvance(Calendar,$D137,B138,"f",FALSE)</f>
        <v>42549</v>
      </c>
      <c r="E138" s="177">
        <f>_xll.qlInterestRateIndexValueDate(IndexON,D138)</f>
        <v>42549</v>
      </c>
      <c r="F138" s="193">
        <f>IFERROR(_xll.qlIndexFixing(IndexON,D138,TRUE,_xll.ohTrigger(RecalcTrigger,TriggerON)),NA())</f>
        <v>-2.8257043451507258E-3</v>
      </c>
      <c r="H138" s="42">
        <f>_xll.qlCalendarAdvance(Calendar,$H137,B138,"f",FALSE)</f>
        <v>42549</v>
      </c>
      <c r="I138" s="177">
        <f>_xll.qlInterestRateIndexValueDate(Index1M,$H138)</f>
        <v>42551</v>
      </c>
      <c r="J138" s="182">
        <f>IFERROR(_xll.qlIndexFixing(Index1M,$H138,TRUE,_xll.ohTrigger(RecalcTrigger,Trigger1M)),NA())</f>
        <v>-2.6647905057678558E-3</v>
      </c>
      <c r="K138" s="44">
        <f>IFERROR(_xll.qlIndexFixing(Index3M,H138,TRUE,_xll.ohTrigger(RecalcTrigger,Trigger3M)),NA())</f>
        <v>-1.8494521733815389E-3</v>
      </c>
      <c r="L138" s="44">
        <f>IFERROR(_xll.qlIndexFixing(Index6M,$H138,TRUE,_xll.ohTrigger(RecalcTrigger,Trigger6M)),NA())</f>
        <v>-7.6344554455554841E-4</v>
      </c>
      <c r="M138" s="183">
        <f>IFERROR(_xll.qlIndexFixing(Index1Y,$H138,TRUE,_xll.ohTrigger(RecalcTrigger,Trigger1Y)),NA())</f>
        <v>5.6932578208404854E-4</v>
      </c>
      <c r="N138" s="182">
        <f>IFERROR(_xll.qlIndexFixing(ONIndex1M,I138,TRUE,_xll.ohTrigger(RecalcTrigger,Trigger1M)),NA())</f>
        <v>-2.6534654828180848E-3</v>
      </c>
      <c r="O138" s="44">
        <f>IFERROR(_xll.qlIndexFixing(ONIndex3M,I138,TRUE,_xll.ohTrigger(RecalcTrigger,Trigger3M)),NA())</f>
        <v>-1.794820835274713E-3</v>
      </c>
      <c r="P138" s="44">
        <f>IFERROR(_xll.qlIndexFixing(ONIndex6M,I138,TRUE,_xll.ohTrigger(RecalcTrigger,Trigger6M)),NA())</f>
        <v>-7.1667287916188371E-4</v>
      </c>
      <c r="Q138" s="183">
        <f>IFERROR(_xll.qlIndexFixing(ONIndex1Y,I138,TRUE,_xll.ohTrigger(RecalcTrigger,Trigger1Y)),NA())</f>
        <v>4.4561838579149082E-4</v>
      </c>
    </row>
    <row r="139" spans="2:17" x14ac:dyDescent="0.2">
      <c r="B139" s="39" t="s">
        <v>17</v>
      </c>
      <c r="D139" s="42">
        <f>_xll.qlCalendarAdvance(Calendar,$D138,B139,"f",FALSE)</f>
        <v>42550</v>
      </c>
      <c r="E139" s="177">
        <f>_xll.qlInterestRateIndexValueDate(IndexON,D139)</f>
        <v>42550</v>
      </c>
      <c r="F139" s="193">
        <f>IFERROR(_xll.qlIndexFixing(IndexON,D139,TRUE,_xll.ohTrigger(RecalcTrigger,TriggerON)),NA())</f>
        <v>-2.8295544073397849E-3</v>
      </c>
      <c r="H139" s="42">
        <f>_xll.qlCalendarAdvance(Calendar,$H138,B139,"f",FALSE)</f>
        <v>42550</v>
      </c>
      <c r="I139" s="177">
        <f>_xll.qlInterestRateIndexValueDate(Index1M,$H139)</f>
        <v>42552</v>
      </c>
      <c r="J139" s="182">
        <f>IFERROR(_xll.qlIndexFixing(Index1M,$H139,TRUE,_xll.ohTrigger(RecalcTrigger,Trigger1M)),NA())</f>
        <v>-2.6681822798700584E-3</v>
      </c>
      <c r="K139" s="44">
        <f>IFERROR(_xll.qlIndexFixing(Index3M,H139,TRUE,_xll.ohTrigger(RecalcTrigger,Trigger3M)),NA())</f>
        <v>-1.8501906708856776E-3</v>
      </c>
      <c r="L139" s="44">
        <f>IFERROR(_xll.qlIndexFixing(Index6M,$H139,TRUE,_xll.ohTrigger(RecalcTrigger,Trigger6M)),NA())</f>
        <v>-7.503925169139433E-4</v>
      </c>
      <c r="M139" s="183">
        <f>IFERROR(_xll.qlIndexFixing(Index1Y,$H139,TRUE,_xll.ohTrigger(RecalcTrigger,Trigger1Y)),NA())</f>
        <v>5.7256888824518614E-4</v>
      </c>
      <c r="N139" s="182">
        <f>IFERROR(_xll.qlIndexFixing(ONIndex1M,I139,TRUE,_xll.ohTrigger(RecalcTrigger,Trigger1M)),NA())</f>
        <v>-2.6537228098577614E-3</v>
      </c>
      <c r="O139" s="44">
        <f>IFERROR(_xll.qlIndexFixing(ONIndex3M,I139,TRUE,_xll.ohTrigger(RecalcTrigger,Trigger3M)),NA())</f>
        <v>-1.7985427947353472E-3</v>
      </c>
      <c r="P139" s="44">
        <f>IFERROR(_xll.qlIndexFixing(ONIndex6M,I139,TRUE,_xll.ohTrigger(RecalcTrigger,Trigger6M)),NA())</f>
        <v>-7.1911725458395637E-4</v>
      </c>
      <c r="Q139" s="183">
        <f>IFERROR(_xll.qlIndexFixing(ONIndex1Y,I139,TRUE,_xll.ohTrigger(RecalcTrigger,Trigger1Y)),NA())</f>
        <v>4.4587646622851196E-4</v>
      </c>
    </row>
    <row r="140" spans="2:17" x14ac:dyDescent="0.2">
      <c r="B140" s="39" t="s">
        <v>17</v>
      </c>
      <c r="D140" s="42">
        <f>_xll.qlCalendarAdvance(Calendar,$D139,B140,"f",FALSE)</f>
        <v>42551</v>
      </c>
      <c r="E140" s="177">
        <f>_xll.qlInterestRateIndexValueDate(IndexON,D140)</f>
        <v>42551</v>
      </c>
      <c r="F140" s="193">
        <f>IFERROR(_xll.qlIndexFixing(IndexON,D140,TRUE,_xll.ohTrigger(RecalcTrigger,TriggerON)),NA())</f>
        <v>-2.833310969800884E-3</v>
      </c>
      <c r="H140" s="42">
        <f>_xll.qlCalendarAdvance(Calendar,$H139,B140,"f",FALSE)</f>
        <v>42551</v>
      </c>
      <c r="I140" s="177">
        <f>_xll.qlInterestRateIndexValueDate(Index1M,$H140)</f>
        <v>42555</v>
      </c>
      <c r="J140" s="182">
        <f>IFERROR(_xll.qlIndexFixing(Index1M,$H140,TRUE,_xll.ohTrigger(RecalcTrigger,Trigger1M)),NA())</f>
        <v>-2.6732335277725935E-3</v>
      </c>
      <c r="K140" s="44">
        <f>IFERROR(_xll.qlIndexFixing(Index3M,H140,TRUE,_xll.ohTrigger(RecalcTrigger,Trigger3M)),NA())</f>
        <v>-1.8522668718254246E-3</v>
      </c>
      <c r="L140" s="44">
        <f>IFERROR(_xll.qlIndexFixing(Index6M,$H140,TRUE,_xll.ohTrigger(RecalcTrigger,Trigger6M)),NA())</f>
        <v>-7.5091681575605702E-4</v>
      </c>
      <c r="M140" s="183">
        <f>IFERROR(_xll.qlIndexFixing(Index1Y,$H140,TRUE,_xll.ohTrigger(RecalcTrigger,Trigger1Y)),NA())</f>
        <v>5.7464718941592637E-4</v>
      </c>
      <c r="N140" s="182">
        <f>IFERROR(_xll.qlIndexFixing(ONIndex1M,I140,TRUE,_xll.ohTrigger(RecalcTrigger,Trigger1M)),NA())</f>
        <v>-2.6540809055708436E-3</v>
      </c>
      <c r="O140" s="44">
        <f>IFERROR(_xll.qlIndexFixing(ONIndex3M,I140,TRUE,_xll.ohTrigger(RecalcTrigger,Trigger3M)),NA())</f>
        <v>-1.8021403931145485E-3</v>
      </c>
      <c r="P140" s="44">
        <f>IFERROR(_xll.qlIndexFixing(ONIndex6M,I140,TRUE,_xll.ohTrigger(RecalcTrigger,Trigger6M)),NA())</f>
        <v>-7.2118550007882476E-4</v>
      </c>
      <c r="Q140" s="183">
        <f>IFERROR(_xll.qlIndexFixing(ONIndex1Y,I140,TRUE,_xll.ohTrigger(RecalcTrigger,Trigger1Y)),NA())</f>
        <v>4.4614424626665539E-4</v>
      </c>
    </row>
    <row r="141" spans="2:17" x14ac:dyDescent="0.2">
      <c r="B141" s="39" t="s">
        <v>17</v>
      </c>
      <c r="D141" s="42">
        <f>_xll.qlCalendarAdvance(Calendar,$D140,B141,"f",FALSE)</f>
        <v>42552</v>
      </c>
      <c r="E141" s="177">
        <f>_xll.qlInterestRateIndexValueDate(IndexON,D141)</f>
        <v>42552</v>
      </c>
      <c r="F141" s="193">
        <f>IFERROR(_xll.qlIndexFixing(IndexON,D141,TRUE,_xll.ohTrigger(RecalcTrigger,TriggerON)),NA())</f>
        <v>-2.8404791681557739E-3</v>
      </c>
      <c r="H141" s="42">
        <f>_xll.qlCalendarAdvance(Calendar,$H140,B141,"f",FALSE)</f>
        <v>42552</v>
      </c>
      <c r="I141" s="177">
        <f>_xll.qlInterestRateIndexValueDate(Index1M,$H141)</f>
        <v>42556</v>
      </c>
      <c r="J141" s="182">
        <f>IFERROR(_xll.qlIndexFixing(Index1M,$H141,TRUE,_xll.ohTrigger(RecalcTrigger,Trigger1M)),NA())</f>
        <v>-2.6751180019080416E-3</v>
      </c>
      <c r="K141" s="44">
        <f>IFERROR(_xll.qlIndexFixing(Index3M,H141,TRUE,_xll.ohTrigger(RecalcTrigger,Trigger3M)),NA())</f>
        <v>-1.8528692880301709E-3</v>
      </c>
      <c r="L141" s="44">
        <f>IFERROR(_xll.qlIndexFixing(Index6M,$H141,TRUE,_xll.ohTrigger(RecalcTrigger,Trigger6M)),NA())</f>
        <v>-7.5102343661102801E-4</v>
      </c>
      <c r="M141" s="183">
        <f>IFERROR(_xll.qlIndexFixing(Index1Y,$H141,TRUE,_xll.ohTrigger(RecalcTrigger,Trigger1Y)),NA())</f>
        <v>5.7605671781896315E-4</v>
      </c>
      <c r="N141" s="182">
        <f>IFERROR(_xll.qlIndexFixing(ONIndex1M,I141,TRUE,_xll.ohTrigger(RecalcTrigger,Trigger1M)),NA())</f>
        <v>-2.6545425307489268E-3</v>
      </c>
      <c r="O141" s="44">
        <f>IFERROR(_xll.qlIndexFixing(ONIndex3M,I141,TRUE,_xll.ohTrigger(RecalcTrigger,Trigger3M)),NA())</f>
        <v>-1.805610959788595E-3</v>
      </c>
      <c r="P141" s="44">
        <f>IFERROR(_xll.qlIndexFixing(ONIndex6M,I141,TRUE,_xll.ohTrigger(RecalcTrigger,Trigger6M)),NA())</f>
        <v>-7.2287024498240982E-4</v>
      </c>
      <c r="Q141" s="183">
        <f>IFERROR(_xll.qlIndexFixing(ONIndex1Y,I141,TRUE,_xll.ohTrigger(RecalcTrigger,Trigger1Y)),NA())</f>
        <v>4.4642107394743391E-4</v>
      </c>
    </row>
    <row r="142" spans="2:17" x14ac:dyDescent="0.2">
      <c r="B142" s="39" t="s">
        <v>17</v>
      </c>
      <c r="D142" s="42">
        <f>_xll.qlCalendarAdvance(Calendar,$D141,B142,"f",FALSE)</f>
        <v>42555</v>
      </c>
      <c r="E142" s="177">
        <f>_xll.qlInterestRateIndexValueDate(IndexON,D142)</f>
        <v>42555</v>
      </c>
      <c r="F142" s="193">
        <f>IFERROR(_xll.qlIndexFixing(IndexON,D142,TRUE,_xll.ohTrigger(RecalcTrigger,TriggerON)),NA())</f>
        <v>-2.8473588292365903E-3</v>
      </c>
      <c r="H142" s="42">
        <f>_xll.qlCalendarAdvance(Calendar,$H141,B142,"f",FALSE)</f>
        <v>42555</v>
      </c>
      <c r="I142" s="177">
        <f>_xll.qlInterestRateIndexValueDate(Index1M,$H142)</f>
        <v>42557</v>
      </c>
      <c r="J142" s="182">
        <f>IFERROR(_xll.qlIndexFixing(Index1M,$H142,TRUE,_xll.ohTrigger(RecalcTrigger,Trigger1M)),NA())</f>
        <v>-2.6796905926618209E-3</v>
      </c>
      <c r="K142" s="44">
        <f>IFERROR(_xll.qlIndexFixing(Index3M,H142,TRUE,_xll.ohTrigger(RecalcTrigger,Trigger3M)),NA())</f>
        <v>-1.8534370986530387E-3</v>
      </c>
      <c r="L142" s="44">
        <f>IFERROR(_xll.qlIndexFixing(Index6M,$H142,TRUE,_xll.ohTrigger(RecalcTrigger,Trigger6M)),NA())</f>
        <v>-7.5110706346842343E-4</v>
      </c>
      <c r="M142" s="183">
        <f>IFERROR(_xll.qlIndexFixing(Index1Y,$H142,TRUE,_xll.ohTrigger(RecalcTrigger,Trigger1Y)),NA())</f>
        <v>5.7749194263379293E-4</v>
      </c>
      <c r="N142" s="182">
        <f>IFERROR(_xll.qlIndexFixing(ONIndex1M,I142,TRUE,_xll.ohTrigger(RecalcTrigger,Trigger1M)),NA())</f>
        <v>-2.6558050917246945E-3</v>
      </c>
      <c r="O142" s="44">
        <f>IFERROR(_xll.qlIndexFixing(ONIndex3M,I142,TRUE,_xll.ohTrigger(RecalcTrigger,Trigger3M)),NA())</f>
        <v>-1.8121061793241466E-3</v>
      </c>
      <c r="P142" s="44">
        <f>IFERROR(_xll.qlIndexFixing(ONIndex6M,I142,TRUE,_xll.ohTrigger(RecalcTrigger,Trigger6M)),NA())</f>
        <v>-7.2492308425431418E-4</v>
      </c>
      <c r="Q142" s="183">
        <f>IFERROR(_xll.qlIndexFixing(ONIndex1Y,I142,TRUE,_xll.ohTrigger(RecalcTrigger,Trigger1Y)),NA())</f>
        <v>4.4700218300164352E-4</v>
      </c>
    </row>
    <row r="143" spans="2:17" x14ac:dyDescent="0.2">
      <c r="B143" s="39" t="s">
        <v>17</v>
      </c>
      <c r="D143" s="42">
        <f>_xll.qlCalendarAdvance(Calendar,$D142,B143,"f",FALSE)</f>
        <v>42556</v>
      </c>
      <c r="E143" s="177">
        <f>_xll.qlInterestRateIndexValueDate(IndexON,D143)</f>
        <v>42556</v>
      </c>
      <c r="F143" s="193">
        <f>IFERROR(_xll.qlIndexFixing(IndexON,D143,TRUE,_xll.ohTrigger(RecalcTrigger,TriggerON)),NA())</f>
        <v>-2.8506153487306563E-3</v>
      </c>
      <c r="H143" s="42">
        <f>_xll.qlCalendarAdvance(Calendar,$H142,B143,"f",FALSE)</f>
        <v>42556</v>
      </c>
      <c r="I143" s="177">
        <f>_xll.qlInterestRateIndexValueDate(Index1M,$H143)</f>
        <v>42558</v>
      </c>
      <c r="J143" s="182">
        <f>IFERROR(_xll.qlIndexFixing(Index1M,$H143,TRUE,_xll.ohTrigger(RecalcTrigger,Trigger1M)),NA())</f>
        <v>-2.6805106573067616E-3</v>
      </c>
      <c r="K143" s="44">
        <f>IFERROR(_xll.qlIndexFixing(Index3M,H143,TRUE,_xll.ohTrigger(RecalcTrigger,Trigger3M)),NA())</f>
        <v>-1.8539733472720268E-3</v>
      </c>
      <c r="L143" s="44">
        <f>IFERROR(_xll.qlIndexFixing(Index6M,$H143,TRUE,_xll.ohTrigger(RecalcTrigger,Trigger6M)),NA())</f>
        <v>-7.5093361845047731E-4</v>
      </c>
      <c r="M143" s="183">
        <f>IFERROR(_xll.qlIndexFixing(Index1Y,$H143,TRUE,_xll.ohTrigger(RecalcTrigger,Trigger1Y)),NA())</f>
        <v>5.7894984114146382E-4</v>
      </c>
      <c r="N143" s="182">
        <f>IFERROR(_xll.qlIndexFixing(ONIndex1M,I143,TRUE,_xll.ohTrigger(RecalcTrigger,Trigger1M)),NA())</f>
        <v>-2.657479545860042E-3</v>
      </c>
      <c r="O143" s="44">
        <f>IFERROR(_xll.qlIndexFixing(ONIndex3M,I143,TRUE,_xll.ohTrigger(RecalcTrigger,Trigger3M)),NA())</f>
        <v>-1.8181694959995554E-3</v>
      </c>
      <c r="P143" s="44">
        <f>IFERROR(_xll.qlIndexFixing(ONIndex6M,I143,TRUE,_xll.ohTrigger(RecalcTrigger,Trigger6M)),NA())</f>
        <v>-7.2562679784837769E-4</v>
      </c>
      <c r="Q143" s="183">
        <f>IFERROR(_xll.qlIndexFixing(ONIndex1Y,I143,TRUE,_xll.ohTrigger(RecalcTrigger,Trigger1Y)),NA())</f>
        <v>4.4760582080805023E-4</v>
      </c>
    </row>
    <row r="144" spans="2:17" x14ac:dyDescent="0.2">
      <c r="B144" s="39" t="s">
        <v>17</v>
      </c>
      <c r="D144" s="42">
        <f>_xll.qlCalendarAdvance(Calendar,$D143,B144,"f",FALSE)</f>
        <v>42557</v>
      </c>
      <c r="E144" s="177">
        <f>_xll.qlInterestRateIndexValueDate(IndexON,D144)</f>
        <v>42557</v>
      </c>
      <c r="F144" s="193">
        <f>IFERROR(_xll.qlIndexFixing(IndexON,D144,TRUE,_xll.ohTrigger(RecalcTrigger,TriggerON)),NA())</f>
        <v>-2.8537653510296579E-3</v>
      </c>
      <c r="H144" s="42">
        <f>_xll.qlCalendarAdvance(Calendar,$H143,B144,"f",FALSE)</f>
        <v>42557</v>
      </c>
      <c r="I144" s="177">
        <f>_xll.qlInterestRateIndexValueDate(Index1M,$H144)</f>
        <v>42559</v>
      </c>
      <c r="J144" s="182">
        <f>IFERROR(_xll.qlIndexFixing(Index1M,$H144,TRUE,_xll.ohTrigger(RecalcTrigger,Trigger1M)),NA())</f>
        <v>-2.6813681104909831E-3</v>
      </c>
      <c r="K144" s="44">
        <f>IFERROR(_xll.qlIndexFixing(Index3M,H144,TRUE,_xll.ohTrigger(RecalcTrigger,Trigger3M)),NA())</f>
        <v>-1.8544509695901331E-3</v>
      </c>
      <c r="L144" s="44">
        <f>IFERROR(_xll.qlIndexFixing(Index6M,$H144,TRUE,_xll.ohTrigger(RecalcTrigger,Trigger6M)),NA())</f>
        <v>-7.5108682052314345E-4</v>
      </c>
      <c r="M144" s="183">
        <f>IFERROR(_xll.qlIndexFixing(Index1Y,$H144,TRUE,_xll.ohTrigger(RecalcTrigger,Trigger1Y)),NA())</f>
        <v>5.8268620355115739E-4</v>
      </c>
      <c r="N144" s="182">
        <f>IFERROR(_xll.qlIndexFixing(ONIndex1M,I144,TRUE,_xll.ohTrigger(RecalcTrigger,Trigger1M)),NA())</f>
        <v>-2.6585002326751095E-3</v>
      </c>
      <c r="O144" s="44">
        <f>IFERROR(_xll.qlIndexFixing(ONIndex3M,I144,TRUE,_xll.ohTrigger(RecalcTrigger,Trigger3M)),NA())</f>
        <v>-1.820964843952666E-3</v>
      </c>
      <c r="P144" s="44">
        <f>IFERROR(_xll.qlIndexFixing(ONIndex6M,I144,TRUE,_xll.ohTrigger(RecalcTrigger,Trigger6M)),NA())</f>
        <v>-7.2528347479838828E-4</v>
      </c>
      <c r="Q144" s="183">
        <f>IFERROR(_xll.qlIndexFixing(ONIndex1Y,I144,TRUE,_xll.ohTrigger(RecalcTrigger,Trigger1Y)),NA())</f>
        <v>4.4791810668520782E-4</v>
      </c>
    </row>
    <row r="145" spans="2:17" x14ac:dyDescent="0.2">
      <c r="B145" s="39" t="s">
        <v>17</v>
      </c>
      <c r="D145" s="42">
        <f>_xll.qlCalendarAdvance(Calendar,$D144,B145,"f",FALSE)</f>
        <v>42558</v>
      </c>
      <c r="E145" s="177">
        <f>_xll.qlInterestRateIndexValueDate(IndexON,D145)</f>
        <v>42558</v>
      </c>
      <c r="F145" s="193">
        <f>IFERROR(_xll.qlIndexFixing(IndexON,D145,TRUE,_xll.ohTrigger(RecalcTrigger,TriggerON)),NA())</f>
        <v>-2.8568066663892111E-3</v>
      </c>
      <c r="H145" s="42">
        <f>_xll.qlCalendarAdvance(Calendar,$H144,B145,"f",FALSE)</f>
        <v>42558</v>
      </c>
      <c r="I145" s="177">
        <f>_xll.qlInterestRateIndexValueDate(Index1M,$H145)</f>
        <v>42562</v>
      </c>
      <c r="J145" s="182">
        <f>IFERROR(_xll.qlIndexFixing(Index1M,$H145,TRUE,_xll.ohTrigger(RecalcTrigger,Trigger1M)),NA())</f>
        <v>-2.6885025730265738E-3</v>
      </c>
      <c r="K145" s="44">
        <f>IFERROR(_xll.qlIndexFixing(Index3M,H145,TRUE,_xll.ohTrigger(RecalcTrigger,Trigger3M)),NA())</f>
        <v>-1.8558654870825121E-3</v>
      </c>
      <c r="L145" s="44">
        <f>IFERROR(_xll.qlIndexFixing(Index6M,$H145,TRUE,_xll.ohTrigger(RecalcTrigger,Trigger6M)),NA())</f>
        <v>-7.5123224751437879E-4</v>
      </c>
      <c r="M145" s="183">
        <f>IFERROR(_xll.qlIndexFixing(Index1Y,$H145,TRUE,_xll.ohTrigger(RecalcTrigger,Trigger1Y)),NA())</f>
        <v>5.8494700547525886E-4</v>
      </c>
      <c r="N145" s="182">
        <f>IFERROR(_xll.qlIndexFixing(ONIndex1M,I145,TRUE,_xll.ohTrigger(RecalcTrigger,Trigger1M)),NA())</f>
        <v>-2.6596410145440785E-3</v>
      </c>
      <c r="O145" s="44">
        <f>IFERROR(_xll.qlIndexFixing(ONIndex3M,I145,TRUE,_xll.ohTrigger(RecalcTrigger,Trigger3M)),NA())</f>
        <v>-1.8236171361385445E-3</v>
      </c>
      <c r="P145" s="44">
        <f>IFERROR(_xll.qlIndexFixing(ONIndex6M,I145,TRUE,_xll.ohTrigger(RecalcTrigger,Trigger6M)),NA())</f>
        <v>-7.245124252541757E-4</v>
      </c>
      <c r="Q145" s="183">
        <f>IFERROR(_xll.qlIndexFixing(ONIndex1Y,I145,TRUE,_xll.ohTrigger(RecalcTrigger,Trigger1Y)),NA())</f>
        <v>4.4823552829420521E-4</v>
      </c>
    </row>
    <row r="146" spans="2:17" x14ac:dyDescent="0.2">
      <c r="B146" s="39" t="s">
        <v>17</v>
      </c>
      <c r="D146" s="42">
        <f>_xll.qlCalendarAdvance(Calendar,$D145,B146,"f",FALSE)</f>
        <v>42559</v>
      </c>
      <c r="E146" s="177">
        <f>_xll.qlInterestRateIndexValueDate(IndexON,D146)</f>
        <v>42559</v>
      </c>
      <c r="F146" s="193">
        <f>IFERROR(_xll.qlIndexFixing(IndexON,D146,TRUE,_xll.ohTrigger(RecalcTrigger,TriggerON)),NA())</f>
        <v>-2.8624933987142498E-3</v>
      </c>
      <c r="H146" s="42">
        <f>_xll.qlCalendarAdvance(Calendar,$H145,B146,"f",FALSE)</f>
        <v>42559</v>
      </c>
      <c r="I146" s="177">
        <f>_xll.qlInterestRateIndexValueDate(Index1M,$H146)</f>
        <v>42563</v>
      </c>
      <c r="J146" s="182">
        <f>IFERROR(_xll.qlIndexFixing(Index1M,$H146,TRUE,_xll.ohTrigger(RecalcTrigger,Trigger1M)),NA())</f>
        <v>-2.6910744437339431E-3</v>
      </c>
      <c r="K146" s="44">
        <f>IFERROR(_xll.qlIndexFixing(Index3M,H146,TRUE,_xll.ohTrigger(RecalcTrigger,Trigger3M)),NA())</f>
        <v>-1.8562914731597943E-3</v>
      </c>
      <c r="L146" s="44">
        <f>IFERROR(_xll.qlIndexFixing(Index6M,$H146,TRUE,_xll.ohTrigger(RecalcTrigger,Trigger6M)),NA())</f>
        <v>-7.5120957614676948E-4</v>
      </c>
      <c r="M146" s="183">
        <f>IFERROR(_xll.qlIndexFixing(Index1Y,$H146,TRUE,_xll.ohTrigger(RecalcTrigger,Trigger1Y)),NA())</f>
        <v>5.8647221940148406E-4</v>
      </c>
      <c r="N146" s="182">
        <f>IFERROR(_xll.qlIndexFixing(ONIndex1M,I146,TRUE,_xll.ohTrigger(RecalcTrigger,Trigger1M)),NA())</f>
        <v>-2.6609046525383206E-3</v>
      </c>
      <c r="O146" s="44">
        <f>IFERROR(_xll.qlIndexFixing(ONIndex3M,I146,TRUE,_xll.ohTrigger(RecalcTrigger,Trigger3M)),NA())</f>
        <v>-1.8261237018135645E-3</v>
      </c>
      <c r="P146" s="44">
        <f>IFERROR(_xll.qlIndexFixing(ONIndex6M,I146,TRUE,_xll.ohTrigger(RecalcTrigger,Trigger6M)),NA())</f>
        <v>-7.233062784717248E-4</v>
      </c>
      <c r="Q146" s="183">
        <f>IFERROR(_xll.qlIndexFixing(ONIndex1Y,I146,TRUE,_xll.ohTrigger(RecalcTrigger,Trigger1Y)),NA())</f>
        <v>4.4855743359661915E-4</v>
      </c>
    </row>
    <row r="147" spans="2:17" x14ac:dyDescent="0.2">
      <c r="B147" s="39" t="s">
        <v>17</v>
      </c>
      <c r="D147" s="42">
        <f>_xll.qlCalendarAdvance(Calendar,$D146,B147,"f",FALSE)</f>
        <v>42562</v>
      </c>
      <c r="E147" s="177">
        <f>_xll.qlInterestRateIndexValueDate(IndexON,D147)</f>
        <v>42562</v>
      </c>
      <c r="F147" s="193">
        <f>IFERROR(_xll.qlIndexFixing(IndexON,D147,TRUE,_xll.ohTrigger(RecalcTrigger,TriggerON)),NA())</f>
        <v>-2.8678416679017715E-3</v>
      </c>
      <c r="H147" s="42">
        <f>_xll.qlCalendarAdvance(Calendar,$H146,B147,"f",FALSE)</f>
        <v>42562</v>
      </c>
      <c r="I147" s="177">
        <f>_xll.qlInterestRateIndexValueDate(Index1M,$H147)</f>
        <v>42564</v>
      </c>
      <c r="J147" s="182">
        <f>IFERROR(_xll.qlIndexFixing(Index1M,$H147,TRUE,_xll.ohTrigger(RecalcTrigger,Trigger1M)),NA())</f>
        <v>-2.6969540955012021E-3</v>
      </c>
      <c r="K147" s="44">
        <f>IFERROR(_xll.qlIndexFixing(Index3M,H147,TRUE,_xll.ohTrigger(RecalcTrigger,Trigger3M)),NA())</f>
        <v>-1.8567052949831247E-3</v>
      </c>
      <c r="L147" s="44">
        <f>IFERROR(_xll.qlIndexFixing(Index6M,$H147,TRUE,_xll.ohTrigger(RecalcTrigger,Trigger6M)),NA())</f>
        <v>-7.51174792654596E-4</v>
      </c>
      <c r="M147" s="183">
        <f>IFERROR(_xll.qlIndexFixing(Index1Y,$H147,TRUE,_xll.ohTrigger(RecalcTrigger,Trigger1Y)),NA())</f>
        <v>5.88001543337795E-4</v>
      </c>
      <c r="N147" s="182">
        <f>IFERROR(_xll.qlIndexFixing(ONIndex1M,I147,TRUE,_xll.ohTrigger(RecalcTrigger,Trigger1M)),NA())</f>
        <v>-2.6638355413366455E-3</v>
      </c>
      <c r="O147" s="44">
        <f>IFERROR(_xll.qlIndexFixing(ONIndex3M,I147,TRUE,_xll.ohTrigger(RecalcTrigger,Trigger3M)),NA())</f>
        <v>-1.8306284157221242E-3</v>
      </c>
      <c r="P147" s="44">
        <f>IFERROR(_xll.qlIndexFixing(ONIndex6M,I147,TRUE,_xll.ohTrigger(RecalcTrigger,Trigger6M)),NA())</f>
        <v>-7.1940536785053411E-4</v>
      </c>
      <c r="Q147" s="183">
        <f>IFERROR(_xll.qlIndexFixing(ONIndex1Y,I147,TRUE,_xll.ohTrigger(RecalcTrigger,Trigger1Y)),NA())</f>
        <v>4.4921349067195138E-4</v>
      </c>
    </row>
    <row r="148" spans="2:17" x14ac:dyDescent="0.2">
      <c r="B148" s="39" t="s">
        <v>17</v>
      </c>
      <c r="D148" s="42">
        <f>_xll.qlCalendarAdvance(Calendar,$D147,B148,"f",FALSE)</f>
        <v>42563</v>
      </c>
      <c r="E148" s="177">
        <f>_xll.qlInterestRateIndexValueDate(IndexON,D148)</f>
        <v>42563</v>
      </c>
      <c r="F148" s="193">
        <f>IFERROR(_xll.qlIndexFixing(IndexON,D148,TRUE,_xll.ohTrigger(RecalcTrigger,TriggerON)),NA())</f>
        <v>-2.8703070055158264E-3</v>
      </c>
      <c r="H148" s="42">
        <f>_xll.qlCalendarAdvance(Calendar,$H147,B148,"f",FALSE)</f>
        <v>42563</v>
      </c>
      <c r="I148" s="177">
        <f>_xll.qlInterestRateIndexValueDate(Index1M,$H148)</f>
        <v>42565</v>
      </c>
      <c r="J148" s="182">
        <f>IFERROR(_xll.qlIndexFixing(Index1M,$H148,TRUE,_xll.ohTrigger(RecalcTrigger,Trigger1M)),NA())</f>
        <v>-2.6981400628471597E-3</v>
      </c>
      <c r="K148" s="44">
        <f>IFERROR(_xll.qlIndexFixing(Index3M,H148,TRUE,_xll.ohTrigger(RecalcTrigger,Trigger3M)),NA())</f>
        <v>-1.8571103748905679E-3</v>
      </c>
      <c r="L148" s="44">
        <f>IFERROR(_xll.qlIndexFixing(Index6M,$H148,TRUE,_xll.ohTrigger(RecalcTrigger,Trigger6M)),NA())</f>
        <v>-7.5070509437382609E-4</v>
      </c>
      <c r="M148" s="183">
        <f>IFERROR(_xll.qlIndexFixing(Index1Y,$H148,TRUE,_xll.ohTrigger(RecalcTrigger,Trigger1Y)),NA())</f>
        <v>5.8953181210275951E-4</v>
      </c>
      <c r="N148" s="182">
        <f>IFERROR(_xll.qlIndexFixing(ONIndex1M,I148,TRUE,_xll.ohTrigger(RecalcTrigger,Trigger1M)),NA())</f>
        <v>-2.6672429821195109E-3</v>
      </c>
      <c r="O148" s="44">
        <f>IFERROR(_xll.qlIndexFixing(ONIndex3M,I148,TRUE,_xll.ohTrigger(RecalcTrigger,Trigger3M)),NA())</f>
        <v>-1.8346392856916083E-3</v>
      </c>
      <c r="P148" s="44">
        <f>IFERROR(_xll.qlIndexFixing(ONIndex6M,I148,TRUE,_xll.ohTrigger(RecalcTrigger,Trigger6M)),NA())</f>
        <v>-7.1398329840377528E-4</v>
      </c>
      <c r="Q148" s="183">
        <f>IFERROR(_xll.qlIndexFixing(ONIndex1Y,I148,TRUE,_xll.ohTrigger(RecalcTrigger,Trigger1Y)),NA())</f>
        <v>4.4987685257069643E-4</v>
      </c>
    </row>
    <row r="149" spans="2:17" x14ac:dyDescent="0.2">
      <c r="B149" s="39" t="s">
        <v>17</v>
      </c>
      <c r="D149" s="42">
        <f>_xll.qlCalendarAdvance(Calendar,$D148,B149,"f",FALSE)</f>
        <v>42564</v>
      </c>
      <c r="E149" s="177">
        <f>_xll.qlInterestRateIndexValueDate(IndexON,D149)</f>
        <v>42564</v>
      </c>
      <c r="F149" s="193">
        <f>IFERROR(_xll.qlIndexFixing(IndexON,D149,TRUE,_xll.ohTrigger(RecalcTrigger,TriggerON)),NA())</f>
        <v>-2.8726506388432327E-3</v>
      </c>
      <c r="H149" s="42">
        <f>_xll.qlCalendarAdvance(Calendar,$H148,B149,"f",FALSE)</f>
        <v>42564</v>
      </c>
      <c r="I149" s="177">
        <f>_xll.qlInterestRateIndexValueDate(Index1M,$H149)</f>
        <v>42566</v>
      </c>
      <c r="J149" s="182">
        <f>IFERROR(_xll.qlIndexFixing(Index1M,$H149,TRUE,_xll.ohTrigger(RecalcTrigger,Trigger1M)),NA())</f>
        <v>-2.6993611571784143E-3</v>
      </c>
      <c r="K149" s="44">
        <f>IFERROR(_xll.qlIndexFixing(Index3M,H149,TRUE,_xll.ohTrigger(RecalcTrigger,Trigger3M)),NA())</f>
        <v>-1.8576784897161855E-3</v>
      </c>
      <c r="L149" s="44">
        <f>IFERROR(_xll.qlIndexFixing(Index6M,$H149,TRUE,_xll.ohTrigger(RecalcTrigger,Trigger6M)),NA())</f>
        <v>-7.5085470468675395E-4</v>
      </c>
      <c r="M149" s="183">
        <f>IFERROR(_xll.qlIndexFixing(Index1Y,$H149,TRUE,_xll.ohTrigger(RecalcTrigger,Trigger1Y)),NA())</f>
        <v>5.9330734966156246E-4</v>
      </c>
      <c r="N149" s="182">
        <f>IFERROR(_xll.qlIndexFixing(ONIndex1M,I149,TRUE,_xll.ohTrigger(RecalcTrigger,Trigger1M)),NA())</f>
        <v>-2.6691623135732812E-3</v>
      </c>
      <c r="O149" s="44">
        <f>IFERROR(_xll.qlIndexFixing(ONIndex3M,I149,TRUE,_xll.ohTrigger(RecalcTrigger,Trigger3M)),NA())</f>
        <v>-1.8363771585772071E-3</v>
      </c>
      <c r="P149" s="44">
        <f>IFERROR(_xll.qlIndexFixing(ONIndex6M,I149,TRUE,_xll.ohTrigger(RecalcTrigger,Trigger6M)),NA())</f>
        <v>-7.1049110063281518E-4</v>
      </c>
      <c r="Q149" s="183">
        <f>IFERROR(_xll.qlIndexFixing(ONIndex1Y,I149,TRUE,_xll.ohTrigger(RecalcTrigger,Trigger1Y)),NA())</f>
        <v>4.5021139688294909E-4</v>
      </c>
    </row>
    <row r="150" spans="2:17" x14ac:dyDescent="0.2">
      <c r="B150" s="39" t="s">
        <v>17</v>
      </c>
      <c r="D150" s="42">
        <f>_xll.qlCalendarAdvance(Calendar,$D149,B150,"f",FALSE)</f>
        <v>42565</v>
      </c>
      <c r="E150" s="177">
        <f>_xll.qlInterestRateIndexValueDate(IndexON,D150)</f>
        <v>42565</v>
      </c>
      <c r="F150" s="193">
        <f>IFERROR(_xll.qlIndexFixing(IndexON,D150,TRUE,_xll.ohTrigger(RecalcTrigger,TriggerON)),NA())</f>
        <v>-2.8748703982595103E-3</v>
      </c>
      <c r="H150" s="42">
        <f>_xll.qlCalendarAdvance(Calendar,$H149,B150,"f",FALSE)</f>
        <v>42565</v>
      </c>
      <c r="I150" s="177">
        <f>_xll.qlInterestRateIndexValueDate(Index1M,$H150)</f>
        <v>42569</v>
      </c>
      <c r="J150" s="182">
        <f>IFERROR(_xll.qlIndexFixing(Index1M,$H150,TRUE,_xll.ohTrigger(RecalcTrigger,Trigger1M)),NA())</f>
        <v>-2.7084870074087488E-3</v>
      </c>
      <c r="K150" s="44">
        <f>IFERROR(_xll.qlIndexFixing(Index3M,H150,TRUE,_xll.ohTrigger(RecalcTrigger,Trigger3M)),NA())</f>
        <v>-1.8587136159700286E-3</v>
      </c>
      <c r="L150" s="44">
        <f>IFERROR(_xll.qlIndexFixing(Index6M,$H150,TRUE,_xll.ohTrigger(RecalcTrigger,Trigger6M)),NA())</f>
        <v>-7.508797268560623E-4</v>
      </c>
      <c r="M150" s="183">
        <f>IFERROR(_xll.qlIndexFixing(Index1Y,$H150,TRUE,_xll.ohTrigger(RecalcTrigger,Trigger1Y)),NA())</f>
        <v>5.9559831944219353E-4</v>
      </c>
      <c r="N150" s="182">
        <f>IFERROR(_xll.qlIndexFixing(ONIndex1M,I150,TRUE,_xll.ohTrigger(RecalcTrigger,Trigger1M)),NA())</f>
        <v>-2.6712210665413849E-3</v>
      </c>
      <c r="O150" s="44">
        <f>IFERROR(_xll.qlIndexFixing(ONIndex3M,I150,TRUE,_xll.ohTrigger(RecalcTrigger,Trigger3M)),NA())</f>
        <v>-1.8379532808499022E-3</v>
      </c>
      <c r="P150" s="44">
        <f>IFERROR(_xll.qlIndexFixing(ONIndex6M,I150,TRUE,_xll.ohTrigger(RecalcTrigger,Trigger6M)),NA())</f>
        <v>-7.065195795608048E-4</v>
      </c>
      <c r="Q150" s="183">
        <f>IFERROR(_xll.qlIndexFixing(ONIndex1Y,I150,TRUE,_xll.ohTrigger(RecalcTrigger,Trigger1Y)),NA())</f>
        <v>4.50546512977823E-4</v>
      </c>
    </row>
    <row r="151" spans="2:17" x14ac:dyDescent="0.2">
      <c r="B151" s="39" t="s">
        <v>17</v>
      </c>
      <c r="D151" s="42">
        <f>_xll.qlCalendarAdvance(Calendar,$D150,B151,"f",FALSE)</f>
        <v>42566</v>
      </c>
      <c r="E151" s="177">
        <f>_xll.qlInterestRateIndexValueDate(IndexON,D151)</f>
        <v>42566</v>
      </c>
      <c r="F151" s="193">
        <f>IFERROR(_xll.qlIndexFixing(IndexON,D151,TRUE,_xll.ohTrigger(RecalcTrigger,TriggerON)),NA())</f>
        <v>-2.8788631343745763E-3</v>
      </c>
      <c r="H151" s="42">
        <f>_xll.qlCalendarAdvance(Calendar,$H150,B151,"f",FALSE)</f>
        <v>42566</v>
      </c>
      <c r="I151" s="177">
        <f>_xll.qlInterestRateIndexValueDate(Index1M,$H151)</f>
        <v>42570</v>
      </c>
      <c r="J151" s="182">
        <f>IFERROR(_xll.qlIndexFixing(Index1M,$H151,TRUE,_xll.ohTrigger(RecalcTrigger,Trigger1M)),NA())</f>
        <v>-2.7117111057867005E-3</v>
      </c>
      <c r="K151" s="44">
        <f>IFERROR(_xll.qlIndexFixing(Index3M,H151,TRUE,_xll.ohTrigger(RecalcTrigger,Trigger3M)),NA())</f>
        <v>-1.8591282152045376E-3</v>
      </c>
      <c r="L151" s="44">
        <f>IFERROR(_xll.qlIndexFixing(Index6M,$H151,TRUE,_xll.ohTrigger(RecalcTrigger,Trigger6M)),NA())</f>
        <v>-7.5080908067259389E-4</v>
      </c>
      <c r="M151" s="183">
        <f>IFERROR(_xll.qlIndexFixing(Index1Y,$H151,TRUE,_xll.ohTrigger(RecalcTrigger,Trigger1Y)),NA())</f>
        <v>5.9708512224974941E-4</v>
      </c>
      <c r="N151" s="182">
        <f>IFERROR(_xll.qlIndexFixing(ONIndex1M,I151,TRUE,_xll.ohTrigger(RecalcTrigger,Trigger1M)),NA())</f>
        <v>-2.6734091378655123E-3</v>
      </c>
      <c r="O151" s="44">
        <f>IFERROR(_xll.qlIndexFixing(ONIndex3M,I151,TRUE,_xll.ohTrigger(RecalcTrigger,Trigger3M)),NA())</f>
        <v>-1.8393881606248996E-3</v>
      </c>
      <c r="P151" s="44">
        <f>IFERROR(_xll.qlIndexFixing(ONIndex6M,I151,TRUE,_xll.ohTrigger(RecalcTrigger,Trigger6M)),NA())</f>
        <v>-7.021893802416912E-4</v>
      </c>
      <c r="Q151" s="183">
        <f>IFERROR(_xll.qlIndexFixing(ONIndex1Y,I151,TRUE,_xll.ohTrigger(RecalcTrigger,Trigger1Y)),NA())</f>
        <v>4.5088154897676702E-4</v>
      </c>
    </row>
    <row r="152" spans="2:17" x14ac:dyDescent="0.2">
      <c r="B152" s="39" t="s">
        <v>17</v>
      </c>
      <c r="D152" s="42">
        <f>_xll.qlCalendarAdvance(Calendar,$D151,B152,"f",FALSE)</f>
        <v>42569</v>
      </c>
      <c r="E152" s="177">
        <f>_xll.qlInterestRateIndexValueDate(IndexON,D152)</f>
        <v>42569</v>
      </c>
      <c r="F152" s="193">
        <f>IFERROR(_xll.qlIndexFixing(IndexON,D152,TRUE,_xll.ohTrigger(RecalcTrigger,TriggerON)),NA())</f>
        <v>-2.882467306322134E-3</v>
      </c>
      <c r="H152" s="42">
        <f>_xll.qlCalendarAdvance(Calendar,$H151,B152,"f",FALSE)</f>
        <v>42569</v>
      </c>
      <c r="I152" s="177">
        <f>_xll.qlInterestRateIndexValueDate(Index1M,$H152)</f>
        <v>42571</v>
      </c>
      <c r="J152" s="182">
        <f>IFERROR(_xll.qlIndexFixing(Index1M,$H152,TRUE,_xll.ohTrigger(RecalcTrigger,Trigger1M)),NA())</f>
        <v>-2.7188709966291021E-3</v>
      </c>
      <c r="K152" s="44">
        <f>IFERROR(_xll.qlIndexFixing(Index3M,H152,TRUE,_xll.ohTrigger(RecalcTrigger,Trigger3M)),NA())</f>
        <v>-1.8595557428486939E-3</v>
      </c>
      <c r="L152" s="44">
        <f>IFERROR(_xll.qlIndexFixing(Index6M,$H152,TRUE,_xll.ohTrigger(RecalcTrigger,Trigger6M)),NA())</f>
        <v>-7.5073891900937547E-4</v>
      </c>
      <c r="M152" s="183">
        <f>IFERROR(_xll.qlIndexFixing(Index1Y,$H152,TRUE,_xll.ohTrigger(RecalcTrigger,Trigger1Y)),NA())</f>
        <v>5.9855345136984887E-4</v>
      </c>
      <c r="N152" s="182">
        <f>IFERROR(_xll.qlIndexFixing(ONIndex1M,I152,TRUE,_xll.ohTrigger(RecalcTrigger,Trigger1M)),NA())</f>
        <v>-2.6780177054597232E-3</v>
      </c>
      <c r="O152" s="44">
        <f>IFERROR(_xll.qlIndexFixing(ONIndex3M,I152,TRUE,_xll.ohTrigger(RecalcTrigger,Trigger3M)),NA())</f>
        <v>-1.8421112216016056E-3</v>
      </c>
      <c r="P152" s="44">
        <f>IFERROR(_xll.qlIndexFixing(ONIndex6M,I152,TRUE,_xll.ohTrigger(RecalcTrigger,Trigger6M)),NA())</f>
        <v>-6.9421103924049987E-4</v>
      </c>
      <c r="Q152" s="183">
        <f>IFERROR(_xll.qlIndexFixing(ONIndex1Y,I152,TRUE,_xll.ohTrigger(RecalcTrigger,Trigger1Y)),NA())</f>
        <v>4.5154866030294727E-4</v>
      </c>
    </row>
    <row r="153" spans="2:17" x14ac:dyDescent="0.2">
      <c r="B153" s="39" t="s">
        <v>17</v>
      </c>
      <c r="D153" s="42">
        <f>_xll.qlCalendarAdvance(Calendar,$D152,B153,"f",FALSE)</f>
        <v>42570</v>
      </c>
      <c r="E153" s="177">
        <f>_xll.qlInterestRateIndexValueDate(IndexON,D153)</f>
        <v>42570</v>
      </c>
      <c r="F153" s="193">
        <f>IFERROR(_xll.qlIndexFixing(IndexON,D153,TRUE,_xll.ohTrigger(RecalcTrigger,TriggerON)),NA())</f>
        <v>-2.88403515297464E-3</v>
      </c>
      <c r="H153" s="42">
        <f>_xll.qlCalendarAdvance(Calendar,$H152,B153,"f",FALSE)</f>
        <v>42570</v>
      </c>
      <c r="I153" s="177">
        <f>_xll.qlInterestRateIndexValueDate(Index1M,$H153)</f>
        <v>42572</v>
      </c>
      <c r="J153" s="182">
        <f>IFERROR(_xll.qlIndexFixing(Index1M,$H153,TRUE,_xll.ohTrigger(RecalcTrigger,Trigger1M)),NA())</f>
        <v>-2.7203802423252099E-3</v>
      </c>
      <c r="K153" s="44">
        <f>IFERROR(_xll.qlIndexFixing(Index3M,H153,TRUE,_xll.ohTrigger(RecalcTrigger,Trigger3M)),NA())</f>
        <v>-1.8600000000006294E-3</v>
      </c>
      <c r="L153" s="44">
        <f>IFERROR(_xll.qlIndexFixing(Index6M,$H153,TRUE,_xll.ohTrigger(RecalcTrigger,Trigger6M)),NA())</f>
        <v>-7.5000000000383896E-4</v>
      </c>
      <c r="M153" s="183">
        <f>IFERROR(_xll.qlIndexFixing(Index1Y,$H153,TRUE,_xll.ohTrigger(RecalcTrigger,Trigger1Y)),NA())</f>
        <v>5.9999999914719146E-4</v>
      </c>
      <c r="N153" s="182">
        <f>IFERROR(_xll.qlIndexFixing(ONIndex1M,I153,TRUE,_xll.ohTrigger(RecalcTrigger,Trigger1M)),NA())</f>
        <v>-2.6828995671479561E-3</v>
      </c>
      <c r="O153" s="44">
        <f>IFERROR(_xll.qlIndexFixing(ONIndex3M,I153,TRUE,_xll.ohTrigger(RecalcTrigger,Trigger3M)),NA())</f>
        <v>-1.8447614308136906E-3</v>
      </c>
      <c r="P153" s="44">
        <f>IFERROR(_xll.qlIndexFixing(ONIndex6M,I153,TRUE,_xll.ohTrigger(RecalcTrigger,Trigger6M)),NA())</f>
        <v>-6.8720734027305497E-4</v>
      </c>
      <c r="Q153" s="183">
        <f>IFERROR(_xll.qlIndexFixing(ONIndex1Y,I153,TRUE,_xll.ohTrigger(RecalcTrigger,Trigger1Y)),NA())</f>
        <v>4.5220785196420366E-4</v>
      </c>
    </row>
    <row r="154" spans="2:17" x14ac:dyDescent="0.2">
      <c r="B154" s="39" t="s">
        <v>17</v>
      </c>
      <c r="D154" s="42">
        <f>_xll.qlCalendarAdvance(Calendar,$D153,B154,"f",FALSE)</f>
        <v>42571</v>
      </c>
      <c r="E154" s="177">
        <f>_xll.qlInterestRateIndexValueDate(IndexON,D154)</f>
        <v>42571</v>
      </c>
      <c r="F154" s="193">
        <f>IFERROR(_xll.qlIndexFixing(IndexON,D154,TRUE,_xll.ohTrigger(RecalcTrigger,TriggerON)),NA())</f>
        <v>-2.8854661084887212E-3</v>
      </c>
      <c r="H154" s="42">
        <f>_xll.qlCalendarAdvance(Calendar,$H153,B154,"f",FALSE)</f>
        <v>42571</v>
      </c>
      <c r="I154" s="177">
        <f>_xll.qlInterestRateIndexValueDate(Index1M,$H154)</f>
        <v>42573</v>
      </c>
      <c r="J154" s="182">
        <f>IFERROR(_xll.qlIndexFixing(Index1M,$H154,TRUE,_xll.ohTrigger(RecalcTrigger,Trigger1M)),NA())</f>
        <v>-2.721915652560736E-3</v>
      </c>
      <c r="K154" s="44">
        <f>IFERROR(_xll.qlIndexFixing(Index3M,H154,TRUE,_xll.ohTrigger(RecalcTrigger,Trigger3M)),NA())</f>
        <v>-1.8610064061955968E-3</v>
      </c>
      <c r="L154" s="44">
        <f>IFERROR(_xll.qlIndexFixing(Index6M,$H154,TRUE,_xll.ohTrigger(RecalcTrigger,Trigger6M)),NA())</f>
        <v>-7.5025989918784525E-4</v>
      </c>
      <c r="M154" s="183">
        <f>IFERROR(_xll.qlIndexFixing(Index1Y,$H154,TRUE,_xll.ohTrigger(RecalcTrigger,Trigger1Y)),NA())</f>
        <v>6.0336476753643144E-4</v>
      </c>
      <c r="N154" s="182">
        <f>IFERROR(_xll.qlIndexFixing(ONIndex1M,I154,TRUE,_xll.ohTrigger(RecalcTrigger,Trigger1M)),NA())</f>
        <v>-2.6854505578066679E-3</v>
      </c>
      <c r="O154" s="44">
        <f>IFERROR(_xll.qlIndexFixing(ONIndex3M,I154,TRUE,_xll.ohTrigger(RecalcTrigger,Trigger3M)),NA())</f>
        <v>-1.8460357923899551E-3</v>
      </c>
      <c r="P154" s="44">
        <f>IFERROR(_xll.qlIndexFixing(ONIndex6M,I154,TRUE,_xll.ohTrigger(RecalcTrigger,Trigger6M)),NA())</f>
        <v>-6.8420826884185715E-4</v>
      </c>
      <c r="Q154" s="183">
        <f>IFERROR(_xll.qlIndexFixing(ONIndex1Y,I154,TRUE,_xll.ohTrigger(RecalcTrigger,Trigger1Y)),NA())</f>
        <v>4.5253270762657394E-4</v>
      </c>
    </row>
    <row r="155" spans="2:17" x14ac:dyDescent="0.2">
      <c r="B155" s="39" t="s">
        <v>17</v>
      </c>
      <c r="D155" s="42">
        <f>_xll.qlCalendarAdvance(Calendar,$D154,B155,"f",FALSE)</f>
        <v>42572</v>
      </c>
      <c r="E155" s="177">
        <f>_xll.qlInterestRateIndexValueDate(IndexON,D155)</f>
        <v>42572</v>
      </c>
      <c r="F155" s="193">
        <f>IFERROR(_xll.qlIndexFixing(IndexON,D155,TRUE,_xll.ohTrigger(RecalcTrigger,TriggerON)),NA())</f>
        <v>-2.8867580029601214E-3</v>
      </c>
      <c r="H155" s="42">
        <f>_xll.qlCalendarAdvance(Calendar,$H154,B155,"f",FALSE)</f>
        <v>42572</v>
      </c>
      <c r="I155" s="177">
        <f>_xll.qlInterestRateIndexValueDate(Index1M,$H155)</f>
        <v>42576</v>
      </c>
      <c r="J155" s="182">
        <f>IFERROR(_xll.qlIndexFixing(Index1M,$H155,TRUE,_xll.ohTrigger(RecalcTrigger,Trigger1M)),NA())</f>
        <v>-2.7328715225448698E-3</v>
      </c>
      <c r="K155" s="44">
        <f>IFERROR(_xll.qlIndexFixing(Index3M,H155,TRUE,_xll.ohTrigger(RecalcTrigger,Trigger3M)),NA())</f>
        <v>-1.8619715459962203E-3</v>
      </c>
      <c r="L155" s="44">
        <f>IFERROR(_xll.qlIndexFixing(Index6M,$H155,TRUE,_xll.ohTrigger(RecalcTrigger,Trigger6M)),NA())</f>
        <v>-7.5042291638878315E-4</v>
      </c>
      <c r="M155" s="183">
        <f>IFERROR(_xll.qlIndexFixing(Index1Y,$H155,TRUE,_xll.ohTrigger(RecalcTrigger,Trigger1Y)),NA())</f>
        <v>6.0555008997400432E-4</v>
      </c>
      <c r="N155" s="182">
        <f>IFERROR(_xll.qlIndexFixing(ONIndex1M,I155,TRUE,_xll.ohTrigger(RecalcTrigger,Trigger1M)),NA())</f>
        <v>-2.6880755383595911E-3</v>
      </c>
      <c r="O155" s="44">
        <f>IFERROR(_xll.qlIndexFixing(ONIndex3M,I155,TRUE,_xll.ohTrigger(RecalcTrigger,Trigger3M)),NA())</f>
        <v>-1.8472824292636858E-3</v>
      </c>
      <c r="P155" s="44">
        <f>IFERROR(_xll.qlIndexFixing(ONIndex6M,I155,TRUE,_xll.ohTrigger(RecalcTrigger,Trigger6M)),NA())</f>
        <v>-6.8152174451885372E-4</v>
      </c>
      <c r="Q155" s="183">
        <f>IFERROR(_xll.qlIndexFixing(ONIndex1Y,I155,TRUE,_xll.ohTrigger(RecalcTrigger,Trigger1Y)),NA())</f>
        <v>4.5285357120228298E-4</v>
      </c>
    </row>
    <row r="156" spans="2:17" x14ac:dyDescent="0.2">
      <c r="B156" s="39" t="s">
        <v>17</v>
      </c>
      <c r="D156" s="42">
        <f>_xll.qlCalendarAdvance(Calendar,$D155,B156,"f",FALSE)</f>
        <v>42573</v>
      </c>
      <c r="E156" s="177">
        <f>_xll.qlInterestRateIndexValueDate(IndexON,D156)</f>
        <v>42573</v>
      </c>
      <c r="F156" s="193">
        <f>IFERROR(_xll.qlIndexFixing(IndexON,D156,TRUE,_xll.ohTrigger(RecalcTrigger,TriggerON)),NA())</f>
        <v>-2.8888442262076097E-3</v>
      </c>
      <c r="H156" s="42">
        <f>_xll.qlCalendarAdvance(Calendar,$H155,B156,"f",FALSE)</f>
        <v>42573</v>
      </c>
      <c r="I156" s="177">
        <f>_xll.qlInterestRateIndexValueDate(Index1M,$H156)</f>
        <v>42577</v>
      </c>
      <c r="J156" s="182">
        <f>IFERROR(_xll.qlIndexFixing(Index1M,$H156,TRUE,_xll.ohTrigger(RecalcTrigger,Trigger1M)),NA())</f>
        <v>-2.7366561515331359E-3</v>
      </c>
      <c r="K156" s="44">
        <f>IFERROR(_xll.qlIndexFixing(Index3M,H156,TRUE,_xll.ohTrigger(RecalcTrigger,Trigger3M)),NA())</f>
        <v>-1.8625096795274346E-3</v>
      </c>
      <c r="L156" s="44">
        <f>IFERROR(_xll.qlIndexFixing(Index6M,$H156,TRUE,_xll.ohTrigger(RecalcTrigger,Trigger6M)),NA())</f>
        <v>-7.5036268735484901E-4</v>
      </c>
      <c r="M156" s="183">
        <f>IFERROR(_xll.qlIndexFixing(Index1Y,$H156,TRUE,_xll.ohTrigger(RecalcTrigger,Trigger1Y)),NA())</f>
        <v>6.0688386850469385E-4</v>
      </c>
      <c r="N156" s="182">
        <f>IFERROR(_xll.qlIndexFixing(ONIndex1M,I156,TRUE,_xll.ohTrigger(RecalcTrigger,Trigger1M)),NA())</f>
        <v>-2.6907758267524784E-3</v>
      </c>
      <c r="O156" s="44">
        <f>IFERROR(_xll.qlIndexFixing(ONIndex3M,I156,TRUE,_xll.ohTrigger(RecalcTrigger,Trigger3M)),NA())</f>
        <v>-1.8485012702118553E-3</v>
      </c>
      <c r="P156" s="44">
        <f>IFERROR(_xll.qlIndexFixing(ONIndex6M,I156,TRUE,_xll.ohTrigger(RecalcTrigger,Trigger6M)),NA())</f>
        <v>-6.7915475331581376E-4</v>
      </c>
      <c r="Q156" s="183">
        <f>IFERROR(_xll.qlIndexFixing(ONIndex1Y,I156,TRUE,_xll.ohTrigger(RecalcTrigger,Trigger1Y)),NA())</f>
        <v>4.5316979081277964E-4</v>
      </c>
    </row>
    <row r="157" spans="2:17" x14ac:dyDescent="0.2">
      <c r="B157" s="39" t="s">
        <v>17</v>
      </c>
      <c r="D157" s="42">
        <f>_xll.qlCalendarAdvance(Calendar,$D156,B157,"f",FALSE)</f>
        <v>42576</v>
      </c>
      <c r="E157" s="177">
        <f>_xll.qlInterestRateIndexValueDate(IndexON,D157)</f>
        <v>42576</v>
      </c>
      <c r="F157" s="193">
        <f>IFERROR(_xll.qlIndexFixing(IndexON,D157,TRUE,_xll.ohTrigger(RecalcTrigger,TriggerON)),NA())</f>
        <v>-2.8904915816863053E-3</v>
      </c>
      <c r="H157" s="42">
        <f>_xll.qlCalendarAdvance(Calendar,$H156,B157,"f",FALSE)</f>
        <v>42576</v>
      </c>
      <c r="I157" s="177">
        <f>_xll.qlInterestRateIndexValueDate(Index1M,$H157)</f>
        <v>42578</v>
      </c>
      <c r="J157" s="182">
        <f>IFERROR(_xll.qlIndexFixing(Index1M,$H157,TRUE,_xll.ohTrigger(RecalcTrigger,Trigger1M)),NA())</f>
        <v>-2.7446644875891739E-3</v>
      </c>
      <c r="K157" s="44">
        <f>IFERROR(_xll.qlIndexFixing(Index3M,H157,TRUE,_xll.ohTrigger(RecalcTrigger,Trigger3M)),NA())</f>
        <v>-1.8630641925681368E-3</v>
      </c>
      <c r="L157" s="44">
        <f>IFERROR(_xll.qlIndexFixing(Index6M,$H157,TRUE,_xll.ohTrigger(RecalcTrigger,Trigger6M)),NA())</f>
        <v>-7.5030360861273325E-4</v>
      </c>
      <c r="M157" s="183">
        <f>IFERROR(_xll.qlIndexFixing(Index1Y,$H157,TRUE,_xll.ohTrigger(RecalcTrigger,Trigger1Y)),NA())</f>
        <v>6.0819860113912601E-4</v>
      </c>
      <c r="N157" s="182">
        <f>IFERROR(_xll.qlIndexFixing(ONIndex1M,I157,TRUE,_xll.ohTrigger(RecalcTrigger,Trigger1M)),NA())</f>
        <v>-2.6964138250473724E-3</v>
      </c>
      <c r="O157" s="44">
        <f>IFERROR(_xll.qlIndexFixing(ONIndex3M,I157,TRUE,_xll.ohTrigger(RecalcTrigger,Trigger3M)),NA())</f>
        <v>-1.8508364271863087E-3</v>
      </c>
      <c r="P157" s="44">
        <f>IFERROR(_xll.qlIndexFixing(ONIndex6M,I157,TRUE,_xll.ohTrigger(RecalcTrigger,Trigger6M)),NA())</f>
        <v>-6.7551954392897073E-4</v>
      </c>
      <c r="Q157" s="183">
        <f>IFERROR(_xll.qlIndexFixing(ONIndex1Y,I157,TRUE,_xll.ohTrigger(RecalcTrigger,Trigger1Y)),NA())</f>
        <v>4.5378406213991695E-4</v>
      </c>
    </row>
    <row r="158" spans="2:17" x14ac:dyDescent="0.2">
      <c r="B158" s="39" t="s">
        <v>17</v>
      </c>
      <c r="D158" s="42">
        <f>_xll.qlCalendarAdvance(Calendar,$D157,B158,"f",FALSE)</f>
        <v>42577</v>
      </c>
      <c r="E158" s="177">
        <f>_xll.qlInterestRateIndexValueDate(IndexON,D158)</f>
        <v>42577</v>
      </c>
      <c r="F158" s="193">
        <f>IFERROR(_xll.qlIndexFixing(IndexON,D158,TRUE,_xll.ohTrigger(RecalcTrigger,TriggerON)),NA())</f>
        <v>-2.8910556284955646E-3</v>
      </c>
      <c r="H158" s="42">
        <f>_xll.qlCalendarAdvance(Calendar,$H157,B158,"f",FALSE)</f>
        <v>42577</v>
      </c>
      <c r="I158" s="177">
        <f>_xll.qlInterestRateIndexValueDate(Index1M,$H158)</f>
        <v>42579</v>
      </c>
      <c r="J158" s="182">
        <f>IFERROR(_xll.qlIndexFixing(Index1M,$H158,TRUE,_xll.ohTrigger(RecalcTrigger,Trigger1M)),NA())</f>
        <v>-2.7464533996808538E-3</v>
      </c>
      <c r="K158" s="44">
        <f>IFERROR(_xll.qlIndexFixing(Index3M,H158,TRUE,_xll.ohTrigger(RecalcTrigger,Trigger3M)),NA())</f>
        <v>-1.8636341977868141E-3</v>
      </c>
      <c r="L158" s="44">
        <f>IFERROR(_xll.qlIndexFixing(Index6M,$H158,TRUE,_xll.ohTrigger(RecalcTrigger,Trigger6M)),NA())</f>
        <v>-7.4935972807030251E-4</v>
      </c>
      <c r="M158" s="183">
        <f>IFERROR(_xll.qlIndexFixing(Index1Y,$H158,TRUE,_xll.ohTrigger(RecalcTrigger,Trigger1Y)),NA())</f>
        <v>6.0949553296943979E-4</v>
      </c>
      <c r="N158" s="182">
        <f>IFERROR(_xll.qlIndexFixing(ONIndex1M,I158,TRUE,_xll.ohTrigger(RecalcTrigger,Trigger1M)),NA())</f>
        <v>-2.7023564252326437E-3</v>
      </c>
      <c r="O158" s="44">
        <f>IFERROR(_xll.qlIndexFixing(ONIndex3M,I158,TRUE,_xll.ohTrigger(RecalcTrigger,Trigger3M)),NA())</f>
        <v>-1.8530972503283394E-3</v>
      </c>
      <c r="P158" s="44">
        <f>IFERROR(_xll.qlIndexFixing(ONIndex6M,I158,TRUE,_xll.ohTrigger(RecalcTrigger,Trigger6M)),NA())</f>
        <v>-6.7302183977879793E-4</v>
      </c>
      <c r="Q158" s="183">
        <f>IFERROR(_xll.qlIndexFixing(ONIndex1Y,I158,TRUE,_xll.ohTrigger(RecalcTrigger,Trigger1Y)),NA())</f>
        <v>4.5437518971347401E-4</v>
      </c>
    </row>
    <row r="159" spans="2:17" x14ac:dyDescent="0.2">
      <c r="B159" s="39" t="s">
        <v>17</v>
      </c>
      <c r="D159" s="42">
        <f>_xll.qlCalendarAdvance(Calendar,$D158,B159,"f",FALSE)</f>
        <v>42578</v>
      </c>
      <c r="E159" s="177">
        <f>_xll.qlInterestRateIndexValueDate(IndexON,D159)</f>
        <v>42578</v>
      </c>
      <c r="F159" s="193">
        <f>IFERROR(_xll.qlIndexFixing(IndexON,D159,TRUE,_xll.ohTrigger(RecalcTrigger,TriggerON)),NA())</f>
        <v>-2.8914954161018969E-3</v>
      </c>
      <c r="H159" s="42">
        <f>_xll.qlCalendarAdvance(Calendar,$H158,B159,"f",FALSE)</f>
        <v>42578</v>
      </c>
      <c r="I159" s="177">
        <f>_xll.qlInterestRateIndexValueDate(Index1M,$H159)</f>
        <v>42580</v>
      </c>
      <c r="J159" s="182">
        <f>IFERROR(_xll.qlIndexFixing(Index1M,$H159,TRUE,_xll.ohTrigger(RecalcTrigger,Trigger1M)),NA())</f>
        <v>-2.7523814547441624E-3</v>
      </c>
      <c r="K159" s="44">
        <f>IFERROR(_xll.qlIndexFixing(Index3M,H159,TRUE,_xll.ohTrigger(RecalcTrigger,Trigger3M)),NA())</f>
        <v>-1.8650867556573112E-3</v>
      </c>
      <c r="L159" s="44">
        <f>IFERROR(_xll.qlIndexFixing(Index6M,$H159,TRUE,_xll.ohTrigger(RecalcTrigger,Trigger6M)),NA())</f>
        <v>-7.4928905258225993E-4</v>
      </c>
      <c r="M159" s="183">
        <f>IFERROR(_xll.qlIndexFixing(Index1Y,$H159,TRUE,_xll.ohTrigger(RecalcTrigger,Trigger1Y)),NA())</f>
        <v>6.1242360195733626E-4</v>
      </c>
      <c r="N159" s="182">
        <f>IFERROR(_xll.qlIndexFixing(ONIndex1M,I159,TRUE,_xll.ohTrigger(RecalcTrigger,Trigger1M)),NA())</f>
        <v>-2.7054530270476107E-3</v>
      </c>
      <c r="O159" s="44">
        <f>IFERROR(_xll.qlIndexFixing(ONIndex3M,I159,TRUE,_xll.ohTrigger(RecalcTrigger,Trigger3M)),NA())</f>
        <v>-1.8541760437829069E-3</v>
      </c>
      <c r="P159" s="44">
        <f>IFERROR(_xll.qlIndexFixing(ONIndex6M,I159,TRUE,_xll.ohTrigger(RecalcTrigger,Trigger6M)),NA())</f>
        <v>-6.7235730383252701E-4</v>
      </c>
      <c r="Q159" s="183">
        <f>IFERROR(_xll.qlIndexFixing(ONIndex1Y,I159,TRUE,_xll.ohTrigger(RecalcTrigger,Trigger1Y)),NA())</f>
        <v>4.5465840964098447E-4</v>
      </c>
    </row>
    <row r="160" spans="2:17" x14ac:dyDescent="0.2">
      <c r="B160" s="39" t="s">
        <v>17</v>
      </c>
      <c r="D160" s="42">
        <f>_xll.qlCalendarAdvance(Calendar,$D159,B160,"f",FALSE)</f>
        <v>42579</v>
      </c>
      <c r="E160" s="177">
        <f>_xll.qlInterestRateIndexValueDate(IndexON,D160)</f>
        <v>42579</v>
      </c>
      <c r="F160" s="193">
        <f>IFERROR(_xll.qlIndexFixing(IndexON,D160,TRUE,_xll.ohTrigger(RecalcTrigger,TriggerON)),NA())</f>
        <v>-2.891921043635115E-3</v>
      </c>
      <c r="H160" s="42">
        <f>_xll.qlCalendarAdvance(Calendar,$H159,B160,"f",FALSE)</f>
        <v>42579</v>
      </c>
      <c r="I160" s="177">
        <f>_xll.qlInterestRateIndexValueDate(Index1M,$H160)</f>
        <v>42583</v>
      </c>
      <c r="J160" s="182">
        <f>IFERROR(_xll.qlIndexFixing(Index1M,$H160,TRUE,_xll.ohTrigger(RecalcTrigger,Trigger1M)),NA())</f>
        <v>-2.7600576038187786E-3</v>
      </c>
      <c r="K160" s="44">
        <f>IFERROR(_xll.qlIndexFixing(Index3M,H160,TRUE,_xll.ohTrigger(RecalcTrigger,Trigger3M)),NA())</f>
        <v>-1.86605084008005E-3</v>
      </c>
      <c r="L160" s="44">
        <f>IFERROR(_xll.qlIndexFixing(Index6M,$H160,TRUE,_xll.ohTrigger(RecalcTrigger,Trigger6M)),NA())</f>
        <v>-7.5003734251008849E-4</v>
      </c>
      <c r="M160" s="183">
        <f>IFERROR(_xll.qlIndexFixing(Index1Y,$H160,TRUE,_xll.ohTrigger(RecalcTrigger,Trigger1Y)),NA())</f>
        <v>6.1453053817234584E-4</v>
      </c>
      <c r="N160" s="182">
        <f>IFERROR(_xll.qlIndexFixing(ONIndex1M,I160,TRUE,_xll.ohTrigger(RecalcTrigger,Trigger1M)),NA())</f>
        <v>-2.7086328462955223E-3</v>
      </c>
      <c r="O160" s="44">
        <f>IFERROR(_xll.qlIndexFixing(ONIndex3M,I160,TRUE,_xll.ohTrigger(RecalcTrigger,Trigger3M)),NA())</f>
        <v>-1.8552266139337803E-3</v>
      </c>
      <c r="P160" s="44">
        <f>IFERROR(_xll.qlIndexFixing(ONIndex6M,I160,TRUE,_xll.ohTrigger(RecalcTrigger,Trigger6M)),NA())</f>
        <v>-6.7205421671712173E-4</v>
      </c>
      <c r="Q160" s="183">
        <f>IFERROR(_xll.qlIndexFixing(ONIndex1Y,I160,TRUE,_xll.ohTrigger(RecalcTrigger,Trigger1Y)),NA())</f>
        <v>4.5493307369248726E-4</v>
      </c>
    </row>
    <row r="161" spans="2:17" x14ac:dyDescent="0.2">
      <c r="B161" s="39" t="s">
        <v>17</v>
      </c>
      <c r="D161" s="42">
        <f>_xll.qlCalendarAdvance(Calendar,$D160,B161,"f",FALSE)</f>
        <v>42580</v>
      </c>
      <c r="E161" s="177">
        <f>_xll.qlInterestRateIndexValueDate(IndexON,D161)</f>
        <v>42580</v>
      </c>
      <c r="F161" s="193">
        <f>IFERROR(_xll.qlIndexFixing(IndexON,D161,TRUE,_xll.ohTrigger(RecalcTrigger,TriggerON)),NA())</f>
        <v>-2.8927978106274566E-3</v>
      </c>
      <c r="H161" s="42">
        <f>_xll.qlCalendarAdvance(Calendar,$H160,B161,"f",FALSE)</f>
        <v>42580</v>
      </c>
      <c r="I161" s="177">
        <f>_xll.qlInterestRateIndexValueDate(Index1M,$H161)</f>
        <v>42584</v>
      </c>
      <c r="J161" s="182">
        <f>IFERROR(_xll.qlIndexFixing(Index1M,$H161,TRUE,_xll.ohTrigger(RecalcTrigger,Trigger1M)),NA())</f>
        <v>-2.7639757769247443E-3</v>
      </c>
      <c r="K161" s="44">
        <f>IFERROR(_xll.qlIndexFixing(Index3M,H161,TRUE,_xll.ohTrigger(RecalcTrigger,Trigger3M)),NA())</f>
        <v>-1.8666844425044898E-3</v>
      </c>
      <c r="L161" s="44">
        <f>IFERROR(_xll.qlIndexFixing(Index6M,$H161,TRUE,_xll.ohTrigger(RecalcTrigger,Trigger6M)),NA())</f>
        <v>-7.49992060782156E-4</v>
      </c>
      <c r="M161" s="183">
        <f>IFERROR(_xll.qlIndexFixing(Index1Y,$H161,TRUE,_xll.ohTrigger(RecalcTrigger,Trigger1Y)),NA())</f>
        <v>6.1575752644355073E-4</v>
      </c>
      <c r="N161" s="182">
        <f>IFERROR(_xll.qlIndexFixing(ONIndex1M,I161,TRUE,_xll.ohTrigger(RecalcTrigger,Trigger1M)),NA())</f>
        <v>-2.7118972011219711E-3</v>
      </c>
      <c r="O161" s="44">
        <f>IFERROR(_xll.qlIndexFixing(ONIndex3M,I161,TRUE,_xll.ohTrigger(RecalcTrigger,Trigger3M)),NA())</f>
        <v>-1.8562488899176444E-3</v>
      </c>
      <c r="P161" s="44">
        <f>IFERROR(_xll.qlIndexFixing(ONIndex6M,I161,TRUE,_xll.ohTrigger(RecalcTrigger,Trigger6M)),NA())</f>
        <v>-6.7211956444435117E-4</v>
      </c>
      <c r="Q161" s="183">
        <f>IFERROR(_xll.qlIndexFixing(ONIndex1Y,I161,TRUE,_xll.ohTrigger(RecalcTrigger,Trigger1Y)),NA())</f>
        <v>4.5519852990949516E-4</v>
      </c>
    </row>
    <row r="162" spans="2:17" x14ac:dyDescent="0.2">
      <c r="B162" s="39" t="s">
        <v>17</v>
      </c>
      <c r="D162" s="42">
        <f>_xll.qlCalendarAdvance(Calendar,$D161,B162,"f",FALSE)</f>
        <v>42583</v>
      </c>
      <c r="E162" s="177">
        <f>_xll.qlInterestRateIndexValueDate(IndexON,D162)</f>
        <v>42583</v>
      </c>
      <c r="F162" s="193">
        <f>IFERROR(_xll.qlIndexFixing(IndexON,D162,TRUE,_xll.ohTrigger(RecalcTrigger,TriggerON)),NA())</f>
        <v>-2.8937738810386193E-3</v>
      </c>
      <c r="H162" s="42">
        <f>_xll.qlCalendarAdvance(Calendar,$H161,B162,"f",FALSE)</f>
        <v>42583</v>
      </c>
      <c r="I162" s="177">
        <f>_xll.qlInterestRateIndexValueDate(Index1M,$H162)</f>
        <v>42585</v>
      </c>
      <c r="J162" s="182">
        <f>IFERROR(_xll.qlIndexFixing(Index1M,$H162,TRUE,_xll.ohTrigger(RecalcTrigger,Trigger1M)),NA())</f>
        <v>-2.7715461507428108E-3</v>
      </c>
      <c r="K162" s="44">
        <f>IFERROR(_xll.qlIndexFixing(Index3M,H162,TRUE,_xll.ohTrigger(RecalcTrigger,Trigger3M)),NA())</f>
        <v>-1.8673278808987945E-3</v>
      </c>
      <c r="L162" s="44">
        <f>IFERROR(_xll.qlIndexFixing(Index6M,$H162,TRUE,_xll.ohTrigger(RecalcTrigger,Trigger6M)),NA())</f>
        <v>-7.4995007531748585E-4</v>
      </c>
      <c r="M162" s="183">
        <f>IFERROR(_xll.qlIndexFixing(Index1Y,$H162,TRUE,_xll.ohTrigger(RecalcTrigger,Trigger1Y)),NA())</f>
        <v>6.1697441491058457E-4</v>
      </c>
      <c r="N162" s="182">
        <f>IFERROR(_xll.qlIndexFixing(ONIndex1M,I162,TRUE,_xll.ohTrigger(RecalcTrigger,Trigger1M)),NA())</f>
        <v>-2.7186937553747015E-3</v>
      </c>
      <c r="O162" s="44">
        <f>IFERROR(_xll.qlIndexFixing(ONIndex3M,I162,TRUE,_xll.ohTrigger(RecalcTrigger,Trigger3M)),NA())</f>
        <v>-1.8581891802726958E-3</v>
      </c>
      <c r="P162" s="44">
        <f>IFERROR(_xll.qlIndexFixing(ONIndex6M,I162,TRUE,_xll.ohTrigger(RecalcTrigger,Trigger6M)),NA())</f>
        <v>-6.7351204548149468E-4</v>
      </c>
      <c r="Q162" s="183">
        <f>IFERROR(_xll.qlIndexFixing(ONIndex1Y,I162,TRUE,_xll.ohTrigger(RecalcTrigger,Trigger1Y)),NA())</f>
        <v>4.5569606645479155E-4</v>
      </c>
    </row>
    <row r="163" spans="2:17" x14ac:dyDescent="0.2">
      <c r="B163" s="39" t="s">
        <v>17</v>
      </c>
      <c r="D163" s="42">
        <f>_xll.qlCalendarAdvance(Calendar,$D162,B163,"f",FALSE)</f>
        <v>42584</v>
      </c>
      <c r="E163" s="177">
        <f>_xll.qlInterestRateIndexValueDate(IndexON,D163)</f>
        <v>42584</v>
      </c>
      <c r="F163" s="193">
        <f>IFERROR(_xll.qlIndexFixing(IndexON,D163,TRUE,_xll.ohTrigger(RecalcTrigger,TriggerON)),NA())</f>
        <v>-2.89427872724346E-3</v>
      </c>
      <c r="H163" s="42">
        <f>_xll.qlCalendarAdvance(Calendar,$H162,B163,"f",FALSE)</f>
        <v>42584</v>
      </c>
      <c r="I163" s="177">
        <f>_xll.qlInterestRateIndexValueDate(Index1M,$H163)</f>
        <v>42586</v>
      </c>
      <c r="J163" s="182">
        <f>IFERROR(_xll.qlIndexFixing(Index1M,$H163,TRUE,_xll.ohTrigger(RecalcTrigger,Trigger1M)),NA())</f>
        <v>-2.7735330595141106E-3</v>
      </c>
      <c r="K163" s="44">
        <f>IFERROR(_xll.qlIndexFixing(Index3M,H163,TRUE,_xll.ohTrigger(RecalcTrigger,Trigger3M)),NA())</f>
        <v>-1.8679801571965516E-3</v>
      </c>
      <c r="L163" s="44">
        <f>IFERROR(_xll.qlIndexFixing(Index6M,$H163,TRUE,_xll.ohTrigger(RecalcTrigger,Trigger6M)),NA())</f>
        <v>-7.4901004883505757E-4</v>
      </c>
      <c r="M163" s="183">
        <f>IFERROR(_xll.qlIndexFixing(Index1Y,$H163,TRUE,_xll.ohTrigger(RecalcTrigger,Trigger1Y)),NA())</f>
        <v>6.1818252548019581E-4</v>
      </c>
      <c r="N163" s="182">
        <f>IFERROR(_xll.qlIndexFixing(ONIndex1M,I163,TRUE,_xll.ohTrigger(RecalcTrigger,Trigger1M)),NA())</f>
        <v>-2.7258263403240335E-3</v>
      </c>
      <c r="O163" s="44">
        <f>IFERROR(_xll.qlIndexFixing(ONIndex3M,I163,TRUE,_xll.ohTrigger(RecalcTrigger,Trigger3M)),NA())</f>
        <v>-1.8600536272428414E-3</v>
      </c>
      <c r="P163" s="44">
        <f>IFERROR(_xll.qlIndexFixing(ONIndex6M,I163,TRUE,_xll.ohTrigger(RecalcTrigger,Trigger6M)),NA())</f>
        <v>-6.7620502213650013E-4</v>
      </c>
      <c r="Q163" s="183">
        <f>IFERROR(_xll.qlIndexFixing(ONIndex1Y,I163,TRUE,_xll.ohTrigger(RecalcTrigger,Trigger1Y)),NA())</f>
        <v>4.5615523662334567E-4</v>
      </c>
    </row>
    <row r="164" spans="2:17" x14ac:dyDescent="0.2">
      <c r="B164" s="39" t="s">
        <v>17</v>
      </c>
      <c r="D164" s="42">
        <f>_xll.qlCalendarAdvance(Calendar,$D163,B164,"f",FALSE)</f>
        <v>42585</v>
      </c>
      <c r="E164" s="177">
        <f>_xll.qlInterestRateIndexValueDate(IndexON,D164)</f>
        <v>42585</v>
      </c>
      <c r="F164" s="193">
        <f>IFERROR(_xll.qlIndexFixing(IndexON,D164,TRUE,_xll.ohTrigger(RecalcTrigger,TriggerON)),NA())</f>
        <v>-2.8948018502683581E-3</v>
      </c>
      <c r="H164" s="42">
        <f>_xll.qlCalendarAdvance(Calendar,$H163,B164,"f",FALSE)</f>
        <v>42585</v>
      </c>
      <c r="I164" s="177">
        <f>_xll.qlInterestRateIndexValueDate(Index1M,$H164)</f>
        <v>42587</v>
      </c>
      <c r="J164" s="182">
        <f>IFERROR(_xll.qlIndexFixing(Index1M,$H164,TRUE,_xll.ohTrigger(RecalcTrigger,Trigger1M)),NA())</f>
        <v>-2.7755422213037923E-3</v>
      </c>
      <c r="K164" s="44">
        <f>IFERROR(_xll.qlIndexFixing(Index3M,H164,TRUE,_xll.ohTrigger(RecalcTrigger,Trigger3M)),NA())</f>
        <v>-1.8697000758584827E-3</v>
      </c>
      <c r="L164" s="44">
        <f>IFERROR(_xll.qlIndexFixing(Index6M,$H164,TRUE,_xll.ohTrigger(RecalcTrigger,Trigger6M)),NA())</f>
        <v>-7.4942707225459043E-4</v>
      </c>
      <c r="M164" s="183">
        <f>IFERROR(_xll.qlIndexFixing(Index1Y,$H164,TRUE,_xll.ohTrigger(RecalcTrigger,Trigger1Y)),NA())</f>
        <v>6.208634676434456E-4</v>
      </c>
      <c r="N164" s="182">
        <f>IFERROR(_xll.qlIndexFixing(ONIndex1M,I164,TRUE,_xll.ohTrigger(RecalcTrigger,Trigger1M)),NA())</f>
        <v>-2.7295331463461636E-3</v>
      </c>
      <c r="O164" s="44">
        <f>IFERROR(_xll.qlIndexFixing(ONIndex3M,I164,TRUE,_xll.ohTrigger(RecalcTrigger,Trigger3M)),NA())</f>
        <v>-1.8609333640062786E-3</v>
      </c>
      <c r="P164" s="44">
        <f>IFERROR(_xll.qlIndexFixing(ONIndex6M,I164,TRUE,_xll.ohTrigger(RecalcTrigger,Trigger6M)),NA())</f>
        <v>-6.7821733281459018E-4</v>
      </c>
      <c r="Q164" s="183">
        <f>IFERROR(_xll.qlIndexFixing(ONIndex1Y,I164,TRUE,_xll.ohTrigger(RecalcTrigger,Trigger1Y)),NA())</f>
        <v>4.5636487389089098E-4</v>
      </c>
    </row>
    <row r="165" spans="2:17" x14ac:dyDescent="0.2">
      <c r="B165" s="39" t="s">
        <v>17</v>
      </c>
      <c r="D165" s="42">
        <f>_xll.qlCalendarAdvance(Calendar,$D164,B165,"f",FALSE)</f>
        <v>42586</v>
      </c>
      <c r="E165" s="177">
        <f>_xll.qlInterestRateIndexValueDate(IndexON,D165)</f>
        <v>42586</v>
      </c>
      <c r="F165" s="193">
        <f>IFERROR(_xll.qlIndexFixing(IndexON,D165,TRUE,_xll.ohTrigger(RecalcTrigger,TriggerON)),NA())</f>
        <v>-2.8953440608647796E-3</v>
      </c>
      <c r="H165" s="42">
        <f>_xll.qlCalendarAdvance(Calendar,$H164,B165,"f",FALSE)</f>
        <v>42586</v>
      </c>
      <c r="I165" s="177">
        <f>_xll.qlInterestRateIndexValueDate(Index1M,$H165)</f>
        <v>42590</v>
      </c>
      <c r="J165" s="182">
        <f>IFERROR(_xll.qlIndexFixing(Index1M,$H165,TRUE,_xll.ohTrigger(RecalcTrigger,Trigger1M)),NA())</f>
        <v>-2.7865850158535362E-3</v>
      </c>
      <c r="K165" s="44">
        <f>IFERROR(_xll.qlIndexFixing(Index3M,H165,TRUE,_xll.ohTrigger(RecalcTrigger,Trigger3M)),NA())</f>
        <v>-1.8706571264250132E-3</v>
      </c>
      <c r="L165" s="44">
        <f>IFERROR(_xll.qlIndexFixing(Index6M,$H165,TRUE,_xll.ohTrigger(RecalcTrigger,Trigger6M)),NA())</f>
        <v>-7.4979746337505465E-4</v>
      </c>
      <c r="M165" s="183">
        <f>IFERROR(_xll.qlIndexFixing(Index1Y,$H165,TRUE,_xll.ohTrigger(RecalcTrigger,Trigger1Y)),NA())</f>
        <v>6.2295401098410837E-4</v>
      </c>
      <c r="N165" s="182">
        <f>IFERROR(_xll.qlIndexFixing(ONIndex1M,I165,TRUE,_xll.ohTrigger(RecalcTrigger,Trigger1M)),NA())</f>
        <v>-2.7333323971401313E-3</v>
      </c>
      <c r="O165" s="44">
        <f>IFERROR(_xll.qlIndexFixing(ONIndex3M,I165,TRUE,_xll.ohTrigger(RecalcTrigger,Trigger3M)),NA())</f>
        <v>-1.8617843794643818E-3</v>
      </c>
      <c r="P165" s="44">
        <f>IFERROR(_xll.qlIndexFixing(ONIndex6M,I165,TRUE,_xll.ohTrigger(RecalcTrigger,Trigger6M)),NA())</f>
        <v>-6.806399941661212E-4</v>
      </c>
      <c r="Q165" s="183">
        <f>IFERROR(_xll.qlIndexFixing(ONIndex1Y,I165,TRUE,_xll.ohTrigger(RecalcTrigger,Trigger1Y)),NA())</f>
        <v>4.5656139141314611E-4</v>
      </c>
    </row>
    <row r="166" spans="2:17" x14ac:dyDescent="0.2">
      <c r="B166" s="39" t="s">
        <v>17</v>
      </c>
      <c r="D166" s="42">
        <f>_xll.qlCalendarAdvance(Calendar,$D165,B166,"f",FALSE)</f>
        <v>42587</v>
      </c>
      <c r="E166" s="177">
        <f>_xll.qlInterestRateIndexValueDate(IndexON,D166)</f>
        <v>42587</v>
      </c>
      <c r="F166" s="193">
        <f>IFERROR(_xll.qlIndexFixing(IndexON,D166,TRUE,_xll.ohTrigger(RecalcTrigger,TriggerON)),NA())</f>
        <v>-2.8964728590263888E-3</v>
      </c>
      <c r="H166" s="42">
        <f>_xll.qlCalendarAdvance(Calendar,$H165,B166,"f",FALSE)</f>
        <v>42587</v>
      </c>
      <c r="I166" s="177">
        <f>_xll.qlInterestRateIndexValueDate(Index1M,$H166)</f>
        <v>42591</v>
      </c>
      <c r="J166" s="182">
        <f>IFERROR(_xll.qlIndexFixing(Index1M,$H166,TRUE,_xll.ohTrigger(RecalcTrigger,Trigger1M)),NA())</f>
        <v>-2.7900942944348111E-3</v>
      </c>
      <c r="K166" s="44">
        <f>IFERROR(_xll.qlIndexFixing(Index3M,H166,TRUE,_xll.ohTrigger(RecalcTrigger,Trigger3M)),NA())</f>
        <v>-1.8713380675723949E-3</v>
      </c>
      <c r="L166" s="44">
        <f>IFERROR(_xll.qlIndexFixing(Index6M,$H166,TRUE,_xll.ohTrigger(RecalcTrigger,Trigger6M)),NA())</f>
        <v>-7.4977974967389664E-4</v>
      </c>
      <c r="M166" s="183">
        <f>IFERROR(_xll.qlIndexFixing(Index1Y,$H166,TRUE,_xll.ohTrigger(RecalcTrigger,Trigger1Y)),NA())</f>
        <v>6.2413844473212037E-4</v>
      </c>
      <c r="N166" s="182">
        <f>IFERROR(_xll.qlIndexFixing(ONIndex1M,I166,TRUE,_xll.ohTrigger(RecalcTrigger,Trigger1M)),NA())</f>
        <v>-2.7372254112112415E-3</v>
      </c>
      <c r="O166" s="44">
        <f>IFERROR(_xll.qlIndexFixing(ONIndex3M,I166,TRUE,_xll.ohTrigger(RecalcTrigger,Trigger3M)),NA())</f>
        <v>-1.8626066021942833E-3</v>
      </c>
      <c r="P166" s="44">
        <f>IFERROR(_xll.qlIndexFixing(ONIndex6M,I166,TRUE,_xll.ohTrigger(RecalcTrigger,Trigger6M)),NA())</f>
        <v>-6.8347999160334183E-4</v>
      </c>
      <c r="Q166" s="183">
        <f>IFERROR(_xll.qlIndexFixing(ONIndex1Y,I166,TRUE,_xll.ohTrigger(RecalcTrigger,Trigger1Y)),NA())</f>
        <v>4.5674413715168782E-4</v>
      </c>
    </row>
    <row r="167" spans="2:17" x14ac:dyDescent="0.2">
      <c r="B167" s="39" t="s">
        <v>17</v>
      </c>
      <c r="D167" s="42">
        <f>_xll.qlCalendarAdvance(Calendar,$D166,B167,"f",FALSE)</f>
        <v>42590</v>
      </c>
      <c r="E167" s="177">
        <f>_xll.qlInterestRateIndexValueDate(IndexON,D167)</f>
        <v>42590</v>
      </c>
      <c r="F167" s="193">
        <f>IFERROR(_xll.qlIndexFixing(IndexON,D167,TRUE,_xll.ohTrigger(RecalcTrigger,TriggerON)),NA())</f>
        <v>-2.8977200023883043E-3</v>
      </c>
      <c r="H167" s="42">
        <f>_xll.qlCalendarAdvance(Calendar,$H166,B167,"f",FALSE)</f>
        <v>42590</v>
      </c>
      <c r="I167" s="177">
        <f>_xll.qlInterestRateIndexValueDate(Index1M,$H167)</f>
        <v>42592</v>
      </c>
      <c r="J167" s="182">
        <f>IFERROR(_xll.qlIndexFixing(Index1M,$H167,TRUE,_xll.ohTrigger(RecalcTrigger,Trigger1M)),NA())</f>
        <v>-2.7959761035417138E-3</v>
      </c>
      <c r="K167" s="44">
        <f>IFERROR(_xll.qlIndexFixing(Index3M,H167,TRUE,_xll.ohTrigger(RecalcTrigger,Trigger3M)),NA())</f>
        <v>-1.8720215260261397E-3</v>
      </c>
      <c r="L167" s="44">
        <f>IFERROR(_xll.qlIndexFixing(Index6M,$H167,TRUE,_xll.ohTrigger(RecalcTrigger,Trigger6M)),NA())</f>
        <v>-7.4976667784831818E-4</v>
      </c>
      <c r="M167" s="183">
        <f>IFERROR(_xll.qlIndexFixing(Index1Y,$H167,TRUE,_xll.ohTrigger(RecalcTrigger,Trigger1Y)),NA())</f>
        <v>6.2532226246045874E-4</v>
      </c>
      <c r="N167" s="182">
        <f>IFERROR(_xll.qlIndexFixing(ONIndex1M,I167,TRUE,_xll.ohTrigger(RecalcTrigger,Trigger1M)),NA())</f>
        <v>-2.7453096384455478E-3</v>
      </c>
      <c r="O167" s="44">
        <f>IFERROR(_xll.qlIndexFixing(ONIndex3M,I167,TRUE,_xll.ohTrigger(RecalcTrigger,Trigger3M)),NA())</f>
        <v>-1.864145063485978E-3</v>
      </c>
      <c r="P167" s="44">
        <f>IFERROR(_xll.qlIndexFixing(ONIndex6M,I167,TRUE,_xll.ohTrigger(RecalcTrigger,Trigger6M)),NA())</f>
        <v>-6.9058471292127166E-4</v>
      </c>
      <c r="Q167" s="183">
        <f>IFERROR(_xll.qlIndexFixing(ONIndex1Y,I167,TRUE,_xll.ohTrigger(RecalcTrigger,Trigger1Y)),NA())</f>
        <v>4.5706104341292075E-4</v>
      </c>
    </row>
    <row r="168" spans="2:17" x14ac:dyDescent="0.2">
      <c r="B168" s="39" t="s">
        <v>17</v>
      </c>
      <c r="D168" s="42">
        <f>_xll.qlCalendarAdvance(Calendar,$D167,B168,"f",FALSE)</f>
        <v>42591</v>
      </c>
      <c r="E168" s="177">
        <f>_xll.qlInterestRateIndexValueDate(IndexON,D168)</f>
        <v>42591</v>
      </c>
      <c r="F168" s="193">
        <f>IFERROR(_xll.qlIndexFixing(IndexON,D168,TRUE,_xll.ohTrigger(RecalcTrigger,TriggerON)),NA())</f>
        <v>-2.898369817709856E-3</v>
      </c>
      <c r="H168" s="42">
        <f>_xll.qlCalendarAdvance(Calendar,$H167,B168,"f",FALSE)</f>
        <v>42591</v>
      </c>
      <c r="I168" s="177">
        <f>_xll.qlInterestRateIndexValueDate(Index1M,$H168)</f>
        <v>42593</v>
      </c>
      <c r="J168" s="182">
        <f>IFERROR(_xll.qlIndexFixing(Index1M,$H168,TRUE,_xll.ohTrigger(RecalcTrigger,Trigger1M)),NA())</f>
        <v>-2.7979549630910427E-3</v>
      </c>
      <c r="K168" s="44">
        <f>IFERROR(_xll.qlIndexFixing(Index3M,H168,TRUE,_xll.ohTrigger(RecalcTrigger,Trigger3M)),NA())</f>
        <v>-1.8727063929840674E-3</v>
      </c>
      <c r="L168" s="44">
        <f>IFERROR(_xll.qlIndexFixing(Index6M,$H168,TRUE,_xll.ohTrigger(RecalcTrigger,Trigger6M)),NA())</f>
        <v>-7.4905857033907657E-4</v>
      </c>
      <c r="M168" s="183">
        <f>IFERROR(_xll.qlIndexFixing(Index1Y,$H168,TRUE,_xll.ohTrigger(RecalcTrigger,Trigger1Y)),NA())</f>
        <v>6.2650686288894832E-4</v>
      </c>
      <c r="N168" s="182">
        <f>IFERROR(_xll.qlIndexFixing(ONIndex1M,I168,TRUE,_xll.ohTrigger(RecalcTrigger,Trigger1M)),NA())</f>
        <v>-2.7537614629391527E-3</v>
      </c>
      <c r="O168" s="44">
        <f>IFERROR(_xll.qlIndexFixing(ONIndex3M,I168,TRUE,_xll.ohTrigger(RecalcTrigger,Trigger3M)),NA())</f>
        <v>-1.8656061436095328E-3</v>
      </c>
      <c r="P168" s="44">
        <f>IFERROR(_xll.qlIndexFixing(ONIndex6M,I168,TRUE,_xll.ohTrigger(RecalcTrigger,Trigger6M)),NA())</f>
        <v>-6.9915306408319111E-4</v>
      </c>
      <c r="Q168" s="183">
        <f>IFERROR(_xll.qlIndexFixing(ONIndex1Y,I168,TRUE,_xll.ohTrigger(RecalcTrigger,Trigger1Y)),NA())</f>
        <v>4.5732436349865679E-4</v>
      </c>
    </row>
    <row r="169" spans="2:17" x14ac:dyDescent="0.2">
      <c r="B169" s="39" t="s">
        <v>17</v>
      </c>
      <c r="D169" s="42">
        <f>_xll.qlCalendarAdvance(Calendar,$D168,B169,"f",FALSE)</f>
        <v>42592</v>
      </c>
      <c r="E169" s="177">
        <f>_xll.qlInterestRateIndexValueDate(IndexON,D169)</f>
        <v>42592</v>
      </c>
      <c r="F169" s="193">
        <f>IFERROR(_xll.qlIndexFixing(IndexON,D169,TRUE,_xll.ohTrigger(RecalcTrigger,TriggerON)),NA())</f>
        <v>-2.8990435867504161E-3</v>
      </c>
      <c r="H169" s="42">
        <f>_xll.qlCalendarAdvance(Calendar,$H168,B169,"f",FALSE)</f>
        <v>42592</v>
      </c>
      <c r="I169" s="177">
        <f>_xll.qlInterestRateIndexValueDate(Index1M,$H169)</f>
        <v>42594</v>
      </c>
      <c r="J169" s="182">
        <f>IFERROR(_xll.qlIndexFixing(Index1M,$H169,TRUE,_xll.ohTrigger(RecalcTrigger,Trigger1M)),NA())</f>
        <v>-2.7999352699325359E-3</v>
      </c>
      <c r="K169" s="44">
        <f>IFERROR(_xll.qlIndexFixing(Index3M,H169,TRUE,_xll.ohTrigger(RecalcTrigger,Trigger3M)),NA())</f>
        <v>-1.8745054873752739E-3</v>
      </c>
      <c r="L169" s="44">
        <f>IFERROR(_xll.qlIndexFixing(Index6M,$H169,TRUE,_xll.ohTrigger(RecalcTrigger,Trigger6M)),NA())</f>
        <v>-7.4941447194806256E-4</v>
      </c>
      <c r="M169" s="183">
        <f>IFERROR(_xll.qlIndexFixing(Index1Y,$H169,TRUE,_xll.ohTrigger(RecalcTrigger,Trigger1Y)),NA())</f>
        <v>6.2913783259752596E-4</v>
      </c>
      <c r="N169" s="182">
        <f>IFERROR(_xll.qlIndexFixing(ONIndex1M,I169,TRUE,_xll.ohTrigger(RecalcTrigger,Trigger1M)),NA())</f>
        <v>-2.7581430657797057E-3</v>
      </c>
      <c r="O169" s="44">
        <f>IFERROR(_xll.qlIndexFixing(ONIndex3M,I169,TRUE,_xll.ohTrigger(RecalcTrigger,Trigger3M)),NA())</f>
        <v>-1.8662833355520547E-3</v>
      </c>
      <c r="P169" s="44">
        <f>IFERROR(_xll.qlIndexFixing(ONIndex6M,I169,TRUE,_xll.ohTrigger(RecalcTrigger,Trigger6M)),NA())</f>
        <v>-7.0418453224529998E-4</v>
      </c>
      <c r="Q169" s="183">
        <f>IFERROR(_xll.qlIndexFixing(ONIndex1Y,I169,TRUE,_xll.ohTrigger(RecalcTrigger,Trigger1Y)),NA())</f>
        <v>4.574284710212595E-4</v>
      </c>
    </row>
    <row r="170" spans="2:17" x14ac:dyDescent="0.2">
      <c r="B170" s="39" t="s">
        <v>17</v>
      </c>
      <c r="D170" s="42">
        <f>_xll.qlCalendarAdvance(Calendar,$D169,B170,"f",FALSE)</f>
        <v>42593</v>
      </c>
      <c r="E170" s="177">
        <f>_xll.qlInterestRateIndexValueDate(IndexON,D170)</f>
        <v>42593</v>
      </c>
      <c r="F170" s="193">
        <f>IFERROR(_xll.qlIndexFixing(IndexON,D170,TRUE,_xll.ohTrigger(RecalcTrigger,TriggerON)),NA())</f>
        <v>-2.8997421206211627E-3</v>
      </c>
      <c r="H170" s="42">
        <f>_xll.qlCalendarAdvance(Calendar,$H169,B170,"f",FALSE)</f>
        <v>42593</v>
      </c>
      <c r="I170" s="177">
        <f>_xll.qlInterestRateIndexValueDate(Index1M,$H170)</f>
        <v>42597</v>
      </c>
      <c r="J170" s="182">
        <f>IFERROR(_xll.qlIndexFixing(Index1M,$H170,TRUE,_xll.ohTrigger(RecalcTrigger,Trigger1M)),NA())</f>
        <v>-2.8084790390208742E-3</v>
      </c>
      <c r="K170" s="44">
        <f>IFERROR(_xll.qlIndexFixing(Index3M,H170,TRUE,_xll.ohTrigger(RecalcTrigger,Trigger3M)),NA())</f>
        <v>-1.8754372162468047E-3</v>
      </c>
      <c r="L170" s="44">
        <f>IFERROR(_xll.qlIndexFixing(Index6M,$H170,TRUE,_xll.ohTrigger(RecalcTrigger,Trigger6M)),NA())</f>
        <v>-7.4977481647287502E-4</v>
      </c>
      <c r="M170" s="183">
        <f>IFERROR(_xll.qlIndexFixing(Index1Y,$H170,TRUE,_xll.ohTrigger(RecalcTrigger,Trigger1Y)),NA())</f>
        <v>6.312814500538164E-4</v>
      </c>
      <c r="N170" s="182">
        <f>IFERROR(_xll.qlIndexFixing(ONIndex1M,I170,TRUE,_xll.ohTrigger(RecalcTrigger,Trigger1M)),NA())</f>
        <v>-2.7626263412106056E-3</v>
      </c>
      <c r="O170" s="44">
        <f>IFERROR(_xll.qlIndexFixing(ONIndex3M,I170,TRUE,_xll.ohTrigger(RecalcTrigger,Trigger3M)),NA())</f>
        <v>-1.8669313077479543E-3</v>
      </c>
      <c r="P170" s="44">
        <f>IFERROR(_xll.qlIndexFixing(ONIndex6M,I170,TRUE,_xll.ohTrigger(RecalcTrigger,Trigger6M)),NA())</f>
        <v>-7.0967525252374486E-4</v>
      </c>
      <c r="Q170" s="183">
        <f>IFERROR(_xll.qlIndexFixing(ONIndex1Y,I170,TRUE,_xll.ohTrigger(RecalcTrigger,Trigger1Y)),NA())</f>
        <v>4.575148950092256E-4</v>
      </c>
    </row>
    <row r="171" spans="2:17" x14ac:dyDescent="0.2">
      <c r="B171" s="39" t="s">
        <v>17</v>
      </c>
      <c r="D171" s="42">
        <f>_xll.qlCalendarAdvance(Calendar,$D170,B171,"f",FALSE)</f>
        <v>42594</v>
      </c>
      <c r="E171" s="177">
        <f>_xll.qlInterestRateIndexValueDate(IndexON,D171)</f>
        <v>42594</v>
      </c>
      <c r="F171" s="193">
        <f>IFERROR(_xll.qlIndexFixing(IndexON,D171,TRUE,_xll.ohTrigger(RecalcTrigger,TriggerON)),NA())</f>
        <v>-2.9012024129215774E-3</v>
      </c>
      <c r="H171" s="42">
        <f>_xll.qlCalendarAdvance(Calendar,$H170,B171,"f",FALSE)</f>
        <v>42594</v>
      </c>
      <c r="I171" s="177">
        <f>_xll.qlInterestRateIndexValueDate(Index1M,$H171)</f>
        <v>42598</v>
      </c>
      <c r="J171" s="182">
        <f>IFERROR(_xll.qlIndexFixing(Index1M,$H171,TRUE,_xll.ohTrigger(RecalcTrigger,Trigger1M)),NA())</f>
        <v>-2.8109777679027445E-3</v>
      </c>
      <c r="K171" s="44">
        <f>IFERROR(_xll.qlIndexFixing(Index3M,H171,TRUE,_xll.ohTrigger(RecalcTrigger,Trigger3M)),NA())</f>
        <v>-1.8761119400966398E-3</v>
      </c>
      <c r="L171" s="44">
        <f>IFERROR(_xll.qlIndexFixing(Index6M,$H171,TRUE,_xll.ohTrigger(RecalcTrigger,Trigger6M)),NA())</f>
        <v>-7.4979168899886011E-4</v>
      </c>
      <c r="M171" s="183">
        <f>IFERROR(_xll.qlIndexFixing(Index1Y,$H171,TRUE,_xll.ohTrigger(RecalcTrigger,Trigger1Y)),NA())</f>
        <v>6.3249132883859091E-4</v>
      </c>
      <c r="N171" s="182">
        <f>IFERROR(_xll.qlIndexFixing(ONIndex1M,I171,TRUE,_xll.ohTrigger(RecalcTrigger,Trigger1M)),NA())</f>
        <v>-2.767212607297509E-3</v>
      </c>
      <c r="O171" s="44">
        <f>IFERROR(_xll.qlIndexFixing(ONIndex3M,I171,TRUE,_xll.ohTrigger(RecalcTrigger,Trigger3M)),NA())</f>
        <v>-1.8675499891740444E-3</v>
      </c>
      <c r="P171" s="44">
        <f>IFERROR(_xll.qlIndexFixing(ONIndex6M,I171,TRUE,_xll.ohTrigger(RecalcTrigger,Trigger6M)),NA())</f>
        <v>-7.1563221037074243E-4</v>
      </c>
      <c r="Q171" s="183">
        <f>IFERROR(_xll.qlIndexFixing(ONIndex1Y,I171,TRUE,_xll.ohTrigger(RecalcTrigger,Trigger1Y)),NA())</f>
        <v>4.5758298326425972E-4</v>
      </c>
    </row>
    <row r="172" spans="2:17" x14ac:dyDescent="0.2">
      <c r="B172" s="39" t="s">
        <v>17</v>
      </c>
      <c r="D172" s="42">
        <f>_xll.qlCalendarAdvance(Calendar,$D171,B172,"f",FALSE)</f>
        <v>42597</v>
      </c>
      <c r="E172" s="177">
        <f>_xll.qlInterestRateIndexValueDate(IndexON,D172)</f>
        <v>42597</v>
      </c>
      <c r="F172" s="193">
        <f>IFERROR(_xll.qlIndexFixing(IndexON,D172,TRUE,_xll.ohTrigger(RecalcTrigger,TriggerON)),NA())</f>
        <v>-2.902800126789451E-3</v>
      </c>
      <c r="H172" s="42">
        <f>_xll.qlCalendarAdvance(Calendar,$H171,B172,"f",FALSE)</f>
        <v>42597</v>
      </c>
      <c r="I172" s="177">
        <f>_xll.qlInterestRateIndexValueDate(Index1M,$H172)</f>
        <v>42599</v>
      </c>
      <c r="J172" s="182">
        <f>IFERROR(_xll.qlIndexFixing(Index1M,$H172,TRUE,_xll.ohTrigger(RecalcTrigger,Trigger1M)),NA())</f>
        <v>-2.8140254633339397E-3</v>
      </c>
      <c r="K172" s="44">
        <f>IFERROR(_xll.qlIndexFixing(Index3M,H172,TRUE,_xll.ohTrigger(RecalcTrigger,Trigger3M)),NA())</f>
        <v>-1.8767810874685E-3</v>
      </c>
      <c r="L172" s="44">
        <f>IFERROR(_xll.qlIndexFixing(Index6M,$H172,TRUE,_xll.ohTrigger(RecalcTrigger,Trigger6M)),NA())</f>
        <v>-7.498137486523118E-4</v>
      </c>
      <c r="M172" s="183">
        <f>IFERROR(_xll.qlIndexFixing(Index1Y,$H172,TRUE,_xll.ohTrigger(RecalcTrigger,Trigger1Y)),NA())</f>
        <v>6.3371061308125742E-4</v>
      </c>
      <c r="N172" s="182">
        <f>IFERROR(_xll.qlIndexFixing(ONIndex1M,I172,TRUE,_xll.ohTrigger(RecalcTrigger,Trigger1M)),NA())</f>
        <v>-2.7767136154643879E-3</v>
      </c>
      <c r="O172" s="44">
        <f>IFERROR(_xll.qlIndexFixing(ONIndex3M,I172,TRUE,_xll.ohTrigger(RecalcTrigger,Trigger3M)),NA())</f>
        <v>-1.8686796594380439E-3</v>
      </c>
      <c r="P172" s="44">
        <f>IFERROR(_xll.qlIndexFixing(ONIndex6M,I172,TRUE,_xll.ohTrigger(RecalcTrigger,Trigger6M)),NA())</f>
        <v>-7.2913370537275313E-4</v>
      </c>
      <c r="Q172" s="183">
        <f>IFERROR(_xll.qlIndexFixing(ONIndex1Y,I172,TRUE,_xll.ohTrigger(RecalcTrigger,Trigger1Y)),NA())</f>
        <v>4.5765536325959033E-4</v>
      </c>
    </row>
    <row r="173" spans="2:17" x14ac:dyDescent="0.2">
      <c r="B173" s="39" t="s">
        <v>17</v>
      </c>
      <c r="D173" s="42">
        <f>_xll.qlCalendarAdvance(Calendar,$D172,B173,"f",FALSE)</f>
        <v>42598</v>
      </c>
      <c r="E173" s="177">
        <f>_xll.qlInterestRateIndexValueDate(IndexON,D173)</f>
        <v>42598</v>
      </c>
      <c r="F173" s="193">
        <f>IFERROR(_xll.qlIndexFixing(IndexON,D173,TRUE,_xll.ohTrigger(RecalcTrigger,TriggerON)),NA())</f>
        <v>-2.9036346509991873E-3</v>
      </c>
      <c r="H173" s="42">
        <f>_xll.qlCalendarAdvance(Calendar,$H172,B173,"f",FALSE)</f>
        <v>42598</v>
      </c>
      <c r="I173" s="177">
        <f>_xll.qlInterestRateIndexValueDate(Index1M,$H173)</f>
        <v>42600</v>
      </c>
      <c r="J173" s="182">
        <f>IFERROR(_xll.qlIndexFixing(Index1M,$H173,TRUE,_xll.ohTrigger(RecalcTrigger,Trigger1M)),NA())</f>
        <v>-2.8156532931163103E-3</v>
      </c>
      <c r="K173" s="44">
        <f>IFERROR(_xll.qlIndexFixing(Index3M,H173,TRUE,_xll.ohTrigger(RecalcTrigger,Trigger3M)),NA())</f>
        <v>-1.8774434388318217E-3</v>
      </c>
      <c r="L173" s="44">
        <f>IFERROR(_xll.qlIndexFixing(Index6M,$H173,TRUE,_xll.ohTrigger(RecalcTrigger,Trigger6M)),NA())</f>
        <v>-7.4957410463497465E-4</v>
      </c>
      <c r="M173" s="183">
        <f>IFERROR(_xll.qlIndexFixing(Index1Y,$H173,TRUE,_xll.ohTrigger(RecalcTrigger,Trigger1Y)),NA())</f>
        <v>6.3494077831646929E-4</v>
      </c>
      <c r="N173" s="182">
        <f>IFERROR(_xll.qlIndexFixing(ONIndex1M,I173,TRUE,_xll.ohTrigger(RecalcTrigger,Trigger1M)),NA())</f>
        <v>-2.7865590684506003E-3</v>
      </c>
      <c r="O173" s="44">
        <f>IFERROR(_xll.qlIndexFixing(ONIndex3M,I173,TRUE,_xll.ohTrigger(RecalcTrigger,Trigger3M)),NA())</f>
        <v>-1.8697259802014088E-3</v>
      </c>
      <c r="P173" s="44">
        <f>IFERROR(_xll.qlIndexFixing(ONIndex6M,I173,TRUE,_xll.ohTrigger(RecalcTrigger,Trigger6M)),NA())</f>
        <v>-7.4411956704434346E-4</v>
      </c>
      <c r="Q173" s="183">
        <f>IFERROR(_xll.qlIndexFixing(ONIndex1Y,I173,TRUE,_xll.ohTrigger(RecalcTrigger,Trigger1Y)),NA())</f>
        <v>4.576589412241816E-4</v>
      </c>
    </row>
    <row r="174" spans="2:17" x14ac:dyDescent="0.2">
      <c r="B174" s="39" t="s">
        <v>17</v>
      </c>
      <c r="D174" s="42">
        <f>_xll.qlCalendarAdvance(Calendar,$D173,B174,"f",FALSE)</f>
        <v>42599</v>
      </c>
      <c r="E174" s="177">
        <f>_xll.qlInterestRateIndexValueDate(IndexON,D174)</f>
        <v>42599</v>
      </c>
      <c r="F174" s="193">
        <f>IFERROR(_xll.qlIndexFixing(IndexON,D174,TRUE,_xll.ohTrigger(RecalcTrigger,TriggerON)),NA())</f>
        <v>-2.9044988063064991E-3</v>
      </c>
      <c r="H174" s="42">
        <f>_xll.qlCalendarAdvance(Calendar,$H173,B174,"f",FALSE)</f>
        <v>42599</v>
      </c>
      <c r="I174" s="177">
        <f>_xll.qlInterestRateIndexValueDate(Index1M,$H174)</f>
        <v>42601</v>
      </c>
      <c r="J174" s="182">
        <f>IFERROR(_xll.qlIndexFixing(Index1M,$H174,TRUE,_xll.ohTrigger(RecalcTrigger,Trigger1M)),NA())</f>
        <v>-2.8172375511493369E-3</v>
      </c>
      <c r="K174" s="44">
        <f>IFERROR(_xll.qlIndexFixing(Index3M,H174,TRUE,_xll.ohTrigger(RecalcTrigger,Trigger3M)),NA())</f>
        <v>-1.8791249384756379E-3</v>
      </c>
      <c r="L174" s="44">
        <f>IFERROR(_xll.qlIndexFixing(Index6M,$H174,TRUE,_xll.ohTrigger(RecalcTrigger,Trigger6M)),NA())</f>
        <v>-7.4975906475532427E-4</v>
      </c>
      <c r="M174" s="183">
        <f>IFERROR(_xll.qlIndexFixing(Index1Y,$H174,TRUE,_xll.ohTrigger(RecalcTrigger,Trigger1Y)),NA())</f>
        <v>6.3772636817137113E-4</v>
      </c>
      <c r="N174" s="182">
        <f>IFERROR(_xll.qlIndexFixing(ONIndex1M,I174,TRUE,_xll.ohTrigger(RecalcTrigger,Trigger1M)),NA())</f>
        <v>-2.7913490309972033E-3</v>
      </c>
      <c r="O174" s="44">
        <f>IFERROR(_xll.qlIndexFixing(ONIndex3M,I174,TRUE,_xll.ohTrigger(RecalcTrigger,Trigger3M)),NA())</f>
        <v>-1.8701705884316411E-3</v>
      </c>
      <c r="P174" s="44">
        <f>IFERROR(_xll.qlIndexFixing(ONIndex6M,I174,TRUE,_xll.ohTrigger(RecalcTrigger,Trigger6M)),NA())</f>
        <v>-7.5165243545338711E-4</v>
      </c>
      <c r="Q174" s="183">
        <f>IFERROR(_xll.qlIndexFixing(ONIndex1Y,I174,TRUE,_xll.ohTrigger(RecalcTrigger,Trigger1Y)),NA())</f>
        <v>4.5762557191686426E-4</v>
      </c>
    </row>
    <row r="175" spans="2:17" x14ac:dyDescent="0.2">
      <c r="B175" s="39" t="s">
        <v>17</v>
      </c>
      <c r="D175" s="42">
        <f>_xll.qlCalendarAdvance(Calendar,$D174,B175,"f",FALSE)</f>
        <v>42600</v>
      </c>
      <c r="E175" s="177">
        <f>_xll.qlInterestRateIndexValueDate(IndexON,D175)</f>
        <v>42600</v>
      </c>
      <c r="F175" s="193">
        <f>IFERROR(_xll.qlIndexFixing(IndexON,D175,TRUE,_xll.ohTrigger(RecalcTrigger,TriggerON)),NA())</f>
        <v>-2.9053934035827567E-3</v>
      </c>
      <c r="H175" s="42">
        <f>_xll.qlCalendarAdvance(Calendar,$H174,B175,"f",FALSE)</f>
        <v>42600</v>
      </c>
      <c r="I175" s="177">
        <f>_xll.qlInterestRateIndexValueDate(Index1M,$H175)</f>
        <v>42604</v>
      </c>
      <c r="J175" s="182">
        <f>IFERROR(_xll.qlIndexFixing(Index1M,$H175,TRUE,_xll.ohTrigger(RecalcTrigger,Trigger1M)),NA())</f>
        <v>-2.8213533324109477E-3</v>
      </c>
      <c r="K175" s="44">
        <f>IFERROR(_xll.qlIndexFixing(Index3M,H175,TRUE,_xll.ohTrigger(RecalcTrigger,Trigger3M)),NA())</f>
        <v>-1.8800000001979072E-3</v>
      </c>
      <c r="L175" s="44">
        <f>IFERROR(_xll.qlIndexFixing(Index6M,$H175,TRUE,_xll.ohTrigger(RecalcTrigger,Trigger6M)),NA())</f>
        <v>-7.5000000001208161E-4</v>
      </c>
      <c r="M175" s="183">
        <f>IFERROR(_xll.qlIndexFixing(Index1Y,$H175,TRUE,_xll.ohTrigger(RecalcTrigger,Trigger1Y)),NA())</f>
        <v>6.3999999999587065E-4</v>
      </c>
      <c r="N175" s="182">
        <f>IFERROR(_xll.qlIndexFixing(ONIndex1M,I175,TRUE,_xll.ohTrigger(RecalcTrigger,Trigger1M)),NA())</f>
        <v>-2.7959139557554025E-3</v>
      </c>
      <c r="O175" s="44">
        <f>IFERROR(_xll.qlIndexFixing(ONIndex3M,I175,TRUE,_xll.ohTrigger(RecalcTrigger,Trigger3M)),NA())</f>
        <v>-1.8705585342271291E-3</v>
      </c>
      <c r="P175" s="44">
        <f>IFERROR(_xll.qlIndexFixing(ONIndex6M,I175,TRUE,_xll.ohTrigger(RecalcTrigger,Trigger6M)),NA())</f>
        <v>-7.588206397235453E-4</v>
      </c>
      <c r="Q175" s="183">
        <f>IFERROR(_xll.qlIndexFixing(ONIndex1Y,I175,TRUE,_xll.ohTrigger(RecalcTrigger,Trigger1Y)),NA())</f>
        <v>4.5756995520562782E-4</v>
      </c>
    </row>
    <row r="176" spans="2:17" x14ac:dyDescent="0.2">
      <c r="B176" s="39" t="s">
        <v>17</v>
      </c>
      <c r="D176" s="42">
        <f>_xll.qlCalendarAdvance(Calendar,$D175,B176,"f",FALSE)</f>
        <v>42601</v>
      </c>
      <c r="E176" s="177">
        <f>_xll.qlInterestRateIndexValueDate(IndexON,D176)</f>
        <v>42601</v>
      </c>
      <c r="F176" s="193">
        <f>IFERROR(_xll.qlIndexFixing(IndexON,D176,TRUE,_xll.ohTrigger(RecalcTrigger,TriggerON)),NA())</f>
        <v>-2.9072646486216769E-3</v>
      </c>
      <c r="H176" s="42">
        <f>_xll.qlCalendarAdvance(Calendar,$H175,B176,"f",FALSE)</f>
        <v>42601</v>
      </c>
      <c r="I176" s="177">
        <f>_xll.qlInterestRateIndexValueDate(Index1M,$H176)</f>
        <v>42605</v>
      </c>
      <c r="J176" s="182">
        <f>IFERROR(_xll.qlIndexFixing(Index1M,$H176,TRUE,_xll.ohTrigger(RecalcTrigger,Trigger1M)),NA())</f>
        <v>-2.8222027849424888E-3</v>
      </c>
      <c r="K176" s="44">
        <f>IFERROR(_xll.qlIndexFixing(Index3M,H176,TRUE,_xll.ohTrigger(RecalcTrigger,Trigger3M)),NA())</f>
        <v>-1.8806099958432068E-3</v>
      </c>
      <c r="L176" s="44">
        <f>IFERROR(_xll.qlIndexFixing(Index6M,$H176,TRUE,_xll.ohTrigger(RecalcTrigger,Trigger6M)),NA())</f>
        <v>-7.5004363608987623E-4</v>
      </c>
      <c r="M176" s="183">
        <f>IFERROR(_xll.qlIndexFixing(Index1Y,$H176,TRUE,_xll.ohTrigger(RecalcTrigger,Trigger1Y)),NA())</f>
        <v>6.4130607749254571E-4</v>
      </c>
      <c r="N176" s="182">
        <f>IFERROR(_xll.qlIndexFixing(ONIndex1M,I176,TRUE,_xll.ohTrigger(RecalcTrigger,Trigger1M)),NA())</f>
        <v>-2.8002498075130333E-3</v>
      </c>
      <c r="O176" s="44">
        <f>IFERROR(_xll.qlIndexFixing(ONIndex3M,I176,TRUE,_xll.ohTrigger(RecalcTrigger,Trigger3M)),NA())</f>
        <v>-1.8708893170282792E-3</v>
      </c>
      <c r="P176" s="44">
        <f>IFERROR(_xll.qlIndexFixing(ONIndex6M,I176,TRUE,_xll.ohTrigger(RecalcTrigger,Trigger6M)),NA())</f>
        <v>-7.65617256193174E-4</v>
      </c>
      <c r="Q176" s="183">
        <f>IFERROR(_xll.qlIndexFixing(ONIndex1Y,I176,TRUE,_xll.ohTrigger(RecalcTrigger,Trigger1Y)),NA())</f>
        <v>4.5749143913198509E-4</v>
      </c>
    </row>
    <row r="177" spans="2:17" x14ac:dyDescent="0.2">
      <c r="B177" s="39" t="s">
        <v>17</v>
      </c>
      <c r="D177" s="42">
        <f>_xll.qlCalendarAdvance(Calendar,$D176,B177,"f",FALSE)</f>
        <v>42604</v>
      </c>
      <c r="E177" s="177">
        <f>_xll.qlInterestRateIndexValueDate(IndexON,D177)</f>
        <v>42604</v>
      </c>
      <c r="F177" s="193">
        <f>IFERROR(_xll.qlIndexFixing(IndexON,D177,TRUE,_xll.ohTrigger(RecalcTrigger,TriggerON)),NA())</f>
        <v>-2.9092924347207116E-3</v>
      </c>
      <c r="H177" s="42">
        <f>_xll.qlCalendarAdvance(Calendar,$H176,B177,"f",FALSE)</f>
        <v>42604</v>
      </c>
      <c r="I177" s="177">
        <f>_xll.qlInterestRateIndexValueDate(Index1M,$H177)</f>
        <v>42606</v>
      </c>
      <c r="J177" s="182">
        <f>IFERROR(_xll.qlIndexFixing(Index1M,$H177,TRUE,_xll.ohTrigger(RecalcTrigger,Trigger1M)),NA())</f>
        <v>-2.8217346491339742E-3</v>
      </c>
      <c r="K177" s="44">
        <f>IFERROR(_xll.qlIndexFixing(Index3M,H177,TRUE,_xll.ohTrigger(RecalcTrigger,Trigger3M)),NA())</f>
        <v>-1.8812065642265956E-3</v>
      </c>
      <c r="L177" s="44">
        <f>IFERROR(_xll.qlIndexFixing(Index6M,$H177,TRUE,_xll.ohTrigger(RecalcTrigger,Trigger6M)),NA())</f>
        <v>-7.5008126271517003E-4</v>
      </c>
      <c r="M177" s="183">
        <f>IFERROR(_xll.qlIndexFixing(Index1Y,$H177,TRUE,_xll.ohTrigger(RecalcTrigger,Trigger1Y)),NA())</f>
        <v>6.4263038277825228E-4</v>
      </c>
      <c r="N177" s="182">
        <f>IFERROR(_xll.qlIndexFixing(ONIndex1M,I177,TRUE,_xll.ohTrigger(RecalcTrigger,Trigger1M)),NA())</f>
        <v>-2.8081158530479655E-3</v>
      </c>
      <c r="O177" s="44">
        <f>IFERROR(_xll.qlIndexFixing(ONIndex3M,I177,TRUE,_xll.ohTrigger(RecalcTrigger,Trigger3M)),NA())</f>
        <v>-1.8713481088727946E-3</v>
      </c>
      <c r="P177" s="44">
        <f>IFERROR(_xll.qlIndexFixing(ONIndex6M,I177,TRUE,_xll.ohTrigger(RecalcTrigger,Trigger6M)),NA())</f>
        <v>-7.7793556444660794E-4</v>
      </c>
      <c r="Q177" s="183">
        <f>IFERROR(_xll.qlIndexFixing(ONIndex1Y,I177,TRUE,_xll.ohTrigger(RecalcTrigger,Trigger1Y)),NA())</f>
        <v>4.5725539618679534E-4</v>
      </c>
    </row>
    <row r="178" spans="2:17" x14ac:dyDescent="0.2">
      <c r="B178" s="39" t="s">
        <v>17</v>
      </c>
      <c r="D178" s="42">
        <f>_xll.qlCalendarAdvance(Calendar,$D177,B178,"f",FALSE)</f>
        <v>42605</v>
      </c>
      <c r="E178" s="177">
        <f>_xll.qlInterestRateIndexValueDate(IndexON,D178)</f>
        <v>42605</v>
      </c>
      <c r="F178" s="193">
        <f>IFERROR(_xll.qlIndexFixing(IndexON,D178,TRUE,_xll.ohTrigger(RecalcTrigger,TriggerON)),NA())</f>
        <v>-2.9103514081496584E-3</v>
      </c>
      <c r="H178" s="42">
        <f>_xll.qlCalendarAdvance(Calendar,$H177,B178,"f",FALSE)</f>
        <v>42605</v>
      </c>
      <c r="I178" s="177">
        <f>_xll.qlInterestRateIndexValueDate(Index1M,$H178)</f>
        <v>42607</v>
      </c>
      <c r="J178" s="182">
        <f>IFERROR(_xll.qlIndexFixing(Index1M,$H178,TRUE,_xll.ohTrigger(RecalcTrigger,Trigger1M)),NA())</f>
        <v>-2.8225634670368815E-3</v>
      </c>
      <c r="K178" s="44">
        <f>IFERROR(_xll.qlIndexFixing(Index3M,H178,TRUE,_xll.ohTrigger(RecalcTrigger,Trigger3M)),NA())</f>
        <v>-1.8817890389072577E-3</v>
      </c>
      <c r="L178" s="44">
        <f>IFERROR(_xll.qlIndexFixing(Index6M,$H178,TRUE,_xll.ohTrigger(RecalcTrigger,Trigger6M)),NA())</f>
        <v>-7.5032839514266303E-4</v>
      </c>
      <c r="M178" s="183">
        <f>IFERROR(_xll.qlIndexFixing(Index1Y,$H178,TRUE,_xll.ohTrigger(RecalcTrigger,Trigger1Y)),NA())</f>
        <v>6.4397359150364906E-4</v>
      </c>
      <c r="N178" s="182">
        <f>IFERROR(_xll.qlIndexFixing(ONIndex1M,I178,TRUE,_xll.ohTrigger(RecalcTrigger,Trigger1M)),NA())</f>
        <v>-2.8152217770571752E-3</v>
      </c>
      <c r="O178" s="44">
        <f>IFERROR(_xll.qlIndexFixing(ONIndex3M,I178,TRUE,_xll.ohTrigger(RecalcTrigger,Trigger3M)),NA())</f>
        <v>-1.871630807097624E-3</v>
      </c>
      <c r="P178" s="44">
        <f>IFERROR(_xll.qlIndexFixing(ONIndex6M,I178,TRUE,_xll.ohTrigger(RecalcTrigger,Trigger6M)),NA())</f>
        <v>-7.8894937403095611E-4</v>
      </c>
      <c r="Q178" s="183">
        <f>IFERROR(_xll.qlIndexFixing(ONIndex1Y,I178,TRUE,_xll.ohTrigger(RecalcTrigger,Trigger1Y)),NA())</f>
        <v>4.5693534044488615E-4</v>
      </c>
    </row>
    <row r="179" spans="2:17" x14ac:dyDescent="0.2">
      <c r="B179" s="39" t="s">
        <v>17</v>
      </c>
      <c r="D179" s="42">
        <f>_xll.qlCalendarAdvance(Calendar,$D178,B179,"f",FALSE)</f>
        <v>42606</v>
      </c>
      <c r="E179" s="177">
        <f>_xll.qlInterestRateIndexValueDate(IndexON,D179)</f>
        <v>42606</v>
      </c>
      <c r="F179" s="193">
        <f>IFERROR(_xll.qlIndexFixing(IndexON,D179,TRUE,_xll.ohTrigger(RecalcTrigger,TriggerON)),NA())</f>
        <v>-2.9114456896950358E-3</v>
      </c>
      <c r="H179" s="42">
        <f>_xll.qlCalendarAdvance(Calendar,$H178,B179,"f",FALSE)</f>
        <v>42606</v>
      </c>
      <c r="I179" s="177">
        <f>_xll.qlInterestRateIndexValueDate(Index1M,$H179)</f>
        <v>42608</v>
      </c>
      <c r="J179" s="182">
        <f>IFERROR(_xll.qlIndexFixing(Index1M,$H179,TRUE,_xll.ohTrigger(RecalcTrigger,Trigger1M)),NA())</f>
        <v>-2.8233052235061527E-3</v>
      </c>
      <c r="K179" s="44">
        <f>IFERROR(_xll.qlIndexFixing(Index3M,H179,TRUE,_xll.ohTrigger(RecalcTrigger,Trigger3M)),NA())</f>
        <v>-1.8831668191122057E-3</v>
      </c>
      <c r="L179" s="44">
        <f>IFERROR(_xll.qlIndexFixing(Index6M,$H179,TRUE,_xll.ohTrigger(RecalcTrigger,Trigger6M)),NA())</f>
        <v>-7.5024734821245117E-4</v>
      </c>
      <c r="M179" s="183">
        <f>IFERROR(_xll.qlIndexFixing(Index1Y,$H179,TRUE,_xll.ohTrigger(RecalcTrigger,Trigger1Y)),NA())</f>
        <v>6.4708534675095818E-4</v>
      </c>
      <c r="N179" s="182">
        <f>IFERROR(_xll.qlIndexFixing(ONIndex1M,I179,TRUE,_xll.ohTrigger(RecalcTrigger,Trigger1M)),NA())</f>
        <v>-2.8183517333513208E-3</v>
      </c>
      <c r="O179" s="44">
        <f>IFERROR(_xll.qlIndexFixing(ONIndex3M,I179,TRUE,_xll.ohTrigger(RecalcTrigger,Trigger3M)),NA())</f>
        <v>-1.8716682662933692E-3</v>
      </c>
      <c r="P179" s="44">
        <f>IFERROR(_xll.qlIndexFixing(ONIndex6M,I179,TRUE,_xll.ohTrigger(RecalcTrigger,Trigger6M)),NA())</f>
        <v>-7.9378419933107125E-4</v>
      </c>
      <c r="Q179" s="183">
        <f>IFERROR(_xll.qlIndexFixing(ONIndex1Y,I179,TRUE,_xll.ohTrigger(RecalcTrigger,Trigger1Y)),NA())</f>
        <v>4.5673254746247949E-4</v>
      </c>
    </row>
    <row r="180" spans="2:17" x14ac:dyDescent="0.2">
      <c r="B180" s="39" t="s">
        <v>17</v>
      </c>
      <c r="D180" s="42">
        <f>_xll.qlCalendarAdvance(Calendar,$D179,B180,"f",FALSE)</f>
        <v>42607</v>
      </c>
      <c r="E180" s="177">
        <f>_xll.qlInterestRateIndexValueDate(IndexON,D180)</f>
        <v>42607</v>
      </c>
      <c r="F180" s="193">
        <f>IFERROR(_xll.qlIndexFixing(IndexON,D180,TRUE,_xll.ohTrigger(RecalcTrigger,TriggerON)),NA())</f>
        <v>-2.912576090468022E-3</v>
      </c>
      <c r="H180" s="42">
        <f>_xll.qlCalendarAdvance(Calendar,$H179,B180,"f",FALSE)</f>
        <v>42607</v>
      </c>
      <c r="I180" s="177">
        <f>_xll.qlInterestRateIndexValueDate(Index1M,$H180)</f>
        <v>42611</v>
      </c>
      <c r="J180" s="182">
        <f>IFERROR(_xll.qlIndexFixing(Index1M,$H180,TRUE,_xll.ohTrigger(RecalcTrigger,Trigger1M)),NA())</f>
        <v>-2.8225391931147753E-3</v>
      </c>
      <c r="K180" s="44">
        <f>IFERROR(_xll.qlIndexFixing(Index3M,H180,TRUE,_xll.ohTrigger(RecalcTrigger,Trigger3M)),NA())</f>
        <v>-1.8839644315202606E-3</v>
      </c>
      <c r="L180" s="44">
        <f>IFERROR(_xll.qlIndexFixing(Index6M,$H180,TRUE,_xll.ohTrigger(RecalcTrigger,Trigger6M)),NA())</f>
        <v>-7.4993462042065339E-4</v>
      </c>
      <c r="M180" s="183">
        <f>IFERROR(_xll.qlIndexFixing(Index1Y,$H180,TRUE,_xll.ohTrigger(RecalcTrigger,Trigger1Y)),NA())</f>
        <v>6.4954915953743624E-4</v>
      </c>
      <c r="N180" s="182">
        <f>IFERROR(_xll.qlIndexFixing(ONIndex1M,I180,TRUE,_xll.ohTrigger(RecalcTrigger,Trigger1M)),NA())</f>
        <v>-2.8212284043327429E-3</v>
      </c>
      <c r="O180" s="44">
        <f>IFERROR(_xll.qlIndexFixing(ONIndex3M,I180,TRUE,_xll.ohTrigger(RecalcTrigger,Trigger3M)),NA())</f>
        <v>-1.8716455592171499E-3</v>
      </c>
      <c r="P180" s="44">
        <f>IFERROR(_xll.qlIndexFixing(ONIndex6M,I180,TRUE,_xll.ohTrigger(RecalcTrigger,Trigger6M)),NA())</f>
        <v>-7.9820589566015343E-4</v>
      </c>
      <c r="Q180" s="183">
        <f>IFERROR(_xll.qlIndexFixing(ONIndex1Y,I180,TRUE,_xll.ohTrigger(RecalcTrigger,Trigger1Y)),NA())</f>
        <v>4.5650294304699912E-4</v>
      </c>
    </row>
    <row r="181" spans="2:17" x14ac:dyDescent="0.2">
      <c r="B181" s="39" t="s">
        <v>17</v>
      </c>
      <c r="D181" s="42">
        <f>_xll.qlCalendarAdvance(Calendar,$D180,B181,"f",FALSE)</f>
        <v>42608</v>
      </c>
      <c r="E181" s="177">
        <f>_xll.qlInterestRateIndexValueDate(IndexON,D181)</f>
        <v>42608</v>
      </c>
      <c r="F181" s="193">
        <f>IFERROR(_xll.qlIndexFixing(IndexON,D181,TRUE,_xll.ohTrigger(RecalcTrigger,TriggerON)),NA())</f>
        <v>-2.9149377421822109E-3</v>
      </c>
      <c r="H181" s="42">
        <f>_xll.qlCalendarAdvance(Calendar,$H180,B181,"f",FALSE)</f>
        <v>42608</v>
      </c>
      <c r="I181" s="177">
        <f>_xll.qlInterestRateIndexValueDate(Index1M,$H181)</f>
        <v>42612</v>
      </c>
      <c r="J181" s="182">
        <f>IFERROR(_xll.qlIndexFixing(Index1M,$H181,TRUE,_xll.ohTrigger(RecalcTrigger,Trigger1M)),NA())</f>
        <v>-2.8219377447591398E-3</v>
      </c>
      <c r="K181" s="44">
        <f>IFERROR(_xll.qlIndexFixing(Index3M,H181,TRUE,_xll.ohTrigger(RecalcTrigger,Trigger3M)),NA())</f>
        <v>-1.8844662008155046E-3</v>
      </c>
      <c r="L181" s="44">
        <f>IFERROR(_xll.qlIndexFixing(Index6M,$H181,TRUE,_xll.ohTrigger(RecalcTrigger,Trigger6M)),NA())</f>
        <v>-7.4972189667773322E-4</v>
      </c>
      <c r="M181" s="183">
        <f>IFERROR(_xll.qlIndexFixing(Index1Y,$H181,TRUE,_xll.ohTrigger(RecalcTrigger,Trigger1Y)),NA())</f>
        <v>6.5099720594569675E-4</v>
      </c>
      <c r="N181" s="182">
        <f>IFERROR(_xll.qlIndexFixing(ONIndex1M,I181,TRUE,_xll.ohTrigger(RecalcTrigger,Trigger1M)),NA())</f>
        <v>-2.823847754749309E-3</v>
      </c>
      <c r="O181" s="44">
        <f>IFERROR(_xll.qlIndexFixing(ONIndex3M,I181,TRUE,_xll.ohTrigger(RecalcTrigger,Trigger3M)),NA())</f>
        <v>-1.87156218494966E-3</v>
      </c>
      <c r="P181" s="44">
        <f>IFERROR(_xll.qlIndexFixing(ONIndex6M,I181,TRUE,_xll.ohTrigger(RecalcTrigger,Trigger6M)),NA())</f>
        <v>-8.0220754003601513E-4</v>
      </c>
      <c r="Q181" s="183">
        <f>IFERROR(_xll.qlIndexFixing(ONIndex1Y,I181,TRUE,_xll.ohTrigger(RecalcTrigger,Trigger1Y)),NA())</f>
        <v>4.5624587539982997E-4</v>
      </c>
    </row>
    <row r="182" spans="2:17" x14ac:dyDescent="0.2">
      <c r="B182" s="39" t="s">
        <v>17</v>
      </c>
      <c r="D182" s="42">
        <f>_xll.qlCalendarAdvance(Calendar,$D181,B182,"f",FALSE)</f>
        <v>42611</v>
      </c>
      <c r="E182" s="177">
        <f>_xll.qlInterestRateIndexValueDate(IndexON,D182)</f>
        <v>42611</v>
      </c>
      <c r="F182" s="193">
        <f>IFERROR(_xll.qlIndexFixing(IndexON,D182,TRUE,_xll.ohTrigger(RecalcTrigger,TriggerON)),NA())</f>
        <v>-2.9174751071403549E-3</v>
      </c>
      <c r="H182" s="42">
        <f>_xll.qlCalendarAdvance(Calendar,$H181,B182,"f",FALSE)</f>
        <v>42611</v>
      </c>
      <c r="I182" s="177">
        <f>_xll.qlInterestRateIndexValueDate(Index1M,$H182)</f>
        <v>42613</v>
      </c>
      <c r="J182" s="182">
        <f>IFERROR(_xll.qlIndexFixing(Index1M,$H182,TRUE,_xll.ohTrigger(RecalcTrigger,Trigger1M)),NA())</f>
        <v>-2.8220793718398696E-3</v>
      </c>
      <c r="K182" s="44">
        <f>IFERROR(_xll.qlIndexFixing(Index3M,H182,TRUE,_xll.ohTrigger(RecalcTrigger,Trigger3M)),NA())</f>
        <v>-1.8846166357284926E-3</v>
      </c>
      <c r="L182" s="44">
        <f>IFERROR(_xll.qlIndexFixing(Index6M,$H182,TRUE,_xll.ohTrigger(RecalcTrigger,Trigger6M)),NA())</f>
        <v>-7.4948011111220392E-4</v>
      </c>
      <c r="M182" s="183">
        <f>IFERROR(_xll.qlIndexFixing(Index1Y,$H182,TRUE,_xll.ohTrigger(RecalcTrigger,Trigger1Y)),NA())</f>
        <v>6.5246832113481559E-4</v>
      </c>
      <c r="N182" s="182">
        <f>IFERROR(_xll.qlIndexFixing(ONIndex1M,I182,TRUE,_xll.ohTrigger(RecalcTrigger,Trigger1M)),NA())</f>
        <v>-2.8281863251589101E-3</v>
      </c>
      <c r="O182" s="44">
        <f>IFERROR(_xll.qlIndexFixing(ONIndex3M,I182,TRUE,_xll.ohTrigger(RecalcTrigger,Trigger3M)),NA())</f>
        <v>-1.8711809842253402E-3</v>
      </c>
      <c r="P182" s="44">
        <f>IFERROR(_xll.qlIndexFixing(ONIndex6M,I182,TRUE,_xll.ohTrigger(RecalcTrigger,Trigger6M)),NA())</f>
        <v>-8.0877422015568357E-4</v>
      </c>
      <c r="Q182" s="183">
        <f>IFERROR(_xll.qlIndexFixing(ONIndex1Y,I182,TRUE,_xll.ohTrigger(RecalcTrigger,Trigger1Y)),NA())</f>
        <v>4.5563751251975759E-4</v>
      </c>
    </row>
    <row r="183" spans="2:17" x14ac:dyDescent="0.2">
      <c r="B183" s="39" t="s">
        <v>17</v>
      </c>
      <c r="D183" s="42">
        <f>_xll.qlCalendarAdvance(Calendar,$D182,B183,"f",FALSE)</f>
        <v>42612</v>
      </c>
      <c r="E183" s="177">
        <f>_xll.qlInterestRateIndexValueDate(IndexON,D183)</f>
        <v>42612</v>
      </c>
      <c r="F183" s="193">
        <f>IFERROR(_xll.qlIndexFixing(IndexON,D183,TRUE,_xll.ohTrigger(RecalcTrigger,TriggerON)),NA())</f>
        <v>-2.9187982696399217E-3</v>
      </c>
      <c r="H183" s="42">
        <f>_xll.qlCalendarAdvance(Calendar,$H182,B183,"f",FALSE)</f>
        <v>42612</v>
      </c>
      <c r="I183" s="177">
        <f>_xll.qlInterestRateIndexValueDate(Index1M,$H183)</f>
        <v>42614</v>
      </c>
      <c r="J183" s="182">
        <f>IFERROR(_xll.qlIndexFixing(Index1M,$H183,TRUE,_xll.ohTrigger(RecalcTrigger,Trigger1M)),NA())</f>
        <v>-2.8194315817207938E-3</v>
      </c>
      <c r="K183" s="44">
        <f>IFERROR(_xll.qlIndexFixing(Index3M,H183,TRUE,_xll.ohTrigger(RecalcTrigger,Trigger3M)),NA())</f>
        <v>-1.885105734023544E-3</v>
      </c>
      <c r="L183" s="44">
        <f>IFERROR(_xll.qlIndexFixing(Index6M,$H183,TRUE,_xll.ohTrigger(RecalcTrigger,Trigger6M)),NA())</f>
        <v>-7.4936564693219108E-4</v>
      </c>
      <c r="M183" s="183">
        <f>IFERROR(_xll.qlIndexFixing(Index1Y,$H183,TRUE,_xll.ohTrigger(RecalcTrigger,Trigger1Y)),NA())</f>
        <v>6.5396321790250368E-4</v>
      </c>
      <c r="N183" s="182">
        <f>IFERROR(_xll.qlIndexFixing(ONIndex1M,I183,TRUE,_xll.ohTrigger(RecalcTrigger,Trigger1M)),NA())</f>
        <v>-2.8316712442055803E-3</v>
      </c>
      <c r="O183" s="44">
        <f>IFERROR(_xll.qlIndexFixing(ONIndex3M,I183,TRUE,_xll.ohTrigger(RecalcTrigger,Trigger3M)),NA())</f>
        <v>-1.8706120061739995E-3</v>
      </c>
      <c r="P183" s="44">
        <f>IFERROR(_xll.qlIndexFixing(ONIndex6M,I183,TRUE,_xll.ohTrigger(RecalcTrigger,Trigger6M)),NA())</f>
        <v>-8.1387512537389739E-4</v>
      </c>
      <c r="Q183" s="183">
        <f>IFERROR(_xll.qlIndexFixing(ONIndex1Y,I183,TRUE,_xll.ohTrigger(RecalcTrigger,Trigger1Y)),NA())</f>
        <v>4.5492993212548072E-4</v>
      </c>
    </row>
    <row r="184" spans="2:17" x14ac:dyDescent="0.2">
      <c r="B184" s="39" t="s">
        <v>17</v>
      </c>
      <c r="D184" s="42">
        <f>_xll.qlCalendarAdvance(Calendar,$D183,B184,"f",FALSE)</f>
        <v>42613</v>
      </c>
      <c r="E184" s="177">
        <f>_xll.qlInterestRateIndexValueDate(IndexON,D184)</f>
        <v>42613</v>
      </c>
      <c r="F184" s="193">
        <f>IFERROR(_xll.qlIndexFixing(IndexON,D184,TRUE,_xll.ohTrigger(RecalcTrigger,TriggerON)),NA())</f>
        <v>-2.9201624176744545E-3</v>
      </c>
      <c r="H184" s="42">
        <f>_xll.qlCalendarAdvance(Calendar,$H183,B184,"f",FALSE)</f>
        <v>42613</v>
      </c>
      <c r="I184" s="177">
        <f>_xll.qlInterestRateIndexValueDate(Index1M,$H184)</f>
        <v>42615</v>
      </c>
      <c r="J184" s="182">
        <f>IFERROR(_xll.qlIndexFixing(Index1M,$H184,TRUE,_xll.ohTrigger(RecalcTrigger,Trigger1M)),NA())</f>
        <v>-2.8193112392634638E-3</v>
      </c>
      <c r="K184" s="44">
        <f>IFERROR(_xll.qlIndexFixing(Index3M,H184,TRUE,_xll.ohTrigger(RecalcTrigger,Trigger3M)),NA())</f>
        <v>-1.8855763393325518E-3</v>
      </c>
      <c r="L184" s="44">
        <f>IFERROR(_xll.qlIndexFixing(Index6M,$H184,TRUE,_xll.ohTrigger(RecalcTrigger,Trigger6M)),NA())</f>
        <v>-7.4923501932688396E-4</v>
      </c>
      <c r="M184" s="183">
        <f>IFERROR(_xll.qlIndexFixing(Index1Y,$H184,TRUE,_xll.ohTrigger(RecalcTrigger,Trigger1Y)),NA())</f>
        <v>6.5749432059359735E-4</v>
      </c>
      <c r="N184" s="182">
        <f>IFERROR(_xll.qlIndexFixing(ONIndex1M,I184,TRUE,_xll.ohTrigger(RecalcTrigger,Trigger1M)),NA())</f>
        <v>-2.8329434616569671E-3</v>
      </c>
      <c r="O184" s="44">
        <f>IFERROR(_xll.qlIndexFixing(ONIndex3M,I184,TRUE,_xll.ohTrigger(RecalcTrigger,Trigger3M)),NA())</f>
        <v>-1.8702177880758342E-3</v>
      </c>
      <c r="P184" s="44">
        <f>IFERROR(_xll.qlIndexFixing(ONIndex6M,I184,TRUE,_xll.ohTrigger(RecalcTrigger,Trigger6M)),NA())</f>
        <v>-8.1567265625803742E-4</v>
      </c>
      <c r="Q184" s="183">
        <f>IFERROR(_xll.qlIndexFixing(ONIndex1Y,I184,TRUE,_xll.ohTrigger(RecalcTrigger,Trigger1Y)),NA())</f>
        <v>4.5452576822313517E-4</v>
      </c>
    </row>
    <row r="185" spans="2:17" x14ac:dyDescent="0.2">
      <c r="B185" s="39" t="s">
        <v>17</v>
      </c>
      <c r="D185" s="42">
        <f>_xll.qlCalendarAdvance(Calendar,$D184,B185,"f",FALSE)</f>
        <v>42614</v>
      </c>
      <c r="E185" s="177">
        <f>_xll.qlInterestRateIndexValueDate(IndexON,D185)</f>
        <v>42614</v>
      </c>
      <c r="F185" s="193">
        <f>IFERROR(_xll.qlIndexFixing(IndexON,D185,TRUE,_xll.ohTrigger(RecalcTrigger,TriggerON)),NA())</f>
        <v>-2.9215683619954191E-3</v>
      </c>
      <c r="H185" s="42">
        <f>_xll.qlCalendarAdvance(Calendar,$H184,B185,"f",FALSE)</f>
        <v>42614</v>
      </c>
      <c r="I185" s="177">
        <f>_xll.qlInterestRateIndexValueDate(Index1M,$H185)</f>
        <v>42618</v>
      </c>
      <c r="J185" s="182">
        <f>IFERROR(_xll.qlIndexFixing(Index1M,$H185,TRUE,_xll.ohTrigger(RecalcTrigger,Trigger1M)),NA())</f>
        <v>-2.816621100575567E-3</v>
      </c>
      <c r="K185" s="44">
        <f>IFERROR(_xll.qlIndexFixing(Index3M,H185,TRUE,_xll.ohTrigger(RecalcTrigger,Trigger3M)),NA())</f>
        <v>-1.8868699247660476E-3</v>
      </c>
      <c r="L185" s="44">
        <f>IFERROR(_xll.qlIndexFixing(Index6M,$H185,TRUE,_xll.ohTrigger(RecalcTrigger,Trigger6M)),NA())</f>
        <v>-7.4885367270216194E-4</v>
      </c>
      <c r="M185" s="183">
        <f>IFERROR(_xll.qlIndexFixing(Index1Y,$H185,TRUE,_xll.ohTrigger(RecalcTrigger,Trigger1Y)),NA())</f>
        <v>6.6019506248873535E-4</v>
      </c>
      <c r="N185" s="182">
        <f>IFERROR(_xll.qlIndexFixing(ONIndex1M,I185,TRUE,_xll.ohTrigger(RecalcTrigger,Trigger1M)),NA())</f>
        <v>-2.8339341462713108E-3</v>
      </c>
      <c r="O185" s="44">
        <f>IFERROR(_xll.qlIndexFixing(ONIndex3M,I185,TRUE,_xll.ohTrigger(RecalcTrigger,Trigger3M)),NA())</f>
        <v>-1.8697598994288356E-3</v>
      </c>
      <c r="P185" s="44">
        <f>IFERROR(_xll.qlIndexFixing(ONIndex6M,I185,TRUE,_xll.ohTrigger(RecalcTrigger,Trigger6M)),NA())</f>
        <v>-8.1700859397848546E-4</v>
      </c>
      <c r="Q185" s="183">
        <f>IFERROR(_xll.qlIndexFixing(ONIndex1Y,I185,TRUE,_xll.ohTrigger(RecalcTrigger,Trigger1Y)),NA())</f>
        <v>4.5409022917830555E-4</v>
      </c>
    </row>
    <row r="186" spans="2:17" x14ac:dyDescent="0.2">
      <c r="B186" s="39" t="s">
        <v>17</v>
      </c>
      <c r="D186" s="42">
        <f>_xll.qlCalendarAdvance(Calendar,$D185,B186,"f",FALSE)</f>
        <v>42615</v>
      </c>
      <c r="E186" s="177">
        <f>_xll.qlInterestRateIndexValueDate(IndexON,D186)</f>
        <v>42615</v>
      </c>
      <c r="F186" s="193">
        <f>IFERROR(_xll.qlIndexFixing(IndexON,D186,TRUE,_xll.ohTrigger(RecalcTrigger,TriggerON)),NA())</f>
        <v>-2.9244998696187352E-3</v>
      </c>
      <c r="H186" s="42">
        <f>_xll.qlCalendarAdvance(Calendar,$H185,B186,"f",FALSE)</f>
        <v>42615</v>
      </c>
      <c r="I186" s="177">
        <f>_xll.qlInterestRateIndexValueDate(Index1M,$H186)</f>
        <v>42619</v>
      </c>
      <c r="J186" s="182">
        <f>IFERROR(_xll.qlIndexFixing(Index1M,$H186,TRUE,_xll.ohTrigger(RecalcTrigger,Trigger1M)),NA())</f>
        <v>-2.8152816940845149E-3</v>
      </c>
      <c r="K186" s="44">
        <f>IFERROR(_xll.qlIndexFixing(Index3M,H186,TRUE,_xll.ohTrigger(RecalcTrigger,Trigger3M)),NA())</f>
        <v>-1.8872592508556564E-3</v>
      </c>
      <c r="L186" s="44">
        <f>IFERROR(_xll.qlIndexFixing(Index6M,$H186,TRUE,_xll.ohTrigger(RecalcTrigger,Trigger6M)),NA())</f>
        <v>-7.4849613033026651E-4</v>
      </c>
      <c r="M186" s="183">
        <f>IFERROR(_xll.qlIndexFixing(Index1Y,$H186,TRUE,_xll.ohTrigger(RecalcTrigger,Trigger1Y)),NA())</f>
        <v>6.6181974489137494E-4</v>
      </c>
      <c r="N186" s="182">
        <f>IFERROR(_xll.qlIndexFixing(ONIndex1M,I186,TRUE,_xll.ohTrigger(RecalcTrigger,Trigger1M)),NA())</f>
        <v>-2.834639262956351E-3</v>
      </c>
      <c r="O186" s="44">
        <f>IFERROR(_xll.qlIndexFixing(ONIndex3M,I186,TRUE,_xll.ohTrigger(RecalcTrigger,Trigger3M)),NA())</f>
        <v>-1.8692378398332821E-3</v>
      </c>
      <c r="P186" s="44">
        <f>IFERROR(_xll.qlIndexFixing(ONIndex6M,I186,TRUE,_xll.ohTrigger(RecalcTrigger,Trigger6M)),NA())</f>
        <v>-8.1787601511340569E-4</v>
      </c>
      <c r="Q186" s="183">
        <f>IFERROR(_xll.qlIndexFixing(ONIndex1Y,I186,TRUE,_xll.ohTrigger(RecalcTrigger,Trigger1Y)),NA())</f>
        <v>4.5362266303250465E-4</v>
      </c>
    </row>
    <row r="187" spans="2:17" x14ac:dyDescent="0.2">
      <c r="B187" s="39" t="s">
        <v>17</v>
      </c>
      <c r="D187" s="42">
        <f>_xll.qlCalendarAdvance(Calendar,$D186,B187,"f",FALSE)</f>
        <v>42618</v>
      </c>
      <c r="E187" s="177">
        <f>_xll.qlInterestRateIndexValueDate(IndexON,D187)</f>
        <v>42618</v>
      </c>
      <c r="F187" s="193">
        <f>IFERROR(_xll.qlIndexFixing(IndexON,D187,TRUE,_xll.ohTrigger(RecalcTrigger,TriggerON)),NA())</f>
        <v>-2.9276263245270329E-3</v>
      </c>
      <c r="H187" s="42">
        <f>_xll.qlCalendarAdvance(Calendar,$H186,B187,"f",FALSE)</f>
        <v>42618</v>
      </c>
      <c r="I187" s="177">
        <f>_xll.qlInterestRateIndexValueDate(Index1M,$H187)</f>
        <v>42620</v>
      </c>
      <c r="J187" s="182">
        <f>IFERROR(_xll.qlIndexFixing(Index1M,$H187,TRUE,_xll.ohTrigger(RecalcTrigger,Trigger1M)),NA())</f>
        <v>-2.8139002833067472E-3</v>
      </c>
      <c r="K187" s="44">
        <f>IFERROR(_xll.qlIndexFixing(Index3M,H187,TRUE,_xll.ohTrigger(RecalcTrigger,Trigger3M)),NA())</f>
        <v>-1.8876263956207956E-3</v>
      </c>
      <c r="L187" s="44">
        <f>IFERROR(_xll.qlIndexFixing(Index6M,$H187,TRUE,_xll.ohTrigger(RecalcTrigger,Trigger6M)),NA())</f>
        <v>-7.482435544785412E-4</v>
      </c>
      <c r="M187" s="183">
        <f>IFERROR(_xll.qlIndexFixing(Index1Y,$H187,TRUE,_xll.ohTrigger(RecalcTrigger,Trigger1Y)),NA())</f>
        <v>6.6347259712672764E-4</v>
      </c>
      <c r="N187" s="182">
        <f>IFERROR(_xll.qlIndexFixing(ONIndex1M,I187,TRUE,_xll.ohTrigger(RecalcTrigger,Trigger1M)),NA())</f>
        <v>-2.8350550991351753E-3</v>
      </c>
      <c r="O187" s="44">
        <f>IFERROR(_xll.qlIndexFixing(ONIndex3M,I187,TRUE,_xll.ohTrigger(RecalcTrigger,Trigger3M)),NA())</f>
        <v>-1.8679676211297291E-3</v>
      </c>
      <c r="P187" s="44">
        <f>IFERROR(_xll.qlIndexFixing(ONIndex6M,I187,TRUE,_xll.ohTrigger(RecalcTrigger,Trigger6M)),NA())</f>
        <v>-8.180126588630543E-4</v>
      </c>
      <c r="Q187" s="183">
        <f>IFERROR(_xll.qlIndexFixing(ONIndex1Y,I187,TRUE,_xll.ohTrigger(RecalcTrigger,Trigger1Y)),NA())</f>
        <v>4.525780824771175E-4</v>
      </c>
    </row>
    <row r="188" spans="2:17" x14ac:dyDescent="0.2">
      <c r="B188" s="39" t="s">
        <v>17</v>
      </c>
      <c r="D188" s="42">
        <f>_xll.qlCalendarAdvance(Calendar,$D187,B188,"f",FALSE)</f>
        <v>42619</v>
      </c>
      <c r="E188" s="177">
        <f>_xll.qlInterestRateIndexValueDate(IndexON,D188)</f>
        <v>42619</v>
      </c>
      <c r="F188" s="193">
        <f>IFERROR(_xll.qlIndexFixing(IndexON,D188,TRUE,_xll.ohTrigger(RecalcTrigger,TriggerON)),NA())</f>
        <v>-2.9292534163483097E-3</v>
      </c>
      <c r="H188" s="42">
        <f>_xll.qlCalendarAdvance(Calendar,$H187,B188,"f",FALSE)</f>
        <v>42619</v>
      </c>
      <c r="I188" s="177">
        <f>_xll.qlInterestRateIndexValueDate(Index1M,$H188)</f>
        <v>42621</v>
      </c>
      <c r="J188" s="182">
        <f>IFERROR(_xll.qlIndexFixing(Index1M,$H188,TRUE,_xll.ohTrigger(RecalcTrigger,Trigger1M)),NA())</f>
        <v>-2.8112149298044342E-3</v>
      </c>
      <c r="K188" s="44">
        <f>IFERROR(_xll.qlIndexFixing(Index3M,H188,TRUE,_xll.ohTrigger(RecalcTrigger,Trigger3M)),NA())</f>
        <v>-1.8879706005776402E-3</v>
      </c>
      <c r="L188" s="44">
        <f>IFERROR(_xll.qlIndexFixing(Index6M,$H188,TRUE,_xll.ohTrigger(RecalcTrigger,Trigger6M)),NA())</f>
        <v>-7.4795830444853578E-4</v>
      </c>
      <c r="M188" s="183">
        <f>IFERROR(_xll.qlIndexFixing(Index1Y,$H188,TRUE,_xll.ohTrigger(RecalcTrigger,Trigger1Y)),NA())</f>
        <v>6.6515436915050741E-4</v>
      </c>
      <c r="N188" s="182">
        <f>IFERROR(_xll.qlIndexFixing(ONIndex1M,I188,TRUE,_xll.ohTrigger(RecalcTrigger,Trigger1M)),NA())</f>
        <v>-2.8345233417237381E-3</v>
      </c>
      <c r="O188" s="44">
        <f>IFERROR(_xll.qlIndexFixing(ONIndex3M,I188,TRUE,_xll.ohTrigger(RecalcTrigger,Trigger3M)),NA())</f>
        <v>-1.8664978782556574E-3</v>
      </c>
      <c r="P188" s="44">
        <f>IFERROR(_xll.qlIndexFixing(ONIndex6M,I188,TRUE,_xll.ohTrigger(RecalcTrigger,Trigger6M)),NA())</f>
        <v>-8.1652206288307383E-4</v>
      </c>
      <c r="Q188" s="183">
        <f>IFERROR(_xll.qlIndexFixing(ONIndex1Y,I188,TRUE,_xll.ohTrigger(RecalcTrigger,Trigger1Y)),NA())</f>
        <v>4.5141908699086741E-4</v>
      </c>
    </row>
    <row r="189" spans="2:17" x14ac:dyDescent="0.2">
      <c r="B189" s="39" t="s">
        <v>17</v>
      </c>
      <c r="D189" s="42">
        <f>_xll.qlCalendarAdvance(Calendar,$D188,B189,"f",FALSE)</f>
        <v>42620</v>
      </c>
      <c r="E189" s="177">
        <f>_xll.qlInterestRateIndexValueDate(IndexON,D189)</f>
        <v>42620</v>
      </c>
      <c r="F189" s="193">
        <f>IFERROR(_xll.qlIndexFixing(IndexON,D189,TRUE,_xll.ohTrigger(RecalcTrigger,TriggerON)),NA())</f>
        <v>-2.9309271708832796E-3</v>
      </c>
      <c r="H189" s="42">
        <f>_xll.qlCalendarAdvance(Calendar,$H188,B189,"f",FALSE)</f>
        <v>42620</v>
      </c>
      <c r="I189" s="177">
        <f>_xll.qlInterestRateIndexValueDate(Index1M,$H189)</f>
        <v>42622</v>
      </c>
      <c r="J189" s="182">
        <f>IFERROR(_xll.qlIndexFixing(Index1M,$H189,TRUE,_xll.ohTrigger(RecalcTrigger,Trigger1M)),NA())</f>
        <v>-2.8104814358795214E-3</v>
      </c>
      <c r="K189" s="44">
        <f>IFERROR(_xll.qlIndexFixing(Index3M,H189,TRUE,_xll.ohTrigger(RecalcTrigger,Trigger3M)),NA())</f>
        <v>-1.8882911002958338E-3</v>
      </c>
      <c r="L189" s="44">
        <f>IFERROR(_xll.qlIndexFixing(Index6M,$H189,TRUE,_xll.ohTrigger(RecalcTrigger,Trigger6M)),NA())</f>
        <v>-7.4763759929438994E-4</v>
      </c>
      <c r="M189" s="183">
        <f>IFERROR(_xll.qlIndexFixing(Index1Y,$H189,TRUE,_xll.ohTrigger(RecalcTrigger,Trigger1Y)),NA())</f>
        <v>6.6919703891388845E-4</v>
      </c>
      <c r="N189" s="182">
        <f>IFERROR(_xll.qlIndexFixing(ONIndex1M,I189,TRUE,_xll.ohTrigger(RecalcTrigger,Trigger1M)),NA())</f>
        <v>-2.8337400875422247E-3</v>
      </c>
      <c r="O189" s="44">
        <f>IFERROR(_xll.qlIndexFixing(ONIndex3M,I189,TRUE,_xll.ohTrigger(RecalcTrigger,Trigger3M)),NA())</f>
        <v>-1.8656474542444457E-3</v>
      </c>
      <c r="P189" s="44">
        <f>IFERROR(_xll.qlIndexFixing(ONIndex6M,I189,TRUE,_xll.ohTrigger(RecalcTrigger,Trigger6M)),NA())</f>
        <v>-8.1494304812412821E-4</v>
      </c>
      <c r="Q189" s="183">
        <f>IFERROR(_xll.qlIndexFixing(ONIndex1Y,I189,TRUE,_xll.ohTrigger(RecalcTrigger,Trigger1Y)),NA())</f>
        <v>4.5078160532341371E-4</v>
      </c>
    </row>
    <row r="190" spans="2:17" x14ac:dyDescent="0.2">
      <c r="B190" s="39" t="s">
        <v>17</v>
      </c>
      <c r="D190" s="42">
        <f>_xll.qlCalendarAdvance(Calendar,$D189,B190,"f",FALSE)</f>
        <v>42621</v>
      </c>
      <c r="E190" s="177">
        <f>_xll.qlInterestRateIndexValueDate(IndexON,D190)</f>
        <v>42621</v>
      </c>
      <c r="F190" s="193">
        <f>IFERROR(_xll.qlIndexFixing(IndexON,D190,TRUE,_xll.ohTrigger(RecalcTrigger,TriggerON)),NA())</f>
        <v>-2.9326483989233765E-3</v>
      </c>
      <c r="H190" s="42">
        <f>_xll.qlCalendarAdvance(Calendar,$H189,B190,"f",FALSE)</f>
        <v>42621</v>
      </c>
      <c r="I190" s="177">
        <f>_xll.qlInterestRateIndexValueDate(Index1M,$H190)</f>
        <v>42625</v>
      </c>
      <c r="J190" s="182">
        <f>IFERROR(_xll.qlIndexFixing(Index1M,$H190,TRUE,_xll.ohTrigger(RecalcTrigger,Trigger1M)),NA())</f>
        <v>-2.8069992148647138E-3</v>
      </c>
      <c r="K190" s="44">
        <f>IFERROR(_xll.qlIndexFixing(Index3M,H190,TRUE,_xll.ohTrigger(RecalcTrigger,Trigger3M)),NA())</f>
        <v>-1.8891026096711362E-3</v>
      </c>
      <c r="L190" s="44">
        <f>IFERROR(_xll.qlIndexFixing(Index6M,$H190,TRUE,_xll.ohTrigger(RecalcTrigger,Trigger6M)),NA())</f>
        <v>-7.4633042414657031E-4</v>
      </c>
      <c r="M190" s="183">
        <f>IFERROR(_xll.qlIndexFixing(Index1Y,$H190,TRUE,_xll.ohTrigger(RecalcTrigger,Trigger1Y)),NA())</f>
        <v>6.7218584006528768E-4</v>
      </c>
      <c r="N190" s="182">
        <f>IFERROR(_xll.qlIndexFixing(ONIndex1M,I190,TRUE,_xll.ohTrigger(RecalcTrigger,Trigger1M)),NA())</f>
        <v>-2.8326470532391568E-3</v>
      </c>
      <c r="O190" s="44">
        <f>IFERROR(_xll.qlIndexFixing(ONIndex3M,I190,TRUE,_xll.ohTrigger(RecalcTrigger,Trigger3M)),NA())</f>
        <v>-1.8647298557672443E-3</v>
      </c>
      <c r="P190" s="44">
        <f>IFERROR(_xll.qlIndexFixing(ONIndex6M,I190,TRUE,_xll.ohTrigger(RecalcTrigger,Trigger6M)),NA())</f>
        <v>-8.1285397556918326E-4</v>
      </c>
      <c r="Q190" s="183">
        <f>IFERROR(_xll.qlIndexFixing(ONIndex1Y,I190,TRUE,_xll.ohTrigger(RecalcTrigger,Trigger1Y)),NA())</f>
        <v>4.5010818456425739E-4</v>
      </c>
    </row>
    <row r="191" spans="2:17" x14ac:dyDescent="0.2">
      <c r="B191" s="39" t="s">
        <v>17</v>
      </c>
      <c r="D191" s="42">
        <f>_xll.qlCalendarAdvance(Calendar,$D190,B191,"f",FALSE)</f>
        <v>42622</v>
      </c>
      <c r="E191" s="177">
        <f>_xll.qlInterestRateIndexValueDate(IndexON,D191)</f>
        <v>42622</v>
      </c>
      <c r="F191" s="193">
        <f>IFERROR(_xll.qlIndexFixing(IndexON,D191,TRUE,_xll.ohTrigger(RecalcTrigger,TriggerON)),NA())</f>
        <v>-2.9362292066803519E-3</v>
      </c>
      <c r="H191" s="42">
        <f>_xll.qlCalendarAdvance(Calendar,$H190,B191,"f",FALSE)</f>
        <v>42622</v>
      </c>
      <c r="I191" s="177">
        <f>_xll.qlInterestRateIndexValueDate(Index1M,$H191)</f>
        <v>42626</v>
      </c>
      <c r="J191" s="182">
        <f>IFERROR(_xll.qlIndexFixing(Index1M,$H191,TRUE,_xll.ohTrigger(RecalcTrigger,Trigger1M)),NA())</f>
        <v>-2.8057510552823572E-3</v>
      </c>
      <c r="K191" s="44">
        <f>IFERROR(_xll.qlIndexFixing(Index3M,H191,TRUE,_xll.ohTrigger(RecalcTrigger,Trigger3M)),NA())</f>
        <v>-1.889320495378415E-3</v>
      </c>
      <c r="L191" s="44">
        <f>IFERROR(_xll.qlIndexFixing(Index6M,$H191,TRUE,_xll.ohTrigger(RecalcTrigger,Trigger6M)),NA())</f>
        <v>-7.4594431692636787E-4</v>
      </c>
      <c r="M191" s="183">
        <f>IFERROR(_xll.qlIndexFixing(Index1Y,$H191,TRUE,_xll.ohTrigger(RecalcTrigger,Trigger1Y)),NA())</f>
        <v>6.7402364619437508E-4</v>
      </c>
      <c r="N191" s="182">
        <f>IFERROR(_xll.qlIndexFixing(ONIndex1M,I191,TRUE,_xll.ohTrigger(RecalcTrigger,Trigger1M)),NA())</f>
        <v>-2.8312402033225936E-3</v>
      </c>
      <c r="O191" s="44">
        <f>IFERROR(_xll.qlIndexFixing(ONIndex3M,I191,TRUE,_xll.ohTrigger(RecalcTrigger,Trigger3M)),NA())</f>
        <v>-1.8637445820646192E-3</v>
      </c>
      <c r="P191" s="44">
        <f>IFERROR(_xll.qlIndexFixing(ONIndex6M,I191,TRUE,_xll.ohTrigger(RecalcTrigger,Trigger6M)),NA())</f>
        <v>-8.1024792195627526E-4</v>
      </c>
      <c r="Q191" s="183">
        <f>IFERROR(_xll.qlIndexFixing(ONIndex1Y,I191,TRUE,_xll.ohTrigger(RecalcTrigger,Trigger1Y)),NA())</f>
        <v>4.4939817283484729E-4</v>
      </c>
    </row>
    <row r="192" spans="2:17" x14ac:dyDescent="0.2">
      <c r="B192" s="39" t="s">
        <v>17</v>
      </c>
      <c r="D192" s="42">
        <f>_xll.qlCalendarAdvance(Calendar,$D191,B192,"f",FALSE)</f>
        <v>42625</v>
      </c>
      <c r="E192" s="177">
        <f>_xll.qlInterestRateIndexValueDate(IndexON,D192)</f>
        <v>42625</v>
      </c>
      <c r="F192" s="193">
        <f>IFERROR(_xll.qlIndexFixing(IndexON,D192,TRUE,_xll.ohTrigger(RecalcTrigger,TriggerON)),NA())</f>
        <v>-2.9400242675592381E-3</v>
      </c>
      <c r="H192" s="42">
        <f>_xll.qlCalendarAdvance(Calendar,$H191,B192,"f",FALSE)</f>
        <v>42625</v>
      </c>
      <c r="I192" s="177">
        <f>_xll.qlInterestRateIndexValueDate(Index1M,$H192)</f>
        <v>42627</v>
      </c>
      <c r="J192" s="182">
        <f>IFERROR(_xll.qlIndexFixing(Index1M,$H192,TRUE,_xll.ohTrigger(RecalcTrigger,Trigger1M)),NA())</f>
        <v>-2.804591748434504E-3</v>
      </c>
      <c r="K192" s="44">
        <f>IFERROR(_xll.qlIndexFixing(Index3M,H192,TRUE,_xll.ohTrigger(RecalcTrigger,Trigger3M)),NA())</f>
        <v>-1.8895107446176345E-3</v>
      </c>
      <c r="L192" s="44">
        <f>IFERROR(_xll.qlIndexFixing(Index6M,$H192,TRUE,_xll.ohTrigger(RecalcTrigger,Trigger6M)),NA())</f>
        <v>-7.4540433036195466E-4</v>
      </c>
      <c r="M192" s="183">
        <f>IFERROR(_xll.qlIndexFixing(Index1Y,$H192,TRUE,_xll.ohTrigger(RecalcTrigger,Trigger1Y)),NA())</f>
        <v>6.7589498334777573E-4</v>
      </c>
      <c r="N192" s="182">
        <f>IFERROR(_xll.qlIndexFixing(ONIndex1M,I192,TRUE,_xll.ohTrigger(RecalcTrigger,Trigger1M)),NA())</f>
        <v>-2.8273380691201666E-3</v>
      </c>
      <c r="O192" s="44">
        <f>IFERROR(_xll.qlIndexFixing(ONIndex3M,I192,TRUE,_xll.ohTrigger(RecalcTrigger,Trigger3M)),NA())</f>
        <v>-1.8615363218499326E-3</v>
      </c>
      <c r="P192" s="44">
        <f>IFERROR(_xll.qlIndexFixing(ONIndex6M,I192,TRUE,_xll.ohTrigger(RecalcTrigger,Trigger6M)),NA())</f>
        <v>-8.0327613398267772E-4</v>
      </c>
      <c r="Q192" s="183">
        <f>IFERROR(_xll.qlIndexFixing(ONIndex1Y,I192,TRUE,_xll.ohTrigger(RecalcTrigger,Trigger1Y)),NA())</f>
        <v>4.4785347646403295E-4</v>
      </c>
    </row>
    <row r="193" spans="2:17" x14ac:dyDescent="0.2">
      <c r="B193" s="39" t="s">
        <v>17</v>
      </c>
      <c r="D193" s="42">
        <f>_xll.qlCalendarAdvance(Calendar,$D192,B193,"f",FALSE)</f>
        <v>42626</v>
      </c>
      <c r="E193" s="177">
        <f>_xll.qlInterestRateIndexValueDate(IndexON,D193)</f>
        <v>42626</v>
      </c>
      <c r="F193" s="193">
        <f>IFERROR(_xll.qlIndexFixing(IndexON,D193,TRUE,_xll.ohTrigger(RecalcTrigger,TriggerON)),NA())</f>
        <v>-2.9419950288733787E-3</v>
      </c>
      <c r="H193" s="42">
        <f>_xll.qlCalendarAdvance(Calendar,$H192,B193,"f",FALSE)</f>
        <v>42626</v>
      </c>
      <c r="I193" s="177">
        <f>_xll.qlInterestRateIndexValueDate(Index1M,$H193)</f>
        <v>42628</v>
      </c>
      <c r="J193" s="182">
        <f>IFERROR(_xll.qlIndexFixing(Index1M,$H193,TRUE,_xll.ohTrigger(RecalcTrigger,Trigger1M)),NA())</f>
        <v>-2.8035868721588975E-3</v>
      </c>
      <c r="K193" s="44">
        <f>IFERROR(_xll.qlIndexFixing(Index3M,H193,TRUE,_xll.ohTrigger(RecalcTrigger,Trigger3M)),NA())</f>
        <v>-1.8896725503179015E-3</v>
      </c>
      <c r="L193" s="44">
        <f>IFERROR(_xll.qlIndexFixing(Index6M,$H193,TRUE,_xll.ohTrigger(RecalcTrigger,Trigger6M)),NA())</f>
        <v>-7.4481202803013276E-4</v>
      </c>
      <c r="M193" s="183">
        <f>IFERROR(_xll.qlIndexFixing(Index1Y,$H193,TRUE,_xll.ohTrigger(RecalcTrigger,Trigger1Y)),NA())</f>
        <v>6.7780063865125145E-4</v>
      </c>
      <c r="N193" s="182">
        <f>IFERROR(_xll.qlIndexFixing(ONIndex1M,I193,TRUE,_xll.ohTrigger(RecalcTrigger,Trigger1M)),NA())</f>
        <v>-2.8223939400007225E-3</v>
      </c>
      <c r="O193" s="44">
        <f>IFERROR(_xll.qlIndexFixing(ONIndex3M,I193,TRUE,_xll.ohTrigger(RecalcTrigger,Trigger3M)),NA())</f>
        <v>-1.8591167238080075E-3</v>
      </c>
      <c r="P193" s="44">
        <f>IFERROR(_xll.qlIndexFixing(ONIndex6M,I193,TRUE,_xll.ohTrigger(RecalcTrigger,Trigger6M)),NA())</f>
        <v>-7.9451542485120541E-4</v>
      </c>
      <c r="Q193" s="183">
        <f>IFERROR(_xll.qlIndexFixing(ONIndex1Y,I193,TRUE,_xll.ohTrigger(RecalcTrigger,Trigger1Y)),NA())</f>
        <v>4.4617917592582046E-4</v>
      </c>
    </row>
    <row r="194" spans="2:17" x14ac:dyDescent="0.2">
      <c r="B194" s="39" t="s">
        <v>17</v>
      </c>
      <c r="D194" s="42">
        <f>_xll.qlCalendarAdvance(Calendar,$D193,B194,"f",FALSE)</f>
        <v>42627</v>
      </c>
      <c r="E194" s="177">
        <f>_xll.qlInterestRateIndexValueDate(IndexON,D194)</f>
        <v>42627</v>
      </c>
      <c r="F194" s="193">
        <f>IFERROR(_xll.qlIndexFixing(IndexON,D194,TRUE,_xll.ohTrigger(RecalcTrigger,TriggerON)),NA())</f>
        <v>-2.9440018702464599E-3</v>
      </c>
      <c r="H194" s="42">
        <f>_xll.qlCalendarAdvance(Calendar,$H193,B194,"f",FALSE)</f>
        <v>42627</v>
      </c>
      <c r="I194" s="177">
        <f>_xll.qlInterestRateIndexValueDate(Index1M,$H194)</f>
        <v>42629</v>
      </c>
      <c r="J194" s="182">
        <f>IFERROR(_xll.qlIndexFixing(Index1M,$H194,TRUE,_xll.ohTrigger(RecalcTrigger,Trigger1M)),NA())</f>
        <v>-2.8027168713423878E-3</v>
      </c>
      <c r="K194" s="44">
        <f>IFERROR(_xll.qlIndexFixing(Index3M,H194,TRUE,_xll.ohTrigger(RecalcTrigger,Trigger3M)),NA())</f>
        <v>-1.8898050984732103E-3</v>
      </c>
      <c r="L194" s="44">
        <f>IFERROR(_xll.qlIndexFixing(Index6M,$H194,TRUE,_xll.ohTrigger(RecalcTrigger,Trigger6M)),NA())</f>
        <v>-7.4416457065556779E-4</v>
      </c>
      <c r="M194" s="183">
        <f>IFERROR(_xll.qlIndexFixing(Index1Y,$H194,TRUE,_xll.ohTrigger(RecalcTrigger,Trigger1Y)),NA())</f>
        <v>6.8244992707931079E-4</v>
      </c>
      <c r="N194" s="182">
        <f>IFERROR(_xll.qlIndexFixing(ONIndex1M,I194,TRUE,_xll.ohTrigger(RecalcTrigger,Trigger1M)),NA())</f>
        <v>-2.8193574815160716E-3</v>
      </c>
      <c r="O194" s="44">
        <f>IFERROR(_xll.qlIndexFixing(ONIndex3M,I194,TRUE,_xll.ohTrigger(RecalcTrigger,Trigger3M)),NA())</f>
        <v>-1.8577855656243258E-3</v>
      </c>
      <c r="P194" s="44">
        <f>IFERROR(_xll.qlIndexFixing(ONIndex6M,I194,TRUE,_xll.ohTrigger(RecalcTrigger,Trigger6M)),NA())</f>
        <v>-7.8922061226283091E-4</v>
      </c>
      <c r="Q194" s="183">
        <f>IFERROR(_xll.qlIndexFixing(ONIndex1Y,I194,TRUE,_xll.ohTrigger(RecalcTrigger,Trigger1Y)),NA())</f>
        <v>4.4527642940828116E-4</v>
      </c>
    </row>
    <row r="195" spans="2:17" x14ac:dyDescent="0.2">
      <c r="B195" s="39" t="s">
        <v>17</v>
      </c>
      <c r="D195" s="42">
        <f>_xll.qlCalendarAdvance(Calendar,$D194,B195,"f",FALSE)</f>
        <v>42628</v>
      </c>
      <c r="E195" s="177">
        <f>_xll.qlInterestRateIndexValueDate(IndexON,D195)</f>
        <v>42628</v>
      </c>
      <c r="F195" s="193">
        <f>IFERROR(_xll.qlIndexFixing(IndexON,D195,TRUE,_xll.ohTrigger(RecalcTrigger,TriggerON)),NA())</f>
        <v>-2.9459800868769648E-3</v>
      </c>
      <c r="H195" s="42">
        <f>_xll.qlCalendarAdvance(Calendar,$H194,B195,"f",FALSE)</f>
        <v>42628</v>
      </c>
      <c r="I195" s="177">
        <f>_xll.qlInterestRateIndexValueDate(Index1M,$H195)</f>
        <v>42632</v>
      </c>
      <c r="J195" s="182">
        <f>IFERROR(_xll.qlIndexFixing(Index1M,$H195,TRUE,_xll.ohTrigger(RecalcTrigger,Trigger1M)),NA())</f>
        <v>-2.8008278781843643E-3</v>
      </c>
      <c r="K195" s="44">
        <f>IFERROR(_xll.qlIndexFixing(Index3M,H195,TRUE,_xll.ohTrigger(RecalcTrigger,Trigger3M)),NA())</f>
        <v>-1.8900189534956922E-3</v>
      </c>
      <c r="L195" s="44">
        <f>IFERROR(_xll.qlIndexFixing(Index6M,$H195,TRUE,_xll.ohTrigger(RecalcTrigger,Trigger6M)),NA())</f>
        <v>-7.4125871415283622E-4</v>
      </c>
      <c r="M195" s="183">
        <f>IFERROR(_xll.qlIndexFixing(Index1Y,$H195,TRUE,_xll.ohTrigger(RecalcTrigger,Trigger1Y)),NA())</f>
        <v>6.8578236978438054E-4</v>
      </c>
      <c r="N195" s="182">
        <f>IFERROR(_xll.qlIndexFixing(ONIndex1M,I195,TRUE,_xll.ohTrigger(RecalcTrigger,Trigger1M)),NA())</f>
        <v>-2.8160728867199225E-3</v>
      </c>
      <c r="O195" s="44">
        <f>IFERROR(_xll.qlIndexFixing(ONIndex3M,I195,TRUE,_xll.ohTrigger(RecalcTrigger,Trigger3M)),NA())</f>
        <v>-1.8564160481249203E-3</v>
      </c>
      <c r="P195" s="44">
        <f>IFERROR(_xll.qlIndexFixing(ONIndex6M,I195,TRUE,_xll.ohTrigger(RecalcTrigger,Trigger6M)),NA())</f>
        <v>-7.8351622230243834E-4</v>
      </c>
      <c r="Q195" s="183">
        <f>IFERROR(_xll.qlIndexFixing(ONIndex1Y,I195,TRUE,_xll.ohTrigger(RecalcTrigger,Trigger1Y)),NA())</f>
        <v>4.4462970913095035E-4</v>
      </c>
    </row>
    <row r="196" spans="2:17" x14ac:dyDescent="0.2">
      <c r="B196" s="39" t="s">
        <v>17</v>
      </c>
      <c r="D196" s="42">
        <f>_xll.qlCalendarAdvance(Calendar,$D195,B196,"f",FALSE)</f>
        <v>42629</v>
      </c>
      <c r="E196" s="177">
        <f>_xll.qlInterestRateIndexValueDate(IndexON,D196)</f>
        <v>42629</v>
      </c>
      <c r="F196" s="193">
        <f>IFERROR(_xll.qlIndexFixing(IndexON,D196,TRUE,_xll.ohTrigger(RecalcTrigger,TriggerON)),NA())</f>
        <v>-2.9497600411731995E-3</v>
      </c>
      <c r="H196" s="42">
        <f>_xll.qlCalendarAdvance(Calendar,$H195,B196,"f",FALSE)</f>
        <v>42629</v>
      </c>
      <c r="I196" s="177">
        <f>_xll.qlInterestRateIndexValueDate(Index1M,$H196)</f>
        <v>42633</v>
      </c>
      <c r="J196" s="182">
        <f>IFERROR(_xll.qlIndexFixing(Index1M,$H196,TRUE,_xll.ohTrigger(RecalcTrigger,Trigger1M)),NA())</f>
        <v>-2.8006252585193181E-3</v>
      </c>
      <c r="K196" s="44">
        <f>IFERROR(_xll.qlIndexFixing(Index3M,H196,TRUE,_xll.ohTrigger(RecalcTrigger,Trigger3M)),NA())</f>
        <v>-1.8900261925920475E-3</v>
      </c>
      <c r="L196" s="44">
        <f>IFERROR(_xll.qlIndexFixing(Index6M,$H196,TRUE,_xll.ohTrigger(RecalcTrigger,Trigger6M)),NA())</f>
        <v>-7.4096611348506978E-4</v>
      </c>
      <c r="M196" s="183">
        <f>IFERROR(_xll.qlIndexFixing(Index1Y,$H196,TRUE,_xll.ohTrigger(RecalcTrigger,Trigger1Y)),NA())</f>
        <v>6.8787160863227755E-4</v>
      </c>
      <c r="N196" s="182">
        <f>IFERROR(_xll.qlIndexFixing(ONIndex1M,I196,TRUE,_xll.ohTrigger(RecalcTrigger,Trigger1M)),NA())</f>
        <v>-2.8128982922126511E-3</v>
      </c>
      <c r="O196" s="44">
        <f>IFERROR(_xll.qlIndexFixing(ONIndex3M,I196,TRUE,_xll.ohTrigger(RecalcTrigger,Trigger3M)),NA())</f>
        <v>-1.8551378862285972E-3</v>
      </c>
      <c r="P196" s="44">
        <f>IFERROR(_xll.qlIndexFixing(ONIndex6M,I196,TRUE,_xll.ohTrigger(RecalcTrigger,Trigger6M)),NA())</f>
        <v>-7.7799542800072174E-4</v>
      </c>
      <c r="Q196" s="183">
        <f>IFERROR(_xll.qlIndexFixing(ONIndex1Y,I196,TRUE,_xll.ohTrigger(RecalcTrigger,Trigger1Y)),NA())</f>
        <v>4.4428816777575264E-4</v>
      </c>
    </row>
    <row r="197" spans="2:17" x14ac:dyDescent="0.2">
      <c r="B197" s="39" t="s">
        <v>17</v>
      </c>
      <c r="D197" s="42">
        <f>_xll.qlCalendarAdvance(Calendar,$D196,B197,"f",FALSE)</f>
        <v>42632</v>
      </c>
      <c r="E197" s="177">
        <f>_xll.qlInterestRateIndexValueDate(IndexON,D197)</f>
        <v>42632</v>
      </c>
      <c r="F197" s="193">
        <f>IFERROR(_xll.qlIndexFixing(IndexON,D197,TRUE,_xll.ohTrigger(RecalcTrigger,TriggerON)),NA())</f>
        <v>-2.95343293417627E-3</v>
      </c>
      <c r="H197" s="42">
        <f>_xll.qlCalendarAdvance(Calendar,$H196,B197,"f",FALSE)</f>
        <v>42632</v>
      </c>
      <c r="I197" s="177">
        <f>_xll.qlInterestRateIndexValueDate(Index1M,$H197)</f>
        <v>42634</v>
      </c>
      <c r="J197" s="182">
        <f>IFERROR(_xll.qlIndexFixing(Index1M,$H197,TRUE,_xll.ohTrigger(RecalcTrigger,Trigger1M)),NA())</f>
        <v>-2.8006551131380952E-3</v>
      </c>
      <c r="K197" s="44">
        <f>IFERROR(_xll.qlIndexFixing(Index3M,H197,TRUE,_xll.ohTrigger(RecalcTrigger,Trigger3M)),NA())</f>
        <v>-1.8900000000002157E-3</v>
      </c>
      <c r="L197" s="44">
        <f>IFERROR(_xll.qlIndexFixing(Index6M,$H197,TRUE,_xll.ohTrigger(RecalcTrigger,Trigger6M)),NA())</f>
        <v>-7.4000000001209069E-4</v>
      </c>
      <c r="M197" s="183">
        <f>IFERROR(_xll.qlIndexFixing(Index1Y,$H197,TRUE,_xll.ohTrigger(RecalcTrigger,Trigger1Y)),NA())</f>
        <v>6.8999999993350867E-4</v>
      </c>
      <c r="N197" s="182">
        <f>IFERROR(_xll.qlIndexFixing(ONIndex1M,I197,TRUE,_xll.ohTrigger(RecalcTrigger,Trigger1M)),NA())</f>
        <v>-2.8072102539056232E-3</v>
      </c>
      <c r="O197" s="44">
        <f>IFERROR(_xll.qlIndexFixing(ONIndex3M,I197,TRUE,_xll.ohTrigger(RecalcTrigger,Trigger3M)),NA())</f>
        <v>-1.8529950427659259E-3</v>
      </c>
      <c r="P197" s="44">
        <f>IFERROR(_xll.qlIndexFixing(ONIndex6M,I197,TRUE,_xll.ohTrigger(RecalcTrigger,Trigger6M)),NA())</f>
        <v>-7.6808721260590573E-4</v>
      </c>
      <c r="Q197" s="183">
        <f>IFERROR(_xll.qlIndexFixing(ONIndex1Y,I197,TRUE,_xll.ohTrigger(RecalcTrigger,Trigger1Y)),NA())</f>
        <v>4.4371831899425729E-4</v>
      </c>
    </row>
    <row r="198" spans="2:17" x14ac:dyDescent="0.2">
      <c r="B198" s="39" t="s">
        <v>17</v>
      </c>
      <c r="D198" s="42">
        <f>_xll.qlCalendarAdvance(Calendar,$D197,B198,"f",FALSE)</f>
        <v>42633</v>
      </c>
      <c r="E198" s="177">
        <f>_xll.qlInterestRateIndexValueDate(IndexON,D198)</f>
        <v>42633</v>
      </c>
      <c r="F198" s="193">
        <f>IFERROR(_xll.qlIndexFixing(IndexON,D198,TRUE,_xll.ohTrigger(RecalcTrigger,TriggerON)),NA())</f>
        <v>-2.9551780489489587E-3</v>
      </c>
      <c r="H198" s="42">
        <f>_xll.qlCalendarAdvance(Calendar,$H197,B198,"f",FALSE)</f>
        <v>42633</v>
      </c>
      <c r="I198" s="177">
        <f>_xll.qlInterestRateIndexValueDate(Index1M,$H198)</f>
        <v>42635</v>
      </c>
      <c r="J198" s="182">
        <f>IFERROR(_xll.qlIndexFixing(Index1M,$H198,TRUE,_xll.ohTrigger(RecalcTrigger,Trigger1M)),NA())</f>
        <v>-2.8027312697812001E-3</v>
      </c>
      <c r="K198" s="44">
        <f>IFERROR(_xll.qlIndexFixing(Index3M,H198,TRUE,_xll.ohTrigger(RecalcTrigger,Trigger3M)),NA())</f>
        <v>-1.8899398091646034E-3</v>
      </c>
      <c r="L198" s="44">
        <f>IFERROR(_xll.qlIndexFixing(Index6M,$H198,TRUE,_xll.ohTrigger(RecalcTrigger,Trigger6M)),NA())</f>
        <v>-7.3894586815051195E-4</v>
      </c>
      <c r="M198" s="183">
        <f>IFERROR(_xll.qlIndexFixing(Index1Y,$H198,TRUE,_xll.ohTrigger(RecalcTrigger,Trigger1Y)),NA())</f>
        <v>6.9216725843439036E-4</v>
      </c>
      <c r="N198" s="182">
        <f>IFERROR(_xll.qlIndexFixing(ONIndex1M,I198,TRUE,_xll.ohTrigger(RecalcTrigger,Trigger1M)),NA())</f>
        <v>-2.8022679440509179E-3</v>
      </c>
      <c r="O198" s="44">
        <f>IFERROR(_xll.qlIndexFixing(ONIndex3M,I198,TRUE,_xll.ohTrigger(RecalcTrigger,Trigger3M)),NA())</f>
        <v>-1.8513058424263207E-3</v>
      </c>
      <c r="P198" s="44">
        <f>IFERROR(_xll.qlIndexFixing(ONIndex6M,I198,TRUE,_xll.ohTrigger(RecalcTrigger,Trigger6M)),NA())</f>
        <v>-7.5934742809646849E-4</v>
      </c>
      <c r="Q198" s="183">
        <f>IFERROR(_xll.qlIndexFixing(ONIndex1Y,I198,TRUE,_xll.ohTrigger(RecalcTrigger,Trigger1Y)),NA())</f>
        <v>4.432617319594101E-4</v>
      </c>
    </row>
    <row r="199" spans="2:17" x14ac:dyDescent="0.2">
      <c r="B199" s="39" t="s">
        <v>17</v>
      </c>
      <c r="D199" s="42">
        <f>_xll.qlCalendarAdvance(Calendar,$D198,B199,"f",FALSE)</f>
        <v>42634</v>
      </c>
      <c r="E199" s="177">
        <f>_xll.qlInterestRateIndexValueDate(IndexON,D199)</f>
        <v>42634</v>
      </c>
      <c r="F199" s="193">
        <f>IFERROR(_xll.qlIndexFixing(IndexON,D199,TRUE,_xll.ohTrigger(RecalcTrigger,TriggerON)),NA())</f>
        <v>-2.9568746880981323E-3</v>
      </c>
      <c r="H199" s="42">
        <f>_xll.qlCalendarAdvance(Calendar,$H198,B199,"f",FALSE)</f>
        <v>42634</v>
      </c>
      <c r="I199" s="177">
        <f>_xll.qlInterestRateIndexValueDate(Index1M,$H199)</f>
        <v>42636</v>
      </c>
      <c r="J199" s="182">
        <f>IFERROR(_xll.qlIndexFixing(Index1M,$H199,TRUE,_xll.ohTrigger(RecalcTrigger,Trigger1M)),NA())</f>
        <v>-2.8024251983624258E-3</v>
      </c>
      <c r="K199" s="44">
        <f>IFERROR(_xll.qlIndexFixing(Index3M,H199,TRUE,_xll.ohTrigger(RecalcTrigger,Trigger3M)),NA())</f>
        <v>-1.8898462067051937E-3</v>
      </c>
      <c r="L199" s="44">
        <f>IFERROR(_xll.qlIndexFixing(Index6M,$H199,TRUE,_xll.ohTrigger(RecalcTrigger,Trigger6M)),NA())</f>
        <v>-7.3779116070769965E-4</v>
      </c>
      <c r="M199" s="183">
        <f>IFERROR(_xll.qlIndexFixing(Index1Y,$H199,TRUE,_xll.ohTrigger(RecalcTrigger,Trigger1Y)),NA())</f>
        <v>6.9749975433816948E-4</v>
      </c>
      <c r="N199" s="182">
        <f>IFERROR(_xll.qlIndexFixing(ONIndex1M,I199,TRUE,_xll.ohTrigger(RecalcTrigger,Trigger1M)),NA())</f>
        <v>-2.8001462711735314E-3</v>
      </c>
      <c r="O199" s="44">
        <f>IFERROR(_xll.qlIndexFixing(ONIndex3M,I199,TRUE,_xll.ohTrigger(RecalcTrigger,Trigger3M)),NA())</f>
        <v>-1.8506795315431646E-3</v>
      </c>
      <c r="P199" s="44">
        <f>IFERROR(_xll.qlIndexFixing(ONIndex6M,I199,TRUE,_xll.ohTrigger(RecalcTrigger,Trigger6M)),NA())</f>
        <v>-7.5557436359563468E-4</v>
      </c>
      <c r="Q199" s="183">
        <f>IFERROR(_xll.qlIndexFixing(ONIndex1Y,I199,TRUE,_xll.ohTrigger(RecalcTrigger,Trigger1Y)),NA())</f>
        <v>4.4309172411161057E-4</v>
      </c>
    </row>
    <row r="200" spans="2:17" x14ac:dyDescent="0.2">
      <c r="B200" s="39" t="s">
        <v>17</v>
      </c>
      <c r="D200" s="42">
        <f>_xll.qlCalendarAdvance(Calendar,$D199,B200,"f",FALSE)</f>
        <v>42635</v>
      </c>
      <c r="E200" s="177">
        <f>_xll.qlInterestRateIndexValueDate(IndexON,D200)</f>
        <v>42635</v>
      </c>
      <c r="F200" s="193">
        <f>IFERROR(_xll.qlIndexFixing(IndexON,D200,TRUE,_xll.ohTrigger(RecalcTrigger,TriggerON)),NA())</f>
        <v>-2.9585222332384475E-3</v>
      </c>
      <c r="H200" s="42">
        <f>_xll.qlCalendarAdvance(Calendar,$H199,B200,"f",FALSE)</f>
        <v>42635</v>
      </c>
      <c r="I200" s="177">
        <f>_xll.qlInterestRateIndexValueDate(Index1M,$H200)</f>
        <v>42639</v>
      </c>
      <c r="J200" s="182">
        <f>IFERROR(_xll.qlIndexFixing(Index1M,$H200,TRUE,_xll.ohTrigger(RecalcTrigger,Trigger1M)),NA())</f>
        <v>-2.8043121811824889E-3</v>
      </c>
      <c r="K200" s="44">
        <f>IFERROR(_xll.qlIndexFixing(Index3M,H200,TRUE,_xll.ohTrigger(RecalcTrigger,Trigger3M)),NA())</f>
        <v>-1.8887343102214074E-3</v>
      </c>
      <c r="L200" s="44">
        <f>IFERROR(_xll.qlIndexFixing(Index6M,$H200,TRUE,_xll.ohTrigger(RecalcTrigger,Trigger6M)),NA())</f>
        <v>-7.3243681871559829E-4</v>
      </c>
      <c r="M200" s="183">
        <f>IFERROR(_xll.qlIndexFixing(Index1Y,$H200,TRUE,_xll.ohTrigger(RecalcTrigger,Trigger1Y)),NA())</f>
        <v>7.011972028299002E-4</v>
      </c>
      <c r="N200" s="182">
        <f>IFERROR(_xll.qlIndexFixing(ONIndex1M,I200,TRUE,_xll.ohTrigger(RecalcTrigger,Trigger1M)),NA())</f>
        <v>-2.7982465263320933E-3</v>
      </c>
      <c r="O200" s="44">
        <f>IFERROR(_xll.qlIndexFixing(ONIndex3M,I200,TRUE,_xll.ohTrigger(RecalcTrigger,Trigger3M)),NA())</f>
        <v>-1.8501905203915925E-3</v>
      </c>
      <c r="P200" s="44">
        <f>IFERROR(_xll.qlIndexFixing(ONIndex6M,I200,TRUE,_xll.ohTrigger(RecalcTrigger,Trigger6M)),NA())</f>
        <v>-7.5216892978069438E-4</v>
      </c>
      <c r="Q200" s="183">
        <f>IFERROR(_xll.qlIndexFixing(ONIndex1Y,I200,TRUE,_xll.ohTrigger(RecalcTrigger,Trigger1Y)),NA())</f>
        <v>4.4295702410046545E-4</v>
      </c>
    </row>
    <row r="201" spans="2:17" x14ac:dyDescent="0.2">
      <c r="B201" s="39" t="s">
        <v>17</v>
      </c>
      <c r="D201" s="42">
        <f>_xll.qlCalendarAdvance(Calendar,$D200,B201,"f",FALSE)</f>
        <v>42636</v>
      </c>
      <c r="E201" s="177">
        <f>_xll.qlInterestRateIndexValueDate(IndexON,D201)</f>
        <v>42636</v>
      </c>
      <c r="F201" s="193">
        <f>IFERROR(_xll.qlIndexFixing(IndexON,D201,TRUE,_xll.ohTrigger(RecalcTrigger,TriggerON)),NA())</f>
        <v>-2.9616262200127252E-3</v>
      </c>
      <c r="H201" s="42">
        <f>_xll.qlCalendarAdvance(Calendar,$H200,B201,"f",FALSE)</f>
        <v>42636</v>
      </c>
      <c r="I201" s="177">
        <f>_xll.qlInterestRateIndexValueDate(Index1M,$H201)</f>
        <v>42640</v>
      </c>
      <c r="J201" s="182">
        <f>IFERROR(_xll.qlIndexFixing(Index1M,$H201,TRUE,_xll.ohTrigger(RecalcTrigger,Trigger1M)),NA())</f>
        <v>-2.8056534625058305E-3</v>
      </c>
      <c r="K201" s="44">
        <f>IFERROR(_xll.qlIndexFixing(Index3M,H201,TRUE,_xll.ohTrigger(RecalcTrigger,Trigger3M)),NA())</f>
        <v>-1.8891553270774008E-3</v>
      </c>
      <c r="L201" s="44">
        <f>IFERROR(_xll.qlIndexFixing(Index6M,$H201,TRUE,_xll.ohTrigger(RecalcTrigger,Trigger6M)),NA())</f>
        <v>-7.3228968593317659E-4</v>
      </c>
      <c r="M201" s="183">
        <f>IFERROR(_xll.qlIndexFixing(Index1Y,$H201,TRUE,_xll.ohTrigger(RecalcTrigger,Trigger1Y)),NA())</f>
        <v>7.0353902593377378E-4</v>
      </c>
      <c r="N201" s="182">
        <f>IFERROR(_xll.qlIndexFixing(ONIndex1M,I201,TRUE,_xll.ohTrigger(RecalcTrigger,Trigger1M)),NA())</f>
        <v>-2.7965724910616885E-3</v>
      </c>
      <c r="O201" s="44">
        <f>IFERROR(_xll.qlIndexFixing(ONIndex3M,I201,TRUE,_xll.ohTrigger(RecalcTrigger,Trigger3M)),NA())</f>
        <v>-1.8498411188039299E-3</v>
      </c>
      <c r="P201" s="44">
        <f>IFERROR(_xll.qlIndexFixing(ONIndex6M,I201,TRUE,_xll.ohTrigger(RecalcTrigger,Trigger6M)),NA())</f>
        <v>-7.4913715478963638E-4</v>
      </c>
      <c r="Q201" s="183">
        <f>IFERROR(_xll.qlIndexFixing(ONIndex1Y,I201,TRUE,_xll.ohTrigger(RecalcTrigger,Trigger1Y)),NA())</f>
        <v>4.4285796573895198E-4</v>
      </c>
    </row>
    <row r="202" spans="2:17" x14ac:dyDescent="0.2">
      <c r="B202" s="39" t="s">
        <v>17</v>
      </c>
      <c r="D202" s="42">
        <f>_xll.qlCalendarAdvance(Calendar,$D201,B202,"f",FALSE)</f>
        <v>42639</v>
      </c>
      <c r="E202" s="177">
        <f>_xll.qlInterestRateIndexValueDate(IndexON,D202)</f>
        <v>42639</v>
      </c>
      <c r="F202" s="193">
        <f>IFERROR(_xll.qlIndexFixing(IndexON,D202,TRUE,_xll.ohTrigger(RecalcTrigger,TriggerON)),NA())</f>
        <v>-2.9646091056045876E-3</v>
      </c>
      <c r="H202" s="42">
        <f>_xll.qlCalendarAdvance(Calendar,$H201,B202,"f",FALSE)</f>
        <v>42639</v>
      </c>
      <c r="I202" s="177">
        <f>_xll.qlInterestRateIndexValueDate(Index1M,$H202)</f>
        <v>42641</v>
      </c>
      <c r="J202" s="182">
        <f>IFERROR(_xll.qlIndexFixing(Index1M,$H202,TRUE,_xll.ohTrigger(RecalcTrigger,Trigger1M)),NA())</f>
        <v>-2.8071644788152383E-3</v>
      </c>
      <c r="K202" s="44">
        <f>IFERROR(_xll.qlIndexFixing(Index3M,H202,TRUE,_xll.ohTrigger(RecalcTrigger,Trigger3M)),NA())</f>
        <v>-1.8889079390486572E-3</v>
      </c>
      <c r="L202" s="44">
        <f>IFERROR(_xll.qlIndexFixing(Index6M,$H202,TRUE,_xll.ohTrigger(RecalcTrigger,Trigger6M)),NA())</f>
        <v>-7.3072481675153715E-4</v>
      </c>
      <c r="M202" s="183">
        <f>IFERROR(_xll.qlIndexFixing(Index1Y,$H202,TRUE,_xll.ohTrigger(RecalcTrigger,Trigger1Y)),NA())</f>
        <v>7.059121978073644E-4</v>
      </c>
      <c r="N202" s="182">
        <f>IFERROR(_xll.qlIndexFixing(ONIndex1M,I202,TRUE,_xll.ohTrigger(RecalcTrigger,Trigger1M)),NA())</f>
        <v>-2.7939740076465824E-3</v>
      </c>
      <c r="O202" s="44">
        <f>IFERROR(_xll.qlIndexFixing(ONIndex3M,I202,TRUE,_xll.ohTrigger(RecalcTrigger,Trigger3M)),NA())</f>
        <v>-1.8496097265785494E-3</v>
      </c>
      <c r="P202" s="44">
        <f>IFERROR(_xll.qlIndexFixing(ONIndex6M,I202,TRUE,_xll.ohTrigger(RecalcTrigger,Trigger6M)),NA())</f>
        <v>-7.4434773678078159E-4</v>
      </c>
      <c r="Q202" s="183">
        <f>IFERROR(_xll.qlIndexFixing(ONIndex1Y,I202,TRUE,_xll.ohTrigger(RecalcTrigger,Trigger1Y)),NA())</f>
        <v>4.4278086757110202E-4</v>
      </c>
    </row>
    <row r="203" spans="2:17" x14ac:dyDescent="0.2">
      <c r="B203" s="39" t="s">
        <v>17</v>
      </c>
      <c r="D203" s="42">
        <f>_xll.qlCalendarAdvance(Calendar,$D202,B203,"f",FALSE)</f>
        <v>42640</v>
      </c>
      <c r="E203" s="177">
        <f>_xll.qlInterestRateIndexValueDate(IndexON,D203)</f>
        <v>42640</v>
      </c>
      <c r="F203" s="193">
        <f>IFERROR(_xll.qlIndexFixing(IndexON,D203,TRUE,_xll.ohTrigger(RecalcTrigger,TriggerON)),NA())</f>
        <v>-2.9660019046806596E-3</v>
      </c>
      <c r="H203" s="42">
        <f>_xll.qlCalendarAdvance(Calendar,$H202,B203,"f",FALSE)</f>
        <v>42640</v>
      </c>
      <c r="I203" s="177">
        <f>_xll.qlInterestRateIndexValueDate(Index1M,$H203)</f>
        <v>42642</v>
      </c>
      <c r="J203" s="182">
        <f>IFERROR(_xll.qlIndexFixing(Index1M,$H203,TRUE,_xll.ohTrigger(RecalcTrigger,Trigger1M)),NA())</f>
        <v>-2.8114801087694707E-3</v>
      </c>
      <c r="K203" s="44">
        <f>IFERROR(_xll.qlIndexFixing(Index3M,H203,TRUE,_xll.ohTrigger(RecalcTrigger,Trigger3M)),NA())</f>
        <v>-1.8886324785902578E-3</v>
      </c>
      <c r="L203" s="44">
        <f>IFERROR(_xll.qlIndexFixing(Index6M,$H203,TRUE,_xll.ohTrigger(RecalcTrigger,Trigger6M)),NA())</f>
        <v>-7.2909676491741764E-4</v>
      </c>
      <c r="M203" s="183">
        <f>IFERROR(_xll.qlIndexFixing(Index1Y,$H203,TRUE,_xll.ohTrigger(RecalcTrigger,Trigger1Y)),NA())</f>
        <v>7.0831551053515121E-4</v>
      </c>
      <c r="N203" s="182">
        <f>IFERROR(_xll.qlIndexFixing(ONIndex1M,I203,TRUE,_xll.ohTrigger(RecalcTrigger,Trigger1M)),NA())</f>
        <v>-2.792209071076357E-3</v>
      </c>
      <c r="O203" s="44">
        <f>IFERROR(_xll.qlIndexFixing(ONIndex3M,I203,TRUE,_xll.ohTrigger(RecalcTrigger,Trigger3M)),NA())</f>
        <v>-1.8498858034599053E-3</v>
      </c>
      <c r="P203" s="44">
        <f>IFERROR(_xll.qlIndexFixing(ONIndex6M,I203,TRUE,_xll.ohTrigger(RecalcTrigger,Trigger6M)),NA())</f>
        <v>-7.4086720886157309E-4</v>
      </c>
      <c r="Q203" s="183">
        <f>IFERROR(_xll.qlIndexFixing(ONIndex1Y,I203,TRUE,_xll.ohTrigger(RecalcTrigger,Trigger1Y)),NA())</f>
        <v>4.4282482297042236E-4</v>
      </c>
    </row>
    <row r="204" spans="2:17" x14ac:dyDescent="0.2">
      <c r="B204" s="39" t="s">
        <v>17</v>
      </c>
      <c r="D204" s="42">
        <f>_xll.qlCalendarAdvance(Calendar,$D203,B204,"f",FALSE)</f>
        <v>42641</v>
      </c>
      <c r="E204" s="177">
        <f>_xll.qlInterestRateIndexValueDate(IndexON,D204)</f>
        <v>42641</v>
      </c>
      <c r="F204" s="193">
        <f>IFERROR(_xll.qlIndexFixing(IndexON,D204,TRUE,_xll.ohTrigger(RecalcTrigger,TriggerON)),NA())</f>
        <v>-2.9673418991560396E-3</v>
      </c>
      <c r="H204" s="42">
        <f>_xll.qlCalendarAdvance(Calendar,$H203,B204,"f",FALSE)</f>
        <v>42641</v>
      </c>
      <c r="I204" s="177">
        <f>_xll.qlInterestRateIndexValueDate(Index1M,$H204)</f>
        <v>42643</v>
      </c>
      <c r="J204" s="182">
        <f>IFERROR(_xll.qlIndexFixing(Index1M,$H204,TRUE,_xll.ohTrigger(RecalcTrigger,Trigger1M)),NA())</f>
        <v>-2.8119828438684246E-3</v>
      </c>
      <c r="K204" s="44">
        <f>IFERROR(_xll.qlIndexFixing(Index3M,H204,TRUE,_xll.ohTrigger(RecalcTrigger,Trigger3M)),NA())</f>
        <v>-1.888329850653921E-3</v>
      </c>
      <c r="L204" s="44">
        <f>IFERROR(_xll.qlIndexFixing(Index6M,$H204,TRUE,_xll.ohTrigger(RecalcTrigger,Trigger6M)),NA())</f>
        <v>-7.2578953389762935E-4</v>
      </c>
      <c r="M204" s="183">
        <f>IFERROR(_xll.qlIndexFixing(Index1Y,$H204,TRUE,_xll.ohTrigger(RecalcTrigger,Trigger1Y)),NA())</f>
        <v>7.0904391726626557E-4</v>
      </c>
      <c r="N204" s="182">
        <f>IFERROR(_xll.qlIndexFixing(ONIndex1M,I204,TRUE,_xll.ohTrigger(RecalcTrigger,Trigger1M)),NA())</f>
        <v>-2.7917203028504645E-3</v>
      </c>
      <c r="O204" s="44">
        <f>IFERROR(_xll.qlIndexFixing(ONIndex3M,I204,TRUE,_xll.ohTrigger(RecalcTrigger,Trigger3M)),NA())</f>
        <v>-1.8502690966570867E-3</v>
      </c>
      <c r="P204" s="44">
        <f>IFERROR(_xll.qlIndexFixing(ONIndex6M,I204,TRUE,_xll.ohTrigger(RecalcTrigger,Trigger6M)),NA())</f>
        <v>-7.3979415173841545E-4</v>
      </c>
      <c r="Q204" s="183">
        <f>IFERROR(_xll.qlIndexFixing(ONIndex1Y,I204,TRUE,_xll.ohTrigger(RecalcTrigger,Trigger1Y)),NA())</f>
        <v>4.4290897861287704E-4</v>
      </c>
    </row>
    <row r="205" spans="2:17" x14ac:dyDescent="0.2">
      <c r="B205" s="39" t="s">
        <v>17</v>
      </c>
      <c r="D205" s="42">
        <f>_xll.qlCalendarAdvance(Calendar,$D204,B205,"f",FALSE)</f>
        <v>42642</v>
      </c>
      <c r="E205" s="177">
        <f>_xll.qlInterestRateIndexValueDate(IndexON,D205)</f>
        <v>42642</v>
      </c>
      <c r="F205" s="193">
        <f>IFERROR(_xll.qlIndexFixing(IndexON,D205,TRUE,_xll.ohTrigger(RecalcTrigger,TriggerON)),NA())</f>
        <v>-2.9686284708052568E-3</v>
      </c>
      <c r="H205" s="42">
        <f>_xll.qlCalendarAdvance(Calendar,$H204,B205,"f",FALSE)</f>
        <v>42642</v>
      </c>
      <c r="I205" s="177">
        <f>_xll.qlInterestRateIndexValueDate(Index1M,$H205)</f>
        <v>42646</v>
      </c>
      <c r="J205" s="182">
        <f>IFERROR(_xll.qlIndexFixing(Index1M,$H205,TRUE,_xll.ohTrigger(RecalcTrigger,Trigger1M)),NA())</f>
        <v>-2.818065047563953E-3</v>
      </c>
      <c r="K205" s="44">
        <f>IFERROR(_xll.qlIndexFixing(Index3M,H205,TRUE,_xll.ohTrigger(RecalcTrigger,Trigger3M)),NA())</f>
        <v>-1.8602494383275795E-3</v>
      </c>
      <c r="L205" s="44">
        <f>IFERROR(_xll.qlIndexFixing(Index6M,$H205,TRUE,_xll.ohTrigger(RecalcTrigger,Trigger6M)),NA())</f>
        <v>-7.2034568396151704E-4</v>
      </c>
      <c r="M205" s="183">
        <f>IFERROR(_xll.qlIndexFixing(Index1Y,$H205,TRUE,_xll.ohTrigger(RecalcTrigger,Trigger1Y)),NA())</f>
        <v>7.182057136613225E-4</v>
      </c>
      <c r="N205" s="182">
        <f>IFERROR(_xll.qlIndexFixing(ONIndex1M,I205,TRUE,_xll.ohTrigger(RecalcTrigger,Trigger1M)),NA())</f>
        <v>-2.7914799319272987E-3</v>
      </c>
      <c r="O205" s="44">
        <f>IFERROR(_xll.qlIndexFixing(ONIndex3M,I205,TRUE,_xll.ohTrigger(RecalcTrigger,Trigger3M)),NA())</f>
        <v>-1.8508058582122899E-3</v>
      </c>
      <c r="P205" s="44">
        <f>IFERROR(_xll.qlIndexFixing(ONIndex6M,I205,TRUE,_xll.ohTrigger(RecalcTrigger,Trigger6M)),NA())</f>
        <v>-7.3913092322630547E-4</v>
      </c>
      <c r="Q205" s="183">
        <f>IFERROR(_xll.qlIndexFixing(ONIndex1Y,I205,TRUE,_xll.ohTrigger(RecalcTrigger,Trigger1Y)),NA())</f>
        <v>4.4303077838314664E-4</v>
      </c>
    </row>
    <row r="206" spans="2:17" x14ac:dyDescent="0.2">
      <c r="B206" s="39" t="s">
        <v>17</v>
      </c>
      <c r="D206" s="42">
        <f>_xll.qlCalendarAdvance(Calendar,$D205,B206,"f",FALSE)</f>
        <v>42643</v>
      </c>
      <c r="E206" s="177">
        <f>_xll.qlInterestRateIndexValueDate(IndexON,D206)</f>
        <v>42643</v>
      </c>
      <c r="F206" s="193">
        <f>IFERROR(_xll.qlIndexFixing(IndexON,D206,TRUE,_xll.ohTrigger(RecalcTrigger,TriggerON)),NA())</f>
        <v>-2.9709959267165686E-3</v>
      </c>
      <c r="H206" s="42">
        <f>_xll.qlCalendarAdvance(Calendar,$H205,B206,"f",FALSE)</f>
        <v>42643</v>
      </c>
      <c r="I206" s="177">
        <f>_xll.qlInterestRateIndexValueDate(Index1M,$H206)</f>
        <v>42647</v>
      </c>
      <c r="J206" s="182">
        <f>IFERROR(_xll.qlIndexFixing(Index1M,$H206,TRUE,_xll.ohTrigger(RecalcTrigger,Trigger1M)),NA())</f>
        <v>-2.8202473205546541E-3</v>
      </c>
      <c r="K206" s="44">
        <f>IFERROR(_xll.qlIndexFixing(Index3M,H206,TRUE,_xll.ohTrigger(RecalcTrigger,Trigger3M)),NA())</f>
        <v>-1.8598334785496532E-3</v>
      </c>
      <c r="L206" s="44">
        <f>IFERROR(_xll.qlIndexFixing(Index6M,$H206,TRUE,_xll.ohTrigger(RecalcTrigger,Trigger6M)),NA())</f>
        <v>-7.1847855541128515E-4</v>
      </c>
      <c r="M206" s="183">
        <f>IFERROR(_xll.qlIndexFixing(Index1Y,$H206,TRUE,_xll.ohTrigger(RecalcTrigger,Trigger1Y)),NA())</f>
        <v>7.2074131390418845E-4</v>
      </c>
      <c r="N206" s="182">
        <f>IFERROR(_xll.qlIndexFixing(ONIndex1M,I206,TRUE,_xll.ohTrigger(RecalcTrigger,Trigger1M)),NA())</f>
        <v>-2.7914917395621686E-3</v>
      </c>
      <c r="O206" s="44">
        <f>IFERROR(_xll.qlIndexFixing(ONIndex3M,I206,TRUE,_xll.ohTrigger(RecalcTrigger,Trigger3M)),NA())</f>
        <v>-1.8514983977979682E-3</v>
      </c>
      <c r="P206" s="44">
        <f>IFERROR(_xll.qlIndexFixing(ONIndex6M,I206,TRUE,_xll.ohTrigger(RecalcTrigger,Trigger6M)),NA())</f>
        <v>-7.3888355102358361E-4</v>
      </c>
      <c r="Q206" s="183">
        <f>IFERROR(_xll.qlIndexFixing(ONIndex1Y,I206,TRUE,_xll.ohTrigger(RecalcTrigger,Trigger1Y)),NA())</f>
        <v>4.431905557744642E-4</v>
      </c>
    </row>
    <row r="207" spans="2:17" x14ac:dyDescent="0.2">
      <c r="B207" s="39" t="s">
        <v>17</v>
      </c>
      <c r="D207" s="42">
        <f>_xll.qlCalendarAdvance(Calendar,$D206,B207,"f",FALSE)</f>
        <v>42646</v>
      </c>
      <c r="E207" s="177">
        <f>_xll.qlInterestRateIndexValueDate(IndexON,D207)</f>
        <v>42646</v>
      </c>
      <c r="F207" s="193">
        <f>IFERROR(_xll.qlIndexFixing(IndexON,D207,TRUE,_xll.ohTrigger(RecalcTrigger,TriggerON)),NA())</f>
        <v>-2.9732281607941502E-3</v>
      </c>
      <c r="H207" s="42">
        <f>_xll.qlCalendarAdvance(Calendar,$H206,B207,"f",FALSE)</f>
        <v>42646</v>
      </c>
      <c r="I207" s="177">
        <f>_xll.qlInterestRateIndexValueDate(Index1M,$H207)</f>
        <v>42648</v>
      </c>
      <c r="J207" s="182">
        <f>IFERROR(_xll.qlIndexFixing(Index1M,$H207,TRUE,_xll.ohTrigger(RecalcTrigger,Trigger1M)),NA())</f>
        <v>-2.8248416794203609E-3</v>
      </c>
      <c r="K207" s="44">
        <f>IFERROR(_xll.qlIndexFixing(Index3M,H207,TRUE,_xll.ohTrigger(RecalcTrigger,Trigger3M)),NA())</f>
        <v>-1.8593977741609982E-3</v>
      </c>
      <c r="L207" s="44">
        <f>IFERROR(_xll.qlIndexFixing(Index6M,$H207,TRUE,_xll.ohTrigger(RecalcTrigger,Trigger6M)),NA())</f>
        <v>-7.1659620917394293E-4</v>
      </c>
      <c r="M207" s="183">
        <f>IFERROR(_xll.qlIndexFixing(Index1Y,$H207,TRUE,_xll.ohTrigger(RecalcTrigger,Trigger1Y)),NA())</f>
        <v>7.2329962868765895E-4</v>
      </c>
      <c r="N207" s="182">
        <f>IFERROR(_xll.qlIndexFixing(ONIndex1M,I207,TRUE,_xll.ohTrigger(RecalcTrigger,Trigger1M)),NA())</f>
        <v>-2.7923531972939841E-3</v>
      </c>
      <c r="O207" s="44">
        <f>IFERROR(_xll.qlIndexFixing(ONIndex3M,I207,TRUE,_xll.ohTrigger(RecalcTrigger,Trigger3M)),NA())</f>
        <v>-1.8534047449980662E-3</v>
      </c>
      <c r="P207" s="44">
        <f>IFERROR(_xll.qlIndexFixing(ONIndex6M,I207,TRUE,_xll.ohTrigger(RecalcTrigger,Trigger6M)),NA())</f>
        <v>-7.3980361576797549E-4</v>
      </c>
      <c r="Q207" s="183">
        <f>IFERROR(_xll.qlIndexFixing(ONIndex1Y,I207,TRUE,_xll.ohTrigger(RecalcTrigger,Trigger1Y)),NA())</f>
        <v>4.4363891845478065E-4</v>
      </c>
    </row>
    <row r="208" spans="2:17" x14ac:dyDescent="0.2">
      <c r="B208" s="39" t="s">
        <v>17</v>
      </c>
      <c r="D208" s="42">
        <f>_xll.qlCalendarAdvance(Calendar,$D207,B208,"f",FALSE)</f>
        <v>42647</v>
      </c>
      <c r="E208" s="177">
        <f>_xll.qlInterestRateIndexValueDate(IndexON,D208)</f>
        <v>42647</v>
      </c>
      <c r="F208" s="193">
        <f>IFERROR(_xll.qlIndexFixing(IndexON,D208,TRUE,_xll.ohTrigger(RecalcTrigger,TriggerON)),NA())</f>
        <v>-2.9742383420527929E-3</v>
      </c>
      <c r="H208" s="42">
        <f>_xll.qlCalendarAdvance(Calendar,$H207,B208,"f",FALSE)</f>
        <v>42647</v>
      </c>
      <c r="I208" s="177">
        <f>_xll.qlInterestRateIndexValueDate(Index1M,$H208)</f>
        <v>42649</v>
      </c>
      <c r="J208" s="182">
        <f>IFERROR(_xll.qlIndexFixing(Index1M,$H208,TRUE,_xll.ohTrigger(RecalcTrigger,Trigger1M)),NA())</f>
        <v>-2.8259061464201707E-3</v>
      </c>
      <c r="K208" s="44">
        <f>IFERROR(_xll.qlIndexFixing(Index3M,H208,TRUE,_xll.ohTrigger(RecalcTrigger,Trigger3M)),NA())</f>
        <v>-1.8589432752246855E-3</v>
      </c>
      <c r="L208" s="44">
        <f>IFERROR(_xll.qlIndexFixing(Index6M,$H208,TRUE,_xll.ohTrigger(RecalcTrigger,Trigger6M)),NA())</f>
        <v>-7.1470533354116891E-4</v>
      </c>
      <c r="M208" s="183">
        <f>IFERROR(_xll.qlIndexFixing(Index1Y,$H208,TRUE,_xll.ohTrigger(RecalcTrigger,Trigger1Y)),NA())</f>
        <v>7.2587939048493824E-4</v>
      </c>
      <c r="N208" s="182">
        <f>IFERROR(_xll.qlIndexFixing(ONIndex1M,I208,TRUE,_xll.ohTrigger(RecalcTrigger,Trigger1M)),NA())</f>
        <v>-2.7941363818273501E-3</v>
      </c>
      <c r="O208" s="44">
        <f>IFERROR(_xll.qlIndexFixing(ONIndex3M,I208,TRUE,_xll.ohTrigger(RecalcTrigger,Trigger3M)),NA())</f>
        <v>-1.8558725350903416E-3</v>
      </c>
      <c r="P208" s="44">
        <f>IFERROR(_xll.qlIndexFixing(ONIndex6M,I208,TRUE,_xll.ohTrigger(RecalcTrigger,Trigger6M)),NA())</f>
        <v>-7.4217319178337959E-4</v>
      </c>
      <c r="Q208" s="183">
        <f>IFERROR(_xll.qlIndexFixing(ONIndex1Y,I208,TRUE,_xll.ohTrigger(RecalcTrigger,Trigger1Y)),NA())</f>
        <v>4.4421611749001499E-4</v>
      </c>
    </row>
    <row r="209" spans="2:17" x14ac:dyDescent="0.2">
      <c r="B209" s="39" t="s">
        <v>17</v>
      </c>
      <c r="D209" s="42">
        <f>_xll.qlCalendarAdvance(Calendar,$D208,B209,"f",FALSE)</f>
        <v>42648</v>
      </c>
      <c r="E209" s="177">
        <f>_xll.qlInterestRateIndexValueDate(IndexON,D209)</f>
        <v>42648</v>
      </c>
      <c r="F209" s="193">
        <f>IFERROR(_xll.qlIndexFixing(IndexON,D209,TRUE,_xll.ohTrigger(RecalcTrigger,TriggerON)),NA())</f>
        <v>-2.9751913900533111E-3</v>
      </c>
      <c r="H209" s="42">
        <f>_xll.qlCalendarAdvance(Calendar,$H208,B209,"f",FALSE)</f>
        <v>42648</v>
      </c>
      <c r="I209" s="177">
        <f>_xll.qlInterestRateIndexValueDate(Index1M,$H209)</f>
        <v>42650</v>
      </c>
      <c r="J209" s="182">
        <f>IFERROR(_xll.qlIndexFixing(Index1M,$H209,TRUE,_xll.ohTrigger(RecalcTrigger,Trigger1M)),NA())</f>
        <v>-2.827038209837816E-3</v>
      </c>
      <c r="K209" s="44">
        <f>IFERROR(_xll.qlIndexFixing(Index3M,H209,TRUE,_xll.ohTrigger(RecalcTrigger,Trigger3M)),NA())</f>
        <v>-1.8573594197631737E-3</v>
      </c>
      <c r="L209" s="44">
        <f>IFERROR(_xll.qlIndexFixing(Index6M,$H209,TRUE,_xll.ohTrigger(RecalcTrigger,Trigger6M)),NA())</f>
        <v>-7.1281266036737781E-4</v>
      </c>
      <c r="M209" s="183">
        <f>IFERROR(_xll.qlIndexFixing(Index1Y,$H209,TRUE,_xll.ohTrigger(RecalcTrigger,Trigger1Y)),NA())</f>
        <v>7.3215473294766615E-4</v>
      </c>
      <c r="N209" s="182">
        <f>IFERROR(_xll.qlIndexFixing(ONIndex1M,I209,TRUE,_xll.ohTrigger(RecalcTrigger,Trigger1M)),NA())</f>
        <v>-2.7954658018014555E-3</v>
      </c>
      <c r="O209" s="44">
        <f>IFERROR(_xll.qlIndexFixing(ONIndex3M,I209,TRUE,_xll.ohTrigger(RecalcTrigger,Trigger3M)),NA())</f>
        <v>-1.8573786131526049E-3</v>
      </c>
      <c r="P209" s="44">
        <f>IFERROR(_xll.qlIndexFixing(ONIndex6M,I209,TRUE,_xll.ohTrigger(RecalcTrigger,Trigger6M)),NA())</f>
        <v>-7.4409552535570356E-4</v>
      </c>
      <c r="Q209" s="183">
        <f>IFERROR(_xll.qlIndexFixing(ONIndex1Y,I209,TRUE,_xll.ohTrigger(RecalcTrigger,Trigger1Y)),NA())</f>
        <v>4.4457078954174278E-4</v>
      </c>
    </row>
    <row r="210" spans="2:17" x14ac:dyDescent="0.2">
      <c r="B210" s="39" t="s">
        <v>17</v>
      </c>
      <c r="D210" s="42">
        <f>_xll.qlCalendarAdvance(Calendar,$D209,B210,"f",FALSE)</f>
        <v>42649</v>
      </c>
      <c r="E210" s="177">
        <f>_xll.qlInterestRateIndexValueDate(IndexON,D210)</f>
        <v>42649</v>
      </c>
      <c r="F210" s="193">
        <f>IFERROR(_xll.qlIndexFixing(IndexON,D210,TRUE,_xll.ohTrigger(RecalcTrigger,TriggerON)),NA())</f>
        <v>-2.9760866863703939E-3</v>
      </c>
      <c r="H210" s="42">
        <f>_xll.qlCalendarAdvance(Calendar,$H209,B210,"f",FALSE)</f>
        <v>42649</v>
      </c>
      <c r="I210" s="177">
        <f>_xll.qlInterestRateIndexValueDate(Index1M,$H210)</f>
        <v>42653</v>
      </c>
      <c r="J210" s="182">
        <f>IFERROR(_xll.qlIndexFixing(Index1M,$H210,TRUE,_xll.ohTrigger(RecalcTrigger,Trigger1M)),NA())</f>
        <v>-2.8338529614111859E-3</v>
      </c>
      <c r="K210" s="44">
        <f>IFERROR(_xll.qlIndexFixing(Index3M,H210,TRUE,_xll.ohTrigger(RecalcTrigger,Trigger3M)),NA())</f>
        <v>-1.8569564845796389E-3</v>
      </c>
      <c r="L210" s="44">
        <f>IFERROR(_xll.qlIndexFixing(Index6M,$H210,TRUE,_xll.ohTrigger(RecalcTrigger,Trigger6M)),NA())</f>
        <v>-7.071918275137134E-4</v>
      </c>
      <c r="M210" s="183">
        <f>IFERROR(_xll.qlIndexFixing(Index1Y,$H210,TRUE,_xll.ohTrigger(RecalcTrigger,Trigger1Y)),NA())</f>
        <v>7.3638725916072079E-4</v>
      </c>
      <c r="N210" s="182">
        <f>IFERROR(_xll.qlIndexFixing(ONIndex1M,I210,TRUE,_xll.ohTrigger(RecalcTrigger,Trigger1M)),NA())</f>
        <v>-2.797070088145226E-3</v>
      </c>
      <c r="O210" s="44">
        <f>IFERROR(_xll.qlIndexFixing(ONIndex3M,I210,TRUE,_xll.ohTrigger(RecalcTrigger,Trigger3M)),NA())</f>
        <v>-1.8590543281993277E-3</v>
      </c>
      <c r="P210" s="44">
        <f>IFERROR(_xll.qlIndexFixing(ONIndex6M,I210,TRUE,_xll.ohTrigger(RecalcTrigger,Trigger6M)),NA())</f>
        <v>-7.4646988490467692E-4</v>
      </c>
      <c r="Q210" s="183">
        <f>IFERROR(_xll.qlIndexFixing(ONIndex1Y,I210,TRUE,_xll.ohTrigger(RecalcTrigger,Trigger1Y)),NA())</f>
        <v>4.4496544177263786E-4</v>
      </c>
    </row>
    <row r="211" spans="2:17" x14ac:dyDescent="0.2">
      <c r="B211" s="39" t="s">
        <v>17</v>
      </c>
      <c r="D211" s="42">
        <f>_xll.qlCalendarAdvance(Calendar,$D210,B211,"f",FALSE)</f>
        <v>42650</v>
      </c>
      <c r="E211" s="177">
        <f>_xll.qlInterestRateIndexValueDate(IndexON,D211)</f>
        <v>42650</v>
      </c>
      <c r="F211" s="193">
        <f>IFERROR(_xll.qlIndexFixing(IndexON,D211,TRUE,_xll.ohTrigger(RecalcTrigger,TriggerON)),NA())</f>
        <v>-2.9776570518347256E-3</v>
      </c>
      <c r="H211" s="42">
        <f>_xll.qlCalendarAdvance(Calendar,$H210,B211,"f",FALSE)</f>
        <v>42650</v>
      </c>
      <c r="I211" s="177">
        <f>_xll.qlInterestRateIndexValueDate(Index1M,$H211)</f>
        <v>42654</v>
      </c>
      <c r="J211" s="182">
        <f>IFERROR(_xll.qlIndexFixing(Index1M,$H211,TRUE,_xll.ohTrigger(RecalcTrigger,Trigger1M)),NA())</f>
        <v>-2.8360517627367167E-3</v>
      </c>
      <c r="K211" s="44">
        <f>IFERROR(_xll.qlIndexFixing(Index3M,H211,TRUE,_xll.ohTrigger(RecalcTrigger,Trigger3M)),NA())</f>
        <v>-1.8564224131456049E-3</v>
      </c>
      <c r="L211" s="44">
        <f>IFERROR(_xll.qlIndexFixing(Index6M,$H211,TRUE,_xll.ohTrigger(RecalcTrigger,Trigger6M)),NA())</f>
        <v>-7.0536015388423916E-4</v>
      </c>
      <c r="M211" s="183">
        <f>IFERROR(_xll.qlIndexFixing(Index1Y,$H211,TRUE,_xll.ohTrigger(RecalcTrigger,Trigger1Y)),NA())</f>
        <v>7.3905494500193592E-4</v>
      </c>
      <c r="N211" s="182">
        <f>IFERROR(_xll.qlIndexFixing(ONIndex1M,I211,TRUE,_xll.ohTrigger(RecalcTrigger,Trigger1M)),NA())</f>
        <v>-2.7989530221939063E-3</v>
      </c>
      <c r="O211" s="44">
        <f>IFERROR(_xll.qlIndexFixing(ONIndex3M,I211,TRUE,_xll.ohTrigger(RecalcTrigger,Trigger3M)),NA())</f>
        <v>-1.8609019902227075E-3</v>
      </c>
      <c r="P211" s="44">
        <f>IFERROR(_xll.qlIndexFixing(ONIndex6M,I211,TRUE,_xll.ohTrigger(RecalcTrigger,Trigger6M)),NA())</f>
        <v>-7.4930229844838436E-4</v>
      </c>
      <c r="Q211" s="183">
        <f>IFERROR(_xll.qlIndexFixing(ONIndex1Y,I211,TRUE,_xll.ohTrigger(RecalcTrigger,Trigger1Y)),NA())</f>
        <v>4.4540040783580537E-4</v>
      </c>
    </row>
    <row r="212" spans="2:17" x14ac:dyDescent="0.2">
      <c r="B212" s="39" t="s">
        <v>17</v>
      </c>
      <c r="D212" s="42">
        <f>_xll.qlCalendarAdvance(Calendar,$D211,B212,"f",FALSE)</f>
        <v>42653</v>
      </c>
      <c r="E212" s="177">
        <f>_xll.qlInterestRateIndexValueDate(IndexON,D212)</f>
        <v>42653</v>
      </c>
      <c r="F212" s="193">
        <f>IFERROR(_xll.qlIndexFixing(IndexON,D212,TRUE,_xll.ohTrigger(RecalcTrigger,TriggerON)),NA())</f>
        <v>-2.9790779863381189E-3</v>
      </c>
      <c r="H212" s="42">
        <f>_xll.qlCalendarAdvance(Calendar,$H211,B212,"f",FALSE)</f>
        <v>42653</v>
      </c>
      <c r="I212" s="177">
        <f>_xll.qlInterestRateIndexValueDate(Index1M,$H212)</f>
        <v>42655</v>
      </c>
      <c r="J212" s="182">
        <f>IFERROR(_xll.qlIndexFixing(Index1M,$H212,TRUE,_xll.ohTrigger(RecalcTrigger,Trigger1M)),NA())</f>
        <v>-2.8394684275264001E-3</v>
      </c>
      <c r="K212" s="44">
        <f>IFERROR(_xll.qlIndexFixing(Index3M,H212,TRUE,_xll.ohTrigger(RecalcTrigger,Trigger3M)),NA())</f>
        <v>-1.8558753371085244E-3</v>
      </c>
      <c r="L212" s="44">
        <f>IFERROR(_xll.qlIndexFixing(Index6M,$H212,TRUE,_xll.ohTrigger(RecalcTrigger,Trigger6M)),NA())</f>
        <v>-7.0356099536295319E-4</v>
      </c>
      <c r="M212" s="183">
        <f>IFERROR(_xll.qlIndexFixing(Index1Y,$H212,TRUE,_xll.ohTrigger(RecalcTrigger,Trigger1Y)),NA())</f>
        <v>7.4173629381615077E-4</v>
      </c>
      <c r="N212" s="182">
        <f>IFERROR(_xll.qlIndexFixing(ONIndex1M,I212,TRUE,_xll.ohTrigger(RecalcTrigger,Trigger1M)),NA())</f>
        <v>-2.8036447871837566E-3</v>
      </c>
      <c r="O212" s="44">
        <f>IFERROR(_xll.qlIndexFixing(ONIndex3M,I212,TRUE,_xll.ohTrigger(RecalcTrigger,Trigger3M)),NA())</f>
        <v>-1.8651723561369238E-3</v>
      </c>
      <c r="P212" s="44">
        <f>IFERROR(_xll.qlIndexFixing(ONIndex6M,I212,TRUE,_xll.ohTrigger(RecalcTrigger,Trigger6M)),NA())</f>
        <v>-7.5652252341296133E-4</v>
      </c>
      <c r="Q212" s="183">
        <f>IFERROR(_xll.qlIndexFixing(ONIndex1Y,I212,TRUE,_xll.ohTrigger(RecalcTrigger,Trigger1Y)),NA())</f>
        <v>4.4640694175868134E-4</v>
      </c>
    </row>
    <row r="213" spans="2:17" x14ac:dyDescent="0.2">
      <c r="B213" s="39" t="s">
        <v>17</v>
      </c>
      <c r="D213" s="42">
        <f>_xll.qlCalendarAdvance(Calendar,$D212,B213,"f",FALSE)</f>
        <v>42654</v>
      </c>
      <c r="E213" s="177">
        <f>_xll.qlInterestRateIndexValueDate(IndexON,D213)</f>
        <v>42654</v>
      </c>
      <c r="F213" s="193">
        <f>IFERROR(_xll.qlIndexFixing(IndexON,D213,TRUE,_xll.ohTrigger(RecalcTrigger,TriggerON)),NA())</f>
        <v>-2.979675247938296E-3</v>
      </c>
      <c r="H213" s="42">
        <f>_xll.qlCalendarAdvance(Calendar,$H212,B213,"f",FALSE)</f>
        <v>42654</v>
      </c>
      <c r="I213" s="177">
        <f>_xll.qlInterestRateIndexValueDate(Index1M,$H213)</f>
        <v>42656</v>
      </c>
      <c r="J213" s="182">
        <f>IFERROR(_xll.qlIndexFixing(Index1M,$H213,TRUE,_xll.ohTrigger(RecalcTrigger,Trigger1M)),NA())</f>
        <v>-2.8408154477424508E-3</v>
      </c>
      <c r="K213" s="44">
        <f>IFERROR(_xll.qlIndexFixing(Index3M,H213,TRUE,_xll.ohTrigger(RecalcTrigger,Trigger3M)),NA())</f>
        <v>-1.855316236388021E-3</v>
      </c>
      <c r="L213" s="44">
        <f>IFERROR(_xll.qlIndexFixing(Index6M,$H213,TRUE,_xll.ohTrigger(RecalcTrigger,Trigger6M)),NA())</f>
        <v>-7.0180134515235608E-4</v>
      </c>
      <c r="M213" s="183">
        <f>IFERROR(_xll.qlIndexFixing(Index1Y,$H213,TRUE,_xll.ohTrigger(RecalcTrigger,Trigger1Y)),NA())</f>
        <v>7.4442997844602213E-4</v>
      </c>
      <c r="N213" s="182">
        <f>IFERROR(_xll.qlIndexFixing(ONIndex1M,I213,TRUE,_xll.ohTrigger(RecalcTrigger,Trigger1M)),NA())</f>
        <v>-2.80934686022416E-3</v>
      </c>
      <c r="O213" s="44">
        <f>IFERROR(_xll.qlIndexFixing(ONIndex3M,I213,TRUE,_xll.ohTrigger(RecalcTrigger,Trigger3M)),NA())</f>
        <v>-1.8700583038100405E-3</v>
      </c>
      <c r="P213" s="44">
        <f>IFERROR(_xll.qlIndexFixing(ONIndex6M,I213,TRUE,_xll.ohTrigger(RecalcTrigger,Trigger6M)),NA())</f>
        <v>-7.6533305692905174E-4</v>
      </c>
      <c r="Q213" s="183">
        <f>IFERROR(_xll.qlIndexFixing(ONIndex1Y,I213,TRUE,_xll.ohTrigger(RecalcTrigger,Trigger1Y)),NA())</f>
        <v>4.4755008539176799E-4</v>
      </c>
    </row>
    <row r="214" spans="2:17" x14ac:dyDescent="0.2">
      <c r="B214" s="39" t="s">
        <v>17</v>
      </c>
      <c r="D214" s="42">
        <f>_xll.qlCalendarAdvance(Calendar,$D213,B214,"f",FALSE)</f>
        <v>42655</v>
      </c>
      <c r="E214" s="177">
        <f>_xll.qlInterestRateIndexValueDate(IndexON,D214)</f>
        <v>42655</v>
      </c>
      <c r="F214" s="193">
        <f>IFERROR(_xll.qlIndexFixing(IndexON,D214,TRUE,_xll.ohTrigger(RecalcTrigger,TriggerON)),NA())</f>
        <v>-2.9802110474630439E-3</v>
      </c>
      <c r="H214" s="42">
        <f>_xll.qlCalendarAdvance(Calendar,$H213,B214,"f",FALSE)</f>
        <v>42655</v>
      </c>
      <c r="I214" s="177">
        <f>_xll.qlInterestRateIndexValueDate(Index1M,$H214)</f>
        <v>42657</v>
      </c>
      <c r="J214" s="182">
        <f>IFERROR(_xll.qlIndexFixing(Index1M,$H214,TRUE,_xll.ohTrigger(RecalcTrigger,Trigger1M)),NA())</f>
        <v>-2.8421879462077336E-3</v>
      </c>
      <c r="K214" s="44">
        <f>IFERROR(_xll.qlIndexFixing(Index3M,H214,TRUE,_xll.ohTrigger(RecalcTrigger,Trigger3M)),NA())</f>
        <v>-1.8537800260022108E-3</v>
      </c>
      <c r="L214" s="44">
        <f>IFERROR(_xll.qlIndexFixing(Index6M,$H214,TRUE,_xll.ohTrigger(RecalcTrigger,Trigger6M)),NA())</f>
        <v>-6.9523308415264293E-4</v>
      </c>
      <c r="M214" s="183">
        <f>IFERROR(_xll.qlIndexFixing(Index1Y,$H214,TRUE,_xll.ohTrigger(RecalcTrigger,Trigger1Y)),NA())</f>
        <v>7.5090354627525076E-4</v>
      </c>
      <c r="N214" s="182">
        <f>IFERROR(_xll.qlIndexFixing(ONIndex1M,I214,TRUE,_xll.ohTrigger(RecalcTrigger,Trigger1M)),NA())</f>
        <v>-2.8126797517069591E-3</v>
      </c>
      <c r="O214" s="44">
        <f>IFERROR(_xll.qlIndexFixing(ONIndex3M,I214,TRUE,_xll.ohTrigger(RecalcTrigger,Trigger3M)),NA())</f>
        <v>-1.87280034752213E-3</v>
      </c>
      <c r="P214" s="44">
        <f>IFERROR(_xll.qlIndexFixing(ONIndex6M,I214,TRUE,_xll.ohTrigger(RecalcTrigger,Trigger6M)),NA())</f>
        <v>-7.7054616371530216E-4</v>
      </c>
      <c r="Q214" s="183">
        <f>IFERROR(_xll.qlIndexFixing(ONIndex1Y,I214,TRUE,_xll.ohTrigger(RecalcTrigger,Trigger1Y)),NA())</f>
        <v>4.4819162669185175E-4</v>
      </c>
    </row>
    <row r="215" spans="2:17" x14ac:dyDescent="0.2">
      <c r="B215" s="39" t="s">
        <v>17</v>
      </c>
      <c r="D215" s="42">
        <f>_xll.qlCalendarAdvance(Calendar,$D214,B215,"f",FALSE)</f>
        <v>42656</v>
      </c>
      <c r="E215" s="177">
        <f>_xll.qlInterestRateIndexValueDate(IndexON,D215)</f>
        <v>42656</v>
      </c>
      <c r="F215" s="193">
        <f>IFERROR(_xll.qlIndexFixing(IndexON,D215,TRUE,_xll.ohTrigger(RecalcTrigger,TriggerON)),NA())</f>
        <v>-2.9806847664470837E-3</v>
      </c>
      <c r="H215" s="42">
        <f>_xll.qlCalendarAdvance(Calendar,$H214,B215,"f",FALSE)</f>
        <v>42656</v>
      </c>
      <c r="I215" s="177">
        <f>_xll.qlInterestRateIndexValueDate(Index1M,$H215)</f>
        <v>42660</v>
      </c>
      <c r="J215" s="182">
        <f>IFERROR(_xll.qlIndexFixing(Index1M,$H215,TRUE,_xll.ohTrigger(RecalcTrigger,Trigger1M)),NA())</f>
        <v>-2.8472595638484228E-3</v>
      </c>
      <c r="K215" s="44">
        <f>IFERROR(_xll.qlIndexFixing(Index3M,H215,TRUE,_xll.ohTrigger(RecalcTrigger,Trigger3M)),NA())</f>
        <v>-1.8529793342887983E-3</v>
      </c>
      <c r="L215" s="44">
        <f>IFERROR(_xll.qlIndexFixing(Index6M,$H215,TRUE,_xll.ohTrigger(RecalcTrigger,Trigger6M)),NA())</f>
        <v>-6.9423271593569281E-4</v>
      </c>
      <c r="M215" s="183">
        <f>IFERROR(_xll.qlIndexFixing(Index1Y,$H215,TRUE,_xll.ohTrigger(RecalcTrigger,Trigger1Y)),NA())</f>
        <v>7.5530123378218361E-4</v>
      </c>
      <c r="N215" s="182">
        <f>IFERROR(_xll.qlIndexFixing(ONIndex1M,I215,TRUE,_xll.ohTrigger(RecalcTrigger,Trigger1M)),NA())</f>
        <v>-2.8163139786263613E-3</v>
      </c>
      <c r="O215" s="44">
        <f>IFERROR(_xll.qlIndexFixing(ONIndex3M,I215,TRUE,_xll.ohTrigger(RecalcTrigger,Trigger3M)),NA())</f>
        <v>-1.875728197284765E-3</v>
      </c>
      <c r="P215" s="44">
        <f>IFERROR(_xll.qlIndexFixing(ONIndex6M,I215,TRUE,_xll.ohTrigger(RecalcTrigger,Trigger6M)),NA())</f>
        <v>-7.7625349388377174E-4</v>
      </c>
      <c r="Q215" s="183">
        <f>IFERROR(_xll.qlIndexFixing(ONIndex1Y,I215,TRUE,_xll.ohTrigger(RecalcTrigger,Trigger1Y)),NA())</f>
        <v>4.4887548430239121E-4</v>
      </c>
    </row>
    <row r="216" spans="2:17" x14ac:dyDescent="0.2">
      <c r="B216" s="39" t="s">
        <v>17</v>
      </c>
      <c r="D216" s="42">
        <f>_xll.qlCalendarAdvance(Calendar,$D215,B216,"f",FALSE)</f>
        <v>42657</v>
      </c>
      <c r="E216" s="177">
        <f>_xll.qlInterestRateIndexValueDate(IndexON,D216)</f>
        <v>42657</v>
      </c>
      <c r="F216" s="193">
        <f>IFERROR(_xll.qlIndexFixing(IndexON,D216,TRUE,_xll.ohTrigger(RecalcTrigger,TriggerON)),NA())</f>
        <v>-2.9813974858905468E-3</v>
      </c>
      <c r="H216" s="42">
        <f>_xll.qlCalendarAdvance(Calendar,$H215,B216,"f",FALSE)</f>
        <v>42657</v>
      </c>
      <c r="I216" s="177">
        <f>_xll.qlInterestRateIndexValueDate(Index1M,$H216)</f>
        <v>42661</v>
      </c>
      <c r="J216" s="182">
        <f>IFERROR(_xll.qlIndexFixing(Index1M,$H216,TRUE,_xll.ohTrigger(RecalcTrigger,Trigger1M)),NA())</f>
        <v>-2.848628338251921E-3</v>
      </c>
      <c r="K216" s="44">
        <f>IFERROR(_xll.qlIndexFixing(Index3M,H216,TRUE,_xll.ohTrigger(RecalcTrigger,Trigger3M)),NA())</f>
        <v>-1.8523749581831148E-3</v>
      </c>
      <c r="L216" s="44">
        <f>IFERROR(_xll.qlIndexFixing(Index6M,$H216,TRUE,_xll.ohTrigger(RecalcTrigger,Trigger6M)),NA())</f>
        <v>-6.9384352978107847E-4</v>
      </c>
      <c r="M216" s="183">
        <f>IFERROR(_xll.qlIndexFixing(Index1Y,$H216,TRUE,_xll.ohTrigger(RecalcTrigger,Trigger1Y)),NA())</f>
        <v>7.5803639193037326E-4</v>
      </c>
      <c r="N216" s="182">
        <f>IFERROR(_xll.qlIndexFixing(ONIndex1M,I216,TRUE,_xll.ohTrigger(RecalcTrigger,Trigger1M)),NA())</f>
        <v>-2.8202533221177717E-3</v>
      </c>
      <c r="O216" s="44">
        <f>IFERROR(_xll.qlIndexFixing(ONIndex3M,I216,TRUE,_xll.ohTrigger(RecalcTrigger,Trigger3M)),NA())</f>
        <v>-1.8788441623307506E-3</v>
      </c>
      <c r="P216" s="44">
        <f>IFERROR(_xll.qlIndexFixing(ONIndex6M,I216,TRUE,_xll.ohTrigger(RecalcTrigger,Trigger6M)),NA())</f>
        <v>-7.8246107529267306E-4</v>
      </c>
      <c r="Q216" s="183">
        <f>IFERROR(_xll.qlIndexFixing(ONIndex1Y,I216,TRUE,_xll.ohTrigger(RecalcTrigger,Trigger1Y)),NA())</f>
        <v>4.4960199187649152E-4</v>
      </c>
    </row>
    <row r="217" spans="2:17" x14ac:dyDescent="0.2">
      <c r="B217" s="39" t="s">
        <v>17</v>
      </c>
      <c r="D217" s="42">
        <f>_xll.qlCalendarAdvance(Calendar,$D216,B217,"f",FALSE)</f>
        <v>42660</v>
      </c>
      <c r="E217" s="177">
        <f>_xll.qlInterestRateIndexValueDate(IndexON,D217)</f>
        <v>42660</v>
      </c>
      <c r="F217" s="193">
        <f>IFERROR(_xll.qlIndexFixing(IndexON,D217,TRUE,_xll.ohTrigger(RecalcTrigger,TriggerON)),NA())</f>
        <v>-2.9819464687896868E-3</v>
      </c>
      <c r="H217" s="42">
        <f>_xll.qlCalendarAdvance(Calendar,$H216,B217,"f",FALSE)</f>
        <v>42660</v>
      </c>
      <c r="I217" s="177">
        <f>_xll.qlInterestRateIndexValueDate(Index1M,$H217)</f>
        <v>42662</v>
      </c>
      <c r="J217" s="182">
        <f>IFERROR(_xll.qlIndexFixing(Index1M,$H217,TRUE,_xll.ohTrigger(RecalcTrigger,Trigger1M)),NA())</f>
        <v>-2.8494500709945344E-3</v>
      </c>
      <c r="K217" s="44">
        <f>IFERROR(_xll.qlIndexFixing(Index3M,H217,TRUE,_xll.ohTrigger(RecalcTrigger,Trigger3M)),NA())</f>
        <v>-1.8517645264635948E-3</v>
      </c>
      <c r="L217" s="44">
        <f>IFERROR(_xll.qlIndexFixing(Index6M,$H217,TRUE,_xll.ohTrigger(RecalcTrigger,Trigger6M)),NA())</f>
        <v>-6.9247022577034875E-4</v>
      </c>
      <c r="M217" s="183">
        <f>IFERROR(_xll.qlIndexFixing(Index1Y,$H217,TRUE,_xll.ohTrigger(RecalcTrigger,Trigger1Y)),NA())</f>
        <v>7.6077574402501336E-4</v>
      </c>
      <c r="N217" s="182">
        <f>IFERROR(_xll.qlIndexFixing(ONIndex1M,I217,TRUE,_xll.ohTrigger(RecalcTrigger,Trigger1M)),NA())</f>
        <v>-2.8283662907346852E-3</v>
      </c>
      <c r="O217" s="44">
        <f>IFERROR(_xll.qlIndexFixing(ONIndex3M,I217,TRUE,_xll.ohTrigger(RecalcTrigger,Trigger3M)),NA())</f>
        <v>-1.8852616377351694E-3</v>
      </c>
      <c r="P217" s="44">
        <f>IFERROR(_xll.qlIndexFixing(ONIndex6M,I217,TRUE,_xll.ohTrigger(RecalcTrigger,Trigger6M)),NA())</f>
        <v>-7.9535164858146601E-4</v>
      </c>
      <c r="Q217" s="183">
        <f>IFERROR(_xll.qlIndexFixing(ONIndex1Y,I217,TRUE,_xll.ohTrigger(RecalcTrigger,Trigger1Y)),NA())</f>
        <v>4.5119940775606437E-4</v>
      </c>
    </row>
    <row r="218" spans="2:17" x14ac:dyDescent="0.2">
      <c r="B218" s="39" t="s">
        <v>17</v>
      </c>
      <c r="D218" s="42">
        <f>_xll.qlCalendarAdvance(Calendar,$D217,B218,"f",FALSE)</f>
        <v>42661</v>
      </c>
      <c r="E218" s="177">
        <f>_xll.qlInterestRateIndexValueDate(IndexON,D218)</f>
        <v>42661</v>
      </c>
      <c r="F218" s="193">
        <f>IFERROR(_xll.qlIndexFixing(IndexON,D218,TRUE,_xll.ohTrigger(RecalcTrigger,TriggerON)),NA())</f>
        <v>-2.9821005088503938E-3</v>
      </c>
      <c r="H218" s="42">
        <f>_xll.qlCalendarAdvance(Calendar,$H217,B218,"f",FALSE)</f>
        <v>42661</v>
      </c>
      <c r="I218" s="177">
        <f>_xll.qlInterestRateIndexValueDate(Index1M,$H218)</f>
        <v>42663</v>
      </c>
      <c r="J218" s="182">
        <f>IFERROR(_xll.qlIndexFixing(Index1M,$H218,TRUE,_xll.ohTrigger(RecalcTrigger,Trigger1M)),NA())</f>
        <v>-2.8505078736730527E-3</v>
      </c>
      <c r="K218" s="44">
        <f>IFERROR(_xll.qlIndexFixing(Index3M,H218,TRUE,_xll.ohTrigger(RecalcTrigger,Trigger3M)),NA())</f>
        <v>-1.8511490489020697E-3</v>
      </c>
      <c r="L218" s="44">
        <f>IFERROR(_xll.qlIndexFixing(Index6M,$H218,TRUE,_xll.ohTrigger(RecalcTrigger,Trigger6M)),NA())</f>
        <v>-6.911866019815488E-4</v>
      </c>
      <c r="M218" s="183">
        <f>IFERROR(_xll.qlIndexFixing(Index1Y,$H218,TRUE,_xll.ohTrigger(RecalcTrigger,Trigger1Y)),NA())</f>
        <v>7.6351790326507354E-4</v>
      </c>
      <c r="N218" s="182">
        <f>IFERROR(_xll.qlIndexFixing(ONIndex1M,I218,TRUE,_xll.ohTrigger(RecalcTrigger,Trigger1M)),NA())</f>
        <v>-2.8359150501922059E-3</v>
      </c>
      <c r="O218" s="44">
        <f>IFERROR(_xll.qlIndexFixing(ONIndex3M,I218,TRUE,_xll.ohTrigger(RecalcTrigger,Trigger3M)),NA())</f>
        <v>-1.891403167606498E-3</v>
      </c>
      <c r="P218" s="44">
        <f>IFERROR(_xll.qlIndexFixing(ONIndex6M,I218,TRUE,_xll.ohTrigger(RecalcTrigger,Trigger6M)),NA())</f>
        <v>-8.0736877863252232E-4</v>
      </c>
      <c r="Q218" s="183">
        <f>IFERROR(_xll.qlIndexFixing(ONIndex1Y,I218,TRUE,_xll.ohTrigger(RecalcTrigger,Trigger1Y)),NA())</f>
        <v>4.5294119654926135E-4</v>
      </c>
    </row>
    <row r="219" spans="2:17" x14ac:dyDescent="0.2">
      <c r="B219" s="39" t="s">
        <v>17</v>
      </c>
      <c r="D219" s="42">
        <f>_xll.qlCalendarAdvance(Calendar,$D218,B219,"f",FALSE)</f>
        <v>42662</v>
      </c>
      <c r="E219" s="177">
        <f>_xll.qlInterestRateIndexValueDate(IndexON,D219)</f>
        <v>42662</v>
      </c>
      <c r="F219" s="193">
        <f>IFERROR(_xll.qlIndexFixing(IndexON,D219,TRUE,_xll.ohTrigger(RecalcTrigger,TriggerON)),NA())</f>
        <v>-2.9821887580583351E-3</v>
      </c>
      <c r="H219" s="42">
        <f>_xll.qlCalendarAdvance(Calendar,$H218,B219,"f",FALSE)</f>
        <v>42662</v>
      </c>
      <c r="I219" s="177">
        <f>_xll.qlInterestRateIndexValueDate(Index1M,$H219)</f>
        <v>42664</v>
      </c>
      <c r="J219" s="182">
        <f>IFERROR(_xll.qlIndexFixing(Index1M,$H219,TRUE,_xll.ohTrigger(RecalcTrigger,Trigger1M)),NA())</f>
        <v>-2.8515061657533843E-3</v>
      </c>
      <c r="K219" s="44">
        <f>IFERROR(_xll.qlIndexFixing(Index3M,H219,TRUE,_xll.ohTrigger(RecalcTrigger,Trigger3M)),NA())</f>
        <v>-1.8500000000014898E-3</v>
      </c>
      <c r="L219" s="44">
        <f>IFERROR(_xll.qlIndexFixing(Index6M,$H219,TRUE,_xll.ohTrigger(RecalcTrigger,Trigger6M)),NA())</f>
        <v>-6.9000000001738916E-4</v>
      </c>
      <c r="M219" s="183">
        <f>IFERROR(_xll.qlIndexFixing(Index1Y,$H219,TRUE,_xll.ohTrigger(RecalcTrigger,Trigger1Y)),NA())</f>
        <v>7.7000000000714637E-4</v>
      </c>
      <c r="N219" s="182">
        <f>IFERROR(_xll.qlIndexFixing(ONIndex1M,I219,TRUE,_xll.ohTrigger(RecalcTrigger,Trigger1M)),NA())</f>
        <v>-2.8393238341273275E-3</v>
      </c>
      <c r="O219" s="44">
        <f>IFERROR(_xll.qlIndexFixing(ONIndex3M,I219,TRUE,_xll.ohTrigger(RecalcTrigger,Trigger3M)),NA())</f>
        <v>-1.8942930309551187E-3</v>
      </c>
      <c r="P219" s="44">
        <f>IFERROR(_xll.qlIndexFixing(ONIndex6M,I219,TRUE,_xll.ohTrigger(RecalcTrigger,Trigger6M)),NA())</f>
        <v>-8.128597161372042E-4</v>
      </c>
      <c r="Q219" s="183">
        <f>IFERROR(_xll.qlIndexFixing(ONIndex1Y,I219,TRUE,_xll.ohTrigger(RecalcTrigger,Trigger1Y)),NA())</f>
        <v>4.5388596001671999E-4</v>
      </c>
    </row>
    <row r="220" spans="2:17" x14ac:dyDescent="0.2">
      <c r="B220" s="39" t="s">
        <v>17</v>
      </c>
      <c r="D220" s="42">
        <f>_xll.qlCalendarAdvance(Calendar,$D219,B220,"f",FALSE)</f>
        <v>42663</v>
      </c>
      <c r="E220" s="177">
        <f>_xll.qlInterestRateIndexValueDate(IndexON,D220)</f>
        <v>42663</v>
      </c>
      <c r="F220" s="193">
        <f>IFERROR(_xll.qlIndexFixing(IndexON,D220,TRUE,_xll.ohTrigger(RecalcTrigger,TriggerON)),NA())</f>
        <v>-2.9822105976684554E-3</v>
      </c>
      <c r="H220" s="42">
        <f>_xll.qlCalendarAdvance(Calendar,$H219,B220,"f",FALSE)</f>
        <v>42663</v>
      </c>
      <c r="I220" s="177">
        <f>_xll.qlInterestRateIndexValueDate(Index1M,$H220)</f>
        <v>42667</v>
      </c>
      <c r="J220" s="182">
        <f>IFERROR(_xll.qlIndexFixing(Index1M,$H220,TRUE,_xll.ohTrigger(RecalcTrigger,Trigger1M)),NA())</f>
        <v>-2.8522642371435615E-3</v>
      </c>
      <c r="K220" s="44">
        <f>IFERROR(_xll.qlIndexFixing(Index3M,H220,TRUE,_xll.ohTrigger(RecalcTrigger,Trigger3M)),NA())</f>
        <v>-1.8486706098537295E-3</v>
      </c>
      <c r="L220" s="44">
        <f>IFERROR(_xll.qlIndexFixing(Index6M,$H220,TRUE,_xll.ohTrigger(RecalcTrigger,Trigger6M)),NA())</f>
        <v>-6.8650947745980365E-4</v>
      </c>
      <c r="M220" s="183">
        <f>IFERROR(_xll.qlIndexFixing(Index1Y,$H220,TRUE,_xll.ohTrigger(RecalcTrigger,Trigger1Y)),NA())</f>
        <v>7.7448681338675336E-4</v>
      </c>
      <c r="N220" s="182">
        <f>IFERROR(_xll.qlIndexFixing(ONIndex1M,I220,TRUE,_xll.ohTrigger(RecalcTrigger,Trigger1M)),NA())</f>
        <v>-2.8425154760780558E-3</v>
      </c>
      <c r="O220" s="44">
        <f>IFERROR(_xll.qlIndexFixing(ONIndex3M,I220,TRUE,_xll.ohTrigger(RecalcTrigger,Trigger3M)),NA())</f>
        <v>-1.8970750239111211E-3</v>
      </c>
      <c r="P220" s="44">
        <f>IFERROR(_xll.qlIndexFixing(ONIndex6M,I220,TRUE,_xll.ohTrigger(RecalcTrigger,Trigger6M)),NA())</f>
        <v>-8.1803379570200008E-4</v>
      </c>
      <c r="Q220" s="183">
        <f>IFERROR(_xll.qlIndexFixing(ONIndex1Y,I220,TRUE,_xll.ohTrigger(RecalcTrigger,Trigger1Y)),NA())</f>
        <v>4.5487537576605064E-4</v>
      </c>
    </row>
    <row r="221" spans="2:17" x14ac:dyDescent="0.2">
      <c r="B221" s="39" t="s">
        <v>17</v>
      </c>
      <c r="D221" s="42">
        <f>_xll.qlCalendarAdvance(Calendar,$D220,B221,"f",FALSE)</f>
        <v>42664</v>
      </c>
      <c r="E221" s="177">
        <f>_xll.qlInterestRateIndexValueDate(IndexON,D221)</f>
        <v>42664</v>
      </c>
      <c r="F221" s="193">
        <f>IFERROR(_xll.qlIndexFixing(IndexON,D221,TRUE,_xll.ohTrigger(RecalcTrigger,TriggerON)),NA())</f>
        <v>-2.9820051192475105E-3</v>
      </c>
      <c r="H221" s="42">
        <f>_xll.qlCalendarAdvance(Calendar,$H220,B221,"f",FALSE)</f>
        <v>42664</v>
      </c>
      <c r="I221" s="177">
        <f>_xll.qlInterestRateIndexValueDate(Index1M,$H221)</f>
        <v>42668</v>
      </c>
      <c r="J221" s="182">
        <f>IFERROR(_xll.qlIndexFixing(Index1M,$H221,TRUE,_xll.ohTrigger(RecalcTrigger,Trigger1M)),NA())</f>
        <v>-2.8520598098787679E-3</v>
      </c>
      <c r="K221" s="44">
        <f>IFERROR(_xll.qlIndexFixing(Index3M,H221,TRUE,_xll.ohTrigger(RecalcTrigger,Trigger3M)),NA())</f>
        <v>-1.8480590678727617E-3</v>
      </c>
      <c r="L221" s="44">
        <f>IFERROR(_xll.qlIndexFixing(Index6M,$H221,TRUE,_xll.ohTrigger(RecalcTrigger,Trigger6M)),NA())</f>
        <v>-6.8531095525568408E-4</v>
      </c>
      <c r="M221" s="183">
        <f>IFERROR(_xll.qlIndexFixing(Index1Y,$H221,TRUE,_xll.ohTrigger(RecalcTrigger,Trigger1Y)),NA())</f>
        <v>7.7722356286475064E-4</v>
      </c>
      <c r="N221" s="182">
        <f>IFERROR(_xll.qlIndexFixing(ONIndex1M,I221,TRUE,_xll.ohTrigger(RecalcTrigger,Trigger1M)),NA())</f>
        <v>-2.8454870087379902E-3</v>
      </c>
      <c r="O221" s="44">
        <f>IFERROR(_xll.qlIndexFixing(ONIndex3M,I221,TRUE,_xll.ohTrigger(RecalcTrigger,Trigger3M)),NA())</f>
        <v>-1.8997476198157059E-3</v>
      </c>
      <c r="P221" s="44">
        <f>IFERROR(_xll.qlIndexFixing(ONIndex6M,I221,TRUE,_xll.ohTrigger(RecalcTrigger,Trigger6M)),NA())</f>
        <v>-8.2288647943684623E-4</v>
      </c>
      <c r="Q221" s="183">
        <f>IFERROR(_xll.qlIndexFixing(ONIndex1Y,I221,TRUE,_xll.ohTrigger(RecalcTrigger,Trigger1Y)),NA())</f>
        <v>4.5590977769016661E-4</v>
      </c>
    </row>
    <row r="222" spans="2:17" x14ac:dyDescent="0.2">
      <c r="B222" s="39" t="s">
        <v>17</v>
      </c>
      <c r="D222" s="42">
        <f>_xll.qlCalendarAdvance(Calendar,$D221,B222,"f",FALSE)</f>
        <v>42667</v>
      </c>
      <c r="E222" s="177">
        <f>_xll.qlInterestRateIndexValueDate(IndexON,D222)</f>
        <v>42667</v>
      </c>
      <c r="F222" s="193">
        <f>IFERROR(_xll.qlIndexFixing(IndexON,D222,TRUE,_xll.ohTrigger(RecalcTrigger,TriggerON)),NA())</f>
        <v>-2.981621494702047E-3</v>
      </c>
      <c r="H222" s="42">
        <f>_xll.qlCalendarAdvance(Calendar,$H221,B222,"f",FALSE)</f>
        <v>42667</v>
      </c>
      <c r="I222" s="177">
        <f>_xll.qlInterestRateIndexValueDate(Index1M,$H222)</f>
        <v>42669</v>
      </c>
      <c r="J222" s="182">
        <f>IFERROR(_xll.qlIndexFixing(Index1M,$H222,TRUE,_xll.ohTrigger(RecalcTrigger,Trigger1M)),NA())</f>
        <v>-2.8497874008894608E-3</v>
      </c>
      <c r="K222" s="44">
        <f>IFERROR(_xll.qlIndexFixing(Index3M,H222,TRUE,_xll.ohTrigger(RecalcTrigger,Trigger3M)),NA())</f>
        <v>-1.8474512785690931E-3</v>
      </c>
      <c r="L222" s="44">
        <f>IFERROR(_xll.qlIndexFixing(Index6M,$H222,TRUE,_xll.ohTrigger(RecalcTrigger,Trigger6M)),NA())</f>
        <v>-6.8409630581114239E-4</v>
      </c>
      <c r="M222" s="183">
        <f>IFERROR(_xll.qlIndexFixing(Index1Y,$H222,TRUE,_xll.ohTrigger(RecalcTrigger,Trigger1Y)),NA())</f>
        <v>7.7995746504227039E-4</v>
      </c>
      <c r="N222" s="182">
        <f>IFERROR(_xll.qlIndexFixing(ONIndex1M,I222,TRUE,_xll.ohTrigger(RecalcTrigger,Trigger1M)),NA())</f>
        <v>-2.8506589672394611E-3</v>
      </c>
      <c r="O222" s="44">
        <f>IFERROR(_xll.qlIndexFixing(ONIndex3M,I222,TRUE,_xll.ohTrigger(RecalcTrigger,Trigger3M)),NA())</f>
        <v>-1.9047104396641146E-3</v>
      </c>
      <c r="P222" s="44">
        <f>IFERROR(_xll.qlIndexFixing(ONIndex6M,I222,TRUE,_xll.ohTrigger(RecalcTrigger,Trigger6M)),NA())</f>
        <v>-8.3149591193709682E-4</v>
      </c>
      <c r="Q222" s="183">
        <f>IFERROR(_xll.qlIndexFixing(ONIndex1Y,I222,TRUE,_xll.ohTrigger(RecalcTrigger,Trigger1Y)),NA())</f>
        <v>4.5813078688006215E-4</v>
      </c>
    </row>
    <row r="223" spans="2:17" x14ac:dyDescent="0.2">
      <c r="B223" s="39" t="s">
        <v>17</v>
      </c>
      <c r="D223" s="42">
        <f>_xll.qlCalendarAdvance(Calendar,$D222,B223,"f",FALSE)</f>
        <v>42668</v>
      </c>
      <c r="E223" s="177">
        <f>_xll.qlInterestRateIndexValueDate(IndexON,D223)</f>
        <v>42668</v>
      </c>
      <c r="F223" s="193">
        <f>IFERROR(_xll.qlIndexFixing(IndexON,D223,TRUE,_xll.ohTrigger(RecalcTrigger,TriggerON)),NA())</f>
        <v>-2.9813020113422795E-3</v>
      </c>
      <c r="H223" s="42">
        <f>_xll.qlCalendarAdvance(Calendar,$H222,B223,"f",FALSE)</f>
        <v>42668</v>
      </c>
      <c r="I223" s="177">
        <f>_xll.qlInterestRateIndexValueDate(Index1M,$H223)</f>
        <v>42670</v>
      </c>
      <c r="J223" s="182">
        <f>IFERROR(_xll.qlIndexFixing(Index1M,$H223,TRUE,_xll.ohTrigger(RecalcTrigger,Trigger1M)),NA())</f>
        <v>-2.8500371520813472E-3</v>
      </c>
      <c r="K223" s="44">
        <f>IFERROR(_xll.qlIndexFixing(Index3M,H223,TRUE,_xll.ohTrigger(RecalcTrigger,Trigger3M)),NA())</f>
        <v>-1.8468463718869571E-3</v>
      </c>
      <c r="L223" s="44">
        <f>IFERROR(_xll.qlIndexFixing(Index6M,$H223,TRUE,_xll.ohTrigger(RecalcTrigger,Trigger6M)),NA())</f>
        <v>-6.8286638274225723E-4</v>
      </c>
      <c r="M223" s="183">
        <f>IFERROR(_xll.qlIndexFixing(Index1Y,$H223,TRUE,_xll.ohTrigger(RecalcTrigger,Trigger1Y)),NA())</f>
        <v>7.8268850842078434E-4</v>
      </c>
      <c r="N223" s="182">
        <f>IFERROR(_xll.qlIndexFixing(ONIndex1M,I223,TRUE,_xll.ohTrigger(RecalcTrigger,Trigger1M)),NA())</f>
        <v>-2.8551127021803069E-3</v>
      </c>
      <c r="O223" s="44">
        <f>IFERROR(_xll.qlIndexFixing(ONIndex3M,I223,TRUE,_xll.ohTrigger(RecalcTrigger,Trigger3M)),NA())</f>
        <v>-1.9093134843162218E-3</v>
      </c>
      <c r="P223" s="44">
        <f>IFERROR(_xll.qlIndexFixing(ONIndex6M,I223,TRUE,_xll.ohTrigger(RecalcTrigger,Trigger6M)),NA())</f>
        <v>-8.3899247813157274E-4</v>
      </c>
      <c r="Q223" s="183">
        <f>IFERROR(_xll.qlIndexFixing(ONIndex1Y,I223,TRUE,_xll.ohTrigger(RecalcTrigger,Trigger1Y)),NA())</f>
        <v>4.6050392099594717E-4</v>
      </c>
    </row>
    <row r="224" spans="2:17" x14ac:dyDescent="0.2">
      <c r="B224" s="39" t="s">
        <v>17</v>
      </c>
      <c r="D224" s="42">
        <f>_xll.qlCalendarAdvance(Calendar,$D223,B224,"f",FALSE)</f>
        <v>42669</v>
      </c>
      <c r="E224" s="177">
        <f>_xll.qlInterestRateIndexValueDate(IndexON,D224)</f>
        <v>42669</v>
      </c>
      <c r="F224" s="193">
        <f>IFERROR(_xll.qlIndexFixing(IndexON,D224,TRUE,_xll.ohTrigger(RecalcTrigger,TriggerON)),NA())</f>
        <v>-2.9809161019578312E-3</v>
      </c>
      <c r="H224" s="42">
        <f>_xll.qlCalendarAdvance(Calendar,$H223,B224,"f",FALSE)</f>
        <v>42669</v>
      </c>
      <c r="I224" s="177">
        <f>_xll.qlInterestRateIndexValueDate(Index1M,$H224)</f>
        <v>42671</v>
      </c>
      <c r="J224" s="182">
        <f>IFERROR(_xll.qlIndexFixing(Index1M,$H224,TRUE,_xll.ohTrigger(RecalcTrigger,Trigger1M)),NA())</f>
        <v>-2.8502064593025336E-3</v>
      </c>
      <c r="K224" s="44">
        <f>IFERROR(_xll.qlIndexFixing(Index3M,H224,TRUE,_xll.ohTrigger(RecalcTrigger,Trigger3M)),NA())</f>
        <v>-1.8462655063161337E-3</v>
      </c>
      <c r="L224" s="44">
        <f>IFERROR(_xll.qlIndexFixing(Index6M,$H224,TRUE,_xll.ohTrigger(RecalcTrigger,Trigger6M)),NA())</f>
        <v>-6.8162205669500178E-4</v>
      </c>
      <c r="M224" s="183">
        <f>IFERROR(_xll.qlIndexFixing(Index1Y,$H224,TRUE,_xll.ohTrigger(RecalcTrigger,Trigger1Y)),NA())</f>
        <v>7.8904995523611915E-4</v>
      </c>
      <c r="N224" s="182">
        <f>IFERROR(_xll.qlIndexFixing(ONIndex1M,I224,TRUE,_xll.ohTrigger(RecalcTrigger,Trigger1M)),NA())</f>
        <v>-2.8569391797894639E-3</v>
      </c>
      <c r="O224" s="44">
        <f>IFERROR(_xll.qlIndexFixing(ONIndex3M,I224,TRUE,_xll.ohTrigger(RecalcTrigger,Trigger3M)),NA())</f>
        <v>-1.911416184450232E-3</v>
      </c>
      <c r="P224" s="44">
        <f>IFERROR(_xll.qlIndexFixing(ONIndex6M,I224,TRUE,_xll.ohTrigger(RecalcTrigger,Trigger6M)),NA())</f>
        <v>-8.4217010041687246E-4</v>
      </c>
      <c r="Q224" s="183">
        <f>IFERROR(_xll.qlIndexFixing(ONIndex1Y,I224,TRUE,_xll.ohTrigger(RecalcTrigger,Trigger1Y)),NA())</f>
        <v>4.6176825938992749E-4</v>
      </c>
    </row>
    <row r="225" spans="2:17" x14ac:dyDescent="0.2">
      <c r="B225" s="39" t="s">
        <v>17</v>
      </c>
      <c r="D225" s="42">
        <f>_xll.qlCalendarAdvance(Calendar,$D224,B225,"f",FALSE)</f>
        <v>42670</v>
      </c>
      <c r="E225" s="177">
        <f>_xll.qlInterestRateIndexValueDate(IndexON,D225)</f>
        <v>42670</v>
      </c>
      <c r="F225" s="193">
        <f>IFERROR(_xll.qlIndexFixing(IndexON,D225,TRUE,_xll.ohTrigger(RecalcTrigger,TriggerON)),NA())</f>
        <v>-2.9804780170694656E-3</v>
      </c>
      <c r="H225" s="42">
        <f>_xll.qlCalendarAdvance(Calendar,$H224,B225,"f",FALSE)</f>
        <v>42670</v>
      </c>
      <c r="I225" s="177">
        <f>_xll.qlInterestRateIndexValueDate(Index1M,$H225)</f>
        <v>42674</v>
      </c>
      <c r="J225" s="182">
        <f>IFERROR(_xll.qlIndexFixing(Index1M,$H225,TRUE,_xll.ohTrigger(RecalcTrigger,Trigger1M)),NA())</f>
        <v>-2.8478897924459901E-3</v>
      </c>
      <c r="K225" s="44">
        <f>IFERROR(_xll.qlIndexFixing(Index3M,H225,TRUE,_xll.ohTrigger(RecalcTrigger,Trigger3M)),NA())</f>
        <v>-1.8444379724483811E-3</v>
      </c>
      <c r="L225" s="44">
        <f>IFERROR(_xll.qlIndexFixing(Index6M,$H225,TRUE,_xll.ohTrigger(RecalcTrigger,Trigger6M)),NA())</f>
        <v>-6.7911491004969714E-4</v>
      </c>
      <c r="M225" s="183">
        <f>IFERROR(_xll.qlIndexFixing(Index1Y,$H225,TRUE,_xll.ohTrigger(RecalcTrigger,Trigger1Y)),NA())</f>
        <v>7.9358386081838797E-4</v>
      </c>
      <c r="N225" s="182">
        <f>IFERROR(_xll.qlIndexFixing(ONIndex1M,I225,TRUE,_xll.ohTrigger(RecalcTrigger,Trigger1M)),NA())</f>
        <v>-2.8585277447090718E-3</v>
      </c>
      <c r="O225" s="44">
        <f>IFERROR(_xll.qlIndexFixing(ONIndex3M,I225,TRUE,_xll.ohTrigger(RecalcTrigger,Trigger3M)),NA())</f>
        <v>-1.9134003236231933E-3</v>
      </c>
      <c r="P225" s="44">
        <f>IFERROR(_xll.qlIndexFixing(ONIndex6M,I225,TRUE,_xll.ohTrigger(RecalcTrigger,Trigger6M)),NA())</f>
        <v>-8.4499909453583655E-4</v>
      </c>
      <c r="Q225" s="183">
        <f>IFERROR(_xll.qlIndexFixing(ONIndex1Y,I225,TRUE,_xll.ohTrigger(RecalcTrigger,Trigger1Y)),NA())</f>
        <v>4.630795862770043E-4</v>
      </c>
    </row>
    <row r="226" spans="2:17" x14ac:dyDescent="0.2">
      <c r="B226" s="39" t="s">
        <v>17</v>
      </c>
      <c r="D226" s="42">
        <f>_xll.qlCalendarAdvance(Calendar,$D225,B226,"f",FALSE)</f>
        <v>42671</v>
      </c>
      <c r="E226" s="177">
        <f>_xll.qlInterestRateIndexValueDate(IndexON,D226)</f>
        <v>42671</v>
      </c>
      <c r="F226" s="193">
        <f>IFERROR(_xll.qlIndexFixing(IndexON,D226,TRUE,_xll.ohTrigger(RecalcTrigger,TriggerON)),NA())</f>
        <v>-2.9794138199523701E-3</v>
      </c>
      <c r="H226" s="42">
        <f>_xll.qlCalendarAdvance(Calendar,$H225,B226,"f",FALSE)</f>
        <v>42671</v>
      </c>
      <c r="I226" s="177">
        <f>_xll.qlInterestRateIndexValueDate(Index1M,$H226)</f>
        <v>42675</v>
      </c>
      <c r="J226" s="182">
        <f>IFERROR(_xll.qlIndexFixing(Index1M,$H226,TRUE,_xll.ohTrigger(RecalcTrigger,Trigger1M)),NA())</f>
        <v>-2.8464394006952887E-3</v>
      </c>
      <c r="K226" s="44">
        <f>IFERROR(_xll.qlIndexFixing(Index3M,H226,TRUE,_xll.ohTrigger(RecalcTrigger,Trigger3M)),NA())</f>
        <v>-1.8438342302786448E-3</v>
      </c>
      <c r="L226" s="44">
        <f>IFERROR(_xll.qlIndexFixing(Index6M,$H226,TRUE,_xll.ohTrigger(RecalcTrigger,Trigger6M)),NA())</f>
        <v>-6.7651873195110918E-4</v>
      </c>
      <c r="M226" s="183">
        <f>IFERROR(_xll.qlIndexFixing(Index1Y,$H226,TRUE,_xll.ohTrigger(RecalcTrigger,Trigger1Y)),NA())</f>
        <v>7.9630043456614815E-4</v>
      </c>
      <c r="N226" s="182">
        <f>IFERROR(_xll.qlIndexFixing(ONIndex1M,I226,TRUE,_xll.ohTrigger(RecalcTrigger,Trigger1M)),NA())</f>
        <v>-2.8598754294728579E-3</v>
      </c>
      <c r="O226" s="44">
        <f>IFERROR(_xll.qlIndexFixing(ONIndex3M,I226,TRUE,_xll.ohTrigger(RecalcTrigger,Trigger3M)),NA())</f>
        <v>-1.9152643744968501E-3</v>
      </c>
      <c r="P226" s="44">
        <f>IFERROR(_xll.qlIndexFixing(ONIndex6M,I226,TRUE,_xll.ohTrigger(RecalcTrigger,Trigger6M)),NA())</f>
        <v>-8.4747492167913663E-4</v>
      </c>
      <c r="Q226" s="183">
        <f>IFERROR(_xll.qlIndexFixing(ONIndex1Y,I226,TRUE,_xll.ohTrigger(RecalcTrigger,Trigger1Y)),NA())</f>
        <v>4.6443823539021878E-4</v>
      </c>
    </row>
    <row r="227" spans="2:17" x14ac:dyDescent="0.2">
      <c r="B227" s="39" t="s">
        <v>17</v>
      </c>
      <c r="D227" s="42">
        <f>_xll.qlCalendarAdvance(Calendar,$D226,B227,"f",FALSE)</f>
        <v>42674</v>
      </c>
      <c r="E227" s="177">
        <f>_xll.qlInterestRateIndexValueDate(IndexON,D227)</f>
        <v>42674</v>
      </c>
      <c r="F227" s="193">
        <f>IFERROR(_xll.qlIndexFixing(IndexON,D227,TRUE,_xll.ohTrigger(RecalcTrigger,TriggerON)),NA())</f>
        <v>-2.9782338859085655E-3</v>
      </c>
      <c r="H227" s="42">
        <f>_xll.qlCalendarAdvance(Calendar,$H226,B227,"f",FALSE)</f>
        <v>42674</v>
      </c>
      <c r="I227" s="177">
        <f>_xll.qlInterestRateIndexValueDate(Index1M,$H227)</f>
        <v>42676</v>
      </c>
      <c r="J227" s="182">
        <f>IFERROR(_xll.qlIndexFixing(Index1M,$H227,TRUE,_xll.ohTrigger(RecalcTrigger,Trigger1M)),NA())</f>
        <v>-2.8448378898739968E-3</v>
      </c>
      <c r="K227" s="44">
        <f>IFERROR(_xll.qlIndexFixing(Index3M,H227,TRUE,_xll.ohTrigger(RecalcTrigger,Trigger3M)),NA())</f>
        <v>-1.8432280317672567E-3</v>
      </c>
      <c r="L227" s="44">
        <f>IFERROR(_xll.qlIndexFixing(Index6M,$H227,TRUE,_xll.ohTrigger(RecalcTrigger,Trigger6M)),NA())</f>
        <v>-6.7560511150483176E-4</v>
      </c>
      <c r="M227" s="183">
        <f>IFERROR(_xll.qlIndexFixing(Index1Y,$H227,TRUE,_xll.ohTrigger(RecalcTrigger,Trigger1Y)),NA())</f>
        <v>7.9901407862826342E-4</v>
      </c>
      <c r="N227" s="182">
        <f>IFERROR(_xll.qlIndexFixing(ONIndex1M,I227,TRUE,_xll.ohTrigger(RecalcTrigger,Trigger1M)),NA())</f>
        <v>-2.8617302803857214E-3</v>
      </c>
      <c r="O227" s="44">
        <f>IFERROR(_xll.qlIndexFixing(ONIndex3M,I227,TRUE,_xll.ohTrigger(RecalcTrigger,Trigger3M)),NA())</f>
        <v>-1.918574321293498E-3</v>
      </c>
      <c r="P227" s="44">
        <f>IFERROR(_xll.qlIndexFixing(ONIndex6M,I227,TRUE,_xll.ohTrigger(RecalcTrigger,Trigger6M)),NA())</f>
        <v>-8.5122464644982188E-4</v>
      </c>
      <c r="Q227" s="183">
        <f>IFERROR(_xll.qlIndexFixing(ONIndex1Y,I227,TRUE,_xll.ohTrigger(RecalcTrigger,Trigger1Y)),NA())</f>
        <v>4.6731554964374311E-4</v>
      </c>
    </row>
    <row r="228" spans="2:17" x14ac:dyDescent="0.2">
      <c r="B228" s="39" t="s">
        <v>17</v>
      </c>
      <c r="D228" s="42">
        <f>_xll.qlCalendarAdvance(Calendar,$D227,B228,"f",FALSE)</f>
        <v>42675</v>
      </c>
      <c r="E228" s="177">
        <f>_xll.qlInterestRateIndexValueDate(IndexON,D228)</f>
        <v>42675</v>
      </c>
      <c r="F228" s="193">
        <f>IFERROR(_xll.qlIndexFixing(IndexON,D228,TRUE,_xll.ohTrigger(RecalcTrigger,TriggerON)),NA())</f>
        <v>-2.9775482203042714E-3</v>
      </c>
      <c r="H228" s="42">
        <f>_xll.qlCalendarAdvance(Calendar,$H227,B228,"f",FALSE)</f>
        <v>42675</v>
      </c>
      <c r="I228" s="177">
        <f>_xll.qlInterestRateIndexValueDate(Index1M,$H228)</f>
        <v>42677</v>
      </c>
      <c r="J228" s="182">
        <f>IFERROR(_xll.qlIndexFixing(Index1M,$H228,TRUE,_xll.ohTrigger(RecalcTrigger,Trigger1M)),NA())</f>
        <v>-2.840516949422639E-3</v>
      </c>
      <c r="K228" s="44">
        <f>IFERROR(_xll.qlIndexFixing(Index3M,H228,TRUE,_xll.ohTrigger(RecalcTrigger,Trigger3M)),NA())</f>
        <v>-1.8426184673226843E-3</v>
      </c>
      <c r="L228" s="44">
        <f>IFERROR(_xll.qlIndexFixing(Index6M,$H228,TRUE,_xll.ohTrigger(RecalcTrigger,Trigger6M)),NA())</f>
        <v>-6.7427960178273797E-4</v>
      </c>
      <c r="M228" s="183">
        <f>IFERROR(_xll.qlIndexFixing(Index1Y,$H228,TRUE,_xll.ohTrigger(RecalcTrigger,Trigger1Y)),NA())</f>
        <v>8.0172478087438259E-4</v>
      </c>
      <c r="N228" s="182">
        <f>IFERROR(_xll.qlIndexFixing(ONIndex1M,I228,TRUE,_xll.ohTrigger(RecalcTrigger,Trigger1M)),NA())</f>
        <v>-2.862798022880142E-3</v>
      </c>
      <c r="O228" s="44">
        <f>IFERROR(_xll.qlIndexFixing(ONIndex3M,I228,TRUE,_xll.ohTrigger(RecalcTrigger,Trigger3M)),NA())</f>
        <v>-1.9214891511509791E-3</v>
      </c>
      <c r="P228" s="44">
        <f>IFERROR(_xll.qlIndexFixing(ONIndex6M,I228,TRUE,_xll.ohTrigger(RecalcTrigger,Trigger6M)),NA())</f>
        <v>-8.5375578662727492E-4</v>
      </c>
      <c r="Q228" s="183">
        <f>IFERROR(_xll.qlIndexFixing(ONIndex1Y,I228,TRUE,_xll.ohTrigger(RecalcTrigger,Trigger1Y)),NA())</f>
        <v>4.7035272876527756E-4</v>
      </c>
    </row>
    <row r="229" spans="2:17" x14ac:dyDescent="0.2">
      <c r="B229" s="39" t="s">
        <v>17</v>
      </c>
      <c r="D229" s="42">
        <f>_xll.qlCalendarAdvance(Calendar,$D228,B229,"f",FALSE)</f>
        <v>42676</v>
      </c>
      <c r="E229" s="177">
        <f>_xll.qlInterestRateIndexValueDate(IndexON,D229)</f>
        <v>42676</v>
      </c>
      <c r="F229" s="193">
        <f>IFERROR(_xll.qlIndexFixing(IndexON,D229,TRUE,_xll.ohTrigger(RecalcTrigger,TriggerON)),NA())</f>
        <v>-2.9768120277173793E-3</v>
      </c>
      <c r="H229" s="42">
        <f>_xll.qlCalendarAdvance(Calendar,$H228,B229,"f",FALSE)</f>
        <v>42676</v>
      </c>
      <c r="I229" s="177">
        <f>_xll.qlInterestRateIndexValueDate(Index1M,$H229)</f>
        <v>42678</v>
      </c>
      <c r="J229" s="182">
        <f>IFERROR(_xll.qlIndexFixing(Index1M,$H229,TRUE,_xll.ohTrigger(RecalcTrigger,Trigger1M)),NA())</f>
        <v>-2.8399150428892739E-3</v>
      </c>
      <c r="K229" s="44">
        <f>IFERROR(_xll.qlIndexFixing(Index3M,H229,TRUE,_xll.ohTrigger(RecalcTrigger,Trigger3M)),NA())</f>
        <v>-1.8423805845790605E-3</v>
      </c>
      <c r="L229" s="44">
        <f>IFERROR(_xll.qlIndexFixing(Index6M,$H229,TRUE,_xll.ohTrigger(RecalcTrigger,Trigger6M)),NA())</f>
        <v>-6.7294717248258455E-4</v>
      </c>
      <c r="M229" s="183">
        <f>IFERROR(_xll.qlIndexFixing(Index1Y,$H229,TRUE,_xll.ohTrigger(RecalcTrigger,Trigger1Y)),NA())</f>
        <v>8.0797053624650594E-4</v>
      </c>
      <c r="N229" s="182">
        <f>IFERROR(_xll.qlIndexFixing(ONIndex1M,I229,TRUE,_xll.ohTrigger(RecalcTrigger,Trigger1M)),NA())</f>
        <v>-2.8628967984678511E-3</v>
      </c>
      <c r="O229" s="44">
        <f>IFERROR(_xll.qlIndexFixing(ONIndex3M,I229,TRUE,_xll.ohTrigger(RecalcTrigger,Trigger3M)),NA())</f>
        <v>-1.9227298519330915E-3</v>
      </c>
      <c r="P229" s="44">
        <f>IFERROR(_xll.qlIndexFixing(ONIndex6M,I229,TRUE,_xll.ohTrigger(RecalcTrigger,Trigger6M)),NA())</f>
        <v>-8.543976986308266E-4</v>
      </c>
      <c r="Q229" s="183">
        <f>IFERROR(_xll.qlIndexFixing(ONIndex1Y,I229,TRUE,_xll.ohTrigger(RecalcTrigger,Trigger1Y)),NA())</f>
        <v>4.7195299492486242E-4</v>
      </c>
    </row>
    <row r="230" spans="2:17" x14ac:dyDescent="0.2">
      <c r="B230" s="39" t="s">
        <v>17</v>
      </c>
      <c r="D230" s="42">
        <f>_xll.qlCalendarAdvance(Calendar,$D229,B230,"f",FALSE)</f>
        <v>42677</v>
      </c>
      <c r="E230" s="177">
        <f>_xll.qlInterestRateIndexValueDate(IndexON,D230)</f>
        <v>42677</v>
      </c>
      <c r="F230" s="193">
        <f>IFERROR(_xll.qlIndexFixing(IndexON,D230,TRUE,_xll.ohTrigger(RecalcTrigger,TriggerON)),NA())</f>
        <v>-2.9760249710575337E-3</v>
      </c>
      <c r="H230" s="42">
        <f>_xll.qlCalendarAdvance(Calendar,$H229,B230,"f",FALSE)</f>
        <v>42677</v>
      </c>
      <c r="I230" s="177">
        <f>_xll.qlInterestRateIndexValueDate(Index1M,$H230)</f>
        <v>42681</v>
      </c>
      <c r="J230" s="182">
        <f>IFERROR(_xll.qlIndexFixing(Index1M,$H230,TRUE,_xll.ohTrigger(RecalcTrigger,Trigger1M)),NA())</f>
        <v>-2.8349469812884998E-3</v>
      </c>
      <c r="K230" s="44">
        <f>IFERROR(_xll.qlIndexFixing(Index3M,H230,TRUE,_xll.ohTrigger(RecalcTrigger,Trigger3M)),NA())</f>
        <v>-1.8401281607313088E-3</v>
      </c>
      <c r="L230" s="44">
        <f>IFERROR(_xll.qlIndexFixing(Index6M,$H230,TRUE,_xll.ohTrigger(RecalcTrigger,Trigger6M)),NA())</f>
        <v>-6.6859035550936744E-4</v>
      </c>
      <c r="M230" s="183">
        <f>IFERROR(_xll.qlIndexFixing(Index1Y,$H230,TRUE,_xll.ohTrigger(RecalcTrigger,Trigger1Y)),NA())</f>
        <v>8.1253792592355073E-4</v>
      </c>
      <c r="N230" s="182">
        <f>IFERROR(_xll.qlIndexFixing(ONIndex1M,I230,TRUE,_xll.ohTrigger(RecalcTrigger,Trigger1M)),NA())</f>
        <v>-2.862736890301143E-3</v>
      </c>
      <c r="O230" s="44">
        <f>IFERROR(_xll.qlIndexFixing(ONIndex3M,I230,TRUE,_xll.ohTrigger(RecalcTrigger,Trigger3M)),NA())</f>
        <v>-1.9238413012656608E-3</v>
      </c>
      <c r="P230" s="44">
        <f>IFERROR(_xll.qlIndexFixing(ONIndex6M,I230,TRUE,_xll.ohTrigger(RecalcTrigger,Trigger6M)),NA())</f>
        <v>-8.5465921144223245E-4</v>
      </c>
      <c r="Q230" s="183">
        <f>IFERROR(_xll.qlIndexFixing(ONIndex1Y,I230,TRUE,_xll.ohTrigger(RecalcTrigger,Trigger1Y)),NA())</f>
        <v>4.7360258578876824E-4</v>
      </c>
    </row>
    <row r="231" spans="2:17" x14ac:dyDescent="0.2">
      <c r="B231" s="39" t="s">
        <v>17</v>
      </c>
      <c r="D231" s="42">
        <f>_xll.qlCalendarAdvance(Calendar,$D230,B231,"f",FALSE)</f>
        <v>42678</v>
      </c>
      <c r="E231" s="177">
        <f>_xll.qlInterestRateIndexValueDate(IndexON,D231)</f>
        <v>42678</v>
      </c>
      <c r="F231" s="193">
        <f>IFERROR(_xll.qlIndexFixing(IndexON,D231,TRUE,_xll.ohTrigger(RecalcTrigger,TriggerON)),NA())</f>
        <v>-2.9742550530320599E-3</v>
      </c>
      <c r="H231" s="42">
        <f>_xll.qlCalendarAdvance(Calendar,$H230,B231,"f",FALSE)</f>
        <v>42678</v>
      </c>
      <c r="I231" s="177">
        <f>_xll.qlInterestRateIndexValueDate(Index1M,$H231)</f>
        <v>42682</v>
      </c>
      <c r="J231" s="182">
        <f>IFERROR(_xll.qlIndexFixing(Index1M,$H231,TRUE,_xll.ohTrigger(RecalcTrigger,Trigger1M)),NA())</f>
        <v>-2.8326708559403002E-3</v>
      </c>
      <c r="K231" s="44">
        <f>IFERROR(_xll.qlIndexFixing(Index3M,H231,TRUE,_xll.ohTrigger(RecalcTrigger,Trigger3M)),NA())</f>
        <v>-1.8394879250959318E-3</v>
      </c>
      <c r="L231" s="44">
        <f>IFERROR(_xll.qlIndexFixing(Index6M,$H231,TRUE,_xll.ohTrigger(RecalcTrigger,Trigger6M)),NA())</f>
        <v>-6.6756892524695262E-4</v>
      </c>
      <c r="M231" s="183">
        <f>IFERROR(_xll.qlIndexFixing(Index1Y,$H231,TRUE,_xll.ohTrigger(RecalcTrigger,Trigger1Y)),NA())</f>
        <v>8.1523373396872874E-4</v>
      </c>
      <c r="N231" s="182">
        <f>IFERROR(_xll.qlIndexFixing(ONIndex1M,I231,TRUE,_xll.ohTrigger(RecalcTrigger,Trigger1M)),NA())</f>
        <v>-2.8623153313134253E-3</v>
      </c>
      <c r="O231" s="44">
        <f>IFERROR(_xll.qlIndexFixing(ONIndex3M,I231,TRUE,_xll.ohTrigger(RecalcTrigger,Trigger3M)),NA())</f>
        <v>-1.9248219712508785E-3</v>
      </c>
      <c r="P231" s="44">
        <f>IFERROR(_xll.qlIndexFixing(ONIndex6M,I231,TRUE,_xll.ohTrigger(RecalcTrigger,Trigger6M)),NA())</f>
        <v>-8.5453578657190832E-4</v>
      </c>
      <c r="Q231" s="183">
        <f>IFERROR(_xll.qlIndexFixing(ONIndex1Y,I231,TRUE,_xll.ohTrigger(RecalcTrigger,Trigger1Y)),NA())</f>
        <v>4.7530183493016409E-4</v>
      </c>
    </row>
    <row r="232" spans="2:17" x14ac:dyDescent="0.2">
      <c r="B232" s="39" t="s">
        <v>17</v>
      </c>
      <c r="D232" s="42">
        <f>_xll.qlCalendarAdvance(Calendar,$D231,B232,"f",FALSE)</f>
        <v>42681</v>
      </c>
      <c r="E232" s="177">
        <f>_xll.qlInterestRateIndexValueDate(IndexON,D232)</f>
        <v>42681</v>
      </c>
      <c r="F232" s="193">
        <f>IFERROR(_xll.qlIndexFixing(IndexON,D232,TRUE,_xll.ohTrigger(RecalcTrigger,TriggerON)),NA())</f>
        <v>-2.9723613645993296E-3</v>
      </c>
      <c r="H232" s="42">
        <f>_xll.qlCalendarAdvance(Calendar,$H231,B232,"f",FALSE)</f>
        <v>42681</v>
      </c>
      <c r="I232" s="177">
        <f>_xll.qlInterestRateIndexValueDate(Index1M,$H232)</f>
        <v>42683</v>
      </c>
      <c r="J232" s="182">
        <f>IFERROR(_xll.qlIndexFixing(Index1M,$H232,TRUE,_xll.ohTrigger(RecalcTrigger,Trigger1M)),NA())</f>
        <v>-2.8303223387968757E-3</v>
      </c>
      <c r="K232" s="44">
        <f>IFERROR(_xll.qlIndexFixing(Index3M,H232,TRUE,_xll.ohTrigger(RecalcTrigger,Trigger3M)),NA())</f>
        <v>-1.838838747391296E-3</v>
      </c>
      <c r="L232" s="44">
        <f>IFERROR(_xll.qlIndexFixing(Index6M,$H232,TRUE,_xll.ohTrigger(RecalcTrigger,Trigger6M)),NA())</f>
        <v>-6.6621754725247292E-4</v>
      </c>
      <c r="M232" s="183">
        <f>IFERROR(_xll.qlIndexFixing(Index1Y,$H232,TRUE,_xll.ohTrigger(RecalcTrigger,Trigger1Y)),NA())</f>
        <v>8.1792652551770321E-4</v>
      </c>
      <c r="N232" s="182">
        <f>IFERROR(_xll.qlIndexFixing(ONIndex1M,I232,TRUE,_xll.ohTrigger(RecalcTrigger,Trigger1M)),NA())</f>
        <v>-2.860562476758588E-3</v>
      </c>
      <c r="O232" s="44">
        <f>IFERROR(_xll.qlIndexFixing(ONIndex3M,I232,TRUE,_xll.ohTrigger(RecalcTrigger,Trigger3M)),NA())</f>
        <v>-1.9263294371762996E-3</v>
      </c>
      <c r="P232" s="44">
        <f>IFERROR(_xll.qlIndexFixing(ONIndex6M,I232,TRUE,_xll.ohTrigger(RecalcTrigger,Trigger6M)),NA())</f>
        <v>-8.5298109616882556E-4</v>
      </c>
      <c r="Q232" s="183">
        <f>IFERROR(_xll.qlIndexFixing(ONIndex1Y,I232,TRUE,_xll.ohTrigger(RecalcTrigger,Trigger1Y)),NA())</f>
        <v>4.7886816674669319E-4</v>
      </c>
    </row>
    <row r="233" spans="2:17" x14ac:dyDescent="0.2">
      <c r="B233" s="39" t="s">
        <v>17</v>
      </c>
      <c r="D233" s="42">
        <f>_xll.qlCalendarAdvance(Calendar,$D232,B233,"f",FALSE)</f>
        <v>42682</v>
      </c>
      <c r="E233" s="177">
        <f>_xll.qlInterestRateIndexValueDate(IndexON,D233)</f>
        <v>42682</v>
      </c>
      <c r="F233" s="193">
        <f>IFERROR(_xll.qlIndexFixing(IndexON,D233,TRUE,_xll.ohTrigger(RecalcTrigger,TriggerON)),NA())</f>
        <v>-2.9713149331378474E-3</v>
      </c>
      <c r="H233" s="42">
        <f>_xll.qlCalendarAdvance(Calendar,$H232,B233,"f",FALSE)</f>
        <v>42682</v>
      </c>
      <c r="I233" s="177">
        <f>_xll.qlInterestRateIndexValueDate(Index1M,$H233)</f>
        <v>42684</v>
      </c>
      <c r="J233" s="182">
        <f>IFERROR(_xll.qlIndexFixing(Index1M,$H233,TRUE,_xll.ohTrigger(RecalcTrigger,Trigger1M)),NA())</f>
        <v>-2.8253568478622815E-3</v>
      </c>
      <c r="K233" s="44">
        <f>IFERROR(_xll.qlIndexFixing(Index3M,H233,TRUE,_xll.ohTrigger(RecalcTrigger,Trigger3M)),NA())</f>
        <v>-1.838179678491406E-3</v>
      </c>
      <c r="L233" s="44">
        <f>IFERROR(_xll.qlIndexFixing(Index6M,$H233,TRUE,_xll.ohTrigger(RecalcTrigger,Trigger6M)),NA())</f>
        <v>-6.6486562926916602E-4</v>
      </c>
      <c r="M233" s="183">
        <f>IFERROR(_xll.qlIndexFixing(Index1Y,$H233,TRUE,_xll.ohTrigger(RecalcTrigger,Trigger1Y)),NA())</f>
        <v>8.2061628780786134E-4</v>
      </c>
      <c r="N233" s="182">
        <f>IFERROR(_xll.qlIndexFixing(ONIndex1M,I233,TRUE,_xll.ohTrigger(RecalcTrigger,Trigger1M)),NA())</f>
        <v>-2.8579532405847985E-3</v>
      </c>
      <c r="O233" s="44">
        <f>IFERROR(_xll.qlIndexFixing(ONIndex3M,I233,TRUE,_xll.ohTrigger(RecalcTrigger,Trigger3M)),NA())</f>
        <v>-1.9274063155894083E-3</v>
      </c>
      <c r="P233" s="44">
        <f>IFERROR(_xll.qlIndexFixing(ONIndex6M,I233,TRUE,_xll.ohTrigger(RecalcTrigger,Trigger6M)),NA())</f>
        <v>-8.5010193508594512E-4</v>
      </c>
      <c r="Q233" s="183">
        <f>IFERROR(_xll.qlIndexFixing(ONIndex1Y,I233,TRUE,_xll.ohTrigger(RecalcTrigger,Trigger1Y)),NA())</f>
        <v>4.8260208973083252E-4</v>
      </c>
    </row>
    <row r="234" spans="2:17" x14ac:dyDescent="0.2">
      <c r="B234" s="39" t="s">
        <v>17</v>
      </c>
      <c r="D234" s="42">
        <f>_xll.qlCalendarAdvance(Calendar,$D233,B234,"f",FALSE)</f>
        <v>42683</v>
      </c>
      <c r="E234" s="177">
        <f>_xll.qlInterestRateIndexValueDate(IndexON,D234)</f>
        <v>42683</v>
      </c>
      <c r="F234" s="193">
        <f>IFERROR(_xll.qlIndexFixing(IndexON,D234,TRUE,_xll.ohTrigger(RecalcTrigger,TriggerON)),NA())</f>
        <v>-2.9702156157407344E-3</v>
      </c>
      <c r="H234" s="42">
        <f>_xll.qlCalendarAdvance(Calendar,$H233,B234,"f",FALSE)</f>
        <v>42683</v>
      </c>
      <c r="I234" s="177">
        <f>_xll.qlInterestRateIndexValueDate(Index1M,$H234)</f>
        <v>42685</v>
      </c>
      <c r="J234" s="182">
        <f>IFERROR(_xll.qlIndexFixing(Index1M,$H234,TRUE,_xll.ohTrigger(RecalcTrigger,Trigger1M)),NA())</f>
        <v>-2.8241870934793277E-3</v>
      </c>
      <c r="K234" s="44">
        <f>IFERROR(_xll.qlIndexFixing(Index3M,H234,TRUE,_xll.ohTrigger(RecalcTrigger,Trigger3M)),NA())</f>
        <v>-1.8380268496354336E-3</v>
      </c>
      <c r="L234" s="44">
        <f>IFERROR(_xll.qlIndexFixing(Index6M,$H234,TRUE,_xll.ohTrigger(RecalcTrigger,Trigger6M)),NA())</f>
        <v>-6.6351429451898941E-4</v>
      </c>
      <c r="M234" s="183">
        <f>IFERROR(_xll.qlIndexFixing(Index1Y,$H234,TRUE,_xll.ohTrigger(RecalcTrigger,Trigger1Y)),NA())</f>
        <v>8.2675819913373611E-4</v>
      </c>
      <c r="N234" s="182">
        <f>IFERROR(_xll.qlIndexFixing(ONIndex1M,I234,TRUE,_xll.ohTrigger(RecalcTrigger,Trigger1M)),NA())</f>
        <v>-2.8561789178160879E-3</v>
      </c>
      <c r="O234" s="44">
        <f>IFERROR(_xll.qlIndexFixing(ONIndex3M,I234,TRUE,_xll.ohTrigger(RecalcTrigger,Trigger3M)),NA())</f>
        <v>-1.9277101812020803E-3</v>
      </c>
      <c r="P234" s="44">
        <f>IFERROR(_xll.qlIndexFixing(ONIndex6M,I234,TRUE,_xll.ohTrigger(RecalcTrigger,Trigger6M)),NA())</f>
        <v>-8.479857409460223E-4</v>
      </c>
      <c r="Q234" s="183">
        <f>IFERROR(_xll.qlIndexFixing(ONIndex1Y,I234,TRUE,_xll.ohTrigger(RecalcTrigger,Trigger1Y)),NA())</f>
        <v>4.8455463665497689E-4</v>
      </c>
    </row>
    <row r="235" spans="2:17" x14ac:dyDescent="0.2">
      <c r="B235" s="39" t="s">
        <v>17</v>
      </c>
      <c r="D235" s="42">
        <f>_xll.qlCalendarAdvance(Calendar,$D234,B235,"f",FALSE)</f>
        <v>42684</v>
      </c>
      <c r="E235" s="177">
        <f>_xll.qlInterestRateIndexValueDate(IndexON,D235)</f>
        <v>42684</v>
      </c>
      <c r="F235" s="193">
        <f>IFERROR(_xll.qlIndexFixing(IndexON,D235,TRUE,_xll.ohTrigger(RecalcTrigger,TriggerON)),NA())</f>
        <v>-2.9690630755174752E-3</v>
      </c>
      <c r="H235" s="42">
        <f>_xll.qlCalendarAdvance(Calendar,$H234,B235,"f",FALSE)</f>
        <v>42684</v>
      </c>
      <c r="I235" s="177">
        <f>_xll.qlInterestRateIndexValueDate(Index1M,$H235)</f>
        <v>42688</v>
      </c>
      <c r="J235" s="182">
        <f>IFERROR(_xll.qlIndexFixing(Index1M,$H235,TRUE,_xll.ohTrigger(RecalcTrigger,Trigger1M)),NA())</f>
        <v>-2.8179130248631168E-3</v>
      </c>
      <c r="K235" s="44">
        <f>IFERROR(_xll.qlIndexFixing(Index3M,H235,TRUE,_xll.ohTrigger(RecalcTrigger,Trigger3M)),NA())</f>
        <v>-1.8354253108678598E-3</v>
      </c>
      <c r="L235" s="44">
        <f>IFERROR(_xll.qlIndexFixing(Index6M,$H235,TRUE,_xll.ohTrigger(RecalcTrigger,Trigger6M)),NA())</f>
        <v>-6.5919105397117535E-4</v>
      </c>
      <c r="M235" s="183">
        <f>IFERROR(_xll.qlIndexFixing(Index1Y,$H235,TRUE,_xll.ohTrigger(RecalcTrigger,Trigger1Y)),NA())</f>
        <v>8.3134478596019518E-4</v>
      </c>
      <c r="N235" s="182">
        <f>IFERROR(_xll.qlIndexFixing(ONIndex1M,I235,TRUE,_xll.ohTrigger(RecalcTrigger,Trigger1M)),NA())</f>
        <v>-2.8541251406677404E-3</v>
      </c>
      <c r="O235" s="44">
        <f>IFERROR(_xll.qlIndexFixing(ONIndex3M,I235,TRUE,_xll.ohTrigger(RecalcTrigger,Trigger3M)),NA())</f>
        <v>-1.9278741043571301E-3</v>
      </c>
      <c r="P235" s="44">
        <f>IFERROR(_xll.qlIndexFixing(ONIndex6M,I235,TRUE,_xll.ohTrigger(RecalcTrigger,Trigger6M)),NA())</f>
        <v>-8.4545737654817543E-4</v>
      </c>
      <c r="Q235" s="183">
        <f>IFERROR(_xll.qlIndexFixing(ONIndex1Y,I235,TRUE,_xll.ohTrigger(RecalcTrigger,Trigger1Y)),NA())</f>
        <v>4.8655884425485851E-4</v>
      </c>
    </row>
    <row r="236" spans="2:17" x14ac:dyDescent="0.2">
      <c r="B236" s="39" t="s">
        <v>17</v>
      </c>
      <c r="D236" s="42">
        <f>_xll.qlCalendarAdvance(Calendar,$D235,B236,"f",FALSE)</f>
        <v>42685</v>
      </c>
      <c r="E236" s="177">
        <f>_xll.qlInterestRateIndexValueDate(IndexON,D236)</f>
        <v>42685</v>
      </c>
      <c r="F236" s="193">
        <f>IFERROR(_xll.qlIndexFixing(IndexON,D236,TRUE,_xll.ohTrigger(RecalcTrigger,TriggerON)),NA())</f>
        <v>-2.9665544546064737E-3</v>
      </c>
      <c r="H236" s="42">
        <f>_xll.qlCalendarAdvance(Calendar,$H235,B236,"f",FALSE)</f>
        <v>42685</v>
      </c>
      <c r="I236" s="177">
        <f>_xll.qlInterestRateIndexValueDate(Index1M,$H236)</f>
        <v>42689</v>
      </c>
      <c r="J236" s="182">
        <f>IFERROR(_xll.qlIndexFixing(Index1M,$H236,TRUE,_xll.ohTrigger(RecalcTrigger,Trigger1M)),NA())</f>
        <v>-2.8153836872091276E-3</v>
      </c>
      <c r="K236" s="44">
        <f>IFERROR(_xll.qlIndexFixing(Index3M,H236,TRUE,_xll.ohTrigger(RecalcTrigger,Trigger3M)),NA())</f>
        <v>-1.8347023515193858E-3</v>
      </c>
      <c r="L236" s="44">
        <f>IFERROR(_xll.qlIndexFixing(Index6M,$H236,TRUE,_xll.ohTrigger(RecalcTrigger,Trigger6M)),NA())</f>
        <v>-6.5813785184494055E-4</v>
      </c>
      <c r="M236" s="183">
        <f>IFERROR(_xll.qlIndexFixing(Index1Y,$H236,TRUE,_xll.ohTrigger(RecalcTrigger,Trigger1Y)),NA())</f>
        <v>8.3401920735182925E-4</v>
      </c>
      <c r="N236" s="182">
        <f>IFERROR(_xll.qlIndexFixing(ONIndex1M,I236,TRUE,_xll.ohTrigger(RecalcTrigger,Trigger1M)),NA())</f>
        <v>-2.8517889415935471E-3</v>
      </c>
      <c r="O236" s="44">
        <f>IFERROR(_xll.qlIndexFixing(ONIndex3M,I236,TRUE,_xll.ohTrigger(RecalcTrigger,Trigger3M)),NA())</f>
        <v>-1.9278965574365259E-3</v>
      </c>
      <c r="P236" s="44">
        <f>IFERROR(_xll.qlIndexFixing(ONIndex6M,I236,TRUE,_xll.ohTrigger(RecalcTrigger,Trigger6M)),NA())</f>
        <v>-8.4251230372256458E-4</v>
      </c>
      <c r="Q236" s="183">
        <f>IFERROR(_xll.qlIndexFixing(ONIndex1Y,I236,TRUE,_xll.ohTrigger(RecalcTrigger,Trigger1Y)),NA())</f>
        <v>4.8861504642339071E-4</v>
      </c>
    </row>
    <row r="237" spans="2:17" x14ac:dyDescent="0.2">
      <c r="B237" s="39" t="s">
        <v>17</v>
      </c>
      <c r="D237" s="42">
        <f>_xll.qlCalendarAdvance(Calendar,$D236,B237,"f",FALSE)</f>
        <v>42688</v>
      </c>
      <c r="E237" s="177">
        <f>_xll.qlInterestRateIndexValueDate(IndexON,D237)</f>
        <v>42688</v>
      </c>
      <c r="F237" s="193">
        <f>IFERROR(_xll.qlIndexFixing(IndexON,D237,TRUE,_xll.ohTrigger(RecalcTrigger,TriggerON)),NA())</f>
        <v>-2.9639139465142961E-3</v>
      </c>
      <c r="H237" s="42">
        <f>_xll.qlCalendarAdvance(Calendar,$H236,B237,"f",FALSE)</f>
        <v>42688</v>
      </c>
      <c r="I237" s="177">
        <f>_xll.qlInterestRateIndexValueDate(Index1M,$H237)</f>
        <v>42690</v>
      </c>
      <c r="J237" s="182">
        <f>IFERROR(_xll.qlIndexFixing(Index1M,$H237,TRUE,_xll.ohTrigger(RecalcTrigger,Trigger1M)),NA())</f>
        <v>-2.812867828542398E-3</v>
      </c>
      <c r="K237" s="44">
        <f>IFERROR(_xll.qlIndexFixing(Index3M,H237,TRUE,_xll.ohTrigger(RecalcTrigger,Trigger3M)),NA())</f>
        <v>-1.8339636876562667E-3</v>
      </c>
      <c r="L237" s="44">
        <f>IFERROR(_xll.qlIndexFixing(Index6M,$H237,TRUE,_xll.ohTrigger(RecalcTrigger,Trigger6M)),NA())</f>
        <v>-6.5680688114929504E-4</v>
      </c>
      <c r="M237" s="183">
        <f>IFERROR(_xll.qlIndexFixing(Index1Y,$H237,TRUE,_xll.ohTrigger(RecalcTrigger,Trigger1Y)),NA())</f>
        <v>8.3669052101065233E-4</v>
      </c>
      <c r="N237" s="182">
        <f>IFERROR(_xll.qlIndexFixing(ONIndex1M,I237,TRUE,_xll.ohTrigger(RecalcTrigger,Trigger1M)),NA())</f>
        <v>-2.8461377994659642E-3</v>
      </c>
      <c r="O237" s="44">
        <f>IFERROR(_xll.qlIndexFixing(ONIndex3M,I237,TRUE,_xll.ohTrigger(RecalcTrigger,Trigger3M)),NA())</f>
        <v>-1.9274519411327518E-3</v>
      </c>
      <c r="P237" s="44">
        <f>IFERROR(_xll.qlIndexFixing(ONIndex6M,I237,TRUE,_xll.ohTrigger(RecalcTrigger,Trigger6M)),NA())</f>
        <v>-8.3520849785578832E-4</v>
      </c>
      <c r="Q237" s="183">
        <f>IFERROR(_xll.qlIndexFixing(ONIndex1Y,I237,TRUE,_xll.ohTrigger(RecalcTrigger,Trigger1Y)),NA())</f>
        <v>4.9290310904837042E-4</v>
      </c>
    </row>
    <row r="238" spans="2:17" x14ac:dyDescent="0.2">
      <c r="B238" s="39" t="s">
        <v>17</v>
      </c>
      <c r="D238" s="42">
        <f>_xll.qlCalendarAdvance(Calendar,$D237,B238,"f",FALSE)</f>
        <v>42689</v>
      </c>
      <c r="E238" s="177">
        <f>_xll.qlInterestRateIndexValueDate(IndexON,D238)</f>
        <v>42689</v>
      </c>
      <c r="F238" s="193">
        <f>IFERROR(_xll.qlIndexFixing(IndexON,D238,TRUE,_xll.ohTrigger(RecalcTrigger,TriggerON)),NA())</f>
        <v>-2.9624902370839479E-3</v>
      </c>
      <c r="H238" s="42">
        <f>_xll.qlCalendarAdvance(Calendar,$H237,B238,"f",FALSE)</f>
        <v>42689</v>
      </c>
      <c r="I238" s="177">
        <f>_xll.qlInterestRateIndexValueDate(Index1M,$H238)</f>
        <v>42691</v>
      </c>
      <c r="J238" s="182">
        <f>IFERROR(_xll.qlIndexFixing(Index1M,$H238,TRUE,_xll.ohTrigger(RecalcTrigger,Trigger1M)),NA())</f>
        <v>-2.8082972395350458E-3</v>
      </c>
      <c r="K238" s="44">
        <f>IFERROR(_xll.qlIndexFixing(Index3M,H238,TRUE,_xll.ohTrigger(RecalcTrigger,Trigger3M)),NA())</f>
        <v>-1.8332083306223886E-3</v>
      </c>
      <c r="L238" s="44">
        <f>IFERROR(_xll.qlIndexFixing(Index6M,$H238,TRUE,_xll.ohTrigger(RecalcTrigger,Trigger6M)),NA())</f>
        <v>-6.5548359275860739E-4</v>
      </c>
      <c r="M238" s="183">
        <f>IFERROR(_xll.qlIndexFixing(Index1Y,$H238,TRUE,_xll.ohTrigger(RecalcTrigger,Trigger1Y)),NA())</f>
        <v>8.3935871354200945E-4</v>
      </c>
      <c r="N238" s="182">
        <f>IFERROR(_xll.qlIndexFixing(ONIndex1M,I238,TRUE,_xll.ohTrigger(RecalcTrigger,Trigger1M)),NA())</f>
        <v>-2.8396220050952437E-3</v>
      </c>
      <c r="O238" s="44">
        <f>IFERROR(_xll.qlIndexFixing(ONIndex3M,I238,TRUE,_xll.ohTrigger(RecalcTrigger,Trigger3M)),NA())</f>
        <v>-1.9265466696749556E-3</v>
      </c>
      <c r="P238" s="44">
        <f>IFERROR(_xll.qlIndexFixing(ONIndex6M,I238,TRUE,_xll.ohTrigger(RecalcTrigger,Trigger6M)),NA())</f>
        <v>-8.2656659644797514E-4</v>
      </c>
      <c r="Q238" s="183">
        <f>IFERROR(_xll.qlIndexFixing(ONIndex1Y,I238,TRUE,_xll.ohTrigger(RecalcTrigger,Trigger1Y)),NA())</f>
        <v>4.9736647424580838E-4</v>
      </c>
    </row>
    <row r="239" spans="2:17" x14ac:dyDescent="0.2">
      <c r="B239" s="39" t="s">
        <v>17</v>
      </c>
      <c r="D239" s="42">
        <f>_xll.qlCalendarAdvance(Calendar,$D238,B239,"f",FALSE)</f>
        <v>42690</v>
      </c>
      <c r="E239" s="177">
        <f>_xll.qlInterestRateIndexValueDate(IndexON,D239)</f>
        <v>42690</v>
      </c>
      <c r="F239" s="193">
        <f>IFERROR(_xll.qlIndexFixing(IndexON,D239,TRUE,_xll.ohTrigger(RecalcTrigger,TriggerON)),NA())</f>
        <v>-2.9610112832845203E-3</v>
      </c>
      <c r="H239" s="42">
        <f>_xll.qlCalendarAdvance(Calendar,$H238,B239,"f",FALSE)</f>
        <v>42690</v>
      </c>
      <c r="I239" s="177">
        <f>_xll.qlInterestRateIndexValueDate(Index1M,$H239)</f>
        <v>42692</v>
      </c>
      <c r="J239" s="182">
        <f>IFERROR(_xll.qlIndexFixing(Index1M,$H239,TRUE,_xll.ohTrigger(RecalcTrigger,Trigger1M)),NA())</f>
        <v>-2.8069165167750902E-3</v>
      </c>
      <c r="K239" s="44">
        <f>IFERROR(_xll.qlIndexFixing(Index3M,H239,TRUE,_xll.ohTrigger(RecalcTrigger,Trigger3M)),NA())</f>
        <v>-1.83287264599835E-3</v>
      </c>
      <c r="L239" s="44">
        <f>IFERROR(_xll.qlIndexFixing(Index6M,$H239,TRUE,_xll.ohTrigger(RecalcTrigger,Trigger6M)),NA())</f>
        <v>-6.541692298070921E-4</v>
      </c>
      <c r="M239" s="183">
        <f>IFERROR(_xll.qlIndexFixing(Index1Y,$H239,TRUE,_xll.ohTrigger(RecalcTrigger,Trigger1Y)),NA())</f>
        <v>8.4540918435276405E-4</v>
      </c>
      <c r="N239" s="182">
        <f>IFERROR(_xll.qlIndexFixing(ONIndex1M,I239,TRUE,_xll.ohTrigger(RecalcTrigger,Trigger1M)),NA())</f>
        <v>-2.8361991852676738E-3</v>
      </c>
      <c r="O239" s="44">
        <f>IFERROR(_xll.qlIndexFixing(ONIndex3M,I239,TRUE,_xll.ohTrigger(RecalcTrigger,Trigger3M)),NA())</f>
        <v>-1.9258722633042069E-3</v>
      </c>
      <c r="P239" s="44">
        <f>IFERROR(_xll.qlIndexFixing(ONIndex6M,I239,TRUE,_xll.ohTrigger(RecalcTrigger,Trigger6M)),NA())</f>
        <v>-8.2202676433773547E-4</v>
      </c>
      <c r="Q239" s="183">
        <f>IFERROR(_xll.qlIndexFixing(ONIndex1Y,I239,TRUE,_xll.ohTrigger(RecalcTrigger,Trigger1Y)),NA())</f>
        <v>4.9968765469365906E-4</v>
      </c>
    </row>
    <row r="240" spans="2:17" x14ac:dyDescent="0.2">
      <c r="B240" s="39" t="s">
        <v>17</v>
      </c>
      <c r="D240" s="42">
        <f>_xll.qlCalendarAdvance(Calendar,$D239,B240,"f",FALSE)</f>
        <v>42691</v>
      </c>
      <c r="E240" s="177">
        <f>_xll.qlInterestRateIndexValueDate(IndexON,D240)</f>
        <v>42691</v>
      </c>
      <c r="F240" s="193">
        <f>IFERROR(_xll.qlIndexFixing(IndexON,D240,TRUE,_xll.ohTrigger(RecalcTrigger,TriggerON)),NA())</f>
        <v>-2.9594767475860095E-3</v>
      </c>
      <c r="H240" s="42">
        <f>_xll.qlCalendarAdvance(Calendar,$H239,B240,"f",FALSE)</f>
        <v>42691</v>
      </c>
      <c r="I240" s="177">
        <f>_xll.qlInterestRateIndexValueDate(Index1M,$H240)</f>
        <v>42695</v>
      </c>
      <c r="J240" s="182">
        <f>IFERROR(_xll.qlIndexFixing(Index1M,$H240,TRUE,_xll.ohTrigger(RecalcTrigger,Trigger1M)),NA())</f>
        <v>-2.8009455869844047E-3</v>
      </c>
      <c r="K240" s="44">
        <f>IFERROR(_xll.qlIndexFixing(Index3M,H240,TRUE,_xll.ohTrigger(RecalcTrigger,Trigger3M)),NA())</f>
        <v>-1.8300000000598636E-3</v>
      </c>
      <c r="L240" s="44">
        <f>IFERROR(_xll.qlIndexFixing(Index6M,$H240,TRUE,_xll.ohTrigger(RecalcTrigger,Trigger6M)),NA())</f>
        <v>-6.5000000000184268E-4</v>
      </c>
      <c r="M240" s="183">
        <f>IFERROR(_xll.qlIndexFixing(Index1Y,$H240,TRUE,_xll.ohTrigger(RecalcTrigger,Trigger1Y)),NA())</f>
        <v>8.5000000132807226E-4</v>
      </c>
      <c r="N240" s="182">
        <f>IFERROR(_xll.qlIndexFixing(ONIndex1M,I240,TRUE,_xll.ohTrigger(RecalcTrigger,Trigger1M)),NA())</f>
        <v>-2.832850147220789E-3</v>
      </c>
      <c r="O240" s="44">
        <f>IFERROR(_xll.qlIndexFixing(ONIndex3M,I240,TRUE,_xll.ohTrigger(RecalcTrigger,Trigger3M)),NA())</f>
        <v>-1.9250809845416939E-3</v>
      </c>
      <c r="P240" s="44">
        <f>IFERROR(_xll.qlIndexFixing(ONIndex6M,I240,TRUE,_xll.ohTrigger(RecalcTrigger,Trigger6M)),NA())</f>
        <v>-8.1760589087043201E-4</v>
      </c>
      <c r="Q240" s="183">
        <f>IFERROR(_xll.qlIndexFixing(ONIndex1Y,I240,TRUE,_xll.ohTrigger(RecalcTrigger,Trigger1Y)),NA())</f>
        <v>5.0206283202847146E-4</v>
      </c>
    </row>
    <row r="241" spans="2:17" x14ac:dyDescent="0.2">
      <c r="B241" s="39" t="s">
        <v>17</v>
      </c>
      <c r="D241" s="42">
        <f>_xll.qlCalendarAdvance(Calendar,$D240,B241,"f",FALSE)</f>
        <v>42692</v>
      </c>
      <c r="E241" s="177">
        <f>_xll.qlInterestRateIndexValueDate(IndexON,D241)</f>
        <v>42692</v>
      </c>
      <c r="F241" s="193">
        <f>IFERROR(_xll.qlIndexFixing(IndexON,D241,TRUE,_xll.ohTrigger(RecalcTrigger,TriggerON)),NA())</f>
        <v>-2.9561964434643428E-3</v>
      </c>
      <c r="H241" s="42">
        <f>_xll.qlCalendarAdvance(Calendar,$H240,B241,"f",FALSE)</f>
        <v>42692</v>
      </c>
      <c r="I241" s="177">
        <f>_xll.qlInterestRateIndexValueDate(Index1M,$H241)</f>
        <v>42696</v>
      </c>
      <c r="J241" s="182">
        <f>IFERROR(_xll.qlIndexFixing(Index1M,$H241,TRUE,_xll.ohTrigger(RecalcTrigger,Trigger1M)),NA())</f>
        <v>-2.798782807261091E-3</v>
      </c>
      <c r="K241" s="44">
        <f>IFERROR(_xll.qlIndexFixing(Index3M,H241,TRUE,_xll.ohTrigger(RecalcTrigger,Trigger3M)),NA())</f>
        <v>-1.8291464602214903E-3</v>
      </c>
      <c r="L241" s="44">
        <f>IFERROR(_xll.qlIndexFixing(Index6M,$H241,TRUE,_xll.ohTrigger(RecalcTrigger,Trigger6M)),NA())</f>
        <v>-6.4902598411962597E-4</v>
      </c>
      <c r="M241" s="183">
        <f>IFERROR(_xll.qlIndexFixing(Index1Y,$H241,TRUE,_xll.ohTrigger(RecalcTrigger,Trigger1Y)),NA())</f>
        <v>8.5265245104612988E-4</v>
      </c>
      <c r="N241" s="182">
        <f>IFERROR(_xll.qlIndexFixing(ONIndex1M,I241,TRUE,_xll.ohTrigger(RecalcTrigger,Trigger1M)),NA())</f>
        <v>-2.8295762980690142E-3</v>
      </c>
      <c r="O241" s="44">
        <f>IFERROR(_xll.qlIndexFixing(ONIndex3M,I241,TRUE,_xll.ohTrigger(RecalcTrigger,Trigger3M)),NA())</f>
        <v>-1.924171701093158E-3</v>
      </c>
      <c r="P241" s="44">
        <f>IFERROR(_xll.qlIndexFixing(ONIndex6M,I241,TRUE,_xll.ohTrigger(RecalcTrigger,Trigger6M)),NA())</f>
        <v>-8.1330602085039061E-4</v>
      </c>
      <c r="Q241" s="183">
        <f>IFERROR(_xll.qlIndexFixing(ONIndex1Y,I241,TRUE,_xll.ohTrigger(RecalcTrigger,Trigger1Y)),NA())</f>
        <v>5.044923399832868E-4</v>
      </c>
    </row>
    <row r="242" spans="2:17" x14ac:dyDescent="0.2">
      <c r="B242" s="39" t="s">
        <v>17</v>
      </c>
      <c r="D242" s="42">
        <f>_xll.qlCalendarAdvance(Calendar,$D241,B242,"f",FALSE)</f>
        <v>42695</v>
      </c>
      <c r="E242" s="177">
        <f>_xll.qlInterestRateIndexValueDate(IndexON,D242)</f>
        <v>42695</v>
      </c>
      <c r="F242" s="193">
        <f>IFERROR(_xll.qlIndexFixing(IndexON,D242,TRUE,_xll.ohTrigger(RecalcTrigger,TriggerON)),NA())</f>
        <v>-2.9527760484704402E-3</v>
      </c>
      <c r="H242" s="42">
        <f>_xll.qlCalendarAdvance(Calendar,$H241,B242,"f",FALSE)</f>
        <v>42695</v>
      </c>
      <c r="I242" s="177">
        <f>_xll.qlInterestRateIndexValueDate(Index1M,$H242)</f>
        <v>42697</v>
      </c>
      <c r="J242" s="182">
        <f>IFERROR(_xll.qlIndexFixing(Index1M,$H242,TRUE,_xll.ohTrigger(RecalcTrigger,Trigger1M)),NA())</f>
        <v>-2.7967099196581913E-3</v>
      </c>
      <c r="K242" s="44">
        <f>IFERROR(_xll.qlIndexFixing(Index3M,H242,TRUE,_xll.ohTrigger(RecalcTrigger,Trigger3M)),NA())</f>
        <v>-1.8282720452145668E-3</v>
      </c>
      <c r="L242" s="44">
        <f>IFERROR(_xll.qlIndexFixing(Index6M,$H242,TRUE,_xll.ohTrigger(RecalcTrigger,Trigger6M)),NA())</f>
        <v>-6.4776547212539522E-4</v>
      </c>
      <c r="M242" s="183">
        <f>IFERROR(_xll.qlIndexFixing(Index1Y,$H242,TRUE,_xll.ohTrigger(RecalcTrigger,Trigger1Y)),NA())</f>
        <v>8.5530209960893444E-4</v>
      </c>
      <c r="N242" s="182">
        <f>IFERROR(_xll.qlIndexFixing(ONIndex1M,I242,TRUE,_xll.ohTrigger(RecalcTrigger,Trigger1M)),NA())</f>
        <v>-2.823264123246183E-3</v>
      </c>
      <c r="O242" s="44">
        <f>IFERROR(_xll.qlIndexFixing(ONIndex3M,I242,TRUE,_xll.ohTrigger(RecalcTrigger,Trigger3M)),NA())</f>
        <v>-1.9219438620465823E-3</v>
      </c>
      <c r="P242" s="44">
        <f>IFERROR(_xll.qlIndexFixing(ONIndex6M,I242,TRUE,_xll.ohTrigger(RecalcTrigger,Trigger6M)),NA())</f>
        <v>-8.0511805058858243E-4</v>
      </c>
      <c r="Q242" s="183">
        <f>IFERROR(_xll.qlIndexFixing(ONIndex1Y,I242,TRUE,_xll.ohTrigger(RecalcTrigger,Trigger1Y)),NA())</f>
        <v>5.0953484762139567E-4</v>
      </c>
    </row>
    <row r="243" spans="2:17" x14ac:dyDescent="0.2">
      <c r="B243" s="39" t="s">
        <v>17</v>
      </c>
      <c r="D243" s="42">
        <f>_xll.qlCalendarAdvance(Calendar,$D242,B243,"f",FALSE)</f>
        <v>42696</v>
      </c>
      <c r="E243" s="177">
        <f>_xll.qlInterestRateIndexValueDate(IndexON,D243)</f>
        <v>42696</v>
      </c>
      <c r="F243" s="193">
        <f>IFERROR(_xll.qlIndexFixing(IndexON,D243,TRUE,_xll.ohTrigger(RecalcTrigger,TriggerON)),NA())</f>
        <v>-2.9509585495990365E-3</v>
      </c>
      <c r="H243" s="42">
        <f>_xll.qlCalendarAdvance(Calendar,$H242,B243,"f",FALSE)</f>
        <v>42696</v>
      </c>
      <c r="I243" s="177">
        <f>_xll.qlInterestRateIndexValueDate(Index1M,$H243)</f>
        <v>42698</v>
      </c>
      <c r="J243" s="182">
        <f>IFERROR(_xll.qlIndexFixing(Index1M,$H243,TRUE,_xll.ohTrigger(RecalcTrigger,Trigger1M)),NA())</f>
        <v>-2.7925736851522587E-3</v>
      </c>
      <c r="K243" s="44">
        <f>IFERROR(_xll.qlIndexFixing(Index3M,H243,TRUE,_xll.ohTrigger(RecalcTrigger,Trigger3M)),NA())</f>
        <v>-1.8273776104557001E-3</v>
      </c>
      <c r="L243" s="44">
        <f>IFERROR(_xll.qlIndexFixing(Index6M,$H243,TRUE,_xll.ohTrigger(RecalcTrigger,Trigger6M)),NA())</f>
        <v>-6.4650216807529616E-4</v>
      </c>
      <c r="M243" s="183">
        <f>IFERROR(_xll.qlIndexFixing(Index1Y,$H243,TRUE,_xll.ohTrigger(RecalcTrigger,Trigger1Y)),NA())</f>
        <v>8.5794933732870706E-4</v>
      </c>
      <c r="N243" s="182">
        <f>IFERROR(_xll.qlIndexFixing(ONIndex1M,I243,TRUE,_xll.ohTrigger(RecalcTrigger,Trigger1M)),NA())</f>
        <v>-2.8172609317422825E-3</v>
      </c>
      <c r="O243" s="44">
        <f>IFERROR(_xll.qlIndexFixing(ONIndex3M,I243,TRUE,_xll.ohTrigger(RecalcTrigger,Trigger3M)),NA())</f>
        <v>-1.9193318715160501E-3</v>
      </c>
      <c r="P243" s="44">
        <f>IFERROR(_xll.qlIndexFixing(ONIndex6M,I243,TRUE,_xll.ohTrigger(RecalcTrigger,Trigger6M)),NA())</f>
        <v>-7.9735747620546249E-4</v>
      </c>
      <c r="Q243" s="183">
        <f>IFERROR(_xll.qlIndexFixing(ONIndex1Y,I243,TRUE,_xll.ohTrigger(RecalcTrigger,Trigger1Y)),NA())</f>
        <v>5.1476035234365725E-4</v>
      </c>
    </row>
    <row r="244" spans="2:17" x14ac:dyDescent="0.2">
      <c r="B244" s="39" t="s">
        <v>17</v>
      </c>
      <c r="D244" s="42">
        <f>_xll.qlCalendarAdvance(Calendar,$D243,B244,"f",FALSE)</f>
        <v>42697</v>
      </c>
      <c r="E244" s="177">
        <f>_xll.qlInterestRateIndexValueDate(IndexON,D244)</f>
        <v>42697</v>
      </c>
      <c r="F244" s="193">
        <f>IFERROR(_xll.qlIndexFixing(IndexON,D244,TRUE,_xll.ohTrigger(RecalcTrigger,TriggerON)),NA())</f>
        <v>-2.9490834472056804E-3</v>
      </c>
      <c r="H244" s="42">
        <f>_xll.qlCalendarAdvance(Calendar,$H243,B244,"f",FALSE)</f>
        <v>42697</v>
      </c>
      <c r="I244" s="177">
        <f>_xll.qlInterestRateIndexValueDate(Index1M,$H244)</f>
        <v>42699</v>
      </c>
      <c r="J244" s="182">
        <f>IFERROR(_xll.qlIndexFixing(Index1M,$H244,TRUE,_xll.ohTrigger(RecalcTrigger,Trigger1M)),NA())</f>
        <v>-2.7914392940280031E-3</v>
      </c>
      <c r="K244" s="44">
        <f>IFERROR(_xll.qlIndexFixing(Index3M,H244,TRUE,_xll.ohTrigger(RecalcTrigger,Trigger3M)),NA())</f>
        <v>-1.8266485302670268E-3</v>
      </c>
      <c r="L244" s="44">
        <f>IFERROR(_xll.qlIndexFixing(Index6M,$H244,TRUE,_xll.ohTrigger(RecalcTrigger,Trigger6M)),NA())</f>
        <v>-6.4523356875754729E-4</v>
      </c>
      <c r="M244" s="183">
        <f>IFERROR(_xll.qlIndexFixing(Index1Y,$H244,TRUE,_xll.ohTrigger(RecalcTrigger,Trigger1Y)),NA())</f>
        <v>8.6393399367045722E-4</v>
      </c>
      <c r="N244" s="182">
        <f>IFERROR(_xll.qlIndexFixing(ONIndex1M,I244,TRUE,_xll.ohTrigger(RecalcTrigger,Trigger1M)),NA())</f>
        <v>-2.8143841331829123E-3</v>
      </c>
      <c r="O244" s="44">
        <f>IFERROR(_xll.qlIndexFixing(ONIndex3M,I244,TRUE,_xll.ohTrigger(RecalcTrigger,Trigger3M)),NA())</f>
        <v>-1.9178155783050599E-3</v>
      </c>
      <c r="P244" s="44">
        <f>IFERROR(_xll.qlIndexFixing(ONIndex6M,I244,TRUE,_xll.ohTrigger(RecalcTrigger,Trigger6M)),NA())</f>
        <v>-7.9369329832434943E-4</v>
      </c>
      <c r="Q244" s="183">
        <f>IFERROR(_xll.qlIndexFixing(ONIndex1Y,I244,TRUE,_xll.ohTrigger(RecalcTrigger,Trigger1Y)),NA())</f>
        <v>5.1746651923423315E-4</v>
      </c>
    </row>
    <row r="245" spans="2:17" x14ac:dyDescent="0.2">
      <c r="B245" s="39" t="s">
        <v>17</v>
      </c>
      <c r="D245" s="42">
        <f>_xll.qlCalendarAdvance(Calendar,$D244,B245,"f",FALSE)</f>
        <v>42698</v>
      </c>
      <c r="E245" s="177">
        <f>_xll.qlInterestRateIndexValueDate(IndexON,D245)</f>
        <v>42698</v>
      </c>
      <c r="F245" s="193">
        <f>IFERROR(_xll.qlIndexFixing(IndexON,D245,TRUE,_xll.ohTrigger(RecalcTrigger,TriggerON)),NA())</f>
        <v>-2.9471504042799523E-3</v>
      </c>
      <c r="H245" s="42">
        <f>_xll.qlCalendarAdvance(Calendar,$H244,B245,"f",FALSE)</f>
        <v>42698</v>
      </c>
      <c r="I245" s="177">
        <f>_xll.qlInterestRateIndexValueDate(Index1M,$H245)</f>
        <v>42702</v>
      </c>
      <c r="J245" s="182">
        <f>IFERROR(_xll.qlIndexFixing(Index1M,$H245,TRUE,_xll.ohTrigger(RecalcTrigger,Trigger1M)),NA())</f>
        <v>-2.787590511402982E-3</v>
      </c>
      <c r="K245" s="44">
        <f>IFERROR(_xll.qlIndexFixing(Index3M,H245,TRUE,_xll.ohTrigger(RecalcTrigger,Trigger3M)),NA())</f>
        <v>-1.8236171603513503E-3</v>
      </c>
      <c r="L245" s="44">
        <f>IFERROR(_xll.qlIndexFixing(Index6M,$H245,TRUE,_xll.ohTrigger(RecalcTrigger,Trigger6M)),NA())</f>
        <v>-6.4091819582787419E-4</v>
      </c>
      <c r="M245" s="183">
        <f>IFERROR(_xll.qlIndexFixing(Index1Y,$H245,TRUE,_xll.ohTrigger(RecalcTrigger,Trigger1Y)),NA())</f>
        <v>8.6852206309711753E-4</v>
      </c>
      <c r="N245" s="182">
        <f>IFERROR(_xll.qlIndexFixing(ONIndex1M,I245,TRUE,_xll.ohTrigger(RecalcTrigger,Trigger1M)),NA())</f>
        <v>-2.8115909660053617E-3</v>
      </c>
      <c r="O245" s="44">
        <f>IFERROR(_xll.qlIndexFixing(ONIndex3M,I245,TRUE,_xll.ohTrigger(RecalcTrigger,Trigger3M)),NA())</f>
        <v>-1.9161744857632002E-3</v>
      </c>
      <c r="P245" s="44">
        <f>IFERROR(_xll.qlIndexFixing(ONIndex6M,I245,TRUE,_xll.ohTrigger(RecalcTrigger,Trigger6M)),NA())</f>
        <v>-7.901623936756863E-4</v>
      </c>
      <c r="Q245" s="183">
        <f>IFERROR(_xll.qlIndexFixing(ONIndex1Y,I245,TRUE,_xll.ohTrigger(RecalcTrigger,Trigger1Y)),NA())</f>
        <v>5.2022901914305919E-4</v>
      </c>
    </row>
    <row r="246" spans="2:17" x14ac:dyDescent="0.2">
      <c r="B246" s="39" t="s">
        <v>17</v>
      </c>
      <c r="D246" s="42">
        <f>_xll.qlCalendarAdvance(Calendar,$D245,B246,"f",FALSE)</f>
        <v>42699</v>
      </c>
      <c r="E246" s="177">
        <f>_xll.qlInterestRateIndexValueDate(IndexON,D246)</f>
        <v>42699</v>
      </c>
      <c r="F246" s="193">
        <f>IFERROR(_xll.qlIndexFixing(IndexON,D246,TRUE,_xll.ohTrigger(RecalcTrigger,TriggerON)),NA())</f>
        <v>-2.9430654380346866E-3</v>
      </c>
      <c r="H246" s="42">
        <f>_xll.qlCalendarAdvance(Calendar,$H245,B246,"f",FALSE)</f>
        <v>42699</v>
      </c>
      <c r="I246" s="177">
        <f>_xll.qlInterestRateIndexValueDate(Index1M,$H246)</f>
        <v>42703</v>
      </c>
      <c r="J246" s="182">
        <f>IFERROR(_xll.qlIndexFixing(Index1M,$H246,TRUE,_xll.ohTrigger(RecalcTrigger,Trigger1M)),NA())</f>
        <v>-2.7859943159191936E-3</v>
      </c>
      <c r="K246" s="44">
        <f>IFERROR(_xll.qlIndexFixing(Index3M,H246,TRUE,_xll.ohTrigger(RecalcTrigger,Trigger3M)),NA())</f>
        <v>-1.8225750673560716E-3</v>
      </c>
      <c r="L246" s="44">
        <f>IFERROR(_xll.qlIndexFixing(Index6M,$H246,TRUE,_xll.ohTrigger(RecalcTrigger,Trigger6M)),NA())</f>
        <v>-6.4005530805841769E-4</v>
      </c>
      <c r="M246" s="183">
        <f>IFERROR(_xll.qlIndexFixing(Index1Y,$H246,TRUE,_xll.ohTrigger(RecalcTrigger,Trigger1Y)),NA())</f>
        <v>8.7116317835457221E-4</v>
      </c>
      <c r="N246" s="182">
        <f>IFERROR(_xll.qlIndexFixing(ONIndex1M,I246,TRUE,_xll.ohTrigger(RecalcTrigger,Trigger1M)),NA())</f>
        <v>-2.808882837324056E-3</v>
      </c>
      <c r="O246" s="44">
        <f>IFERROR(_xll.qlIndexFixing(ONIndex3M,I246,TRUE,_xll.ohTrigger(RecalcTrigger,Trigger3M)),NA())</f>
        <v>-1.9144074617960527E-3</v>
      </c>
      <c r="P246" s="44">
        <f>IFERROR(_xll.qlIndexFixing(ONIndex6M,I246,TRUE,_xll.ohTrigger(RecalcTrigger,Trigger6M)),NA())</f>
        <v>-7.8676680734357518E-4</v>
      </c>
      <c r="Q246" s="183">
        <f>IFERROR(_xll.qlIndexFixing(ONIndex1Y,I246,TRUE,_xll.ohTrigger(RecalcTrigger,Trigger1Y)),NA())</f>
        <v>5.2304818580317658E-4</v>
      </c>
    </row>
    <row r="247" spans="2:17" x14ac:dyDescent="0.2">
      <c r="B247" s="39" t="s">
        <v>17</v>
      </c>
      <c r="D247" s="42">
        <f>_xll.qlCalendarAdvance(Calendar,$D246,B247,"f",FALSE)</f>
        <v>42702</v>
      </c>
      <c r="E247" s="177">
        <f>_xll.qlInterestRateIndexValueDate(IndexON,D247)</f>
        <v>42702</v>
      </c>
      <c r="F247" s="193">
        <f>IFERROR(_xll.qlIndexFixing(IndexON,D247,TRUE,_xll.ohTrigger(RecalcTrigger,TriggerON)),NA())</f>
        <v>-2.9388320876844176E-3</v>
      </c>
      <c r="H247" s="42">
        <f>_xll.qlCalendarAdvance(Calendar,$H246,B247,"f",FALSE)</f>
        <v>42702</v>
      </c>
      <c r="I247" s="177">
        <f>_xll.qlInterestRateIndexValueDate(Index1M,$H247)</f>
        <v>42704</v>
      </c>
      <c r="J247" s="182">
        <f>IFERROR(_xll.qlIndexFixing(Index1M,$H247,TRUE,_xll.ohTrigger(RecalcTrigger,Trigger1M)),NA())</f>
        <v>-2.7844666927778761E-3</v>
      </c>
      <c r="K247" s="44">
        <f>IFERROR(_xll.qlIndexFixing(Index3M,H247,TRUE,_xll.ohTrigger(RecalcTrigger,Trigger3M)),NA())</f>
        <v>-1.8215265432122152E-3</v>
      </c>
      <c r="L247" s="44">
        <f>IFERROR(_xll.qlIndexFixing(Index6M,$H247,TRUE,_xll.ohTrigger(RecalcTrigger,Trigger6M)),NA())</f>
        <v>-6.3820568579919562E-4</v>
      </c>
      <c r="M247" s="183">
        <f>IFERROR(_xll.qlIndexFixing(Index1Y,$H247,TRUE,_xll.ohTrigger(RecalcTrigger,Trigger1Y)),NA())</f>
        <v>8.7380427088193499E-4</v>
      </c>
      <c r="N247" s="182">
        <f>IFERROR(_xll.qlIndexFixing(ONIndex1M,I247,TRUE,_xll.ohTrigger(RecalcTrigger,Trigger1M)),NA())</f>
        <v>-2.8037352407617178E-3</v>
      </c>
      <c r="O247" s="44">
        <f>IFERROR(_xll.qlIndexFixing(ONIndex3M,I247,TRUE,_xll.ohTrigger(RecalcTrigger,Trigger3M)),NA())</f>
        <v>-1.9104378415901735E-3</v>
      </c>
      <c r="P247" s="44">
        <f>IFERROR(_xll.qlIndexFixing(ONIndex6M,I247,TRUE,_xll.ohTrigger(RecalcTrigger,Trigger6M)),NA())</f>
        <v>-7.8043522757642592E-4</v>
      </c>
      <c r="Q247" s="183">
        <f>IFERROR(_xll.qlIndexFixing(ONIndex1Y,I247,TRUE,_xll.ohTrigger(RecalcTrigger,Trigger1Y)),NA())</f>
        <v>5.2887785380484331E-4</v>
      </c>
    </row>
    <row r="248" spans="2:17" x14ac:dyDescent="0.2">
      <c r="B248" s="39" t="s">
        <v>17</v>
      </c>
      <c r="D248" s="42">
        <f>_xll.qlCalendarAdvance(Calendar,$D247,B248,"f",FALSE)</f>
        <v>42703</v>
      </c>
      <c r="E248" s="177">
        <f>_xll.qlInterestRateIndexValueDate(IndexON,D248)</f>
        <v>42703</v>
      </c>
      <c r="F248" s="193">
        <f>IFERROR(_xll.qlIndexFixing(IndexON,D248,TRUE,_xll.ohTrigger(RecalcTrigger,TriggerON)),NA())</f>
        <v>-2.9366042874201526E-3</v>
      </c>
      <c r="H248" s="42">
        <f>_xll.qlCalendarAdvance(Calendar,$H247,B248,"f",FALSE)</f>
        <v>42703</v>
      </c>
      <c r="I248" s="177">
        <f>_xll.qlInterestRateIndexValueDate(Index1M,$H248)</f>
        <v>42705</v>
      </c>
      <c r="J248" s="182">
        <f>IFERROR(_xll.qlIndexFixing(Index1M,$H248,TRUE,_xll.ohTrigger(RecalcTrigger,Trigger1M)),NA())</f>
        <v>-2.7819282042472471E-3</v>
      </c>
      <c r="K248" s="44">
        <f>IFERROR(_xll.qlIndexFixing(Index3M,H248,TRUE,_xll.ohTrigger(RecalcTrigger,Trigger3M)),NA())</f>
        <v>-1.8205584674690911E-3</v>
      </c>
      <c r="L248" s="44">
        <f>IFERROR(_xll.qlIndexFixing(Index6M,$H248,TRUE,_xll.ohTrigger(RecalcTrigger,Trigger6M)),NA())</f>
        <v>-6.3681682022609745E-4</v>
      </c>
      <c r="M248" s="183">
        <f>IFERROR(_xll.qlIndexFixing(Index1Y,$H248,TRUE,_xll.ohTrigger(RecalcTrigger,Trigger1Y)),NA())</f>
        <v>8.7644574640353685E-4</v>
      </c>
      <c r="N248" s="182">
        <f>IFERROR(_xll.qlIndexFixing(ONIndex1M,I248,TRUE,_xll.ohTrigger(RecalcTrigger,Trigger1M)),NA())</f>
        <v>-2.7989288490903874E-3</v>
      </c>
      <c r="O248" s="44">
        <f>IFERROR(_xll.qlIndexFixing(ONIndex3M,I248,TRUE,_xll.ohTrigger(RecalcTrigger,Trigger3M)),NA())</f>
        <v>-1.906057402192296E-3</v>
      </c>
      <c r="P248" s="44">
        <f>IFERROR(_xll.qlIndexFixing(ONIndex6M,I248,TRUE,_xll.ohTrigger(RecalcTrigger,Trigger6M)),NA())</f>
        <v>-7.7457854142704008E-4</v>
      </c>
      <c r="Q248" s="183">
        <f>IFERROR(_xll.qlIndexFixing(ONIndex1Y,I248,TRUE,_xll.ohTrigger(RecalcTrigger,Trigger1Y)),NA())</f>
        <v>5.3489819429763941E-4</v>
      </c>
    </row>
    <row r="249" spans="2:17" x14ac:dyDescent="0.2">
      <c r="B249" s="39" t="s">
        <v>17</v>
      </c>
      <c r="D249" s="42">
        <f>_xll.qlCalendarAdvance(Calendar,$D248,B249,"f",FALSE)</f>
        <v>42704</v>
      </c>
      <c r="E249" s="177">
        <f>_xll.qlInterestRateIndexValueDate(IndexON,D249)</f>
        <v>42704</v>
      </c>
      <c r="F249" s="193">
        <f>IFERROR(_xll.qlIndexFixing(IndexON,D249,TRUE,_xll.ohTrigger(RecalcTrigger,TriggerON)),NA())</f>
        <v>-2.9343165248407743E-3</v>
      </c>
      <c r="H249" s="42">
        <f>_xll.qlCalendarAdvance(Calendar,$H248,B249,"f",FALSE)</f>
        <v>42704</v>
      </c>
      <c r="I249" s="177">
        <f>_xll.qlInterestRateIndexValueDate(Index1M,$H249)</f>
        <v>42706</v>
      </c>
      <c r="J249" s="182">
        <f>IFERROR(_xll.qlIndexFixing(Index1M,$H249,TRUE,_xll.ohTrigger(RecalcTrigger,Trigger1M)),NA())</f>
        <v>-2.781080399202007E-3</v>
      </c>
      <c r="K249" s="44">
        <f>IFERROR(_xll.qlIndexFixing(Index3M,H249,TRUE,_xll.ohTrigger(RecalcTrigger,Trigger3M)),NA())</f>
        <v>-1.8195781900813834E-3</v>
      </c>
      <c r="L249" s="44">
        <f>IFERROR(_xll.qlIndexFixing(Index6M,$H249,TRUE,_xll.ohTrigger(RecalcTrigger,Trigger6M)),NA())</f>
        <v>-6.3540266143536912E-4</v>
      </c>
      <c r="M249" s="183">
        <f>IFERROR(_xll.qlIndexFixing(Index1Y,$H249,TRUE,_xll.ohTrigger(RecalcTrigger,Trigger1Y)),NA())</f>
        <v>8.8243371553690594E-4</v>
      </c>
      <c r="N249" s="182">
        <f>IFERROR(_xll.qlIndexFixing(ONIndex1M,I249,TRUE,_xll.ohTrigger(RecalcTrigger,Trigger1M)),NA())</f>
        <v>-2.7966670190870957E-3</v>
      </c>
      <c r="O249" s="44">
        <f>IFERROR(_xll.qlIndexFixing(ONIndex3M,I249,TRUE,_xll.ohTrigger(RecalcTrigger,Trigger3M)),NA())</f>
        <v>-1.9036437342467849E-3</v>
      </c>
      <c r="P249" s="44">
        <f>IFERROR(_xll.qlIndexFixing(ONIndex6M,I249,TRUE,_xll.ohTrigger(RecalcTrigger,Trigger6M)),NA())</f>
        <v>-7.7189021978174566E-4</v>
      </c>
      <c r="Q249" s="183">
        <f>IFERROR(_xll.qlIndexFixing(ONIndex1Y,I249,TRUE,_xll.ohTrigger(RecalcTrigger,Trigger1Y)),NA())</f>
        <v>5.3800570054995944E-4</v>
      </c>
    </row>
    <row r="250" spans="2:17" x14ac:dyDescent="0.2">
      <c r="B250" s="39" t="s">
        <v>17</v>
      </c>
      <c r="D250" s="42">
        <f>_xll.qlCalendarAdvance(Calendar,$D249,B250,"f",FALSE)</f>
        <v>42705</v>
      </c>
      <c r="E250" s="177">
        <f>_xll.qlInterestRateIndexValueDate(IndexON,D250)</f>
        <v>42705</v>
      </c>
      <c r="F250" s="193">
        <f>IFERROR(_xll.qlIndexFixing(IndexON,D250,TRUE,_xll.ohTrigger(RecalcTrigger,TriggerON)),NA())</f>
        <v>-2.9319684626161191E-3</v>
      </c>
      <c r="H250" s="42">
        <f>_xll.qlCalendarAdvance(Calendar,$H249,B250,"f",FALSE)</f>
        <v>42705</v>
      </c>
      <c r="I250" s="177">
        <f>_xll.qlInterestRateIndexValueDate(Index1M,$H250)</f>
        <v>42709</v>
      </c>
      <c r="J250" s="182">
        <f>IFERROR(_xll.qlIndexFixing(Index1M,$H250,TRUE,_xll.ohTrigger(RecalcTrigger,Trigger1M)),NA())</f>
        <v>-2.7772575670827596E-3</v>
      </c>
      <c r="K250" s="44">
        <f>IFERROR(_xll.qlIndexFixing(Index3M,H250,TRUE,_xll.ohTrigger(RecalcTrigger,Trigger3M)),NA())</f>
        <v>-1.8165397953161413E-3</v>
      </c>
      <c r="L250" s="44">
        <f>IFERROR(_xll.qlIndexFixing(Index6M,$H250,TRUE,_xll.ohTrigger(RecalcTrigger,Trigger6M)),NA())</f>
        <v>-6.3098135849248957E-4</v>
      </c>
      <c r="M250" s="183">
        <f>IFERROR(_xll.qlIndexFixing(Index1Y,$H250,TRUE,_xll.ohTrigger(RecalcTrigger,Trigger1Y)),NA())</f>
        <v>8.8702366999110873E-4</v>
      </c>
      <c r="N250" s="182">
        <f>IFERROR(_xll.qlIndexFixing(ONIndex1M,I250,TRUE,_xll.ohTrigger(RecalcTrigger,Trigger1M)),NA())</f>
        <v>-2.7944986700267904E-3</v>
      </c>
      <c r="O250" s="44">
        <f>IFERROR(_xll.qlIndexFixing(ONIndex3M,I250,TRUE,_xll.ohTrigger(RecalcTrigger,Trigger3M)),NA())</f>
        <v>-1.9010973404309794E-3</v>
      </c>
      <c r="P250" s="44">
        <f>IFERROR(_xll.qlIndexFixing(ONIndex6M,I250,TRUE,_xll.ohTrigger(RecalcTrigger,Trigger6M)),NA())</f>
        <v>-7.693494856786387E-4</v>
      </c>
      <c r="Q250" s="183">
        <f>IFERROR(_xll.qlIndexFixing(ONIndex1Y,I250,TRUE,_xll.ohTrigger(RecalcTrigger,Trigger1Y)),NA())</f>
        <v>5.4117187595181804E-4</v>
      </c>
    </row>
    <row r="251" spans="2:17" x14ac:dyDescent="0.2">
      <c r="B251" s="39" t="s">
        <v>17</v>
      </c>
      <c r="D251" s="42">
        <f>_xll.qlCalendarAdvance(Calendar,$D250,B251,"f",FALSE)</f>
        <v>42706</v>
      </c>
      <c r="E251" s="177">
        <f>_xll.qlInterestRateIndexValueDate(IndexON,D251)</f>
        <v>42706</v>
      </c>
      <c r="F251" s="193">
        <f>IFERROR(_xll.qlIndexFixing(IndexON,D251,TRUE,_xll.ohTrigger(RecalcTrigger,TriggerON)),NA())</f>
        <v>-2.9270458565999746E-3</v>
      </c>
      <c r="H251" s="42">
        <f>_xll.qlCalendarAdvance(Calendar,$H250,B251,"f",FALSE)</f>
        <v>42706</v>
      </c>
      <c r="I251" s="177">
        <f>_xll.qlInterestRateIndexValueDate(Index1M,$H251)</f>
        <v>42710</v>
      </c>
      <c r="J251" s="182">
        <f>IFERROR(_xll.qlIndexFixing(Index1M,$H251,TRUE,_xll.ohTrigger(RecalcTrigger,Trigger1M)),NA())</f>
        <v>-2.7760807384443502E-3</v>
      </c>
      <c r="K251" s="44">
        <f>IFERROR(_xll.qlIndexFixing(Index3M,H251,TRUE,_xll.ohTrigger(RecalcTrigger,Trigger3M)),NA())</f>
        <v>-1.8155547678828654E-3</v>
      </c>
      <c r="L251" s="44">
        <f>IFERROR(_xll.qlIndexFixing(Index6M,$H251,TRUE,_xll.ohTrigger(RecalcTrigger,Trigger6M)),NA())</f>
        <v>-6.2943883928474051E-4</v>
      </c>
      <c r="M251" s="183">
        <f>IFERROR(_xll.qlIndexFixing(Index1Y,$H251,TRUE,_xll.ohTrigger(RecalcTrigger,Trigger1Y)),NA())</f>
        <v>8.8967322341949255E-4</v>
      </c>
      <c r="N251" s="182">
        <f>IFERROR(_xll.qlIndexFixing(ONIndex1M,I251,TRUE,_xll.ohTrigger(RecalcTrigger,Trigger1M)),NA())</f>
        <v>-2.7924252091837687E-3</v>
      </c>
      <c r="O251" s="44">
        <f>IFERROR(_xll.qlIndexFixing(ONIndex3M,I251,TRUE,_xll.ohTrigger(RecalcTrigger,Trigger3M)),NA())</f>
        <v>-1.8984170881708451E-3</v>
      </c>
      <c r="P251" s="44">
        <f>IFERROR(_xll.qlIndexFixing(ONIndex6M,I251,TRUE,_xll.ohTrigger(RecalcTrigger,Trigger6M)),NA())</f>
        <v>-7.669583842417893E-4</v>
      </c>
      <c r="Q251" s="183">
        <f>IFERROR(_xll.qlIndexFixing(ONIndex1Y,I251,TRUE,_xll.ohTrigger(RecalcTrigger,Trigger1Y)),NA())</f>
        <v>5.4439705423625639E-4</v>
      </c>
    </row>
    <row r="252" spans="2:17" x14ac:dyDescent="0.2">
      <c r="B252" s="39" t="s">
        <v>17</v>
      </c>
      <c r="D252" s="42">
        <f>_xll.qlCalendarAdvance(Calendar,$D251,B252,"f",FALSE)</f>
        <v>42709</v>
      </c>
      <c r="E252" s="177">
        <f>_xll.qlInterestRateIndexValueDate(IndexON,D252)</f>
        <v>42709</v>
      </c>
      <c r="F252" s="193">
        <f>IFERROR(_xll.qlIndexFixing(IndexON,D252,TRUE,_xll.ohTrigger(RecalcTrigger,TriggerON)),NA())</f>
        <v>-2.9219664811730439E-3</v>
      </c>
      <c r="H252" s="42">
        <f>_xll.qlCalendarAdvance(Calendar,$H251,B252,"f",FALSE)</f>
        <v>42709</v>
      </c>
      <c r="I252" s="177">
        <f>_xll.qlInterestRateIndexValueDate(Index1M,$H252)</f>
        <v>42711</v>
      </c>
      <c r="J252" s="182">
        <f>IFERROR(_xll.qlIndexFixing(Index1M,$H252,TRUE,_xll.ohTrigger(RecalcTrigger,Trigger1M)),NA())</f>
        <v>-2.7740065157515078E-3</v>
      </c>
      <c r="K252" s="44">
        <f>IFERROR(_xll.qlIndexFixing(Index3M,H252,TRUE,_xll.ohTrigger(RecalcTrigger,Trigger3M)),NA())</f>
        <v>-1.8145283567716497E-3</v>
      </c>
      <c r="L252" s="44">
        <f>IFERROR(_xll.qlIndexFixing(Index6M,$H252,TRUE,_xll.ohTrigger(RecalcTrigger,Trigger6M)),NA())</f>
        <v>-6.2785731280331656E-4</v>
      </c>
      <c r="M252" s="183">
        <f>IFERROR(_xll.qlIndexFixing(Index1Y,$H252,TRUE,_xll.ohTrigger(RecalcTrigger,Trigger1Y)),NA())</f>
        <v>8.9232564042946729E-4</v>
      </c>
      <c r="N252" s="182">
        <f>IFERROR(_xll.qlIndexFixing(ONIndex1M,I252,TRUE,_xll.ohTrigger(RecalcTrigger,Trigger1M)),NA())</f>
        <v>-2.7885800157401164E-3</v>
      </c>
      <c r="O252" s="44">
        <f>IFERROR(_xll.qlIndexFixing(ONIndex3M,I252,TRUE,_xll.ohTrigger(RecalcTrigger,Trigger3M)),NA())</f>
        <v>-1.8925947773240637E-3</v>
      </c>
      <c r="P252" s="44">
        <f>IFERROR(_xll.qlIndexFixing(ONIndex6M,I252,TRUE,_xll.ohTrigger(RecalcTrigger,Trigger6M)),NA())</f>
        <v>-7.6268356600905918E-4</v>
      </c>
      <c r="Q252" s="183">
        <f>IFERROR(_xll.qlIndexFixing(ONIndex1Y,I252,TRUE,_xll.ohTrigger(RecalcTrigger,Trigger1Y)),NA())</f>
        <v>5.5104659909765985E-4</v>
      </c>
    </row>
    <row r="253" spans="2:17" x14ac:dyDescent="0.2">
      <c r="B253" s="39" t="s">
        <v>17</v>
      </c>
      <c r="D253" s="42">
        <f>_xll.qlCalendarAdvance(Calendar,$D252,B253,"f",FALSE)</f>
        <v>42710</v>
      </c>
      <c r="E253" s="177">
        <f>_xll.qlInterestRateIndexValueDate(IndexON,D253)</f>
        <v>42710</v>
      </c>
      <c r="F253" s="193">
        <f>IFERROR(_xll.qlIndexFixing(IndexON,D253,TRUE,_xll.ohTrigger(RecalcTrigger,TriggerON)),NA())</f>
        <v>-2.9193118675241436E-3</v>
      </c>
      <c r="H253" s="42">
        <f>_xll.qlCalendarAdvance(Calendar,$H252,B253,"f",FALSE)</f>
        <v>42710</v>
      </c>
      <c r="I253" s="177">
        <f>_xll.qlInterestRateIndexValueDate(Index1M,$H253)</f>
        <v>42712</v>
      </c>
      <c r="J253" s="182">
        <f>IFERROR(_xll.qlIndexFixing(Index1M,$H253,TRUE,_xll.ohTrigger(RecalcTrigger,Trigger1M)),NA())</f>
        <v>-2.7733876643419586E-3</v>
      </c>
      <c r="K253" s="44">
        <f>IFERROR(_xll.qlIndexFixing(Index3M,H253,TRUE,_xll.ohTrigger(RecalcTrigger,Trigger3M)),NA())</f>
        <v>-1.8134957711328781E-3</v>
      </c>
      <c r="L253" s="44">
        <f>IFERROR(_xll.qlIndexFixing(Index6M,$H253,TRUE,_xll.ohTrigger(RecalcTrigger,Trigger6M)),NA())</f>
        <v>-6.2623396406875941E-4</v>
      </c>
      <c r="M253" s="183">
        <f>IFERROR(_xll.qlIndexFixing(Index1Y,$H253,TRUE,_xll.ohTrigger(RecalcTrigger,Trigger1Y)),NA())</f>
        <v>8.9498134215900685E-4</v>
      </c>
      <c r="N253" s="182">
        <f>IFERROR(_xll.qlIndexFixing(ONIndex1M,I253,TRUE,_xll.ohTrigger(RecalcTrigger,Trigger1M)),NA())</f>
        <v>-2.7851083883145833E-3</v>
      </c>
      <c r="O253" s="44">
        <f>IFERROR(_xll.qlIndexFixing(ONIndex3M,I253,TRUE,_xll.ohTrigger(RecalcTrigger,Trigger3M)),NA())</f>
        <v>-1.8863348474029706E-3</v>
      </c>
      <c r="P253" s="44">
        <f>IFERROR(_xll.qlIndexFixing(ONIndex6M,I253,TRUE,_xll.ohTrigger(RecalcTrigger,Trigger6M)),NA())</f>
        <v>-7.589312042011187E-4</v>
      </c>
      <c r="Q253" s="183">
        <f>IFERROR(_xll.qlIndexFixing(ONIndex1Y,I253,TRUE,_xll.ohTrigger(RecalcTrigger,Trigger1Y)),NA())</f>
        <v>5.5789447054088726E-4</v>
      </c>
    </row>
    <row r="254" spans="2:17" x14ac:dyDescent="0.2">
      <c r="B254" s="39" t="s">
        <v>17</v>
      </c>
      <c r="D254" s="42">
        <f>_xll.qlCalendarAdvance(Calendar,$D253,B254,"f",FALSE)</f>
        <v>42711</v>
      </c>
      <c r="E254" s="177">
        <f>_xll.qlInterestRateIndexValueDate(IndexON,D254)</f>
        <v>42711</v>
      </c>
      <c r="F254" s="193">
        <f>IFERROR(_xll.qlIndexFixing(IndexON,D254,TRUE,_xll.ohTrigger(RecalcTrigger,TriggerON)),NA())</f>
        <v>-2.9165949327270013E-3</v>
      </c>
      <c r="H254" s="42">
        <f>_xll.qlCalendarAdvance(Calendar,$H253,B254,"f",FALSE)</f>
        <v>42711</v>
      </c>
      <c r="I254" s="177">
        <f>_xll.qlInterestRateIndexValueDate(Index1M,$H254)</f>
        <v>42713</v>
      </c>
      <c r="J254" s="182">
        <f>IFERROR(_xll.qlIndexFixing(Index1M,$H254,TRUE,_xll.ohTrigger(RecalcTrigger,Trigger1M)),NA())</f>
        <v>-2.7727950578328928E-3</v>
      </c>
      <c r="K254" s="44">
        <f>IFERROR(_xll.qlIndexFixing(Index3M,H254,TRUE,_xll.ohTrigger(RecalcTrigger,Trigger3M)),NA())</f>
        <v>-1.8124580541480917E-3</v>
      </c>
      <c r="L254" s="44">
        <f>IFERROR(_xll.qlIndexFixing(Index6M,$H254,TRUE,_xll.ohTrigger(RecalcTrigger,Trigger6M)),NA())</f>
        <v>-6.2456595404217501E-4</v>
      </c>
      <c r="M254" s="183">
        <f>IFERROR(_xll.qlIndexFixing(Index1Y,$H254,TRUE,_xll.ohTrigger(RecalcTrigger,Trigger1Y)),NA())</f>
        <v>9.0104806559236628E-4</v>
      </c>
      <c r="N254" s="182">
        <f>IFERROR(_xll.qlIndexFixing(ONIndex1M,I254,TRUE,_xll.ohTrigger(RecalcTrigger,Trigger1M)),NA())</f>
        <v>-2.7835304741952172E-3</v>
      </c>
      <c r="O254" s="44">
        <f>IFERROR(_xll.qlIndexFixing(ONIndex3M,I254,TRUE,_xll.ohTrigger(RecalcTrigger,Trigger3M)),NA())</f>
        <v>-1.8829683173482437E-3</v>
      </c>
      <c r="P254" s="44">
        <f>IFERROR(_xll.qlIndexFixing(ONIndex6M,I254,TRUE,_xll.ohTrigger(RecalcTrigger,Trigger6M)),NA())</f>
        <v>-7.5731894011887846E-4</v>
      </c>
      <c r="Q254" s="183">
        <f>IFERROR(_xll.qlIndexFixing(ONIndex1Y,I254,TRUE,_xll.ohTrigger(RecalcTrigger,Trigger1Y)),NA())</f>
        <v>5.614196691539064E-4</v>
      </c>
    </row>
    <row r="255" spans="2:17" x14ac:dyDescent="0.2">
      <c r="B255" s="39" t="s">
        <v>17</v>
      </c>
      <c r="D255" s="42">
        <f>_xll.qlCalendarAdvance(Calendar,$D254,B255,"f",FALSE)</f>
        <v>42712</v>
      </c>
      <c r="E255" s="177">
        <f>_xll.qlInterestRateIndexValueDate(IndexON,D255)</f>
        <v>42712</v>
      </c>
      <c r="F255" s="193">
        <f>IFERROR(_xll.qlIndexFixing(IndexON,D255,TRUE,_xll.ohTrigger(RecalcTrigger,TriggerON)),NA())</f>
        <v>-2.9138153397312294E-3</v>
      </c>
      <c r="H255" s="42">
        <f>_xll.qlCalendarAdvance(Calendar,$H254,B255,"f",FALSE)</f>
        <v>42712</v>
      </c>
      <c r="I255" s="177">
        <f>_xll.qlInterestRateIndexValueDate(Index1M,$H255)</f>
        <v>42716</v>
      </c>
      <c r="J255" s="182">
        <f>IFERROR(_xll.qlIndexFixing(Index1M,$H255,TRUE,_xll.ohTrigger(RecalcTrigger,Trigger1M)),NA())</f>
        <v>-2.7698029173323629E-3</v>
      </c>
      <c r="K255" s="44">
        <f>IFERROR(_xll.qlIndexFixing(Index3M,H255,TRUE,_xll.ohTrigger(RecalcTrigger,Trigger3M)),NA())</f>
        <v>-1.8091255291911353E-3</v>
      </c>
      <c r="L255" s="44">
        <f>IFERROR(_xll.qlIndexFixing(Index6M,$H255,TRUE,_xll.ohTrigger(RecalcTrigger,Trigger6M)),NA())</f>
        <v>-6.1926520493285533E-4</v>
      </c>
      <c r="M255" s="183">
        <f>IFERROR(_xll.qlIndexFixing(Index1Y,$H255,TRUE,_xll.ohTrigger(RecalcTrigger,Trigger1Y)),NA())</f>
        <v>9.056454961086076E-4</v>
      </c>
      <c r="N255" s="182">
        <f>IFERROR(_xll.qlIndexFixing(ONIndex1M,I255,TRUE,_xll.ohTrigger(RecalcTrigger,Trigger1M)),NA())</f>
        <v>-2.7820558906999082E-3</v>
      </c>
      <c r="O255" s="44">
        <f>IFERROR(_xll.qlIndexFixing(ONIndex3M,I255,TRUE,_xll.ohTrigger(RecalcTrigger,Trigger3M)),NA())</f>
        <v>-1.8794611342842771E-3</v>
      </c>
      <c r="P255" s="44">
        <f>IFERROR(_xll.qlIndexFixing(ONIndex6M,I255,TRUE,_xll.ohTrigger(RecalcTrigger,Trigger6M)),NA())</f>
        <v>-7.5586857824827547E-4</v>
      </c>
      <c r="Q255" s="183">
        <f>IFERROR(_xll.qlIndexFixing(ONIndex1Y,I255,TRUE,_xll.ohTrigger(RecalcTrigger,Trigger1Y)),NA())</f>
        <v>5.650058728878804E-4</v>
      </c>
    </row>
    <row r="256" spans="2:17" x14ac:dyDescent="0.2">
      <c r="B256" s="39" t="s">
        <v>17</v>
      </c>
      <c r="D256" s="42">
        <f>_xll.qlCalendarAdvance(Calendar,$D255,B256,"f",FALSE)</f>
        <v>42713</v>
      </c>
      <c r="E256" s="177">
        <f>_xll.qlInterestRateIndexValueDate(IndexON,D256)</f>
        <v>42713</v>
      </c>
      <c r="F256" s="193">
        <f>IFERROR(_xll.qlIndexFixing(IndexON,D256,TRUE,_xll.ohTrigger(RecalcTrigger,TriggerON)),NA())</f>
        <v>-2.9080221170696419E-3</v>
      </c>
      <c r="H256" s="42">
        <f>_xll.qlCalendarAdvance(Calendar,$H255,B256,"f",FALSE)</f>
        <v>42713</v>
      </c>
      <c r="I256" s="177">
        <f>_xll.qlInterestRateIndexValueDate(Index1M,$H256)</f>
        <v>42717</v>
      </c>
      <c r="J256" s="182">
        <f>IFERROR(_xll.qlIndexFixing(Index1M,$H256,TRUE,_xll.ohTrigger(RecalcTrigger,Trigger1M)),NA())</f>
        <v>-2.7688539787440098E-3</v>
      </c>
      <c r="K256" s="44">
        <f>IFERROR(_xll.qlIndexFixing(Index3M,H256,TRUE,_xll.ohTrigger(RecalcTrigger,Trigger3M)),NA())</f>
        <v>-1.8082771229224193E-3</v>
      </c>
      <c r="L256" s="44">
        <f>IFERROR(_xll.qlIndexFixing(Index6M,$H256,TRUE,_xll.ohTrigger(RecalcTrigger,Trigger6M)),NA())</f>
        <v>-6.173896781605057E-4</v>
      </c>
      <c r="M256" s="183">
        <f>IFERROR(_xll.qlIndexFixing(Index1Y,$H256,TRUE,_xll.ohTrigger(RecalcTrigger,Trigger1Y)),NA())</f>
        <v>9.0832401558123949E-4</v>
      </c>
      <c r="N256" s="182">
        <f>IFERROR(_xll.qlIndexFixing(ONIndex1M,I256,TRUE,_xll.ohTrigger(RecalcTrigger,Trigger1M)),NA())</f>
        <v>-2.7806860448631454E-3</v>
      </c>
      <c r="O256" s="44">
        <f>IFERROR(_xll.qlIndexFixing(ONIndex3M,I256,TRUE,_xll.ohTrigger(RecalcTrigger,Trigger3M)),NA())</f>
        <v>-1.8758121660367166E-3</v>
      </c>
      <c r="P256" s="44">
        <f>IFERROR(_xll.qlIndexFixing(ONIndex6M,I256,TRUE,_xll.ohTrigger(RecalcTrigger,Trigger6M)),NA())</f>
        <v>-7.5458216375334786E-4</v>
      </c>
      <c r="Q256" s="183">
        <f>IFERROR(_xll.qlIndexFixing(ONIndex1Y,I256,TRUE,_xll.ohTrigger(RecalcTrigger,Trigger1Y)),NA())</f>
        <v>5.6865341571565864E-4</v>
      </c>
    </row>
    <row r="257" spans="2:17" x14ac:dyDescent="0.2">
      <c r="B257" s="39" t="s">
        <v>17</v>
      </c>
      <c r="D257" s="42">
        <f>_xll.qlCalendarAdvance(Calendar,$D256,B257,"f",FALSE)</f>
        <v>42716</v>
      </c>
      <c r="E257" s="177">
        <f>_xll.qlInterestRateIndexValueDate(IndexON,D257)</f>
        <v>42716</v>
      </c>
      <c r="F257" s="193">
        <f>IFERROR(_xll.qlIndexFixing(IndexON,D257,TRUE,_xll.ohTrigger(RecalcTrigger,TriggerON)),NA())</f>
        <v>-2.9020636456333904E-3</v>
      </c>
      <c r="H257" s="42">
        <f>_xll.qlCalendarAdvance(Calendar,$H256,B257,"f",FALSE)</f>
        <v>42716</v>
      </c>
      <c r="I257" s="177">
        <f>_xll.qlInterestRateIndexValueDate(Index1M,$H257)</f>
        <v>42718</v>
      </c>
      <c r="J257" s="182">
        <f>IFERROR(_xll.qlIndexFixing(Index1M,$H257,TRUE,_xll.ohTrigger(RecalcTrigger,Trigger1M)),NA())</f>
        <v>-2.7669852254738362E-3</v>
      </c>
      <c r="K257" s="44">
        <f>IFERROR(_xll.qlIndexFixing(Index3M,H257,TRUE,_xll.ohTrigger(RecalcTrigger,Trigger3M)),NA())</f>
        <v>-1.8072297834916817E-3</v>
      </c>
      <c r="L257" s="44">
        <f>IFERROR(_xll.qlIndexFixing(Index6M,$H257,TRUE,_xll.ohTrigger(RecalcTrigger,Trigger6M)),NA())</f>
        <v>-6.1545493400485152E-4</v>
      </c>
      <c r="M257" s="183">
        <f>IFERROR(_xll.qlIndexFixing(Index1Y,$H257,TRUE,_xll.ohTrigger(RecalcTrigger,Trigger1Y)),NA())</f>
        <v>9.1100839284636898E-4</v>
      </c>
      <c r="N257" s="182">
        <f>IFERROR(_xll.qlIndexFixing(ONIndex1M,I257,TRUE,_xll.ohTrigger(RecalcTrigger,Trigger1M)),NA())</f>
        <v>-2.7782810729481966E-3</v>
      </c>
      <c r="O257" s="44">
        <f>IFERROR(_xll.qlIndexFixing(ONIndex3M,I257,TRUE,_xll.ohTrigger(RecalcTrigger,Trigger3M)),NA())</f>
        <v>-1.8680262571457718E-3</v>
      </c>
      <c r="P257" s="44">
        <f>IFERROR(_xll.qlIndexFixing(ONIndex6M,I257,TRUE,_xll.ohTrigger(RecalcTrigger,Trigger6M)),NA())</f>
        <v>-7.5256447653604397E-4</v>
      </c>
      <c r="Q257" s="183">
        <f>IFERROR(_xll.qlIndexFixing(ONIndex1Y,I257,TRUE,_xll.ohTrigger(RecalcTrigger,Trigger1Y)),NA())</f>
        <v>5.7615555534518137E-4</v>
      </c>
    </row>
    <row r="258" spans="2:17" x14ac:dyDescent="0.2">
      <c r="B258" s="39" t="s">
        <v>17</v>
      </c>
      <c r="D258" s="42">
        <f>_xll.qlCalendarAdvance(Calendar,$D257,B258,"f",FALSE)</f>
        <v>42717</v>
      </c>
      <c r="E258" s="177">
        <f>_xll.qlInterestRateIndexValueDate(IndexON,D258)</f>
        <v>42717</v>
      </c>
      <c r="F258" s="193">
        <f>IFERROR(_xll.qlIndexFixing(IndexON,D258,TRUE,_xll.ohTrigger(RecalcTrigger,TriggerON)),NA())</f>
        <v>-2.8989657069278252E-3</v>
      </c>
      <c r="H258" s="42">
        <f>_xll.qlCalendarAdvance(Calendar,$H257,B258,"f",FALSE)</f>
        <v>42717</v>
      </c>
      <c r="I258" s="177">
        <f>_xll.qlInterestRateIndexValueDate(Index1M,$H258)</f>
        <v>42719</v>
      </c>
      <c r="J258" s="182">
        <f>IFERROR(_xll.qlIndexFixing(Index1M,$H258,TRUE,_xll.ohTrigger(RecalcTrigger,Trigger1M)),NA())</f>
        <v>-2.7665356467886093E-3</v>
      </c>
      <c r="K258" s="44">
        <f>IFERROR(_xll.qlIndexFixing(Index3M,H258,TRUE,_xll.ohTrigger(RecalcTrigger,Trigger3M)),NA())</f>
        <v>-1.8061838037510825E-3</v>
      </c>
      <c r="L258" s="44">
        <f>IFERROR(_xll.qlIndexFixing(Index6M,$H258,TRUE,_xll.ohTrigger(RecalcTrigger,Trigger6M)),NA())</f>
        <v>-6.1345798906072143E-4</v>
      </c>
      <c r="M258" s="183">
        <f>IFERROR(_xll.qlIndexFixing(Index1Y,$H258,TRUE,_xll.ohTrigger(RecalcTrigger,Trigger1Y)),NA())</f>
        <v>9.1369906445802184E-4</v>
      </c>
      <c r="N258" s="182">
        <f>IFERROR(_xll.qlIndexFixing(ONIndex1M,I258,TRUE,_xll.ohTrigger(RecalcTrigger,Trigger1M)),NA())</f>
        <v>-2.7762821805099591E-3</v>
      </c>
      <c r="O258" s="44">
        <f>IFERROR(_xll.qlIndexFixing(ONIndex3M,I258,TRUE,_xll.ohTrigger(RecalcTrigger,Trigger3M)),NA())</f>
        <v>-1.8597757930072234E-3</v>
      </c>
      <c r="P258" s="44">
        <f>IFERROR(_xll.qlIndexFixing(ONIndex6M,I258,TRUE,_xll.ohTrigger(RecalcTrigger,Trigger6M)),NA())</f>
        <v>-7.5111687577678055E-4</v>
      </c>
      <c r="Q258" s="183">
        <f>IFERROR(_xll.qlIndexFixing(ONIndex1Y,I258,TRUE,_xll.ohTrigger(RecalcTrigger,Trigger1Y)),NA())</f>
        <v>5.8386365142659713E-4</v>
      </c>
    </row>
    <row r="259" spans="2:17" x14ac:dyDescent="0.2">
      <c r="B259" s="39" t="s">
        <v>17</v>
      </c>
      <c r="D259" s="42">
        <f>_xll.qlCalendarAdvance(Calendar,$D258,B259,"f",FALSE)</f>
        <v>42718</v>
      </c>
      <c r="E259" s="177">
        <f>_xll.qlInterestRateIndexValueDate(IndexON,D259)</f>
        <v>42718</v>
      </c>
      <c r="F259" s="193">
        <f>IFERROR(_xll.qlIndexFixing(IndexON,D259,TRUE,_xll.ohTrigger(RecalcTrigger,TriggerON)),NA())</f>
        <v>-2.8958321312089197E-3</v>
      </c>
      <c r="H259" s="42">
        <f>_xll.qlCalendarAdvance(Calendar,$H258,B259,"f",FALSE)</f>
        <v>42718</v>
      </c>
      <c r="I259" s="177">
        <f>_xll.qlInterestRateIndexValueDate(Index1M,$H259)</f>
        <v>42720</v>
      </c>
      <c r="J259" s="182">
        <f>IFERROR(_xll.qlIndexFixing(Index1M,$H259,TRUE,_xll.ohTrigger(RecalcTrigger,Trigger1M)),NA())</f>
        <v>-2.7661005480502402E-3</v>
      </c>
      <c r="K259" s="44">
        <f>IFERROR(_xll.qlIndexFixing(Index3M,H259,TRUE,_xll.ohTrigger(RecalcTrigger,Trigger3M)),NA())</f>
        <v>-1.8051403042025349E-3</v>
      </c>
      <c r="L259" s="44">
        <f>IFERROR(_xll.qlIndexFixing(Index6M,$H259,TRUE,_xll.ohTrigger(RecalcTrigger,Trigger6M)),NA())</f>
        <v>-6.1139583586087318E-4</v>
      </c>
      <c r="M259" s="183">
        <f>IFERROR(_xll.qlIndexFixing(Index1Y,$H259,TRUE,_xll.ohTrigger(RecalcTrigger,Trigger1Y)),NA())</f>
        <v>9.1992208404164375E-4</v>
      </c>
      <c r="N259" s="182">
        <f>IFERROR(_xll.qlIndexFixing(ONIndex1M,I259,TRUE,_xll.ohTrigger(RecalcTrigger,Trigger1M)),NA())</f>
        <v>-2.7754571295623975E-3</v>
      </c>
      <c r="O259" s="44">
        <f>IFERROR(_xll.qlIndexFixing(ONIndex3M,I259,TRUE,_xll.ohTrigger(RecalcTrigger,Trigger3M)),NA())</f>
        <v>-1.8554009127891291E-3</v>
      </c>
      <c r="P259" s="44">
        <f>IFERROR(_xll.qlIndexFixing(ONIndex6M,I259,TRUE,_xll.ohTrigger(RecalcTrigger,Trigger6M)),NA())</f>
        <v>-7.5068087102447834E-4</v>
      </c>
      <c r="Q259" s="183">
        <f>IFERROR(_xll.qlIndexFixing(ONIndex1Y,I259,TRUE,_xll.ohTrigger(RecalcTrigger,Trigger1Y)),NA())</f>
        <v>5.8782289523939824E-4</v>
      </c>
    </row>
    <row r="260" spans="2:17" x14ac:dyDescent="0.2">
      <c r="B260" s="39" t="s">
        <v>17</v>
      </c>
      <c r="D260" s="42">
        <f>_xll.qlCalendarAdvance(Calendar,$D259,B260,"f",FALSE)</f>
        <v>42719</v>
      </c>
      <c r="E260" s="177">
        <f>_xll.qlInterestRateIndexValueDate(IndexON,D260)</f>
        <v>42719</v>
      </c>
      <c r="F260" s="193">
        <f>IFERROR(_xll.qlIndexFixing(IndexON,D260,TRUE,_xll.ohTrigger(RecalcTrigger,TriggerON)),NA())</f>
        <v>-2.8927793930266787E-3</v>
      </c>
      <c r="H260" s="42">
        <f>_xll.qlCalendarAdvance(Calendar,$H259,B260,"f",FALSE)</f>
        <v>42719</v>
      </c>
      <c r="I260" s="177">
        <f>_xll.qlInterestRateIndexValueDate(Index1M,$H260)</f>
        <v>42723</v>
      </c>
      <c r="J260" s="182">
        <f>IFERROR(_xll.qlIndexFixing(Index1M,$H260,TRUE,_xll.ohTrigger(RecalcTrigger,Trigger1M)),NA())</f>
        <v>-2.7634069290101652E-3</v>
      </c>
      <c r="K260" s="44">
        <f>IFERROR(_xll.qlIndexFixing(Index3M,H260,TRUE,_xll.ohTrigger(RecalcTrigger,Trigger3M)),NA())</f>
        <v>-1.8016504376647106E-3</v>
      </c>
      <c r="L260" s="44">
        <f>IFERROR(_xll.qlIndexFixing(Index6M,$H260,TRUE,_xll.ohTrigger(RecalcTrigger,Trigger6M)),NA())</f>
        <v>-6.0478769106138311E-4</v>
      </c>
      <c r="M260" s="183">
        <f>IFERROR(_xll.qlIndexFixing(Index1Y,$H260,TRUE,_xll.ohTrigger(RecalcTrigger,Trigger1Y)),NA())</f>
        <v>9.2453350252166497E-4</v>
      </c>
      <c r="N260" s="182">
        <f>IFERROR(_xll.qlIndexFixing(ONIndex1M,I260,TRUE,_xll.ohTrigger(RecalcTrigger,Trigger1M)),NA())</f>
        <v>-2.7747239772235588E-3</v>
      </c>
      <c r="O260" s="44">
        <f>IFERROR(_xll.qlIndexFixing(ONIndex3M,I260,TRUE,_xll.ohTrigger(RecalcTrigger,Trigger3M)),NA())</f>
        <v>-1.8509360922758233E-3</v>
      </c>
      <c r="P260" s="44">
        <f>IFERROR(_xll.qlIndexFixing(ONIndex6M,I260,TRUE,_xll.ohTrigger(RecalcTrigger,Trigger6M)),NA())</f>
        <v>-7.5037560197444009E-4</v>
      </c>
      <c r="Q260" s="183">
        <f>IFERROR(_xll.qlIndexFixing(ONIndex1Y,I260,TRUE,_xll.ohTrigger(RecalcTrigger,Trigger1Y)),NA())</f>
        <v>5.9362055615075349E-4</v>
      </c>
    </row>
    <row r="261" spans="2:17" x14ac:dyDescent="0.2">
      <c r="B261" s="39" t="s">
        <v>17</v>
      </c>
      <c r="D261" s="42">
        <f>_xll.qlCalendarAdvance(Calendar,$D260,B261,"f",FALSE)</f>
        <v>42720</v>
      </c>
      <c r="E261" s="177">
        <f>_xll.qlInterestRateIndexValueDate(IndexON,D261)</f>
        <v>42720</v>
      </c>
      <c r="F261" s="193">
        <f>IFERROR(_xll.qlIndexFixing(IndexON,D261,TRUE,_xll.ohTrigger(RecalcTrigger,TriggerON)),NA())</f>
        <v>-2.8870243911383042E-3</v>
      </c>
      <c r="H261" s="42">
        <f>_xll.qlCalendarAdvance(Calendar,$H260,B261,"f",FALSE)</f>
        <v>42720</v>
      </c>
      <c r="I261" s="177">
        <f>_xll.qlInterestRateIndexValueDate(Index1M,$H261)</f>
        <v>42724</v>
      </c>
      <c r="J261" s="182">
        <f>IFERROR(_xll.qlIndexFixing(Index1M,$H261,TRUE,_xll.ohTrigger(RecalcTrigger,Trigger1M)),NA())</f>
        <v>-2.7625040916775282E-3</v>
      </c>
      <c r="K261" s="44">
        <f>IFERROR(_xll.qlIndexFixing(Index3M,H261,TRUE,_xll.ohTrigger(RecalcTrigger,Trigger3M)),NA())</f>
        <v>-1.8010139044997153E-3</v>
      </c>
      <c r="L261" s="44">
        <f>IFERROR(_xll.qlIndexFixing(Index6M,$H261,TRUE,_xll.ohTrigger(RecalcTrigger,Trigger6M)),NA())</f>
        <v>-6.0243414883697725E-4</v>
      </c>
      <c r="M261" s="183">
        <f>IFERROR(_xll.qlIndexFixing(Index1Y,$H261,TRUE,_xll.ohTrigger(RecalcTrigger,Trigger1Y)),NA())</f>
        <v>9.2726227125307815E-4</v>
      </c>
      <c r="N261" s="182">
        <f>IFERROR(_xll.qlIndexFixing(ONIndex1M,I261,TRUE,_xll.ohTrigger(RecalcTrigger,Trigger1M)),NA())</f>
        <v>-2.773998539953304E-3</v>
      </c>
      <c r="O261" s="44">
        <f>IFERROR(_xll.qlIndexFixing(ONIndex3M,I261,TRUE,_xll.ohTrigger(RecalcTrigger,Trigger3M)),NA())</f>
        <v>-1.8466160351637839E-3</v>
      </c>
      <c r="P261" s="44">
        <f>IFERROR(_xll.qlIndexFixing(ONIndex6M,I261,TRUE,_xll.ohTrigger(RecalcTrigger,Trigger6M)),NA())</f>
        <v>-7.5002019806813536E-4</v>
      </c>
      <c r="Q261" s="183">
        <f>IFERROR(_xll.qlIndexFixing(ONIndex1Y,I261,TRUE,_xll.ohTrigger(RecalcTrigger,Trigger1Y)),NA())</f>
        <v>6.008613072694402E-4</v>
      </c>
    </row>
    <row r="262" spans="2:17" x14ac:dyDescent="0.2">
      <c r="B262" s="39" t="s">
        <v>17</v>
      </c>
      <c r="D262" s="42">
        <f>_xll.qlCalendarAdvance(Calendar,$D261,B262,"f",FALSE)</f>
        <v>42723</v>
      </c>
      <c r="E262" s="177">
        <f>_xll.qlInterestRateIndexValueDate(IndexON,D262)</f>
        <v>42723</v>
      </c>
      <c r="F262" s="193">
        <f>IFERROR(_xll.qlIndexFixing(IndexON,D262,TRUE,_xll.ohTrigger(RecalcTrigger,TriggerON)),NA())</f>
        <v>-2.8816972117340356E-3</v>
      </c>
      <c r="H262" s="42">
        <f>_xll.qlCalendarAdvance(Calendar,$H261,B262,"f",FALSE)</f>
        <v>42723</v>
      </c>
      <c r="I262" s="177">
        <f>_xll.qlInterestRateIndexValueDate(Index1M,$H262)</f>
        <v>42725</v>
      </c>
      <c r="J262" s="182">
        <f>IFERROR(_xll.qlIndexFixing(Index1M,$H262,TRUE,_xll.ohTrigger(RecalcTrigger,Trigger1M)),NA())</f>
        <v>-2.760575999998642E-3</v>
      </c>
      <c r="K262" s="44">
        <f>IFERROR(_xll.qlIndexFixing(Index3M,H262,TRUE,_xll.ohTrigger(RecalcTrigger,Trigger3M)),NA())</f>
        <v>-1.8000000000002458E-3</v>
      </c>
      <c r="L262" s="44">
        <f>IFERROR(_xll.qlIndexFixing(Index6M,$H262,TRUE,_xll.ohTrigger(RecalcTrigger,Trigger6M)),NA())</f>
        <v>-6.0000000001447177E-4</v>
      </c>
      <c r="M262" s="183">
        <f>IFERROR(_xll.qlIndexFixing(Index1Y,$H262,TRUE,_xll.ohTrigger(RecalcTrigger,Trigger1Y)),NA())</f>
        <v>9.2999999990398257E-4</v>
      </c>
      <c r="N262" s="182">
        <f>IFERROR(_xll.qlIndexFixing(ONIndex1M,I262,TRUE,_xll.ohTrigger(RecalcTrigger,Trigger1M)),NA())</f>
        <v>-2.7720858094193446E-3</v>
      </c>
      <c r="O262" s="44">
        <f>IFERROR(_xll.qlIndexFixing(ONIndex3M,I262,TRUE,_xll.ohTrigger(RecalcTrigger,Trigger3M)),NA())</f>
        <v>-1.8368408960156568E-3</v>
      </c>
      <c r="P262" s="44">
        <f>IFERROR(_xll.qlIndexFixing(ONIndex6M,I262,TRUE,_xll.ohTrigger(RecalcTrigger,Trigger6M)),NA())</f>
        <v>-7.4864438066812866E-4</v>
      </c>
      <c r="Q262" s="183">
        <f>IFERROR(_xll.qlIndexFixing(ONIndex1Y,I262,TRUE,_xll.ohTrigger(RecalcTrigger,Trigger1Y)),NA())</f>
        <v>6.1626785976320875E-4</v>
      </c>
    </row>
    <row r="263" spans="2:17" x14ac:dyDescent="0.2">
      <c r="B263" s="39" t="s">
        <v>17</v>
      </c>
      <c r="D263" s="42">
        <f>_xll.qlCalendarAdvance(Calendar,$D262,B263,"f",FALSE)</f>
        <v>42724</v>
      </c>
      <c r="E263" s="177">
        <f>_xll.qlInterestRateIndexValueDate(IndexON,D263)</f>
        <v>42724</v>
      </c>
      <c r="F263" s="193">
        <f>IFERROR(_xll.qlIndexFixing(IndexON,D263,TRUE,_xll.ohTrigger(RecalcTrigger,TriggerON)),NA())</f>
        <v>-2.8792167490987453E-3</v>
      </c>
      <c r="H263" s="42">
        <f>_xll.qlCalendarAdvance(Calendar,$H262,B263,"f",FALSE)</f>
        <v>42724</v>
      </c>
      <c r="I263" s="177">
        <f>_xll.qlInterestRateIndexValueDate(Index1M,$H263)</f>
        <v>42726</v>
      </c>
      <c r="J263" s="182">
        <f>IFERROR(_xll.qlIndexFixing(Index1M,$H263,TRUE,_xll.ohTrigger(RecalcTrigger,Trigger1M)),NA())</f>
        <v>-2.7601551497903609E-3</v>
      </c>
      <c r="K263" s="44">
        <f>IFERROR(_xll.qlIndexFixing(Index3M,H263,TRUE,_xll.ohTrigger(RecalcTrigger,Trigger3M)),NA())</f>
        <v>-1.7989949628276491E-3</v>
      </c>
      <c r="L263" s="44">
        <f>IFERROR(_xll.qlIndexFixing(Index6M,$H263,TRUE,_xll.ohTrigger(RecalcTrigger,Trigger6M)),NA())</f>
        <v>-5.9748603951030707E-4</v>
      </c>
      <c r="M263" s="183">
        <f>IFERROR(_xll.qlIndexFixing(Index1Y,$H263,TRUE,_xll.ohTrigger(RecalcTrigger,Trigger1Y)),NA())</f>
        <v>9.3274217388775594E-4</v>
      </c>
      <c r="N263" s="182">
        <f>IFERROR(_xll.qlIndexFixing(ONIndex1M,I263,TRUE,_xll.ohTrigger(RecalcTrigger,Trigger1M)),NA())</f>
        <v>-2.7701701334814643E-3</v>
      </c>
      <c r="O263" s="44">
        <f>IFERROR(_xll.qlIndexFixing(ONIndex3M,I263,TRUE,_xll.ohTrigger(RecalcTrigger,Trigger3M)),NA())</f>
        <v>-1.8281565811584244E-3</v>
      </c>
      <c r="P263" s="44">
        <f>IFERROR(_xll.qlIndexFixing(ONIndex6M,I263,TRUE,_xll.ohTrigger(RecalcTrigger,Trigger6M)),NA())</f>
        <v>-7.4678013017415168E-4</v>
      </c>
      <c r="Q263" s="183">
        <f>IFERROR(_xll.qlIndexFixing(ONIndex1Y,I263,TRUE,_xll.ohTrigger(RecalcTrigger,Trigger1Y)),NA())</f>
        <v>6.2891805339582163E-4</v>
      </c>
    </row>
    <row r="264" spans="2:17" x14ac:dyDescent="0.2">
      <c r="B264" s="39" t="s">
        <v>17</v>
      </c>
      <c r="D264" s="42">
        <f>_xll.qlCalendarAdvance(Calendar,$D263,B264,"f",FALSE)</f>
        <v>42725</v>
      </c>
      <c r="E264" s="177">
        <f>_xll.qlInterestRateIndexValueDate(IndexON,D264)</f>
        <v>42725</v>
      </c>
      <c r="F264" s="193">
        <f>IFERROR(_xll.qlIndexFixing(IndexON,D264,TRUE,_xll.ohTrigger(RecalcTrigger,TriggerON)),NA())</f>
        <v>-2.8768554753622055E-3</v>
      </c>
      <c r="H264" s="42">
        <f>_xll.qlCalendarAdvance(Calendar,$H263,B264,"f",FALSE)</f>
        <v>42725</v>
      </c>
      <c r="I264" s="177">
        <f>_xll.qlInterestRateIndexValueDate(Index1M,$H264)</f>
        <v>42727</v>
      </c>
      <c r="J264" s="182">
        <f>IFERROR(_xll.qlIndexFixing(Index1M,$H264,TRUE,_xll.ohTrigger(RecalcTrigger,Trigger1M)),NA())</f>
        <v>-2.7597298540572544E-3</v>
      </c>
      <c r="K264" s="44">
        <f>IFERROR(_xll.qlIndexFixing(Index3M,H264,TRUE,_xll.ohTrigger(RecalcTrigger,Trigger3M)),NA())</f>
        <v>-1.7979971389467941E-3</v>
      </c>
      <c r="L264" s="44">
        <f>IFERROR(_xll.qlIndexFixing(Index6M,$H264,TRUE,_xll.ohTrigger(RecalcTrigger,Trigger6M)),NA())</f>
        <v>-5.9489734882124505E-4</v>
      </c>
      <c r="M264" s="183">
        <f>IFERROR(_xll.qlIndexFixing(Index1Y,$H264,TRUE,_xll.ohTrigger(RecalcTrigger,Trigger1Y)),NA())</f>
        <v>9.4291939753878798E-4</v>
      </c>
      <c r="N264" s="182">
        <f>IFERROR(_xll.qlIndexFixing(ONIndex1M,I264,TRUE,_xll.ohTrigger(RecalcTrigger,Trigger1M)),NA())</f>
        <v>-2.7693643156290193E-3</v>
      </c>
      <c r="O264" s="44">
        <f>IFERROR(_xll.qlIndexFixing(ONIndex3M,I264,TRUE,_xll.ohTrigger(RecalcTrigger,Trigger3M)),NA())</f>
        <v>-1.8251117730727628E-3</v>
      </c>
      <c r="P264" s="44">
        <f>IFERROR(_xll.qlIndexFixing(ONIndex6M,I264,TRUE,_xll.ohTrigger(RecalcTrigger,Trigger6M)),NA())</f>
        <v>-7.45833002038232E-4</v>
      </c>
      <c r="Q264" s="183">
        <f>IFERROR(_xll.qlIndexFixing(ONIndex1Y,I264,TRUE,_xll.ohTrigger(RecalcTrigger,Trigger1Y)),NA())</f>
        <v>6.3285497162723914E-4</v>
      </c>
    </row>
    <row r="265" spans="2:17" x14ac:dyDescent="0.2">
      <c r="B265" s="39" t="s">
        <v>17</v>
      </c>
      <c r="D265" s="42">
        <f>_xll.qlCalendarAdvance(Calendar,$D264,B265,"f",FALSE)</f>
        <v>42726</v>
      </c>
      <c r="E265" s="177">
        <f>_xll.qlInterestRateIndexValueDate(IndexON,D265)</f>
        <v>42726</v>
      </c>
      <c r="F265" s="193">
        <f>IFERROR(_xll.qlIndexFixing(IndexON,D265,TRUE,_xll.ohTrigger(RecalcTrigger,TriggerON)),NA())</f>
        <v>-2.874614968582101E-3</v>
      </c>
      <c r="H265" s="42">
        <f>_xll.qlCalendarAdvance(Calendar,$H264,B265,"f",FALSE)</f>
        <v>42726</v>
      </c>
      <c r="I265" s="177">
        <f>_xll.qlInterestRateIndexValueDate(Index1M,$H265)</f>
        <v>42731</v>
      </c>
      <c r="J265" s="182">
        <f>IFERROR(_xll.qlIndexFixing(Index1M,$H265,TRUE,_xll.ohTrigger(RecalcTrigger,Trigger1M)),NA())</f>
        <v>-2.7558472442610052E-3</v>
      </c>
      <c r="K265" s="44">
        <f>IFERROR(_xll.qlIndexFixing(Index3M,H265,TRUE,_xll.ohTrigger(RecalcTrigger,Trigger3M)),NA())</f>
        <v>-1.79403265202982E-3</v>
      </c>
      <c r="L265" s="44">
        <f>IFERROR(_xll.qlIndexFixing(Index6M,$H265,TRUE,_xll.ohTrigger(RecalcTrigger,Trigger6M)),NA())</f>
        <v>-5.8386180663041326E-4</v>
      </c>
      <c r="M265" s="183">
        <f>IFERROR(_xll.qlIndexFixing(Index1Y,$H265,TRUE,_xll.ohTrigger(RecalcTrigger,Trigger1Y)),NA())</f>
        <v>9.4649265938538544E-4</v>
      </c>
      <c r="N265" s="182">
        <f>IFERROR(_xll.qlIndexFixing(ONIndex1M,I265,TRUE,_xll.ohTrigger(RecalcTrigger,Trigger1M)),NA())</f>
        <v>-2.7685451549297468E-3</v>
      </c>
      <c r="O265" s="44">
        <f>IFERROR(_xll.qlIndexFixing(ONIndex3M,I265,TRUE,_xll.ohTrigger(RecalcTrigger,Trigger3M)),NA())</f>
        <v>-1.8222889646057894E-3</v>
      </c>
      <c r="P265" s="44">
        <f>IFERROR(_xll.qlIndexFixing(ONIndex6M,I265,TRUE,_xll.ohTrigger(RecalcTrigger,Trigger6M)),NA())</f>
        <v>-7.4478400035271619E-4</v>
      </c>
      <c r="Q265" s="183">
        <f>IFERROR(_xll.qlIndexFixing(ONIndex1Y,I265,TRUE,_xll.ohTrigger(RecalcTrigger,Trigger1Y)),NA())</f>
        <v>6.3621873657382366E-4</v>
      </c>
    </row>
    <row r="266" spans="2:17" x14ac:dyDescent="0.2">
      <c r="B266" s="39" t="s">
        <v>17</v>
      </c>
      <c r="D266" s="42">
        <f>_xll.qlCalendarAdvance(Calendar,$D265,B266,"f",FALSE)</f>
        <v>42727</v>
      </c>
      <c r="E266" s="177">
        <f>_xll.qlInterestRateIndexValueDate(IndexON,D266)</f>
        <v>42727</v>
      </c>
      <c r="F266" s="193">
        <f>IFERROR(_xll.qlIndexFixing(IndexON,D266,TRUE,_xll.ohTrigger(RecalcTrigger,TriggerON)),NA())</f>
        <v>-2.8695970322356601E-3</v>
      </c>
      <c r="H266" s="42">
        <f>_xll.qlCalendarAdvance(Calendar,$H265,B266,"f",FALSE)</f>
        <v>42727</v>
      </c>
      <c r="I266" s="177">
        <f>_xll.qlInterestRateIndexValueDate(Index1M,$H266)</f>
        <v>42732</v>
      </c>
      <c r="J266" s="182">
        <f>IFERROR(_xll.qlIndexFixing(Index1M,$H266,TRUE,_xll.ohTrigger(RecalcTrigger,Trigger1M)),NA())</f>
        <v>-2.7537362281164364E-3</v>
      </c>
      <c r="K266" s="44">
        <f>IFERROR(_xll.qlIndexFixing(Index3M,H266,TRUE,_xll.ohTrigger(RecalcTrigger,Trigger3M)),NA())</f>
        <v>-1.7930366636824679E-3</v>
      </c>
      <c r="L266" s="44">
        <f>IFERROR(_xll.qlIndexFixing(Index6M,$H266,TRUE,_xll.ohTrigger(RecalcTrigger,Trigger6M)),NA())</f>
        <v>-5.8094960246204887E-4</v>
      </c>
      <c r="M266" s="183">
        <f>IFERROR(_xll.qlIndexFixing(Index1Y,$H266,TRUE,_xll.ohTrigger(RecalcTrigger,Trigger1Y)),NA())</f>
        <v>9.492614337162893E-4</v>
      </c>
      <c r="N266" s="182">
        <f>IFERROR(_xll.qlIndexFixing(ONIndex1M,I266,TRUE,_xll.ohTrigger(RecalcTrigger,Trigger1M)),NA())</f>
        <v>-2.7668411685377592E-3</v>
      </c>
      <c r="O266" s="44">
        <f>IFERROR(_xll.qlIndexFixing(ONIndex3M,I266,TRUE,_xll.ohTrigger(RecalcTrigger,Trigger3M)),NA())</f>
        <v>-1.0133944732437783E-3</v>
      </c>
      <c r="P266" s="44">
        <f>IFERROR(_xll.qlIndexFixing(ONIndex6M,I266,TRUE,_xll.ohTrigger(RecalcTrigger,Trigger6M)),NA())</f>
        <v>6.166017102238186E-5</v>
      </c>
      <c r="Q266" s="183">
        <f>IFERROR(_xll.qlIndexFixing(ONIndex1Y,I266,TRUE,_xll.ohTrigger(RecalcTrigger,Trigger1Y)),NA())</f>
        <v>6.4100473302630689E-4</v>
      </c>
    </row>
    <row r="267" spans="2:17" x14ac:dyDescent="0.2">
      <c r="B267" s="39" t="s">
        <v>17</v>
      </c>
      <c r="D267" s="42">
        <f>_xll.qlCalendarAdvance(Calendar,$D266,B267,"f",FALSE)</f>
        <v>42731</v>
      </c>
      <c r="E267" s="177">
        <f>_xll.qlInterestRateIndexValueDate(IndexON,D267)</f>
        <v>42731</v>
      </c>
      <c r="F267" s="193">
        <f>IFERROR(_xll.qlIndexFixing(IndexON,D267,TRUE,_xll.ohTrigger(RecalcTrigger,TriggerON)),NA())</f>
        <v>-2.8652791678496214E-3</v>
      </c>
      <c r="H267" s="42">
        <f>_xll.qlCalendarAdvance(Calendar,$H266,B267,"f",FALSE)</f>
        <v>42731</v>
      </c>
      <c r="I267" s="177">
        <f>_xll.qlInterestRateIndexValueDate(Index1M,$H267)</f>
        <v>42733</v>
      </c>
      <c r="J267" s="182">
        <f>IFERROR(_xll.qlIndexFixing(Index1M,$H267,TRUE,_xll.ohTrigger(RecalcTrigger,Trigger1M)),NA())</f>
        <v>-2.7532690303969098E-3</v>
      </c>
      <c r="K267" s="44">
        <f>IFERROR(_xll.qlIndexFixing(Index3M,H267,TRUE,_xll.ohTrigger(RecalcTrigger,Trigger3M)),NA())</f>
        <v>-1.7920340061015061E-3</v>
      </c>
      <c r="L267" s="44">
        <f>IFERROR(_xll.qlIndexFixing(Index6M,$H267,TRUE,_xll.ohTrigger(RecalcTrigger,Trigger6M)),NA())</f>
        <v>-5.7798291959982066E-4</v>
      </c>
      <c r="M267" s="183">
        <f>IFERROR(_xll.qlIndexFixing(Index1Y,$H267,TRUE,_xll.ohTrigger(RecalcTrigger,Trigger1Y)),NA())</f>
        <v>9.5204010031874292E-4</v>
      </c>
      <c r="N267" s="182">
        <f>IFERROR(_xll.qlIndexFixing(ONIndex1M,I267,TRUE,_xll.ohTrigger(RecalcTrigger,Trigger1M)),NA())</f>
        <v>-2.7651353899393882E-3</v>
      </c>
      <c r="O267" s="44">
        <f>IFERROR(_xll.qlIndexFixing(ONIndex3M,I267,TRUE,_xll.ohTrigger(RecalcTrigger,Trigger3M)),NA())</f>
        <v>-1.8132717743313265E-3</v>
      </c>
      <c r="P267" s="44">
        <f>IFERROR(_xll.qlIndexFixing(ONIndex6M,I267,TRUE,_xll.ohTrigger(RecalcTrigger,Trigger6M)),NA())</f>
        <v>-7.3955067461994872E-4</v>
      </c>
      <c r="Q267" s="183">
        <f>IFERROR(_xll.qlIndexFixing(ONIndex1Y,I267,TRUE,_xll.ohTrigger(RecalcTrigger,Trigger1Y)),NA())</f>
        <v>6.4381360858511982E-4</v>
      </c>
    </row>
    <row r="268" spans="2:17" x14ac:dyDescent="0.2">
      <c r="B268" s="39" t="s">
        <v>17</v>
      </c>
      <c r="D268" s="42">
        <f>_xll.qlCalendarAdvance(Calendar,$D267,B268,"f",FALSE)</f>
        <v>42732</v>
      </c>
      <c r="E268" s="177">
        <f>_xll.qlInterestRateIndexValueDate(IndexON,D268)</f>
        <v>42732</v>
      </c>
      <c r="F268" s="193">
        <f>IFERROR(_xll.qlIndexFixing(IndexON,D268,TRUE,_xll.ohTrigger(RecalcTrigger,TriggerON)),NA())</f>
        <v>-2.8637964000610694E-3</v>
      </c>
      <c r="H268" s="42">
        <f>_xll.qlCalendarAdvance(Calendar,$H267,B268,"f",FALSE)</f>
        <v>42732</v>
      </c>
      <c r="I268" s="177">
        <f>_xll.qlInterestRateIndexValueDate(Index1M,$H268)</f>
        <v>42734</v>
      </c>
      <c r="J268" s="182">
        <f>IFERROR(_xll.qlIndexFixing(Index1M,$H268,TRUE,_xll.ohTrigger(RecalcTrigger,Trigger1M)),NA())</f>
        <v>-2.7522328308057786E-3</v>
      </c>
      <c r="K268" s="44">
        <f>IFERROR(_xll.qlIndexFixing(Index3M,H268,TRUE,_xll.ohTrigger(RecalcTrigger,Trigger3M)),NA())</f>
        <v>-1.7903163561988195E-3</v>
      </c>
      <c r="L268" s="44">
        <f>IFERROR(_xll.qlIndexFixing(Index6M,$H268,TRUE,_xll.ohTrigger(RecalcTrigger,Trigger6M)),NA())</f>
        <v>-5.7496523155839147E-4</v>
      </c>
      <c r="M268" s="183">
        <f>IFERROR(_xll.qlIndexFixing(Index1Y,$H268,TRUE,_xll.ohTrigger(RecalcTrigger,Trigger1Y)),NA())</f>
        <v>9.5290605738162332E-4</v>
      </c>
      <c r="N268" s="182">
        <f>IFERROR(_xll.qlIndexFixing(ONIndex1M,I268,TRUE,_xll.ohTrigger(RecalcTrigger,Trigger1M)),NA())</f>
        <v>-2.7642497449420489E-3</v>
      </c>
      <c r="O268" s="44">
        <f>IFERROR(_xll.qlIndexFixing(ONIndex3M,I268,TRUE,_xll.ohTrigger(RecalcTrigger,Trigger3M)),NA())</f>
        <v>-1.8115994992928819E-3</v>
      </c>
      <c r="P268" s="44">
        <f>IFERROR(_xll.qlIndexFixing(ONIndex6M,I268,TRUE,_xll.ohTrigger(RecalcTrigger,Trigger6M)),NA())</f>
        <v>-7.3797836681599449E-4</v>
      </c>
      <c r="Q268" s="183">
        <f>IFERROR(_xll.qlIndexFixing(ONIndex1Y,I268,TRUE,_xll.ohTrigger(RecalcTrigger,Trigger1Y)),NA())</f>
        <v>6.4421511613232951E-4</v>
      </c>
    </row>
    <row r="269" spans="2:17" x14ac:dyDescent="0.2">
      <c r="B269" s="39" t="s">
        <v>17</v>
      </c>
      <c r="D269" s="42">
        <f>_xll.qlCalendarAdvance(Calendar,$D268,B269,"f",FALSE)</f>
        <v>42733</v>
      </c>
      <c r="E269" s="177">
        <f>_xll.qlInterestRateIndexValueDate(IndexON,D269)</f>
        <v>42733</v>
      </c>
      <c r="F269" s="193">
        <f>IFERROR(_xll.qlIndexFixing(IndexON,D269,TRUE,_xll.ohTrigger(RecalcTrigger,TriggerON)),NA())</f>
        <v>-2.8624454450731918E-3</v>
      </c>
      <c r="H269" s="42">
        <f>_xll.qlCalendarAdvance(Calendar,$H268,B269,"f",FALSE)</f>
        <v>42733</v>
      </c>
      <c r="I269" s="177">
        <f>_xll.qlInterestRateIndexValueDate(Index1M,$H269)</f>
        <v>42737</v>
      </c>
      <c r="J269" s="182">
        <f>IFERROR(_xll.qlIndexFixing(Index1M,$H269,TRUE,_xll.ohTrigger(RecalcTrigger,Trigger1M)),NA())</f>
        <v>-2.7496298915895951E-3</v>
      </c>
      <c r="K269" s="44">
        <f>IFERROR(_xll.qlIndexFixing(Index3M,H269,TRUE,_xll.ohTrigger(RecalcTrigger,Trigger3M)),NA())</f>
        <v>-1.8136105488527291E-3</v>
      </c>
      <c r="L269" s="44">
        <f>IFERROR(_xll.qlIndexFixing(Index6M,$H269,TRUE,_xll.ohTrigger(RecalcTrigger,Trigger6M)),NA())</f>
        <v>-5.7889025011361947E-4</v>
      </c>
      <c r="M269" s="183">
        <f>IFERROR(_xll.qlIndexFixing(Index1Y,$H269,TRUE,_xll.ohTrigger(RecalcTrigger,Trigger1Y)),NA())</f>
        <v>9.632860811920798E-4</v>
      </c>
      <c r="N269" s="182">
        <f>IFERROR(_xll.qlIndexFixing(ONIndex1M,I269,TRUE,_xll.ohTrigger(RecalcTrigger,Trigger1M)),NA())</f>
        <v>-2.7633508492241887E-3</v>
      </c>
      <c r="O269" s="44">
        <f>IFERROR(_xll.qlIndexFixing(ONIndex3M,I269,TRUE,_xll.ohTrigger(RecalcTrigger,Trigger3M)),NA())</f>
        <v>-1.810165438023148E-3</v>
      </c>
      <c r="P269" s="44">
        <f>IFERROR(_xll.qlIndexFixing(ONIndex6M,I269,TRUE,_xll.ohTrigger(RecalcTrigger,Trigger6M)),NA())</f>
        <v>-7.3629860984247841E-4</v>
      </c>
      <c r="Q269" s="183">
        <f>IFERROR(_xll.qlIndexFixing(ONIndex1Y,I269,TRUE,_xll.ohTrigger(RecalcTrigger,Trigger1Y)),NA())</f>
        <v>6.4400487414850716E-4</v>
      </c>
    </row>
    <row r="270" spans="2:17" x14ac:dyDescent="0.2">
      <c r="B270" s="39" t="s">
        <v>17</v>
      </c>
      <c r="D270" s="42">
        <f>_xll.qlCalendarAdvance(Calendar,$D269,B270,"f",FALSE)</f>
        <v>42734</v>
      </c>
      <c r="E270" s="177">
        <f>_xll.qlInterestRateIndexValueDate(IndexON,D270)</f>
        <v>42734</v>
      </c>
      <c r="F270" s="193">
        <f>IFERROR(_xll.qlIndexFixing(IndexON,D270,TRUE,_xll.ohTrigger(RecalcTrigger,TriggerON)),NA())</f>
        <v>-2.0561818528097575E-3</v>
      </c>
      <c r="H270" s="42">
        <f>_xll.qlCalendarAdvance(Calendar,$H269,B270,"f",FALSE)</f>
        <v>42734</v>
      </c>
      <c r="I270" s="177">
        <f>_xll.qlInterestRateIndexValueDate(Index1M,$H270)</f>
        <v>42738</v>
      </c>
      <c r="J270" s="182">
        <f>IFERROR(_xll.qlIndexFixing(Index1M,$H270,TRUE,_xll.ohTrigger(RecalcTrigger,Trigger1M)),NA())</f>
        <v>-2.7485479622060918E-3</v>
      </c>
      <c r="K270" s="44">
        <f>IFERROR(_xll.qlIndexFixing(Index3M,H270,TRUE,_xll.ohTrigger(RecalcTrigger,Trigger3M)),NA())</f>
        <v>-1.8136234479926294E-3</v>
      </c>
      <c r="L270" s="44">
        <f>IFERROR(_xll.qlIndexFixing(Index6M,$H270,TRUE,_xll.ohTrigger(RecalcTrigger,Trigger6M)),NA())</f>
        <v>-5.7800381085647192E-4</v>
      </c>
      <c r="M270" s="183">
        <f>IFERROR(_xll.qlIndexFixing(Index1Y,$H270,TRUE,_xll.ohTrigger(RecalcTrigger,Trigger1Y)),NA())</f>
        <v>9.6613865639804471E-4</v>
      </c>
      <c r="N270" s="182">
        <f>IFERROR(_xll.qlIndexFixing(ONIndex1M,I270,TRUE,_xll.ohTrigger(RecalcTrigger,Trigger1M)),NA())</f>
        <v>-2.7624387182534349E-3</v>
      </c>
      <c r="O270" s="44">
        <f>IFERROR(_xll.qlIndexFixing(ONIndex3M,I270,TRUE,_xll.ohTrigger(RecalcTrigger,Trigger3M)),NA())</f>
        <v>-1.8089722925607177E-3</v>
      </c>
      <c r="P270" s="44">
        <f>IFERROR(_xll.qlIndexFixing(ONIndex6M,I270,TRUE,_xll.ohTrigger(RecalcTrigger,Trigger6M)),NA())</f>
        <v>-7.3451047440276085E-4</v>
      </c>
      <c r="Q270" s="183">
        <f>IFERROR(_xll.qlIndexFixing(ONIndex1Y,I270,TRUE,_xll.ohTrigger(RecalcTrigger,Trigger1Y)),NA())</f>
        <v>6.4317644985933953E-4</v>
      </c>
    </row>
    <row r="271" spans="2:17" x14ac:dyDescent="0.2">
      <c r="B271" s="39" t="s">
        <v>17</v>
      </c>
      <c r="D271" s="42">
        <f>_xll.qlCalendarAdvance(Calendar,$D270,B271,"f",FALSE)</f>
        <v>42737</v>
      </c>
      <c r="E271" s="177">
        <f>_xll.qlInterestRateIndexValueDate(IndexON,D271)</f>
        <v>42737</v>
      </c>
      <c r="F271" s="193">
        <f>IFERROR(_xll.qlIndexFixing(IndexON,D271,TRUE,_xll.ohTrigger(RecalcTrigger,TriggerON)),NA())</f>
        <v>-2.8583913113244819E-3</v>
      </c>
      <c r="H271" s="42">
        <f>_xll.qlCalendarAdvance(Calendar,$H270,B271,"f",FALSE)</f>
        <v>42737</v>
      </c>
      <c r="I271" s="177">
        <f>_xll.qlInterestRateIndexValueDate(Index1M,$H271)</f>
        <v>42739</v>
      </c>
      <c r="J271" s="182">
        <f>IFERROR(_xll.qlIndexFixing(Index1M,$H271,TRUE,_xll.ohTrigger(RecalcTrigger,Trigger1M)),NA())</f>
        <v>-2.7462548541330864E-3</v>
      </c>
      <c r="K271" s="44">
        <f>IFERROR(_xll.qlIndexFixing(Index3M,H271,TRUE,_xll.ohTrigger(RecalcTrigger,Trigger3M)),NA())</f>
        <v>-1.8125292460822173E-3</v>
      </c>
      <c r="L271" s="44">
        <f>IFERROR(_xll.qlIndexFixing(Index6M,$H271,TRUE,_xll.ohTrigger(RecalcTrigger,Trigger6M)),NA())</f>
        <v>-5.7480849348952919E-4</v>
      </c>
      <c r="M271" s="183">
        <f>IFERROR(_xll.qlIndexFixing(Index1Y,$H271,TRUE,_xll.ohTrigger(RecalcTrigger,Trigger1Y)),NA())</f>
        <v>9.6901102552328052E-4</v>
      </c>
      <c r="N271" s="182">
        <f>IFERROR(_xll.qlIndexFixing(ONIndex1M,I271,TRUE,_xll.ohTrigger(RecalcTrigger,Trigger1M)),NA())</f>
        <v>-2.7605492463678161E-3</v>
      </c>
      <c r="O271" s="44">
        <f>IFERROR(_xll.qlIndexFixing(ONIndex3M,I271,TRUE,_xll.ohTrigger(RecalcTrigger,Trigger3M)),NA())</f>
        <v>-1.8073934930828983E-3</v>
      </c>
      <c r="P271" s="44">
        <f>IFERROR(_xll.qlIndexFixing(ONIndex6M,I271,TRUE,_xll.ohTrigger(RecalcTrigger,Trigger6M)),NA())</f>
        <v>-7.3056681279215496E-4</v>
      </c>
      <c r="Q271" s="183">
        <f>IFERROR(_xll.qlIndexFixing(ONIndex1Y,I271,TRUE,_xll.ohTrigger(RecalcTrigger,Trigger1Y)),NA())</f>
        <v>6.3942796593607909E-4</v>
      </c>
    </row>
    <row r="272" spans="2:17" x14ac:dyDescent="0.2">
      <c r="B272" s="39" t="s">
        <v>17</v>
      </c>
      <c r="D272" s="42">
        <f>_xll.qlCalendarAdvance(Calendar,$D271,B272,"f",FALSE)</f>
        <v>42738</v>
      </c>
      <c r="E272" s="177">
        <f>_xll.qlInterestRateIndexValueDate(IndexON,D272)</f>
        <v>42738</v>
      </c>
      <c r="F272" s="193">
        <f>IFERROR(_xll.qlIndexFixing(IndexON,D272,TRUE,_xll.ohTrigger(RecalcTrigger,TriggerON)),NA())</f>
        <v>-2.8577230892867789E-3</v>
      </c>
      <c r="H272" s="42">
        <f>_xll.qlCalendarAdvance(Calendar,$H271,B272,"f",FALSE)</f>
        <v>42738</v>
      </c>
      <c r="I272" s="177">
        <f>_xll.qlInterestRateIndexValueDate(Index1M,$H272)</f>
        <v>42740</v>
      </c>
      <c r="J272" s="182">
        <f>IFERROR(_xll.qlIndexFixing(Index1M,$H272,TRUE,_xll.ohTrigger(RecalcTrigger,Trigger1M)),NA())</f>
        <v>-2.7457416805297397E-3</v>
      </c>
      <c r="K272" s="44">
        <f>IFERROR(_xll.qlIndexFixing(Index3M,H272,TRUE,_xll.ohTrigger(RecalcTrigger,Trigger3M)),NA())</f>
        <v>-1.811410942799796E-3</v>
      </c>
      <c r="L272" s="44">
        <f>IFERROR(_xll.qlIndexFixing(Index6M,$H272,TRUE,_xll.ohTrigger(RecalcTrigger,Trigger6M)),NA())</f>
        <v>-5.7158036984091725E-4</v>
      </c>
      <c r="M272" s="183">
        <f>IFERROR(_xll.qlIndexFixing(Index1Y,$H272,TRUE,_xll.ohTrigger(RecalcTrigger,Trigger1Y)),NA())</f>
        <v>9.7190490021997679E-4</v>
      </c>
      <c r="N272" s="182">
        <f>IFERROR(_xll.qlIndexFixing(ONIndex1M,I272,TRUE,_xll.ohTrigger(RecalcTrigger,Trigger1M)),NA())</f>
        <v>-2.7586581477567762E-3</v>
      </c>
      <c r="O272" s="44">
        <f>IFERROR(_xll.qlIndexFixing(ONIndex3M,I272,TRUE,_xll.ohTrigger(RecalcTrigger,Trigger3M)),NA())</f>
        <v>-1.8066629183888239E-3</v>
      </c>
      <c r="P272" s="44">
        <f>IFERROR(_xll.qlIndexFixing(ONIndex6M,I272,TRUE,_xll.ohTrigger(RecalcTrigger,Trigger6M)),NA())</f>
        <v>-7.2625556156946658E-4</v>
      </c>
      <c r="Q272" s="183">
        <f>IFERROR(_xll.qlIndexFixing(ONIndex1Y,I272,TRUE,_xll.ohTrigger(RecalcTrigger,Trigger1Y)),NA())</f>
        <v>6.3355227608141718E-4</v>
      </c>
    </row>
    <row r="273" spans="2:17" x14ac:dyDescent="0.2">
      <c r="B273" s="39" t="s">
        <v>17</v>
      </c>
      <c r="D273" s="42">
        <f>_xll.qlCalendarAdvance(Calendar,$D272,B273,"f",FALSE)</f>
        <v>42739</v>
      </c>
      <c r="E273" s="177">
        <f>_xll.qlInterestRateIndexValueDate(IndexON,D273)</f>
        <v>42739</v>
      </c>
      <c r="F273" s="193">
        <f>IFERROR(_xll.qlIndexFixing(IndexON,D273,TRUE,_xll.ohTrigger(RecalcTrigger,TriggerON)),NA())</f>
        <v>-2.857196147716401E-3</v>
      </c>
      <c r="H273" s="42">
        <f>_xll.qlCalendarAdvance(Calendar,$H272,B273,"f",FALSE)</f>
        <v>42739</v>
      </c>
      <c r="I273" s="177">
        <f>_xll.qlInterestRateIndexValueDate(Index1M,$H273)</f>
        <v>42741</v>
      </c>
      <c r="J273" s="182">
        <f>IFERROR(_xll.qlIndexFixing(Index1M,$H273,TRUE,_xll.ohTrigger(RecalcTrigger,Trigger1M)),NA())</f>
        <v>-2.7452241317255637E-3</v>
      </c>
      <c r="K273" s="44">
        <f>IFERROR(_xll.qlIndexFixing(Index3M,H273,TRUE,_xll.ohTrigger(RecalcTrigger,Trigger3M)),NA())</f>
        <v>-1.8102659391732168E-3</v>
      </c>
      <c r="L273" s="44">
        <f>IFERROR(_xll.qlIndexFixing(Index6M,$H273,TRUE,_xll.ohTrigger(RecalcTrigger,Trigger6M)),NA())</f>
        <v>-5.6832310714908282E-4</v>
      </c>
      <c r="M273" s="183">
        <f>IFERROR(_xll.qlIndexFixing(Index1Y,$H273,TRUE,_xll.ohTrigger(RecalcTrigger,Trigger1Y)),NA())</f>
        <v>9.7888327010312373E-4</v>
      </c>
      <c r="N273" s="182">
        <f>IFERROR(_xll.qlIndexFixing(ONIndex1M,I273,TRUE,_xll.ohTrigger(RecalcTrigger,Trigger1M)),NA())</f>
        <v>-2.7576800704176563E-3</v>
      </c>
      <c r="O273" s="44">
        <f>IFERROR(_xll.qlIndexFixing(ONIndex3M,I273,TRUE,_xll.ohTrigger(RecalcTrigger,Trigger3M)),NA())</f>
        <v>-1.8067148884171047E-3</v>
      </c>
      <c r="P273" s="44">
        <f>IFERROR(_xll.qlIndexFixing(ONIndex6M,I273,TRUE,_xll.ohTrigger(RecalcTrigger,Trigger6M)),NA())</f>
        <v>-7.2391159414930684E-4</v>
      </c>
      <c r="Q273" s="183">
        <f>IFERROR(_xll.qlIndexFixing(ONIndex1Y,I273,TRUE,_xll.ohTrigger(RecalcTrigger,Trigger1Y)),NA())</f>
        <v>6.2953645008967385E-4</v>
      </c>
    </row>
    <row r="274" spans="2:17" x14ac:dyDescent="0.2">
      <c r="B274" s="39" t="s">
        <v>17</v>
      </c>
      <c r="D274" s="42">
        <f>_xll.qlCalendarAdvance(Calendar,$D273,B274,"f",FALSE)</f>
        <v>42740</v>
      </c>
      <c r="E274" s="177">
        <f>_xll.qlInterestRateIndexValueDate(IndexON,D274)</f>
        <v>42740</v>
      </c>
      <c r="F274" s="193">
        <f>IFERROR(_xll.qlIndexFixing(IndexON,D274,TRUE,_xll.ohTrigger(RecalcTrigger,TriggerON)),NA())</f>
        <v>-2.8568120647110007E-3</v>
      </c>
      <c r="H274" s="42">
        <f>_xll.qlCalendarAdvance(Calendar,$H273,B274,"f",FALSE)</f>
        <v>42740</v>
      </c>
      <c r="I274" s="177">
        <f>_xll.qlInterestRateIndexValueDate(Index1M,$H274)</f>
        <v>42744</v>
      </c>
      <c r="J274" s="182">
        <f>IFERROR(_xll.qlIndexFixing(Index1M,$H274,TRUE,_xll.ohTrigger(RecalcTrigger,Trigger1M)),NA())</f>
        <v>-2.7417835603609792E-3</v>
      </c>
      <c r="K274" s="44">
        <f>IFERROR(_xll.qlIndexFixing(Index3M,H274,TRUE,_xll.ohTrigger(RecalcTrigger,Trigger3M)),NA())</f>
        <v>-1.8053712821662308E-3</v>
      </c>
      <c r="L274" s="44">
        <f>IFERROR(_xll.qlIndexFixing(Index6M,$H274,TRUE,_xll.ohTrigger(RecalcTrigger,Trigger6M)),NA())</f>
        <v>-5.5601642702084837E-4</v>
      </c>
      <c r="M274" s="183">
        <f>IFERROR(_xll.qlIndexFixing(Index1Y,$H274,TRUE,_xll.ohTrigger(RecalcTrigger,Trigger1Y)),NA())</f>
        <v>9.8373030159021107E-4</v>
      </c>
      <c r="N274" s="182">
        <f>IFERROR(_xll.qlIndexFixing(ONIndex1M,I274,TRUE,_xll.ohTrigger(RecalcTrigger,Trigger1M)),NA())</f>
        <v>-2.7566888499119813E-3</v>
      </c>
      <c r="O274" s="44">
        <f>IFERROR(_xll.qlIndexFixing(ONIndex3M,I274,TRUE,_xll.ohTrigger(RecalcTrigger,Trigger3M)),NA())</f>
        <v>-1.8070239882428396E-3</v>
      </c>
      <c r="P274" s="44">
        <f>IFERROR(_xll.qlIndexFixing(ONIndex6M,I274,TRUE,_xll.ohTrigger(RecalcTrigger,Trigger6M)),NA())</f>
        <v>-7.2145367232323565E-4</v>
      </c>
      <c r="Q274" s="183">
        <f>IFERROR(_xll.qlIndexFixing(ONIndex1Y,I274,TRUE,_xll.ohTrigger(RecalcTrigger,Trigger1Y)),NA())</f>
        <v>6.2486384562632225E-4</v>
      </c>
    </row>
    <row r="275" spans="2:17" x14ac:dyDescent="0.2">
      <c r="B275" s="39" t="s">
        <v>17</v>
      </c>
      <c r="D275" s="42">
        <f>_xll.qlCalendarAdvance(Calendar,$D274,B275,"f",FALSE)</f>
        <v>42741</v>
      </c>
      <c r="E275" s="177">
        <f>_xll.qlInterestRateIndexValueDate(IndexON,D275)</f>
        <v>42741</v>
      </c>
      <c r="F275" s="193">
        <f>IFERROR(_xll.qlIndexFixing(IndexON,D275,TRUE,_xll.ohTrigger(RecalcTrigger,TriggerON)),NA())</f>
        <v>-2.8565053174434141E-3</v>
      </c>
      <c r="H275" s="42">
        <f>_xll.qlCalendarAdvance(Calendar,$H274,B275,"f",FALSE)</f>
        <v>42741</v>
      </c>
      <c r="I275" s="177">
        <f>_xll.qlInterestRateIndexValueDate(Index1M,$H275)</f>
        <v>42745</v>
      </c>
      <c r="J275" s="182">
        <f>IFERROR(_xll.qlIndexFixing(Index1M,$H275,TRUE,_xll.ohTrigger(RecalcTrigger,Trigger1M)),NA())</f>
        <v>-2.7406108325119553E-3</v>
      </c>
      <c r="K275" s="44">
        <f>IFERROR(_xll.qlIndexFixing(Index3M,H275,TRUE,_xll.ohTrigger(RecalcTrigger,Trigger3M)),NA())</f>
        <v>-1.8053659908963127E-3</v>
      </c>
      <c r="L275" s="44">
        <f>IFERROR(_xll.qlIndexFixing(Index6M,$H275,TRUE,_xll.ohTrigger(RecalcTrigger,Trigger6M)),NA())</f>
        <v>-5.5507699911544071E-4</v>
      </c>
      <c r="M275" s="183">
        <f>IFERROR(_xll.qlIndexFixing(Index1Y,$H275,TRUE,_xll.ohTrigger(RecalcTrigger,Trigger1Y)),NA())</f>
        <v>9.8675799276568194E-4</v>
      </c>
      <c r="N275" s="182">
        <f>IFERROR(_xll.qlIndexFixing(ONIndex1M,I275,TRUE,_xll.ohTrigger(RecalcTrigger,Trigger1M)),NA())</f>
        <v>-2.7556845017073783E-3</v>
      </c>
      <c r="O275" s="44">
        <f>IFERROR(_xll.qlIndexFixing(ONIndex3M,I275,TRUE,_xll.ohTrigger(RecalcTrigger,Trigger3M)),NA())</f>
        <v>-1.8075929204242058E-3</v>
      </c>
      <c r="P275" s="44">
        <f>IFERROR(_xll.qlIndexFixing(ONIndex6M,I275,TRUE,_xll.ohTrigger(RecalcTrigger,Trigger6M)),NA())</f>
        <v>-7.1888086683458141E-4</v>
      </c>
      <c r="Q275" s="183">
        <f>IFERROR(_xll.qlIndexFixing(ONIndex1Y,I275,TRUE,_xll.ohTrigger(RecalcTrigger,Trigger1Y)),NA())</f>
        <v>6.1952803023679337E-4</v>
      </c>
    </row>
    <row r="276" spans="2:17" x14ac:dyDescent="0.2">
      <c r="B276" s="39" t="s">
        <v>17</v>
      </c>
      <c r="D276" s="42">
        <f>_xll.qlCalendarAdvance(Calendar,$D275,B276,"f",FALSE)</f>
        <v>42744</v>
      </c>
      <c r="E276" s="177">
        <f>_xll.qlInterestRateIndexValueDate(IndexON,D276)</f>
        <v>42744</v>
      </c>
      <c r="F276" s="193">
        <f>IFERROR(_xll.qlIndexFixing(IndexON,D276,TRUE,_xll.ohTrigger(RecalcTrigger,TriggerON)),NA())</f>
        <v>-2.8567358765752005E-3</v>
      </c>
      <c r="H276" s="42">
        <f>_xll.qlCalendarAdvance(Calendar,$H275,B276,"f",FALSE)</f>
        <v>42744</v>
      </c>
      <c r="I276" s="177">
        <f>_xll.qlInterestRateIndexValueDate(Index1M,$H276)</f>
        <v>42746</v>
      </c>
      <c r="J276" s="182">
        <f>IFERROR(_xll.qlIndexFixing(Index1M,$H276,TRUE,_xll.ohTrigger(RecalcTrigger,Trigger1M)),NA())</f>
        <v>-2.738137147463798E-3</v>
      </c>
      <c r="K276" s="44">
        <f>IFERROR(_xll.qlIndexFixing(Index3M,H276,TRUE,_xll.ohTrigger(RecalcTrigger,Trigger3M)),NA())</f>
        <v>-1.8040475501006625E-3</v>
      </c>
      <c r="L276" s="44">
        <f>IFERROR(_xll.qlIndexFixing(Index6M,$H276,TRUE,_xll.ohTrigger(RecalcTrigger,Trigger6M)),NA())</f>
        <v>-5.5173003818692276E-4</v>
      </c>
      <c r="M276" s="183">
        <f>IFERROR(_xll.qlIndexFixing(Index1Y,$H276,TRUE,_xll.ohTrigger(RecalcTrigger,Trigger1Y)),NA())</f>
        <v>9.8981782774022731E-4</v>
      </c>
      <c r="N276" s="182">
        <f>IFERROR(_xll.qlIndexFixing(ONIndex1M,I276,TRUE,_xll.ohTrigger(RecalcTrigger,Trigger1M)),NA())</f>
        <v>-2.7536110604087227E-3</v>
      </c>
      <c r="O276" s="44">
        <f>IFERROR(_xll.qlIndexFixing(ONIndex3M,I276,TRUE,_xll.ohTrigger(RecalcTrigger,Trigger3M)),NA())</f>
        <v>-1.8096013081336793E-3</v>
      </c>
      <c r="P276" s="44">
        <f>IFERROR(_xll.qlIndexFixing(ONIndex6M,I276,TRUE,_xll.ohTrigger(RecalcTrigger,Trigger6M)),NA())</f>
        <v>-7.1334625033614429E-4</v>
      </c>
      <c r="Q276" s="183">
        <f>IFERROR(_xll.qlIndexFixing(ONIndex1Y,I276,TRUE,_xll.ohTrigger(RecalcTrigger,Trigger1Y)),NA())</f>
        <v>6.0661455456134661E-4</v>
      </c>
    </row>
    <row r="277" spans="2:17" x14ac:dyDescent="0.2">
      <c r="B277" s="39" t="s">
        <v>17</v>
      </c>
      <c r="D277" s="42">
        <f>_xll.qlCalendarAdvance(Calendar,$D276,B277,"f",FALSE)</f>
        <v>42745</v>
      </c>
      <c r="E277" s="177">
        <f>_xll.qlInterestRateIndexValueDate(IndexON,D277)</f>
        <v>42745</v>
      </c>
      <c r="F277" s="193">
        <f>IFERROR(_xll.qlIndexFixing(IndexON,D277,TRUE,_xll.ohTrigger(RecalcTrigger,TriggerON)),NA())</f>
        <v>-2.8570897552215868E-3</v>
      </c>
      <c r="H277" s="42">
        <f>_xll.qlCalendarAdvance(Calendar,$H276,B277,"f",FALSE)</f>
        <v>42745</v>
      </c>
      <c r="I277" s="177">
        <f>_xll.qlInterestRateIndexValueDate(Index1M,$H277)</f>
        <v>42747</v>
      </c>
      <c r="J277" s="182">
        <f>IFERROR(_xll.qlIndexFixing(Index1M,$H277,TRUE,_xll.ohTrigger(RecalcTrigger,Trigger1M)),NA())</f>
        <v>-2.7375783696836908E-3</v>
      </c>
      <c r="K277" s="44">
        <f>IFERROR(_xll.qlIndexFixing(Index3M,H277,TRUE,_xll.ohTrigger(RecalcTrigger,Trigger3M)),NA())</f>
        <v>-1.8026862446136604E-3</v>
      </c>
      <c r="L277" s="44">
        <f>IFERROR(_xll.qlIndexFixing(Index6M,$H277,TRUE,_xll.ohTrigger(RecalcTrigger,Trigger6M)),NA())</f>
        <v>-5.4837653469567006E-4</v>
      </c>
      <c r="M277" s="183">
        <f>IFERROR(_xll.qlIndexFixing(Index1Y,$H277,TRUE,_xll.ohTrigger(RecalcTrigger,Trigger1Y)),NA())</f>
        <v>9.9291164094563182E-4</v>
      </c>
      <c r="N277" s="182">
        <f>IFERROR(_xll.qlIndexFixing(ONIndex1M,I277,TRUE,_xll.ohTrigger(RecalcTrigger,Trigger1M)),NA())</f>
        <v>-2.7515361383745329E-3</v>
      </c>
      <c r="O277" s="44">
        <f>IFERROR(_xll.qlIndexFixing(ONIndex3M,I277,TRUE,_xll.ohTrigger(RecalcTrigger,Trigger3M)),NA())</f>
        <v>-1.8125210195929498E-3</v>
      </c>
      <c r="P277" s="44">
        <f>IFERROR(_xll.qlIndexFixing(ONIndex6M,I277,TRUE,_xll.ohTrigger(RecalcTrigger,Trigger6M)),NA())</f>
        <v>-7.0742222216146899E-4</v>
      </c>
      <c r="Q277" s="183">
        <f>IFERROR(_xll.qlIndexFixing(ONIndex1Y,I277,TRUE,_xll.ohTrigger(RecalcTrigger,Trigger1Y)),NA())</f>
        <v>5.9142400449019306E-4</v>
      </c>
    </row>
    <row r="278" spans="2:17" x14ac:dyDescent="0.2">
      <c r="B278" s="39" t="s">
        <v>17</v>
      </c>
      <c r="D278" s="42">
        <f>_xll.qlCalendarAdvance(Calendar,$D277,B278,"f",FALSE)</f>
        <v>42746</v>
      </c>
      <c r="E278" s="177">
        <f>_xll.qlInterestRateIndexValueDate(IndexON,D278)</f>
        <v>42746</v>
      </c>
      <c r="F278" s="193">
        <f>IFERROR(_xll.qlIndexFixing(IndexON,D278,TRUE,_xll.ohTrigger(RecalcTrigger,TriggerON)),NA())</f>
        <v>-2.8575959602994416E-3</v>
      </c>
      <c r="H278" s="42">
        <f>_xll.qlCalendarAdvance(Calendar,$H277,B278,"f",FALSE)</f>
        <v>42746</v>
      </c>
      <c r="I278" s="177">
        <f>_xll.qlInterestRateIndexValueDate(Index1M,$H278)</f>
        <v>42748</v>
      </c>
      <c r="J278" s="182">
        <f>IFERROR(_xll.qlIndexFixing(Index1M,$H278,TRUE,_xll.ohTrigger(RecalcTrigger,Trigger1M)),NA())</f>
        <v>-2.7370152518813029E-3</v>
      </c>
      <c r="K278" s="44">
        <f>IFERROR(_xll.qlIndexFixing(Index3M,H278,TRUE,_xll.ohTrigger(RecalcTrigger,Trigger3M)),NA())</f>
        <v>-1.8012792852948323E-3</v>
      </c>
      <c r="L278" s="44">
        <f>IFERROR(_xll.qlIndexFixing(Index6M,$H278,TRUE,_xll.ohTrigger(RecalcTrigger,Trigger6M)),NA())</f>
        <v>-5.4502035356752065E-4</v>
      </c>
      <c r="M278" s="183">
        <f>IFERROR(_xll.qlIndexFixing(Index1Y,$H278,TRUE,_xll.ohTrigger(RecalcTrigger,Trigger1Y)),NA())</f>
        <v>1.000281426155639E-3</v>
      </c>
      <c r="N278" s="182">
        <f>IFERROR(_xll.qlIndexFixing(ONIndex1M,I278,TRUE,_xll.ohTrigger(RecalcTrigger,Trigger1M)),NA())</f>
        <v>-2.7504663818511688E-3</v>
      </c>
      <c r="O278" s="44">
        <f>IFERROR(_xll.qlIndexFixing(ONIndex3M,I278,TRUE,_xll.ohTrigger(RecalcTrigger,Trigger3M)),NA())</f>
        <v>-1.8144296486077849E-3</v>
      </c>
      <c r="P278" s="44">
        <f>IFERROR(_xll.qlIndexFixing(ONIndex6M,I278,TRUE,_xll.ohTrigger(RecalcTrigger,Trigger6M)),NA())</f>
        <v>-7.0426105895027291E-4</v>
      </c>
      <c r="Q278" s="183">
        <f>IFERROR(_xll.qlIndexFixing(ONIndex1Y,I278,TRUE,_xll.ohTrigger(RecalcTrigger,Trigger1Y)),NA())</f>
        <v>5.8267564381431214E-4</v>
      </c>
    </row>
    <row r="279" spans="2:17" x14ac:dyDescent="0.2">
      <c r="B279" s="39" t="s">
        <v>17</v>
      </c>
      <c r="D279" s="42">
        <f>_xll.qlCalendarAdvance(Calendar,$D278,B279,"f",FALSE)</f>
        <v>42747</v>
      </c>
      <c r="E279" s="177">
        <f>_xll.qlInterestRateIndexValueDate(IndexON,D279)</f>
        <v>42747</v>
      </c>
      <c r="F279" s="193">
        <f>IFERROR(_xll.qlIndexFixing(IndexON,D279,TRUE,_xll.ohTrigger(RecalcTrigger,TriggerON)),NA())</f>
        <v>-2.8582560695866732E-3</v>
      </c>
      <c r="H279" s="42">
        <f>_xll.qlCalendarAdvance(Calendar,$H278,B279,"f",FALSE)</f>
        <v>42747</v>
      </c>
      <c r="I279" s="177">
        <f>_xll.qlInterestRateIndexValueDate(Index1M,$H279)</f>
        <v>42751</v>
      </c>
      <c r="J279" s="182">
        <f>IFERROR(_xll.qlIndexFixing(Index1M,$H279,TRUE,_xll.ohTrigger(RecalcTrigger,Trigger1M)),NA())</f>
        <v>-2.7333038982259349E-3</v>
      </c>
      <c r="K279" s="44">
        <f>IFERROR(_xll.qlIndexFixing(Index3M,H279,TRUE,_xll.ohTrigger(RecalcTrigger,Trigger3M)),NA())</f>
        <v>-1.7938774965827694E-3</v>
      </c>
      <c r="L279" s="44">
        <f>IFERROR(_xll.qlIndexFixing(Index6M,$H279,TRUE,_xll.ohTrigger(RecalcTrigger,Trigger6M)),NA())</f>
        <v>-5.3261189790038198E-4</v>
      </c>
      <c r="M279" s="183">
        <f>IFERROR(_xll.qlIndexFixing(Index1Y,$H279,TRUE,_xll.ohTrigger(RecalcTrigger,Trigger1Y)),NA())</f>
        <v>1.0056639787308329E-3</v>
      </c>
      <c r="N279" s="182">
        <f>IFERROR(_xll.qlIndexFixing(ONIndex1M,I279,TRUE,_xll.ohTrigger(RecalcTrigger,Trigger1M)),NA())</f>
        <v>-2.7493835896752472E-3</v>
      </c>
      <c r="O279" s="44">
        <f>IFERROR(_xll.qlIndexFixing(ONIndex3M,I279,TRUE,_xll.ohTrigger(RecalcTrigger,Trigger3M)),NA())</f>
        <v>-1.8166143238884658E-3</v>
      </c>
      <c r="P279" s="44">
        <f>IFERROR(_xll.qlIndexFixing(ONIndex6M,I279,TRUE,_xll.ohTrigger(RecalcTrigger,Trigger6M)),NA())</f>
        <v>-7.0097943577707156E-4</v>
      </c>
      <c r="Q279" s="183">
        <f>IFERROR(_xll.qlIndexFixing(ONIndex1Y,I279,TRUE,_xll.ohTrigger(RecalcTrigger,Trigger1Y)),NA())</f>
        <v>5.73225476125927E-4</v>
      </c>
    </row>
    <row r="280" spans="2:17" x14ac:dyDescent="0.2">
      <c r="B280" s="39" t="s">
        <v>17</v>
      </c>
      <c r="D280" s="42">
        <f>_xll.qlCalendarAdvance(Calendar,$D279,B280,"f",FALSE)</f>
        <v>42748</v>
      </c>
      <c r="E280" s="177">
        <f>_xll.qlInterestRateIndexValueDate(IndexON,D280)</f>
        <v>42748</v>
      </c>
      <c r="F280" s="193">
        <f>IFERROR(_xll.qlIndexFixing(IndexON,D280,TRUE,_xll.ohTrigger(RecalcTrigger,TriggerON)),NA())</f>
        <v>-2.86007446929748E-3</v>
      </c>
      <c r="H280" s="42">
        <f>_xll.qlCalendarAdvance(Calendar,$H279,B280,"f",FALSE)</f>
        <v>42748</v>
      </c>
      <c r="I280" s="177">
        <f>_xll.qlInterestRateIndexValueDate(Index1M,$H280)</f>
        <v>42752</v>
      </c>
      <c r="J280" s="182">
        <f>IFERROR(_xll.qlIndexFixing(Index1M,$H280,TRUE,_xll.ohTrigger(RecalcTrigger,Trigger1M)),NA())</f>
        <v>-2.732041124696322E-3</v>
      </c>
      <c r="K280" s="44">
        <f>IFERROR(_xll.qlIndexFixing(Index3M,H280,TRUE,_xll.ohTrigger(RecalcTrigger,Trigger3M)),NA())</f>
        <v>-1.7936816534972319E-3</v>
      </c>
      <c r="L280" s="44">
        <f>IFERROR(_xll.qlIndexFixing(Index6M,$H280,TRUE,_xll.ohTrigger(RecalcTrigger,Trigger6M)),NA())</f>
        <v>-5.3164713972336092E-4</v>
      </c>
      <c r="M280" s="183">
        <f>IFERROR(_xll.qlIndexFixing(Index1Y,$H280,TRUE,_xll.ohTrigger(RecalcTrigger,Trigger1Y)),NA())</f>
        <v>1.0089558136034656E-3</v>
      </c>
      <c r="N280" s="182">
        <f>IFERROR(_xll.qlIndexFixing(ONIndex1M,I280,TRUE,_xll.ohTrigger(RecalcTrigger,Trigger1M)),NA())</f>
        <v>-2.7482877774742676E-3</v>
      </c>
      <c r="O280" s="44">
        <f>IFERROR(_xll.qlIndexFixing(ONIndex3M,I280,TRUE,_xll.ohTrigger(RecalcTrigger,Trigger3M)),NA())</f>
        <v>-1.8190777479931697E-3</v>
      </c>
      <c r="P280" s="44">
        <f>IFERROR(_xll.qlIndexFixing(ONIndex6M,I280,TRUE,_xll.ohTrigger(RecalcTrigger,Trigger6M)),NA())</f>
        <v>-6.9757642414458587E-4</v>
      </c>
      <c r="Q280" s="183">
        <f>IFERROR(_xll.qlIndexFixing(ONIndex1Y,I280,TRUE,_xll.ohTrigger(RecalcTrigger,Trigger1Y)),NA())</f>
        <v>5.6306706873066048E-4</v>
      </c>
    </row>
    <row r="281" spans="2:17" x14ac:dyDescent="0.2">
      <c r="B281" s="39" t="s">
        <v>17</v>
      </c>
      <c r="D281" s="42">
        <f>_xll.qlCalendarAdvance(Calendar,$D280,B281,"f",FALSE)</f>
        <v>42751</v>
      </c>
      <c r="E281" s="177">
        <f>_xll.qlInterestRateIndexValueDate(IndexON,D281)</f>
        <v>42751</v>
      </c>
      <c r="F281" s="193">
        <f>IFERROR(_xll.qlIndexFixing(IndexON,D281,TRUE,_xll.ohTrigger(RecalcTrigger,TriggerON)),NA())</f>
        <v>-2.8624671078647523E-3</v>
      </c>
      <c r="H281" s="42">
        <f>_xll.qlCalendarAdvance(Calendar,$H280,B281,"f",FALSE)</f>
        <v>42751</v>
      </c>
      <c r="I281" s="177">
        <f>_xll.qlInterestRateIndexValueDate(Index1M,$H281)</f>
        <v>42753</v>
      </c>
      <c r="J281" s="182">
        <f>IFERROR(_xll.qlIndexFixing(Index1M,$H281,TRUE,_xll.ohTrigger(RecalcTrigger,Trigger1M)),NA())</f>
        <v>-2.7293883774317318E-3</v>
      </c>
      <c r="K281" s="44">
        <f>IFERROR(_xll.qlIndexFixing(Index3M,H281,TRUE,_xll.ohTrigger(RecalcTrigger,Trigger3M)),NA())</f>
        <v>-1.7934601594049582E-3</v>
      </c>
      <c r="L281" s="44">
        <f>IFERROR(_xll.qlIndexFixing(Index6M,$H281,TRUE,_xll.ohTrigger(RecalcTrigger,Trigger6M)),NA())</f>
        <v>-5.2833653281828094E-4</v>
      </c>
      <c r="M281" s="183">
        <f>IFERROR(_xll.qlIndexFixing(Index1Y,$H281,TRUE,_xll.ohTrigger(RecalcTrigger,Trigger1Y)),NA())</f>
        <v>1.012293001734781E-3</v>
      </c>
      <c r="N281" s="182">
        <f>IFERROR(_xll.qlIndexFixing(ONIndex1M,I281,TRUE,_xll.ohTrigger(RecalcTrigger,Trigger1M)),NA())</f>
        <v>-2.7460318824701346E-3</v>
      </c>
      <c r="O281" s="44">
        <f>IFERROR(_xll.qlIndexFixing(ONIndex3M,I281,TRUE,_xll.ohTrigger(RecalcTrigger,Trigger3M)),NA())</f>
        <v>-1.8249380184887087E-3</v>
      </c>
      <c r="P281" s="44">
        <f>IFERROR(_xll.qlIndexFixing(ONIndex6M,I281,TRUE,_xll.ohTrigger(RecalcTrigger,Trigger6M)),NA())</f>
        <v>-6.9035980072573722E-4</v>
      </c>
      <c r="Q281" s="183">
        <f>IFERROR(_xll.qlIndexFixing(ONIndex1Y,I281,TRUE,_xll.ohTrigger(RecalcTrigger,Trigger1Y)),NA())</f>
        <v>5.4035810306274357E-4</v>
      </c>
    </row>
    <row r="282" spans="2:17" x14ac:dyDescent="0.2">
      <c r="B282" s="39" t="s">
        <v>17</v>
      </c>
      <c r="D282" s="42">
        <f>_xll.qlCalendarAdvance(Calendar,$D281,B282,"f",FALSE)</f>
        <v>42752</v>
      </c>
      <c r="E282" s="177">
        <f>_xll.qlInterestRateIndexValueDate(IndexON,D282)</f>
        <v>42752</v>
      </c>
      <c r="F282" s="193">
        <f>IFERROR(_xll.qlIndexFixing(IndexON,D282,TRUE,_xll.ohTrigger(RecalcTrigger,TriggerON)),NA())</f>
        <v>-2.8639204077052227E-3</v>
      </c>
      <c r="H282" s="42">
        <f>_xll.qlCalendarAdvance(Calendar,$H281,B282,"f",FALSE)</f>
        <v>42752</v>
      </c>
      <c r="I282" s="177">
        <f>_xll.qlInterestRateIndexValueDate(Index1M,$H282)</f>
        <v>42754</v>
      </c>
      <c r="J282" s="182">
        <f>IFERROR(_xll.qlIndexFixing(Index1M,$H282,TRUE,_xll.ohTrigger(RecalcTrigger,Trigger1M)),NA())</f>
        <v>-2.7287843672574308E-3</v>
      </c>
      <c r="K282" s="44">
        <f>IFERROR(_xll.qlIndexFixing(Index3M,H282,TRUE,_xll.ohTrigger(RecalcTrigger,Trigger3M)),NA())</f>
        <v>-1.7917191836391844E-3</v>
      </c>
      <c r="L282" s="44">
        <f>IFERROR(_xll.qlIndexFixing(Index6M,$H282,TRUE,_xll.ohTrigger(RecalcTrigger,Trigger6M)),NA())</f>
        <v>-5.2504703094451469E-4</v>
      </c>
      <c r="M282" s="183">
        <f>IFERROR(_xll.qlIndexFixing(Index1Y,$H282,TRUE,_xll.ohTrigger(RecalcTrigger,Trigger1Y)),NA())</f>
        <v>1.0156775003793022E-3</v>
      </c>
      <c r="N282" s="182">
        <f>IFERROR(_xll.qlIndexFixing(ONIndex1M,I282,TRUE,_xll.ohTrigger(RecalcTrigger,Trigger1M)),NA())</f>
        <v>-2.7437746337755087E-3</v>
      </c>
      <c r="O282" s="44">
        <f>IFERROR(_xll.qlIndexFixing(ONIndex3M,I282,TRUE,_xll.ohTrigger(RecalcTrigger,Trigger3M)),NA())</f>
        <v>-1.8316938214990586E-3</v>
      </c>
      <c r="P282" s="44">
        <f>IFERROR(_xll.qlIndexFixing(ONIndex6M,I282,TRUE,_xll.ohTrigger(RecalcTrigger,Trigger6M)),NA())</f>
        <v>-6.8281371369049992E-4</v>
      </c>
      <c r="Q282" s="183">
        <f>IFERROR(_xll.qlIndexFixing(ONIndex1Y,I282,TRUE,_xll.ohTrigger(RecalcTrigger,Trigger1Y)),NA())</f>
        <v>5.1115275588209386E-4</v>
      </c>
    </row>
    <row r="283" spans="2:17" x14ac:dyDescent="0.2">
      <c r="B283" s="39" t="s">
        <v>17</v>
      </c>
      <c r="D283" s="42">
        <f>_xll.qlCalendarAdvance(Calendar,$D282,B283,"f",FALSE)</f>
        <v>42753</v>
      </c>
      <c r="E283" s="177">
        <f>_xll.qlInterestRateIndexValueDate(IndexON,D283)</f>
        <v>42753</v>
      </c>
      <c r="F283" s="193">
        <f>IFERROR(_xll.qlIndexFixing(IndexON,D283,TRUE,_xll.ohTrigger(RecalcTrigger,TriggerON)),NA())</f>
        <v>-2.8655370793018164E-3</v>
      </c>
      <c r="H283" s="42">
        <f>_xll.qlCalendarAdvance(Calendar,$H282,B283,"f",FALSE)</f>
        <v>42753</v>
      </c>
      <c r="I283" s="177">
        <f>_xll.qlInterestRateIndexValueDate(Index1M,$H283)</f>
        <v>42755</v>
      </c>
      <c r="J283" s="182">
        <f>IFERROR(_xll.qlIndexFixing(Index1M,$H283,TRUE,_xll.ohTrigger(RecalcTrigger,Trigger1M)),NA())</f>
        <v>-2.7281760522497095E-3</v>
      </c>
      <c r="K283" s="44">
        <f>IFERROR(_xll.qlIndexFixing(Index3M,H283,TRUE,_xll.ohTrigger(RecalcTrigger,Trigger3M)),NA())</f>
        <v>-1.7899122693050273E-3</v>
      </c>
      <c r="L283" s="44">
        <f>IFERROR(_xll.qlIndexFixing(Index6M,$H283,TRUE,_xll.ohTrigger(RecalcTrigger,Trigger6M)),NA())</f>
        <v>-5.2178269673008621E-4</v>
      </c>
      <c r="M283" s="183">
        <f>IFERROR(_xll.qlIndexFixing(Index1Y,$H283,TRUE,_xll.ohTrigger(RecalcTrigger,Trigger1Y)),NA())</f>
        <v>1.0235234204416389E-3</v>
      </c>
      <c r="N283" s="182">
        <f>IFERROR(_xll.qlIndexFixing(ONIndex1M,I283,TRUE,_xll.ohTrigger(RecalcTrigger,Trigger1M)),NA())</f>
        <v>-2.7426139512654046E-3</v>
      </c>
      <c r="O283" s="44">
        <f>IFERROR(_xll.qlIndexFixing(ONIndex3M,I283,TRUE,_xll.ohTrigger(RecalcTrigger,Trigger3M)),NA())</f>
        <v>-1.8351150082729362E-3</v>
      </c>
      <c r="P283" s="44">
        <f>IFERROR(_xll.qlIndexFixing(ONIndex6M,I283,TRUE,_xll.ohTrigger(RecalcTrigger,Trigger6M)),NA())</f>
        <v>-6.792823213119803E-4</v>
      </c>
      <c r="Q283" s="183">
        <f>IFERROR(_xll.qlIndexFixing(ONIndex1Y,I283,TRUE,_xll.ohTrigger(RecalcTrigger,Trigger1Y)),NA())</f>
        <v>4.9049107583520879E-4</v>
      </c>
    </row>
    <row r="284" spans="2:17" x14ac:dyDescent="0.2">
      <c r="B284" s="39" t="s">
        <v>17</v>
      </c>
      <c r="D284" s="42">
        <f>_xll.qlCalendarAdvance(Calendar,$D283,B284,"f",FALSE)</f>
        <v>42754</v>
      </c>
      <c r="E284" s="177">
        <f>_xll.qlInterestRateIndexValueDate(IndexON,D284)</f>
        <v>42754</v>
      </c>
      <c r="F284" s="193">
        <f>IFERROR(_xll.qlIndexFixing(IndexON,D284,TRUE,_xll.ohTrigger(RecalcTrigger,TriggerON)),NA())</f>
        <v>-2.8673187010719303E-3</v>
      </c>
      <c r="H284" s="42">
        <f>_xll.qlCalendarAdvance(Calendar,$H283,B284,"f",FALSE)</f>
        <v>42754</v>
      </c>
      <c r="I284" s="177">
        <f>_xll.qlInterestRateIndexValueDate(Index1M,$H284)</f>
        <v>42758</v>
      </c>
      <c r="J284" s="182">
        <f>IFERROR(_xll.qlIndexFixing(Index1M,$H284,TRUE,_xll.ohTrigger(RecalcTrigger,Trigger1M)),NA())</f>
        <v>-2.7241961746299875E-3</v>
      </c>
      <c r="K284" s="44">
        <f>IFERROR(_xll.qlIndexFixing(Index3M,H284,TRUE,_xll.ohTrigger(RecalcTrigger,Trigger3M)),NA())</f>
        <v>-1.7825030650910876E-3</v>
      </c>
      <c r="L284" s="44">
        <f>IFERROR(_xll.qlIndexFixing(Index6M,$H284,TRUE,_xll.ohTrigger(RecalcTrigger,Trigger6M)),NA())</f>
        <v>-5.1000000084056149E-4</v>
      </c>
      <c r="M284" s="183">
        <f>IFERROR(_xll.qlIndexFixing(Index1Y,$H284,TRUE,_xll.ohTrigger(RecalcTrigger,Trigger1Y)),NA())</f>
        <v>1.0297283594812774E-3</v>
      </c>
      <c r="N284" s="182">
        <f>IFERROR(_xll.qlIndexFixing(ONIndex1M,I284,TRUE,_xll.ohTrigger(RecalcTrigger,Trigger1M)),NA())</f>
        <v>-2.7414403405767729E-3</v>
      </c>
      <c r="O284" s="44">
        <f>IFERROR(_xll.qlIndexFixing(ONIndex3M,I284,TRUE,_xll.ohTrigger(RecalcTrigger,Trigger3M)),NA())</f>
        <v>-1.8383502885166436E-3</v>
      </c>
      <c r="P284" s="44">
        <f>IFERROR(_xll.qlIndexFixing(ONIndex6M,I284,TRUE,_xll.ohTrigger(RecalcTrigger,Trigger6M)),NA())</f>
        <v>-6.7612096701363811E-4</v>
      </c>
      <c r="Q284" s="183">
        <f>IFERROR(_xll.qlIndexFixing(ONIndex1Y,I284,TRUE,_xll.ohTrigger(RecalcTrigger,Trigger1Y)),NA())</f>
        <v>4.7100783553410963E-4</v>
      </c>
    </row>
    <row r="285" spans="2:17" x14ac:dyDescent="0.2">
      <c r="B285" s="39" t="s">
        <v>17</v>
      </c>
      <c r="D285" s="42">
        <f>_xll.qlCalendarAdvance(Calendar,$D284,B285,"f",FALSE)</f>
        <v>42755</v>
      </c>
      <c r="E285" s="177">
        <f>_xll.qlInterestRateIndexValueDate(IndexON,D285)</f>
        <v>42755</v>
      </c>
      <c r="F285" s="193">
        <f>IFERROR(_xll.qlIndexFixing(IndexON,D285,TRUE,_xll.ohTrigger(RecalcTrigger,TriggerON)),NA())</f>
        <v>-2.8714167642540644E-3</v>
      </c>
      <c r="H285" s="42">
        <f>_xll.qlCalendarAdvance(Calendar,$H284,B285,"f",FALSE)</f>
        <v>42755</v>
      </c>
      <c r="I285" s="177">
        <f>_xll.qlInterestRateIndexValueDate(Index1M,$H285)</f>
        <v>42759</v>
      </c>
      <c r="J285" s="182">
        <f>IFERROR(_xll.qlIndexFixing(Index1M,$H285,TRUE,_xll.ohTrigger(RecalcTrigger,Trigger1M)),NA())</f>
        <v>-2.7228441081879554E-3</v>
      </c>
      <c r="K285" s="44">
        <f>IFERROR(_xll.qlIndexFixing(Index3M,H285,TRUE,_xll.ohTrigger(RecalcTrigger,Trigger3M)),NA())</f>
        <v>-1.7819655678401602E-3</v>
      </c>
      <c r="L285" s="44">
        <f>IFERROR(_xll.qlIndexFixing(Index6M,$H285,TRUE,_xll.ohTrigger(RecalcTrigger,Trigger6M)),NA())</f>
        <v>-5.0904619445668662E-4</v>
      </c>
      <c r="M285" s="183">
        <f>IFERROR(_xll.qlIndexFixing(Index1Y,$H285,TRUE,_xll.ohTrigger(RecalcTrigger,Trigger1Y)),NA())</f>
        <v>1.0333905451774528E-3</v>
      </c>
      <c r="N285" s="182">
        <f>IFERROR(_xll.qlIndexFixing(ONIndex1M,I285,TRUE,_xll.ohTrigger(RecalcTrigger,Trigger1M)),NA())</f>
        <v>-2.7402538173371127E-3</v>
      </c>
      <c r="O285" s="44">
        <f>IFERROR(_xll.qlIndexFixing(ONIndex3M,I285,TRUE,_xll.ohTrigger(RecalcTrigger,Trigger3M)),NA())</f>
        <v>-1.8413976156272938E-3</v>
      </c>
      <c r="P285" s="44">
        <f>IFERROR(_xll.qlIndexFixing(ONIndex6M,I285,TRUE,_xll.ohTrigger(RecalcTrigger,Trigger6M)),NA())</f>
        <v>-6.7333363033217353E-4</v>
      </c>
      <c r="Q285" s="183">
        <f>IFERROR(_xll.qlIndexFixing(ONIndex1Y,I285,TRUE,_xll.ohTrigger(RecalcTrigger,Trigger1Y)),NA())</f>
        <v>4.5271626879284099E-4</v>
      </c>
    </row>
    <row r="286" spans="2:17" x14ac:dyDescent="0.2">
      <c r="B286" s="39" t="s">
        <v>17</v>
      </c>
      <c r="D286" s="42">
        <f>_xll.qlCalendarAdvance(Calendar,$D285,B286,"f",FALSE)</f>
        <v>42758</v>
      </c>
      <c r="E286" s="177">
        <f>_xll.qlInterestRateIndexValueDate(IndexON,D286)</f>
        <v>42758</v>
      </c>
      <c r="F286" s="193">
        <f>IFERROR(_xll.qlIndexFixing(IndexON,D286,TRUE,_xll.ohTrigger(RecalcTrigger,TriggerON)),NA())</f>
        <v>-2.8761262465648585E-3</v>
      </c>
      <c r="H286" s="42">
        <f>_xll.qlCalendarAdvance(Calendar,$H285,B286,"f",FALSE)</f>
        <v>42758</v>
      </c>
      <c r="I286" s="177">
        <f>_xll.qlInterestRateIndexValueDate(Index1M,$H286)</f>
        <v>42760</v>
      </c>
      <c r="J286" s="182">
        <f>IFERROR(_xll.qlIndexFixing(Index1M,$H286,TRUE,_xll.ohTrigger(RecalcTrigger,Trigger1M)),NA())</f>
        <v>-2.7200138132716331E-3</v>
      </c>
      <c r="K286" s="44">
        <f>IFERROR(_xll.qlIndexFixing(Index3M,H286,TRUE,_xll.ohTrigger(RecalcTrigger,Trigger3M)),NA())</f>
        <v>-1.7797894911257828E-3</v>
      </c>
      <c r="L286" s="44">
        <f>IFERROR(_xll.qlIndexFixing(Index6M,$H286,TRUE,_xll.ohTrigger(RecalcTrigger,Trigger6M)),NA())</f>
        <v>-5.0594909322905371E-4</v>
      </c>
      <c r="M286" s="183">
        <f>IFERROR(_xll.qlIndexFixing(Index1Y,$H286,TRUE,_xll.ohTrigger(RecalcTrigger,Trigger1Y)),NA())</f>
        <v>1.0371309831834657E-3</v>
      </c>
      <c r="N286" s="182">
        <f>IFERROR(_xll.qlIndexFixing(ONIndex1M,I286,TRUE,_xll.ohTrigger(RecalcTrigger,Trigger1M)),NA())</f>
        <v>-2.7378169843883526E-3</v>
      </c>
      <c r="O286" s="44">
        <f>IFERROR(_xll.qlIndexFixing(ONIndex3M,I286,TRUE,_xll.ohTrigger(RecalcTrigger,Trigger3M)),NA())</f>
        <v>-1.8468460489451388E-3</v>
      </c>
      <c r="P286" s="44">
        <f>IFERROR(_xll.qlIndexFixing(ONIndex6M,I286,TRUE,_xll.ohTrigger(RecalcTrigger,Trigger6M)),NA())</f>
        <v>-6.6902433537130435E-4</v>
      </c>
      <c r="Q286" s="183">
        <f>IFERROR(_xll.qlIndexFixing(ONIndex1Y,I286,TRUE,_xll.ohTrigger(RecalcTrigger,Trigger1Y)),NA())</f>
        <v>4.201720387886354E-4</v>
      </c>
    </row>
    <row r="287" spans="2:17" x14ac:dyDescent="0.2">
      <c r="B287" s="39" t="s">
        <v>17</v>
      </c>
      <c r="D287" s="42">
        <f>_xll.qlCalendarAdvance(Calendar,$D286,B287,"f",FALSE)</f>
        <v>42759</v>
      </c>
      <c r="E287" s="177">
        <f>_xll.qlInterestRateIndexValueDate(IndexON,D287)</f>
        <v>42759</v>
      </c>
      <c r="F287" s="193">
        <f>IFERROR(_xll.qlIndexFixing(IndexON,D287,TRUE,_xll.ohTrigger(RecalcTrigger,TriggerON)),NA())</f>
        <v>-2.878756287429951E-3</v>
      </c>
      <c r="H287" s="42">
        <f>_xll.qlCalendarAdvance(Calendar,$H286,B287,"f",FALSE)</f>
        <v>42759</v>
      </c>
      <c r="I287" s="177">
        <f>_xll.qlInterestRateIndexValueDate(Index1M,$H287)</f>
        <v>42761</v>
      </c>
      <c r="J287" s="182">
        <f>IFERROR(_xll.qlIndexFixing(Index1M,$H287,TRUE,_xll.ohTrigger(RecalcTrigger,Trigger1M)),NA())</f>
        <v>-2.7193649425621969E-3</v>
      </c>
      <c r="K287" s="44">
        <f>IFERROR(_xll.qlIndexFixing(Index3M,H287,TRUE,_xll.ohTrigger(RecalcTrigger,Trigger3M)),NA())</f>
        <v>-1.7775396621924067E-3</v>
      </c>
      <c r="L287" s="44">
        <f>IFERROR(_xll.qlIndexFixing(Index6M,$H287,TRUE,_xll.ohTrigger(RecalcTrigger,Trigger6M)),NA())</f>
        <v>-5.0288533692294094E-4</v>
      </c>
      <c r="M287" s="183">
        <f>IFERROR(_xll.qlIndexFixing(Index1Y,$H287,TRUE,_xll.ohTrigger(RecalcTrigger,Trigger1Y)),NA())</f>
        <v>1.0409464735715412E-3</v>
      </c>
      <c r="N287" s="182">
        <f>IFERROR(_xll.qlIndexFixing(ONIndex1M,I287,TRUE,_xll.ohTrigger(RecalcTrigger,Trigger1M)),NA())</f>
        <v>-2.7353789061024258E-3</v>
      </c>
      <c r="O287" s="44">
        <f>IFERROR(_xll.qlIndexFixing(ONIndex3M,I287,TRUE,_xll.ohTrigger(RecalcTrigger,Trigger3M)),NA())</f>
        <v>-1.8516664504897307E-3</v>
      </c>
      <c r="P287" s="44">
        <f>IFERROR(_xll.qlIndexFixing(ONIndex6M,I287,TRUE,_xll.ohTrigger(RecalcTrigger,Trigger6M)),NA())</f>
        <v>-6.6600404575289929E-4</v>
      </c>
      <c r="Q287" s="183">
        <f>IFERROR(_xll.qlIndexFixing(ONIndex1Y,I287,TRUE,_xll.ohTrigger(RecalcTrigger,Trigger1Y)),NA())</f>
        <v>3.9173140994996913E-4</v>
      </c>
    </row>
    <row r="288" spans="2:17" x14ac:dyDescent="0.2">
      <c r="B288" s="39" t="s">
        <v>17</v>
      </c>
      <c r="D288" s="42">
        <f>_xll.qlCalendarAdvance(Calendar,$D287,B288,"f",FALSE)</f>
        <v>42760</v>
      </c>
      <c r="E288" s="177">
        <f>_xll.qlInterestRateIndexValueDate(IndexON,D288)</f>
        <v>42760</v>
      </c>
      <c r="F288" s="193">
        <f>IFERROR(_xll.qlIndexFixing(IndexON,D288,TRUE,_xll.ohTrigger(RecalcTrigger,TriggerON)),NA())</f>
        <v>-2.8815185830621814E-3</v>
      </c>
      <c r="H288" s="42">
        <f>_xll.qlCalendarAdvance(Calendar,$H287,B288,"f",FALSE)</f>
        <v>42760</v>
      </c>
      <c r="I288" s="177">
        <f>_xll.qlInterestRateIndexValueDate(Index1M,$H288)</f>
        <v>42762</v>
      </c>
      <c r="J288" s="182">
        <f>IFERROR(_xll.qlIndexFixing(Index1M,$H288,TRUE,_xll.ohTrigger(RecalcTrigger,Trigger1M)),NA())</f>
        <v>-2.7187118022260265E-3</v>
      </c>
      <c r="K288" s="44">
        <f>IFERROR(_xll.qlIndexFixing(Index3M,H288,TRUE,_xll.ohTrigger(RecalcTrigger,Trigger3M)),NA())</f>
        <v>-1.7752183049020154E-3</v>
      </c>
      <c r="L288" s="44">
        <f>IFERROR(_xll.qlIndexFixing(Index6M,$H288,TRUE,_xll.ohTrigger(RecalcTrigger,Trigger6M)),NA())</f>
        <v>-4.9985353406135935E-4</v>
      </c>
      <c r="M288" s="183">
        <f>IFERROR(_xll.qlIndexFixing(Index1Y,$H288,TRUE,_xll.ohTrigger(RecalcTrigger,Trigger1Y)),NA())</f>
        <v>1.0494065790374581E-3</v>
      </c>
      <c r="N288" s="182">
        <f>IFERROR(_xll.qlIndexFixing(ONIndex1M,I288,TRUE,_xll.ohTrigger(RecalcTrigger,Trigger1M)),NA())</f>
        <v>-2.7341280504833421E-3</v>
      </c>
      <c r="O288" s="44">
        <f>IFERROR(_xll.qlIndexFixing(ONIndex3M,I288,TRUE,_xll.ohTrigger(RecalcTrigger,Trigger3M)),NA())</f>
        <v>-1.8537433059373498E-3</v>
      </c>
      <c r="P288" s="44">
        <f>IFERROR(_xll.qlIndexFixing(ONIndex6M,I288,TRUE,_xll.ohTrigger(RecalcTrigger,Trigger6M)),NA())</f>
        <v>-6.6514648716875513E-4</v>
      </c>
      <c r="Q288" s="183">
        <f>IFERROR(_xll.qlIndexFixing(ONIndex1Y,I288,TRUE,_xll.ohTrigger(RecalcTrigger,Trigger1Y)),NA())</f>
        <v>3.7959671566056841E-4</v>
      </c>
    </row>
    <row r="289" spans="2:17" x14ac:dyDescent="0.2">
      <c r="B289" s="39" t="s">
        <v>17</v>
      </c>
      <c r="D289" s="42">
        <f>_xll.qlCalendarAdvance(Calendar,$D288,B289,"f",FALSE)</f>
        <v>42761</v>
      </c>
      <c r="E289" s="177">
        <f>_xll.qlInterestRateIndexValueDate(IndexON,D289)</f>
        <v>42761</v>
      </c>
      <c r="F289" s="193">
        <f>IFERROR(_xll.qlIndexFixing(IndexON,D289,TRUE,_xll.ohTrigger(RecalcTrigger,TriggerON)),NA())</f>
        <v>-2.8842452282518138E-3</v>
      </c>
      <c r="H289" s="42">
        <f>_xll.qlCalendarAdvance(Calendar,$H288,B289,"f",FALSE)</f>
        <v>42761</v>
      </c>
      <c r="I289" s="177">
        <f>_xll.qlInterestRateIndexValueDate(Index1M,$H289)</f>
        <v>42765</v>
      </c>
      <c r="J289" s="182">
        <f>IFERROR(_xll.qlIndexFixing(Index1M,$H289,TRUE,_xll.ohTrigger(RecalcTrigger,Trigger1M)),NA())</f>
        <v>-2.7159772432468151E-3</v>
      </c>
      <c r="K289" s="44">
        <f>IFERROR(_xll.qlIndexFixing(Index3M,H289,TRUE,_xll.ohTrigger(RecalcTrigger,Trigger3M)),NA())</f>
        <v>-1.7711339583552745E-3</v>
      </c>
      <c r="L289" s="44">
        <f>IFERROR(_xll.qlIndexFixing(Index6M,$H289,TRUE,_xll.ohTrigger(RecalcTrigger,Trigger6M)),NA())</f>
        <v>-4.8899444026434969E-4</v>
      </c>
      <c r="M289" s="183">
        <f>IFERROR(_xll.qlIndexFixing(Index1Y,$H289,TRUE,_xll.ohTrigger(RecalcTrigger,Trigger1Y)),NA())</f>
        <v>1.0568936844973615E-3</v>
      </c>
      <c r="N289" s="182">
        <f>IFERROR(_xll.qlIndexFixing(ONIndex1M,I289,TRUE,_xll.ohTrigger(RecalcTrigger,Trigger1M)),NA())</f>
        <v>-2.7328643745194725E-3</v>
      </c>
      <c r="O289" s="44">
        <f>IFERROR(_xll.qlIndexFixing(ONIndex3M,I289,TRUE,_xll.ohTrigger(RecalcTrigger,Trigger3M)),NA())</f>
        <v>-1.8556199261965389E-3</v>
      </c>
      <c r="P289" s="44">
        <f>IFERROR(_xll.qlIndexFixing(ONIndex6M,I289,TRUE,_xll.ohTrigger(RecalcTrigger,Trigger6M)),NA())</f>
        <v>-6.6468682214271269E-4</v>
      </c>
      <c r="Q289" s="183">
        <f>IFERROR(_xll.qlIndexFixing(ONIndex1Y,I289,TRUE,_xll.ohTrigger(RecalcTrigger,Trigger1Y)),NA())</f>
        <v>3.6873309685603317E-4</v>
      </c>
    </row>
    <row r="290" spans="2:17" x14ac:dyDescent="0.2">
      <c r="B290" s="39" t="s">
        <v>17</v>
      </c>
      <c r="D290" s="42">
        <f>_xll.qlCalendarAdvance(Calendar,$D289,B290,"f",FALSE)</f>
        <v>42762</v>
      </c>
      <c r="E290" s="177">
        <f>_xll.qlInterestRateIndexValueDate(IndexON,D290)</f>
        <v>42762</v>
      </c>
      <c r="F290" s="193">
        <f>IFERROR(_xll.qlIndexFixing(IndexON,D290,TRUE,_xll.ohTrigger(RecalcTrigger,TriggerON)),NA())</f>
        <v>-2.889412069992936E-3</v>
      </c>
      <c r="H290" s="42">
        <f>_xll.qlCalendarAdvance(Calendar,$H289,B290,"f",FALSE)</f>
        <v>42762</v>
      </c>
      <c r="I290" s="177">
        <f>_xll.qlInterestRateIndexValueDate(Index1M,$H290)</f>
        <v>42766</v>
      </c>
      <c r="J290" s="182">
        <f>IFERROR(_xll.qlIndexFixing(Index1M,$H290,TRUE,_xll.ohTrigger(RecalcTrigger,Trigger1M)),NA())</f>
        <v>-2.7153049583498018E-3</v>
      </c>
      <c r="K290" s="44">
        <f>IFERROR(_xll.qlIndexFixing(Index3M,H290,TRUE,_xll.ohTrigger(RecalcTrigger,Trigger3M)),NA())</f>
        <v>-1.7702174026712862E-3</v>
      </c>
      <c r="L290" s="44">
        <f>IFERROR(_xll.qlIndexFixing(Index6M,$H290,TRUE,_xll.ohTrigger(RecalcTrigger,Trigger6M)),NA())</f>
        <v>-4.8801738948044961E-4</v>
      </c>
      <c r="M290" s="183">
        <f>IFERROR(_xll.qlIndexFixing(Index1Y,$H290,TRUE,_xll.ohTrigger(RecalcTrigger,Trigger1Y)),NA())</f>
        <v>1.0610351619461248E-3</v>
      </c>
      <c r="N290" s="182">
        <f>IFERROR(_xll.qlIndexFixing(ONIndex1M,I290,TRUE,_xll.ohTrigger(RecalcTrigger,Trigger1M)),NA())</f>
        <v>-2.7315878935185722E-3</v>
      </c>
      <c r="O290" s="44">
        <f>IFERROR(_xll.qlIndexFixing(ONIndex3M,I290,TRUE,_xll.ohTrigger(RecalcTrigger,Trigger3M)),NA())</f>
        <v>-1.8572942641847945E-3</v>
      </c>
      <c r="P290" s="44">
        <f>IFERROR(_xll.qlIndexFixing(ONIndex6M,I290,TRUE,_xll.ohTrigger(RecalcTrigger,Trigger6M)),NA())</f>
        <v>-6.6462903029140818E-4</v>
      </c>
      <c r="Q290" s="183">
        <f>IFERROR(_xll.qlIndexFixing(ONIndex1Y,I290,TRUE,_xll.ohTrigger(RecalcTrigger,Trigger1Y)),NA())</f>
        <v>3.5915378735040804E-4</v>
      </c>
    </row>
    <row r="291" spans="2:17" x14ac:dyDescent="0.2">
      <c r="B291" s="39" t="s">
        <v>17</v>
      </c>
      <c r="D291" s="42">
        <f>_xll.qlCalendarAdvance(Calendar,$D290,B291,"f",FALSE)</f>
        <v>42765</v>
      </c>
      <c r="E291" s="177">
        <f>_xll.qlInterestRateIndexValueDate(IndexON,D291)</f>
        <v>42765</v>
      </c>
      <c r="F291" s="193">
        <f>IFERROR(_xll.qlIndexFixing(IndexON,D291,TRUE,_xll.ohTrigger(RecalcTrigger,TriggerON)),NA())</f>
        <v>-2.8943574642203984E-3</v>
      </c>
      <c r="H291" s="42">
        <f>_xll.qlCalendarAdvance(Calendar,$H290,B291,"f",FALSE)</f>
        <v>42765</v>
      </c>
      <c r="I291" s="177">
        <f>_xll.qlInterestRateIndexValueDate(Index1M,$H291)</f>
        <v>42767</v>
      </c>
      <c r="J291" s="182">
        <f>IFERROR(_xll.qlIndexFixing(Index1M,$H291,TRUE,_xll.ohTrigger(RecalcTrigger,Trigger1M)),NA())</f>
        <v>-2.7138705053120216E-3</v>
      </c>
      <c r="K291" s="44">
        <f>IFERROR(_xll.qlIndexFixing(Index3M,H291,TRUE,_xll.ohTrigger(RecalcTrigger,Trigger3M)),NA())</f>
        <v>-1.762618219582901E-3</v>
      </c>
      <c r="L291" s="44">
        <f>IFERROR(_xll.qlIndexFixing(Index6M,$H291,TRUE,_xll.ohTrigger(RecalcTrigger,Trigger6M)),NA())</f>
        <v>-4.8512384363862349E-4</v>
      </c>
      <c r="M291" s="183">
        <f>IFERROR(_xll.qlIndexFixing(Index1Y,$H291,TRUE,_xll.ohTrigger(RecalcTrigger,Trigger1Y)),NA())</f>
        <v>1.0652317266090208E-3</v>
      </c>
      <c r="N291" s="182">
        <f>IFERROR(_xll.qlIndexFixing(ONIndex1M,I291,TRUE,_xll.ohTrigger(RecalcTrigger,Trigger1M)),NA())</f>
        <v>-2.7289716379730322E-3</v>
      </c>
      <c r="O291" s="44">
        <f>IFERROR(_xll.qlIndexFixing(ONIndex3M,I291,TRUE,_xll.ohTrigger(RecalcTrigger,Trigger3M)),NA())</f>
        <v>-1.859948821398838E-3</v>
      </c>
      <c r="P291" s="44">
        <f>IFERROR(_xll.qlIndexFixing(ONIndex6M,I291,TRUE,_xll.ohTrigger(RecalcTrigger,Trigger6M)),NA())</f>
        <v>-6.6587168861431678E-4</v>
      </c>
      <c r="Q291" s="183">
        <f>IFERROR(_xll.qlIndexFixing(ONIndex1Y,I291,TRUE,_xll.ohTrigger(RecalcTrigger,Trigger1Y)),NA())</f>
        <v>3.443426971028174E-4</v>
      </c>
    </row>
    <row r="292" spans="2:17" x14ac:dyDescent="0.2">
      <c r="B292" s="39" t="s">
        <v>17</v>
      </c>
      <c r="D292" s="42">
        <f>_xll.qlCalendarAdvance(Calendar,$D291,B292,"f",FALSE)</f>
        <v>42766</v>
      </c>
      <c r="E292" s="177">
        <f>_xll.qlInterestRateIndexValueDate(IndexON,D292)</f>
        <v>42766</v>
      </c>
      <c r="F292" s="193">
        <f>IFERROR(_xll.qlIndexFixing(IndexON,D292,TRUE,_xll.ohTrigger(RecalcTrigger,TriggerON)),NA())</f>
        <v>-2.8966823648124418E-3</v>
      </c>
      <c r="H292" s="42">
        <f>_xll.qlCalendarAdvance(Calendar,$H291,B292,"f",FALSE)</f>
        <v>42766</v>
      </c>
      <c r="I292" s="177">
        <f>_xll.qlInterestRateIndexValueDate(Index1M,$H292)</f>
        <v>42768</v>
      </c>
      <c r="J292" s="182">
        <f>IFERROR(_xll.qlIndexFixing(Index1M,$H292,TRUE,_xll.ohTrigger(RecalcTrigger,Trigger1M)),NA())</f>
        <v>-2.7124234571835565E-3</v>
      </c>
      <c r="K292" s="44">
        <f>IFERROR(_xll.qlIndexFixing(Index3M,H292,TRUE,_xll.ohTrigger(RecalcTrigger,Trigger3M)),NA())</f>
        <v>-1.7615823366628099E-3</v>
      </c>
      <c r="L292" s="44">
        <f>IFERROR(_xll.qlIndexFixing(Index6M,$H292,TRUE,_xll.ohTrigger(RecalcTrigger,Trigger6M)),NA())</f>
        <v>-4.8225351954817004E-4</v>
      </c>
      <c r="M292" s="183">
        <f>IFERROR(_xll.qlIndexFixing(Index1Y,$H292,TRUE,_xll.ohTrigger(RecalcTrigger,Trigger1Y)),NA())</f>
        <v>1.0694799233301076E-3</v>
      </c>
      <c r="N292" s="182">
        <f>IFERROR(_xll.qlIndexFixing(ONIndex1M,I292,TRUE,_xll.ohTrigger(RecalcTrigger,Trigger1M)),NA())</f>
        <v>-2.7263542270183905E-3</v>
      </c>
      <c r="O292" s="44">
        <f>IFERROR(_xll.qlIndexFixing(ONIndex3M,I292,TRUE,_xll.ohTrigger(RecalcTrigger,Trigger3M)),NA())</f>
        <v>-1.8619278536569084E-3</v>
      </c>
      <c r="P292" s="44">
        <f>IFERROR(_xll.qlIndexFixing(ONIndex6M,I292,TRUE,_xll.ohTrigger(RecalcTrigger,Trigger6M)),NA())</f>
        <v>-6.6849618065134564E-4</v>
      </c>
      <c r="Q292" s="183">
        <f>IFERROR(_xll.qlIndexFixing(ONIndex1Y,I292,TRUE,_xll.ohTrigger(RecalcTrigger,Trigger1Y)),NA())</f>
        <v>3.3394431643962719E-4</v>
      </c>
    </row>
    <row r="293" spans="2:17" x14ac:dyDescent="0.2">
      <c r="B293" s="39" t="s">
        <v>17</v>
      </c>
      <c r="D293" s="42">
        <f>_xll.qlCalendarAdvance(Calendar,$D292,B293,"f",FALSE)</f>
        <v>42767</v>
      </c>
      <c r="E293" s="177">
        <f>_xll.qlInterestRateIndexValueDate(IndexON,D293)</f>
        <v>42767</v>
      </c>
      <c r="F293" s="193">
        <f>IFERROR(_xll.qlIndexFixing(IndexON,D293,TRUE,_xll.ohTrigger(RecalcTrigger,TriggerON)),NA())</f>
        <v>-2.8989241731913751E-3</v>
      </c>
      <c r="H293" s="42">
        <f>_xll.qlCalendarAdvance(Calendar,$H292,B293,"f",FALSE)</f>
        <v>42767</v>
      </c>
      <c r="I293" s="177">
        <f>_xll.qlInterestRateIndexValueDate(Index1M,$H293)</f>
        <v>42769</v>
      </c>
      <c r="J293" s="182">
        <f>IFERROR(_xll.qlIndexFixing(Index1M,$H293,TRUE,_xll.ohTrigger(RecalcTrigger,Trigger1M)),NA())</f>
        <v>-2.7109638293249766E-3</v>
      </c>
      <c r="K293" s="44">
        <f>IFERROR(_xll.qlIndexFixing(Index3M,H293,TRUE,_xll.ohTrigger(RecalcTrigger,Trigger3M)),NA())</f>
        <v>-1.7588307605628077E-3</v>
      </c>
      <c r="L293" s="44">
        <f>IFERROR(_xll.qlIndexFixing(Index6M,$H293,TRUE,_xll.ohTrigger(RecalcTrigger,Trigger6M)),NA())</f>
        <v>-4.7940489812036693E-4</v>
      </c>
      <c r="M293" s="183">
        <f>IFERROR(_xll.qlIndexFixing(Index1Y,$H293,TRUE,_xll.ohTrigger(RecalcTrigger,Trigger1Y)),NA())</f>
        <v>1.0784952222040256E-3</v>
      </c>
      <c r="N293" s="182">
        <f>IFERROR(_xll.qlIndexFixing(ONIndex1M,I293,TRUE,_xll.ohTrigger(RecalcTrigger,Trigger1M)),NA())</f>
        <v>-2.7250139516876715E-3</v>
      </c>
      <c r="O293" s="44">
        <f>IFERROR(_xll.qlIndexFixing(ONIndex3M,I293,TRUE,_xll.ohTrigger(RecalcTrigger,Trigger3M)),NA())</f>
        <v>-1.8625600754118565E-3</v>
      </c>
      <c r="P293" s="44">
        <f>IFERROR(_xll.qlIndexFixing(ONIndex6M,I293,TRUE,_xll.ohTrigger(RecalcTrigger,Trigger6M)),NA())</f>
        <v>-6.7050744468666323E-4</v>
      </c>
      <c r="Q293" s="183">
        <f>IFERROR(_xll.qlIndexFixing(ONIndex1Y,I293,TRUE,_xll.ohTrigger(RecalcTrigger,Trigger1Y)),NA())</f>
        <v>3.3098505928030875E-4</v>
      </c>
    </row>
    <row r="294" spans="2:17" x14ac:dyDescent="0.2">
      <c r="B294" s="39" t="s">
        <v>17</v>
      </c>
      <c r="D294" s="42">
        <f>_xll.qlCalendarAdvance(Calendar,$D293,B294,"f",FALSE)</f>
        <v>42768</v>
      </c>
      <c r="E294" s="177">
        <f>_xll.qlInterestRateIndexValueDate(IndexON,D294)</f>
        <v>42768</v>
      </c>
      <c r="F294" s="193">
        <f>IFERROR(_xll.qlIndexFixing(IndexON,D294,TRUE,_xll.ohTrigger(RecalcTrigger,TriggerON)),NA())</f>
        <v>-2.9010819748886973E-3</v>
      </c>
      <c r="H294" s="42">
        <f>_xll.qlCalendarAdvance(Calendar,$H293,B294,"f",FALSE)</f>
        <v>42768</v>
      </c>
      <c r="I294" s="177">
        <f>_xll.qlInterestRateIndexValueDate(Index1M,$H294)</f>
        <v>42772</v>
      </c>
      <c r="J294" s="182">
        <f>IFERROR(_xll.qlIndexFixing(Index1M,$H294,TRUE,_xll.ohTrigger(RecalcTrigger,Trigger1M)),NA())</f>
        <v>-2.7065096209899497E-3</v>
      </c>
      <c r="K294" s="44">
        <f>IFERROR(_xll.qlIndexFixing(Index3M,H294,TRUE,_xll.ohTrigger(RecalcTrigger,Trigger3M)),NA())</f>
        <v>-1.7468932754720807E-3</v>
      </c>
      <c r="L294" s="44">
        <f>IFERROR(_xll.qlIndexFixing(Index6M,$H294,TRUE,_xll.ohTrigger(RecalcTrigger,Trigger6M)),NA())</f>
        <v>-4.6929610272301143E-4</v>
      </c>
      <c r="M294" s="183">
        <f>IFERROR(_xll.qlIndexFixing(Index1Y,$H294,TRUE,_xll.ohTrigger(RecalcTrigger,Trigger1Y)),NA())</f>
        <v>1.0869186511074335E-3</v>
      </c>
      <c r="N294" s="182">
        <f>IFERROR(_xll.qlIndexFixing(ONIndex1M,I294,TRUE,_xll.ohTrigger(RecalcTrigger,Trigger1M)),NA())</f>
        <v>-2.7236609635261644E-3</v>
      </c>
      <c r="O294" s="44">
        <f>IFERROR(_xll.qlIndexFixing(ONIndex3M,I294,TRUE,_xll.ohTrigger(RecalcTrigger,Trigger3M)),NA())</f>
        <v>-1.8629777331202746E-3</v>
      </c>
      <c r="P294" s="44">
        <f>IFERROR(_xll.qlIndexFixing(ONIndex6M,I294,TRUE,_xll.ohTrigger(RecalcTrigger,Trigger6M)),NA())</f>
        <v>-6.7294445771803879E-4</v>
      </c>
      <c r="Q294" s="183">
        <f>IFERROR(_xll.qlIndexFixing(ONIndex1Y,I294,TRUE,_xll.ohTrigger(RecalcTrigger,Trigger1Y)),NA())</f>
        <v>3.2938951390448779E-4</v>
      </c>
    </row>
    <row r="295" spans="2:17" x14ac:dyDescent="0.2">
      <c r="B295" s="39" t="s">
        <v>17</v>
      </c>
      <c r="D295" s="42">
        <f>_xll.qlCalendarAdvance(Calendar,$D294,B295,"f",FALSE)</f>
        <v>42769</v>
      </c>
      <c r="E295" s="177">
        <f>_xll.qlInterestRateIndexValueDate(IndexON,D295)</f>
        <v>42769</v>
      </c>
      <c r="F295" s="193">
        <f>IFERROR(_xll.qlIndexFixing(IndexON,D295,TRUE,_xll.ohTrigger(RecalcTrigger,TriggerON)),NA())</f>
        <v>-2.9050895405413613E-3</v>
      </c>
      <c r="H295" s="42">
        <f>_xll.qlCalendarAdvance(Calendar,$H294,B295,"f",FALSE)</f>
        <v>42769</v>
      </c>
      <c r="I295" s="177">
        <f>_xll.qlInterestRateIndexValueDate(Index1M,$H295)</f>
        <v>42773</v>
      </c>
      <c r="J295" s="182">
        <f>IFERROR(_xll.qlIndexFixing(Index1M,$H295,TRUE,_xll.ohTrigger(RecalcTrigger,Trigger1M)),NA())</f>
        <v>-2.7049998278423043E-3</v>
      </c>
      <c r="K295" s="44">
        <f>IFERROR(_xll.qlIndexFixing(Index3M,H295,TRUE,_xll.ohTrigger(RecalcTrigger,Trigger3M)),NA())</f>
        <v>-1.7456241418982721E-3</v>
      </c>
      <c r="L295" s="44">
        <f>IFERROR(_xll.qlIndexFixing(Index6M,$H295,TRUE,_xll.ohTrigger(RecalcTrigger,Trigger6M)),NA())</f>
        <v>-4.6819641921601784E-4</v>
      </c>
      <c r="M295" s="183">
        <f>IFERROR(_xll.qlIndexFixing(Index1Y,$H295,TRUE,_xll.ohTrigger(RecalcTrigger,Trigger1Y)),NA())</f>
        <v>1.0913719041710562E-3</v>
      </c>
      <c r="N295" s="182">
        <f>IFERROR(_xll.qlIndexFixing(ONIndex1M,I295,TRUE,_xll.ohTrigger(RecalcTrigger,Trigger1M)),NA())</f>
        <v>-2.7222952778416243E-3</v>
      </c>
      <c r="O295" s="44">
        <f>IFERROR(_xll.qlIndexFixing(ONIndex3M,I295,TRUE,_xll.ohTrigger(RecalcTrigger,Trigger3M)),NA())</f>
        <v>-1.863178779659691E-3</v>
      </c>
      <c r="P295" s="44">
        <f>IFERROR(_xll.qlIndexFixing(ONIndex6M,I295,TRUE,_xll.ohTrigger(RecalcTrigger,Trigger6M)),NA())</f>
        <v>-6.7581119936210854E-4</v>
      </c>
      <c r="Q295" s="183">
        <f>IFERROR(_xll.qlIndexFixing(ONIndex1Y,I295,TRUE,_xll.ohTrigger(RecalcTrigger,Trigger1Y)),NA())</f>
        <v>3.2917091412620891E-4</v>
      </c>
    </row>
    <row r="296" spans="2:17" x14ac:dyDescent="0.2">
      <c r="B296" s="39" t="s">
        <v>17</v>
      </c>
      <c r="D296" s="42">
        <f>_xll.qlCalendarAdvance(Calendar,$D295,B296,"f",FALSE)</f>
        <v>42772</v>
      </c>
      <c r="E296" s="177">
        <f>_xll.qlInterestRateIndexValueDate(IndexON,D296)</f>
        <v>42772</v>
      </c>
      <c r="F296" s="193">
        <f>IFERROR(_xll.qlIndexFixing(IndexON,D296,TRUE,_xll.ohTrigger(RecalcTrigger,TriggerON)),NA())</f>
        <v>-2.9088548265709946E-3</v>
      </c>
      <c r="H296" s="42">
        <f>_xll.qlCalendarAdvance(Calendar,$H295,B296,"f",FALSE)</f>
        <v>42772</v>
      </c>
      <c r="I296" s="177">
        <f>_xll.qlInterestRateIndexValueDate(Index1M,$H296)</f>
        <v>42774</v>
      </c>
      <c r="J296" s="182">
        <f>IFERROR(_xll.qlIndexFixing(Index1M,$H296,TRUE,_xll.ohTrigger(RecalcTrigger,Trigger1M)),NA())</f>
        <v>-2.7034775317745308E-3</v>
      </c>
      <c r="K296" s="44">
        <f>IFERROR(_xll.qlIndexFixing(Index3M,H296,TRUE,_xll.ohTrigger(RecalcTrigger,Trigger3M)),NA())</f>
        <v>-1.7443192797256069E-3</v>
      </c>
      <c r="L296" s="44">
        <f>IFERROR(_xll.qlIndexFixing(Index6M,$H296,TRUE,_xll.ohTrigger(RecalcTrigger,Trigger6M)),NA())</f>
        <v>-4.65432886724112E-4</v>
      </c>
      <c r="M296" s="183">
        <f>IFERROR(_xll.qlIndexFixing(Index1Y,$H296,TRUE,_xll.ohTrigger(RecalcTrigger,Trigger1Y)),NA())</f>
        <v>1.0958552923558173E-3</v>
      </c>
      <c r="N296" s="182">
        <f>IFERROR(_xll.qlIndexFixing(ONIndex1M,I296,TRUE,_xll.ohTrigger(RecalcTrigger,Trigger1M)),NA())</f>
        <v>-2.7195011150338289E-3</v>
      </c>
      <c r="O296" s="44">
        <f>IFERROR(_xll.qlIndexFixing(ONIndex3M,I296,TRUE,_xll.ohTrigger(RecalcTrigger,Trigger3M)),NA())</f>
        <v>-1.8628389608466023E-3</v>
      </c>
      <c r="P296" s="44">
        <f>IFERROR(_xll.qlIndexFixing(ONIndex6M,I296,TRUE,_xll.ohTrigger(RecalcTrigger,Trigger6M)),NA())</f>
        <v>-6.8299571230667766E-4</v>
      </c>
      <c r="Q296" s="183">
        <f>IFERROR(_xll.qlIndexFixing(ONIndex1Y,I296,TRUE,_xll.ohTrigger(RecalcTrigger,Trigger1Y)),NA())</f>
        <v>3.3339001114462974E-4</v>
      </c>
    </row>
    <row r="297" spans="2:17" x14ac:dyDescent="0.2">
      <c r="B297" s="39" t="s">
        <v>17</v>
      </c>
      <c r="D297" s="42">
        <f>_xll.qlCalendarAdvance(Calendar,$D296,B297,"f",FALSE)</f>
        <v>42773</v>
      </c>
      <c r="E297" s="177">
        <f>_xll.qlInterestRateIndexValueDate(IndexON,D297)</f>
        <v>42773</v>
      </c>
      <c r="F297" s="193">
        <f>IFERROR(_xll.qlIndexFixing(IndexON,D297,TRUE,_xll.ohTrigger(RecalcTrigger,TriggerON)),NA())</f>
        <v>-2.9105788785521725E-3</v>
      </c>
      <c r="H297" s="42">
        <f>_xll.qlCalendarAdvance(Calendar,$H296,B297,"f",FALSE)</f>
        <v>42773</v>
      </c>
      <c r="I297" s="177">
        <f>_xll.qlInterestRateIndexValueDate(Index1M,$H297)</f>
        <v>42775</v>
      </c>
      <c r="J297" s="182">
        <f>IFERROR(_xll.qlIndexFixing(Index1M,$H297,TRUE,_xll.ohTrigger(RecalcTrigger,Trigger1M)),NA())</f>
        <v>-2.7019427481529096E-3</v>
      </c>
      <c r="K297" s="44">
        <f>IFERROR(_xll.qlIndexFixing(Index3M,H297,TRUE,_xll.ohTrigger(RecalcTrigger,Trigger3M)),NA())</f>
        <v>-1.741283977790868E-3</v>
      </c>
      <c r="L297" s="44">
        <f>IFERROR(_xll.qlIndexFixing(Index6M,$H297,TRUE,_xll.ohTrigger(RecalcTrigger,Trigger6M)),NA())</f>
        <v>-4.6268155953394782E-4</v>
      </c>
      <c r="M297" s="183">
        <f>IFERROR(_xll.qlIndexFixing(Index1Y,$H297,TRUE,_xll.ohTrigger(RecalcTrigger,Trigger1Y)),NA())</f>
        <v>1.1003651051503661E-3</v>
      </c>
      <c r="N297" s="182">
        <f>IFERROR(_xll.qlIndexFixing(ONIndex1M,I297,TRUE,_xll.ohTrigger(RecalcTrigger,Trigger1M)),NA())</f>
        <v>-2.716705868786029E-3</v>
      </c>
      <c r="O297" s="44">
        <f>IFERROR(_xll.qlIndexFixing(ONIndex3M,I297,TRUE,_xll.ohTrigger(RecalcTrigger,Trigger3M)),NA())</f>
        <v>-1.8617759137162793E-3</v>
      </c>
      <c r="P297" s="44">
        <f>IFERROR(_xll.qlIndexFixing(ONIndex6M,I297,TRUE,_xll.ohTrigger(RecalcTrigger,Trigger6M)),NA())</f>
        <v>-6.9165503892243407E-4</v>
      </c>
      <c r="Q297" s="183">
        <f>IFERROR(_xll.qlIndexFixing(ONIndex1Y,I297,TRUE,_xll.ohTrigger(RecalcTrigger,Trigger1Y)),NA())</f>
        <v>3.4233064774902289E-4</v>
      </c>
    </row>
    <row r="298" spans="2:17" x14ac:dyDescent="0.2">
      <c r="B298" s="39" t="s">
        <v>17</v>
      </c>
      <c r="D298" s="42">
        <f>_xll.qlCalendarAdvance(Calendar,$D297,B298,"f",FALSE)</f>
        <v>42774</v>
      </c>
      <c r="E298" s="177">
        <f>_xll.qlInterestRateIndexValueDate(IndexON,D298)</f>
        <v>42774</v>
      </c>
      <c r="F298" s="193">
        <f>IFERROR(_xll.qlIndexFixing(IndexON,D298,TRUE,_xll.ohTrigger(RecalcTrigger,TriggerON)),NA())</f>
        <v>-2.912213437400446E-3</v>
      </c>
      <c r="H298" s="42">
        <f>_xll.qlCalendarAdvance(Calendar,$H297,B298,"f",FALSE)</f>
        <v>42774</v>
      </c>
      <c r="I298" s="177">
        <f>_xll.qlInterestRateIndexValueDate(Index1M,$H298)</f>
        <v>42776</v>
      </c>
      <c r="J298" s="182">
        <f>IFERROR(_xll.qlIndexFixing(Index1M,$H298,TRUE,_xll.ohTrigger(RecalcTrigger,Trigger1M)),NA())</f>
        <v>-2.7003954923422923E-3</v>
      </c>
      <c r="K298" s="44">
        <f>IFERROR(_xll.qlIndexFixing(Index3M,H298,TRUE,_xll.ohTrigger(RecalcTrigger,Trigger3M)),NA())</f>
        <v>-1.7382103661268077E-3</v>
      </c>
      <c r="L298" s="44">
        <f>IFERROR(_xll.qlIndexFixing(Index6M,$H298,TRUE,_xll.ohTrigger(RecalcTrigger,Trigger6M)),NA())</f>
        <v>-4.5994079094705708E-4</v>
      </c>
      <c r="M298" s="183">
        <f>IFERROR(_xll.qlIndexFixing(Index1Y,$H298,TRUE,_xll.ohTrigger(RecalcTrigger,Trigger1Y)),NA())</f>
        <v>1.1097537999254681E-3</v>
      </c>
      <c r="N298" s="182">
        <f>IFERROR(_xll.qlIndexFixing(ONIndex1M,I298,TRUE,_xll.ohTrigger(RecalcTrigger,Trigger1M)),NA())</f>
        <v>-2.715276926741339E-3</v>
      </c>
      <c r="O298" s="44">
        <f>IFERROR(_xll.qlIndexFixing(ONIndex3M,I298,TRUE,_xll.ohTrigger(RecalcTrigger,Trigger3M)),NA())</f>
        <v>-1.8608631994121438E-3</v>
      </c>
      <c r="P298" s="44">
        <f>IFERROR(_xll.qlIndexFixing(ONIndex6M,I298,TRUE,_xll.ohTrigger(RecalcTrigger,Trigger6M)),NA())</f>
        <v>-6.9673011360293913E-4</v>
      </c>
      <c r="Q298" s="183">
        <f>IFERROR(_xll.qlIndexFixing(ONIndex1Y,I298,TRUE,_xll.ohTrigger(RecalcTrigger,Trigger1Y)),NA())</f>
        <v>3.4919528364873997E-4</v>
      </c>
    </row>
    <row r="299" spans="2:17" x14ac:dyDescent="0.2">
      <c r="B299" s="39" t="s">
        <v>17</v>
      </c>
      <c r="D299" s="42">
        <f>_xll.qlCalendarAdvance(Calendar,$D298,B299,"f",FALSE)</f>
        <v>42775</v>
      </c>
      <c r="E299" s="177">
        <f>_xll.qlInterestRateIndexValueDate(IndexON,D299)</f>
        <v>42775</v>
      </c>
      <c r="F299" s="193">
        <f>IFERROR(_xll.qlIndexFixing(IndexON,D299,TRUE,_xll.ohTrigger(RecalcTrigger,TriggerON)),NA())</f>
        <v>-2.9137575884075062E-3</v>
      </c>
      <c r="H299" s="42">
        <f>_xll.qlCalendarAdvance(Calendar,$H298,B299,"f",FALSE)</f>
        <v>42775</v>
      </c>
      <c r="I299" s="177">
        <f>_xll.qlInterestRateIndexValueDate(Index1M,$H299)</f>
        <v>42779</v>
      </c>
      <c r="J299" s="182">
        <f>IFERROR(_xll.qlIndexFixing(Index1M,$H299,TRUE,_xll.ohTrigger(RecalcTrigger,Trigger1M)),NA())</f>
        <v>-2.6956790453907292E-3</v>
      </c>
      <c r="K299" s="44">
        <f>IFERROR(_xll.qlIndexFixing(Index3M,H299,TRUE,_xll.ohTrigger(RecalcTrigger,Trigger3M)),NA())</f>
        <v>-1.7253972769453981E-3</v>
      </c>
      <c r="L299" s="44">
        <f>IFERROR(_xll.qlIndexFixing(Index6M,$H299,TRUE,_xll.ohTrigger(RecalcTrigger,Trigger6M)),NA())</f>
        <v>-4.5038186879733596E-4</v>
      </c>
      <c r="M299" s="183">
        <f>IFERROR(_xll.qlIndexFixing(Index1Y,$H299,TRUE,_xll.ohTrigger(RecalcTrigger,Trigger1Y)),NA())</f>
        <v>1.1185931150781239E-3</v>
      </c>
      <c r="N299" s="182">
        <f>IFERROR(_xll.qlIndexFixing(ONIndex1M,I299,TRUE,_xll.ohTrigger(RecalcTrigger,Trigger1M)),NA())</f>
        <v>-2.7138353794597947E-3</v>
      </c>
      <c r="O299" s="44">
        <f>IFERROR(_xll.qlIndexFixing(ONIndex3M,I299,TRUE,_xll.ohTrigger(RecalcTrigger,Trigger3M)),NA())</f>
        <v>-1.8597215920035381E-3</v>
      </c>
      <c r="P299" s="44">
        <f>IFERROR(_xll.qlIndexFixing(ONIndex6M,I299,TRUE,_xll.ohTrigger(RecalcTrigger,Trigger6M)),NA())</f>
        <v>-7.0225879299723459E-4</v>
      </c>
      <c r="Q299" s="183">
        <f>IFERROR(_xll.qlIndexFixing(ONIndex1Y,I299,TRUE,_xll.ohTrigger(RecalcTrigger,Trigger1Y)),NA())</f>
        <v>3.575162684299471E-4</v>
      </c>
    </row>
    <row r="300" spans="2:17" x14ac:dyDescent="0.2">
      <c r="B300" s="39" t="s">
        <v>17</v>
      </c>
      <c r="D300" s="42">
        <f>_xll.qlCalendarAdvance(Calendar,$D299,B300,"f",FALSE)</f>
        <v>42776</v>
      </c>
      <c r="E300" s="177">
        <f>_xll.qlInterestRateIndexValueDate(IndexON,D300)</f>
        <v>42776</v>
      </c>
      <c r="F300" s="193">
        <f>IFERROR(_xll.qlIndexFixing(IndexON,D300,TRUE,_xll.ohTrigger(RecalcTrigger,TriggerON)),NA())</f>
        <v>-2.9165163312416809E-3</v>
      </c>
      <c r="H300" s="42">
        <f>_xll.qlCalendarAdvance(Calendar,$H299,B300,"f",FALSE)</f>
        <v>42776</v>
      </c>
      <c r="I300" s="177">
        <f>_xll.qlInterestRateIndexValueDate(Index1M,$H300)</f>
        <v>42780</v>
      </c>
      <c r="J300" s="182">
        <f>IFERROR(_xll.qlIndexFixing(Index1M,$H300,TRUE,_xll.ohTrigger(RecalcTrigger,Trigger1M)),NA())</f>
        <v>-2.6940820544469573E-3</v>
      </c>
      <c r="K300" s="44">
        <f>IFERROR(_xll.qlIndexFixing(Index3M,H300,TRUE,_xll.ohTrigger(RecalcTrigger,Trigger3M)),NA())</f>
        <v>-1.7238908740324632E-3</v>
      </c>
      <c r="L300" s="44">
        <f>IFERROR(_xll.qlIndexFixing(Index6M,$H300,TRUE,_xll.ohTrigger(RecalcTrigger,Trigger6M)),NA())</f>
        <v>-4.4904973060066534E-4</v>
      </c>
      <c r="M300" s="183">
        <f>IFERROR(_xll.qlIndexFixing(Index1Y,$H300,TRUE,_xll.ohTrigger(RecalcTrigger,Trigger1Y)),NA())</f>
        <v>1.1231781161096792E-3</v>
      </c>
      <c r="N300" s="182">
        <f>IFERROR(_xll.qlIndexFixing(ONIndex1M,I300,TRUE,_xll.ohTrigger(RecalcTrigger,Trigger1M)),NA())</f>
        <v>-2.7123812423290872E-3</v>
      </c>
      <c r="O300" s="44">
        <f>IFERROR(_xll.qlIndexFixing(ONIndex3M,I300,TRUE,_xll.ohTrigger(RecalcTrigger,Trigger3M)),NA())</f>
        <v>-1.8583490444079587E-3</v>
      </c>
      <c r="P300" s="44">
        <f>IFERROR(_xll.qlIndexFixing(ONIndex6M,I300,TRUE,_xll.ohTrigger(RecalcTrigger,Trigger6M)),NA())</f>
        <v>-7.0824505660205261E-4</v>
      </c>
      <c r="Q300" s="183">
        <f>IFERROR(_xll.qlIndexFixing(ONIndex1Y,I300,TRUE,_xll.ohTrigger(RecalcTrigger,Trigger1Y)),NA())</f>
        <v>3.6730683582675283E-4</v>
      </c>
    </row>
    <row r="301" spans="2:17" x14ac:dyDescent="0.2">
      <c r="B301" s="39" t="s">
        <v>17</v>
      </c>
      <c r="D301" s="42">
        <f>_xll.qlCalendarAdvance(Calendar,$D300,B301,"f",FALSE)</f>
        <v>42779</v>
      </c>
      <c r="E301" s="177">
        <f>_xll.qlInterestRateIndexValueDate(IndexON,D301)</f>
        <v>42779</v>
      </c>
      <c r="F301" s="193">
        <f>IFERROR(_xll.qlIndexFixing(IndexON,D301,TRUE,_xll.ohTrigger(RecalcTrigger,TriggerON)),NA())</f>
        <v>-2.9190118273714205E-3</v>
      </c>
      <c r="H301" s="42">
        <f>_xll.qlCalendarAdvance(Calendar,$H300,B301,"f",FALSE)</f>
        <v>42779</v>
      </c>
      <c r="I301" s="177">
        <f>_xll.qlInterestRateIndexValueDate(Index1M,$H301)</f>
        <v>42781</v>
      </c>
      <c r="J301" s="182">
        <f>IFERROR(_xll.qlIndexFixing(Index1M,$H301,TRUE,_xll.ohTrigger(RecalcTrigger,Trigger1M)),NA())</f>
        <v>-2.6924726681241762E-3</v>
      </c>
      <c r="K301" s="44">
        <f>IFERROR(_xll.qlIndexFixing(Index3M,H301,TRUE,_xll.ohTrigger(RecalcTrigger,Trigger3M)),NA())</f>
        <v>-1.7223607621344045E-3</v>
      </c>
      <c r="L301" s="44">
        <f>IFERROR(_xll.qlIndexFixing(Index6M,$H301,TRUE,_xll.ohTrigger(RecalcTrigger,Trigger6M)),NA())</f>
        <v>-4.4633641649268586E-4</v>
      </c>
      <c r="M301" s="183">
        <f>IFERROR(_xll.qlIndexFixing(Index1Y,$H301,TRUE,_xll.ohTrigger(RecalcTrigger,Trigger1Y)),NA())</f>
        <v>1.1277665123775457E-3</v>
      </c>
      <c r="N301" s="182">
        <f>IFERROR(_xll.qlIndexFixing(ONIndex1M,I301,TRUE,_xll.ohTrigger(RecalcTrigger,Trigger1M)),NA())</f>
        <v>-2.70941068734043E-3</v>
      </c>
      <c r="O301" s="44">
        <f>IFERROR(_xll.qlIndexFixing(ONIndex3M,I301,TRUE,_xll.ohTrigger(RecalcTrigger,Trigger3M)),NA())</f>
        <v>-1.8548143571983644E-3</v>
      </c>
      <c r="P301" s="44">
        <f>IFERROR(_xll.qlIndexFixing(ONIndex6M,I301,TRUE,_xll.ohTrigger(RecalcTrigger,Trigger6M)),NA())</f>
        <v>-7.2176131299617197E-4</v>
      </c>
      <c r="Q301" s="183">
        <f>IFERROR(_xll.qlIndexFixing(ONIndex1Y,I301,TRUE,_xll.ohTrigger(RecalcTrigger,Trigger1Y)),NA())</f>
        <v>3.9185317585399559E-4</v>
      </c>
    </row>
    <row r="302" spans="2:17" x14ac:dyDescent="0.2">
      <c r="B302" s="39" t="s">
        <v>17</v>
      </c>
      <c r="D302" s="42">
        <f>_xll.qlCalendarAdvance(Calendar,$D301,B302,"f",FALSE)</f>
        <v>42780</v>
      </c>
      <c r="E302" s="177">
        <f>_xll.qlInterestRateIndexValueDate(IndexON,D302)</f>
        <v>42780</v>
      </c>
      <c r="F302" s="193">
        <f>IFERROR(_xll.qlIndexFixing(IndexON,D302,TRUE,_xll.ohTrigger(RecalcTrigger,TriggerON)),NA())</f>
        <v>-2.920090223623717E-3</v>
      </c>
      <c r="H302" s="42">
        <f>_xll.qlCalendarAdvance(Calendar,$H301,B302,"f",FALSE)</f>
        <v>42780</v>
      </c>
      <c r="I302" s="177">
        <f>_xll.qlInterestRateIndexValueDate(Index1M,$H302)</f>
        <v>42782</v>
      </c>
      <c r="J302" s="182">
        <f>IFERROR(_xll.qlIndexFixing(Index1M,$H302,TRUE,_xll.ohTrigger(RecalcTrigger,Trigger1M)),NA())</f>
        <v>-2.6908509017858112E-3</v>
      </c>
      <c r="K302" s="44">
        <f>IFERROR(_xll.qlIndexFixing(Index3M,H302,TRUE,_xll.ohTrigger(RecalcTrigger,Trigger3M)),NA())</f>
        <v>-1.7191135145575051E-3</v>
      </c>
      <c r="L302" s="44">
        <f>IFERROR(_xll.qlIndexFixing(Index6M,$H302,TRUE,_xll.ohTrigger(RecalcTrigger,Trigger6M)),NA())</f>
        <v>-4.4362339796219155E-4</v>
      </c>
      <c r="M302" s="183">
        <f>IFERROR(_xll.qlIndexFixing(Index1Y,$H302,TRUE,_xll.ohTrigger(RecalcTrigger,Trigger1Y)),NA())</f>
        <v>1.132354337921889E-3</v>
      </c>
      <c r="N302" s="182">
        <f>IFERROR(_xll.qlIndexFixing(ONIndex1M,I302,TRUE,_xll.ohTrigger(RecalcTrigger,Trigger1M)),NA())</f>
        <v>-2.7064391032682877E-3</v>
      </c>
      <c r="O302" s="44">
        <f>IFERROR(_xll.qlIndexFixing(ONIndex3M,I302,TRUE,_xll.ohTrigger(RecalcTrigger,Trigger3M)),NA())</f>
        <v>-1.8505085127040743E-3</v>
      </c>
      <c r="P302" s="44">
        <f>IFERROR(_xll.qlIndexFixing(ONIndex6M,I302,TRUE,_xll.ohTrigger(RecalcTrigger,Trigger6M)),NA())</f>
        <v>-7.3684553686614862E-4</v>
      </c>
      <c r="Q302" s="183">
        <f>IFERROR(_xll.qlIndexFixing(ONIndex1Y,I302,TRUE,_xll.ohTrigger(RecalcTrigger,Trigger1Y)),NA())</f>
        <v>4.2142961184765682E-4</v>
      </c>
    </row>
    <row r="303" spans="2:17" x14ac:dyDescent="0.2">
      <c r="B303" s="39" t="s">
        <v>17</v>
      </c>
      <c r="D303" s="42">
        <f>_xll.qlCalendarAdvance(Calendar,$D302,B303,"f",FALSE)</f>
        <v>42781</v>
      </c>
      <c r="E303" s="177">
        <f>_xll.qlInterestRateIndexValueDate(IndexON,D303)</f>
        <v>42781</v>
      </c>
      <c r="F303" s="193">
        <f>IFERROR(_xll.qlIndexFixing(IndexON,D303,TRUE,_xll.ohTrigger(RecalcTrigger,TriggerON)),NA())</f>
        <v>-2.9210727256634428E-3</v>
      </c>
      <c r="H303" s="42">
        <f>_xll.qlCalendarAdvance(Calendar,$H302,B303,"f",FALSE)</f>
        <v>42781</v>
      </c>
      <c r="I303" s="177">
        <f>_xll.qlInterestRateIndexValueDate(Index1M,$H303)</f>
        <v>42783</v>
      </c>
      <c r="J303" s="182">
        <f>IFERROR(_xll.qlIndexFixing(Index1M,$H303,TRUE,_xll.ohTrigger(RecalcTrigger,Trigger1M)),NA())</f>
        <v>-2.6892167707967141E-3</v>
      </c>
      <c r="K303" s="44">
        <f>IFERROR(_xll.qlIndexFixing(Index3M,H303,TRUE,_xll.ohTrigger(RecalcTrigger,Trigger3M)),NA())</f>
        <v>-1.7158469396152797E-3</v>
      </c>
      <c r="L303" s="44">
        <f>IFERROR(_xll.qlIndexFixing(Index6M,$H303,TRUE,_xll.ohTrigger(RecalcTrigger,Trigger6M)),NA())</f>
        <v>-4.4090890069611025E-4</v>
      </c>
      <c r="M303" s="183">
        <f>IFERROR(_xll.qlIndexFixing(Index1Y,$H303,TRUE,_xll.ohTrigger(RecalcTrigger,Trigger1Y)),NA())</f>
        <v>1.1419288877147493E-3</v>
      </c>
      <c r="N303" s="182">
        <f>IFERROR(_xll.qlIndexFixing(ONIndex1M,I303,TRUE,_xll.ohTrigger(RecalcTrigger,Trigger1M)),NA())</f>
        <v>-2.704922247667163E-3</v>
      </c>
      <c r="O303" s="44">
        <f>IFERROR(_xll.qlIndexFixing(ONIndex3M,I303,TRUE,_xll.ohTrigger(RecalcTrigger,Trigger3M)),NA())</f>
        <v>-1.8479846839580816E-3</v>
      </c>
      <c r="P303" s="44">
        <f>IFERROR(_xll.qlIndexFixing(ONIndex6M,I303,TRUE,_xll.ohTrigger(RecalcTrigger,Trigger6M)),NA())</f>
        <v>-7.4486251350869281E-4</v>
      </c>
      <c r="Q303" s="183">
        <f>IFERROR(_xll.qlIndexFixing(ONIndex1Y,I303,TRUE,_xll.ohTrigger(RecalcTrigger,Trigger1Y)),NA())</f>
        <v>4.3479393373679898E-4</v>
      </c>
    </row>
    <row r="304" spans="2:17" x14ac:dyDescent="0.2">
      <c r="B304" s="39" t="s">
        <v>17</v>
      </c>
      <c r="D304" s="42">
        <f>_xll.qlCalendarAdvance(Calendar,$D303,B304,"f",FALSE)</f>
        <v>42782</v>
      </c>
      <c r="E304" s="177">
        <f>_xll.qlInterestRateIndexValueDate(IndexON,D304)</f>
        <v>42782</v>
      </c>
      <c r="F304" s="193">
        <f>IFERROR(_xll.qlIndexFixing(IndexON,D304,TRUE,_xll.ohTrigger(RecalcTrigger,TriggerON)),NA())</f>
        <v>-2.921958418902193E-3</v>
      </c>
      <c r="H304" s="42">
        <f>_xll.qlCalendarAdvance(Calendar,$H303,B304,"f",FALSE)</f>
        <v>42782</v>
      </c>
      <c r="I304" s="177">
        <f>_xll.qlInterestRateIndexValueDate(Index1M,$H304)</f>
        <v>42786</v>
      </c>
      <c r="J304" s="182">
        <f>IFERROR(_xll.qlIndexFixing(Index1M,$H304,TRUE,_xll.ohTrigger(RecalcTrigger,Trigger1M)),NA())</f>
        <v>-2.6842403435435791E-3</v>
      </c>
      <c r="K304" s="44">
        <f>IFERROR(_xll.qlIndexFixing(Index3M,H304,TRUE,_xll.ohTrigger(RecalcTrigger,Trigger3M)),NA())</f>
        <v>-1.7026010527482877E-3</v>
      </c>
      <c r="L304" s="44">
        <f>IFERROR(_xll.qlIndexFixing(Index6M,$H304,TRUE,_xll.ohTrigger(RecalcTrigger,Trigger6M)),NA())</f>
        <v>-4.3168508920466233E-4</v>
      </c>
      <c r="M304" s="183">
        <f>IFERROR(_xll.qlIndexFixing(Index1Y,$H304,TRUE,_xll.ohTrigger(RecalcTrigger,Trigger1Y)),NA())</f>
        <v>1.1506193362578188E-3</v>
      </c>
      <c r="N304" s="182">
        <f>IFERROR(_xll.qlIndexFixing(ONIndex1M,I304,TRUE,_xll.ohTrigger(RecalcTrigger,Trigger1M)),NA())</f>
        <v>-2.7033928944231178E-3</v>
      </c>
      <c r="O304" s="44">
        <f>IFERROR(_xll.qlIndexFixing(ONIndex3M,I304,TRUE,_xll.ohTrigger(RecalcTrigger,Trigger3M)),NA())</f>
        <v>-1.8453888911773575E-3</v>
      </c>
      <c r="P304" s="44">
        <f>IFERROR(_xll.qlIndexFixing(ONIndex6M,I304,TRUE,_xll.ohTrigger(RecalcTrigger,Trigger6M)),NA())</f>
        <v>-7.5215166774889042E-4</v>
      </c>
      <c r="Q304" s="183">
        <f>IFERROR(_xll.qlIndexFixing(ONIndex1Y,I304,TRUE,_xll.ohTrigger(RecalcTrigger,Trigger1Y)),NA())</f>
        <v>4.4479941865738226E-4</v>
      </c>
    </row>
    <row r="305" spans="2:17" x14ac:dyDescent="0.2">
      <c r="B305" s="39" t="s">
        <v>17</v>
      </c>
      <c r="D305" s="42">
        <f>_xll.qlCalendarAdvance(Calendar,$D304,B305,"f",FALSE)</f>
        <v>42783</v>
      </c>
      <c r="E305" s="177">
        <f>_xll.qlInterestRateIndexValueDate(IndexON,D305)</f>
        <v>42783</v>
      </c>
      <c r="F305" s="193">
        <f>IFERROR(_xll.qlIndexFixing(IndexON,D305,TRUE,_xll.ohTrigger(RecalcTrigger,TriggerON)),NA())</f>
        <v>-2.9233787981564063E-3</v>
      </c>
      <c r="H305" s="42">
        <f>_xll.qlCalendarAdvance(Calendar,$H304,B305,"f",FALSE)</f>
        <v>42783</v>
      </c>
      <c r="I305" s="177">
        <f>_xll.qlInterestRateIndexValueDate(Index1M,$H305)</f>
        <v>42787</v>
      </c>
      <c r="J305" s="182">
        <f>IFERROR(_xll.qlIndexFixing(Index1M,$H305,TRUE,_xll.ohTrigger(RecalcTrigger,Trigger1M)),NA())</f>
        <v>-2.6825569075715283E-3</v>
      </c>
      <c r="K305" s="44">
        <f>IFERROR(_xll.qlIndexFixing(Index3M,H305,TRUE,_xll.ohTrigger(RecalcTrigger,Trigger3M)),NA())</f>
        <v>-1.7009663800067187E-3</v>
      </c>
      <c r="L305" s="44">
        <f>IFERROR(_xll.qlIndexFixing(Index6M,$H305,TRUE,_xll.ohTrigger(RecalcTrigger,Trigger6M)),NA())</f>
        <v>-4.3000000000151419E-4</v>
      </c>
      <c r="M305" s="183">
        <f>IFERROR(_xll.qlIndexFixing(Index1Y,$H305,TRUE,_xll.ohTrigger(RecalcTrigger,Trigger1Y)),NA())</f>
        <v>1.1551435413652434E-3</v>
      </c>
      <c r="N305" s="182">
        <f>IFERROR(_xll.qlIndexFixing(ONIndex1M,I305,TRUE,_xll.ohTrigger(RecalcTrigger,Trigger1M)),NA())</f>
        <v>-2.7018510589238431E-3</v>
      </c>
      <c r="O305" s="44">
        <f>IFERROR(_xll.qlIndexFixing(ONIndex3M,I305,TRUE,_xll.ohTrigger(RecalcTrigger,Trigger3M)),NA())</f>
        <v>-1.8427549619426387E-3</v>
      </c>
      <c r="P305" s="44">
        <f>IFERROR(_xll.qlIndexFixing(ONIndex6M,I305,TRUE,_xll.ohTrigger(RecalcTrigger,Trigger6M)),NA())</f>
        <v>-7.5857837519510696E-4</v>
      </c>
      <c r="Q305" s="183">
        <f>IFERROR(_xll.qlIndexFixing(ONIndex1Y,I305,TRUE,_xll.ohTrigger(RecalcTrigger,Trigger1Y)),NA())</f>
        <v>4.5495499295888919E-4</v>
      </c>
    </row>
    <row r="306" spans="2:17" x14ac:dyDescent="0.2">
      <c r="B306" s="39" t="s">
        <v>17</v>
      </c>
      <c r="D306" s="42">
        <f>_xll.qlCalendarAdvance(Calendar,$D305,B306,"f",FALSE)</f>
        <v>42786</v>
      </c>
      <c r="E306" s="177">
        <f>_xll.qlInterestRateIndexValueDate(IndexON,D306)</f>
        <v>42786</v>
      </c>
      <c r="F306" s="193">
        <f>IFERROR(_xll.qlIndexFixing(IndexON,D306,TRUE,_xll.ohTrigger(RecalcTrigger,TriggerON)),NA())</f>
        <v>-2.9245148165957247E-3</v>
      </c>
      <c r="H306" s="42">
        <f>_xll.qlCalendarAdvance(Calendar,$H305,B306,"f",FALSE)</f>
        <v>42786</v>
      </c>
      <c r="I306" s="177">
        <f>_xll.qlInterestRateIndexValueDate(Index1M,$H306)</f>
        <v>42788</v>
      </c>
      <c r="J306" s="182">
        <f>IFERROR(_xll.qlIndexFixing(Index1M,$H306,TRUE,_xll.ohTrigger(RecalcTrigger,Trigger1M)),NA())</f>
        <v>-2.6808611837587332E-3</v>
      </c>
      <c r="K306" s="44">
        <f>IFERROR(_xll.qlIndexFixing(Index3M,H306,TRUE,_xll.ohTrigger(RecalcTrigger,Trigger3M)),NA())</f>
        <v>-1.6993232120712891E-3</v>
      </c>
      <c r="L306" s="44">
        <f>IFERROR(_xll.qlIndexFixing(Index6M,$H306,TRUE,_xll.ohTrigger(RecalcTrigger,Trigger6M)),NA())</f>
        <v>-4.2725154047723379E-4</v>
      </c>
      <c r="M306" s="183">
        <f>IFERROR(_xll.qlIndexFixing(Index1Y,$H306,TRUE,_xll.ohTrigger(RecalcTrigger,Trigger1Y)),NA())</f>
        <v>1.1596535103364531E-3</v>
      </c>
      <c r="N306" s="182">
        <f>IFERROR(_xll.qlIndexFixing(ONIndex1M,I306,TRUE,_xll.ohTrigger(RecalcTrigger,Trigger1M)),NA())</f>
        <v>-2.6987056267291365E-3</v>
      </c>
      <c r="O306" s="44">
        <f>IFERROR(_xll.qlIndexFixing(ONIndex3M,I306,TRUE,_xll.ohTrigger(RecalcTrigger,Trigger3M)),NA())</f>
        <v>-1.8373499142265715E-3</v>
      </c>
      <c r="P306" s="44">
        <f>IFERROR(_xll.qlIndexFixing(ONIndex6M,I306,TRUE,_xll.ohTrigger(RecalcTrigger,Trigger6M)),NA())</f>
        <v>-7.6851317027504251E-4</v>
      </c>
      <c r="Q306" s="183">
        <f>IFERROR(_xll.qlIndexFixing(ONIndex1Y,I306,TRUE,_xll.ohTrigger(RecalcTrigger,Trigger1Y)),NA())</f>
        <v>4.7577057885384022E-4</v>
      </c>
    </row>
    <row r="307" spans="2:17" x14ac:dyDescent="0.2">
      <c r="B307" s="39" t="s">
        <v>17</v>
      </c>
      <c r="D307" s="42">
        <f>_xll.qlCalendarAdvance(Calendar,$D306,B307,"f",FALSE)</f>
        <v>42787</v>
      </c>
      <c r="E307" s="177">
        <f>_xll.qlInterestRateIndexValueDate(IndexON,D307)</f>
        <v>42787</v>
      </c>
      <c r="F307" s="193">
        <f>IFERROR(_xll.qlIndexFixing(IndexON,D307,TRUE,_xll.ohTrigger(RecalcTrigger,TriggerON)),NA())</f>
        <v>-2.9249027499611557E-3</v>
      </c>
      <c r="H307" s="42">
        <f>_xll.qlCalendarAdvance(Calendar,$H306,B307,"f",FALSE)</f>
        <v>42787</v>
      </c>
      <c r="I307" s="177">
        <f>_xll.qlInterestRateIndexValueDate(Index1M,$H307)</f>
        <v>42789</v>
      </c>
      <c r="J307" s="182">
        <f>IFERROR(_xll.qlIndexFixing(Index1M,$H307,TRUE,_xll.ohTrigger(RecalcTrigger,Trigger1M)),NA())</f>
        <v>-2.6791531874686175E-3</v>
      </c>
      <c r="K307" s="44">
        <f>IFERROR(_xll.qlIndexFixing(Index3M,H307,TRUE,_xll.ohTrigger(RecalcTrigger,Trigger3M)),NA())</f>
        <v>-1.6959980098449126E-3</v>
      </c>
      <c r="L307" s="44">
        <f>IFERROR(_xll.qlIndexFixing(Index6M,$H307,TRUE,_xll.ohTrigger(RecalcTrigger,Trigger6M)),NA())</f>
        <v>-4.244925919448382E-4</v>
      </c>
      <c r="M307" s="183">
        <f>IFERROR(_xll.qlIndexFixing(Index1Y,$H307,TRUE,_xll.ohTrigger(RecalcTrigger,Trigger1Y)),NA())</f>
        <v>1.1641584838143284E-3</v>
      </c>
      <c r="N307" s="182">
        <f>IFERROR(_xll.qlIndexFixing(ONIndex1M,I307,TRUE,_xll.ohTrigger(RecalcTrigger,Trigger1M)),NA())</f>
        <v>-2.6955592024080488E-3</v>
      </c>
      <c r="O307" s="44">
        <f>IFERROR(_xll.qlIndexFixing(ONIndex3M,I307,TRUE,_xll.ohTrigger(RecalcTrigger,Trigger3M)),NA())</f>
        <v>-1.8318351200319327E-3</v>
      </c>
      <c r="P307" s="44">
        <f>IFERROR(_xll.qlIndexFixing(ONIndex6M,I307,TRUE,_xll.ohTrigger(RecalcTrigger,Trigger6M)),NA())</f>
        <v>-7.7549211092708958E-4</v>
      </c>
      <c r="Q307" s="183">
        <f>IFERROR(_xll.qlIndexFixing(ONIndex1Y,I307,TRUE,_xll.ohTrigger(RecalcTrigger,Trigger1Y)),NA())</f>
        <v>4.9709222594174207E-4</v>
      </c>
    </row>
    <row r="308" spans="2:17" x14ac:dyDescent="0.2">
      <c r="B308" s="39" t="s">
        <v>17</v>
      </c>
      <c r="D308" s="42">
        <f>_xll.qlCalendarAdvance(Calendar,$D307,B308,"f",FALSE)</f>
        <v>42788</v>
      </c>
      <c r="E308" s="177">
        <f>_xll.qlInterestRateIndexValueDate(IndexON,D308)</f>
        <v>42788</v>
      </c>
      <c r="F308" s="193">
        <f>IFERROR(_xll.qlIndexFixing(IndexON,D308,TRUE,_xll.ohTrigger(RecalcTrigger,TriggerON)),NA())</f>
        <v>-2.925188388194222E-3</v>
      </c>
      <c r="H308" s="42">
        <f>_xll.qlCalendarAdvance(Calendar,$H307,B308,"f",FALSE)</f>
        <v>42788</v>
      </c>
      <c r="I308" s="177">
        <f>_xll.qlInterestRateIndexValueDate(Index1M,$H308)</f>
        <v>42790</v>
      </c>
      <c r="J308" s="182">
        <f>IFERROR(_xll.qlIndexFixing(Index1M,$H308,TRUE,_xll.ohTrigger(RecalcTrigger,Trigger1M)),NA())</f>
        <v>-2.6774329340674618E-3</v>
      </c>
      <c r="K308" s="44">
        <f>IFERROR(_xll.qlIndexFixing(Index3M,H308,TRUE,_xll.ohTrigger(RecalcTrigger,Trigger3M)),NA())</f>
        <v>-1.692669097683705E-3</v>
      </c>
      <c r="L308" s="44">
        <f>IFERROR(_xll.qlIndexFixing(Index6M,$H308,TRUE,_xll.ohTrigger(RecalcTrigger,Trigger6M)),NA())</f>
        <v>-4.2172224763353653E-4</v>
      </c>
      <c r="M308" s="183">
        <f>IFERROR(_xll.qlIndexFixing(Index1Y,$H308,TRUE,_xll.ohTrigger(RecalcTrigger,Trigger1Y)),NA())</f>
        <v>1.1737889675566741E-3</v>
      </c>
      <c r="N308" s="182">
        <f>IFERROR(_xll.qlIndexFixing(ONIndex1M,I308,TRUE,_xll.ohTrigger(RecalcTrigger,Trigger1M)),NA())</f>
        <v>-2.6939551863680578E-3</v>
      </c>
      <c r="O308" s="44">
        <f>IFERROR(_xll.qlIndexFixing(ONIndex3M,I308,TRUE,_xll.ohTrigger(RecalcTrigger,Trigger3M)),NA())</f>
        <v>-1.8290084387828642E-3</v>
      </c>
      <c r="P308" s="44">
        <f>IFERROR(_xll.qlIndexFixing(ONIndex6M,I308,TRUE,_xll.ohTrigger(RecalcTrigger,Trigger6M)),NA())</f>
        <v>-7.774801150484123E-4</v>
      </c>
      <c r="Q308" s="183">
        <f>IFERROR(_xll.qlIndexFixing(ONIndex1Y,I308,TRUE,_xll.ohTrigger(RecalcTrigger,Trigger1Y)),NA())</f>
        <v>5.0800877816392642E-4</v>
      </c>
    </row>
    <row r="309" spans="2:17" x14ac:dyDescent="0.2">
      <c r="B309" s="39" t="s">
        <v>17</v>
      </c>
      <c r="D309" s="42">
        <f>_xll.qlCalendarAdvance(Calendar,$D308,B309,"f",FALSE)</f>
        <v>42789</v>
      </c>
      <c r="E309" s="177">
        <f>_xll.qlInterestRateIndexValueDate(IndexON,D309)</f>
        <v>42789</v>
      </c>
      <c r="F309" s="193">
        <f>IFERROR(_xll.qlIndexFixing(IndexON,D309,TRUE,_xll.ohTrigger(RecalcTrigger,TriggerON)),NA())</f>
        <v>-2.9253708164667103E-3</v>
      </c>
      <c r="H309" s="42">
        <f>_xll.qlCalendarAdvance(Calendar,$H308,B309,"f",FALSE)</f>
        <v>42789</v>
      </c>
      <c r="I309" s="177">
        <f>_xll.qlInterestRateIndexValueDate(Index1M,$H309)</f>
        <v>42793</v>
      </c>
      <c r="J309" s="182">
        <f>IFERROR(_xll.qlIndexFixing(Index1M,$H309,TRUE,_xll.ohTrigger(RecalcTrigger,Trigger1M)),NA())</f>
        <v>-2.6721987847906042E-3</v>
      </c>
      <c r="K309" s="44">
        <f>IFERROR(_xll.qlIndexFixing(Index3M,H309,TRUE,_xll.ohTrigger(RecalcTrigger,Trigger3M)),NA())</f>
        <v>-1.6793690411243734E-3</v>
      </c>
      <c r="L309" s="44">
        <f>IFERROR(_xll.qlIndexFixing(Index6M,$H309,TRUE,_xll.ohTrigger(RecalcTrigger,Trigger6M)),NA())</f>
        <v>-4.1251359214072191E-4</v>
      </c>
      <c r="M309" s="183">
        <f>IFERROR(_xll.qlIndexFixing(Index1Y,$H309,TRUE,_xll.ohTrigger(RecalcTrigger,Trigger1Y)),NA())</f>
        <v>1.1821207081416539E-3</v>
      </c>
      <c r="N309" s="182">
        <f>IFERROR(_xll.qlIndexFixing(ONIndex1M,I309,TRUE,_xll.ohTrigger(RecalcTrigger,Trigger1M)),NA())</f>
        <v>-2.692338780398984E-3</v>
      </c>
      <c r="O309" s="44">
        <f>IFERROR(_xll.qlIndexFixing(ONIndex3M,I309,TRUE,_xll.ohTrigger(RecalcTrigger,Trigger3M)),NA())</f>
        <v>-1.8261427933019547E-3</v>
      </c>
      <c r="P309" s="44">
        <f>IFERROR(_xll.qlIndexFixing(ONIndex6M,I309,TRUE,_xll.ohTrigger(RecalcTrigger,Trigger6M)),NA())</f>
        <v>-7.7855508476165625E-4</v>
      </c>
      <c r="Q309" s="183">
        <f>IFERROR(_xll.qlIndexFixing(ONIndex1Y,I309,TRUE,_xll.ohTrigger(RecalcTrigger,Trigger1Y)),NA())</f>
        <v>5.1907963215747088E-4</v>
      </c>
    </row>
    <row r="310" spans="2:17" x14ac:dyDescent="0.2">
      <c r="B310" s="39" t="s">
        <v>17</v>
      </c>
      <c r="D310" s="42">
        <f>_xll.qlCalendarAdvance(Calendar,$D309,B310,"f",FALSE)</f>
        <v>42790</v>
      </c>
      <c r="E310" s="177">
        <f>_xll.qlInterestRateIndexValueDate(IndexON,D310)</f>
        <v>42790</v>
      </c>
      <c r="F310" s="193">
        <f>IFERROR(_xll.qlIndexFixing(IndexON,D310,TRUE,_xll.ohTrigger(RecalcTrigger,TriggerON)),NA())</f>
        <v>-2.9253632968817556E-3</v>
      </c>
      <c r="H310" s="42">
        <f>_xll.qlCalendarAdvance(Calendar,$H309,B310,"f",FALSE)</f>
        <v>42790</v>
      </c>
      <c r="I310" s="177">
        <f>_xll.qlInterestRateIndexValueDate(Index1M,$H310)</f>
        <v>42794</v>
      </c>
      <c r="J310" s="182">
        <f>IFERROR(_xll.qlIndexFixing(Index1M,$H310,TRUE,_xll.ohTrigger(RecalcTrigger,Trigger1M)),NA())</f>
        <v>-2.6676338193556345E-3</v>
      </c>
      <c r="K310" s="44">
        <f>IFERROR(_xll.qlIndexFixing(Index3M,H310,TRUE,_xll.ohTrigger(RecalcTrigger,Trigger3M)),NA())</f>
        <v>-1.6744064324263246E-3</v>
      </c>
      <c r="L310" s="44">
        <f>IFERROR(_xll.qlIndexFixing(Index6M,$H310,TRUE,_xll.ohTrigger(RecalcTrigger,Trigger6M)),NA())</f>
        <v>-4.0806926869346488E-4</v>
      </c>
      <c r="M310" s="183">
        <f>IFERROR(_xll.qlIndexFixing(Index1Y,$H310,TRUE,_xll.ohTrigger(RecalcTrigger,Trigger1Y)),NA())</f>
        <v>1.1865949001619272E-3</v>
      </c>
      <c r="N310" s="182">
        <f>IFERROR(_xll.qlIndexFixing(ONIndex1M,I310,TRUE,_xll.ohTrigger(RecalcTrigger,Trigger1M)),NA())</f>
        <v>-2.6907099997286466E-3</v>
      </c>
      <c r="O310" s="44">
        <f>IFERROR(_xll.qlIndexFixing(ONIndex3M,I310,TRUE,_xll.ohTrigger(RecalcTrigger,Trigger3M)),NA())</f>
        <v>-1.8232380456595365E-3</v>
      </c>
      <c r="P310" s="44">
        <f>IFERROR(_xll.qlIndexFixing(ONIndex6M,I310,TRUE,_xll.ohTrigger(RecalcTrigger,Trigger6M)),NA())</f>
        <v>-7.7870858861128767E-4</v>
      </c>
      <c r="Q310" s="183">
        <f>IFERROR(_xll.qlIndexFixing(ONIndex1Y,I310,TRUE,_xll.ohTrigger(RecalcTrigger,Trigger1Y)),NA())</f>
        <v>5.303054897609627E-4</v>
      </c>
    </row>
    <row r="311" spans="2:17" x14ac:dyDescent="0.2">
      <c r="B311" s="39" t="s">
        <v>17</v>
      </c>
      <c r="D311" s="42">
        <f>_xll.qlCalendarAdvance(Calendar,$D310,B311,"f",FALSE)</f>
        <v>42793</v>
      </c>
      <c r="E311" s="177">
        <f>_xll.qlInterestRateIndexValueDate(IndexON,D311)</f>
        <v>42793</v>
      </c>
      <c r="F311" s="193">
        <f>IFERROR(_xll.qlIndexFixing(IndexON,D311,TRUE,_xll.ohTrigger(RecalcTrigger,TriggerON)),NA())</f>
        <v>-2.9250501442978916E-3</v>
      </c>
      <c r="H311" s="42">
        <f>_xll.qlCalendarAdvance(Calendar,$H310,B311,"f",FALSE)</f>
        <v>42793</v>
      </c>
      <c r="I311" s="177">
        <f>_xll.qlInterestRateIndexValueDate(Index1M,$H311)</f>
        <v>42795</v>
      </c>
      <c r="J311" s="182">
        <f>IFERROR(_xll.qlIndexFixing(Index1M,$H311,TRUE,_xll.ohTrigger(RecalcTrigger,Trigger1M)),NA())</f>
        <v>-2.6639384974941845E-3</v>
      </c>
      <c r="K311" s="44">
        <f>IFERROR(_xll.qlIndexFixing(Index3M,H311,TRUE,_xll.ohTrigger(RecalcTrigger,Trigger3M)),NA())</f>
        <v>-1.6710856772945801E-3</v>
      </c>
      <c r="L311" s="44">
        <f>IFERROR(_xll.qlIndexFixing(Index6M,$H311,TRUE,_xll.ohTrigger(RecalcTrigger,Trigger6M)),NA())</f>
        <v>-4.0522576508784518E-4</v>
      </c>
      <c r="M311" s="183">
        <f>IFERROR(_xll.qlIndexFixing(Index1Y,$H311,TRUE,_xll.ohTrigger(RecalcTrigger,Trigger1Y)),NA())</f>
        <v>1.191061760690513E-3</v>
      </c>
      <c r="N311" s="182">
        <f>IFERROR(_xll.qlIndexFixing(ONIndex1M,I311,TRUE,_xll.ohTrigger(RecalcTrigger,Trigger1M)),NA())</f>
        <v>-2.6873912049296678E-3</v>
      </c>
      <c r="O311" s="44">
        <f>IFERROR(_xll.qlIndexFixing(ONIndex3M,I311,TRUE,_xll.ohTrigger(RecalcTrigger,Trigger3M)),NA())</f>
        <v>-1.8172883464329104E-3</v>
      </c>
      <c r="P311" s="44">
        <f>IFERROR(_xll.qlIndexFixing(ONIndex6M,I311,TRUE,_xll.ohTrigger(RecalcTrigger,Trigger6M)),NA())</f>
        <v>-7.7590021481110938E-4</v>
      </c>
      <c r="Q311" s="183">
        <f>IFERROR(_xll.qlIndexFixing(ONIndex1Y,I311,TRUE,_xll.ohTrigger(RecalcTrigger,Trigger1Y)),NA())</f>
        <v>5.5327824441953055E-4</v>
      </c>
    </row>
    <row r="312" spans="2:17" x14ac:dyDescent="0.2">
      <c r="B312" s="39" t="s">
        <v>17</v>
      </c>
      <c r="D312" s="42">
        <f>_xll.qlCalendarAdvance(Calendar,$D311,B312,"f",FALSE)</f>
        <v>42794</v>
      </c>
      <c r="E312" s="177">
        <f>_xll.qlInterestRateIndexValueDate(IndexON,D312)</f>
        <v>42794</v>
      </c>
      <c r="F312" s="193">
        <f>IFERROR(_xll.qlIndexFixing(IndexON,D312,TRUE,_xll.ohTrigger(RecalcTrigger,TriggerON)),NA())</f>
        <v>-2.9247028076184733E-3</v>
      </c>
      <c r="H312" s="42">
        <f>_xll.qlCalendarAdvance(Calendar,$H311,B312,"f",FALSE)</f>
        <v>42794</v>
      </c>
      <c r="I312" s="177">
        <f>_xll.qlInterestRateIndexValueDate(Index1M,$H312)</f>
        <v>42796</v>
      </c>
      <c r="J312" s="182">
        <f>IFERROR(_xll.qlIndexFixing(Index1M,$H312,TRUE,_xll.ohTrigger(RecalcTrigger,Trigger1M)),NA())</f>
        <v>-2.6630709050107226E-3</v>
      </c>
      <c r="K312" s="44">
        <f>IFERROR(_xll.qlIndexFixing(Index3M,H312,TRUE,_xll.ohTrigger(RecalcTrigger,Trigger3M)),NA())</f>
        <v>-1.6677658557321445E-3</v>
      </c>
      <c r="L312" s="44">
        <f>IFERROR(_xll.qlIndexFixing(Index6M,$H312,TRUE,_xll.ohTrigger(RecalcTrigger,Trigger6M)),NA())</f>
        <v>-4.0059134901152069E-4</v>
      </c>
      <c r="M312" s="183">
        <f>IFERROR(_xll.qlIndexFixing(Index1Y,$H312,TRUE,_xll.ohTrigger(RecalcTrigger,Trigger1Y)),NA())</f>
        <v>1.1955208931928797E-3</v>
      </c>
      <c r="N312" s="182">
        <f>IFERROR(_xll.qlIndexFixing(ONIndex1M,I312,TRUE,_xll.ohTrigger(RecalcTrigger,Trigger1M)),NA())</f>
        <v>-2.6840714381881625E-3</v>
      </c>
      <c r="O312" s="44">
        <f>IFERROR(_xll.qlIndexFixing(ONIndex3M,I312,TRUE,_xll.ohTrigger(RecalcTrigger,Trigger3M)),NA())</f>
        <v>-1.8112252750013269E-3</v>
      </c>
      <c r="P312" s="44">
        <f>IFERROR(_xll.qlIndexFixing(ONIndex6M,I312,TRUE,_xll.ohTrigger(RecalcTrigger,Trigger6M)),NA())</f>
        <v>-7.6993931998003973E-4</v>
      </c>
      <c r="Q312" s="183">
        <f>IFERROR(_xll.qlIndexFixing(ONIndex1Y,I312,TRUE,_xll.ohTrigger(RecalcTrigger,Trigger1Y)),NA())</f>
        <v>5.7677299800218407E-4</v>
      </c>
    </row>
    <row r="313" spans="2:17" x14ac:dyDescent="0.2">
      <c r="B313" s="39" t="s">
        <v>17</v>
      </c>
      <c r="D313" s="42">
        <f>_xll.qlCalendarAdvance(Calendar,$D312,B313,"f",FALSE)</f>
        <v>42795</v>
      </c>
      <c r="E313" s="177">
        <f>_xll.qlInterestRateIndexValueDate(IndexON,D313)</f>
        <v>42795</v>
      </c>
      <c r="F313" s="193">
        <f>IFERROR(_xll.qlIndexFixing(IndexON,D313,TRUE,_xll.ohTrigger(RecalcTrigger,TriggerON)),NA())</f>
        <v>-2.924246774687056E-3</v>
      </c>
      <c r="H313" s="42">
        <f>_xll.qlCalendarAdvance(Calendar,$H312,B313,"f",FALSE)</f>
        <v>42795</v>
      </c>
      <c r="I313" s="177">
        <f>_xll.qlInterestRateIndexValueDate(Index1M,$H313)</f>
        <v>42797</v>
      </c>
      <c r="J313" s="182">
        <f>IFERROR(_xll.qlIndexFixing(Index1M,$H313,TRUE,_xll.ohTrigger(RecalcTrigger,Trigger1M)),NA())</f>
        <v>-2.6621992191058139E-3</v>
      </c>
      <c r="K313" s="44">
        <f>IFERROR(_xll.qlIndexFixing(Index3M,H313,TRUE,_xll.ohTrigger(RecalcTrigger,Trigger3M)),NA())</f>
        <v>-1.6612273230544108E-3</v>
      </c>
      <c r="L313" s="44">
        <f>IFERROR(_xll.qlIndexFixing(Index6M,$H313,TRUE,_xll.ohTrigger(RecalcTrigger,Trigger6M)),NA())</f>
        <v>-3.9854833413251455E-4</v>
      </c>
      <c r="M313" s="183">
        <f>IFERROR(_xll.qlIndexFixing(Index1Y,$H313,TRUE,_xll.ohTrigger(RecalcTrigger,Trigger1Y)),NA())</f>
        <v>1.2052472697278473E-3</v>
      </c>
      <c r="N313" s="182">
        <f>IFERROR(_xll.qlIndexFixing(ONIndex1M,I313,TRUE,_xll.ohTrigger(RecalcTrigger,Trigger1M)),NA())</f>
        <v>-2.6823810149467775E-3</v>
      </c>
      <c r="O313" s="44">
        <f>IFERROR(_xll.qlIndexFixing(ONIndex3M,I313,TRUE,_xll.ohTrigger(RecalcTrigger,Trigger3M)),NA())</f>
        <v>-1.8081229475264138E-3</v>
      </c>
      <c r="P313" s="44">
        <f>IFERROR(_xll.qlIndexFixing(ONIndex6M,I313,TRUE,_xll.ohTrigger(RecalcTrigger,Trigger6M)),NA())</f>
        <v>-7.6535902515662002E-4</v>
      </c>
      <c r="Q313" s="183">
        <f>IFERROR(_xll.qlIndexFixing(ONIndex1Y,I313,TRUE,_xll.ohTrigger(RecalcTrigger,Trigger1Y)),NA())</f>
        <v>5.8878440467147186E-4</v>
      </c>
    </row>
    <row r="314" spans="2:17" x14ac:dyDescent="0.2">
      <c r="B314" s="39" t="s">
        <v>17</v>
      </c>
      <c r="D314" s="42">
        <f>_xll.qlCalendarAdvance(Calendar,$D313,B314,"f",FALSE)</f>
        <v>42796</v>
      </c>
      <c r="E314" s="177">
        <f>_xll.qlInterestRateIndexValueDate(IndexON,D314)</f>
        <v>42796</v>
      </c>
      <c r="F314" s="193">
        <f>IFERROR(_xll.qlIndexFixing(IndexON,D314,TRUE,_xll.ohTrigger(RecalcTrigger,TriggerON)),NA())</f>
        <v>-2.9236811309951705E-3</v>
      </c>
      <c r="H314" s="42">
        <f>_xll.qlCalendarAdvance(Calendar,$H313,B314,"f",FALSE)</f>
        <v>42796</v>
      </c>
      <c r="I314" s="177">
        <f>_xll.qlInterestRateIndexValueDate(Index1M,$H314)</f>
        <v>42800</v>
      </c>
      <c r="J314" s="182">
        <f>IFERROR(_xll.qlIndexFixing(Index1M,$H314,TRUE,_xll.ohTrigger(RecalcTrigger,Trigger1M)),NA())</f>
        <v>-2.6566556204611668E-3</v>
      </c>
      <c r="K314" s="44">
        <f>IFERROR(_xll.qlIndexFixing(Index3M,H314,TRUE,_xll.ohTrigger(RecalcTrigger,Trigger3M)),NA())</f>
        <v>-1.6545092009816853E-3</v>
      </c>
      <c r="L314" s="44">
        <f>IFERROR(_xll.qlIndexFixing(Index6M,$H314,TRUE,_xll.ohTrigger(RecalcTrigger,Trigger6M)),NA())</f>
        <v>-3.904790484450346E-4</v>
      </c>
      <c r="M314" s="183">
        <f>IFERROR(_xll.qlIndexFixing(Index1Y,$H314,TRUE,_xll.ohTrigger(RecalcTrigger,Trigger1Y)),NA())</f>
        <v>1.2132721402457599E-3</v>
      </c>
      <c r="N314" s="182">
        <f>IFERROR(_xll.qlIndexFixing(ONIndex1M,I314,TRUE,_xll.ohTrigger(RecalcTrigger,Trigger1M)),NA())</f>
        <v>-2.6806783092903075E-3</v>
      </c>
      <c r="O314" s="44">
        <f>IFERROR(_xll.qlIndexFixing(ONIndex3M,I314,TRUE,_xll.ohTrigger(RecalcTrigger,Trigger3M)),NA())</f>
        <v>-1.8049806904318899E-3</v>
      </c>
      <c r="P314" s="44">
        <f>IFERROR(_xll.qlIndexFixing(ONIndex6M,I314,TRUE,_xll.ohTrigger(RecalcTrigger,Trigger6M)),NA())</f>
        <v>-7.59806676735586E-4</v>
      </c>
      <c r="Q314" s="183">
        <f>IFERROR(_xll.qlIndexFixing(ONIndex1Y,I314,TRUE,_xll.ohTrigger(RecalcTrigger,Trigger1Y)),NA())</f>
        <v>6.0095502718127136E-4</v>
      </c>
    </row>
    <row r="315" spans="2:17" x14ac:dyDescent="0.2">
      <c r="B315" s="39" t="s">
        <v>17</v>
      </c>
      <c r="D315" s="42">
        <f>_xll.qlCalendarAdvance(Calendar,$D314,B315,"f",FALSE)</f>
        <v>42797</v>
      </c>
      <c r="E315" s="177">
        <f>_xll.qlInterestRateIndexValueDate(IndexON,D315)</f>
        <v>42797</v>
      </c>
      <c r="F315" s="193">
        <f>IFERROR(_xll.qlIndexFixing(IndexON,D315,TRUE,_xll.ohTrigger(RecalcTrigger,TriggerON)),NA())</f>
        <v>-2.9221561824810394E-3</v>
      </c>
      <c r="H315" s="42">
        <f>_xll.qlCalendarAdvance(Calendar,$H314,B315,"f",FALSE)</f>
        <v>42797</v>
      </c>
      <c r="I315" s="177">
        <f>_xll.qlInterestRateIndexValueDate(Index1M,$H315)</f>
        <v>42801</v>
      </c>
      <c r="J315" s="182">
        <f>IFERROR(_xll.qlIndexFixing(Index1M,$H315,TRUE,_xll.ohTrigger(RecalcTrigger,Trigger1M)),NA())</f>
        <v>-2.6547836040663642E-3</v>
      </c>
      <c r="K315" s="44">
        <f>IFERROR(_xll.qlIndexFixing(Index3M,H315,TRUE,_xll.ohTrigger(RecalcTrigger,Trigger3M)),NA())</f>
        <v>-1.6512040566456403E-3</v>
      </c>
      <c r="L315" s="44">
        <f>IFERROR(_xll.qlIndexFixing(Index6M,$H315,TRUE,_xll.ohTrigger(RecalcTrigger,Trigger6M)),NA())</f>
        <v>-3.8741735089476358E-4</v>
      </c>
      <c r="M315" s="183">
        <f>IFERROR(_xll.qlIndexFixing(Index1Y,$H315,TRUE,_xll.ohTrigger(RecalcTrigger,Trigger1Y)),NA())</f>
        <v>1.2176866125924435E-3</v>
      </c>
      <c r="N315" s="182">
        <f>IFERROR(_xll.qlIndexFixing(ONIndex1M,I315,TRUE,_xll.ohTrigger(RecalcTrigger,Trigger1M)),NA())</f>
        <v>-2.6789633364465715E-3</v>
      </c>
      <c r="O315" s="44">
        <f>IFERROR(_xll.qlIndexFixing(ONIndex3M,I315,TRUE,_xll.ohTrigger(RecalcTrigger,Trigger3M)),NA())</f>
        <v>-1.8017983655482794E-3</v>
      </c>
      <c r="P315" s="44">
        <f>IFERROR(_xll.qlIndexFixing(ONIndex6M,I315,TRUE,_xll.ohTrigger(RecalcTrigger,Trigger6M)),NA())</f>
        <v>-7.5327384330137193E-4</v>
      </c>
      <c r="Q315" s="183">
        <f>IFERROR(_xll.qlIndexFixing(ONIndex1Y,I315,TRUE,_xll.ohTrigger(RecalcTrigger,Trigger1Y)),NA())</f>
        <v>6.1328556768991405E-4</v>
      </c>
    </row>
    <row r="316" spans="2:17" x14ac:dyDescent="0.2">
      <c r="B316" s="39" t="s">
        <v>17</v>
      </c>
      <c r="D316" s="42">
        <f>_xll.qlCalendarAdvance(Calendar,$D315,B316,"f",FALSE)</f>
        <v>42800</v>
      </c>
      <c r="E316" s="177">
        <f>_xll.qlInterestRateIndexValueDate(IndexON,D316)</f>
        <v>42800</v>
      </c>
      <c r="F316" s="193">
        <f>IFERROR(_xll.qlIndexFixing(IndexON,D316,TRUE,_xll.ohTrigger(RecalcTrigger,TriggerON)),NA())</f>
        <v>-2.9203041600922575E-3</v>
      </c>
      <c r="H316" s="42">
        <f>_xll.qlCalendarAdvance(Calendar,$H315,B316,"f",FALSE)</f>
        <v>42800</v>
      </c>
      <c r="I316" s="177">
        <f>_xll.qlInterestRateIndexValueDate(Index1M,$H316)</f>
        <v>42802</v>
      </c>
      <c r="J316" s="182">
        <f>IFERROR(_xll.qlIndexFixing(Index1M,$H316,TRUE,_xll.ohTrigger(RecalcTrigger,Trigger1M)),NA())</f>
        <v>-2.6509198175770558E-3</v>
      </c>
      <c r="K316" s="44">
        <f>IFERROR(_xll.qlIndexFixing(Index3M,H316,TRUE,_xll.ohTrigger(RecalcTrigger,Trigger3M)),NA())</f>
        <v>-1.6479038796526541E-3</v>
      </c>
      <c r="L316" s="44">
        <f>IFERROR(_xll.qlIndexFixing(Index6M,$H316,TRUE,_xll.ohTrigger(RecalcTrigger,Trigger6M)),NA())</f>
        <v>-3.8431606886792639E-4</v>
      </c>
      <c r="M316" s="183">
        <f>IFERROR(_xll.qlIndexFixing(Index1Y,$H316,TRUE,_xll.ohTrigger(RecalcTrigger,Trigger1Y)),NA())</f>
        <v>1.222090934499734E-3</v>
      </c>
      <c r="N316" s="182">
        <f>IFERROR(_xll.qlIndexFixing(ONIndex1M,I316,TRUE,_xll.ohTrigger(RecalcTrigger,Trigger1M)),NA())</f>
        <v>-2.6754726937783246E-3</v>
      </c>
      <c r="O316" s="44">
        <f>IFERROR(_xll.qlIndexFixing(ONIndex3M,I316,TRUE,_xll.ohTrigger(RecalcTrigger,Trigger3M)),NA())</f>
        <v>-1.7952905140372621E-3</v>
      </c>
      <c r="P316" s="44">
        <f>IFERROR(_xll.qlIndexFixing(ONIndex6M,I316,TRUE,_xll.ohTrigger(RecalcTrigger,Trigger6M)),NA())</f>
        <v>-7.3689622775763297E-4</v>
      </c>
      <c r="Q316" s="183">
        <f>IFERROR(_xll.qlIndexFixing(ONIndex1Y,I316,TRUE,_xll.ohTrigger(RecalcTrigger,Trigger1Y)),NA())</f>
        <v>6.3848435085667177E-4</v>
      </c>
    </row>
    <row r="317" spans="2:17" x14ac:dyDescent="0.2">
      <c r="B317" s="39" t="s">
        <v>17</v>
      </c>
      <c r="D317" s="42">
        <f>_xll.qlCalendarAdvance(Calendar,$D316,B317,"f",FALSE)</f>
        <v>42801</v>
      </c>
      <c r="E317" s="177">
        <f>_xll.qlInterestRateIndexValueDate(IndexON,D317)</f>
        <v>42801</v>
      </c>
      <c r="F317" s="193">
        <f>IFERROR(_xll.qlIndexFixing(IndexON,D317,TRUE,_xll.ohTrigger(RecalcTrigger,TriggerON)),NA())</f>
        <v>-2.919176746249974E-3</v>
      </c>
      <c r="H317" s="42">
        <f>_xll.qlCalendarAdvance(Calendar,$H316,B317,"f",FALSE)</f>
        <v>42801</v>
      </c>
      <c r="I317" s="177">
        <f>_xll.qlInterestRateIndexValueDate(Index1M,$H317)</f>
        <v>42803</v>
      </c>
      <c r="J317" s="182">
        <f>IFERROR(_xll.qlIndexFixing(Index1M,$H317,TRUE,_xll.ohTrigger(RecalcTrigger,Trigger1M)),NA())</f>
        <v>-2.6500095975538762E-3</v>
      </c>
      <c r="K317" s="44">
        <f>IFERROR(_xll.qlIndexFixing(Index3M,H317,TRUE,_xll.ohTrigger(RecalcTrigger,Trigger3M)),NA())</f>
        <v>-1.644609357307722E-3</v>
      </c>
      <c r="L317" s="44">
        <f>IFERROR(_xll.qlIndexFixing(Index6M,$H317,TRUE,_xll.ohTrigger(RecalcTrigger,Trigger6M)),NA())</f>
        <v>-3.7879376760736026E-4</v>
      </c>
      <c r="M317" s="183">
        <f>IFERROR(_xll.qlIndexFixing(Index1Y,$H317,TRUE,_xll.ohTrigger(RecalcTrigger,Trigger1Y)),NA())</f>
        <v>1.2264846950312506E-3</v>
      </c>
      <c r="N317" s="182">
        <f>IFERROR(_xll.qlIndexFixing(ONIndex1M,I317,TRUE,_xll.ohTrigger(RecalcTrigger,Trigger1M)),NA())</f>
        <v>-2.6719810825914792E-3</v>
      </c>
      <c r="O317" s="44">
        <f>IFERROR(_xll.qlIndexFixing(ONIndex3M,I317,TRUE,_xll.ohTrigger(RecalcTrigger,Trigger3M)),NA())</f>
        <v>-1.7886656302490422E-3</v>
      </c>
      <c r="P317" s="44">
        <f>IFERROR(_xll.qlIndexFixing(ONIndex6M,I317,TRUE,_xll.ohTrigger(RecalcTrigger,Trigger6M)),NA())</f>
        <v>-7.1716903164098511E-4</v>
      </c>
      <c r="Q317" s="183">
        <f>IFERROR(_xll.qlIndexFixing(ONIndex1Y,I317,TRUE,_xll.ohTrigger(RecalcTrigger,Trigger1Y)),NA())</f>
        <v>6.6422094968210388E-4</v>
      </c>
    </row>
    <row r="318" spans="2:17" x14ac:dyDescent="0.2">
      <c r="B318" s="39" t="s">
        <v>17</v>
      </c>
      <c r="D318" s="42">
        <f>_xll.qlCalendarAdvance(Calendar,$D317,B318,"f",FALSE)</f>
        <v>42802</v>
      </c>
      <c r="E318" s="177">
        <f>_xll.qlInterestRateIndexValueDate(IndexON,D318)</f>
        <v>42802</v>
      </c>
      <c r="F318" s="193">
        <f>IFERROR(_xll.qlIndexFixing(IndexON,D318,TRUE,_xll.ohTrigger(RecalcTrigger,TriggerON)),NA())</f>
        <v>-2.917934234956121E-3</v>
      </c>
      <c r="H318" s="42">
        <f>_xll.qlCalendarAdvance(Calendar,$H317,B318,"f",FALSE)</f>
        <v>42802</v>
      </c>
      <c r="I318" s="177">
        <f>_xll.qlInterestRateIndexValueDate(Index1M,$H318)</f>
        <v>42804</v>
      </c>
      <c r="J318" s="182">
        <f>IFERROR(_xll.qlIndexFixing(Index1M,$H318,TRUE,_xll.ohTrigger(RecalcTrigger,Trigger1M)),NA())</f>
        <v>-2.6490953193908195E-3</v>
      </c>
      <c r="K318" s="44">
        <f>IFERROR(_xll.qlIndexFixing(Index3M,H318,TRUE,_xll.ohTrigger(RecalcTrigger,Trigger3M)),NA())</f>
        <v>-1.6382011777711558E-3</v>
      </c>
      <c r="L318" s="44">
        <f>IFERROR(_xll.qlIndexFixing(Index6M,$H318,TRUE,_xll.ohTrigger(RecalcTrigger,Trigger6M)),NA())</f>
        <v>-3.7677033934660416E-4</v>
      </c>
      <c r="M318" s="183">
        <f>IFERROR(_xll.qlIndexFixing(Index1Y,$H318,TRUE,_xll.ohTrigger(RecalcTrigger,Trigger1Y)),NA())</f>
        <v>1.2362921983454316E-3</v>
      </c>
      <c r="N318" s="182">
        <f>IFERROR(_xll.qlIndexFixing(ONIndex1M,I318,TRUE,_xll.ohTrigger(RecalcTrigger,Trigger1M)),NA())</f>
        <v>-2.6702050052263004E-3</v>
      </c>
      <c r="O318" s="44">
        <f>IFERROR(_xll.qlIndexFixing(ONIndex3M,I318,TRUE,_xll.ohTrigger(RecalcTrigger,Trigger3M)),NA())</f>
        <v>-1.7852808977947277E-3</v>
      </c>
      <c r="P318" s="44">
        <f>IFERROR(_xll.qlIndexFixing(ONIndex6M,I318,TRUE,_xll.ohTrigger(RecalcTrigger,Trigger6M)),NA())</f>
        <v>-7.0560730242696934E-4</v>
      </c>
      <c r="Q318" s="183">
        <f>IFERROR(_xll.qlIndexFixing(ONIndex1Y,I318,TRUE,_xll.ohTrigger(RecalcTrigger,Trigger1Y)),NA())</f>
        <v>6.773616104016611E-4</v>
      </c>
    </row>
    <row r="319" spans="2:17" x14ac:dyDescent="0.2">
      <c r="B319" s="39" t="s">
        <v>17</v>
      </c>
      <c r="D319" s="42">
        <f>_xll.qlCalendarAdvance(Calendar,$D318,B319,"f",FALSE)</f>
        <v>42803</v>
      </c>
      <c r="E319" s="177">
        <f>_xll.qlInterestRateIndexValueDate(IndexON,D319)</f>
        <v>42803</v>
      </c>
      <c r="F319" s="193">
        <f>IFERROR(_xll.qlIndexFixing(IndexON,D319,TRUE,_xll.ohTrigger(RecalcTrigger,TriggerON)),NA())</f>
        <v>-2.9165757119420377E-3</v>
      </c>
      <c r="H319" s="42">
        <f>_xll.qlCalendarAdvance(Calendar,$H318,B319,"f",FALSE)</f>
        <v>42803</v>
      </c>
      <c r="I319" s="177">
        <f>_xll.qlInterestRateIndexValueDate(Index1M,$H319)</f>
        <v>42807</v>
      </c>
      <c r="J319" s="182">
        <f>IFERROR(_xll.qlIndexFixing(Index1M,$H319,TRUE,_xll.ohTrigger(RecalcTrigger,Trigger1M)),NA())</f>
        <v>-2.6432990040701999E-3</v>
      </c>
      <c r="K319" s="44">
        <f>IFERROR(_xll.qlIndexFixing(Index3M,H319,TRUE,_xll.ohTrigger(RecalcTrigger,Trigger3M)),NA())</f>
        <v>-1.6315017106674611E-3</v>
      </c>
      <c r="L319" s="44">
        <f>IFERROR(_xll.qlIndexFixing(Index6M,$H319,TRUE,_xll.ohTrigger(RecalcTrigger,Trigger6M)),NA())</f>
        <v>-3.6818476017584103E-4</v>
      </c>
      <c r="M319" s="183">
        <f>IFERROR(_xll.qlIndexFixing(Index1Y,$H319,TRUE,_xll.ohTrigger(RecalcTrigger,Trigger1Y)),NA())</f>
        <v>1.2439458326427841E-3</v>
      </c>
      <c r="N319" s="182">
        <f>IFERROR(_xll.qlIndexFixing(ONIndex1M,I319,TRUE,_xll.ohTrigger(RecalcTrigger,Trigger1M)),NA())</f>
        <v>-2.6684167530000025E-3</v>
      </c>
      <c r="O319" s="44">
        <f>IFERROR(_xll.qlIndexFixing(ONIndex3M,I319,TRUE,_xll.ohTrigger(RecalcTrigger,Trigger3M)),NA())</f>
        <v>-1.7818552701731605E-3</v>
      </c>
      <c r="P319" s="44">
        <f>IFERROR(_xll.qlIndexFixing(ONIndex6M,I319,TRUE,_xll.ohTrigger(RecalcTrigger,Trigger6M)),NA())</f>
        <v>-6.9301449990621933E-4</v>
      </c>
      <c r="Q319" s="183">
        <f>IFERROR(_xll.qlIndexFixing(ONIndex1Y,I319,TRUE,_xll.ohTrigger(RecalcTrigger,Trigger1Y)),NA())</f>
        <v>6.9066640119075373E-4</v>
      </c>
    </row>
    <row r="320" spans="2:17" x14ac:dyDescent="0.2">
      <c r="B320" s="39" t="s">
        <v>17</v>
      </c>
      <c r="D320" s="42">
        <f>_xll.qlCalendarAdvance(Calendar,$D319,B320,"f",FALSE)</f>
        <v>42804</v>
      </c>
      <c r="E320" s="177">
        <f>_xll.qlInterestRateIndexValueDate(IndexON,D320)</f>
        <v>42804</v>
      </c>
      <c r="F320" s="193">
        <f>IFERROR(_xll.qlIndexFixing(IndexON,D320,TRUE,_xll.ohTrigger(RecalcTrigger,TriggerON)),NA())</f>
        <v>-2.9134438094047255E-3</v>
      </c>
      <c r="H320" s="42">
        <f>_xll.qlCalendarAdvance(Calendar,$H319,B320,"f",FALSE)</f>
        <v>42804</v>
      </c>
      <c r="I320" s="177">
        <f>_xll.qlInterestRateIndexValueDate(Index1M,$H320)</f>
        <v>42808</v>
      </c>
      <c r="J320" s="182">
        <f>IFERROR(_xll.qlIndexFixing(Index1M,$H320,TRUE,_xll.ohTrigger(RecalcTrigger,Trigger1M)),NA())</f>
        <v>-2.6372254106087822E-3</v>
      </c>
      <c r="K320" s="44">
        <f>IFERROR(_xll.qlIndexFixing(Index3M,H320,TRUE,_xll.ohTrigger(RecalcTrigger,Trigger3M)),NA())</f>
        <v>-1.6282459212802398E-3</v>
      </c>
      <c r="L320" s="44">
        <f>IFERROR(_xll.qlIndexFixing(Index6M,$H320,TRUE,_xll.ohTrigger(RecalcTrigger,Trigger6M)),NA())</f>
        <v>-3.6482740772718049E-4</v>
      </c>
      <c r="M320" s="183">
        <f>IFERROR(_xll.qlIndexFixing(Index1Y,$H320,TRUE,_xll.ohTrigger(RecalcTrigger,Trigger1Y)),NA())</f>
        <v>1.2482805502253597E-3</v>
      </c>
      <c r="N320" s="182">
        <f>IFERROR(_xll.qlIndexFixing(ONIndex1M,I320,TRUE,_xll.ohTrigger(RecalcTrigger,Trigger1M)),NA())</f>
        <v>-2.6666163413402444E-3</v>
      </c>
      <c r="O320" s="44">
        <f>IFERROR(_xll.qlIndexFixing(ONIndex3M,I320,TRUE,_xll.ohTrigger(RecalcTrigger,Trigger3M)),NA())</f>
        <v>-1.7783886090549927E-3</v>
      </c>
      <c r="P320" s="44">
        <f>IFERROR(_xll.qlIndexFixing(ONIndex6M,I320,TRUE,_xll.ohTrigger(RecalcTrigger,Trigger6M)),NA())</f>
        <v>-6.7938219270313738E-4</v>
      </c>
      <c r="Q320" s="183">
        <f>IFERROR(_xll.qlIndexFixing(ONIndex1Y,I320,TRUE,_xll.ohTrigger(RecalcTrigger,Trigger1Y)),NA())</f>
        <v>7.0413602420771326E-4</v>
      </c>
    </row>
    <row r="321" spans="2:17" x14ac:dyDescent="0.2">
      <c r="B321" s="39" t="s">
        <v>17</v>
      </c>
      <c r="D321" s="42">
        <f>_xll.qlCalendarAdvance(Calendar,$D320,B321,"f",FALSE)</f>
        <v>42807</v>
      </c>
      <c r="E321" s="177">
        <f>_xll.qlInterestRateIndexValueDate(IndexON,D321)</f>
        <v>42807</v>
      </c>
      <c r="F321" s="193">
        <f>IFERROR(_xll.qlIndexFixing(IndexON,D321,TRUE,_xll.ohTrigger(RecalcTrigger,TriggerON)),NA())</f>
        <v>-2.9099632135931586E-3</v>
      </c>
      <c r="H321" s="42">
        <f>_xll.qlCalendarAdvance(Calendar,$H320,B321,"f",FALSE)</f>
        <v>42807</v>
      </c>
      <c r="I321" s="177">
        <f>_xll.qlInterestRateIndexValueDate(Index1M,$H321)</f>
        <v>42809</v>
      </c>
      <c r="J321" s="182">
        <f>IFERROR(_xll.qlIndexFixing(Index1M,$H321,TRUE,_xll.ohTrigger(RecalcTrigger,Trigger1M)),NA())</f>
        <v>-2.6362749764056105E-3</v>
      </c>
      <c r="K321" s="44">
        <f>IFERROR(_xll.qlIndexFixing(Index3M,H321,TRUE,_xll.ohTrigger(RecalcTrigger,Trigger3M)),NA())</f>
        <v>-1.6250000004494254E-3</v>
      </c>
      <c r="L321" s="44">
        <f>IFERROR(_xll.qlIndexFixing(Index6M,$H321,TRUE,_xll.ohTrigger(RecalcTrigger,Trigger6M)),NA())</f>
        <v>-3.6142435980133516E-4</v>
      </c>
      <c r="M321" s="183">
        <f>IFERROR(_xll.qlIndexFixing(Index1Y,$H321,TRUE,_xll.ohTrigger(RecalcTrigger,Trigger1Y)),NA())</f>
        <v>1.2526021976015387E-3</v>
      </c>
      <c r="N321" s="182">
        <f>IFERROR(_xll.qlIndexFixing(ONIndex1M,I321,TRUE,_xll.ohTrigger(RecalcTrigger,Trigger1M)),NA())</f>
        <v>-2.6629553650181492E-3</v>
      </c>
      <c r="O321" s="44">
        <f>IFERROR(_xll.qlIndexFixing(ONIndex3M,I321,TRUE,_xll.ohTrigger(RecalcTrigger,Trigger3M)),NA())</f>
        <v>-1.7713091043125573E-3</v>
      </c>
      <c r="P321" s="44">
        <f>IFERROR(_xll.qlIndexFixing(ONIndex6M,I321,TRUE,_xll.ohTrigger(RecalcTrigger,Trigger6M)),NA())</f>
        <v>-6.4860923694620709E-4</v>
      </c>
      <c r="Q321" s="183">
        <f>IFERROR(_xll.qlIndexFixing(ONIndex1Y,I321,TRUE,_xll.ohTrigger(RecalcTrigger,Trigger1Y)),NA())</f>
        <v>7.3162970775086933E-4</v>
      </c>
    </row>
    <row r="322" spans="2:17" x14ac:dyDescent="0.2">
      <c r="B322" s="39" t="s">
        <v>17</v>
      </c>
      <c r="D322" s="42">
        <f>_xll.qlCalendarAdvance(Calendar,$D321,B322,"f",FALSE)</f>
        <v>42808</v>
      </c>
      <c r="E322" s="177">
        <f>_xll.qlInterestRateIndexValueDate(IndexON,D322)</f>
        <v>42808</v>
      </c>
      <c r="F322" s="193">
        <f>IFERROR(_xll.qlIndexFixing(IndexON,D322,TRUE,_xll.ohTrigger(RecalcTrigger,TriggerON)),NA())</f>
        <v>-2.9080109152301858E-3</v>
      </c>
      <c r="H322" s="42">
        <f>_xll.qlCalendarAdvance(Calendar,$H321,B322,"f",FALSE)</f>
        <v>42808</v>
      </c>
      <c r="I322" s="177">
        <f>_xll.qlInterestRateIndexValueDate(Index1M,$H322)</f>
        <v>42810</v>
      </c>
      <c r="J322" s="182">
        <f>IFERROR(_xll.qlIndexFixing(Index1M,$H322,TRUE,_xll.ohTrigger(RecalcTrigger,Trigger1M)),NA())</f>
        <v>-2.6353205168786176E-3</v>
      </c>
      <c r="K322" s="44">
        <f>IFERROR(_xll.qlIndexFixing(Index3M,H322,TRUE,_xll.ohTrigger(RecalcTrigger,Trigger3M)),NA())</f>
        <v>-1.6217645876408892E-3</v>
      </c>
      <c r="L322" s="44">
        <f>IFERROR(_xll.qlIndexFixing(Index6M,$H322,TRUE,_xll.ohTrigger(RecalcTrigger,Trigger6M)),NA())</f>
        <v>-3.5438416991843025E-4</v>
      </c>
      <c r="M322" s="183">
        <f>IFERROR(_xll.qlIndexFixing(Index1Y,$H322,TRUE,_xll.ohTrigger(RecalcTrigger,Trigger1Y)),NA())</f>
        <v>1.2569103494315574E-3</v>
      </c>
      <c r="N322" s="182">
        <f>IFERROR(_xll.qlIndexFixing(ONIndex1M,I322,TRUE,_xll.ohTrigger(RecalcTrigger,Trigger1M)),NA())</f>
        <v>-2.659293407600849E-3</v>
      </c>
      <c r="O322" s="44">
        <f>IFERROR(_xll.qlIndexFixing(ONIndex3M,I322,TRUE,_xll.ohTrigger(RecalcTrigger,Trigger3M)),NA())</f>
        <v>-1.7641088735409483E-3</v>
      </c>
      <c r="P322" s="44">
        <f>IFERROR(_xll.qlIndexFixing(ONIndex6M,I322,TRUE,_xll.ohTrigger(RecalcTrigger,Trigger6M)),NA())</f>
        <v>-6.1428928787687909E-4</v>
      </c>
      <c r="Q322" s="183">
        <f>IFERROR(_xll.qlIndexFixing(ONIndex1Y,I322,TRUE,_xll.ohTrigger(RecalcTrigger,Trigger1Y)),NA())</f>
        <v>7.5967687884315183E-4</v>
      </c>
    </row>
    <row r="323" spans="2:17" x14ac:dyDescent="0.2">
      <c r="B323" s="39" t="s">
        <v>17</v>
      </c>
      <c r="D323" s="42">
        <f>_xll.qlCalendarAdvance(Calendar,$D322,B323,"f",FALSE)</f>
        <v>42809</v>
      </c>
      <c r="E323" s="177">
        <f>_xll.qlInterestRateIndexValueDate(IndexON,D323)</f>
        <v>42809</v>
      </c>
      <c r="F323" s="193">
        <f>IFERROR(_xll.qlIndexFixing(IndexON,D323,TRUE,_xll.ohTrigger(RecalcTrigger,TriggerON)),NA())</f>
        <v>-2.9059371184159133E-3</v>
      </c>
      <c r="H323" s="42">
        <f>_xll.qlCalendarAdvance(Calendar,$H322,B323,"f",FALSE)</f>
        <v>42809</v>
      </c>
      <c r="I323" s="177">
        <f>_xll.qlInterestRateIndexValueDate(Index1M,$H323)</f>
        <v>42811</v>
      </c>
      <c r="J323" s="182">
        <f>IFERROR(_xll.qlIndexFixing(Index1M,$H323,TRUE,_xll.ohTrigger(RecalcTrigger,Trigger1M)),NA())</f>
        <v>-2.6343620357888176E-3</v>
      </c>
      <c r="K323" s="44">
        <f>IFERROR(_xll.qlIndexFixing(Index3M,H323,TRUE,_xll.ohTrigger(RecalcTrigger,Trigger3M)),NA())</f>
        <v>-1.6155339124434411E-3</v>
      </c>
      <c r="L323" s="44">
        <f>IFERROR(_xll.qlIndexFixing(Index6M,$H323,TRUE,_xll.ohTrigger(RecalcTrigger,Trigger6M)),NA())</f>
        <v>-3.5262808931959725E-4</v>
      </c>
      <c r="M323" s="183">
        <f>IFERROR(_xll.qlIndexFixing(Index1Y,$H323,TRUE,_xll.ohTrigger(RecalcTrigger,Trigger1Y)),NA())</f>
        <v>1.2667841849467001E-3</v>
      </c>
      <c r="N323" s="182">
        <f>IFERROR(_xll.qlIndexFixing(ONIndex1M,I323,TRUE,_xll.ohTrigger(RecalcTrigger,Trigger1M)),NA())</f>
        <v>-2.6574324292694129E-3</v>
      </c>
      <c r="O323" s="44">
        <f>IFERROR(_xll.qlIndexFixing(ONIndex3M,I323,TRUE,_xll.ohTrigger(RecalcTrigger,Trigger3M)),NA())</f>
        <v>-1.7604424896644488E-3</v>
      </c>
      <c r="P323" s="44">
        <f>IFERROR(_xll.qlIndexFixing(ONIndex6M,I323,TRUE,_xll.ohTrigger(RecalcTrigger,Trigger6M)),NA())</f>
        <v>-5.9264775698952832E-4</v>
      </c>
      <c r="Q323" s="183">
        <f>IFERROR(_xll.qlIndexFixing(ONIndex1Y,I323,TRUE,_xll.ohTrigger(RecalcTrigger,Trigger1Y)),NA())</f>
        <v>7.8046033811673965E-4</v>
      </c>
    </row>
    <row r="324" spans="2:17" x14ac:dyDescent="0.2">
      <c r="B324" s="39" t="s">
        <v>17</v>
      </c>
      <c r="D324" s="42">
        <f>_xll.qlCalendarAdvance(Calendar,$D323,B324,"f",FALSE)</f>
        <v>42810</v>
      </c>
      <c r="E324" s="177">
        <f>_xll.qlInterestRateIndexValueDate(IndexON,D324)</f>
        <v>42810</v>
      </c>
      <c r="F324" s="193">
        <f>IFERROR(_xll.qlIndexFixing(IndexON,D324,TRUE,_xll.ohTrigger(RecalcTrigger,TriggerON)),NA())</f>
        <v>-2.9037409090015842E-3</v>
      </c>
      <c r="H324" s="42">
        <f>_xll.qlCalendarAdvance(Calendar,$H323,B324,"f",FALSE)</f>
        <v>42810</v>
      </c>
      <c r="I324" s="177">
        <f>_xll.qlInterestRateIndexValueDate(Index1M,$H324)</f>
        <v>42814</v>
      </c>
      <c r="J324" s="182">
        <f>IFERROR(_xll.qlIndexFixing(Index1M,$H324,TRUE,_xll.ohTrigger(RecalcTrigger,Trigger1M)),NA())</f>
        <v>-2.6293564788725994E-3</v>
      </c>
      <c r="K324" s="44">
        <f>IFERROR(_xll.qlIndexFixing(Index3M,H324,TRUE,_xll.ohTrigger(RecalcTrigger,Trigger3M)),NA())</f>
        <v>-1.6089338771277024E-3</v>
      </c>
      <c r="L324" s="44">
        <f>IFERROR(_xll.qlIndexFixing(Index6M,$H324,TRUE,_xll.ohTrigger(RecalcTrigger,Trigger6M)),NA())</f>
        <v>-3.4369457396686023E-4</v>
      </c>
      <c r="M324" s="183">
        <f>IFERROR(_xll.qlIndexFixing(Index1Y,$H324,TRUE,_xll.ohTrigger(RecalcTrigger,Trigger1Y)),NA())</f>
        <v>1.2739994224813557E-3</v>
      </c>
      <c r="N324" s="182">
        <f>IFERROR(_xll.qlIndexFixing(ONIndex1M,I324,TRUE,_xll.ohTrigger(RecalcTrigger,Trigger1M)),NA())</f>
        <v>-2.6555593835508873E-3</v>
      </c>
      <c r="O324" s="44">
        <f>IFERROR(_xll.qlIndexFixing(ONIndex3M,I324,TRUE,_xll.ohTrigger(RecalcTrigger,Trigger3M)),NA())</f>
        <v>-1.7567719392408421E-3</v>
      </c>
      <c r="P324" s="44">
        <f>IFERROR(_xll.qlIndexFixing(ONIndex6M,I324,TRUE,_xll.ohTrigger(RecalcTrigger,Trigger6M)),NA())</f>
        <v>-5.6891615422660635E-4</v>
      </c>
      <c r="Q324" s="183">
        <f>IFERROR(_xll.qlIndexFixing(ONIndex1Y,I324,TRUE,_xll.ohTrigger(RecalcTrigger,Trigger1Y)),NA())</f>
        <v>8.0694254822155642E-4</v>
      </c>
    </row>
    <row r="325" spans="2:17" x14ac:dyDescent="0.2">
      <c r="B325" s="39" t="s">
        <v>17</v>
      </c>
      <c r="D325" s="42">
        <f>_xll.qlCalendarAdvance(Calendar,$D324,B325,"f",FALSE)</f>
        <v>42811</v>
      </c>
      <c r="E325" s="177">
        <f>_xll.qlInterestRateIndexValueDate(IndexON,D325)</f>
        <v>42811</v>
      </c>
      <c r="F325" s="193">
        <f>IFERROR(_xll.qlIndexFixing(IndexON,D325,TRUE,_xll.ohTrigger(RecalcTrigger,TriggerON)),NA())</f>
        <v>-2.8989125310641128E-3</v>
      </c>
      <c r="H325" s="42">
        <f>_xll.qlCalendarAdvance(Calendar,$H324,B325,"f",FALSE)</f>
        <v>42811</v>
      </c>
      <c r="I325" s="177">
        <f>_xll.qlInterestRateIndexValueDate(Index1M,$H325)</f>
        <v>42815</v>
      </c>
      <c r="J325" s="182">
        <f>IFERROR(_xll.qlIndexFixing(Index1M,$H325,TRUE,_xll.ohTrigger(RecalcTrigger,Trigger1M)),NA())</f>
        <v>-2.6273171674883224E-3</v>
      </c>
      <c r="K325" s="44">
        <f>IFERROR(_xll.qlIndexFixing(Index3M,H325,TRUE,_xll.ohTrigger(RecalcTrigger,Trigger3M)),NA())</f>
        <v>-1.605755213264709E-3</v>
      </c>
      <c r="L325" s="44">
        <f>IFERROR(_xll.qlIndexFixing(Index6M,$H325,TRUE,_xll.ohTrigger(RecalcTrigger,Trigger6M)),NA())</f>
        <v>-3.4000000001812778E-4</v>
      </c>
      <c r="M325" s="183">
        <f>IFERROR(_xll.qlIndexFixing(Index1Y,$H325,TRUE,_xll.ohTrigger(RecalcTrigger,Trigger1Y)),NA())</f>
        <v>1.2782336444709334E-3</v>
      </c>
      <c r="N325" s="182">
        <f>IFERROR(_xll.qlIndexFixing(ONIndex1M,I325,TRUE,_xll.ohTrigger(RecalcTrigger,Trigger1M)),NA())</f>
        <v>-2.6536742862326435E-3</v>
      </c>
      <c r="O325" s="44">
        <f>IFERROR(_xll.qlIndexFixing(ONIndex3M,I325,TRUE,_xll.ohTrigger(RecalcTrigger,Trigger3M)),NA())</f>
        <v>-1.7531049584418312E-3</v>
      </c>
      <c r="P325" s="44">
        <f>IFERROR(_xll.qlIndexFixing(ONIndex6M,I325,TRUE,_xll.ohTrigger(RecalcTrigger,Trigger6M)),NA())</f>
        <v>-5.4663069047222734E-4</v>
      </c>
      <c r="Q325" s="183">
        <f>IFERROR(_xll.qlIndexFixing(ONIndex1Y,I325,TRUE,_xll.ohTrigger(RecalcTrigger,Trigger1Y)),NA())</f>
        <v>8.3216046093959051E-4</v>
      </c>
    </row>
    <row r="326" spans="2:17" x14ac:dyDescent="0.2">
      <c r="B326" s="39" t="s">
        <v>17</v>
      </c>
      <c r="D326" s="42">
        <f>_xll.qlCalendarAdvance(Calendar,$D325,B326,"f",FALSE)</f>
        <v>42814</v>
      </c>
      <c r="E326" s="177">
        <f>_xll.qlInterestRateIndexValueDate(IndexON,D326)</f>
        <v>42814</v>
      </c>
      <c r="F326" s="193">
        <f>IFERROR(_xll.qlIndexFixing(IndexON,D326,TRUE,_xll.ohTrigger(RecalcTrigger,TriggerON)),NA())</f>
        <v>-2.8937136539353148E-3</v>
      </c>
      <c r="H326" s="42">
        <f>_xll.qlCalendarAdvance(Calendar,$H325,B326,"f",FALSE)</f>
        <v>42814</v>
      </c>
      <c r="I326" s="177">
        <f>_xll.qlInterestRateIndexValueDate(Index1M,$H326)</f>
        <v>42816</v>
      </c>
      <c r="J326" s="182">
        <f>IFERROR(_xll.qlIndexFixing(Index1M,$H326,TRUE,_xll.ohTrigger(RecalcTrigger,Trigger1M)),NA())</f>
        <v>-2.6231209907329697E-3</v>
      </c>
      <c r="K326" s="44">
        <f>IFERROR(_xll.qlIndexFixing(Index3M,H326,TRUE,_xll.ohTrigger(RecalcTrigger,Trigger3M)),NA())</f>
        <v>-1.6025885876799159E-3</v>
      </c>
      <c r="L326" s="44">
        <f>IFERROR(_xll.qlIndexFixing(Index6M,$H326,TRUE,_xll.ohTrigger(RecalcTrigger,Trigger6M)),NA())</f>
        <v>-3.3627093657791511E-4</v>
      </c>
      <c r="M326" s="183">
        <f>IFERROR(_xll.qlIndexFixing(Index1Y,$H326,TRUE,_xll.ohTrigger(RecalcTrigger,Trigger1Y)),NA())</f>
        <v>1.2824340015439412E-3</v>
      </c>
      <c r="N326" s="182">
        <f>IFERROR(_xll.qlIndexFixing(ONIndex1M,I326,TRUE,_xll.ohTrigger(RecalcTrigger,Trigger1M)),NA())</f>
        <v>-2.6498444903788609E-3</v>
      </c>
      <c r="O326" s="44">
        <f>IFERROR(_xll.qlIndexFixing(ONIndex3M,I326,TRUE,_xll.ohTrigger(RecalcTrigger,Trigger3M)),NA())</f>
        <v>-1.7457757125649565E-3</v>
      </c>
      <c r="P326" s="44">
        <f>IFERROR(_xll.qlIndexFixing(ONIndex6M,I326,TRUE,_xll.ohTrigger(RecalcTrigger,Trigger6M)),NA())</f>
        <v>-5.0694928515060411E-4</v>
      </c>
      <c r="Q326" s="183">
        <f>IFERROR(_xll.qlIndexFixing(ONIndex1Y,I326,TRUE,_xll.ohTrigger(RecalcTrigger,Trigger1Y)),NA())</f>
        <v>8.7832170795110187E-4</v>
      </c>
    </row>
    <row r="327" spans="2:17" x14ac:dyDescent="0.2">
      <c r="B327" s="39" t="s">
        <v>17</v>
      </c>
      <c r="D327" s="42">
        <f>_xll.qlCalendarAdvance(Calendar,$D326,B327,"f",FALSE)</f>
        <v>42815</v>
      </c>
      <c r="E327" s="177">
        <f>_xll.qlInterestRateIndexValueDate(IndexON,D327)</f>
        <v>42815</v>
      </c>
      <c r="F327" s="193">
        <f>IFERROR(_xll.qlIndexFixing(IndexON,D327,TRUE,_xll.ohTrigger(RecalcTrigger,TriggerON)),NA())</f>
        <v>-2.8909103529839442E-3</v>
      </c>
      <c r="H327" s="42">
        <f>_xll.qlCalendarAdvance(Calendar,$H326,B327,"f",FALSE)</f>
        <v>42815</v>
      </c>
      <c r="I327" s="177">
        <f>_xll.qlInterestRateIndexValueDate(Index1M,$H327)</f>
        <v>42817</v>
      </c>
      <c r="J327" s="182">
        <f>IFERROR(_xll.qlIndexFixing(Index1M,$H327,TRUE,_xll.ohTrigger(RecalcTrigger,Trigger1M)),NA())</f>
        <v>-2.6221266332152049E-3</v>
      </c>
      <c r="K327" s="44">
        <f>IFERROR(_xll.qlIndexFixing(Index3M,H327,TRUE,_xll.ohTrigger(RecalcTrigger,Trigger3M)),NA())</f>
        <v>-1.5994338494957519E-3</v>
      </c>
      <c r="L327" s="44">
        <f>IFERROR(_xll.qlIndexFixing(Index6M,$H327,TRUE,_xll.ohTrigger(RecalcTrigger,Trigger6M)),NA())</f>
        <v>-3.2724280038205989E-4</v>
      </c>
      <c r="M327" s="183">
        <f>IFERROR(_xll.qlIndexFixing(Index1Y,$H327,TRUE,_xll.ohTrigger(RecalcTrigger,Trigger1Y)),NA())</f>
        <v>1.2865848841253772E-3</v>
      </c>
      <c r="N327" s="182">
        <f>IFERROR(_xll.qlIndexFixing(ONIndex1M,I327,TRUE,_xll.ohTrigger(RecalcTrigger,Trigger1M)),NA())</f>
        <v>-2.6460136851191862E-3</v>
      </c>
      <c r="O327" s="44">
        <f>IFERROR(_xll.qlIndexFixing(ONIndex3M,I327,TRUE,_xll.ohTrigger(RecalcTrigger,Trigger3M)),NA())</f>
        <v>-1.7384778634665921E-3</v>
      </c>
      <c r="P327" s="44">
        <f>IFERROR(_xll.qlIndexFixing(ONIndex6M,I327,TRUE,_xll.ohTrigger(RecalcTrigger,Trigger6M)),NA())</f>
        <v>-4.7222931449208971E-4</v>
      </c>
      <c r="Q327" s="183">
        <f>IFERROR(_xll.qlIndexFixing(ONIndex1Y,I327,TRUE,_xll.ohTrigger(RecalcTrigger,Trigger1Y)),NA())</f>
        <v>9.201395530311629E-4</v>
      </c>
    </row>
    <row r="328" spans="2:17" x14ac:dyDescent="0.2">
      <c r="B328" s="39" t="s">
        <v>17</v>
      </c>
      <c r="D328" s="42">
        <f>_xll.qlCalendarAdvance(Calendar,$D327,B328,"f",FALSE)</f>
        <v>42816</v>
      </c>
      <c r="E328" s="177">
        <f>_xll.qlInterestRateIndexValueDate(IndexON,D328)</f>
        <v>42816</v>
      </c>
      <c r="F328" s="193">
        <f>IFERROR(_xll.qlIndexFixing(IndexON,D328,TRUE,_xll.ohTrigger(RecalcTrigger,TriggerON)),NA())</f>
        <v>-2.8880729220137624E-3</v>
      </c>
      <c r="H328" s="42">
        <f>_xll.qlCalendarAdvance(Calendar,$H327,B328,"f",FALSE)</f>
        <v>42816</v>
      </c>
      <c r="I328" s="177">
        <f>_xll.qlInterestRateIndexValueDate(Index1M,$H328)</f>
        <v>42818</v>
      </c>
      <c r="J328" s="182">
        <f>IFERROR(_xll.qlIndexFixing(Index1M,$H328,TRUE,_xll.ohTrigger(RecalcTrigger,Trigger1M)),NA())</f>
        <v>-2.6211282881580165E-3</v>
      </c>
      <c r="K328" s="44">
        <f>IFERROR(_xll.qlIndexFixing(Index3M,H328,TRUE,_xll.ohTrigger(RecalcTrigger,Trigger3M)),NA())</f>
        <v>-1.5933760184272394E-3</v>
      </c>
      <c r="L328" s="44">
        <f>IFERROR(_xll.qlIndexFixing(Index6M,$H328,TRUE,_xll.ohTrigger(RecalcTrigger,Trigger6M)),NA())</f>
        <v>-3.2605741498683741E-4</v>
      </c>
      <c r="M328" s="183">
        <f>IFERROR(_xll.qlIndexFixing(Index1Y,$H328,TRUE,_xll.ohTrigger(RecalcTrigger,Trigger1Y)),NA())</f>
        <v>1.2964313327561282E-3</v>
      </c>
      <c r="N328" s="182">
        <f>IFERROR(_xll.qlIndexFixing(ONIndex1M,I328,TRUE,_xll.ohTrigger(RecalcTrigger,Trigger1M)),NA())</f>
        <v>-2.6440685588990931E-3</v>
      </c>
      <c r="O328" s="44">
        <f>IFERROR(_xll.qlIndexFixing(ONIndex3M,I328,TRUE,_xll.ohTrigger(RecalcTrigger,Trigger3M)),NA())</f>
        <v>-1.7348325797916786E-3</v>
      </c>
      <c r="P328" s="44">
        <f>IFERROR(_xll.qlIndexFixing(ONIndex6M,I328,TRUE,_xll.ohTrigger(RecalcTrigger,Trigger6M)),NA())</f>
        <v>-4.5738386174498658E-4</v>
      </c>
      <c r="Q328" s="183">
        <f>IFERROR(_xll.qlIndexFixing(ONIndex1Y,I328,TRUE,_xll.ohTrigger(RecalcTrigger,Trigger1Y)),NA())</f>
        <v>9.3884879031058688E-4</v>
      </c>
    </row>
    <row r="329" spans="2:17" x14ac:dyDescent="0.2">
      <c r="B329" s="39" t="s">
        <v>17</v>
      </c>
      <c r="D329" s="42">
        <f>_xll.qlCalendarAdvance(Calendar,$D328,B329,"f",FALSE)</f>
        <v>42817</v>
      </c>
      <c r="E329" s="177">
        <f>_xll.qlInterestRateIndexValueDate(IndexON,D329)</f>
        <v>42817</v>
      </c>
      <c r="F329" s="193">
        <f>IFERROR(_xll.qlIndexFixing(IndexON,D329,TRUE,_xll.ohTrigger(RecalcTrigger,TriggerON)),NA())</f>
        <v>-2.8852200279727569E-3</v>
      </c>
      <c r="H329" s="42">
        <f>_xll.qlCalendarAdvance(Calendar,$H328,B329,"f",FALSE)</f>
        <v>42817</v>
      </c>
      <c r="I329" s="177">
        <f>_xll.qlInterestRateIndexValueDate(Index1M,$H329)</f>
        <v>42821</v>
      </c>
      <c r="J329" s="182">
        <f>IFERROR(_xll.qlIndexFixing(Index1M,$H329,TRUE,_xll.ohTrigger(RecalcTrigger,Trigger1M)),NA())</f>
        <v>-2.6148333136421704E-3</v>
      </c>
      <c r="K329" s="44">
        <f>IFERROR(_xll.qlIndexFixing(Index3M,H329,TRUE,_xll.ohTrigger(RecalcTrigger,Trigger3M)),NA())</f>
        <v>-1.586929007411328E-3</v>
      </c>
      <c r="L329" s="44">
        <f>IFERROR(_xll.qlIndexFixing(Index6M,$H329,TRUE,_xll.ohTrigger(RecalcTrigger,Trigger6M)),NA())</f>
        <v>-3.173410972800994E-4</v>
      </c>
      <c r="M329" s="183">
        <f>IFERROR(_xll.qlIndexFixing(Index1Y,$H329,TRUE,_xll.ohTrigger(RecalcTrigger,Trigger1Y)),NA())</f>
        <v>1.3027640183567444E-3</v>
      </c>
      <c r="N329" s="182">
        <f>IFERROR(_xll.qlIndexFixing(ONIndex1M,I329,TRUE,_xll.ohTrigger(RecalcTrigger,Trigger1M)),NA())</f>
        <v>-2.6421114731256523E-3</v>
      </c>
      <c r="O329" s="44">
        <f>IFERROR(_xll.qlIndexFixing(ONIndex3M,I329,TRUE,_xll.ohTrigger(RecalcTrigger,Trigger3M)),NA())</f>
        <v>-1.7311924052698657E-3</v>
      </c>
      <c r="P329" s="44">
        <f>IFERROR(_xll.qlIndexFixing(ONIndex6M,I329,TRUE,_xll.ohTrigger(RecalcTrigger,Trigger6M)),NA())</f>
        <v>-4.4406827443221886E-4</v>
      </c>
      <c r="Q329" s="183">
        <f>IFERROR(_xll.qlIndexFixing(ONIndex1Y,I329,TRUE,_xll.ohTrigger(RecalcTrigger,Trigger1Y)),NA())</f>
        <v>9.5621885481733671E-4</v>
      </c>
    </row>
    <row r="330" spans="2:17" x14ac:dyDescent="0.2">
      <c r="B330" s="39" t="s">
        <v>17</v>
      </c>
      <c r="D330" s="42">
        <f>_xll.qlCalendarAdvance(Calendar,$D329,B330,"f",FALSE)</f>
        <v>42818</v>
      </c>
      <c r="E330" s="177">
        <f>_xll.qlInterestRateIndexValueDate(IndexON,D330)</f>
        <v>42818</v>
      </c>
      <c r="F330" s="193">
        <f>IFERROR(_xll.qlIndexFixing(IndexON,D330,TRUE,_xll.ohTrigger(RecalcTrigger,TriggerON)),NA())</f>
        <v>-2.8794399569109785E-3</v>
      </c>
      <c r="H330" s="42">
        <f>_xll.qlCalendarAdvance(Calendar,$H329,B330,"f",FALSE)</f>
        <v>42818</v>
      </c>
      <c r="I330" s="177">
        <f>_xll.qlInterestRateIndexValueDate(Index1M,$H330)</f>
        <v>42822</v>
      </c>
      <c r="J330" s="182">
        <f>IFERROR(_xll.qlIndexFixing(Index1M,$H330,TRUE,_xll.ohTrigger(RecalcTrigger,Trigger1M)),NA())</f>
        <v>-2.6127114837781024E-3</v>
      </c>
      <c r="K330" s="44">
        <f>IFERROR(_xll.qlIndexFixing(Index3M,H330,TRUE,_xll.ohTrigger(RecalcTrigger,Trigger3M)),NA())</f>
        <v>-1.5838301035960315E-3</v>
      </c>
      <c r="L330" s="44">
        <f>IFERROR(_xll.qlIndexFixing(Index6M,$H330,TRUE,_xll.ohTrigger(RecalcTrigger,Trigger6M)),NA())</f>
        <v>-3.1349394604729891E-4</v>
      </c>
      <c r="M330" s="183">
        <f>IFERROR(_xll.qlIndexFixing(Index1Y,$H330,TRUE,_xll.ohTrigger(RecalcTrigger,Trigger1Y)),NA())</f>
        <v>1.3067205891084304E-3</v>
      </c>
      <c r="N330" s="182">
        <f>IFERROR(_xll.qlIndexFixing(ONIndex1M,I330,TRUE,_xll.ohTrigger(RecalcTrigger,Trigger1M)),NA())</f>
        <v>-2.6401424430266829E-3</v>
      </c>
      <c r="O330" s="44">
        <f>IFERROR(_xll.qlIndexFixing(ONIndex3M,I330,TRUE,_xll.ohTrigger(RecalcTrigger,Trigger3M)),NA())</f>
        <v>-1.7275575967357071E-3</v>
      </c>
      <c r="P330" s="44">
        <f>IFERROR(_xll.qlIndexFixing(ONIndex6M,I330,TRUE,_xll.ohTrigger(RecalcTrigger,Trigger6M)),NA())</f>
        <v>-4.3229650639187156E-4</v>
      </c>
      <c r="Q330" s="183">
        <f>IFERROR(_xll.qlIndexFixing(ONIndex1Y,I330,TRUE,_xll.ohTrigger(RecalcTrigger,Trigger1Y)),NA())</f>
        <v>9.7223726749362527E-4</v>
      </c>
    </row>
    <row r="331" spans="2:17" x14ac:dyDescent="0.2">
      <c r="B331" s="39" t="s">
        <v>17</v>
      </c>
      <c r="D331" s="42">
        <f>_xll.qlCalendarAdvance(Calendar,$D330,B331,"f",FALSE)</f>
        <v>42821</v>
      </c>
      <c r="E331" s="177">
        <f>_xll.qlInterestRateIndexValueDate(IndexON,D331)</f>
        <v>42821</v>
      </c>
      <c r="F331" s="193">
        <f>IFERROR(_xll.qlIndexFixing(IndexON,D331,TRUE,_xll.ohTrigger(RecalcTrigger,TriggerON)),NA())</f>
        <v>-2.8736549896857255E-3</v>
      </c>
      <c r="H331" s="42">
        <f>_xll.qlCalendarAdvance(Calendar,$H330,B331,"f",FALSE)</f>
        <v>42821</v>
      </c>
      <c r="I331" s="177">
        <f>_xll.qlInterestRateIndexValueDate(Index1M,$H331)</f>
        <v>42823</v>
      </c>
      <c r="J331" s="182">
        <f>IFERROR(_xll.qlIndexFixing(Index1M,$H331,TRUE,_xll.ohTrigger(RecalcTrigger,Trigger1M)),NA())</f>
        <v>-2.6116854298181558E-3</v>
      </c>
      <c r="K331" s="44">
        <f>IFERROR(_xll.qlIndexFixing(Index3M,H331,TRUE,_xll.ohTrigger(RecalcTrigger,Trigger3M)),NA())</f>
        <v>-1.580741622031189E-3</v>
      </c>
      <c r="L331" s="44">
        <f>IFERROR(_xll.qlIndexFixing(Index6M,$H331,TRUE,_xll.ohTrigger(RecalcTrigger,Trigger6M)),NA())</f>
        <v>-3.0962485061108752E-4</v>
      </c>
      <c r="M331" s="183">
        <f>IFERROR(_xll.qlIndexFixing(Index1Y,$H331,TRUE,_xll.ohTrigger(RecalcTrigger,Trigger1Y)),NA())</f>
        <v>1.3106491488257478E-3</v>
      </c>
      <c r="N331" s="182">
        <f>IFERROR(_xll.qlIndexFixing(ONIndex1M,I331,TRUE,_xll.ohTrigger(RecalcTrigger,Trigger1M)),NA())</f>
        <v>-2.6361453416035019E-3</v>
      </c>
      <c r="O331" s="44">
        <f>IFERROR(_xll.qlIndexFixing(ONIndex3M,I331,TRUE,_xll.ohTrigger(RecalcTrigger,Trigger3M)),NA())</f>
        <v>-1.7202989277897984E-3</v>
      </c>
      <c r="P331" s="44">
        <f>IFERROR(_xll.qlIndexFixing(ONIndex6M,I331,TRUE,_xll.ohTrigger(RecalcTrigger,Trigger6M)),NA())</f>
        <v>-4.1396833077467221E-4</v>
      </c>
      <c r="Q331" s="183">
        <f>IFERROR(_xll.qlIndexFixing(ONIndex1Y,I331,TRUE,_xll.ohTrigger(RecalcTrigger,Trigger1Y)),NA())</f>
        <v>9.9970896656920161E-4</v>
      </c>
    </row>
    <row r="332" spans="2:17" x14ac:dyDescent="0.2">
      <c r="B332" s="39" t="s">
        <v>17</v>
      </c>
      <c r="D332" s="42">
        <f>_xll.qlCalendarAdvance(Calendar,$D331,B332,"f",FALSE)</f>
        <v>42822</v>
      </c>
      <c r="E332" s="177">
        <f>_xll.qlInterestRateIndexValueDate(IndexON,D332)</f>
        <v>42822</v>
      </c>
      <c r="F332" s="193">
        <f>IFERROR(_xll.qlIndexFixing(IndexON,D332,TRUE,_xll.ohTrigger(RecalcTrigger,TriggerON)),NA())</f>
        <v>-2.8707256571891548E-3</v>
      </c>
      <c r="H332" s="42">
        <f>_xll.qlCalendarAdvance(Calendar,$H331,B332,"f",FALSE)</f>
        <v>42822</v>
      </c>
      <c r="I332" s="177">
        <f>_xll.qlInterestRateIndexValueDate(Index1M,$H332)</f>
        <v>42824</v>
      </c>
      <c r="J332" s="182">
        <f>IFERROR(_xll.qlIndexFixing(Index1M,$H332,TRUE,_xll.ohTrigger(RecalcTrigger,Trigger1M)),NA())</f>
        <v>-2.6106554160286312E-3</v>
      </c>
      <c r="K332" s="44">
        <f>IFERROR(_xll.qlIndexFixing(Index3M,H332,TRUE,_xll.ohTrigger(RecalcTrigger,Trigger3M)),NA())</f>
        <v>-1.5776633064800295E-3</v>
      </c>
      <c r="L332" s="44">
        <f>IFERROR(_xll.qlIndexFixing(Index6M,$H332,TRUE,_xll.ohTrigger(RecalcTrigger,Trigger6M)),NA())</f>
        <v>-3.0889056811645799E-4</v>
      </c>
      <c r="M332" s="183">
        <f>IFERROR(_xll.qlIndexFixing(Index1Y,$H332,TRUE,_xll.ohTrigger(RecalcTrigger,Trigger1Y)),NA())</f>
        <v>1.3116193745492861E-3</v>
      </c>
      <c r="N332" s="182">
        <f>IFERROR(_xll.qlIndexFixing(ONIndex1M,I332,TRUE,_xll.ohTrigger(RecalcTrigger,Trigger1M)),NA())</f>
        <v>-2.6321471872892133E-3</v>
      </c>
      <c r="O332" s="44">
        <f>IFERROR(_xll.qlIndexFixing(ONIndex3M,I332,TRUE,_xll.ohTrigger(RecalcTrigger,Trigger3M)),NA())</f>
        <v>-1.7130771523321542E-3</v>
      </c>
      <c r="P332" s="44">
        <f>IFERROR(_xll.qlIndexFixing(ONIndex6M,I332,TRUE,_xll.ohTrigger(RecalcTrigger,Trigger6M)),NA())</f>
        <v>-4.0092671430791427E-4</v>
      </c>
      <c r="Q332" s="183">
        <f>IFERROR(_xll.qlIndexFixing(ONIndex1Y,I332,TRUE,_xll.ohTrigger(RecalcTrigger,Trigger1Y)),NA())</f>
        <v>1.0225448157807904E-3</v>
      </c>
    </row>
    <row r="333" spans="2:17" x14ac:dyDescent="0.2">
      <c r="B333" s="39" t="s">
        <v>17</v>
      </c>
      <c r="D333" s="42">
        <f>_xll.qlCalendarAdvance(Calendar,$D332,B333,"f",FALSE)</f>
        <v>42823</v>
      </c>
      <c r="E333" s="177">
        <f>_xll.qlInterestRateIndexValueDate(IndexON,D333)</f>
        <v>42823</v>
      </c>
      <c r="F333" s="193">
        <f>IFERROR(_xll.qlIndexFixing(IndexON,D333,TRUE,_xll.ohTrigger(RecalcTrigger,TriggerON)),NA())</f>
        <v>-2.8677812128208302E-3</v>
      </c>
      <c r="H333" s="42">
        <f>_xll.qlCalendarAdvance(Calendar,$H332,B333,"f",FALSE)</f>
        <v>42823</v>
      </c>
      <c r="I333" s="177">
        <f>_xll.qlInterestRateIndexValueDate(Index1M,$H333)</f>
        <v>42825</v>
      </c>
      <c r="J333" s="182">
        <f>IFERROR(_xll.qlIndexFixing(Index1M,$H333,TRUE,_xll.ohTrigger(RecalcTrigger,Trigger1M)),NA())</f>
        <v>-2.6096214461782514E-3</v>
      </c>
      <c r="K333" s="44">
        <f>IFERROR(_xll.qlIndexFixing(Index3M,H333,TRUE,_xll.ohTrigger(RecalcTrigger,Trigger3M)),NA())</f>
        <v>-1.5760236794538384E-3</v>
      </c>
      <c r="L333" s="44">
        <f>IFERROR(_xll.qlIndexFixing(Index6M,$H333,TRUE,_xll.ohTrigger(RecalcTrigger,Trigger6M)),NA())</f>
        <v>-3.0821288361998673E-4</v>
      </c>
      <c r="M333" s="183">
        <f>IFERROR(_xll.qlIndexFixing(Index1Y,$H333,TRUE,_xll.ohTrigger(RecalcTrigger,Trigger1Y)),NA())</f>
        <v>1.3125507667311736E-3</v>
      </c>
      <c r="N333" s="182">
        <f>IFERROR(_xll.qlIndexFixing(ONIndex1M,I333,TRUE,_xll.ohTrigger(RecalcTrigger,Trigger1M)),NA())</f>
        <v>-2.6301186662980314E-3</v>
      </c>
      <c r="O333" s="44">
        <f>IFERROR(_xll.qlIndexFixing(ONIndex3M,I333,TRUE,_xll.ohTrigger(RecalcTrigger,Trigger3M)),NA())</f>
        <v>-1.7094730216982157E-3</v>
      </c>
      <c r="P333" s="44">
        <f>IFERROR(_xll.qlIndexFixing(ONIndex6M,I333,TRUE,_xll.ohTrigger(RecalcTrigger,Trigger6M)),NA())</f>
        <v>-3.9708335743515732E-4</v>
      </c>
      <c r="Q333" s="183">
        <f>IFERROR(_xll.qlIndexFixing(ONIndex1Y,I333,TRUE,_xll.ohTrigger(RecalcTrigger,Trigger1Y)),NA())</f>
        <v>1.0316177815994365E-3</v>
      </c>
    </row>
    <row r="334" spans="2:17" x14ac:dyDescent="0.2">
      <c r="B334" s="39" t="s">
        <v>17</v>
      </c>
      <c r="D334" s="42">
        <f>_xll.qlCalendarAdvance(Calendar,$D333,B334,"f",FALSE)</f>
        <v>42824</v>
      </c>
      <c r="E334" s="177">
        <f>_xll.qlInterestRateIndexValueDate(IndexON,D334)</f>
        <v>42824</v>
      </c>
      <c r="F334" s="193">
        <f>IFERROR(_xll.qlIndexFixing(IndexON,D334,TRUE,_xll.ohTrigger(RecalcTrigger,TriggerON)),NA())</f>
        <v>-2.8648217147742017E-3</v>
      </c>
      <c r="H334" s="42">
        <f>_xll.qlCalendarAdvance(Calendar,$H333,B334,"f",FALSE)</f>
        <v>42824</v>
      </c>
      <c r="I334" s="177">
        <f>_xll.qlInterestRateIndexValueDate(Index1M,$H334)</f>
        <v>42828</v>
      </c>
      <c r="J334" s="182">
        <f>IFERROR(_xll.qlIndexFixing(Index1M,$H334,TRUE,_xll.ohTrigger(RecalcTrigger,Trigger1M)),NA())</f>
        <v>-2.6008711988074751E-3</v>
      </c>
      <c r="K334" s="44">
        <f>IFERROR(_xll.qlIndexFixing(Index3M,H334,TRUE,_xll.ohTrigger(RecalcTrigger,Trigger3M)),NA())</f>
        <v>-1.5668656290847981E-3</v>
      </c>
      <c r="L334" s="44">
        <f>IFERROR(_xll.qlIndexFixing(Index6M,$H334,TRUE,_xll.ohTrigger(RecalcTrigger,Trigger6M)),NA())</f>
        <v>-2.9330003294365234E-4</v>
      </c>
      <c r="M334" s="183">
        <f>IFERROR(_xll.qlIndexFixing(Index1Y,$H334,TRUE,_xll.ohTrigger(RecalcTrigger,Trigger1Y)),NA())</f>
        <v>1.3300023673485169E-3</v>
      </c>
      <c r="N334" s="182">
        <f>IFERROR(_xll.qlIndexFixing(ONIndex1M,I334,TRUE,_xll.ohTrigger(RecalcTrigger,Trigger1M)),NA())</f>
        <v>-2.6280782932674995E-3</v>
      </c>
      <c r="O334" s="44">
        <f>IFERROR(_xll.qlIndexFixing(ONIndex3M,I334,TRUE,_xll.ohTrigger(RecalcTrigger,Trigger3M)),NA())</f>
        <v>-1.705875796460532E-3</v>
      </c>
      <c r="P334" s="44">
        <f>IFERROR(_xll.qlIndexFixing(ONIndex6M,I334,TRUE,_xll.ohTrigger(RecalcTrigger,Trigger6M)),NA())</f>
        <v>-3.9486754518147649E-4</v>
      </c>
      <c r="Q334" s="183">
        <f>IFERROR(_xll.qlIndexFixing(ONIndex1Y,I334,TRUE,_xll.ohTrigger(RecalcTrigger,Trigger1Y)),NA())</f>
        <v>1.0392642206813463E-3</v>
      </c>
    </row>
    <row r="335" spans="2:17" x14ac:dyDescent="0.2">
      <c r="B335" s="39" t="s">
        <v>17</v>
      </c>
      <c r="D335" s="42">
        <f>_xll.qlCalendarAdvance(Calendar,$D334,B335,"f",FALSE)</f>
        <v>42825</v>
      </c>
      <c r="E335" s="177">
        <f>_xll.qlInterestRateIndexValueDate(IndexON,D335)</f>
        <v>42825</v>
      </c>
      <c r="F335" s="193">
        <f>IFERROR(_xll.qlIndexFixing(IndexON,D335,TRUE,_xll.ohTrigger(RecalcTrigger,TriggerON)),NA())</f>
        <v>-2.858830130225698E-3</v>
      </c>
      <c r="H335" s="42">
        <f>_xll.qlCalendarAdvance(Calendar,$H334,B335,"f",FALSE)</f>
        <v>42825</v>
      </c>
      <c r="I335" s="177">
        <f>_xll.qlInterestRateIndexValueDate(Index1M,$H335)</f>
        <v>42829</v>
      </c>
      <c r="J335" s="182">
        <f>IFERROR(_xll.qlIndexFixing(Index1M,$H335,TRUE,_xll.ohTrigger(RecalcTrigger,Trigger1M)),NA())</f>
        <v>-2.5986733636615966E-3</v>
      </c>
      <c r="K335" s="44">
        <f>IFERROR(_xll.qlIndexFixing(Index3M,H335,TRUE,_xll.ohTrigger(RecalcTrigger,Trigger3M)),NA())</f>
        <v>-1.563831585383685E-3</v>
      </c>
      <c r="L335" s="44">
        <f>IFERROR(_xll.qlIndexFixing(Index6M,$H335,TRUE,_xll.ohTrigger(RecalcTrigger,Trigger6M)),NA())</f>
        <v>-2.8931793804196131E-4</v>
      </c>
      <c r="M335" s="183">
        <f>IFERROR(_xll.qlIndexFixing(Index1Y,$H335,TRUE,_xll.ohTrigger(RecalcTrigger,Trigger1Y)),NA())</f>
        <v>1.3338416905123453E-3</v>
      </c>
      <c r="N335" s="182">
        <f>IFERROR(_xll.qlIndexFixing(ONIndex1M,I335,TRUE,_xll.ohTrigger(RecalcTrigger,Trigger1M)),NA())</f>
        <v>-2.626026083745181E-3</v>
      </c>
      <c r="O335" s="44">
        <f>IFERROR(_xll.qlIndexFixing(ONIndex3M,I335,TRUE,_xll.ohTrigger(RecalcTrigger,Trigger3M)),NA())</f>
        <v>-1.7022857332937846E-3</v>
      </c>
      <c r="P335" s="44">
        <f>IFERROR(_xll.qlIndexFixing(ONIndex6M,I335,TRUE,_xll.ohTrigger(RecalcTrigger,Trigger6M)),NA())</f>
        <v>-3.9429323190454113E-4</v>
      </c>
      <c r="Q335" s="183">
        <f>IFERROR(_xll.qlIndexFixing(ONIndex1Y,I335,TRUE,_xll.ohTrigger(RecalcTrigger,Trigger1Y)),NA())</f>
        <v>1.0454716539687325E-3</v>
      </c>
    </row>
    <row r="336" spans="2:17" x14ac:dyDescent="0.2">
      <c r="B336" s="39" t="s">
        <v>17</v>
      </c>
      <c r="D336" s="42">
        <f>_xll.qlCalendarAdvance(Calendar,$D335,B336,"f",FALSE)</f>
        <v>42828</v>
      </c>
      <c r="E336" s="177">
        <f>_xll.qlInterestRateIndexValueDate(IndexON,D336)</f>
        <v>42828</v>
      </c>
      <c r="F336" s="193">
        <f>IFERROR(_xll.qlIndexFixing(IndexON,D336,TRUE,_xll.ohTrigger(RecalcTrigger,TriggerON)),NA())</f>
        <v>-2.8528343581868398E-3</v>
      </c>
      <c r="H336" s="42">
        <f>_xll.qlCalendarAdvance(Calendar,$H335,B336,"f",FALSE)</f>
        <v>42828</v>
      </c>
      <c r="I336" s="177">
        <f>_xll.qlInterestRateIndexValueDate(Index1M,$H336)</f>
        <v>42830</v>
      </c>
      <c r="J336" s="182">
        <f>IFERROR(_xll.qlIndexFixing(Index1M,$H336,TRUE,_xll.ohTrigger(RecalcTrigger,Trigger1M)),NA())</f>
        <v>-2.5964639013791313E-3</v>
      </c>
      <c r="K336" s="44">
        <f>IFERROR(_xll.qlIndexFixing(Index3M,H336,TRUE,_xll.ohTrigger(RecalcTrigger,Trigger3M)),NA())</f>
        <v>-1.560806399000528E-3</v>
      </c>
      <c r="L336" s="44">
        <f>IFERROR(_xll.qlIndexFixing(Index6M,$H336,TRUE,_xll.ohTrigger(RecalcTrigger,Trigger6M)),NA())</f>
        <v>-2.853002380668451E-4</v>
      </c>
      <c r="M336" s="183">
        <f>IFERROR(_xll.qlIndexFixing(Index1Y,$H336,TRUE,_xll.ohTrigger(RecalcTrigger,Trigger1Y)),NA())</f>
        <v>1.3376795981145878E-3</v>
      </c>
      <c r="N336" s="182">
        <f>IFERROR(_xll.qlIndexFixing(ONIndex1M,I336,TRUE,_xll.ohTrigger(RecalcTrigger,Trigger1M)),NA())</f>
        <v>-2.6218631905150502E-3</v>
      </c>
      <c r="O336" s="44">
        <f>IFERROR(_xll.qlIndexFixing(ONIndex3M,I336,TRUE,_xll.ohTrigger(RecalcTrigger,Trigger3M)),NA())</f>
        <v>-1.6951227812755931E-3</v>
      </c>
      <c r="P336" s="44">
        <f>IFERROR(_xll.qlIndexFixing(ONIndex6M,I336,TRUE,_xll.ohTrigger(RecalcTrigger,Trigger6M)),NA())</f>
        <v>-3.9868559742917142E-4</v>
      </c>
      <c r="Q336" s="183">
        <f>IFERROR(_xll.qlIndexFixing(ONIndex1Y,I336,TRUE,_xll.ohTrigger(RecalcTrigger,Trigger1Y)),NA())</f>
        <v>1.0530305195022294E-3</v>
      </c>
    </row>
    <row r="337" spans="2:17" x14ac:dyDescent="0.2">
      <c r="B337" s="39" t="s">
        <v>17</v>
      </c>
      <c r="D337" s="42">
        <f>_xll.qlCalendarAdvance(Calendar,$D336,B337,"f",FALSE)</f>
        <v>42829</v>
      </c>
      <c r="E337" s="177">
        <f>_xll.qlInterestRateIndexValueDate(IndexON,D337)</f>
        <v>42829</v>
      </c>
      <c r="F337" s="193">
        <f>IFERROR(_xll.qlIndexFixing(IndexON,D337,TRUE,_xll.ohTrigger(RecalcTrigger,TriggerON)),NA())</f>
        <v>-2.8498004705257429E-3</v>
      </c>
      <c r="H337" s="42">
        <f>_xll.qlCalendarAdvance(Calendar,$H336,B337,"f",FALSE)</f>
        <v>42829</v>
      </c>
      <c r="I337" s="177">
        <f>_xll.qlInterestRateIndexValueDate(Index1M,$H337)</f>
        <v>42831</v>
      </c>
      <c r="J337" s="182">
        <f>IFERROR(_xll.qlIndexFixing(Index1M,$H337,TRUE,_xll.ohTrigger(RecalcTrigger,Trigger1M)),NA())</f>
        <v>-2.591931660602953E-3</v>
      </c>
      <c r="K337" s="44">
        <f>IFERROR(_xll.qlIndexFixing(Index3M,H337,TRUE,_xll.ohTrigger(RecalcTrigger,Trigger3M)),NA())</f>
        <v>-1.5577897871790912E-3</v>
      </c>
      <c r="L337" s="44">
        <f>IFERROR(_xll.qlIndexFixing(Index6M,$H337,TRUE,_xll.ohTrigger(RecalcTrigger,Trigger6M)),NA())</f>
        <v>-2.8124597615923098E-4</v>
      </c>
      <c r="M337" s="183">
        <f>IFERROR(_xll.qlIndexFixing(Index1Y,$H337,TRUE,_xll.ohTrigger(RecalcTrigger,Trigger1Y)),NA())</f>
        <v>1.3415200261907424E-3</v>
      </c>
      <c r="N337" s="182">
        <f>IFERROR(_xll.qlIndexFixing(ONIndex1M,I337,TRUE,_xll.ohTrigger(RecalcTrigger,Trigger1M)),NA())</f>
        <v>-2.6176991857740362E-3</v>
      </c>
      <c r="O337" s="44">
        <f>IFERROR(_xll.qlIndexFixing(ONIndex3M,I337,TRUE,_xll.ohTrigger(RecalcTrigger,Trigger3M)),NA())</f>
        <v>-1.6880022323917387E-3</v>
      </c>
      <c r="P337" s="44">
        <f>IFERROR(_xll.qlIndexFixing(ONIndex6M,I337,TRUE,_xll.ohTrigger(RecalcTrigger,Trigger6M)),NA())</f>
        <v>-4.0869005004218195E-4</v>
      </c>
      <c r="Q337" s="183">
        <f>IFERROR(_xll.qlIndexFixing(ONIndex1Y,I337,TRUE,_xll.ohTrigger(RecalcTrigger,Trigger1Y)),NA())</f>
        <v>1.0556617481771724E-3</v>
      </c>
    </row>
    <row r="338" spans="2:17" x14ac:dyDescent="0.2">
      <c r="B338" s="39" t="s">
        <v>17</v>
      </c>
      <c r="D338" s="42">
        <f>_xll.qlCalendarAdvance(Calendar,$D337,B338,"f",FALSE)</f>
        <v>42830</v>
      </c>
      <c r="E338" s="177">
        <f>_xll.qlInterestRateIndexValueDate(IndexON,D338)</f>
        <v>42830</v>
      </c>
      <c r="F338" s="193">
        <f>IFERROR(_xll.qlIndexFixing(IndexON,D338,TRUE,_xll.ohTrigger(RecalcTrigger,TriggerON)),NA())</f>
        <v>-2.8467518806651881E-3</v>
      </c>
      <c r="H338" s="42">
        <f>_xll.qlCalendarAdvance(Calendar,$H337,B338,"f",FALSE)</f>
        <v>42830</v>
      </c>
      <c r="I338" s="177">
        <f>_xll.qlInterestRateIndexValueDate(Index1M,$H338)</f>
        <v>42832</v>
      </c>
      <c r="J338" s="182">
        <f>IFERROR(_xll.qlIndexFixing(Index1M,$H338,TRUE,_xll.ohTrigger(RecalcTrigger,Trigger1M)),NA())</f>
        <v>-2.5908507395052431E-3</v>
      </c>
      <c r="K338" s="44">
        <f>IFERROR(_xll.qlIndexFixing(Index3M,H338,TRUE,_xll.ohTrigger(RecalcTrigger,Trigger3M)),NA())</f>
        <v>-1.5547814636819666E-3</v>
      </c>
      <c r="L338" s="44">
        <f>IFERROR(_xll.qlIndexFixing(Index6M,$H338,TRUE,_xll.ohTrigger(RecalcTrigger,Trigger6M)),NA())</f>
        <v>-2.702359199431893E-4</v>
      </c>
      <c r="M338" s="183">
        <f>IFERROR(_xll.qlIndexFixing(Index1Y,$H338,TRUE,_xll.ohTrigger(RecalcTrigger,Trigger1Y)),NA())</f>
        <v>1.3514626379811628E-3</v>
      </c>
      <c r="N338" s="182">
        <f>IFERROR(_xll.qlIndexFixing(ONIndex1M,I338,TRUE,_xll.ohTrigger(RecalcTrigger,Trigger1M)),NA())</f>
        <v>-2.6155880232892059E-3</v>
      </c>
      <c r="O338" s="44">
        <f>IFERROR(_xll.qlIndexFixing(ONIndex3M,I338,TRUE,_xll.ohTrigger(RecalcTrigger,Trigger3M)),NA())</f>
        <v>-1.6844518278613663E-3</v>
      </c>
      <c r="P338" s="44">
        <f>IFERROR(_xll.qlIndexFixing(ONIndex6M,I338,TRUE,_xll.ohTrigger(RecalcTrigger,Trigger6M)),NA())</f>
        <v>-4.1653254273743556E-4</v>
      </c>
      <c r="Q338" s="183">
        <f>IFERROR(_xll.qlIndexFixing(ONIndex1Y,I338,TRUE,_xll.ohTrigger(RecalcTrigger,Trigger1Y)),NA())</f>
        <v>1.0544869668649426E-3</v>
      </c>
    </row>
    <row r="339" spans="2:17" x14ac:dyDescent="0.2">
      <c r="B339" s="39" t="s">
        <v>17</v>
      </c>
      <c r="D339" s="42">
        <f>_xll.qlCalendarAdvance(Calendar,$D338,B339,"f",FALSE)</f>
        <v>42831</v>
      </c>
      <c r="E339" s="177">
        <f>_xll.qlInterestRateIndexValueDate(IndexON,D339)</f>
        <v>42831</v>
      </c>
      <c r="F339" s="193">
        <f>IFERROR(_xll.qlIndexFixing(IndexON,D339,TRUE,_xll.ohTrigger(RecalcTrigger,TriggerON)),NA())</f>
        <v>-2.8436886469185296E-3</v>
      </c>
      <c r="H339" s="42">
        <f>_xll.qlCalendarAdvance(Calendar,$H338,B339,"f",FALSE)</f>
        <v>42831</v>
      </c>
      <c r="I339" s="177">
        <f>_xll.qlInterestRateIndexValueDate(Index1M,$H339)</f>
        <v>42835</v>
      </c>
      <c r="J339" s="182">
        <f>IFERROR(_xll.qlIndexFixing(Index1M,$H339,TRUE,_xll.ohTrigger(RecalcTrigger,Trigger1M)),NA())</f>
        <v>-2.5852427205106387E-3</v>
      </c>
      <c r="K339" s="44">
        <f>IFERROR(_xll.qlIndexFixing(Index3M,H339,TRUE,_xll.ohTrigger(RecalcTrigger,Trigger3M)),NA())</f>
        <v>-1.5458033085909411E-3</v>
      </c>
      <c r="L339" s="44">
        <f>IFERROR(_xll.qlIndexFixing(Index6M,$H339,TRUE,_xll.ohTrigger(RecalcTrigger,Trigger6M)),NA())</f>
        <v>-2.6464324106189241E-4</v>
      </c>
      <c r="M339" s="183">
        <f>IFERROR(_xll.qlIndexFixing(Index1Y,$H339,TRUE,_xll.ohTrigger(RecalcTrigger,Trigger1Y)),NA())</f>
        <v>1.3569868599812324E-3</v>
      </c>
      <c r="N339" s="182">
        <f>IFERROR(_xll.qlIndexFixing(ONIndex1M,I339,TRUE,_xll.ohTrigger(RecalcTrigger,Trigger1M)),NA())</f>
        <v>-2.6134651163189915E-3</v>
      </c>
      <c r="O339" s="44">
        <f>IFERROR(_xll.qlIndexFixing(ONIndex3M,I339,TRUE,_xll.ohTrigger(RecalcTrigger,Trigger3M)),NA())</f>
        <v>-1.680910125210211E-3</v>
      </c>
      <c r="P339" s="44">
        <f>IFERROR(_xll.qlIndexFixing(ONIndex6M,I339,TRUE,_xll.ohTrigger(RecalcTrigger,Trigger6M)),NA())</f>
        <v>-4.2610025867695356E-4</v>
      </c>
      <c r="Q339" s="183">
        <f>IFERROR(_xll.qlIndexFixing(ONIndex1Y,I339,TRUE,_xll.ohTrigger(RecalcTrigger,Trigger1Y)),NA())</f>
        <v>1.0517983055713387E-3</v>
      </c>
    </row>
    <row r="340" spans="2:17" x14ac:dyDescent="0.2">
      <c r="B340" s="39" t="s">
        <v>17</v>
      </c>
      <c r="D340" s="42">
        <f>_xll.qlCalendarAdvance(Calendar,$D339,B340,"f",FALSE)</f>
        <v>42832</v>
      </c>
      <c r="E340" s="177">
        <f>_xll.qlInterestRateIndexValueDate(IndexON,D340)</f>
        <v>42832</v>
      </c>
      <c r="F340" s="193">
        <f>IFERROR(_xll.qlIndexFixing(IndexON,D340,TRUE,_xll.ohTrigger(RecalcTrigger,TriggerON)),NA())</f>
        <v>-2.8374912942608077E-3</v>
      </c>
      <c r="H340" s="42">
        <f>_xll.qlCalendarAdvance(Calendar,$H339,B340,"f",FALSE)</f>
        <v>42832</v>
      </c>
      <c r="I340" s="177">
        <f>_xll.qlInterestRateIndexValueDate(Index1M,$H340)</f>
        <v>42836</v>
      </c>
      <c r="J340" s="182">
        <f>IFERROR(_xll.qlIndexFixing(Index1M,$H340,TRUE,_xll.ohTrigger(RecalcTrigger,Trigger1M)),NA())</f>
        <v>-2.5829638179679648E-3</v>
      </c>
      <c r="K340" s="44">
        <f>IFERROR(_xll.qlIndexFixing(Index3M,H340,TRUE,_xll.ohTrigger(RecalcTrigger,Trigger3M)),NA())</f>
        <v>-1.5428252064352899E-3</v>
      </c>
      <c r="L340" s="44">
        <f>IFERROR(_xll.qlIndexFixing(Index6M,$H340,TRUE,_xll.ohTrigger(RecalcTrigger,Trigger6M)),NA())</f>
        <v>-2.6039088564350313E-4</v>
      </c>
      <c r="M340" s="183">
        <f>IFERROR(_xll.qlIndexFixing(Index1Y,$H340,TRUE,_xll.ohTrigger(RecalcTrigger,Trigger1Y)),NA())</f>
        <v>1.3609001270097907E-3</v>
      </c>
      <c r="N340" s="182">
        <f>IFERROR(_xll.qlIndexFixing(ONIndex1M,I340,TRUE,_xll.ohTrigger(RecalcTrigger,Trigger1M)),NA())</f>
        <v>-2.606976641281733E-3</v>
      </c>
      <c r="O340" s="44">
        <f>IFERROR(_xll.qlIndexFixing(ONIndex3M,I340,TRUE,_xll.ohTrigger(RecalcTrigger,Trigger3M)),NA())</f>
        <v>-1.6703340200745487E-3</v>
      </c>
      <c r="P340" s="44">
        <f>IFERROR(_xll.qlIndexFixing(ONIndex6M,I340,TRUE,_xll.ohTrigger(RecalcTrigger,Trigger6M)),NA())</f>
        <v>-4.6707411387370001E-4</v>
      </c>
      <c r="Q340" s="183">
        <f>IFERROR(_xll.qlIndexFixing(ONIndex1Y,I340,TRUE,_xll.ohTrigger(RecalcTrigger,Trigger1Y)),NA())</f>
        <v>1.0329663847006287E-3</v>
      </c>
    </row>
    <row r="341" spans="2:17" x14ac:dyDescent="0.2">
      <c r="B341" s="39" t="s">
        <v>17</v>
      </c>
      <c r="D341" s="42">
        <f>_xll.qlCalendarAdvance(Calendar,$D340,B341,"f",FALSE)</f>
        <v>42835</v>
      </c>
      <c r="E341" s="177">
        <f>_xll.qlInterestRateIndexValueDate(IndexON,D341)</f>
        <v>42835</v>
      </c>
      <c r="F341" s="193">
        <f>IFERROR(_xll.qlIndexFixing(IndexON,D341,TRUE,_xll.ohTrigger(RecalcTrigger,TriggerON)),NA())</f>
        <v>-2.8312904446936571E-3</v>
      </c>
      <c r="H341" s="42">
        <f>_xll.qlCalendarAdvance(Calendar,$H340,B341,"f",FALSE)</f>
        <v>42835</v>
      </c>
      <c r="I341" s="177">
        <f>_xll.qlInterestRateIndexValueDate(Index1M,$H341)</f>
        <v>42837</v>
      </c>
      <c r="J341" s="182">
        <f>IFERROR(_xll.qlIndexFixing(Index1M,$H341,TRUE,_xll.ohTrigger(RecalcTrigger,Trigger1M)),NA())</f>
        <v>-2.5806733958106953E-3</v>
      </c>
      <c r="K341" s="44">
        <f>IFERROR(_xll.qlIndexFixing(Index3M,H341,TRUE,_xll.ohTrigger(RecalcTrigger,Trigger3M)),NA())</f>
        <v>-1.5398539092243784E-3</v>
      </c>
      <c r="L341" s="44">
        <f>IFERROR(_xll.qlIndexFixing(Index6M,$H341,TRUE,_xll.ohTrigger(RecalcTrigger,Trigger6M)),NA())</f>
        <v>-2.5609566855680092E-4</v>
      </c>
      <c r="M341" s="183">
        <f>IFERROR(_xll.qlIndexFixing(Index1Y,$H341,TRUE,_xll.ohTrigger(RecalcTrigger,Trigger1Y)),NA())</f>
        <v>1.3648402483712433E-3</v>
      </c>
      <c r="N341" s="182">
        <f>IFERROR(_xll.qlIndexFixing(ONIndex1M,I341,TRUE,_xll.ohTrigger(RecalcTrigger,Trigger1M)),NA())</f>
        <v>-2.600481901775531E-3</v>
      </c>
      <c r="O341" s="44">
        <f>IFERROR(_xll.qlIndexFixing(ONIndex3M,I341,TRUE,_xll.ohTrigger(RecalcTrigger,Trigger3M)),NA())</f>
        <v>-1.6598570111581168E-3</v>
      </c>
      <c r="P341" s="44">
        <f>IFERROR(_xll.qlIndexFixing(ONIndex6M,I341,TRUE,_xll.ohTrigger(RecalcTrigger,Trigger6M)),NA())</f>
        <v>-5.2051766465055493E-4</v>
      </c>
      <c r="Q341" s="183">
        <f>IFERROR(_xll.qlIndexFixing(ONIndex1Y,I341,TRUE,_xll.ohTrigger(RecalcTrigger,Trigger1Y)),NA())</f>
        <v>1.0031760391182587E-3</v>
      </c>
    </row>
    <row r="342" spans="2:17" x14ac:dyDescent="0.2">
      <c r="B342" s="39" t="s">
        <v>17</v>
      </c>
      <c r="D342" s="42">
        <f>_xll.qlCalendarAdvance(Calendar,$D341,B342,"f",FALSE)</f>
        <v>42836</v>
      </c>
      <c r="E342" s="177">
        <f>_xll.qlInterestRateIndexValueDate(IndexON,D342)</f>
        <v>42836</v>
      </c>
      <c r="F342" s="193">
        <f>IFERROR(_xll.qlIndexFixing(IndexON,D342,TRUE,_xll.ohTrigger(RecalcTrigger,TriggerON)),NA())</f>
        <v>-2.8281548700137549E-3</v>
      </c>
      <c r="H342" s="42">
        <f>_xll.qlCalendarAdvance(Calendar,$H341,B342,"f",FALSE)</f>
        <v>42836</v>
      </c>
      <c r="I342" s="177">
        <f>_xll.qlInterestRateIndexValueDate(Index1M,$H342)</f>
        <v>42838</v>
      </c>
      <c r="J342" s="182">
        <f>IFERROR(_xll.qlIndexFixing(Index1M,$H342,TRUE,_xll.ohTrigger(RecalcTrigger,Trigger1M)),NA())</f>
        <v>-2.5759803425715044E-3</v>
      </c>
      <c r="K342" s="44">
        <f>IFERROR(_xll.qlIndexFixing(Index3M,H342,TRUE,_xll.ohTrigger(RecalcTrigger,Trigger3M)),NA())</f>
        <v>-1.5368891098421157E-3</v>
      </c>
      <c r="L342" s="44">
        <f>IFERROR(_xll.qlIndexFixing(Index6M,$H342,TRUE,_xll.ohTrigger(RecalcTrigger,Trigger6M)),NA())</f>
        <v>-2.5175644674586259E-4</v>
      </c>
      <c r="M342" s="183">
        <f>IFERROR(_xll.qlIndexFixing(Index1Y,$H342,TRUE,_xll.ohTrigger(RecalcTrigger,Trigger1Y)),NA())</f>
        <v>1.3688113993280276E-3</v>
      </c>
      <c r="N342" s="182">
        <f>IFERROR(_xll.qlIndexFixing(ONIndex1M,I342,TRUE,_xll.ohTrigger(RecalcTrigger,Trigger1M)),NA())</f>
        <v>-2.5982772140231702E-3</v>
      </c>
      <c r="O342" s="44">
        <f>IFERROR(_xll.qlIndexFixing(ONIndex3M,I342,TRUE,_xll.ohTrigger(RecalcTrigger,Trigger3M)),NA())</f>
        <v>-1.6563834039962089E-3</v>
      </c>
      <c r="P342" s="44">
        <f>IFERROR(_xll.qlIndexFixing(ONIndex6M,I342,TRUE,_xll.ohTrigger(RecalcTrigger,Trigger6M)),NA())</f>
        <v>-5.4255265352409765E-4</v>
      </c>
      <c r="Q342" s="183">
        <f>IFERROR(_xll.qlIndexFixing(ONIndex1Y,I342,TRUE,_xll.ohTrigger(RecalcTrigger,Trigger1Y)),NA())</f>
        <v>9.8954080865354399E-4</v>
      </c>
    </row>
    <row r="343" spans="2:17" x14ac:dyDescent="0.2">
      <c r="B343" s="39" t="s">
        <v>17</v>
      </c>
      <c r="D343" s="42">
        <f>_xll.qlCalendarAdvance(Calendar,$D342,B343,"f",FALSE)</f>
        <v>42837</v>
      </c>
      <c r="E343" s="177">
        <f>_xll.qlInterestRateIndexValueDate(IndexON,D343)</f>
        <v>42837</v>
      </c>
      <c r="F343" s="193">
        <f>IFERROR(_xll.qlIndexFixing(IndexON,D343,TRUE,_xll.ohTrigger(RecalcTrigger,TriggerON)),NA())</f>
        <v>-2.8250050027667228E-3</v>
      </c>
      <c r="H343" s="42">
        <f>_xll.qlCalendarAdvance(Calendar,$H342,B343,"f",FALSE)</f>
        <v>42837</v>
      </c>
      <c r="I343" s="177">
        <f>_xll.qlInterestRateIndexValueDate(Index1M,$H343)</f>
        <v>42843</v>
      </c>
      <c r="J343" s="182">
        <f>IFERROR(_xll.qlIndexFixing(Index1M,$H343,TRUE,_xll.ohTrigger(RecalcTrigger,Trigger1M)),NA())</f>
        <v>-2.5666898111684766E-3</v>
      </c>
      <c r="K343" s="44">
        <f>IFERROR(_xll.qlIndexFixing(Index3M,H343,TRUE,_xll.ohTrigger(RecalcTrigger,Trigger3M)),NA())</f>
        <v>-1.5221515876368791E-3</v>
      </c>
      <c r="L343" s="44">
        <f>IFERROR(_xll.qlIndexFixing(Index6M,$H343,TRUE,_xll.ohTrigger(RecalcTrigger,Trigger6M)),NA())</f>
        <v>-2.293583977065636E-4</v>
      </c>
      <c r="M343" s="183">
        <f>IFERROR(_xll.qlIndexFixing(Index1Y,$H343,TRUE,_xll.ohTrigger(RecalcTrigger,Trigger1Y)),NA())</f>
        <v>1.3892811250616462E-3</v>
      </c>
      <c r="N343" s="182">
        <f>IFERROR(_xll.qlIndexFixing(ONIndex1M,I343,TRUE,_xll.ohTrigger(RecalcTrigger,Trigger1M)),NA())</f>
        <v>-2.5960609047270822E-3</v>
      </c>
      <c r="O343" s="44">
        <f>IFERROR(_xll.qlIndexFixing(ONIndex3M,I343,TRUE,_xll.ohTrigger(RecalcTrigger,Trigger3M)),NA())</f>
        <v>-1.6529205514315137E-3</v>
      </c>
      <c r="P343" s="44">
        <f>IFERROR(_xll.qlIndexFixing(ONIndex6M,I343,TRUE,_xll.ohTrigger(RecalcTrigger,Trigger6M)),NA())</f>
        <v>-5.6642449686616914E-4</v>
      </c>
      <c r="Q343" s="183">
        <f>IFERROR(_xll.qlIndexFixing(ONIndex1Y,I343,TRUE,_xll.ohTrigger(RecalcTrigger,Trigger1Y)),NA())</f>
        <v>9.7429186710407123E-4</v>
      </c>
    </row>
    <row r="344" spans="2:17" x14ac:dyDescent="0.2">
      <c r="B344" s="39" t="s">
        <v>17</v>
      </c>
      <c r="D344" s="42">
        <f>_xll.qlCalendarAdvance(Calendar,$D343,B344,"f",FALSE)</f>
        <v>42838</v>
      </c>
      <c r="E344" s="177">
        <f>_xll.qlInterestRateIndexValueDate(IndexON,D344)</f>
        <v>42838</v>
      </c>
      <c r="F344" s="193">
        <f>IFERROR(_xll.qlIndexFixing(IndexON,D344,TRUE,_xll.ohTrigger(RecalcTrigger,TriggerON)),NA())</f>
        <v>-2.8154121348267225E-3</v>
      </c>
      <c r="H344" s="42">
        <f>_xll.qlCalendarAdvance(Calendar,$H343,B344,"f",FALSE)</f>
        <v>42838</v>
      </c>
      <c r="I344" s="177">
        <f>_xll.qlInterestRateIndexValueDate(Index1M,$H344)</f>
        <v>42844</v>
      </c>
      <c r="J344" s="182">
        <f>IFERROR(_xll.qlIndexFixing(Index1M,$H344,TRUE,_xll.ohTrigger(RecalcTrigger,Trigger1M)),NA())</f>
        <v>-2.5643191818089939E-3</v>
      </c>
      <c r="K344" s="44">
        <f>IFERROR(_xll.qlIndexFixing(Index3M,H344,TRUE,_xll.ohTrigger(RecalcTrigger,Trigger3M)),NA())</f>
        <v>-1.5192191308755056E-3</v>
      </c>
      <c r="L344" s="44">
        <f>IFERROR(_xll.qlIndexFixing(Index6M,$H344,TRUE,_xll.ohTrigger(RecalcTrigger,Trigger6M)),NA())</f>
        <v>-2.2472965363656201E-4</v>
      </c>
      <c r="M344" s="183">
        <f>IFERROR(_xll.qlIndexFixing(Index1Y,$H344,TRUE,_xll.ohTrigger(RecalcTrigger,Trigger1Y)),NA())</f>
        <v>1.3935280484269558E-3</v>
      </c>
      <c r="N344" s="182">
        <f>IFERROR(_xll.qlIndexFixing(ONIndex1M,I344,TRUE,_xll.ohTrigger(RecalcTrigger,Trigger1M)),NA())</f>
        <v>-2.5915709682378107E-3</v>
      </c>
      <c r="O344" s="44">
        <f>IFERROR(_xll.qlIndexFixing(ONIndex3M,I344,TRUE,_xll.ohTrigger(RecalcTrigger,Trigger3M)),NA())</f>
        <v>-1.6460244505411836E-3</v>
      </c>
      <c r="P344" s="44">
        <f>IFERROR(_xll.qlIndexFixing(ONIndex6M,I344,TRUE,_xll.ohTrigger(RecalcTrigger,Trigger6M)),NA())</f>
        <v>-5.8352078995405066E-4</v>
      </c>
      <c r="Q344" s="183">
        <f>IFERROR(_xll.qlIndexFixing(ONIndex1Y,I344,TRUE,_xll.ohTrigger(RecalcTrigger,Trigger1Y)),NA())</f>
        <v>9.4340465279785235E-4</v>
      </c>
    </row>
    <row r="345" spans="2:17" x14ac:dyDescent="0.2">
      <c r="B345" s="39" t="s">
        <v>17</v>
      </c>
      <c r="D345" s="42">
        <f>_xll.qlCalendarAdvance(Calendar,$D344,B345,"f",FALSE)</f>
        <v>42843</v>
      </c>
      <c r="E345" s="177">
        <f>_xll.qlInterestRateIndexValueDate(IndexON,D345)</f>
        <v>42843</v>
      </c>
      <c r="F345" s="193">
        <f>IFERROR(_xll.qlIndexFixing(IndexON,D345,TRUE,_xll.ohTrigger(RecalcTrigger,TriggerON)),NA())</f>
        <v>-2.8058089325133651E-3</v>
      </c>
      <c r="H345" s="42">
        <f>_xll.qlCalendarAdvance(Calendar,$H344,B345,"f",FALSE)</f>
        <v>42843</v>
      </c>
      <c r="I345" s="177">
        <f>_xll.qlInterestRateIndexValueDate(Index1M,$H345)</f>
        <v>42845</v>
      </c>
      <c r="J345" s="182">
        <f>IFERROR(_xll.qlIndexFixing(Index1M,$H345,TRUE,_xll.ohTrigger(RecalcTrigger,Trigger1M)),NA())</f>
        <v>-2.5594668280182198E-3</v>
      </c>
      <c r="K345" s="44">
        <f>IFERROR(_xll.qlIndexFixing(Index3M,H345,TRUE,_xll.ohTrigger(RecalcTrigger,Trigger3M)),NA())</f>
        <v>-1.5162909246806242E-3</v>
      </c>
      <c r="L345" s="44">
        <f>IFERROR(_xll.qlIndexFixing(Index6M,$H345,TRUE,_xll.ohTrigger(RecalcTrigger,Trigger6M)),NA())</f>
        <v>-2.2004815857063934E-4</v>
      </c>
      <c r="M345" s="183">
        <f>IFERROR(_xll.qlIndexFixing(Index1Y,$H345,TRUE,_xll.ohTrigger(RecalcTrigger,Trigger1Y)),NA())</f>
        <v>1.3978361854390198E-3</v>
      </c>
      <c r="N345" s="182">
        <f>IFERROR(_xll.qlIndexFixing(ONIndex1M,I345,TRUE,_xll.ohTrigger(RecalcTrigger,Trigger1M)),NA())</f>
        <v>-2.5870797600191509E-3</v>
      </c>
      <c r="O345" s="44">
        <f>IFERROR(_xll.qlIndexFixing(ONIndex3M,I345,TRUE,_xll.ohTrigger(RecalcTrigger,Trigger3M)),NA())</f>
        <v>-1.6391818157623916E-3</v>
      </c>
      <c r="P345" s="44">
        <f>IFERROR(_xll.qlIndexFixing(ONIndex6M,I345,TRUE,_xll.ohTrigger(RecalcTrigger,Trigger6M)),NA())</f>
        <v>-5.8916249411122834E-4</v>
      </c>
      <c r="Q345" s="183">
        <f>IFERROR(_xll.qlIndexFixing(ONIndex1Y,I345,TRUE,_xll.ohTrigger(RecalcTrigger,Trigger1Y)),NA())</f>
        <v>9.1373055673749093E-4</v>
      </c>
    </row>
    <row r="346" spans="2:17" x14ac:dyDescent="0.2">
      <c r="B346" s="39" t="s">
        <v>17</v>
      </c>
      <c r="D346" s="42">
        <f>_xll.qlCalendarAdvance(Calendar,$D345,B346,"f",FALSE)</f>
        <v>42844</v>
      </c>
      <c r="E346" s="177">
        <f>_xll.qlInterestRateIndexValueDate(IndexON,D346)</f>
        <v>42844</v>
      </c>
      <c r="F346" s="193">
        <f>IFERROR(_xll.qlIndexFixing(IndexON,D346,TRUE,_xll.ohTrigger(RecalcTrigger,TriggerON)),NA())</f>
        <v>-2.8025606560255767E-3</v>
      </c>
      <c r="H346" s="42">
        <f>_xll.qlCalendarAdvance(Calendar,$H345,B346,"f",FALSE)</f>
        <v>42844</v>
      </c>
      <c r="I346" s="177">
        <f>_xll.qlInterestRateIndexValueDate(Index1M,$H346)</f>
        <v>42846</v>
      </c>
      <c r="J346" s="182">
        <f>IFERROR(_xll.qlIndexFixing(Index1M,$H346,TRUE,_xll.ohTrigger(RecalcTrigger,Trigger1M)),NA())</f>
        <v>-2.558304822583765E-3</v>
      </c>
      <c r="K346" s="44">
        <f>IFERROR(_xll.qlIndexFixing(Index3M,H346,TRUE,_xll.ohTrigger(RecalcTrigger,Trigger3M)),NA())</f>
        <v>-1.5133666340902865E-3</v>
      </c>
      <c r="L346" s="44">
        <f>IFERROR(_xll.qlIndexFixing(Index6M,$H346,TRUE,_xll.ohTrigger(RecalcTrigger,Trigger6M)),NA())</f>
        <v>-2.1000000002697691E-4</v>
      </c>
      <c r="M346" s="183">
        <f>IFERROR(_xll.qlIndexFixing(Index1Y,$H346,TRUE,_xll.ohTrigger(RecalcTrigger,Trigger1Y)),NA())</f>
        <v>1.4086567069800458E-3</v>
      </c>
      <c r="N346" s="182">
        <f>IFERROR(_xll.qlIndexFixing(ONIndex1M,I346,TRUE,_xll.ohTrigger(RecalcTrigger,Trigger1M)),NA())</f>
        <v>-2.5848055738997289E-3</v>
      </c>
      <c r="O346" s="44">
        <f>IFERROR(_xll.qlIndexFixing(ONIndex3M,I346,TRUE,_xll.ohTrigger(RecalcTrigger,Trigger3M)),NA())</f>
        <v>-1.6357765838659333E-3</v>
      </c>
      <c r="P346" s="44">
        <f>IFERROR(_xll.qlIndexFixing(ONIndex6M,I346,TRUE,_xll.ohTrigger(RecalcTrigger,Trigger6M)),NA())</f>
        <v>-5.9171739879904095E-4</v>
      </c>
      <c r="Q346" s="183">
        <f>IFERROR(_xll.qlIndexFixing(ONIndex1Y,I346,TRUE,_xll.ohTrigger(RecalcTrigger,Trigger1Y)),NA())</f>
        <v>8.9929252780507341E-4</v>
      </c>
    </row>
    <row r="347" spans="2:17" x14ac:dyDescent="0.2">
      <c r="B347" s="39" t="s">
        <v>17</v>
      </c>
      <c r="D347" s="42">
        <f>_xll.qlCalendarAdvance(Calendar,$D346,B347,"f",FALSE)</f>
        <v>42845</v>
      </c>
      <c r="E347" s="177">
        <f>_xll.qlInterestRateIndexValueDate(IndexON,D347)</f>
        <v>42845</v>
      </c>
      <c r="F347" s="193">
        <f>IFERROR(_xll.qlIndexFixing(IndexON,D347,TRUE,_xll.ohTrigger(RecalcTrigger,TriggerON)),NA())</f>
        <v>-2.799298555236085E-3</v>
      </c>
      <c r="H347" s="42">
        <f>_xll.qlCalendarAdvance(Calendar,$H346,B347,"f",FALSE)</f>
        <v>42845</v>
      </c>
      <c r="I347" s="177">
        <f>_xll.qlInterestRateIndexValueDate(Index1M,$H347)</f>
        <v>42849</v>
      </c>
      <c r="J347" s="182">
        <f>IFERROR(_xll.qlIndexFixing(Index1M,$H347,TRUE,_xll.ohTrigger(RecalcTrigger,Trigger1M)),NA())</f>
        <v>-2.5522953912484603E-3</v>
      </c>
      <c r="K347" s="44">
        <f>IFERROR(_xll.qlIndexFixing(Index3M,H347,TRUE,_xll.ohTrigger(RecalcTrigger,Trigger3M)),NA())</f>
        <v>-1.5046138541810747E-3</v>
      </c>
      <c r="L347" s="44">
        <f>IFERROR(_xll.qlIndexFixing(Index6M,$H347,TRUE,_xll.ohTrigger(RecalcTrigger,Trigger6M)),NA())</f>
        <v>-2.0136869339446804E-4</v>
      </c>
      <c r="M347" s="183">
        <f>IFERROR(_xll.qlIndexFixing(Index1Y,$H347,TRUE,_xll.ohTrigger(RecalcTrigger,Trigger1Y)),NA())</f>
        <v>1.4157287954809404E-3</v>
      </c>
      <c r="N347" s="182">
        <f>IFERROR(_xll.qlIndexFixing(ONIndex1M,I347,TRUE,_xll.ohTrigger(RecalcTrigger,Trigger1M)),NA())</f>
        <v>-2.5825198582829501E-3</v>
      </c>
      <c r="O347" s="44">
        <f>IFERROR(_xll.qlIndexFixing(ONIndex3M,I347,TRUE,_xll.ohTrigger(RecalcTrigger,Trigger3M)),NA())</f>
        <v>-1.6323836454956719E-3</v>
      </c>
      <c r="P347" s="44">
        <f>IFERROR(_xll.qlIndexFixing(ONIndex6M,I347,TRUE,_xll.ohTrigger(RecalcTrigger,Trigger6M)),NA())</f>
        <v>-5.9411086234639754E-4</v>
      </c>
      <c r="Q347" s="183">
        <f>IFERROR(_xll.qlIndexFixing(ONIndex1Y,I347,TRUE,_xll.ohTrigger(RecalcTrigger,Trigger1Y)),NA())</f>
        <v>8.8509728794150533E-4</v>
      </c>
    </row>
    <row r="348" spans="2:17" x14ac:dyDescent="0.2">
      <c r="B348" s="39" t="s">
        <v>17</v>
      </c>
      <c r="D348" s="42">
        <f>_xll.qlCalendarAdvance(Calendar,$D347,B348,"f",FALSE)</f>
        <v>42846</v>
      </c>
      <c r="E348" s="177">
        <f>_xll.qlInterestRateIndexValueDate(IndexON,D348)</f>
        <v>42846</v>
      </c>
      <c r="F348" s="193">
        <f>IFERROR(_xll.qlIndexFixing(IndexON,D348,TRUE,_xll.ohTrigger(RecalcTrigger,TriggerON)),NA())</f>
        <v>-2.7927069005340144E-3</v>
      </c>
      <c r="H348" s="42">
        <f>_xll.qlCalendarAdvance(Calendar,$H347,B348,"f",FALSE)</f>
        <v>42846</v>
      </c>
      <c r="I348" s="177">
        <f>_xll.qlInterestRateIndexValueDate(Index1M,$H348)</f>
        <v>42850</v>
      </c>
      <c r="J348" s="182">
        <f>IFERROR(_xll.qlIndexFixing(Index1M,$H348,TRUE,_xll.ohTrigger(RecalcTrigger,Trigger1M)),NA())</f>
        <v>-2.5498566119099841E-3</v>
      </c>
      <c r="K348" s="44">
        <f>IFERROR(_xll.qlIndexFixing(Index3M,H348,TRUE,_xll.ohTrigger(RecalcTrigger,Trigger3M)),NA())</f>
        <v>-1.5017018068327619E-3</v>
      </c>
      <c r="L348" s="44">
        <f>IFERROR(_xll.qlIndexFixing(Index6M,$H348,TRUE,_xll.ohTrigger(RecalcTrigger,Trigger6M)),NA())</f>
        <v>-1.9688571933364459E-4</v>
      </c>
      <c r="M348" s="183">
        <f>IFERROR(_xll.qlIndexFixing(Index1Y,$H348,TRUE,_xll.ohTrigger(RecalcTrigger,Trigger1Y)),NA())</f>
        <v>1.4203642648714123E-3</v>
      </c>
      <c r="N348" s="182">
        <f>IFERROR(_xll.qlIndexFixing(ONIndex1M,I348,TRUE,_xll.ohTrigger(RecalcTrigger,Trigger1M)),NA())</f>
        <v>-2.5802226289162178E-3</v>
      </c>
      <c r="O348" s="44">
        <f>IFERROR(_xll.qlIndexFixing(ONIndex3M,I348,TRUE,_xll.ohTrigger(RecalcTrigger,Trigger3M)),NA())</f>
        <v>-1.6290032580457137E-3</v>
      </c>
      <c r="P348" s="44">
        <f>IFERROR(_xll.qlIndexFixing(ONIndex6M,I348,TRUE,_xll.ohTrigger(RecalcTrigger,Trigger6M)),NA())</f>
        <v>-5.9634144706333103E-4</v>
      </c>
      <c r="Q348" s="183">
        <f>IFERROR(_xll.qlIndexFixing(ONIndex1Y,I348,TRUE,_xll.ohTrigger(RecalcTrigger,Trigger1Y)),NA())</f>
        <v>8.7114758350992361E-4</v>
      </c>
    </row>
    <row r="349" spans="2:17" x14ac:dyDescent="0.2">
      <c r="B349" s="39" t="s">
        <v>17</v>
      </c>
      <c r="D349" s="42">
        <f>_xll.qlCalendarAdvance(Calendar,$D348,B349,"f",FALSE)</f>
        <v>42849</v>
      </c>
      <c r="E349" s="177">
        <f>_xll.qlInterestRateIndexValueDate(IndexON,D349)</f>
        <v>42849</v>
      </c>
      <c r="F349" s="193">
        <f>IFERROR(_xll.qlIndexFixing(IndexON,D349,TRUE,_xll.ohTrigger(RecalcTrigger,TriggerON)),NA())</f>
        <v>-2.7861130796047462E-3</v>
      </c>
      <c r="H349" s="42">
        <f>_xll.qlCalendarAdvance(Calendar,$H348,B349,"f",FALSE)</f>
        <v>42849</v>
      </c>
      <c r="I349" s="177">
        <f>_xll.qlInterestRateIndexValueDate(Index1M,$H349)</f>
        <v>42851</v>
      </c>
      <c r="J349" s="182">
        <f>IFERROR(_xll.qlIndexFixing(Index1M,$H349,TRUE,_xll.ohTrigger(RecalcTrigger,Trigger1M)),NA())</f>
        <v>-2.5474065280008951E-3</v>
      </c>
      <c r="K349" s="44">
        <f>IFERROR(_xll.qlIndexFixing(Index3M,H349,TRUE,_xll.ohTrigger(RecalcTrigger,Trigger3M)),NA())</f>
        <v>-1.4987919480954994E-3</v>
      </c>
      <c r="L349" s="44">
        <f>IFERROR(_xll.qlIndexFixing(Index6M,$H349,TRUE,_xll.ohTrigger(RecalcTrigger,Trigger6M)),NA())</f>
        <v>-1.9248133404110106E-4</v>
      </c>
      <c r="M349" s="183">
        <f>IFERROR(_xll.qlIndexFixing(Index1Y,$H349,TRUE,_xll.ohTrigger(RecalcTrigger,Trigger1Y)),NA())</f>
        <v>1.4250632773456652E-3</v>
      </c>
      <c r="N349" s="182">
        <f>IFERROR(_xll.qlIndexFixing(ONIndex1M,I349,TRUE,_xll.ohTrigger(RecalcTrigger,Trigger1M)),NA())</f>
        <v>-2.574394505372446E-3</v>
      </c>
      <c r="O349" s="44">
        <f>IFERROR(_xll.qlIndexFixing(ONIndex3M,I349,TRUE,_xll.ohTrigger(RecalcTrigger,Trigger3M)),NA())</f>
        <v>-1.620606343392117E-3</v>
      </c>
      <c r="P349" s="44">
        <f>IFERROR(_xll.qlIndexFixing(ONIndex6M,I349,TRUE,_xll.ohTrigger(RecalcTrigger,Trigger6M)),NA())</f>
        <v>-6.0108943147896277E-4</v>
      </c>
      <c r="Q349" s="183">
        <f>IFERROR(_xll.qlIndexFixing(ONIndex1Y,I349,TRUE,_xll.ohTrigger(RecalcTrigger,Trigger1Y)),NA())</f>
        <v>8.375279503924915E-4</v>
      </c>
    </row>
    <row r="350" spans="2:17" x14ac:dyDescent="0.2">
      <c r="B350" s="39" t="s">
        <v>17</v>
      </c>
      <c r="D350" s="42">
        <f>_xll.qlCalendarAdvance(Calendar,$D349,B350,"f",FALSE)</f>
        <v>42850</v>
      </c>
      <c r="E350" s="177">
        <f>_xll.qlInterestRateIndexValueDate(IndexON,D350)</f>
        <v>42850</v>
      </c>
      <c r="F350" s="193">
        <f>IFERROR(_xll.qlIndexFixing(IndexON,D350,TRUE,_xll.ohTrigger(RecalcTrigger,TriggerON)),NA())</f>
        <v>-2.7827827353243961E-3</v>
      </c>
      <c r="H350" s="42">
        <f>_xll.qlCalendarAdvance(Calendar,$H349,B350,"f",FALSE)</f>
        <v>42850</v>
      </c>
      <c r="I350" s="177">
        <f>_xll.qlInterestRateIndexValueDate(Index1M,$H350)</f>
        <v>42852</v>
      </c>
      <c r="J350" s="182">
        <f>IFERROR(_xll.qlIndexFixing(Index1M,$H350,TRUE,_xll.ohTrigger(RecalcTrigger,Trigger1M)),NA())</f>
        <v>-2.5423963853325737E-3</v>
      </c>
      <c r="K350" s="44">
        <f>IFERROR(_xll.qlIndexFixing(Index3M,H350,TRUE,_xll.ohTrigger(RecalcTrigger,Trigger3M)),NA())</f>
        <v>-1.4958839221321698E-3</v>
      </c>
      <c r="L350" s="44">
        <f>IFERROR(_xll.qlIndexFixing(Index6M,$H350,TRUE,_xll.ohTrigger(RecalcTrigger,Trigger6M)),NA())</f>
        <v>-1.8815131401463378E-4</v>
      </c>
      <c r="M350" s="183">
        <f>IFERROR(_xll.qlIndexFixing(Index1Y,$H350,TRUE,_xll.ohTrigger(RecalcTrigger,Trigger1Y)),NA())</f>
        <v>1.4298251875080718E-3</v>
      </c>
      <c r="N350" s="182">
        <f>IFERROR(_xll.qlIndexFixing(ONIndex1M,I350,TRUE,_xll.ohTrigger(RecalcTrigger,Trigger1M)),NA())</f>
        <v>-2.5685643112849377E-3</v>
      </c>
      <c r="O350" s="44">
        <f>IFERROR(_xll.qlIndexFixing(ONIndex3M,I350,TRUE,_xll.ohTrigger(RecalcTrigger,Trigger3M)),NA())</f>
        <v>-1.6122985585020899E-3</v>
      </c>
      <c r="P350" s="44">
        <f>IFERROR(_xll.qlIndexFixing(ONIndex6M,I350,TRUE,_xll.ohTrigger(RecalcTrigger,Trigger6M)),NA())</f>
        <v>-6.0500087559756111E-4</v>
      </c>
      <c r="Q350" s="183">
        <f>IFERROR(_xll.qlIndexFixing(ONIndex1Y,I350,TRUE,_xll.ohTrigger(RecalcTrigger,Trigger1Y)),NA())</f>
        <v>8.0517820730818812E-4</v>
      </c>
    </row>
    <row r="351" spans="2:17" x14ac:dyDescent="0.2">
      <c r="B351" s="39" t="s">
        <v>17</v>
      </c>
      <c r="D351" s="42">
        <f>_xll.qlCalendarAdvance(Calendar,$D350,B351,"f",FALSE)</f>
        <v>42851</v>
      </c>
      <c r="E351" s="177">
        <f>_xll.qlInterestRateIndexValueDate(IndexON,D351)</f>
        <v>42851</v>
      </c>
      <c r="F351" s="193">
        <f>IFERROR(_xll.qlIndexFixing(IndexON,D351,TRUE,_xll.ohTrigger(RecalcTrigger,TriggerON)),NA())</f>
        <v>-2.7794389175817003E-3</v>
      </c>
      <c r="H351" s="42">
        <f>_xll.qlCalendarAdvance(Calendar,$H350,B351,"f",FALSE)</f>
        <v>42851</v>
      </c>
      <c r="I351" s="177">
        <f>_xll.qlInterestRateIndexValueDate(Index1M,$H351)</f>
        <v>42853</v>
      </c>
      <c r="J351" s="182">
        <f>IFERROR(_xll.qlIndexFixing(Index1M,$H351,TRUE,_xll.ohTrigger(RecalcTrigger,Trigger1M)),NA())</f>
        <v>-2.5386271026613247E-3</v>
      </c>
      <c r="K351" s="44">
        <f>IFERROR(_xll.qlIndexFixing(Index3M,H351,TRUE,_xll.ohTrigger(RecalcTrigger,Trigger3M)),NA())</f>
        <v>-1.488648228323345E-3</v>
      </c>
      <c r="L351" s="44">
        <f>IFERROR(_xll.qlIndexFixing(Index6M,$H351,TRUE,_xll.ohTrigger(RecalcTrigger,Trigger6M)),NA())</f>
        <v>-1.7840420796129273E-4</v>
      </c>
      <c r="M351" s="183">
        <f>IFERROR(_xll.qlIndexFixing(Index1Y,$H351,TRUE,_xll.ohTrigger(RecalcTrigger,Trigger1Y)),NA())</f>
        <v>1.4412527769631731E-3</v>
      </c>
      <c r="N351" s="182">
        <f>IFERROR(_xll.qlIndexFixing(ONIndex1M,I351,TRUE,_xll.ohTrigger(RecalcTrigger,Trigger1M)),NA())</f>
        <v>-2.5661983212810213E-3</v>
      </c>
      <c r="O351" s="44">
        <f>IFERROR(_xll.qlIndexFixing(ONIndex3M,I351,TRUE,_xll.ohTrigger(RecalcTrigger,Trigger3M)),NA())</f>
        <v>-1.6089988624257145E-3</v>
      </c>
      <c r="P351" s="44">
        <f>IFERROR(_xll.qlIndexFixing(ONIndex6M,I351,TRUE,_xll.ohTrigger(RecalcTrigger,Trigger6M)),NA())</f>
        <v>-6.0622399896015366E-4</v>
      </c>
      <c r="Q351" s="183">
        <f>IFERROR(_xll.qlIndexFixing(ONIndex1Y,I351,TRUE,_xll.ohTrigger(RecalcTrigger,Trigger1Y)),NA())</f>
        <v>7.927593846979164E-4</v>
      </c>
    </row>
    <row r="352" spans="2:17" x14ac:dyDescent="0.2">
      <c r="B352" s="39" t="s">
        <v>17</v>
      </c>
      <c r="D352" s="42">
        <f>_xll.qlCalendarAdvance(Calendar,$D351,B352,"f",FALSE)</f>
        <v>42852</v>
      </c>
      <c r="E352" s="177">
        <f>_xll.qlInterestRateIndexValueDate(IndexON,D352)</f>
        <v>42852</v>
      </c>
      <c r="F352" s="193">
        <f>IFERROR(_xll.qlIndexFixing(IndexON,D352,TRUE,_xll.ohTrigger(RecalcTrigger,TriggerON)),NA())</f>
        <v>-2.7760816856092774E-3</v>
      </c>
      <c r="H352" s="42">
        <f>_xll.qlCalendarAdvance(Calendar,$H351,B352,"f",FALSE)</f>
        <v>42852</v>
      </c>
      <c r="I352" s="177">
        <f>_xll.qlInterestRateIndexValueDate(Index1M,$H352)</f>
        <v>42857</v>
      </c>
      <c r="J352" s="182">
        <f>IFERROR(_xll.qlIndexFixing(Index1M,$H352,TRUE,_xll.ohTrigger(RecalcTrigger,Trigger1M)),NA())</f>
        <v>-2.5311691572483773E-3</v>
      </c>
      <c r="K352" s="44">
        <f>IFERROR(_xll.qlIndexFixing(Index3M,H352,TRUE,_xll.ohTrigger(RecalcTrigger,Trigger3M)),NA())</f>
        <v>-1.479902172952024E-3</v>
      </c>
      <c r="L352" s="44">
        <f>IFERROR(_xll.qlIndexFixing(Index6M,$H352,TRUE,_xll.ohTrigger(RecalcTrigger,Trigger6M)),NA())</f>
        <v>-1.6589240506010466E-4</v>
      </c>
      <c r="M352" s="183">
        <f>IFERROR(_xll.qlIndexFixing(Index1Y,$H352,TRUE,_xll.ohTrigger(RecalcTrigger,Trigger1Y)),NA())</f>
        <v>1.4545550785491183E-3</v>
      </c>
      <c r="N352" s="182">
        <f>IFERROR(_xll.qlIndexFixing(ONIndex1M,I352,TRUE,_xll.ohTrigger(RecalcTrigger,Trigger1M)),NA())</f>
        <v>-2.5638209249212451E-3</v>
      </c>
      <c r="O352" s="44">
        <f>IFERROR(_xll.qlIndexFixing(ONIndex3M,I352,TRUE,_xll.ohTrigger(RecalcTrigger,Trigger3M)),NA())</f>
        <v>-1.6057135130731481E-3</v>
      </c>
      <c r="P352" s="44">
        <f>IFERROR(_xll.qlIndexFixing(ONIndex6M,I352,TRUE,_xll.ohTrigger(RecalcTrigger,Trigger6M)),NA())</f>
        <v>-6.0727418066175431E-4</v>
      </c>
      <c r="Q352" s="183">
        <f>IFERROR(_xll.qlIndexFixing(ONIndex1Y,I352,TRUE,_xll.ohTrigger(RecalcTrigger,Trigger1Y)),NA())</f>
        <v>7.8060532070267641E-4</v>
      </c>
    </row>
    <row r="353" spans="2:17" x14ac:dyDescent="0.2">
      <c r="B353" s="39" t="s">
        <v>17</v>
      </c>
      <c r="D353" s="42">
        <f>_xll.qlCalendarAdvance(Calendar,$D352,B353,"f",FALSE)</f>
        <v>42853</v>
      </c>
      <c r="E353" s="177">
        <f>_xll.qlInterestRateIndexValueDate(IndexON,D353)</f>
        <v>42853</v>
      </c>
      <c r="F353" s="193">
        <f>IFERROR(_xll.qlIndexFixing(IndexON,D353,TRUE,_xll.ohTrigger(RecalcTrigger,TriggerON)),NA())</f>
        <v>-2.7675901293211513E-3</v>
      </c>
      <c r="H353" s="42">
        <f>_xll.qlCalendarAdvance(Calendar,$H352,B353,"f",FALSE)</f>
        <v>42853</v>
      </c>
      <c r="I353" s="177">
        <f>_xll.qlInterestRateIndexValueDate(Index1M,$H353)</f>
        <v>42858</v>
      </c>
      <c r="J353" s="182">
        <f>IFERROR(_xll.qlIndexFixing(Index1M,$H353,TRUE,_xll.ohTrigger(RecalcTrigger,Trigger1M)),NA())</f>
        <v>-2.5260121047108379E-3</v>
      </c>
      <c r="K353" s="44">
        <f>IFERROR(_xll.qlIndexFixing(Index3M,H353,TRUE,_xll.ohTrigger(RecalcTrigger,Trigger3M)),NA())</f>
        <v>-1.4769924615297837E-3</v>
      </c>
      <c r="L353" s="44">
        <f>IFERROR(_xll.qlIndexFixing(Index6M,$H353,TRUE,_xll.ohTrigger(RecalcTrigger,Trigger6M)),NA())</f>
        <v>-1.6199058290342918E-4</v>
      </c>
      <c r="M353" s="183">
        <f>IFERROR(_xll.qlIndexFixing(Index1Y,$H353,TRUE,_xll.ohTrigger(RecalcTrigger,Trigger1Y)),NA())</f>
        <v>1.4596803925224589E-3</v>
      </c>
      <c r="N353" s="182">
        <f>IFERROR(_xll.qlIndexFixing(ONIndex1M,I353,TRUE,_xll.ohTrigger(RecalcTrigger,Trigger1M)),NA())</f>
        <v>-2.5590099973982205E-3</v>
      </c>
      <c r="O353" s="44">
        <f>IFERROR(_xll.qlIndexFixing(ONIndex3M,I353,TRUE,_xll.ohTrigger(RecalcTrigger,Trigger3M)),NA())</f>
        <v>-1.5991848158236621E-3</v>
      </c>
      <c r="P353" s="44">
        <f>IFERROR(_xll.qlIndexFixing(ONIndex6M,I353,TRUE,_xll.ohTrigger(RecalcTrigger,Trigger6M)),NA())</f>
        <v>-6.0878985387535778E-4</v>
      </c>
      <c r="Q353" s="183">
        <f>IFERROR(_xll.qlIndexFixing(ONIndex1Y,I353,TRUE,_xll.ohTrigger(RecalcTrigger,Trigger1Y)),NA())</f>
        <v>7.5719504485149969E-4</v>
      </c>
    </row>
    <row r="354" spans="2:17" x14ac:dyDescent="0.2">
      <c r="B354" s="39" t="s">
        <v>17</v>
      </c>
      <c r="D354" s="42">
        <f>_xll.qlCalendarAdvance(Calendar,$D353,B354,"f",FALSE)</f>
        <v>42857</v>
      </c>
      <c r="E354" s="177">
        <f>_xll.qlInterestRateIndexValueDate(IndexON,D354)</f>
        <v>42857</v>
      </c>
      <c r="F354" s="193">
        <f>IFERROR(_xll.qlIndexFixing(IndexON,D354,TRUE,_xll.ohTrigger(RecalcTrigger,TriggerON)),NA())</f>
        <v>-2.7590963551071823E-3</v>
      </c>
      <c r="H354" s="42">
        <f>_xll.qlCalendarAdvance(Calendar,$H353,B354,"f",FALSE)</f>
        <v>42857</v>
      </c>
      <c r="I354" s="177">
        <f>_xll.qlInterestRateIndexValueDate(Index1M,$H354)</f>
        <v>42859</v>
      </c>
      <c r="J354" s="182">
        <f>IFERROR(_xll.qlIndexFixing(Index1M,$H354,TRUE,_xll.ohTrigger(RecalcTrigger,Trigger1M)),NA())</f>
        <v>-2.5247742828640729E-3</v>
      </c>
      <c r="K354" s="44">
        <f>IFERROR(_xll.qlIndexFixing(Index3M,H354,TRUE,_xll.ohTrigger(RecalcTrigger,Trigger3M)),NA())</f>
        <v>-1.4740817790921015E-3</v>
      </c>
      <c r="L354" s="44">
        <f>IFERROR(_xll.qlIndexFixing(Index6M,$H354,TRUE,_xll.ohTrigger(RecalcTrigger,Trigger6M)),NA())</f>
        <v>-1.5541422478905541E-4</v>
      </c>
      <c r="M354" s="183">
        <f>IFERROR(_xll.qlIndexFixing(Index1Y,$H354,TRUE,_xll.ohTrigger(RecalcTrigger,Trigger1Y)),NA())</f>
        <v>1.4648638718981568E-3</v>
      </c>
      <c r="N354" s="182">
        <f>IFERROR(_xll.qlIndexFixing(ONIndex1M,I354,TRUE,_xll.ohTrigger(RecalcTrigger,Trigger1M)),NA())</f>
        <v>-2.5541975836373965E-3</v>
      </c>
      <c r="O354" s="44">
        <f>IFERROR(_xll.qlIndexFixing(ONIndex3M,I354,TRUE,_xll.ohTrigger(RecalcTrigger,Trigger3M)),NA())</f>
        <v>-1.592720714755913E-3</v>
      </c>
      <c r="P354" s="44">
        <f>IFERROR(_xll.qlIndexFixing(ONIndex6M,I354,TRUE,_xll.ohTrigger(RecalcTrigger,Trigger6M)),NA())</f>
        <v>-6.0971673769838475E-4</v>
      </c>
      <c r="Q354" s="183">
        <f>IFERROR(_xll.qlIndexFixing(ONIndex1Y,I354,TRUE,_xll.ohTrigger(RecalcTrigger,Trigger1Y)),NA())</f>
        <v>7.3469157461758527E-4</v>
      </c>
    </row>
    <row r="355" spans="2:17" x14ac:dyDescent="0.2">
      <c r="B355" s="39" t="s">
        <v>17</v>
      </c>
      <c r="D355" s="42">
        <f>_xll.qlCalendarAdvance(Calendar,$D354,B355,"f",FALSE)</f>
        <v>42858</v>
      </c>
      <c r="E355" s="177">
        <f>_xll.qlInterestRateIndexValueDate(IndexON,D355)</f>
        <v>42858</v>
      </c>
      <c r="F355" s="193">
        <f>IFERROR(_xll.qlIndexFixing(IndexON,D355,TRUE,_xll.ohTrigger(RecalcTrigger,TriggerON)),NA())</f>
        <v>-2.7556598646949482E-3</v>
      </c>
      <c r="H355" s="42">
        <f>_xll.qlCalendarAdvance(Calendar,$H354,B355,"f",FALSE)</f>
        <v>42858</v>
      </c>
      <c r="I355" s="177">
        <f>_xll.qlInterestRateIndexValueDate(Index1M,$H355)</f>
        <v>42860</v>
      </c>
      <c r="J355" s="182">
        <f>IFERROR(_xll.qlIndexFixing(Index1M,$H355,TRUE,_xll.ohTrigger(RecalcTrigger,Trigger1M)),NA())</f>
        <v>-2.5235326856707088E-3</v>
      </c>
      <c r="K355" s="44">
        <f>IFERROR(_xll.qlIndexFixing(Index3M,H355,TRUE,_xll.ohTrigger(RecalcTrigger,Trigger3M)),NA())</f>
        <v>-1.4682096977319695E-3</v>
      </c>
      <c r="L355" s="44">
        <f>IFERROR(_xll.qlIndexFixing(Index6M,$H355,TRUE,_xll.ohTrigger(RecalcTrigger,Trigger6M)),NA())</f>
        <v>-1.5297199658527552E-4</v>
      </c>
      <c r="M355" s="183">
        <f>IFERROR(_xll.qlIndexFixing(Index1Y,$H355,TRUE,_xll.ohTrigger(RecalcTrigger,Trigger1Y)),NA())</f>
        <v>1.4768504783514204E-3</v>
      </c>
      <c r="N355" s="182">
        <f>IFERROR(_xll.qlIndexFixing(ONIndex1M,I355,TRUE,_xll.ohTrigger(RecalcTrigger,Trigger1M)),NA())</f>
        <v>-2.5517633862737199E-3</v>
      </c>
      <c r="O355" s="44">
        <f>IFERROR(_xll.qlIndexFixing(ONIndex3M,I355,TRUE,_xll.ohTrigger(RecalcTrigger,Trigger3M)),NA())</f>
        <v>-1.589510947663797E-3</v>
      </c>
      <c r="P355" s="44">
        <f>IFERROR(_xll.qlIndexFixing(ONIndex6M,I355,TRUE,_xll.ohTrigger(RecalcTrigger,Trigger6M)),NA())</f>
        <v>-6.0988064654488028E-4</v>
      </c>
      <c r="Q355" s="183">
        <f>IFERROR(_xll.qlIndexFixing(ONIndex1Y,I355,TRUE,_xll.ohTrigger(RecalcTrigger,Trigger1Y)),NA())</f>
        <v>7.2390249666653972E-4</v>
      </c>
    </row>
    <row r="356" spans="2:17" x14ac:dyDescent="0.2">
      <c r="B356" s="39" t="s">
        <v>17</v>
      </c>
      <c r="D356" s="42">
        <f>_xll.qlCalendarAdvance(Calendar,$D355,B356,"f",FALSE)</f>
        <v>42859</v>
      </c>
      <c r="E356" s="177">
        <f>_xll.qlInterestRateIndexValueDate(IndexON,D356)</f>
        <v>42859</v>
      </c>
      <c r="F356" s="193">
        <f>IFERROR(_xll.qlIndexFixing(IndexON,D356,TRUE,_xll.ohTrigger(RecalcTrigger,TriggerON)),NA())</f>
        <v>-2.752210369605379E-3</v>
      </c>
      <c r="H356" s="42">
        <f>_xll.qlCalendarAdvance(Calendar,$H355,B356,"f",FALSE)</f>
        <v>42859</v>
      </c>
      <c r="I356" s="177">
        <f>_xll.qlInterestRateIndexValueDate(Index1M,$H356)</f>
        <v>42863</v>
      </c>
      <c r="J356" s="182">
        <f>IFERROR(_xll.qlIndexFixing(Index1M,$H356,TRUE,_xll.ohTrigger(RecalcTrigger,Trigger1M)),NA())</f>
        <v>-2.5157959250475849E-3</v>
      </c>
      <c r="K356" s="44">
        <f>IFERROR(_xll.qlIndexFixing(Index3M,H356,TRUE,_xll.ohTrigger(RecalcTrigger,Trigger3M)),NA())</f>
        <v>-1.4624216842446212E-3</v>
      </c>
      <c r="L356" s="44">
        <f>IFERROR(_xll.qlIndexFixing(Index6M,$H356,TRUE,_xll.ohTrigger(RecalcTrigger,Trigger6M)),NA())</f>
        <v>-1.4297017802036488E-4</v>
      </c>
      <c r="M356" s="183">
        <f>IFERROR(_xll.qlIndexFixing(Index1Y,$H356,TRUE,_xll.ohTrigger(RecalcTrigger,Trigger1Y)),NA())</f>
        <v>1.4861651945846093E-3</v>
      </c>
      <c r="N356" s="182">
        <f>IFERROR(_xll.qlIndexFixing(ONIndex1M,I356,TRUE,_xll.ohTrigger(RecalcTrigger,Trigger1M)),NA())</f>
        <v>-2.5493178747604262E-3</v>
      </c>
      <c r="O356" s="44">
        <f>IFERROR(_xll.qlIndexFixing(ONIndex3M,I356,TRUE,_xll.ohTrigger(RecalcTrigger,Trigger3M)),NA())</f>
        <v>-1.5863170671837068E-3</v>
      </c>
      <c r="P356" s="44">
        <f>IFERROR(_xll.qlIndexFixing(ONIndex6M,I356,TRUE,_xll.ohTrigger(RecalcTrigger,Trigger6M)),NA())</f>
        <v>-6.098629882300699E-4</v>
      </c>
      <c r="Q356" s="183">
        <f>IFERROR(_xll.qlIndexFixing(ONIndex1Y,I356,TRUE,_xll.ohTrigger(RecalcTrigger,Trigger1Y)),NA())</f>
        <v>7.1339465439024252E-4</v>
      </c>
    </row>
    <row r="357" spans="2:17" x14ac:dyDescent="0.2">
      <c r="B357" s="39" t="s">
        <v>17</v>
      </c>
      <c r="D357" s="42">
        <f>_xll.qlCalendarAdvance(Calendar,$D356,B357,"f",FALSE)</f>
        <v>42860</v>
      </c>
      <c r="E357" s="177">
        <f>_xll.qlInterestRateIndexValueDate(IndexON,D357)</f>
        <v>42860</v>
      </c>
      <c r="F357" s="193">
        <f>IFERROR(_xll.qlIndexFixing(IndexON,D357,TRUE,_xll.ohTrigger(RecalcTrigger,TriggerON)),NA())</f>
        <v>-2.7452473875877459E-3</v>
      </c>
      <c r="H357" s="42">
        <f>_xll.qlCalendarAdvance(Calendar,$H356,B357,"f",FALSE)</f>
        <v>42860</v>
      </c>
      <c r="I357" s="177">
        <f>_xll.qlInterestRateIndexValueDate(Index1M,$H357)</f>
        <v>42864</v>
      </c>
      <c r="J357" s="182">
        <f>IFERROR(_xll.qlIndexFixing(Index1M,$H357,TRUE,_xll.ohTrigger(RecalcTrigger,Trigger1M)),NA())</f>
        <v>-2.5131947900666305E-3</v>
      </c>
      <c r="K357" s="44">
        <f>IFERROR(_xll.qlIndexFixing(Index3M,H357,TRUE,_xll.ohTrigger(RecalcTrigger,Trigger3M)),NA())</f>
        <v>-1.459500375404138E-3</v>
      </c>
      <c r="L357" s="44">
        <f>IFERROR(_xll.qlIndexFixing(Index6M,$H357,TRUE,_xll.ohTrigger(RecalcTrigger,Trigger6M)),NA())</f>
        <v>-1.3923245437911768E-4</v>
      </c>
      <c r="M357" s="183">
        <f>IFERROR(_xll.qlIndexFixing(Index1Y,$H357,TRUE,_xll.ohTrigger(RecalcTrigger,Trigger1Y)),NA())</f>
        <v>1.4916287472684145E-3</v>
      </c>
      <c r="N357" s="182">
        <f>IFERROR(_xll.qlIndexFixing(ONIndex1M,I357,TRUE,_xll.ohTrigger(RecalcTrigger,Trigger1M)),NA())</f>
        <v>-2.5468610645251744E-3</v>
      </c>
      <c r="O357" s="44">
        <f>IFERROR(_xll.qlIndexFixing(ONIndex3M,I357,TRUE,_xll.ohTrigger(RecalcTrigger,Trigger3M)),NA())</f>
        <v>-1.5831393293108675E-3</v>
      </c>
      <c r="P357" s="44">
        <f>IFERROR(_xll.qlIndexFixing(ONIndex6M,I357,TRUE,_xll.ohTrigger(RecalcTrigger,Trigger6M)),NA())</f>
        <v>-6.0966232502401851E-4</v>
      </c>
      <c r="Q357" s="183">
        <f>IFERROR(_xll.qlIndexFixing(ONIndex1Y,I357,TRUE,_xll.ohTrigger(RecalcTrigger,Trigger1Y)),NA())</f>
        <v>7.0317079399195848E-4</v>
      </c>
    </row>
    <row r="358" spans="2:17" x14ac:dyDescent="0.2">
      <c r="B358" s="39" t="s">
        <v>17</v>
      </c>
      <c r="D358" s="42">
        <f>_xll.qlCalendarAdvance(Calendar,$D357,B358,"f",FALSE)</f>
        <v>42863</v>
      </c>
      <c r="E358" s="177">
        <f>_xll.qlInterestRateIndexValueDate(IndexON,D358)</f>
        <v>42863</v>
      </c>
      <c r="F358" s="193">
        <f>IFERROR(_xll.qlIndexFixing(IndexON,D358,TRUE,_xll.ohTrigger(RecalcTrigger,TriggerON)),NA())</f>
        <v>-2.7382835108591408E-3</v>
      </c>
      <c r="H358" s="42">
        <f>_xll.qlCalendarAdvance(Calendar,$H357,B358,"f",FALSE)</f>
        <v>42863</v>
      </c>
      <c r="I358" s="177">
        <f>_xll.qlInterestRateIndexValueDate(Index1M,$H358)</f>
        <v>42865</v>
      </c>
      <c r="J358" s="182">
        <f>IFERROR(_xll.qlIndexFixing(Index1M,$H358,TRUE,_xll.ohTrigger(RecalcTrigger,Trigger1M)),NA())</f>
        <v>-2.5078828820519886E-3</v>
      </c>
      <c r="K358" s="44">
        <f>IFERROR(_xll.qlIndexFixing(Index3M,H358,TRUE,_xll.ohTrigger(RecalcTrigger,Trigger3M)),NA())</f>
        <v>-1.4565757629245531E-3</v>
      </c>
      <c r="L358" s="44">
        <f>IFERROR(_xll.qlIndexFixing(Index6M,$H358,TRUE,_xll.ohTrigger(RecalcTrigger,Trigger6M)),NA())</f>
        <v>-1.3550627190263349E-4</v>
      </c>
      <c r="M358" s="183">
        <f>IFERROR(_xll.qlIndexFixing(Index1Y,$H358,TRUE,_xll.ohTrigger(RecalcTrigger,Trigger1Y)),NA())</f>
        <v>1.4971461102099488E-3</v>
      </c>
      <c r="N358" s="182">
        <f>IFERROR(_xll.qlIndexFixing(ONIndex1M,I358,TRUE,_xll.ohTrigger(RecalcTrigger,Trigger1M)),NA())</f>
        <v>-2.5418919105435478E-3</v>
      </c>
      <c r="O358" s="44">
        <f>IFERROR(_xll.qlIndexFixing(ONIndex3M,I358,TRUE,_xll.ohTrigger(RecalcTrigger,Trigger3M)),NA())</f>
        <v>-1.576832039620335E-3</v>
      </c>
      <c r="P358" s="44">
        <f>IFERROR(_xll.qlIndexFixing(ONIndex6M,I358,TRUE,_xll.ohTrigger(RecalcTrigger,Trigger6M)),NA())</f>
        <v>-6.086427652007842E-4</v>
      </c>
      <c r="Q358" s="183">
        <f>IFERROR(_xll.qlIndexFixing(ONIndex1Y,I358,TRUE,_xll.ohTrigger(RecalcTrigger,Trigger1Y)),NA())</f>
        <v>6.8368470913959811E-4</v>
      </c>
    </row>
    <row r="359" spans="2:17" x14ac:dyDescent="0.2">
      <c r="B359" s="39" t="s">
        <v>17</v>
      </c>
      <c r="D359" s="42">
        <f>_xll.qlCalendarAdvance(Calendar,$D358,B359,"f",FALSE)</f>
        <v>42864</v>
      </c>
      <c r="E359" s="177">
        <f>_xll.qlInterestRateIndexValueDate(IndexON,D359)</f>
        <v>42864</v>
      </c>
      <c r="F359" s="193">
        <f>IFERROR(_xll.qlIndexFixing(IndexON,D359,TRUE,_xll.ohTrigger(RecalcTrigger,TriggerON)),NA())</f>
        <v>-2.7347698692814504E-3</v>
      </c>
      <c r="H359" s="42">
        <f>_xll.qlCalendarAdvance(Calendar,$H358,B359,"f",FALSE)</f>
        <v>42864</v>
      </c>
      <c r="I359" s="177">
        <f>_xll.qlInterestRateIndexValueDate(Index1M,$H359)</f>
        <v>42866</v>
      </c>
      <c r="J359" s="182">
        <f>IFERROR(_xll.qlIndexFixing(Index1M,$H359,TRUE,_xll.ohTrigger(RecalcTrigger,Trigger1M)),NA())</f>
        <v>-2.5066057889047699E-3</v>
      </c>
      <c r="K359" s="44">
        <f>IFERROR(_xll.qlIndexFixing(Index3M,H359,TRUE,_xll.ohTrigger(RecalcTrigger,Trigger3M)),NA())</f>
        <v>-1.4536474459812762E-3</v>
      </c>
      <c r="L359" s="44">
        <f>IFERROR(_xll.qlIndexFixing(Index6M,$H359,TRUE,_xll.ohTrigger(RecalcTrigger,Trigger6M)),NA())</f>
        <v>-1.2956692110243118E-4</v>
      </c>
      <c r="M359" s="183">
        <f>IFERROR(_xll.qlIndexFixing(Index1Y,$H359,TRUE,_xll.ohTrigger(RecalcTrigger,Trigger1Y)),NA())</f>
        <v>1.502716530717495E-3</v>
      </c>
      <c r="N359" s="182">
        <f>IFERROR(_xll.qlIndexFixing(ONIndex1M,I359,TRUE,_xll.ohTrigger(RecalcTrigger,Trigger1M)),NA())</f>
        <v>-2.536921143918569E-3</v>
      </c>
      <c r="O359" s="44">
        <f>IFERROR(_xll.qlIndexFixing(ONIndex3M,I359,TRUE,_xll.ohTrigger(RecalcTrigger,Trigger3M)),NA())</f>
        <v>-1.5705949388244989E-3</v>
      </c>
      <c r="P359" s="44">
        <f>IFERROR(_xll.qlIndexFixing(ONIndex6M,I359,TRUE,_xll.ohTrigger(RecalcTrigger,Trigger6M)),NA())</f>
        <v>-6.0700087128662261E-4</v>
      </c>
      <c r="Q359" s="183">
        <f>IFERROR(_xll.qlIndexFixing(ONIndex1Y,I359,TRUE,_xll.ohTrigger(RecalcTrigger,Trigger1Y)),NA())</f>
        <v>6.6517009604361022E-4</v>
      </c>
    </row>
    <row r="360" spans="2:17" x14ac:dyDescent="0.2">
      <c r="B360" s="39" t="s">
        <v>17</v>
      </c>
      <c r="D360" s="42">
        <f>_xll.qlCalendarAdvance(Calendar,$D359,B360,"f",FALSE)</f>
        <v>42865</v>
      </c>
      <c r="E360" s="177">
        <f>_xll.qlInterestRateIndexValueDate(IndexON,D360)</f>
        <v>42865</v>
      </c>
      <c r="F360" s="193">
        <f>IFERROR(_xll.qlIndexFixing(IndexON,D360,TRUE,_xll.ohTrigger(RecalcTrigger,TriggerON)),NA())</f>
        <v>-2.7312435743054309E-3</v>
      </c>
      <c r="H360" s="42">
        <f>_xll.qlCalendarAdvance(Calendar,$H359,B360,"f",FALSE)</f>
        <v>42865</v>
      </c>
      <c r="I360" s="177">
        <f>_xll.qlInterestRateIndexValueDate(Index1M,$H360)</f>
        <v>42867</v>
      </c>
      <c r="J360" s="182">
        <f>IFERROR(_xll.qlIndexFixing(Index1M,$H360,TRUE,_xll.ohTrigger(RecalcTrigger,Trigger1M)),NA())</f>
        <v>-2.5053249558333107E-3</v>
      </c>
      <c r="K360" s="44">
        <f>IFERROR(_xll.qlIndexFixing(Index3M,H360,TRUE,_xll.ohTrigger(RecalcTrigger,Trigger3M)),NA())</f>
        <v>-1.4476656378727166E-3</v>
      </c>
      <c r="L360" s="44">
        <f>IFERROR(_xll.qlIndexFixing(Index6M,$H360,TRUE,_xll.ohTrigger(RecalcTrigger,Trigger6M)),NA())</f>
        <v>-1.2697202583895859E-4</v>
      </c>
      <c r="M360" s="183">
        <f>IFERROR(_xll.qlIndexFixing(Index1Y,$H360,TRUE,_xll.ohTrigger(RecalcTrigger,Trigger1Y)),NA())</f>
        <v>1.5152138784118188E-3</v>
      </c>
      <c r="N360" s="182">
        <f>IFERROR(_xll.qlIndexFixing(ONIndex1M,I360,TRUE,_xll.ohTrigger(RecalcTrigger,Trigger1M)),NA())</f>
        <v>-2.5344080705691496E-3</v>
      </c>
      <c r="O360" s="44">
        <f>IFERROR(_xll.qlIndexFixing(ONIndex3M,I360,TRUE,_xll.ohTrigger(RecalcTrigger,Trigger3M)),NA())</f>
        <v>-1.5675017643079769E-3</v>
      </c>
      <c r="P360" s="44">
        <f>IFERROR(_xll.qlIndexFixing(ONIndex6M,I360,TRUE,_xll.ohTrigger(RecalcTrigger,Trigger6M)),NA())</f>
        <v>-6.0586361975367709E-4</v>
      </c>
      <c r="Q360" s="183">
        <f>IFERROR(_xll.qlIndexFixing(ONIndex1Y,I360,TRUE,_xll.ohTrigger(RecalcTrigger,Trigger1Y)),NA())</f>
        <v>6.5640733832417197E-4</v>
      </c>
    </row>
    <row r="361" spans="2:17" x14ac:dyDescent="0.2">
      <c r="B361" s="39" t="s">
        <v>17</v>
      </c>
      <c r="D361" s="42">
        <f>_xll.qlCalendarAdvance(Calendar,$D360,B361,"f",FALSE)</f>
        <v>42866</v>
      </c>
      <c r="E361" s="177">
        <f>_xll.qlInterestRateIndexValueDate(IndexON,D361)</f>
        <v>42866</v>
      </c>
      <c r="F361" s="193">
        <f>IFERROR(_xll.qlIndexFixing(IndexON,D361,TRUE,_xll.ohTrigger(RecalcTrigger,TriggerON)),NA())</f>
        <v>-2.7277046840046282E-3</v>
      </c>
      <c r="H361" s="42">
        <f>_xll.qlCalendarAdvance(Calendar,$H360,B361,"f",FALSE)</f>
        <v>42866</v>
      </c>
      <c r="I361" s="177">
        <f>_xll.qlInterestRateIndexValueDate(Index1M,$H361)</f>
        <v>42870</v>
      </c>
      <c r="J361" s="182">
        <f>IFERROR(_xll.qlIndexFixing(Index1M,$H361,TRUE,_xll.ohTrigger(RecalcTrigger,Trigger1M)),NA())</f>
        <v>-2.4973558002153264E-3</v>
      </c>
      <c r="K361" s="44">
        <f>IFERROR(_xll.qlIndexFixing(Index3M,H361,TRUE,_xll.ohTrigger(RecalcTrigger,Trigger3M)),NA())</f>
        <v>-1.4418889967065843E-3</v>
      </c>
      <c r="L361" s="44">
        <f>IFERROR(_xll.qlIndexFixing(Index6M,$H361,TRUE,_xll.ohTrigger(RecalcTrigger,Trigger6M)),NA())</f>
        <v>-1.1688718284818135E-4</v>
      </c>
      <c r="M361" s="183">
        <f>IFERROR(_xll.qlIndexFixing(Index1Y,$H361,TRUE,_xll.ohTrigger(RecalcTrigger,Trigger1Y)),NA())</f>
        <v>1.525513466160657E-3</v>
      </c>
      <c r="N361" s="182">
        <f>IFERROR(_xll.qlIndexFixing(ONIndex1M,I361,TRUE,_xll.ohTrigger(RecalcTrigger,Trigger1M)),NA())</f>
        <v>-2.5318837907040148E-3</v>
      </c>
      <c r="O361" s="44">
        <f>IFERROR(_xll.qlIndexFixing(ONIndex3M,I361,TRUE,_xll.ohTrigger(RecalcTrigger,Trigger3M)),NA())</f>
        <v>-1.5644262722869229E-3</v>
      </c>
      <c r="P361" s="44">
        <f>IFERROR(_xll.qlIndexFixing(ONIndex6M,I361,TRUE,_xll.ohTrigger(RecalcTrigger,Trigger6M)),NA())</f>
        <v>-6.0453473774924049E-4</v>
      </c>
      <c r="Q361" s="183">
        <f>IFERROR(_xll.qlIndexFixing(ONIndex1Y,I361,TRUE,_xll.ohTrigger(RecalcTrigger,Trigger1Y)),NA())</f>
        <v>6.4794503978227169E-4</v>
      </c>
    </row>
    <row r="362" spans="2:17" x14ac:dyDescent="0.2">
      <c r="B362" s="39" t="s">
        <v>17</v>
      </c>
      <c r="D362" s="42">
        <f>_xll.qlCalendarAdvance(Calendar,$D361,B362,"f",FALSE)</f>
        <v>42867</v>
      </c>
      <c r="E362" s="177">
        <f>_xll.qlInterestRateIndexValueDate(IndexON,D362)</f>
        <v>42867</v>
      </c>
      <c r="F362" s="193">
        <f>IFERROR(_xll.qlIndexFixing(IndexON,D362,TRUE,_xll.ohTrigger(RecalcTrigger,TriggerON)),NA())</f>
        <v>-2.7205646526518024E-3</v>
      </c>
      <c r="H362" s="42">
        <f>_xll.qlCalendarAdvance(Calendar,$H361,B362,"f",FALSE)</f>
        <v>42867</v>
      </c>
      <c r="I362" s="177">
        <f>_xll.qlInterestRateIndexValueDate(Index1M,$H362)</f>
        <v>42871</v>
      </c>
      <c r="J362" s="182">
        <f>IFERROR(_xll.qlIndexFixing(Index1M,$H362,TRUE,_xll.ohTrigger(RecalcTrigger,Trigger1M)),NA())</f>
        <v>-2.4946774152666586E-3</v>
      </c>
      <c r="K362" s="44">
        <f>IFERROR(_xll.qlIndexFixing(Index3M,H362,TRUE,_xll.ohTrigger(RecalcTrigger,Trigger3M)),NA())</f>
        <v>-1.4389360246649097E-3</v>
      </c>
      <c r="L362" s="44">
        <f>IFERROR(_xll.qlIndexFixing(Index6M,$H362,TRUE,_xll.ohTrigger(RecalcTrigger,Trigger6M)),NA())</f>
        <v>-1.1313312087885239E-4</v>
      </c>
      <c r="M362" s="183">
        <f>IFERROR(_xll.qlIndexFixing(Index1Y,$H362,TRUE,_xll.ohTrigger(RecalcTrigger,Trigger1Y)),NA())</f>
        <v>1.5313376156994133E-3</v>
      </c>
      <c r="N362" s="182">
        <f>IFERROR(_xll.qlIndexFixing(ONIndex1M,I362,TRUE,_xll.ohTrigger(RecalcTrigger,Trigger1M)),NA())</f>
        <v>-2.5293483199106959E-3</v>
      </c>
      <c r="O362" s="44">
        <f>IFERROR(_xll.qlIndexFixing(ONIndex3M,I362,TRUE,_xll.ohTrigger(RecalcTrigger,Trigger3M)),NA())</f>
        <v>-1.5613687193560821E-3</v>
      </c>
      <c r="P362" s="44">
        <f>IFERROR(_xll.qlIndexFixing(ONIndex6M,I362,TRUE,_xll.ohTrigger(RecalcTrigger,Trigger6M)),NA())</f>
        <v>-6.0301278782315393E-4</v>
      </c>
      <c r="Q362" s="183">
        <f>IFERROR(_xll.qlIndexFixing(ONIndex1Y,I362,TRUE,_xll.ohTrigger(RecalcTrigger,Trigger1Y)),NA())</f>
        <v>6.3978594638136599E-4</v>
      </c>
    </row>
    <row r="363" spans="2:17" x14ac:dyDescent="0.2">
      <c r="B363" s="39" t="s">
        <v>17</v>
      </c>
      <c r="D363" s="42">
        <f>_xll.qlCalendarAdvance(Calendar,$D362,B363,"f",FALSE)</f>
        <v>42870</v>
      </c>
      <c r="E363" s="177">
        <f>_xll.qlInterestRateIndexValueDate(IndexON,D363)</f>
        <v>42870</v>
      </c>
      <c r="F363" s="193">
        <f>IFERROR(_xll.qlIndexFixing(IndexON,D363,TRUE,_xll.ohTrigger(RecalcTrigger,TriggerON)),NA())</f>
        <v>-2.7134243426552018E-3</v>
      </c>
      <c r="H363" s="42">
        <f>_xll.qlCalendarAdvance(Calendar,$H362,B363,"f",FALSE)</f>
        <v>42870</v>
      </c>
      <c r="I363" s="177">
        <f>_xll.qlInterestRateIndexValueDate(Index1M,$H363)</f>
        <v>42872</v>
      </c>
      <c r="J363" s="182">
        <f>IFERROR(_xll.qlIndexFixing(Index1M,$H363,TRUE,_xll.ohTrigger(RecalcTrigger,Trigger1M)),NA())</f>
        <v>-2.4892121626850609E-3</v>
      </c>
      <c r="K363" s="44">
        <f>IFERROR(_xll.qlIndexFixing(Index3M,H363,TRUE,_xll.ohTrigger(RecalcTrigger,Trigger3M)),NA())</f>
        <v>-1.4359768709463255E-3</v>
      </c>
      <c r="L363" s="44">
        <f>IFERROR(_xll.qlIndexFixing(Index6M,$H363,TRUE,_xll.ohTrigger(RecalcTrigger,Trigger6M)),NA())</f>
        <v>-1.0935799124842951E-4</v>
      </c>
      <c r="M363" s="183">
        <f>IFERROR(_xll.qlIndexFixing(Index1Y,$H363,TRUE,_xll.ohTrigger(RecalcTrigger,Trigger1Y)),NA())</f>
        <v>1.5372101455914822E-3</v>
      </c>
      <c r="N363" s="182">
        <f>IFERROR(_xll.qlIndexFixing(ONIndex1M,I363,TRUE,_xll.ohTrigger(RecalcTrigger,Trigger1M)),NA())</f>
        <v>-2.5242224517008083E-3</v>
      </c>
      <c r="O363" s="44">
        <f>IFERROR(_xll.qlIndexFixing(ONIndex3M,I363,TRUE,_xll.ohTrigger(RecalcTrigger,Trigger3M)),NA())</f>
        <v>-1.5553079736774222E-3</v>
      </c>
      <c r="P363" s="44">
        <f>IFERROR(_xll.qlIndexFixing(ONIndex6M,I363,TRUE,_xll.ohTrigger(RecalcTrigger,Trigger6M)),NA())</f>
        <v>-5.9931714220695653E-4</v>
      </c>
      <c r="Q363" s="183">
        <f>IFERROR(_xll.qlIndexFixing(ONIndex1Y,I363,TRUE,_xll.ohTrigger(RecalcTrigger,Trigger1Y)),NA())</f>
        <v>6.244932583321372E-4</v>
      </c>
    </row>
    <row r="364" spans="2:17" x14ac:dyDescent="0.2">
      <c r="B364" s="39" t="s">
        <v>17</v>
      </c>
      <c r="D364" s="42">
        <f>_xll.qlCalendarAdvance(Calendar,$D363,B364,"f",FALSE)</f>
        <v>42871</v>
      </c>
      <c r="E364" s="177">
        <f>_xll.qlInterestRateIndexValueDate(IndexON,D364)</f>
        <v>42871</v>
      </c>
      <c r="F364" s="193">
        <f>IFERROR(_xll.qlIndexFixing(IndexON,D364,TRUE,_xll.ohTrigger(RecalcTrigger,TriggerON)),NA())</f>
        <v>-2.7098233549072148E-3</v>
      </c>
      <c r="H364" s="42">
        <f>_xll.qlCalendarAdvance(Calendar,$H363,B364,"f",FALSE)</f>
        <v>42871</v>
      </c>
      <c r="I364" s="177">
        <f>_xll.qlInterestRateIndexValueDate(Index1M,$H364)</f>
        <v>42873</v>
      </c>
      <c r="J364" s="182">
        <f>IFERROR(_xll.qlIndexFixing(Index1M,$H364,TRUE,_xll.ohTrigger(RecalcTrigger,Trigger1M)),NA())</f>
        <v>-2.4878961717092474E-3</v>
      </c>
      <c r="K364" s="44">
        <f>IFERROR(_xll.qlIndexFixing(Index3M,H364,TRUE,_xll.ohTrigger(RecalcTrigger,Trigger3M)),NA())</f>
        <v>-1.4330111106311671E-3</v>
      </c>
      <c r="L364" s="44">
        <f>IFERROR(_xll.qlIndexFixing(Index6M,$H364,TRUE,_xll.ohTrigger(RecalcTrigger,Trigger6M)),NA())</f>
        <v>-1.0328069646310531E-4</v>
      </c>
      <c r="M364" s="183">
        <f>IFERROR(_xll.qlIndexFixing(Index1Y,$H364,TRUE,_xll.ohTrigger(RecalcTrigger,Trigger1Y)),NA())</f>
        <v>1.5431302494513302E-3</v>
      </c>
      <c r="N364" s="182">
        <f>IFERROR(_xll.qlIndexFixing(ONIndex1M,I364,TRUE,_xll.ohTrigger(RecalcTrigger,Trigger1M)),NA())</f>
        <v>-2.519094832211799E-3</v>
      </c>
      <c r="O364" s="44">
        <f>IFERROR(_xll.qlIndexFixing(ONIndex3M,I364,TRUE,_xll.ohTrigger(RecalcTrigger,Trigger3M)),NA())</f>
        <v>-1.5493230296703686E-3</v>
      </c>
      <c r="P364" s="44">
        <f>IFERROR(_xll.qlIndexFixing(ONIndex6M,I364,TRUE,_xll.ohTrigger(RecalcTrigger,Trigger6M)),NA())</f>
        <v>-5.9380014037824225E-4</v>
      </c>
      <c r="Q364" s="183">
        <f>IFERROR(_xll.qlIndexFixing(ONIndex1Y,I364,TRUE,_xll.ohTrigger(RecalcTrigger,Trigger1Y)),NA())</f>
        <v>6.0496407539467612E-4</v>
      </c>
    </row>
    <row r="365" spans="2:17" x14ac:dyDescent="0.2">
      <c r="B365" s="39" t="s">
        <v>17</v>
      </c>
      <c r="D365" s="42">
        <f>_xll.qlCalendarAdvance(Calendar,$D364,B365,"f",FALSE)</f>
        <v>42872</v>
      </c>
      <c r="E365" s="177">
        <f>_xll.qlInterestRateIndexValueDate(IndexON,D365)</f>
        <v>42872</v>
      </c>
      <c r="F365" s="193">
        <f>IFERROR(_xll.qlIndexFixing(IndexON,D365,TRUE,_xll.ohTrigger(RecalcTrigger,TriggerON)),NA())</f>
        <v>-2.7062101232733227E-3</v>
      </c>
      <c r="H365" s="42">
        <f>_xll.qlCalendarAdvance(Calendar,$H364,B365,"f",FALSE)</f>
        <v>42872</v>
      </c>
      <c r="I365" s="177">
        <f>_xll.qlInterestRateIndexValueDate(Index1M,$H365)</f>
        <v>42874</v>
      </c>
      <c r="J365" s="182">
        <f>IFERROR(_xll.qlIndexFixing(Index1M,$H365,TRUE,_xll.ohTrigger(RecalcTrigger,Trigger1M)),NA())</f>
        <v>-2.4865764762438403E-3</v>
      </c>
      <c r="K365" s="44">
        <f>IFERROR(_xll.qlIndexFixing(Index3M,H365,TRUE,_xll.ohTrigger(RecalcTrigger,Trigger3M)),NA())</f>
        <v>-1.4268822102066114E-3</v>
      </c>
      <c r="L365" s="44">
        <f>IFERROR(_xll.qlIndexFixing(Index6M,$H365,TRUE,_xll.ohTrigger(RecalcTrigger,Trigger6M)),NA())</f>
        <v>-1.005796103897448E-4</v>
      </c>
      <c r="M365" s="183">
        <f>IFERROR(_xll.qlIndexFixing(Index1Y,$H365,TRUE,_xll.ohTrigger(RecalcTrigger,Trigger1Y)),NA())</f>
        <v>1.5560887391850729E-3</v>
      </c>
      <c r="N365" s="182">
        <f>IFERROR(_xll.qlIndexFixing(ONIndex1M,I365,TRUE,_xll.ohTrigger(RecalcTrigger,Trigger1M)),NA())</f>
        <v>-2.5165036361540771E-3</v>
      </c>
      <c r="O365" s="44">
        <f>IFERROR(_xll.qlIndexFixing(ONIndex3M,I365,TRUE,_xll.ohTrigger(RecalcTrigger,Trigger3M)),NA())</f>
        <v>-1.5463590207920319E-3</v>
      </c>
      <c r="P365" s="44">
        <f>IFERROR(_xll.qlIndexFixing(ONIndex6M,I365,TRUE,_xll.ohTrigger(RecalcTrigger,Trigger6M)),NA())</f>
        <v>-5.8887388317607758E-4</v>
      </c>
      <c r="Q365" s="183">
        <f>IFERROR(_xll.qlIndexFixing(ONIndex1Y,I365,TRUE,_xll.ohTrigger(RecalcTrigger,Trigger1Y)),NA())</f>
        <v>5.8849638410407579E-4</v>
      </c>
    </row>
    <row r="366" spans="2:17" x14ac:dyDescent="0.2">
      <c r="B366" s="39" t="s">
        <v>17</v>
      </c>
      <c r="D366" s="42">
        <f>_xll.qlCalendarAdvance(Calendar,$D365,B366,"f",FALSE)</f>
        <v>42873</v>
      </c>
      <c r="E366" s="177">
        <f>_xll.qlInterestRateIndexValueDate(IndexON,D366)</f>
        <v>42873</v>
      </c>
      <c r="F366" s="193">
        <f>IFERROR(_xll.qlIndexFixing(IndexON,D366,TRUE,_xll.ohTrigger(RecalcTrigger,TriggerON)),NA())</f>
        <v>-2.7025847061068475E-3</v>
      </c>
      <c r="H366" s="42">
        <f>_xll.qlCalendarAdvance(Calendar,$H365,B366,"f",FALSE)</f>
        <v>42873</v>
      </c>
      <c r="I366" s="177">
        <f>_xll.qlInterestRateIndexValueDate(Index1M,$H366)</f>
        <v>42877</v>
      </c>
      <c r="J366" s="182">
        <f>IFERROR(_xll.qlIndexFixing(Index1M,$H366,TRUE,_xll.ohTrigger(RecalcTrigger,Trigger1M)),NA())</f>
        <v>-2.4783771834919898E-3</v>
      </c>
      <c r="K366" s="44">
        <f>IFERROR(_xll.qlIndexFixing(Index3M,H366,TRUE,_xll.ohTrigger(RecalcTrigger,Trigger3M)),NA())</f>
        <v>-1.4210733845356955E-3</v>
      </c>
      <c r="L366" s="44">
        <f>IFERROR(_xll.qlIndexFixing(Index6M,$H366,TRUE,_xll.ohTrigger(RecalcTrigger,Trigger6M)),NA())</f>
        <v>-8.9999996733246696E-5</v>
      </c>
      <c r="M366" s="183">
        <f>IFERROR(_xll.qlIndexFixing(Index1Y,$H366,TRUE,_xll.ohTrigger(RecalcTrigger,Trigger1Y)),NA())</f>
        <v>1.5672700082998393E-3</v>
      </c>
      <c r="N366" s="182">
        <f>IFERROR(_xll.qlIndexFixing(ONIndex1M,I366,TRUE,_xll.ohTrigger(RecalcTrigger,Trigger1M)),NA())</f>
        <v>-2.5139013412545097E-3</v>
      </c>
      <c r="O366" s="44">
        <f>IFERROR(_xll.qlIndexFixing(ONIndex3M,I366,TRUE,_xll.ohTrigger(RecalcTrigger,Trigger3M)),NA())</f>
        <v>-1.5434144906523173E-3</v>
      </c>
      <c r="P366" s="44">
        <f>IFERROR(_xll.qlIndexFixing(ONIndex6M,I366,TRUE,_xll.ohTrigger(RecalcTrigger,Trigger6M)),NA())</f>
        <v>-5.8361540284490587E-4</v>
      </c>
      <c r="Q366" s="183">
        <f>IFERROR(_xll.qlIndexFixing(ONIndex1Y,I366,TRUE,_xll.ohTrigger(RecalcTrigger,Trigger1Y)),NA())</f>
        <v>5.733733015578224E-4</v>
      </c>
    </row>
    <row r="367" spans="2:17" x14ac:dyDescent="0.2">
      <c r="B367" s="39" t="s">
        <v>17</v>
      </c>
      <c r="D367" s="42">
        <f>_xll.qlCalendarAdvance(Calendar,$D366,B367,"f",FALSE)</f>
        <v>42874</v>
      </c>
      <c r="E367" s="177">
        <f>_xll.qlInterestRateIndexValueDate(IndexON,D367)</f>
        <v>42874</v>
      </c>
      <c r="F367" s="193">
        <f>IFERROR(_xll.qlIndexFixing(IndexON,D367,TRUE,_xll.ohTrigger(RecalcTrigger,TriggerON)),NA())</f>
        <v>-2.695273367385731E-3</v>
      </c>
      <c r="H367" s="42">
        <f>_xll.qlCalendarAdvance(Calendar,$H366,B367,"f",FALSE)</f>
        <v>42874</v>
      </c>
      <c r="I367" s="177">
        <f>_xll.qlInterestRateIndexValueDate(Index1M,$H367)</f>
        <v>42878</v>
      </c>
      <c r="J367" s="182">
        <f>IFERROR(_xll.qlIndexFixing(Index1M,$H367,TRUE,_xll.ohTrigger(RecalcTrigger,Trigger1M)),NA())</f>
        <v>-2.4756223011980897E-3</v>
      </c>
      <c r="K367" s="44">
        <f>IFERROR(_xll.qlIndexFixing(Index3M,H367,TRUE,_xll.ohTrigger(RecalcTrigger,Trigger3M)),NA())</f>
        <v>-1.4180680969612452E-3</v>
      </c>
      <c r="L367" s="44">
        <f>IFERROR(_xll.qlIndexFixing(Index6M,$H367,TRUE,_xll.ohTrigger(RecalcTrigger,Trigger6M)),NA())</f>
        <v>-8.6011620696855608E-5</v>
      </c>
      <c r="M367" s="183">
        <f>IFERROR(_xll.qlIndexFixing(Index1Y,$H367,TRUE,_xll.ohTrigger(RecalcTrigger,Trigger1Y)),NA())</f>
        <v>1.5734300858019597E-3</v>
      </c>
      <c r="N367" s="182">
        <f>IFERROR(_xll.qlIndexFixing(ONIndex1M,I367,TRUE,_xll.ohTrigger(RecalcTrigger,Trigger1M)),NA())</f>
        <v>-2.5112879627009477E-3</v>
      </c>
      <c r="O367" s="44">
        <f>IFERROR(_xll.qlIndexFixing(ONIndex3M,I367,TRUE,_xll.ohTrigger(RecalcTrigger,Trigger3M)),NA())</f>
        <v>-1.540489695606162E-3</v>
      </c>
      <c r="P367" s="44">
        <f>IFERROR(_xll.qlIndexFixing(ONIndex6M,I367,TRUE,_xll.ohTrigger(RecalcTrigger,Trigger6M)),NA())</f>
        <v>-5.7802236649084904E-4</v>
      </c>
      <c r="Q367" s="183">
        <f>IFERROR(_xll.qlIndexFixing(ONIndex1Y,I367,TRUE,_xll.ohTrigger(RecalcTrigger,Trigger1Y)),NA())</f>
        <v>5.5960587891590308E-4</v>
      </c>
    </row>
    <row r="368" spans="2:17" x14ac:dyDescent="0.2">
      <c r="B368" s="39" t="s">
        <v>17</v>
      </c>
      <c r="D368" s="42">
        <f>_xll.qlCalendarAdvance(Calendar,$D367,B368,"f",FALSE)</f>
        <v>42877</v>
      </c>
      <c r="E368" s="177">
        <f>_xll.qlInterestRateIndexValueDate(IndexON,D368)</f>
        <v>42877</v>
      </c>
      <c r="F368" s="193">
        <f>IFERROR(_xll.qlIndexFixing(IndexON,D368,TRUE,_xll.ohTrigger(RecalcTrigger,TriggerON)),NA())</f>
        <v>-2.6879623547770848E-3</v>
      </c>
      <c r="H368" s="42">
        <f>_xll.qlCalendarAdvance(Calendar,$H367,B368,"f",FALSE)</f>
        <v>42877</v>
      </c>
      <c r="I368" s="177">
        <f>_xll.qlInterestRateIndexValueDate(Index1M,$H368)</f>
        <v>42879</v>
      </c>
      <c r="J368" s="182">
        <f>IFERROR(_xll.qlIndexFixing(Index1M,$H368,TRUE,_xll.ohTrigger(RecalcTrigger,Trigger1M)),NA())</f>
        <v>-2.4700052147051048E-3</v>
      </c>
      <c r="K368" s="44">
        <f>IFERROR(_xll.qlIndexFixing(Index3M,H368,TRUE,_xll.ohTrigger(RecalcTrigger,Trigger3M)),NA())</f>
        <v>-1.4150535809770196E-3</v>
      </c>
      <c r="L368" s="44">
        <f>IFERROR(_xll.qlIndexFixing(Index6M,$H368,TRUE,_xll.ohTrigger(RecalcTrigger,Trigger6M)),NA())</f>
        <v>-8.1994594391785277E-5</v>
      </c>
      <c r="M368" s="183">
        <f>IFERROR(_xll.qlIndexFixing(Index1Y,$H368,TRUE,_xll.ohTrigger(RecalcTrigger,Trigger1Y)),NA())</f>
        <v>1.5796598108715743E-3</v>
      </c>
      <c r="N368" s="182">
        <f>IFERROR(_xll.qlIndexFixing(ONIndex1M,I368,TRUE,_xll.ohTrigger(RecalcTrigger,Trigger1M)),NA())</f>
        <v>-2.5060068925997214E-3</v>
      </c>
      <c r="O368" s="44">
        <f>IFERROR(_xll.qlIndexFixing(ONIndex3M,I368,TRUE,_xll.ohTrigger(RecalcTrigger,Trigger3M)),NA())</f>
        <v>-1.5347006301791311E-3</v>
      </c>
      <c r="P368" s="44">
        <f>IFERROR(_xll.qlIndexFixing(ONIndex6M,I368,TRUE,_xll.ohTrigger(RecalcTrigger,Trigger6M)),NA())</f>
        <v>-5.6570855370807749E-4</v>
      </c>
      <c r="Q368" s="183">
        <f>IFERROR(_xll.qlIndexFixing(ONIndex1Y,I368,TRUE,_xll.ohTrigger(RecalcTrigger,Trigger1Y)),NA())</f>
        <v>5.3664595503377654E-4</v>
      </c>
    </row>
    <row r="369" spans="2:17" x14ac:dyDescent="0.2">
      <c r="B369" s="39" t="s">
        <v>17</v>
      </c>
      <c r="D369" s="42">
        <f>_xll.qlCalendarAdvance(Calendar,$D368,B369,"f",FALSE)</f>
        <v>42878</v>
      </c>
      <c r="E369" s="177">
        <f>_xll.qlInterestRateIndexValueDate(IndexON,D369)</f>
        <v>42878</v>
      </c>
      <c r="F369" s="193">
        <f>IFERROR(_xll.qlIndexFixing(IndexON,D369,TRUE,_xll.ohTrigger(RecalcTrigger,TriggerON)),NA())</f>
        <v>-2.684276888884618E-3</v>
      </c>
      <c r="H369" s="42">
        <f>_xll.qlCalendarAdvance(Calendar,$H368,B369,"f",FALSE)</f>
        <v>42878</v>
      </c>
      <c r="I369" s="177">
        <f>_xll.qlInterestRateIndexValueDate(Index1M,$H369)</f>
        <v>42880</v>
      </c>
      <c r="J369" s="182">
        <f>IFERROR(_xll.qlIndexFixing(Index1M,$H369,TRUE,_xll.ohTrigger(RecalcTrigger,Trigger1M)),NA())</f>
        <v>-2.4686506994846258E-3</v>
      </c>
      <c r="K369" s="44">
        <f>IFERROR(_xll.qlIndexFixing(Index3M,H369,TRUE,_xll.ohTrigger(RecalcTrigger,Trigger3M)),NA())</f>
        <v>-1.4120293875669768E-3</v>
      </c>
      <c r="L369" s="44">
        <f>IFERROR(_xll.qlIndexFixing(Index6M,$H369,TRUE,_xll.ohTrigger(RecalcTrigger,Trigger6M)),NA())</f>
        <v>-7.5228268948858456E-5</v>
      </c>
      <c r="M369" s="183">
        <f>IFERROR(_xll.qlIndexFixing(Index1Y,$H369,TRUE,_xll.ohTrigger(RecalcTrigger,Trigger1Y)),NA())</f>
        <v>1.5859555113907308E-3</v>
      </c>
      <c r="N369" s="182">
        <f>IFERROR(_xll.qlIndexFixing(ONIndex1M,I369,TRUE,_xll.ohTrigger(RecalcTrigger,Trigger1M)),NA())</f>
        <v>-2.5007239206997767E-3</v>
      </c>
      <c r="O369" s="44">
        <f>IFERROR(_xll.qlIndexFixing(ONIndex3M,I369,TRUE,_xll.ohTrigger(RecalcTrigger,Trigger3M)),NA())</f>
        <v>-1.5289929998507645E-3</v>
      </c>
      <c r="P369" s="44">
        <f>IFERROR(_xll.qlIndexFixing(ONIndex6M,I369,TRUE,_xll.ohTrigger(RecalcTrigger,Trigger6M)),NA())</f>
        <v>-5.5225800332792119E-4</v>
      </c>
      <c r="Q369" s="183">
        <f>IFERROR(_xll.qlIndexFixing(ONIndex1Y,I369,TRUE,_xll.ohTrigger(RecalcTrigger,Trigger1Y)),NA())</f>
        <v>5.1831380835309915E-4</v>
      </c>
    </row>
    <row r="370" spans="2:17" x14ac:dyDescent="0.2">
      <c r="B370" s="39" t="s">
        <v>17</v>
      </c>
      <c r="D370" s="42">
        <f>_xll.qlCalendarAdvance(Calendar,$D369,B370,"f",FALSE)</f>
        <v>42879</v>
      </c>
      <c r="E370" s="177">
        <f>_xll.qlInterestRateIndexValueDate(IndexON,D370)</f>
        <v>42879</v>
      </c>
      <c r="F370" s="193">
        <f>IFERROR(_xll.qlIndexFixing(IndexON,D370,TRUE,_xll.ohTrigger(RecalcTrigger,TriggerON)),NA())</f>
        <v>-2.6805795888185102E-3</v>
      </c>
      <c r="H370" s="42">
        <f>_xll.qlCalendarAdvance(Calendar,$H369,B370,"f",FALSE)</f>
        <v>42879</v>
      </c>
      <c r="I370" s="177">
        <f>_xll.qlInterestRateIndexValueDate(Index1M,$H370)</f>
        <v>42881</v>
      </c>
      <c r="J370" s="182">
        <f>IFERROR(_xll.qlIndexFixing(Index1M,$H370,TRUE,_xll.ohTrigger(RecalcTrigger,Trigger1M)),NA())</f>
        <v>-2.4672925152351638E-3</v>
      </c>
      <c r="K370" s="44">
        <f>IFERROR(_xll.qlIndexFixing(Index3M,H370,TRUE,_xll.ohTrigger(RecalcTrigger,Trigger3M)),NA())</f>
        <v>-1.4057174861354181E-3</v>
      </c>
      <c r="L370" s="44">
        <f>IFERROR(_xll.qlIndexFixing(Index6M,$H370,TRUE,_xll.ohTrigger(RecalcTrigger,Trigger6M)),NA())</f>
        <v>-7.2510579440474696E-5</v>
      </c>
      <c r="M370" s="183">
        <f>IFERROR(_xll.qlIndexFixing(Index1Y,$H370,TRUE,_xll.ohTrigger(RecalcTrigger,Trigger1Y)),NA())</f>
        <v>1.5994104113766544E-3</v>
      </c>
      <c r="N370" s="182">
        <f>IFERROR(_xll.qlIndexFixing(ONIndex1M,I370,TRUE,_xll.ohTrigger(RecalcTrigger,Trigger1M)),NA())</f>
        <v>-2.4980553550513207E-3</v>
      </c>
      <c r="O370" s="44">
        <f>IFERROR(_xll.qlIndexFixing(ONIndex3M,I370,TRUE,_xll.ohTrigger(RecalcTrigger,Trigger3M)),NA())</f>
        <v>-1.5261707299130123E-3</v>
      </c>
      <c r="P370" s="44">
        <f>IFERROR(_xll.qlIndexFixing(ONIndex6M,I370,TRUE,_xll.ohTrigger(RecalcTrigger,Trigger6M)),NA())</f>
        <v>-5.4495719369107576E-4</v>
      </c>
      <c r="Q370" s="183">
        <f>IFERROR(_xll.qlIndexFixing(ONIndex1Y,I370,TRUE,_xll.ohTrigger(RecalcTrigger,Trigger1Y)),NA())</f>
        <v>5.1149045119380787E-4</v>
      </c>
    </row>
    <row r="371" spans="2:17" x14ac:dyDescent="0.2">
      <c r="B371" s="39" t="s">
        <v>17</v>
      </c>
      <c r="D371" s="42">
        <f>_xll.qlCalendarAdvance(Calendar,$D370,B371,"f",FALSE)</f>
        <v>42880</v>
      </c>
      <c r="E371" s="177">
        <f>_xll.qlInterestRateIndexValueDate(IndexON,D371)</f>
        <v>42880</v>
      </c>
      <c r="F371" s="193">
        <f>IFERROR(_xll.qlIndexFixing(IndexON,D371,TRUE,_xll.ohTrigger(RecalcTrigger,TriggerON)),NA())</f>
        <v>-2.6768705130120196E-3</v>
      </c>
      <c r="H371" s="42">
        <f>_xll.qlCalendarAdvance(Calendar,$H370,B371,"f",FALSE)</f>
        <v>42880</v>
      </c>
      <c r="I371" s="177">
        <f>_xll.qlInterestRateIndexValueDate(Index1M,$H371)</f>
        <v>42884</v>
      </c>
      <c r="J371" s="182">
        <f>IFERROR(_xll.qlIndexFixing(Index1M,$H371,TRUE,_xll.ohTrigger(RecalcTrigger,Trigger1M)),NA())</f>
        <v>-2.4588653431846562E-3</v>
      </c>
      <c r="K371" s="44">
        <f>IFERROR(_xll.qlIndexFixing(Index3M,H371,TRUE,_xll.ohTrigger(RecalcTrigger,Trigger3M)),NA())</f>
        <v>-1.3998267387785918E-3</v>
      </c>
      <c r="L371" s="44">
        <f>IFERROR(_xll.qlIndexFixing(Index6M,$H371,TRUE,_xll.ohTrigger(RecalcTrigger,Trigger6M)),NA())</f>
        <v>-6.1563860191259998E-5</v>
      </c>
      <c r="M371" s="183">
        <f>IFERROR(_xll.qlIndexFixing(Index1Y,$H371,TRUE,_xll.ohTrigger(RecalcTrigger,Trigger1Y)),NA())</f>
        <v>1.6117235569512783E-3</v>
      </c>
      <c r="N371" s="182">
        <f>IFERROR(_xll.qlIndexFixing(ONIndex1M,I371,TRUE,_xll.ohTrigger(RecalcTrigger,Trigger1M)),NA())</f>
        <v>-2.4953757981549529E-3</v>
      </c>
      <c r="O371" s="44">
        <f>IFERROR(_xll.qlIndexFixing(ONIndex3M,I371,TRUE,_xll.ohTrigger(RecalcTrigger,Trigger3M)),NA())</f>
        <v>-1.5233697347971642E-3</v>
      </c>
      <c r="P371" s="44">
        <f>IFERROR(_xll.qlIndexFixing(ONIndex6M,I371,TRUE,_xll.ohTrigger(RecalcTrigger,Trigger6M)),NA())</f>
        <v>-5.3730783102778901E-4</v>
      </c>
      <c r="Q371" s="183">
        <f>IFERROR(_xll.qlIndexFixing(ONIndex1Y,I371,TRUE,_xll.ohTrigger(RecalcTrigger,Trigger1Y)),NA())</f>
        <v>5.0608906049909308E-4</v>
      </c>
    </row>
    <row r="372" spans="2:17" x14ac:dyDescent="0.2">
      <c r="B372" s="39" t="s">
        <v>17</v>
      </c>
      <c r="D372" s="42">
        <f>_xll.qlCalendarAdvance(Calendar,$D371,B372,"f",FALSE)</f>
        <v>42881</v>
      </c>
      <c r="E372" s="177">
        <f>_xll.qlInterestRateIndexValueDate(IndexON,D372)</f>
        <v>42881</v>
      </c>
      <c r="F372" s="193">
        <f>IFERROR(_xll.qlIndexFixing(IndexON,D372,TRUE,_xll.ohTrigger(RecalcTrigger,TriggerON)),NA())</f>
        <v>-2.6693936083033165E-3</v>
      </c>
      <c r="H372" s="42">
        <f>_xll.qlCalendarAdvance(Calendar,$H371,B372,"f",FALSE)</f>
        <v>42881</v>
      </c>
      <c r="I372" s="177">
        <f>_xll.qlInterestRateIndexValueDate(Index1M,$H372)</f>
        <v>42885</v>
      </c>
      <c r="J372" s="182">
        <f>IFERROR(_xll.qlIndexFixing(Index1M,$H372,TRUE,_xll.ohTrigger(RecalcTrigger,Trigger1M)),NA())</f>
        <v>-2.4560347161589791E-3</v>
      </c>
      <c r="K372" s="44">
        <f>IFERROR(_xll.qlIndexFixing(Index3M,H372,TRUE,_xll.ohTrigger(RecalcTrigger,Trigger3M)),NA())</f>
        <v>-1.3967473024496138E-3</v>
      </c>
      <c r="L372" s="44">
        <f>IFERROR(_xll.qlIndexFixing(Index6M,$H372,TRUE,_xll.ohTrigger(RecalcTrigger,Trigger6M)),NA())</f>
        <v>-5.7425662675950185E-5</v>
      </c>
      <c r="M372" s="183">
        <f>IFERROR(_xll.qlIndexFixing(Index1Y,$H372,TRUE,_xll.ohTrigger(RecalcTrigger,Trigger1Y)),NA())</f>
        <v>1.618292984250855E-3</v>
      </c>
      <c r="N372" s="182">
        <f>IFERROR(_xll.qlIndexFixing(ONIndex1M,I372,TRUE,_xll.ohTrigger(RecalcTrigger,Trigger1M)),NA())</f>
        <v>-2.4926852651185882E-3</v>
      </c>
      <c r="O372" s="44">
        <f>IFERROR(_xll.qlIndexFixing(ONIndex3M,I372,TRUE,_xll.ohTrigger(RecalcTrigger,Trigger3M)),NA())</f>
        <v>-1.5205902710979657E-3</v>
      </c>
      <c r="P372" s="44">
        <f>IFERROR(_xll.qlIndexFixing(ONIndex6M,I372,TRUE,_xll.ohTrigger(RecalcTrigger,Trigger6M)),NA())</f>
        <v>-5.2930758184466242E-4</v>
      </c>
      <c r="Q372" s="183">
        <f>IFERROR(_xll.qlIndexFixing(ONIndex1Y,I372,TRUE,_xll.ohTrigger(RecalcTrigger,Trigger1Y)),NA())</f>
        <v>5.0212068734900583E-4</v>
      </c>
    </row>
    <row r="373" spans="2:17" x14ac:dyDescent="0.2">
      <c r="B373" s="39" t="s">
        <v>17</v>
      </c>
      <c r="D373" s="42">
        <f>_xll.qlCalendarAdvance(Calendar,$D372,B373,"f",FALSE)</f>
        <v>42884</v>
      </c>
      <c r="E373" s="177">
        <f>_xll.qlInterestRateIndexValueDate(IndexON,D373)</f>
        <v>42884</v>
      </c>
      <c r="F373" s="193">
        <f>IFERROR(_xll.qlIndexFixing(IndexON,D373,TRUE,_xll.ohTrigger(RecalcTrigger,TriggerON)),NA())</f>
        <v>-2.6619176242848042E-3</v>
      </c>
      <c r="H373" s="42">
        <f>_xll.qlCalendarAdvance(Calendar,$H372,B373,"f",FALSE)</f>
        <v>42884</v>
      </c>
      <c r="I373" s="177">
        <f>_xll.qlInterestRateIndexValueDate(Index1M,$H373)</f>
        <v>42886</v>
      </c>
      <c r="J373" s="182">
        <f>IFERROR(_xll.qlIndexFixing(Index1M,$H373,TRUE,_xll.ohTrigger(RecalcTrigger,Trigger1M)),NA())</f>
        <v>-2.4546510611243022E-3</v>
      </c>
      <c r="K373" s="44">
        <f>IFERROR(_xll.qlIndexFixing(Index3M,H373,TRUE,_xll.ohTrigger(RecalcTrigger,Trigger3M)),NA())</f>
        <v>-1.3936554222785922E-3</v>
      </c>
      <c r="L373" s="44">
        <f>IFERROR(_xll.qlIndexFixing(Index6M,$H373,TRUE,_xll.ohTrigger(RecalcTrigger,Trigger6M)),NA())</f>
        <v>-5.4761638845622744E-5</v>
      </c>
      <c r="M373" s="183">
        <f>IFERROR(_xll.qlIndexFixing(Index1Y,$H373,TRUE,_xll.ohTrigger(RecalcTrigger,Trigger1Y)),NA())</f>
        <v>1.62490571302878E-3</v>
      </c>
      <c r="N373" s="182">
        <f>IFERROR(_xll.qlIndexFixing(ONIndex1M,I373,TRUE,_xll.ohTrigger(RecalcTrigger,Trigger1M)),NA())</f>
        <v>-2.4872505049433613E-3</v>
      </c>
      <c r="O373" s="44">
        <f>IFERROR(_xll.qlIndexFixing(ONIndex3M,I373,TRUE,_xll.ohTrigger(RecalcTrigger,Trigger3M)),NA())</f>
        <v>-1.5150980213629595E-3</v>
      </c>
      <c r="P373" s="44">
        <f>IFERROR(_xll.qlIndexFixing(ONIndex6M,I373,TRUE,_xll.ohTrigger(RecalcTrigger,Trigger6M)),NA())</f>
        <v>-5.1212507051090483E-4</v>
      </c>
      <c r="Q373" s="183">
        <f>IFERROR(_xll.qlIndexFixing(ONIndex1Y,I373,TRUE,_xll.ohTrigger(RecalcTrigger,Trigger1Y)),NA())</f>
        <v>4.9901661397733221E-4</v>
      </c>
    </row>
    <row r="374" spans="2:17" x14ac:dyDescent="0.2">
      <c r="B374" s="39" t="s">
        <v>17</v>
      </c>
      <c r="D374" s="42">
        <f>_xll.qlCalendarAdvance(Calendar,$D373,B374,"f",FALSE)</f>
        <v>42885</v>
      </c>
      <c r="E374" s="177">
        <f>_xll.qlInterestRateIndexValueDate(IndexON,D374)</f>
        <v>42885</v>
      </c>
      <c r="F374" s="193">
        <f>IFERROR(_xll.qlIndexFixing(IndexON,D374,TRUE,_xll.ohTrigger(RecalcTrigger,TriggerON)),NA())</f>
        <v>-2.6581505483136425E-3</v>
      </c>
      <c r="H374" s="42">
        <f>_xll.qlCalendarAdvance(Calendar,$H373,B374,"f",FALSE)</f>
        <v>42885</v>
      </c>
      <c r="I374" s="177">
        <f>_xll.qlInterestRateIndexValueDate(Index1M,$H374)</f>
        <v>42887</v>
      </c>
      <c r="J374" s="182">
        <f>IFERROR(_xll.qlIndexFixing(Index1M,$H374,TRUE,_xll.ohTrigger(RecalcTrigger,Trigger1M)),NA())</f>
        <v>-2.4488746403930617E-3</v>
      </c>
      <c r="K374" s="44">
        <f>IFERROR(_xll.qlIndexFixing(Index3M,H374,TRUE,_xll.ohTrigger(RecalcTrigger,Trigger3M)),NA())</f>
        <v>-1.3905506251457229E-3</v>
      </c>
      <c r="L374" s="44">
        <f>IFERROR(_xll.qlIndexFixing(Index6M,$H374,TRUE,_xll.ohTrigger(RecalcTrigger,Trigger6M)),NA())</f>
        <v>-5.0630977009002443E-5</v>
      </c>
      <c r="M374" s="183">
        <f>IFERROR(_xll.qlIndexFixing(Index1Y,$H374,TRUE,_xll.ohTrigger(RecalcTrigger,Trigger1Y)),NA())</f>
        <v>1.6315578573834798E-3</v>
      </c>
      <c r="N374" s="182">
        <f>IFERROR(_xll.qlIndexFixing(ONIndex1M,I374,TRUE,_xll.ohTrigger(RecalcTrigger,Trigger1M)),NA())</f>
        <v>-2.4818136812854164E-3</v>
      </c>
      <c r="O374" s="44">
        <f>IFERROR(_xll.qlIndexFixing(ONIndex3M,I374,TRUE,_xll.ohTrigger(RecalcTrigger,Trigger3M)),NA())</f>
        <v>-1.5096928620428329E-3</v>
      </c>
      <c r="P374" s="44">
        <f>IFERROR(_xll.qlIndexFixing(ONIndex6M,I374,TRUE,_xll.ohTrigger(RecalcTrigger,Trigger6M)),NA())</f>
        <v>-4.9375106675242364E-4</v>
      </c>
      <c r="Q374" s="183">
        <f>IFERROR(_xll.qlIndexFixing(ONIndex1Y,I374,TRUE,_xll.ohTrigger(RecalcTrigger,Trigger1Y)),NA())</f>
        <v>5.0079839435390738E-4</v>
      </c>
    </row>
    <row r="375" spans="2:17" x14ac:dyDescent="0.2">
      <c r="B375" s="39" t="s">
        <v>17</v>
      </c>
      <c r="D375" s="42">
        <f>_xll.qlCalendarAdvance(Calendar,$D374,B375,"f",FALSE)</f>
        <v>42886</v>
      </c>
      <c r="E375" s="177">
        <f>_xll.qlInterestRateIndexValueDate(IndexON,D375)</f>
        <v>42886</v>
      </c>
      <c r="F375" s="193">
        <f>IFERROR(_xll.qlIndexFixing(IndexON,D375,TRUE,_xll.ohTrigger(RecalcTrigger,TriggerON)),NA())</f>
        <v>-2.654372047921072E-3</v>
      </c>
      <c r="H375" s="42">
        <f>_xll.qlCalendarAdvance(Calendar,$H374,B375,"f",FALSE)</f>
        <v>42886</v>
      </c>
      <c r="I375" s="177">
        <f>_xll.qlInterestRateIndexValueDate(Index1M,$H375)</f>
        <v>42888</v>
      </c>
      <c r="J375" s="182">
        <f>IFERROR(_xll.qlIndexFixing(Index1M,$H375,TRUE,_xll.ohTrigger(RecalcTrigger,Trigger1M)),NA())</f>
        <v>-2.4474783410834188E-3</v>
      </c>
      <c r="K375" s="44">
        <f>IFERROR(_xll.qlIndexFixing(Index3M,H375,TRUE,_xll.ohTrigger(RecalcTrigger,Trigger3M)),NA())</f>
        <v>-1.3840214466657387E-3</v>
      </c>
      <c r="L375" s="44">
        <f>IFERROR(_xll.qlIndexFixing(Index6M,$H375,TRUE,_xll.ohTrigger(RecalcTrigger,Trigger6M)),NA())</f>
        <v>-4.337768923948441E-5</v>
      </c>
      <c r="M375" s="183">
        <f>IFERROR(_xll.qlIndexFixing(Index1Y,$H375,TRUE,_xll.ohTrigger(RecalcTrigger,Trigger1Y)),NA())</f>
        <v>1.6454345533876069E-3</v>
      </c>
      <c r="N375" s="182">
        <f>IFERROR(_xll.qlIndexFixing(ONIndex1M,I375,TRUE,_xll.ohTrigger(RecalcTrigger,Trigger1M)),NA())</f>
        <v>-2.4790684991238265E-3</v>
      </c>
      <c r="O375" s="44">
        <f>IFERROR(_xll.qlIndexFixing(ONIndex3M,I375,TRUE,_xll.ohTrigger(RecalcTrigger,Trigger3M)),NA())</f>
        <v>-1.5070249042281603E-3</v>
      </c>
      <c r="P375" s="44">
        <f>IFERROR(_xll.qlIndexFixing(ONIndex6M,I375,TRUE,_xll.ohTrigger(RecalcTrigger,Trigger6M)),NA())</f>
        <v>-4.8396139368023228E-4</v>
      </c>
      <c r="Q375" s="183">
        <f>IFERROR(_xll.qlIndexFixing(ONIndex1Y,I375,TRUE,_xll.ohTrigger(RecalcTrigger,Trigger1Y)),NA())</f>
        <v>5.0416087696625311E-4</v>
      </c>
    </row>
    <row r="376" spans="2:17" x14ac:dyDescent="0.2">
      <c r="B376" s="39" t="s">
        <v>17</v>
      </c>
      <c r="D376" s="42">
        <f>_xll.qlCalendarAdvance(Calendar,$D375,B376,"f",FALSE)</f>
        <v>42887</v>
      </c>
      <c r="E376" s="177">
        <f>_xll.qlInterestRateIndexValueDate(IndexON,D376)</f>
        <v>42887</v>
      </c>
      <c r="F376" s="193">
        <f>IFERROR(_xll.qlIndexFixing(IndexON,D376,TRUE,_xll.ohTrigger(RecalcTrigger,TriggerON)),NA())</f>
        <v>-2.6505821817401909E-3</v>
      </c>
      <c r="H376" s="42">
        <f>_xll.qlCalendarAdvance(Calendar,$H375,B376,"f",FALSE)</f>
        <v>42887</v>
      </c>
      <c r="I376" s="177">
        <f>_xll.qlInterestRateIndexValueDate(Index1M,$H376)</f>
        <v>42891</v>
      </c>
      <c r="J376" s="182">
        <f>IFERROR(_xll.qlIndexFixing(Index1M,$H376,TRUE,_xll.ohTrigger(RecalcTrigger,Trigger1M)),NA())</f>
        <v>-2.4403097593275191E-3</v>
      </c>
      <c r="K376" s="44">
        <f>IFERROR(_xll.qlIndexFixing(Index3M,H376,TRUE,_xll.ohTrigger(RecalcTrigger,Trigger3M)),NA())</f>
        <v>-1.3779926840947706E-3</v>
      </c>
      <c r="L376" s="44">
        <f>IFERROR(_xll.qlIndexFixing(Index6M,$H376,TRUE,_xll.ohTrigger(RecalcTrigger,Trigger6M)),NA())</f>
        <v>-3.4061868025142282E-5</v>
      </c>
      <c r="M376" s="183">
        <f>IFERROR(_xll.qlIndexFixing(Index1Y,$H376,TRUE,_xll.ohTrigger(RecalcTrigger,Trigger1Y)),NA())</f>
        <v>1.6584818031712876E-3</v>
      </c>
      <c r="N376" s="182">
        <f>IFERROR(_xll.qlIndexFixing(ONIndex1M,I376,TRUE,_xll.ohTrigger(RecalcTrigger,Trigger1M)),NA())</f>
        <v>-2.4763124332682906E-3</v>
      </c>
      <c r="O376" s="44">
        <f>IFERROR(_xll.qlIndexFixing(ONIndex3M,I376,TRUE,_xll.ohTrigger(RecalcTrigger,Trigger3M)),NA())</f>
        <v>-1.5043800173586419E-3</v>
      </c>
      <c r="P376" s="44">
        <f>IFERROR(_xll.qlIndexFixing(ONIndex6M,I376,TRUE,_xll.ohTrigger(RecalcTrigger,Trigger6M)),NA())</f>
        <v>-4.73806837244517E-4</v>
      </c>
      <c r="Q376" s="183">
        <f>IFERROR(_xll.qlIndexFixing(ONIndex1Y,I376,TRUE,_xll.ohTrigger(RecalcTrigger,Trigger1Y)),NA())</f>
        <v>5.0902268456276545E-4</v>
      </c>
    </row>
    <row r="377" spans="2:17" x14ac:dyDescent="0.2">
      <c r="B377" s="39" t="s">
        <v>17</v>
      </c>
      <c r="D377" s="42">
        <f>_xll.qlCalendarAdvance(Calendar,$D376,B377,"f",FALSE)</f>
        <v>42888</v>
      </c>
      <c r="E377" s="177">
        <f>_xll.qlInterestRateIndexValueDate(IndexON,D377)</f>
        <v>42888</v>
      </c>
      <c r="F377" s="193">
        <f>IFERROR(_xll.qlIndexFixing(IndexON,D377,TRUE,_xll.ohTrigger(RecalcTrigger,TriggerON)),NA())</f>
        <v>-2.6429454519050211E-3</v>
      </c>
      <c r="H377" s="42">
        <f>_xll.qlCalendarAdvance(Calendar,$H376,B377,"f",FALSE)</f>
        <v>42888</v>
      </c>
      <c r="I377" s="177">
        <f>_xll.qlInterestRateIndexValueDate(Index1M,$H377)</f>
        <v>42892</v>
      </c>
      <c r="J377" s="182">
        <f>IFERROR(_xll.qlIndexFixing(Index1M,$H377,TRUE,_xll.ohTrigger(RecalcTrigger,Trigger1M)),NA())</f>
        <v>-2.4374094130936719E-3</v>
      </c>
      <c r="K377" s="44">
        <f>IFERROR(_xll.qlIndexFixing(Index3M,H377,TRUE,_xll.ohTrigger(RecalcTrigger,Trigger3M)),NA())</f>
        <v>-1.3748160848467779E-3</v>
      </c>
      <c r="L377" s="44">
        <f>IFERROR(_xll.qlIndexFixing(Index6M,$H377,TRUE,_xll.ohTrigger(RecalcTrigger,Trigger6M)),NA())</f>
        <v>-2.9920857841861519E-5</v>
      </c>
      <c r="M377" s="183">
        <f>IFERROR(_xll.qlIndexFixing(Index1Y,$H377,TRUE,_xll.ohTrigger(RecalcTrigger,Trigger1Y)),NA())</f>
        <v>1.6652716674832888E-3</v>
      </c>
      <c r="N377" s="182">
        <f>IFERROR(_xll.qlIndexFixing(ONIndex1M,I377,TRUE,_xll.ohTrigger(RecalcTrigger,Trigger1M)),NA())</f>
        <v>-2.4735454990665318E-3</v>
      </c>
      <c r="O377" s="44">
        <f>IFERROR(_xll.qlIndexFixing(ONIndex3M,I377,TRUE,_xll.ohTrigger(RecalcTrigger,Trigger3M)),NA())</f>
        <v>-1.5017584581089594E-3</v>
      </c>
      <c r="P377" s="44">
        <f>IFERROR(_xll.qlIndexFixing(ONIndex6M,I377,TRUE,_xll.ohTrigger(RecalcTrigger,Trigger6M)),NA())</f>
        <v>-4.6328506435155958E-4</v>
      </c>
      <c r="Q377" s="183">
        <f>IFERROR(_xll.qlIndexFixing(ONIndex1Y,I377,TRUE,_xll.ohTrigger(RecalcTrigger,Trigger1Y)),NA())</f>
        <v>5.1539486814355939E-4</v>
      </c>
    </row>
    <row r="378" spans="2:17" x14ac:dyDescent="0.2">
      <c r="B378" s="39" t="s">
        <v>17</v>
      </c>
      <c r="D378" s="42">
        <f>_xll.qlCalendarAdvance(Calendar,$D377,B378,"f",FALSE)</f>
        <v>42891</v>
      </c>
      <c r="E378" s="177">
        <f>_xll.qlInterestRateIndexValueDate(IndexON,D378)</f>
        <v>42891</v>
      </c>
      <c r="F378" s="193">
        <f>IFERROR(_xll.qlIndexFixing(IndexON,D378,TRUE,_xll.ohTrigger(RecalcTrigger,TriggerON)),NA())</f>
        <v>-2.6353102281584384E-3</v>
      </c>
      <c r="H378" s="42">
        <f>_xll.qlCalendarAdvance(Calendar,$H377,B378,"f",FALSE)</f>
        <v>42891</v>
      </c>
      <c r="I378" s="177">
        <f>_xll.qlInterestRateIndexValueDate(Index1M,$H378)</f>
        <v>42893</v>
      </c>
      <c r="J378" s="182">
        <f>IFERROR(_xll.qlIndexFixing(Index1M,$H378,TRUE,_xll.ohTrigger(RecalcTrigger,Trigger1M)),NA())</f>
        <v>-2.4344984074078369E-3</v>
      </c>
      <c r="K378" s="44">
        <f>IFERROR(_xll.qlIndexFixing(Index3M,H378,TRUE,_xll.ohTrigger(RecalcTrigger,Trigger3M)),NA())</f>
        <v>-1.3716236576116036E-3</v>
      </c>
      <c r="L378" s="44">
        <f>IFERROR(_xll.qlIndexFixing(Index6M,$H378,TRUE,_xll.ohTrigger(RecalcTrigger,Trigger6M)),NA())</f>
        <v>-2.5785567705967327E-5</v>
      </c>
      <c r="M378" s="183">
        <f>IFERROR(_xll.qlIndexFixing(Index1Y,$H378,TRUE,_xll.ohTrigger(RecalcTrigger,Trigger1Y)),NA())</f>
        <v>1.6720769902876392E-3</v>
      </c>
      <c r="N378" s="182">
        <f>IFERROR(_xll.qlIndexFixing(ONIndex1M,I378,TRUE,_xll.ohTrigger(RecalcTrigger,Trigger1M)),NA())</f>
        <v>-2.4679585604081566E-3</v>
      </c>
      <c r="O378" s="44">
        <f>IFERROR(_xll.qlIndexFixing(ONIndex3M,I378,TRUE,_xll.ohTrigger(RecalcTrigger,Trigger3M)),NA())</f>
        <v>-1.4965881595996322E-3</v>
      </c>
      <c r="P378" s="44">
        <f>IFERROR(_xll.qlIndexFixing(ONIndex6M,I378,TRUE,_xll.ohTrigger(RecalcTrigger,Trigger6M)),NA())</f>
        <v>-4.4100525975032667E-4</v>
      </c>
      <c r="Q378" s="183">
        <f>IFERROR(_xll.qlIndexFixing(ONIndex1Y,I378,TRUE,_xll.ohTrigger(RecalcTrigger,Trigger1Y)),NA())</f>
        <v>5.3322986887316404E-4</v>
      </c>
    </row>
    <row r="379" spans="2:17" x14ac:dyDescent="0.2">
      <c r="B379" s="39" t="s">
        <v>17</v>
      </c>
      <c r="D379" s="42">
        <f>_xll.qlCalendarAdvance(Calendar,$D378,B379,"f",FALSE)</f>
        <v>42892</v>
      </c>
      <c r="E379" s="177">
        <f>_xll.qlInterestRateIndexValueDate(IndexON,D379)</f>
        <v>42892</v>
      </c>
      <c r="F379" s="193">
        <f>IFERROR(_xll.qlIndexFixing(IndexON,D379,TRUE,_xll.ohTrigger(RecalcTrigger,TriggerON)),NA())</f>
        <v>-2.6314644103342388E-3</v>
      </c>
      <c r="H379" s="42">
        <f>_xll.qlCalendarAdvance(Calendar,$H378,B379,"f",FALSE)</f>
        <v>42892</v>
      </c>
      <c r="I379" s="177">
        <f>_xll.qlInterestRateIndexValueDate(Index1M,$H379)</f>
        <v>42894</v>
      </c>
      <c r="J379" s="182">
        <f>IFERROR(_xll.qlIndexFixing(Index1M,$H379,TRUE,_xll.ohTrigger(RecalcTrigger,Trigger1M)),NA())</f>
        <v>-2.4285732625717316E-3</v>
      </c>
      <c r="K379" s="44">
        <f>IFERROR(_xll.qlIndexFixing(Index3M,H379,TRUE,_xll.ohTrigger(RecalcTrigger,Trigger3M)),NA())</f>
        <v>-1.3684149051678529E-3</v>
      </c>
      <c r="L379" s="44">
        <f>IFERROR(_xll.qlIndexFixing(Index6M,$H379,TRUE,_xll.ohTrigger(RecalcTrigger,Trigger6M)),NA())</f>
        <v>-2.1658634344798903E-5</v>
      </c>
      <c r="M379" s="183">
        <f>IFERROR(_xll.qlIndexFixing(Index1Y,$H379,TRUE,_xll.ohTrigger(RecalcTrigger,Trigger1Y)),NA())</f>
        <v>1.678893671770809E-3</v>
      </c>
      <c r="N379" s="182">
        <f>IFERROR(_xll.qlIndexFixing(ONIndex1M,I379,TRUE,_xll.ohTrigger(RecalcTrigger,Trigger1M)),NA())</f>
        <v>-2.4623693858316642E-3</v>
      </c>
      <c r="O379" s="44">
        <f>IFERROR(_xll.qlIndexFixing(ONIndex3M,I379,TRUE,_xll.ohTrigger(RecalcTrigger,Trigger3M)),NA())</f>
        <v>-1.491510628803816E-3</v>
      </c>
      <c r="P379" s="44">
        <f>IFERROR(_xll.qlIndexFixing(ONIndex6M,I379,TRUE,_xll.ohTrigger(RecalcTrigger,Trigger6M)),NA())</f>
        <v>-4.1747915184853213E-4</v>
      </c>
      <c r="Q379" s="183">
        <f>IFERROR(_xll.qlIndexFixing(ONIndex1Y,I379,TRUE,_xll.ohTrigger(RecalcTrigger,Trigger1Y)),NA())</f>
        <v>5.5620839038539316E-4</v>
      </c>
    </row>
    <row r="380" spans="2:17" x14ac:dyDescent="0.2">
      <c r="B380" s="39" t="s">
        <v>17</v>
      </c>
      <c r="D380" s="42">
        <f>_xll.qlCalendarAdvance(Calendar,$D379,B380,"f",FALSE)</f>
        <v>42893</v>
      </c>
      <c r="E380" s="177">
        <f>_xll.qlInterestRateIndexValueDate(IndexON,D380)</f>
        <v>42893</v>
      </c>
      <c r="F380" s="193">
        <f>IFERROR(_xll.qlIndexFixing(IndexON,D380,TRUE,_xll.ohTrigger(RecalcTrigger,TriggerON)),NA())</f>
        <v>-2.6276075777209584E-3</v>
      </c>
      <c r="H380" s="42">
        <f>_xll.qlCalendarAdvance(Calendar,$H379,B380,"f",FALSE)</f>
        <v>42893</v>
      </c>
      <c r="I380" s="177">
        <f>_xll.qlInterestRateIndexValueDate(Index1M,$H380)</f>
        <v>42895</v>
      </c>
      <c r="J380" s="182">
        <f>IFERROR(_xll.qlIndexFixing(Index1M,$H380,TRUE,_xll.ohTrigger(RecalcTrigger,Trigger1M)),NA())</f>
        <v>-2.4271392220415367E-3</v>
      </c>
      <c r="K380" s="44">
        <f>IFERROR(_xll.qlIndexFixing(Index3M,H380,TRUE,_xll.ohTrigger(RecalcTrigger,Trigger3M)),NA())</f>
        <v>-1.3616359820042302E-3</v>
      </c>
      <c r="L380" s="44">
        <f>IFERROR(_xll.qlIndexFixing(Index6M,$H380,TRUE,_xll.ohTrigger(RecalcTrigger,Trigger6M)),NA())</f>
        <v>-1.4083304532941977E-5</v>
      </c>
      <c r="M380" s="183">
        <f>IFERROR(_xll.qlIndexFixing(Index1Y,$H380,TRUE,_xll.ohTrigger(RecalcTrigger,Trigger1Y)),NA())</f>
        <v>1.6929918897567345E-3</v>
      </c>
      <c r="N380" s="182">
        <f>IFERROR(_xll.qlIndexFixing(ONIndex1M,I380,TRUE,_xll.ohTrigger(RecalcTrigger,Trigger1M)),NA())</f>
        <v>-2.4595483403944129E-3</v>
      </c>
      <c r="O380" s="44">
        <f>IFERROR(_xll.qlIndexFixing(ONIndex3M,I380,TRUE,_xll.ohTrigger(RecalcTrigger,Trigger3M)),NA())</f>
        <v>-1.4890095564545902E-3</v>
      </c>
      <c r="P380" s="44">
        <f>IFERROR(_xll.qlIndexFixing(ONIndex6M,I380,TRUE,_xll.ohTrigger(RecalcTrigger,Trigger6M)),NA())</f>
        <v>-4.0508630394064937E-4</v>
      </c>
      <c r="Q380" s="183">
        <f>IFERROR(_xll.qlIndexFixing(ONIndex1Y,I380,TRUE,_xll.ohTrigger(RecalcTrigger,Trigger1Y)),NA())</f>
        <v>5.702982245647803E-4</v>
      </c>
    </row>
    <row r="381" spans="2:17" x14ac:dyDescent="0.2">
      <c r="B381" s="39" t="s">
        <v>17</v>
      </c>
      <c r="D381" s="42">
        <f>_xll.qlCalendarAdvance(Calendar,$D380,B381,"f",FALSE)</f>
        <v>42894</v>
      </c>
      <c r="E381" s="177">
        <f>_xll.qlInterestRateIndexValueDate(IndexON,D381)</f>
        <v>42894</v>
      </c>
      <c r="F381" s="193">
        <f>IFERROR(_xll.qlIndexFixing(IndexON,D381,TRUE,_xll.ohTrigger(RecalcTrigger,TriggerON)),NA())</f>
        <v>-2.6237397891915037E-3</v>
      </c>
      <c r="H381" s="42">
        <f>_xll.qlCalendarAdvance(Calendar,$H380,B381,"f",FALSE)</f>
        <v>42894</v>
      </c>
      <c r="I381" s="177">
        <f>_xll.qlInterestRateIndexValueDate(Index1M,$H381)</f>
        <v>42898</v>
      </c>
      <c r="J381" s="182">
        <f>IFERROR(_xll.qlIndexFixing(Index1M,$H381,TRUE,_xll.ohTrigger(RecalcTrigger,Trigger1M)),NA())</f>
        <v>-2.4197840247781599E-3</v>
      </c>
      <c r="K381" s="44">
        <f>IFERROR(_xll.qlIndexFixing(Index3M,H381,TRUE,_xll.ohTrigger(RecalcTrigger,Trigger3M)),NA())</f>
        <v>-1.3554065783317121E-3</v>
      </c>
      <c r="L381" s="44">
        <f>IFERROR(_xll.qlIndexFixing(Index6M,$H381,TRUE,_xll.ohTrigger(RecalcTrigger,Trigger6M)),NA())</f>
        <v>-5.287805546870096E-6</v>
      </c>
      <c r="M381" s="183">
        <f>IFERROR(_xll.qlIndexFixing(Index1Y,$H381,TRUE,_xll.ohTrigger(RecalcTrigger,Trigger1Y)),NA())</f>
        <v>1.706190918359956E-3</v>
      </c>
      <c r="N381" s="182">
        <f>IFERROR(_xll.qlIndexFixing(ONIndex1M,I381,TRUE,_xll.ohTrigger(RecalcTrigger,Trigger1M)),NA())</f>
        <v>-2.4567165186972773E-3</v>
      </c>
      <c r="O381" s="44">
        <f>IFERROR(_xll.qlIndexFixing(ONIndex3M,I381,TRUE,_xll.ohTrigger(RecalcTrigger,Trigger3M)),NA())</f>
        <v>-1.4865333512137369E-3</v>
      </c>
      <c r="P381" s="44">
        <f>IFERROR(_xll.qlIndexFixing(ONIndex6M,I381,TRUE,_xll.ohTrigger(RecalcTrigger,Trigger6M)),NA())</f>
        <v>-3.9231224221225602E-4</v>
      </c>
      <c r="Q381" s="183">
        <f>IFERROR(_xll.qlIndexFixing(ONIndex1Y,I381,TRUE,_xll.ohTrigger(RecalcTrigger,Trigger1Y)),NA())</f>
        <v>5.8596474296734868E-4</v>
      </c>
    </row>
    <row r="382" spans="2:17" x14ac:dyDescent="0.2">
      <c r="B382" s="39" t="s">
        <v>17</v>
      </c>
      <c r="D382" s="42">
        <f>_xll.qlCalendarAdvance(Calendar,$D381,B382,"f",FALSE)</f>
        <v>42895</v>
      </c>
      <c r="E382" s="177">
        <f>_xll.qlInterestRateIndexValueDate(IndexON,D382)</f>
        <v>42895</v>
      </c>
      <c r="F382" s="193">
        <f>IFERROR(_xll.qlIndexFixing(IndexON,D382,TRUE,_xll.ohTrigger(RecalcTrigger,TriggerON)),NA())</f>
        <v>-2.6159489747978881E-3</v>
      </c>
      <c r="H382" s="42">
        <f>_xll.qlCalendarAdvance(Calendar,$H381,B382,"f",FALSE)</f>
        <v>42895</v>
      </c>
      <c r="I382" s="177">
        <f>_xll.qlInterestRateIndexValueDate(Index1M,$H382)</f>
        <v>42899</v>
      </c>
      <c r="J382" s="182">
        <f>IFERROR(_xll.qlIndexFixing(Index1M,$H382,TRUE,_xll.ohTrigger(RecalcTrigger,Trigger1M)),NA())</f>
        <v>-2.4168093849303851E-3</v>
      </c>
      <c r="K382" s="44">
        <f>IFERROR(_xll.qlIndexFixing(Index3M,H382,TRUE,_xll.ohTrigger(RecalcTrigger,Trigger3M)),NA())</f>
        <v>-1.3521086209884073E-3</v>
      </c>
      <c r="L382" s="44">
        <f>IFERROR(_xll.qlIndexFixing(Index6M,$H382,TRUE,_xll.ohTrigger(RecalcTrigger,Trigger6M)),NA())</f>
        <v>-1.2428093201560888E-6</v>
      </c>
      <c r="M382" s="183">
        <f>IFERROR(_xll.qlIndexFixing(Index1Y,$H382,TRUE,_xll.ohTrigger(RecalcTrigger,Trigger1Y)),NA())</f>
        <v>1.7130018261565011E-3</v>
      </c>
      <c r="N382" s="182">
        <f>IFERROR(_xll.qlIndexFixing(ONIndex1M,I382,TRUE,_xll.ohTrigger(RecalcTrigger,Trigger1M)),NA())</f>
        <v>-2.4538739363277884E-3</v>
      </c>
      <c r="O382" s="44">
        <f>IFERROR(_xll.qlIndexFixing(ONIndex3M,I382,TRUE,_xll.ohTrigger(RecalcTrigger,Trigger3M)),NA())</f>
        <v>-1.4840751036082622E-3</v>
      </c>
      <c r="P382" s="44">
        <f>IFERROR(_xll.qlIndexFixing(ONIndex6M,I382,TRUE,_xll.ohTrigger(RecalcTrigger,Trigger6M)),NA())</f>
        <v>-3.7915463400928218E-4</v>
      </c>
      <c r="Q382" s="183">
        <f>IFERROR(_xll.qlIndexFixing(ONIndex1Y,I382,TRUE,_xll.ohTrigger(RecalcTrigger,Trigger1Y)),NA())</f>
        <v>6.0321899699289361E-4</v>
      </c>
    </row>
    <row r="383" spans="2:17" x14ac:dyDescent="0.2">
      <c r="B383" s="39" t="s">
        <v>17</v>
      </c>
      <c r="D383" s="42">
        <f>_xll.qlCalendarAdvance(Calendar,$D382,B383,"f",FALSE)</f>
        <v>42898</v>
      </c>
      <c r="E383" s="177">
        <f>_xll.qlInterestRateIndexValueDate(IndexON,D383)</f>
        <v>42898</v>
      </c>
      <c r="F383" s="193">
        <f>IFERROR(_xll.qlIndexFixing(IndexON,D383,TRUE,_xll.ohTrigger(RecalcTrigger,TriggerON)),NA())</f>
        <v>-2.608160243378066E-3</v>
      </c>
      <c r="H383" s="42">
        <f>_xll.qlCalendarAdvance(Calendar,$H382,B383,"f",FALSE)</f>
        <v>42898</v>
      </c>
      <c r="I383" s="177">
        <f>_xll.qlInterestRateIndexValueDate(Index1M,$H383)</f>
        <v>42900</v>
      </c>
      <c r="J383" s="182">
        <f>IFERROR(_xll.qlIndexFixing(Index1M,$H383,TRUE,_xll.ohTrigger(RecalcTrigger,Trigger1M)),NA())</f>
        <v>-2.4138241931446203E-3</v>
      </c>
      <c r="K383" s="44">
        <f>IFERROR(_xll.qlIndexFixing(Index3M,H383,TRUE,_xll.ohTrigger(RecalcTrigger,Trigger3M)),NA())</f>
        <v>-1.3487912827881833E-3</v>
      </c>
      <c r="L383" s="44">
        <f>IFERROR(_xll.qlIndexFixing(Index6M,$H383,TRUE,_xll.ohTrigger(RecalcTrigger,Trigger6M)),NA())</f>
        <v>2.7776483596258062E-6</v>
      </c>
      <c r="M383" s="183">
        <f>IFERROR(_xll.qlIndexFixing(Index1Y,$H383,TRUE,_xll.ohTrigger(RecalcTrigger,Trigger1Y)),NA())</f>
        <v>1.7197988518080785E-3</v>
      </c>
      <c r="N383" s="182">
        <f>IFERROR(_xll.qlIndexFixing(ONIndex1M,I383,TRUE,_xll.ohTrigger(RecalcTrigger,Trigger1M)),NA())</f>
        <v>-2.4481363307105042E-3</v>
      </c>
      <c r="O383" s="44">
        <f>IFERROR(_xll.qlIndexFixing(ONIndex3M,I383,TRUE,_xll.ohTrigger(RecalcTrigger,Trigger3M)),NA())</f>
        <v>-1.4791077280174036E-3</v>
      </c>
      <c r="P383" s="44">
        <f>IFERROR(_xll.qlIndexFixing(ONIndex6M,I383,TRUE,_xll.ohTrigger(RecalcTrigger,Trigger6M)),NA())</f>
        <v>-3.5154892112032599E-4</v>
      </c>
      <c r="Q383" s="183">
        <f>IFERROR(_xll.qlIndexFixing(ONIndex1Y,I383,TRUE,_xll.ohTrigger(RecalcTrigger,Trigger1Y)),NA())</f>
        <v>6.4307636282734393E-4</v>
      </c>
    </row>
    <row r="384" spans="2:17" x14ac:dyDescent="0.2">
      <c r="B384" s="39" t="s">
        <v>17</v>
      </c>
      <c r="D384" s="42">
        <f>_xll.qlCalendarAdvance(Calendar,$D383,B384,"f",FALSE)</f>
        <v>42899</v>
      </c>
      <c r="E384" s="177">
        <f>_xll.qlInterestRateIndexValueDate(IndexON,D384)</f>
        <v>42899</v>
      </c>
      <c r="F384" s="193">
        <f>IFERROR(_xll.qlIndexFixing(IndexON,D384,TRUE,_xll.ohTrigger(RecalcTrigger,TriggerON)),NA())</f>
        <v>-2.6042385518865174E-3</v>
      </c>
      <c r="H384" s="42">
        <f>_xll.qlCalendarAdvance(Calendar,$H383,B384,"f",FALSE)</f>
        <v>42899</v>
      </c>
      <c r="I384" s="177">
        <f>_xll.qlInterestRateIndexValueDate(Index1M,$H384)</f>
        <v>42901</v>
      </c>
      <c r="J384" s="182">
        <f>IFERROR(_xll.qlIndexFixing(Index1M,$H384,TRUE,_xll.ohTrigger(RecalcTrigger,Trigger1M)),NA())</f>
        <v>-2.4077518341066029E-3</v>
      </c>
      <c r="K384" s="44">
        <f>IFERROR(_xll.qlIndexFixing(Index3M,H384,TRUE,_xll.ohTrigger(RecalcTrigger,Trigger3M)),NA())</f>
        <v>-1.3454540424071861E-3</v>
      </c>
      <c r="L384" s="44">
        <f>IFERROR(_xll.qlIndexFixing(Index6M,$H384,TRUE,_xll.ohTrigger(RecalcTrigger,Trigger6M)),NA())</f>
        <v>6.7708102949451904E-6</v>
      </c>
      <c r="M384" s="183">
        <f>IFERROR(_xll.qlIndexFixing(Index1Y,$H384,TRUE,_xll.ohTrigger(RecalcTrigger,Trigger1Y)),NA())</f>
        <v>1.7265776815112365E-3</v>
      </c>
      <c r="N384" s="182">
        <f>IFERROR(_xll.qlIndexFixing(ONIndex1M,I384,TRUE,_xll.ohTrigger(RecalcTrigger,Trigger1M)),NA())</f>
        <v>-2.4423963064412746E-3</v>
      </c>
      <c r="O384" s="44">
        <f>IFERROR(_xll.qlIndexFixing(ONIndex3M,I384,TRUE,_xll.ohTrigger(RecalcTrigger,Trigger3M)),NA())</f>
        <v>-1.4740931233259147E-3</v>
      </c>
      <c r="P384" s="44">
        <f>IFERROR(_xll.qlIndexFixing(ONIndex6M,I384,TRUE,_xll.ohTrigger(RecalcTrigger,Trigger6M)),NA())</f>
        <v>-3.2264207685539503E-4</v>
      </c>
      <c r="Q384" s="183">
        <f>IFERROR(_xll.qlIndexFixing(ONIndex1Y,I384,TRUE,_xll.ohTrigger(RecalcTrigger,Trigger1Y)),NA())</f>
        <v>6.8833439883952963E-4</v>
      </c>
    </row>
    <row r="385" spans="2:17" x14ac:dyDescent="0.2">
      <c r="B385" s="39" t="s">
        <v>17</v>
      </c>
      <c r="D385" s="42">
        <f>_xll.qlCalendarAdvance(Calendar,$D384,B385,"f",FALSE)</f>
        <v>42900</v>
      </c>
      <c r="E385" s="177">
        <f>_xll.qlInterestRateIndexValueDate(IndexON,D385)</f>
        <v>42900</v>
      </c>
      <c r="F385" s="193">
        <f>IFERROR(_xll.qlIndexFixing(IndexON,D385,TRUE,_xll.ohTrigger(RecalcTrigger,TriggerON)),NA())</f>
        <v>-2.6003062555579604E-3</v>
      </c>
      <c r="H385" s="42">
        <f>_xll.qlCalendarAdvance(Calendar,$H384,B385,"f",FALSE)</f>
        <v>42900</v>
      </c>
      <c r="I385" s="177">
        <f>_xll.qlInterestRateIndexValueDate(Index1M,$H385)</f>
        <v>42902</v>
      </c>
      <c r="J385" s="182">
        <f>IFERROR(_xll.qlIndexFixing(Index1M,$H385,TRUE,_xll.ohTrigger(RecalcTrigger,Trigger1M)),NA())</f>
        <v>-2.4062804263263477E-3</v>
      </c>
      <c r="K385" s="44">
        <f>IFERROR(_xll.qlIndexFixing(Index3M,H385,TRUE,_xll.ohTrigger(RecalcTrigger,Trigger3M)),NA())</f>
        <v>-1.338394967282563E-3</v>
      </c>
      <c r="L385" s="44">
        <f>IFERROR(_xll.qlIndexFixing(Index6M,$H385,TRUE,_xll.ohTrigger(RecalcTrigger,Trigger6M)),NA())</f>
        <v>1.4480775946994245E-5</v>
      </c>
      <c r="M385" s="183">
        <f>IFERROR(_xll.qlIndexFixing(Index1Y,$H385,TRUE,_xll.ohTrigger(RecalcTrigger,Trigger1Y)),NA())</f>
        <v>1.7406941637443901E-3</v>
      </c>
      <c r="N385" s="182">
        <f>IFERROR(_xll.qlIndexFixing(ONIndex1M,I385,TRUE,_xll.ohTrigger(RecalcTrigger,Trigger1M)),NA())</f>
        <v>-2.4395001506860581E-3</v>
      </c>
      <c r="O385" s="44">
        <f>IFERROR(_xll.qlIndexFixing(ONIndex3M,I385,TRUE,_xll.ohTrigger(RecalcTrigger,Trigger3M)),NA())</f>
        <v>-1.4715529403819261E-3</v>
      </c>
      <c r="P385" s="44">
        <f>IFERROR(_xll.qlIndexFixing(ONIndex6M,I385,TRUE,_xll.ohTrigger(RecalcTrigger,Trigger6M)),NA())</f>
        <v>-3.0753174187214682E-4</v>
      </c>
      <c r="Q385" s="183">
        <f>IFERROR(_xll.qlIndexFixing(ONIndex1Y,I385,TRUE,_xll.ohTrigger(RecalcTrigger,Trigger1Y)),NA())</f>
        <v>7.1369310325586355E-4</v>
      </c>
    </row>
    <row r="386" spans="2:17" x14ac:dyDescent="0.2">
      <c r="B386" s="39" t="s">
        <v>17</v>
      </c>
      <c r="D386" s="42">
        <f>_xll.qlCalendarAdvance(Calendar,$D385,B386,"f",FALSE)</f>
        <v>42901</v>
      </c>
      <c r="E386" s="177">
        <f>_xll.qlInterestRateIndexValueDate(IndexON,D386)</f>
        <v>42901</v>
      </c>
      <c r="F386" s="193">
        <f>IFERROR(_xll.qlIndexFixing(IndexON,D386,TRUE,_xll.ohTrigger(RecalcTrigger,TriggerON)),NA())</f>
        <v>-2.5963634124659407E-3</v>
      </c>
      <c r="H386" s="42">
        <f>_xll.qlCalendarAdvance(Calendar,$H385,B386,"f",FALSE)</f>
        <v>42901</v>
      </c>
      <c r="I386" s="177">
        <f>_xll.qlInterestRateIndexValueDate(Index1M,$H386)</f>
        <v>42905</v>
      </c>
      <c r="J386" s="182">
        <f>IFERROR(_xll.qlIndexFixing(Index1M,$H386,TRUE,_xll.ohTrigger(RecalcTrigger,Trigger1M)),NA())</f>
        <v>-2.3987404927705569E-3</v>
      </c>
      <c r="K386" s="44">
        <f>IFERROR(_xll.qlIndexFixing(Index3M,H386,TRUE,_xll.ohTrigger(RecalcTrigger,Trigger3M)),NA())</f>
        <v>-1.3319005229009057E-3</v>
      </c>
      <c r="L386" s="44">
        <f>IFERROR(_xll.qlIndexFixing(Index6M,$H386,TRUE,_xll.ohTrigger(RecalcTrigger,Trigger6M)),NA())</f>
        <v>2.24147543603599E-5</v>
      </c>
      <c r="M386" s="183">
        <f>IFERROR(_xll.qlIndexFixing(Index1Y,$H386,TRUE,_xll.ohTrigger(RecalcTrigger,Trigger1Y)),NA())</f>
        <v>1.7534236947130708E-3</v>
      </c>
      <c r="N386" s="182">
        <f>IFERROR(_xll.qlIndexFixing(ONIndex1M,I386,TRUE,_xll.ohTrigger(RecalcTrigger,Trigger1M)),NA())</f>
        <v>-2.436593326464731E-3</v>
      </c>
      <c r="O386" s="44">
        <f>IFERROR(_xll.qlIndexFixing(ONIndex3M,I386,TRUE,_xll.ohTrigger(RecalcTrigger,Trigger3M)),NA())</f>
        <v>-1.4689947621127075E-3</v>
      </c>
      <c r="P386" s="44">
        <f>IFERROR(_xll.qlIndexFixing(ONIndex6M,I386,TRUE,_xll.ohTrigger(RecalcTrigger,Trigger6M)),NA())</f>
        <v>-2.9269691470545922E-4</v>
      </c>
      <c r="Q386" s="183">
        <f>IFERROR(_xll.qlIndexFixing(ONIndex1Y,I386,TRUE,_xll.ohTrigger(RecalcTrigger,Trigger1Y)),NA())</f>
        <v>7.3880302531748043E-4</v>
      </c>
    </row>
    <row r="387" spans="2:17" x14ac:dyDescent="0.2">
      <c r="B387" s="39" t="s">
        <v>17</v>
      </c>
      <c r="D387" s="42">
        <f>_xll.qlCalendarAdvance(Calendar,$D386,B387,"f",FALSE)</f>
        <v>42902</v>
      </c>
      <c r="E387" s="177">
        <f>_xll.qlInterestRateIndexValueDate(IndexON,D387)</f>
        <v>42902</v>
      </c>
      <c r="F387" s="193">
        <f>IFERROR(_xll.qlIndexFixing(IndexON,D387,TRUE,_xll.ohTrigger(RecalcTrigger,TriggerON)),NA())</f>
        <v>-2.5884242534690571E-3</v>
      </c>
      <c r="H387" s="42">
        <f>_xll.qlCalendarAdvance(Calendar,$H386,B387,"f",FALSE)</f>
        <v>42902</v>
      </c>
      <c r="I387" s="177">
        <f>_xll.qlInterestRateIndexValueDate(Index1M,$H387)</f>
        <v>42906</v>
      </c>
      <c r="J387" s="182">
        <f>IFERROR(_xll.qlIndexFixing(Index1M,$H387,TRUE,_xll.ohTrigger(RecalcTrigger,Trigger1M)),NA())</f>
        <v>-2.3956923119201612E-3</v>
      </c>
      <c r="K387" s="44">
        <f>IFERROR(_xll.qlIndexFixing(Index3M,H387,TRUE,_xll.ohTrigger(RecalcTrigger,Trigger3M)),NA())</f>
        <v>-1.3284606251234121E-3</v>
      </c>
      <c r="L387" s="44">
        <f>IFERROR(_xll.qlIndexFixing(Index6M,$H387,TRUE,_xll.ohTrigger(RecalcTrigger,Trigger6M)),NA())</f>
        <v>2.6229477321481632E-5</v>
      </c>
      <c r="M387" s="183">
        <f>IFERROR(_xll.qlIndexFixing(Index1Y,$H387,TRUE,_xll.ohTrigger(RecalcTrigger,Trigger1Y)),NA())</f>
        <v>1.7600457675671934E-3</v>
      </c>
      <c r="N387" s="182">
        <f>IFERROR(_xll.qlIndexFixing(ONIndex1M,I387,TRUE,_xll.ohTrigger(RecalcTrigger,Trigger1M)),NA())</f>
        <v>-2.4336758489651444E-3</v>
      </c>
      <c r="O387" s="44">
        <f>IFERROR(_xll.qlIndexFixing(ONIndex3M,I387,TRUE,_xll.ohTrigger(RecalcTrigger,Trigger3M)),NA())</f>
        <v>-1.4664185282864395E-3</v>
      </c>
      <c r="P387" s="44">
        <f>IFERROR(_xll.qlIndexFixing(ONIndex6M,I387,TRUE,_xll.ohTrigger(RecalcTrigger,Trigger6M)),NA())</f>
        <v>-2.7873711734738293E-4</v>
      </c>
      <c r="Q387" s="183">
        <f>IFERROR(_xll.qlIndexFixing(ONIndex1Y,I387,TRUE,_xll.ohTrigger(RecalcTrigger,Trigger1Y)),NA())</f>
        <v>7.6190862243308288E-4</v>
      </c>
    </row>
    <row r="388" spans="2:17" x14ac:dyDescent="0.2">
      <c r="B388" s="39" t="s">
        <v>17</v>
      </c>
      <c r="D388" s="42">
        <f>_xll.qlCalendarAdvance(Calendar,$D387,B388,"f",FALSE)</f>
        <v>42905</v>
      </c>
      <c r="E388" s="177">
        <f>_xll.qlInterestRateIndexValueDate(IndexON,D388)</f>
        <v>42905</v>
      </c>
      <c r="F388" s="193">
        <f>IFERROR(_xll.qlIndexFixing(IndexON,D388,TRUE,_xll.ohTrigger(RecalcTrigger,TriggerON)),NA())</f>
        <v>-2.5804877472435095E-3</v>
      </c>
      <c r="H388" s="42">
        <f>_xll.qlCalendarAdvance(Calendar,$H387,B388,"f",FALSE)</f>
        <v>42905</v>
      </c>
      <c r="I388" s="177">
        <f>_xll.qlInterestRateIndexValueDate(Index1M,$H388)</f>
        <v>42907</v>
      </c>
      <c r="J388" s="182">
        <f>IFERROR(_xll.qlIndexFixing(Index1M,$H388,TRUE,_xll.ohTrigger(RecalcTrigger,Trigger1M)),NA())</f>
        <v>-2.3926336866511022E-3</v>
      </c>
      <c r="K388" s="44">
        <f>IFERROR(_xll.qlIndexFixing(Index3M,H388,TRUE,_xll.ohTrigger(RecalcTrigger,Trigger3M)),NA())</f>
        <v>-1.3249999998531526E-3</v>
      </c>
      <c r="L388" s="44">
        <f>IFERROR(_xll.qlIndexFixing(Index6M,$H388,TRUE,_xll.ohTrigger(RecalcTrigger,Trigger6M)),NA())</f>
        <v>2.9999999975800751E-5</v>
      </c>
      <c r="M388" s="183">
        <f>IFERROR(_xll.qlIndexFixing(Index1Y,$H388,TRUE,_xll.ohTrigger(RecalcTrigger,Trigger1Y)),NA())</f>
        <v>1.7666231196221973E-3</v>
      </c>
      <c r="N388" s="182">
        <f>IFERROR(_xll.qlIndexFixing(ONIndex1M,I388,TRUE,_xll.ohTrigger(RecalcTrigger,Trigger1M)),NA())</f>
        <v>-2.427789087553478E-3</v>
      </c>
      <c r="O388" s="44">
        <f>IFERROR(_xll.qlIndexFixing(ONIndex3M,I388,TRUE,_xll.ohTrigger(RecalcTrigger,Trigger3M)),NA())</f>
        <v>-1.4611996438418373E-3</v>
      </c>
      <c r="P388" s="44">
        <f>IFERROR(_xll.qlIndexFixing(ONIndex6M,I388,TRUE,_xll.ohTrigger(RecalcTrigger,Trigger6M)),NA())</f>
        <v>-2.5250916864116846E-4</v>
      </c>
      <c r="Q388" s="183">
        <f>IFERROR(_xll.qlIndexFixing(ONIndex1Y,I388,TRUE,_xll.ohTrigger(RecalcTrigger,Trigger1Y)),NA())</f>
        <v>8.0481455246861344E-4</v>
      </c>
    </row>
    <row r="389" spans="2:17" x14ac:dyDescent="0.2">
      <c r="B389" s="39" t="s">
        <v>17</v>
      </c>
      <c r="D389" s="42">
        <f>_xll.qlCalendarAdvance(Calendar,$D388,B389,"f",FALSE)</f>
        <v>42906</v>
      </c>
      <c r="E389" s="177">
        <f>_xll.qlInterestRateIndexValueDate(IndexON,D389)</f>
        <v>42906</v>
      </c>
      <c r="F389" s="193">
        <f>IFERROR(_xll.qlIndexFixing(IndexON,D389,TRUE,_xll.ohTrigger(RecalcTrigger,TriggerON)),NA())</f>
        <v>-2.5764930501903649E-3</v>
      </c>
      <c r="H389" s="42">
        <f>_xll.qlCalendarAdvance(Calendar,$H388,B389,"f",FALSE)</f>
        <v>42906</v>
      </c>
      <c r="I389" s="177">
        <f>_xll.qlInterestRateIndexValueDate(Index1M,$H389)</f>
        <v>42908</v>
      </c>
      <c r="J389" s="182">
        <f>IFERROR(_xll.qlIndexFixing(Index1M,$H389,TRUE,_xll.ohTrigger(RecalcTrigger,Trigger1M)),NA())</f>
        <v>-2.3864156230536671E-3</v>
      </c>
      <c r="K389" s="44">
        <f>IFERROR(_xll.qlIndexFixing(Index3M,H389,TRUE,_xll.ohTrigger(RecalcTrigger,Trigger3M)),NA())</f>
        <v>-1.3215185946516394E-3</v>
      </c>
      <c r="L389" s="44">
        <f>IFERROR(_xll.qlIndexFixing(Index6M,$H389,TRUE,_xll.ohTrigger(RecalcTrigger,Trigger6M)),NA())</f>
        <v>3.3727252685989412E-5</v>
      </c>
      <c r="M389" s="183">
        <f>IFERROR(_xll.qlIndexFixing(Index1Y,$H389,TRUE,_xll.ohTrigger(RecalcTrigger,Trigger1Y)),NA())</f>
        <v>1.7731564456549213E-3</v>
      </c>
      <c r="N389" s="182">
        <f>IFERROR(_xll.qlIndexFixing(ONIndex1M,I389,TRUE,_xll.ohTrigger(RecalcTrigger,Trigger1M)),NA())</f>
        <v>-2.4218997147773536E-3</v>
      </c>
      <c r="O389" s="44">
        <f>IFERROR(_xll.qlIndexFixing(ONIndex3M,I389,TRUE,_xll.ohTrigger(RecalcTrigger,Trigger3M)),NA())</f>
        <v>-1.4559318348528194E-3</v>
      </c>
      <c r="P389" s="44">
        <f>IFERROR(_xll.qlIndexFixing(ONIndex6M,I389,TRUE,_xll.ohTrigger(RecalcTrigger,Trigger6M)),NA())</f>
        <v>-2.2799429376441083E-4</v>
      </c>
      <c r="Q389" s="183">
        <f>IFERROR(_xll.qlIndexFixing(ONIndex1Y,I389,TRUE,_xll.ohTrigger(RecalcTrigger,Trigger1Y)),NA())</f>
        <v>8.4436947362043213E-4</v>
      </c>
    </row>
    <row r="390" spans="2:17" x14ac:dyDescent="0.2">
      <c r="B390" s="39" t="s">
        <v>17</v>
      </c>
      <c r="D390" s="42">
        <f>_xll.qlCalendarAdvance(Calendar,$D389,B390,"f",FALSE)</f>
        <v>42907</v>
      </c>
      <c r="E390" s="177">
        <f>_xll.qlInterestRateIndexValueDate(IndexON,D390)</f>
        <v>42907</v>
      </c>
      <c r="F390" s="193">
        <f>IFERROR(_xll.qlIndexFixing(IndexON,D390,TRUE,_xll.ohTrigger(RecalcTrigger,TriggerON)),NA())</f>
        <v>-2.5724900409462848E-3</v>
      </c>
      <c r="H390" s="42">
        <f>_xll.qlCalendarAdvance(Calendar,$H389,B390,"f",FALSE)</f>
        <v>42907</v>
      </c>
      <c r="I390" s="177">
        <f>_xll.qlInterestRateIndexValueDate(Index1M,$H390)</f>
        <v>42909</v>
      </c>
      <c r="J390" s="182">
        <f>IFERROR(_xll.qlIndexFixing(Index1M,$H390,TRUE,_xll.ohTrigger(RecalcTrigger,Trigger1M)),NA())</f>
        <v>-2.3849072221121359E-3</v>
      </c>
      <c r="K390" s="44">
        <f>IFERROR(_xll.qlIndexFixing(Index3M,H390,TRUE,_xll.ohTrigger(RecalcTrigger,Trigger3M)),NA())</f>
        <v>-1.3141638888418022E-3</v>
      </c>
      <c r="L390" s="44">
        <f>IFERROR(_xll.qlIndexFixing(Index6M,$H390,TRUE,_xll.ohTrigger(RecalcTrigger,Trigger6M)),NA())</f>
        <v>4.5463106454666718E-5</v>
      </c>
      <c r="M390" s="183">
        <f>IFERROR(_xll.qlIndexFixing(Index1Y,$H390,TRUE,_xll.ohTrigger(RecalcTrigger,Trigger1Y)),NA())</f>
        <v>1.7871057212553499E-3</v>
      </c>
      <c r="N390" s="182">
        <f>IFERROR(_xll.qlIndexFixing(ONIndex1M,I390,TRUE,_xll.ohTrigger(RecalcTrigger,Trigger1M)),NA())</f>
        <v>-2.4189292021015163E-3</v>
      </c>
      <c r="O390" s="44">
        <f>IFERROR(_xll.qlIndexFixing(ONIndex3M,I390,TRUE,_xll.ohTrigger(RecalcTrigger,Trigger3M)),NA())</f>
        <v>-1.4532644213227641E-3</v>
      </c>
      <c r="P390" s="44">
        <f>IFERROR(_xll.qlIndexFixing(ONIndex6M,I390,TRUE,_xll.ohTrigger(RecalcTrigger,Trigger6M)),NA())</f>
        <v>-2.1660357635511218E-4</v>
      </c>
      <c r="Q390" s="183">
        <f>IFERROR(_xll.qlIndexFixing(ONIndex1Y,I390,TRUE,_xll.ohTrigger(RecalcTrigger,Trigger1Y)),NA())</f>
        <v>8.62453953853759E-4</v>
      </c>
    </row>
    <row r="391" spans="2:17" x14ac:dyDescent="0.2">
      <c r="B391" s="39" t="s">
        <v>17</v>
      </c>
      <c r="D391" s="42">
        <f>_xll.qlCalendarAdvance(Calendar,$D390,B391,"f",FALSE)</f>
        <v>42908</v>
      </c>
      <c r="E391" s="177">
        <f>_xll.qlInterestRateIndexValueDate(IndexON,D391)</f>
        <v>42908</v>
      </c>
      <c r="F391" s="193">
        <f>IFERROR(_xll.qlIndexFixing(IndexON,D391,TRUE,_xll.ohTrigger(RecalcTrigger,TriggerON)),NA())</f>
        <v>-2.5684863375774469E-3</v>
      </c>
      <c r="H391" s="42">
        <f>_xll.qlCalendarAdvance(Calendar,$H390,B391,"f",FALSE)</f>
        <v>42908</v>
      </c>
      <c r="I391" s="177">
        <f>_xll.qlInterestRateIndexValueDate(Index1M,$H391)</f>
        <v>42912</v>
      </c>
      <c r="J391" s="182">
        <f>IFERROR(_xll.qlIndexFixing(Index1M,$H391,TRUE,_xll.ohTrigger(RecalcTrigger,Trigger1M)),NA())</f>
        <v>-2.3771844315958468E-3</v>
      </c>
      <c r="K391" s="44">
        <f>IFERROR(_xll.qlIndexFixing(Index3M,H391,TRUE,_xll.ohTrigger(RecalcTrigger,Trigger3M)),NA())</f>
        <v>-1.3073848273690099E-3</v>
      </c>
      <c r="L391" s="44">
        <f>IFERROR(_xll.qlIndexFixing(Index6M,$H391,TRUE,_xll.ohTrigger(RecalcTrigger,Trigger6M)),NA())</f>
        <v>5.0321455959135697E-5</v>
      </c>
      <c r="M391" s="183">
        <f>IFERROR(_xll.qlIndexFixing(Index1Y,$H391,TRUE,_xll.ohTrigger(RecalcTrigger,Trigger1Y)),NA())</f>
        <v>1.7989319687168265E-3</v>
      </c>
      <c r="N391" s="182">
        <f>IFERROR(_xll.qlIndexFixing(ONIndex1M,I391,TRUE,_xll.ohTrigger(RecalcTrigger,Trigger1M)),NA())</f>
        <v>-2.4159481283136941E-3</v>
      </c>
      <c r="O391" s="44">
        <f>IFERROR(_xll.qlIndexFixing(ONIndex3M,I391,TRUE,_xll.ohTrigger(RecalcTrigger,Trigger3M)),NA())</f>
        <v>-1.4505785914042946E-3</v>
      </c>
      <c r="P391" s="44">
        <f>IFERROR(_xll.qlIndexFixing(ONIndex6M,I391,TRUE,_xll.ohTrigger(RecalcTrigger,Trigger6M)),NA())</f>
        <v>-2.0573921298616682E-4</v>
      </c>
      <c r="Q391" s="183">
        <f>IFERROR(_xll.qlIndexFixing(ONIndex1Y,I391,TRUE,_xll.ohTrigger(RecalcTrigger,Trigger1Y)),NA())</f>
        <v>8.7951000186770045E-4</v>
      </c>
    </row>
    <row r="392" spans="2:17" x14ac:dyDescent="0.2">
      <c r="B392" s="39" t="s">
        <v>17</v>
      </c>
      <c r="D392" s="42">
        <f>_xll.qlCalendarAdvance(Calendar,$D391,B392,"f",FALSE)</f>
        <v>42909</v>
      </c>
      <c r="E392" s="177">
        <f>_xll.qlInterestRateIndexValueDate(IndexON,D392)</f>
        <v>42909</v>
      </c>
      <c r="F392" s="193">
        <f>IFERROR(_xll.qlIndexFixing(IndexON,D392,TRUE,_xll.ohTrigger(RecalcTrigger,TriggerON)),NA())</f>
        <v>-2.560465361294284E-3</v>
      </c>
      <c r="H392" s="42">
        <f>_xll.qlCalendarAdvance(Calendar,$H391,B392,"f",FALSE)</f>
        <v>42909</v>
      </c>
      <c r="I392" s="177">
        <f>_xll.qlInterestRateIndexValueDate(Index1M,$H392)</f>
        <v>42913</v>
      </c>
      <c r="J392" s="182">
        <f>IFERROR(_xll.qlIndexFixing(Index1M,$H392,TRUE,_xll.ohTrigger(RecalcTrigger,Trigger1M)),NA())</f>
        <v>-2.3740634623621304E-3</v>
      </c>
      <c r="K392" s="44">
        <f>IFERROR(_xll.qlIndexFixing(Index3M,H392,TRUE,_xll.ohTrigger(RecalcTrigger,Trigger3M)),NA())</f>
        <v>-1.3037992839281605E-3</v>
      </c>
      <c r="L392" s="44">
        <f>IFERROR(_xll.qlIndexFixing(Index6M,$H392,TRUE,_xll.ohTrigger(RecalcTrigger,Trigger6M)),NA())</f>
        <v>5.1842339883274109E-5</v>
      </c>
      <c r="M392" s="183">
        <f>IFERROR(_xll.qlIndexFixing(Index1Y,$H392,TRUE,_xll.ohTrigger(RecalcTrigger,Trigger1Y)),NA())</f>
        <v>1.8053001890354636E-3</v>
      </c>
      <c r="N392" s="182">
        <f>IFERROR(_xll.qlIndexFixing(ONIndex1M,I392,TRUE,_xll.ohTrigger(RecalcTrigger,Trigger1M)),NA())</f>
        <v>-2.4129565089614502E-3</v>
      </c>
      <c r="O392" s="44">
        <f>IFERROR(_xll.qlIndexFixing(ONIndex3M,I392,TRUE,_xll.ohTrigger(RecalcTrigger,Trigger3M)),NA())</f>
        <v>-1.4478742851853355E-3</v>
      </c>
      <c r="P392" s="44">
        <f>IFERROR(_xll.qlIndexFixing(ONIndex6M,I392,TRUE,_xll.ohTrigger(RecalcTrigger,Trigger6M)),NA())</f>
        <v>-1.9540538323425949E-4</v>
      </c>
      <c r="Q392" s="183">
        <f>IFERROR(_xll.qlIndexFixing(ONIndex1Y,I392,TRUE,_xll.ohTrigger(RecalcTrigger,Trigger1Y)),NA())</f>
        <v>8.9552954795735218E-4</v>
      </c>
    </row>
    <row r="393" spans="2:17" x14ac:dyDescent="0.2">
      <c r="B393" s="39" t="s">
        <v>17</v>
      </c>
      <c r="D393" s="42">
        <f>_xll.qlCalendarAdvance(Calendar,$D392,B393,"f",FALSE)</f>
        <v>42912</v>
      </c>
      <c r="E393" s="177">
        <f>_xll.qlInterestRateIndexValueDate(IndexON,D393)</f>
        <v>42912</v>
      </c>
      <c r="F393" s="193">
        <f>IFERROR(_xll.qlIndexFixing(IndexON,D393,TRUE,_xll.ohTrigger(RecalcTrigger,TriggerON)),NA())</f>
        <v>-2.5524861504022667E-3</v>
      </c>
      <c r="H393" s="42">
        <f>_xll.qlCalendarAdvance(Calendar,$H392,B393,"f",FALSE)</f>
        <v>42912</v>
      </c>
      <c r="I393" s="177">
        <f>_xll.qlInterestRateIndexValueDate(Index1M,$H393)</f>
        <v>42914</v>
      </c>
      <c r="J393" s="182">
        <f>IFERROR(_xll.qlIndexFixing(Index1M,$H393,TRUE,_xll.ohTrigger(RecalcTrigger,Trigger1M)),NA())</f>
        <v>-2.3709321562184194E-3</v>
      </c>
      <c r="K393" s="44">
        <f>IFERROR(_xll.qlIndexFixing(Index3M,H393,TRUE,_xll.ohTrigger(RecalcTrigger,Trigger3M)),NA())</f>
        <v>-1.3001928748511357E-3</v>
      </c>
      <c r="L393" s="44">
        <f>IFERROR(_xll.qlIndexFixing(Index6M,$H393,TRUE,_xll.ohTrigger(RecalcTrigger,Trigger6M)),NA())</f>
        <v>5.5381276197106239E-5</v>
      </c>
      <c r="M393" s="183">
        <f>IFERROR(_xll.qlIndexFixing(Index1Y,$H393,TRUE,_xll.ohTrigger(RecalcTrigger,Trigger1Y)),NA())</f>
        <v>1.8116437364479718E-3</v>
      </c>
      <c r="N393" s="182">
        <f>IFERROR(_xll.qlIndexFixing(ONIndex1M,I393,TRUE,_xll.ohTrigger(RecalcTrigger,Trigger1M)),NA())</f>
        <v>-2.4069221025735388E-3</v>
      </c>
      <c r="O393" s="44">
        <f>IFERROR(_xll.qlIndexFixing(ONIndex3M,I393,TRUE,_xll.ohTrigger(RecalcTrigger,Trigger3M)),NA())</f>
        <v>-1.4423980044497853E-3</v>
      </c>
      <c r="P393" s="44">
        <f>IFERROR(_xll.qlIndexFixing(ONIndex6M,I393,TRUE,_xll.ohTrigger(RecalcTrigger,Trigger6M)),NA())</f>
        <v>-1.765269791809132E-4</v>
      </c>
      <c r="Q393" s="183">
        <f>IFERROR(_xll.qlIndexFixing(ONIndex1Y,I393,TRUE,_xll.ohTrigger(RecalcTrigger,Trigger1Y)),NA())</f>
        <v>9.2407565780661116E-4</v>
      </c>
    </row>
    <row r="394" spans="2:17" x14ac:dyDescent="0.2">
      <c r="B394" s="39" t="s">
        <v>17</v>
      </c>
      <c r="D394" s="42">
        <f>_xll.qlCalendarAdvance(Calendar,$D393,B394,"f",FALSE)</f>
        <v>42913</v>
      </c>
      <c r="E394" s="177">
        <f>_xll.qlInterestRateIndexValueDate(IndexON,D394)</f>
        <v>42913</v>
      </c>
      <c r="F394" s="193">
        <f>IFERROR(_xll.qlIndexFixing(IndexON,D394,TRUE,_xll.ohTrigger(RecalcTrigger,TriggerON)),NA())</f>
        <v>-2.5484904615025172E-3</v>
      </c>
      <c r="H394" s="42">
        <f>_xll.qlCalendarAdvance(Calendar,$H393,B394,"f",FALSE)</f>
        <v>42913</v>
      </c>
      <c r="I394" s="177">
        <f>_xll.qlInterestRateIndexValueDate(Index1M,$H394)</f>
        <v>42915</v>
      </c>
      <c r="J394" s="182">
        <f>IFERROR(_xll.qlIndexFixing(Index1M,$H394,TRUE,_xll.ohTrigger(RecalcTrigger,Trigger1M)),NA())</f>
        <v>-2.3645698974439355E-3</v>
      </c>
      <c r="K394" s="44">
        <f>IFERROR(_xll.qlIndexFixing(Index3M,H394,TRUE,_xll.ohTrigger(RecalcTrigger,Trigger3M)),NA())</f>
        <v>-1.2965655881514366E-3</v>
      </c>
      <c r="L394" s="44">
        <f>IFERROR(_xll.qlIndexFixing(Index6M,$H394,TRUE,_xll.ohTrigger(RecalcTrigger,Trigger6M)),NA())</f>
        <v>5.8899009382505027E-5</v>
      </c>
      <c r="M394" s="183">
        <f>IFERROR(_xll.qlIndexFixing(Index1Y,$H394,TRUE,_xll.ohTrigger(RecalcTrigger,Trigger1Y)),NA())</f>
        <v>1.8179654452622623E-3</v>
      </c>
      <c r="N394" s="182">
        <f>IFERROR(_xll.qlIndexFixing(ONIndex1M,I394,TRUE,_xll.ohTrigger(RecalcTrigger,Trigger1M)),NA())</f>
        <v>-2.4008848831424956E-3</v>
      </c>
      <c r="O394" s="44">
        <f>IFERROR(_xll.qlIndexFixing(ONIndex3M,I394,TRUE,_xll.ohTrigger(RecalcTrigger,Trigger3M)),NA())</f>
        <v>-1.4368710927481487E-3</v>
      </c>
      <c r="P394" s="44">
        <f>IFERROR(_xll.qlIndexFixing(ONIndex6M,I394,TRUE,_xll.ohTrigger(RecalcTrigger,Trigger6M)),NA())</f>
        <v>-1.5945898693470184E-4</v>
      </c>
      <c r="Q394" s="183">
        <f>IFERROR(_xll.qlIndexFixing(ONIndex1Y,I394,TRUE,_xll.ohTrigger(RecalcTrigger,Trigger1Y)),NA())</f>
        <v>9.4908132169280179E-4</v>
      </c>
    </row>
    <row r="395" spans="2:17" x14ac:dyDescent="0.2">
      <c r="B395" s="39" t="s">
        <v>17</v>
      </c>
      <c r="D395" s="42">
        <f>_xll.qlCalendarAdvance(Calendar,$D394,B395,"f",FALSE)</f>
        <v>42914</v>
      </c>
      <c r="E395" s="177">
        <f>_xll.qlInterestRateIndexValueDate(IndexON,D395)</f>
        <v>42914</v>
      </c>
      <c r="F395" s="193">
        <f>IFERROR(_xll.qlIndexFixing(IndexON,D395,TRUE,_xll.ohTrigger(RecalcTrigger,TriggerON)),NA())</f>
        <v>-2.5444967962240383E-3</v>
      </c>
      <c r="H395" s="42">
        <f>_xll.qlCalendarAdvance(Calendar,$H394,B395,"f",FALSE)</f>
        <v>42914</v>
      </c>
      <c r="I395" s="177">
        <f>_xll.qlInterestRateIndexValueDate(Index1M,$H395)</f>
        <v>42916</v>
      </c>
      <c r="J395" s="182">
        <f>IFERROR(_xll.qlIndexFixing(Index1M,$H395,TRUE,_xll.ohTrigger(RecalcTrigger,Trigger1M)),NA())</f>
        <v>-2.3630248775525558E-3</v>
      </c>
      <c r="K395" s="44">
        <f>IFERROR(_xll.qlIndexFixing(Index3M,H395,TRUE,_xll.ohTrigger(RecalcTrigger,Trigger3M)),NA())</f>
        <v>-1.2949080631728229E-3</v>
      </c>
      <c r="L395" s="44">
        <f>IFERROR(_xll.qlIndexFixing(Index6M,$H395,TRUE,_xll.ohTrigger(RecalcTrigger,Trigger6M)),NA())</f>
        <v>6.0296318993559872E-5</v>
      </c>
      <c r="M395" s="183">
        <f>IFERROR(_xll.qlIndexFixing(Index1Y,$H395,TRUE,_xll.ohTrigger(RecalcTrigger,Trigger1Y)),NA())</f>
        <v>1.8204950811842012E-3</v>
      </c>
      <c r="N395" s="182">
        <f>IFERROR(_xll.qlIndexFixing(ONIndex1M,I395,TRUE,_xll.ohTrigger(RecalcTrigger,Trigger1M)),NA())</f>
        <v>-2.3978407664237977E-3</v>
      </c>
      <c r="O395" s="44">
        <f>IFERROR(_xll.qlIndexFixing(ONIndex3M,I395,TRUE,_xll.ohTrigger(RecalcTrigger,Trigger3M)),NA())</f>
        <v>-1.4340735020690332E-3</v>
      </c>
      <c r="P395" s="44">
        <f>IFERROR(_xll.qlIndexFixing(ONIndex6M,I395,TRUE,_xll.ohTrigger(RecalcTrigger,Trigger6M)),NA())</f>
        <v>-1.5184051556094147E-4</v>
      </c>
      <c r="Q395" s="183">
        <f>IFERROR(_xll.qlIndexFixing(ONIndex1Y,I395,TRUE,_xll.ohTrigger(RecalcTrigger,Trigger1Y)),NA())</f>
        <v>9.5979731450590577E-4</v>
      </c>
    </row>
    <row r="396" spans="2:17" x14ac:dyDescent="0.2">
      <c r="B396" s="39" t="s">
        <v>17</v>
      </c>
      <c r="D396" s="42">
        <f>_xll.qlCalendarAdvance(Calendar,$D395,B396,"f",FALSE)</f>
        <v>42915</v>
      </c>
      <c r="E396" s="177">
        <f>_xll.qlInterestRateIndexValueDate(IndexON,D396)</f>
        <v>42915</v>
      </c>
      <c r="F396" s="193">
        <f>IFERROR(_xll.qlIndexFixing(IndexON,D396,TRUE,_xll.ohTrigger(RecalcTrigger,TriggerON)),NA())</f>
        <v>-2.5405052947746753E-3</v>
      </c>
      <c r="H396" s="42">
        <f>_xll.qlCalendarAdvance(Calendar,$H395,B396,"f",FALSE)</f>
        <v>42915</v>
      </c>
      <c r="I396" s="177">
        <f>_xll.qlInterestRateIndexValueDate(Index1M,$H396)</f>
        <v>42919</v>
      </c>
      <c r="J396" s="182">
        <f>IFERROR(_xll.qlIndexFixing(Index1M,$H396,TRUE,_xll.ohTrigger(RecalcTrigger,Trigger1M)),NA())</f>
        <v>-2.3534921761075678E-3</v>
      </c>
      <c r="K396" s="44">
        <f>IFERROR(_xll.qlIndexFixing(Index3M,H396,TRUE,_xll.ohTrigger(RecalcTrigger,Trigger3M)),NA())</f>
        <v>-1.2818474354439734E-3</v>
      </c>
      <c r="L396" s="44">
        <f>IFERROR(_xll.qlIndexFixing(Index6M,$H396,TRUE,_xll.ohTrigger(RecalcTrigger,Trigger6M)),NA())</f>
        <v>7.4993175876182235E-5</v>
      </c>
      <c r="M396" s="183">
        <f>IFERROR(_xll.qlIndexFixing(Index1Y,$H396,TRUE,_xll.ohTrigger(RecalcTrigger,Trigger1Y)),NA())</f>
        <v>1.8430913541361913E-3</v>
      </c>
      <c r="N396" s="182">
        <f>IFERROR(_xll.qlIndexFixing(ONIndex1M,I396,TRUE,_xll.ohTrigger(RecalcTrigger,Trigger1M)),NA())</f>
        <v>-2.3947861962669847E-3</v>
      </c>
      <c r="O396" s="44">
        <f>IFERROR(_xll.qlIndexFixing(ONIndex3M,I396,TRUE,_xll.ohTrigger(RecalcTrigger,Trigger3M)),NA())</f>
        <v>-1.4312570742180952E-3</v>
      </c>
      <c r="P396" s="44">
        <f>IFERROR(_xll.qlIndexFixing(ONIndex6M,I396,TRUE,_xll.ohTrigger(RecalcTrigger,Trigger6M)),NA())</f>
        <v>-1.4477765386544661E-4</v>
      </c>
      <c r="Q396" s="183">
        <f>IFERROR(_xll.qlIndexFixing(ONIndex1Y,I396,TRUE,_xll.ohTrigger(RecalcTrigger,Trigger1Y)),NA())</f>
        <v>9.694283879646548E-4</v>
      </c>
    </row>
    <row r="397" spans="2:17" x14ac:dyDescent="0.2">
      <c r="B397" s="39" t="s">
        <v>17</v>
      </c>
      <c r="D397" s="42">
        <f>_xll.qlCalendarAdvance(Calendar,$D396,B397,"f",FALSE)</f>
        <v>42916</v>
      </c>
      <c r="E397" s="177">
        <f>_xll.qlInterestRateIndexValueDate(IndexON,D397)</f>
        <v>42916</v>
      </c>
      <c r="F397" s="193">
        <f>IFERROR(_xll.qlIndexFixing(IndexON,D397,TRUE,_xll.ohTrigger(RecalcTrigger,TriggerON)),NA())</f>
        <v>-2.532512390689412E-3</v>
      </c>
      <c r="H397" s="42">
        <f>_xll.qlCalendarAdvance(Calendar,$H396,B397,"f",FALSE)</f>
        <v>42916</v>
      </c>
      <c r="I397" s="177">
        <f>_xll.qlInterestRateIndexValueDate(Index1M,$H397)</f>
        <v>42920</v>
      </c>
      <c r="J397" s="182">
        <f>IFERROR(_xll.qlIndexFixing(Index1M,$H397,TRUE,_xll.ohTrigger(RecalcTrigger,Trigger1M)),NA())</f>
        <v>-2.3502941144211286E-3</v>
      </c>
      <c r="K397" s="44">
        <f>IFERROR(_xll.qlIndexFixing(Index3M,H397,TRUE,_xll.ohTrigger(RecalcTrigger,Trigger3M)),NA())</f>
        <v>-1.2781155909058002E-3</v>
      </c>
      <c r="L397" s="44">
        <f>IFERROR(_xll.qlIndexFixing(Index6M,$H397,TRUE,_xll.ohTrigger(RecalcTrigger,Trigger6M)),NA())</f>
        <v>7.8469487172832373E-5</v>
      </c>
      <c r="M397" s="183">
        <f>IFERROR(_xll.qlIndexFixing(Index1Y,$H397,TRUE,_xll.ohTrigger(RecalcTrigger,Trigger1Y)),NA())</f>
        <v>1.8493471580211872E-3</v>
      </c>
      <c r="N397" s="182">
        <f>IFERROR(_xll.qlIndexFixing(ONIndex1M,I397,TRUE,_xll.ohTrigger(RecalcTrigger,Trigger1M)),NA())</f>
        <v>-2.3917211881396838E-3</v>
      </c>
      <c r="O397" s="44">
        <f>IFERROR(_xll.qlIndexFixing(ONIndex3M,I397,TRUE,_xll.ohTrigger(RecalcTrigger,Trigger3M)),NA())</f>
        <v>-1.4284217488835793E-3</v>
      </c>
      <c r="P397" s="44">
        <f>IFERROR(_xll.qlIndexFixing(ONIndex6M,I397,TRUE,_xll.ohTrigger(RecalcTrigger,Trigger6M)),NA())</f>
        <v>-1.3827458150483807E-4</v>
      </c>
      <c r="Q397" s="183">
        <f>IFERROR(_xll.qlIndexFixing(ONIndex1Y,I397,TRUE,_xll.ohTrigger(RecalcTrigger,Trigger1Y)),NA())</f>
        <v>9.7796647244408064E-4</v>
      </c>
    </row>
    <row r="398" spans="2:17" x14ac:dyDescent="0.2">
      <c r="B398" s="39" t="s">
        <v>17</v>
      </c>
      <c r="D398" s="42">
        <f>_xll.qlCalendarAdvance(Calendar,$D397,B398,"f",FALSE)</f>
        <v>42919</v>
      </c>
      <c r="E398" s="177">
        <f>_xll.qlInterestRateIndexValueDate(IndexON,D398)</f>
        <v>42919</v>
      </c>
      <c r="F398" s="193">
        <f>IFERROR(_xll.qlIndexFixing(IndexON,D398,TRUE,_xll.ohTrigger(RecalcTrigger,TriggerON)),NA())</f>
        <v>-2.5245637337834026E-3</v>
      </c>
      <c r="H398" s="42">
        <f>_xll.qlCalendarAdvance(Calendar,$H397,B398,"f",FALSE)</f>
        <v>42919</v>
      </c>
      <c r="I398" s="177">
        <f>_xll.qlInterestRateIndexValueDate(Index1M,$H398)</f>
        <v>42921</v>
      </c>
      <c r="J398" s="182">
        <f>IFERROR(_xll.qlIndexFixing(Index1M,$H398,TRUE,_xll.ohTrigger(RecalcTrigger,Trigger1M)),NA())</f>
        <v>-2.3437977338474688E-3</v>
      </c>
      <c r="K398" s="44">
        <f>IFERROR(_xll.qlIndexFixing(Index3M,H398,TRUE,_xll.ohTrigger(RecalcTrigger,Trigger3M)),NA())</f>
        <v>-1.2743628028806823E-3</v>
      </c>
      <c r="L398" s="44">
        <f>IFERROR(_xll.qlIndexFixing(Index6M,$H398,TRUE,_xll.ohTrigger(RecalcTrigger,Trigger6M)),NA())</f>
        <v>8.1942841116424404E-5</v>
      </c>
      <c r="M398" s="183">
        <f>IFERROR(_xll.qlIndexFixing(Index1Y,$H398,TRUE,_xll.ohTrigger(RecalcTrigger,Trigger1Y)),NA())</f>
        <v>1.8555985932243284E-3</v>
      </c>
      <c r="N398" s="182">
        <f>IFERROR(_xll.qlIndexFixing(ONIndex1M,I398,TRUE,_xll.ohTrigger(RecalcTrigger,Trigger1M)),NA())</f>
        <v>-2.385540647540374E-3</v>
      </c>
      <c r="O398" s="44">
        <f>IFERROR(_xll.qlIndexFixing(ONIndex3M,I398,TRUE,_xll.ohTrigger(RecalcTrigger,Trigger3M)),NA())</f>
        <v>-1.4226821841933912E-3</v>
      </c>
      <c r="P398" s="44">
        <f>IFERROR(_xll.qlIndexFixing(ONIndex6M,I398,TRUE,_xll.ohTrigger(RecalcTrigger,Trigger6M)),NA())</f>
        <v>-1.2715525234074931E-4</v>
      </c>
      <c r="Q398" s="183">
        <f>IFERROR(_xll.qlIndexFixing(ONIndex1Y,I398,TRUE,_xll.ohTrigger(RecalcTrigger,Trigger1Y)),NA())</f>
        <v>9.9136172710956316E-4</v>
      </c>
    </row>
    <row r="399" spans="2:17" x14ac:dyDescent="0.2">
      <c r="B399" s="39" t="s">
        <v>17</v>
      </c>
      <c r="D399" s="42">
        <f>_xll.qlCalendarAdvance(Calendar,$D398,B399,"f",FALSE)</f>
        <v>42920</v>
      </c>
      <c r="E399" s="177">
        <f>_xll.qlInterestRateIndexValueDate(IndexON,D399)</f>
        <v>42920</v>
      </c>
      <c r="F399" s="193">
        <f>IFERROR(_xll.qlIndexFixing(IndexON,D399,TRUE,_xll.ohTrigger(RecalcTrigger,TriggerON)),NA())</f>
        <v>-2.52058515599618E-3</v>
      </c>
      <c r="H399" s="42">
        <f>_xll.qlCalendarAdvance(Calendar,$H398,B399,"f",FALSE)</f>
        <v>42920</v>
      </c>
      <c r="I399" s="177">
        <f>_xll.qlInterestRateIndexValueDate(Index1M,$H399)</f>
        <v>42922</v>
      </c>
      <c r="J399" s="182">
        <f>IFERROR(_xll.qlIndexFixing(Index1M,$H399,TRUE,_xll.ohTrigger(RecalcTrigger,Trigger1M)),NA())</f>
        <v>-2.3422199252746967E-3</v>
      </c>
      <c r="K399" s="44">
        <f>IFERROR(_xll.qlIndexFixing(Index3M,H399,TRUE,_xll.ohTrigger(RecalcTrigger,Trigger3M)),NA())</f>
        <v>-1.2705890614039816E-3</v>
      </c>
      <c r="L399" s="44">
        <f>IFERROR(_xll.qlIndexFixing(Index6M,$H399,TRUE,_xll.ohTrigger(RecalcTrigger,Trigger6M)),NA())</f>
        <v>8.9927908007096427E-5</v>
      </c>
      <c r="M399" s="183">
        <f>IFERROR(_xll.qlIndexFixing(Index1Y,$H399,TRUE,_xll.ohTrigger(RecalcTrigger,Trigger1Y)),NA())</f>
        <v>1.8618486487457855E-3</v>
      </c>
      <c r="N399" s="182">
        <f>IFERROR(_xll.qlIndexFixing(ONIndex1M,I399,TRUE,_xll.ohTrigger(RecalcTrigger,Trigger1M)),NA())</f>
        <v>-2.3793570832397748E-3</v>
      </c>
      <c r="O399" s="44">
        <f>IFERROR(_xll.qlIndexFixing(ONIndex3M,I399,TRUE,_xll.ohTrigger(RecalcTrigger,Trigger3M)),NA())</f>
        <v>-1.4168902713507237E-3</v>
      </c>
      <c r="P399" s="44">
        <f>IFERROR(_xll.qlIndexFixing(ONIndex6M,I399,TRUE,_xll.ohTrigger(RecalcTrigger,Trigger6M)),NA())</f>
        <v>-1.1794377059004546E-4</v>
      </c>
      <c r="Q399" s="183">
        <f>IFERROR(_xll.qlIndexFixing(ONIndex1Y,I399,TRUE,_xll.ohTrigger(RecalcTrigger,Trigger1Y)),NA())</f>
        <v>1.0010275300675886E-3</v>
      </c>
    </row>
    <row r="400" spans="2:17" x14ac:dyDescent="0.2">
      <c r="B400" s="39" t="s">
        <v>17</v>
      </c>
      <c r="D400" s="42">
        <f>_xll.qlCalendarAdvance(Calendar,$D399,B400,"f",FALSE)</f>
        <v>42921</v>
      </c>
      <c r="E400" s="177">
        <f>_xll.qlInterestRateIndexValueDate(IndexON,D400)</f>
        <v>42921</v>
      </c>
      <c r="F400" s="193">
        <f>IFERROR(_xll.qlIndexFixing(IndexON,D400,TRUE,_xll.ohTrigger(RecalcTrigger,TriggerON)),NA())</f>
        <v>-2.5166095834849855E-3</v>
      </c>
      <c r="H400" s="42">
        <f>_xll.qlCalendarAdvance(Calendar,$H399,B400,"f",FALSE)</f>
        <v>42921</v>
      </c>
      <c r="I400" s="177">
        <f>_xll.qlInterestRateIndexValueDate(Index1M,$H400)</f>
        <v>42923</v>
      </c>
      <c r="J400" s="182">
        <f>IFERROR(_xll.qlIndexFixing(Index1M,$H400,TRUE,_xll.ohTrigger(RecalcTrigger,Trigger1M)),NA())</f>
        <v>-2.3406386607728994E-3</v>
      </c>
      <c r="K400" s="44">
        <f>IFERROR(_xll.qlIndexFixing(Index3M,H400,TRUE,_xll.ohTrigger(RecalcTrigger,Trigger3M)),NA())</f>
        <v>-1.2626426107507412E-3</v>
      </c>
      <c r="L400" s="44">
        <f>IFERROR(_xll.qlIndexFixing(Index6M,$H400,TRUE,_xll.ohTrigger(RecalcTrigger,Trigger6M)),NA())</f>
        <v>9.1161469992233097E-5</v>
      </c>
      <c r="M400" s="183">
        <f>IFERROR(_xll.qlIndexFixing(Index1Y,$H400,TRUE,_xll.ohTrigger(RecalcTrigger,Trigger1Y)),NA())</f>
        <v>1.8757697123646404E-3</v>
      </c>
      <c r="N400" s="182">
        <f>IFERROR(_xll.qlIndexFixing(ONIndex1M,I400,TRUE,_xll.ohTrigger(RecalcTrigger,Trigger1M)),NA())</f>
        <v>-2.3762401156357527E-3</v>
      </c>
      <c r="O400" s="44">
        <f>IFERROR(_xll.qlIndexFixing(ONIndex3M,I400,TRUE,_xll.ohTrigger(RecalcTrigger,Trigger3M)),NA())</f>
        <v>-1.4139595570394903E-3</v>
      </c>
      <c r="P400" s="44">
        <f>IFERROR(_xll.qlIndexFixing(ONIndex6M,I400,TRUE,_xll.ohTrigger(RecalcTrigger,Trigger6M)),NA())</f>
        <v>-1.1430233447740079E-4</v>
      </c>
      <c r="Q400" s="183">
        <f>IFERROR(_xll.qlIndexFixing(ONIndex1Y,I400,TRUE,_xll.ohTrigger(RecalcTrigger,Trigger1Y)),NA())</f>
        <v>1.0039796267147238E-3</v>
      </c>
    </row>
    <row r="401" spans="2:17" x14ac:dyDescent="0.2">
      <c r="B401" s="39" t="s">
        <v>17</v>
      </c>
      <c r="D401" s="42">
        <f>_xll.qlCalendarAdvance(Calendar,$D400,B401,"f",FALSE)</f>
        <v>42922</v>
      </c>
      <c r="E401" s="177">
        <f>_xll.qlInterestRateIndexValueDate(IndexON,D401)</f>
        <v>42922</v>
      </c>
      <c r="F401" s="193">
        <f>IFERROR(_xll.qlIndexFixing(IndexON,D401,TRUE,_xll.ohTrigger(RecalcTrigger,TriggerON)),NA())</f>
        <v>-2.5126371567774086E-3</v>
      </c>
      <c r="H401" s="42">
        <f>_xll.qlCalendarAdvance(Calendar,$H400,B401,"f",FALSE)</f>
        <v>42922</v>
      </c>
      <c r="I401" s="177">
        <f>_xll.qlInterestRateIndexValueDate(Index1M,$H401)</f>
        <v>42926</v>
      </c>
      <c r="J401" s="182">
        <f>IFERROR(_xll.qlIndexFixing(Index1M,$H401,TRUE,_xll.ohTrigger(RecalcTrigger,Trigger1M)),NA())</f>
        <v>-2.3308916267749148E-3</v>
      </c>
      <c r="K401" s="44">
        <f>IFERROR(_xll.qlIndexFixing(Index3M,H401,TRUE,_xll.ohTrigger(RecalcTrigger,Trigger3M)),NA())</f>
        <v>-1.2552843717753125E-3</v>
      </c>
      <c r="L401" s="44">
        <f>IFERROR(_xll.qlIndexFixing(Index6M,$H401,TRUE,_xll.ohTrigger(RecalcTrigger,Trigger6M)),NA())</f>
        <v>9.9374153938723992E-5</v>
      </c>
      <c r="M401" s="183">
        <f>IFERROR(_xll.qlIndexFixing(Index1Y,$H401,TRUE,_xll.ohTrigger(RecalcTrigger,Trigger1Y)),NA())</f>
        <v>1.8868956275642369E-3</v>
      </c>
      <c r="N401" s="182">
        <f>IFERROR(_xll.qlIndexFixing(ONIndex1M,I401,TRUE,_xll.ohTrigger(RecalcTrigger,Trigger1M)),NA())</f>
        <v>-2.3731128023074533E-3</v>
      </c>
      <c r="O401" s="44">
        <f>IFERROR(_xll.qlIndexFixing(ONIndex3M,I401,TRUE,_xll.ohTrigger(RecalcTrigger,Trigger3M)),NA())</f>
        <v>-1.4110095848529625E-3</v>
      </c>
      <c r="P401" s="44">
        <f>IFERROR(_xll.qlIndexFixing(ONIndex6M,I401,TRUE,_xll.ohTrigger(RecalcTrigger,Trigger6M)),NA())</f>
        <v>-1.1124576368093386E-4</v>
      </c>
      <c r="Q401" s="183">
        <f>IFERROR(_xll.qlIndexFixing(ONIndex1Y,I401,TRUE,_xll.ohTrigger(RecalcTrigger,Trigger1Y)),NA())</f>
        <v>1.005790317352151E-3</v>
      </c>
    </row>
    <row r="402" spans="2:17" x14ac:dyDescent="0.2">
      <c r="B402" s="39" t="s">
        <v>17</v>
      </c>
      <c r="D402" s="42">
        <f>_xll.qlCalendarAdvance(Calendar,$D401,B402,"f",FALSE)</f>
        <v>42923</v>
      </c>
      <c r="E402" s="177">
        <f>_xll.qlInterestRateIndexValueDate(IndexON,D402)</f>
        <v>42923</v>
      </c>
      <c r="F402" s="193">
        <f>IFERROR(_xll.qlIndexFixing(IndexON,D402,TRUE,_xll.ohTrigger(RecalcTrigger,TriggerON)),NA())</f>
        <v>-2.5046860640998148E-3</v>
      </c>
      <c r="H402" s="42">
        <f>_xll.qlCalendarAdvance(Calendar,$H401,B402,"f",FALSE)</f>
        <v>42923</v>
      </c>
      <c r="I402" s="177">
        <f>_xll.qlInterestRateIndexValueDate(Index1M,$H402)</f>
        <v>42927</v>
      </c>
      <c r="J402" s="182">
        <f>IFERROR(_xll.qlIndexFixing(Index1M,$H402,TRUE,_xll.ohTrigger(RecalcTrigger,Trigger1M)),NA())</f>
        <v>-2.327622335925263E-3</v>
      </c>
      <c r="K402" s="44">
        <f>IFERROR(_xll.qlIndexFixing(Index3M,H402,TRUE,_xll.ohTrigger(RecalcTrigger,Trigger3M)),NA())</f>
        <v>-1.2514057236687073E-3</v>
      </c>
      <c r="L402" s="44">
        <f>IFERROR(_xll.qlIndexFixing(Index6M,$H402,TRUE,_xll.ohTrigger(RecalcTrigger,Trigger6M)),NA())</f>
        <v>1.0289542168393797E-4</v>
      </c>
      <c r="M402" s="183">
        <f>IFERROR(_xll.qlIndexFixing(Index1Y,$H402,TRUE,_xll.ohTrigger(RecalcTrigger,Trigger1Y)),NA())</f>
        <v>1.8931843932339864E-3</v>
      </c>
      <c r="N402" s="182">
        <f>IFERROR(_xll.qlIndexFixing(ONIndex1M,I402,TRUE,_xll.ohTrigger(RecalcTrigger,Trigger1M)),NA())</f>
        <v>-2.3699751585626316E-3</v>
      </c>
      <c r="O402" s="44">
        <f>IFERROR(_xll.qlIndexFixing(ONIndex3M,I402,TRUE,_xll.ohTrigger(RecalcTrigger,Trigger3M)),NA())</f>
        <v>-1.4080402939997683E-3</v>
      </c>
      <c r="P402" s="44">
        <f>IFERROR(_xll.qlIndexFixing(ONIndex6M,I402,TRUE,_xll.ohTrigger(RecalcTrigger,Trigger6M)),NA())</f>
        <v>-1.0877823753752125E-4</v>
      </c>
      <c r="Q402" s="183">
        <f>IFERROR(_xll.qlIndexFixing(ONIndex1Y,I402,TRUE,_xll.ohTrigger(RecalcTrigger,Trigger1Y)),NA())</f>
        <v>1.0064515323549017E-3</v>
      </c>
    </row>
    <row r="403" spans="2:17" x14ac:dyDescent="0.2">
      <c r="B403" s="39" t="s">
        <v>17</v>
      </c>
      <c r="D403" s="42">
        <f>_xll.qlCalendarAdvance(Calendar,$D402,B403,"f",FALSE)</f>
        <v>42926</v>
      </c>
      <c r="E403" s="177">
        <f>_xll.qlInterestRateIndexValueDate(IndexON,D403)</f>
        <v>42926</v>
      </c>
      <c r="F403" s="193">
        <f>IFERROR(_xll.qlIndexFixing(IndexON,D403,TRUE,_xll.ohTrigger(RecalcTrigger,TriggerON)),NA())</f>
        <v>-2.4967817125798319E-3</v>
      </c>
      <c r="H403" s="42">
        <f>_xll.qlCalendarAdvance(Calendar,$H402,B403,"f",FALSE)</f>
        <v>42926</v>
      </c>
      <c r="I403" s="177">
        <f>_xll.qlInterestRateIndexValueDate(Index1M,$H403)</f>
        <v>42928</v>
      </c>
      <c r="J403" s="182">
        <f>IFERROR(_xll.qlIndexFixing(Index1M,$H403,TRUE,_xll.ohTrigger(RecalcTrigger,Trigger1M)),NA())</f>
        <v>-2.3209846888150309E-3</v>
      </c>
      <c r="K403" s="44">
        <f>IFERROR(_xll.qlIndexFixing(Index3M,H403,TRUE,_xll.ohTrigger(RecalcTrigger,Trigger3M)),NA())</f>
        <v>-1.2475060683869721E-3</v>
      </c>
      <c r="L403" s="44">
        <f>IFERROR(_xll.qlIndexFixing(Index6M,$H403,TRUE,_xll.ohTrigger(RecalcTrigger,Trigger6M)),NA())</f>
        <v>1.0643582863763088E-4</v>
      </c>
      <c r="M403" s="183">
        <f>IFERROR(_xll.qlIndexFixing(Index1Y,$H403,TRUE,_xll.ohTrigger(RecalcTrigger,Trigger1Y)),NA())</f>
        <v>1.8994901773666487E-3</v>
      </c>
      <c r="N403" s="182">
        <f>IFERROR(_xll.qlIndexFixing(ONIndex1M,I403,TRUE,_xll.ohTrigger(RecalcTrigger,Trigger1M)),NA())</f>
        <v>-2.3636499941170896E-3</v>
      </c>
      <c r="O403" s="44">
        <f>IFERROR(_xll.qlIndexFixing(ONIndex3M,I403,TRUE,_xll.ohTrigger(RecalcTrigger,Trigger3M)),NA())</f>
        <v>-1.402031557291572E-3</v>
      </c>
      <c r="P403" s="44">
        <f>IFERROR(_xll.qlIndexFixing(ONIndex6M,I403,TRUE,_xll.ohTrigger(RecalcTrigger,Trigger6M)),NA())</f>
        <v>-1.058275333232217E-4</v>
      </c>
      <c r="Q403" s="183">
        <f>IFERROR(_xll.qlIndexFixing(ONIndex1Y,I403,TRUE,_xll.ohTrigger(RecalcTrigger,Trigger1Y)),NA())</f>
        <v>1.0039048292931341E-3</v>
      </c>
    </row>
    <row r="404" spans="2:17" x14ac:dyDescent="0.2">
      <c r="B404" s="39" t="s">
        <v>17</v>
      </c>
      <c r="D404" s="42">
        <f>_xll.qlCalendarAdvance(Calendar,$D403,B404,"f",FALSE)</f>
        <v>42927</v>
      </c>
      <c r="E404" s="177">
        <f>_xll.qlInterestRateIndexValueDate(IndexON,D404)</f>
        <v>42927</v>
      </c>
      <c r="F404" s="193">
        <f>IFERROR(_xll.qlIndexFixing(IndexON,D404,TRUE,_xll.ohTrigger(RecalcTrigger,TriggerON)),NA())</f>
        <v>-2.4928271183277673E-3</v>
      </c>
      <c r="H404" s="42">
        <f>_xll.qlCalendarAdvance(Calendar,$H403,B404,"f",FALSE)</f>
        <v>42927</v>
      </c>
      <c r="I404" s="177">
        <f>_xll.qlInterestRateIndexValueDate(Index1M,$H404)</f>
        <v>42929</v>
      </c>
      <c r="J404" s="182">
        <f>IFERROR(_xll.qlIndexFixing(Index1M,$H404,TRUE,_xll.ohTrigger(RecalcTrigger,Trigger1M)),NA())</f>
        <v>-2.3193709745145119E-3</v>
      </c>
      <c r="K404" s="44">
        <f>IFERROR(_xll.qlIndexFixing(Index3M,H404,TRUE,_xll.ohTrigger(RecalcTrigger,Trigger3M)),NA())</f>
        <v>-1.2435853979838548E-3</v>
      </c>
      <c r="L404" s="44">
        <f>IFERROR(_xll.qlIndexFixing(Index6M,$H404,TRUE,_xll.ohTrigger(RecalcTrigger,Trigger6M)),NA())</f>
        <v>1.1478455268685007E-4</v>
      </c>
      <c r="M404" s="183">
        <f>IFERROR(_xll.qlIndexFixing(Index1Y,$H404,TRUE,_xll.ohTrigger(RecalcTrigger,Trigger1Y)),NA())</f>
        <v>1.905816123685095E-3</v>
      </c>
      <c r="N404" s="182">
        <f>IFERROR(_xll.qlIndexFixing(ONIndex1M,I404,TRUE,_xll.ohTrigger(RecalcTrigger,Trigger1M)),NA())</f>
        <v>-2.3573215869321373E-3</v>
      </c>
      <c r="O404" s="44">
        <f>IFERROR(_xll.qlIndexFixing(ONIndex3M,I404,TRUE,_xll.ohTrigger(RecalcTrigger,Trigger3M)),NA())</f>
        <v>-1.3959687453590774E-3</v>
      </c>
      <c r="P404" s="44">
        <f>IFERROR(_xll.qlIndexFixing(ONIndex6M,I404,TRUE,_xll.ohTrigger(RecalcTrigger,Trigger6M)),NA())</f>
        <v>-1.0488216715121013E-4</v>
      </c>
      <c r="Q404" s="183">
        <f>IFERROR(_xll.qlIndexFixing(ONIndex1Y,I404,TRUE,_xll.ohTrigger(RecalcTrigger,Trigger1Y)),NA())</f>
        <v>9.9744024735670678E-4</v>
      </c>
    </row>
    <row r="405" spans="2:17" x14ac:dyDescent="0.2">
      <c r="B405" s="39" t="s">
        <v>17</v>
      </c>
      <c r="D405" s="42">
        <f>_xll.qlCalendarAdvance(Calendar,$D404,B405,"f",FALSE)</f>
        <v>42928</v>
      </c>
      <c r="E405" s="177">
        <f>_xll.qlInterestRateIndexValueDate(IndexON,D405)</f>
        <v>42928</v>
      </c>
      <c r="F405" s="193">
        <f>IFERROR(_xll.qlIndexFixing(IndexON,D405,TRUE,_xll.ohTrigger(RecalcTrigger,TriggerON)),NA())</f>
        <v>-2.4888765115660405E-3</v>
      </c>
      <c r="H405" s="42">
        <f>_xll.qlCalendarAdvance(Calendar,$H404,B405,"f",FALSE)</f>
        <v>42928</v>
      </c>
      <c r="I405" s="177">
        <f>_xll.qlInterestRateIndexValueDate(Index1M,$H405)</f>
        <v>42930</v>
      </c>
      <c r="J405" s="182">
        <f>IFERROR(_xll.qlIndexFixing(Index1M,$H405,TRUE,_xll.ohTrigger(RecalcTrigger,Trigger1M)),NA())</f>
        <v>-2.3177538398675137E-3</v>
      </c>
      <c r="K405" s="44">
        <f>IFERROR(_xll.qlIndexFixing(Index3M,H405,TRUE,_xll.ohTrigger(RecalcTrigger,Trigger3M)),NA())</f>
        <v>-1.2353441534110154E-3</v>
      </c>
      <c r="L405" s="44">
        <f>IFERROR(_xll.qlIndexFixing(Index6M,$H405,TRUE,_xll.ohTrigger(RecalcTrigger,Trigger6M)),NA())</f>
        <v>1.1599303525029711E-4</v>
      </c>
      <c r="M405" s="183">
        <f>IFERROR(_xll.qlIndexFixing(Index1Y,$H405,TRUE,_xll.ohTrigger(RecalcTrigger,Trigger1Y)),NA())</f>
        <v>1.9199447461039692E-3</v>
      </c>
      <c r="N405" s="182">
        <f>IFERROR(_xll.qlIndexFixing(ONIndex1M,I405,TRUE,_xll.ohTrigger(RecalcTrigger,Trigger1M)),NA())</f>
        <v>-2.3541325217601994E-3</v>
      </c>
      <c r="O405" s="44">
        <f>IFERROR(_xll.qlIndexFixing(ONIndex3M,I405,TRUE,_xll.ohTrigger(RecalcTrigger,Trigger3M)),NA())</f>
        <v>-1.3929019610126048E-3</v>
      </c>
      <c r="P405" s="44">
        <f>IFERROR(_xll.qlIndexFixing(ONIndex6M,I405,TRUE,_xll.ohTrigger(RecalcTrigger,Trigger6M)),NA())</f>
        <v>-1.0542255472589801E-4</v>
      </c>
      <c r="Q405" s="183">
        <f>IFERROR(_xll.qlIndexFixing(ONIndex1Y,I405,TRUE,_xll.ohTrigger(RecalcTrigger,Trigger1Y)),NA())</f>
        <v>9.9223304252937794E-4</v>
      </c>
    </row>
    <row r="406" spans="2:17" x14ac:dyDescent="0.2">
      <c r="B406" s="39" t="s">
        <v>17</v>
      </c>
      <c r="D406" s="42">
        <f>_xll.qlCalendarAdvance(Calendar,$D405,B406,"f",FALSE)</f>
        <v>42929</v>
      </c>
      <c r="E406" s="177">
        <f>_xll.qlInterestRateIndexValueDate(IndexON,D406)</f>
        <v>42929</v>
      </c>
      <c r="F406" s="193">
        <f>IFERROR(_xll.qlIndexFixing(IndexON,D406,TRUE,_xll.ohTrigger(RecalcTrigger,TriggerON)),NA())</f>
        <v>-2.4849300321427847E-3</v>
      </c>
      <c r="H406" s="42">
        <f>_xll.qlCalendarAdvance(Calendar,$H405,B406,"f",FALSE)</f>
        <v>42929</v>
      </c>
      <c r="I406" s="177">
        <f>_xll.qlInterestRateIndexValueDate(Index1M,$H406)</f>
        <v>42933</v>
      </c>
      <c r="J406" s="182">
        <f>IFERROR(_xll.qlIndexFixing(Index1M,$H406,TRUE,_xll.ohTrigger(RecalcTrigger,Trigger1M)),NA())</f>
        <v>-2.3077947310640706E-3</v>
      </c>
      <c r="K406" s="44">
        <f>IFERROR(_xll.qlIndexFixing(Index3M,H406,TRUE,_xll.ohTrigger(RecalcTrigger,Trigger3M)),NA())</f>
        <v>-1.2276924164578151E-3</v>
      </c>
      <c r="L406" s="44">
        <f>IFERROR(_xll.qlIndexFixing(Index6M,$H406,TRUE,_xll.ohTrigger(RecalcTrigger,Trigger6M)),NA())</f>
        <v>1.2453938302886306E-4</v>
      </c>
      <c r="M406" s="183">
        <f>IFERROR(_xll.qlIndexFixing(Index1Y,$H406,TRUE,_xll.ohTrigger(RecalcTrigger,Trigger1Y)),NA())</f>
        <v>1.9313851790759855E-3</v>
      </c>
      <c r="N406" s="182">
        <f>IFERROR(_xll.qlIndexFixing(ONIndex1M,I406,TRUE,_xll.ohTrigger(RecalcTrigger,Trigger1M)),NA())</f>
        <v>-2.3509332182980458E-3</v>
      </c>
      <c r="O406" s="44">
        <f>IFERROR(_xll.qlIndexFixing(ONIndex3M,I406,TRUE,_xll.ohTrigger(RecalcTrigger,Trigger3M)),NA())</f>
        <v>-1.3898154975677812E-3</v>
      </c>
      <c r="P406" s="44">
        <f>IFERROR(_xll.qlIndexFixing(ONIndex6M,I406,TRUE,_xll.ohTrigger(RecalcTrigger,Trigger6M)),NA())</f>
        <v>-1.0657706305483572E-4</v>
      </c>
      <c r="Q406" s="183">
        <f>IFERROR(_xll.qlIndexFixing(ONIndex1Y,I406,TRUE,_xll.ohTrigger(RecalcTrigger,Trigger1Y)),NA())</f>
        <v>9.8582794551660413E-4</v>
      </c>
    </row>
    <row r="407" spans="2:17" x14ac:dyDescent="0.2">
      <c r="B407" s="39" t="s">
        <v>17</v>
      </c>
      <c r="D407" s="42">
        <f>_xll.qlCalendarAdvance(Calendar,$D406,B407,"f",FALSE)</f>
        <v>42930</v>
      </c>
      <c r="E407" s="177">
        <f>_xll.qlInterestRateIndexValueDate(IndexON,D407)</f>
        <v>42930</v>
      </c>
      <c r="F407" s="193">
        <f>IFERROR(_xll.qlIndexFixing(IndexON,D407,TRUE,_xll.ohTrigger(RecalcTrigger,TriggerON)),NA())</f>
        <v>-2.4770344894831098E-3</v>
      </c>
      <c r="H407" s="42">
        <f>_xll.qlCalendarAdvance(Calendar,$H406,B407,"f",FALSE)</f>
        <v>42930</v>
      </c>
      <c r="I407" s="177">
        <f>_xll.qlInterestRateIndexValueDate(Index1M,$H407)</f>
        <v>42934</v>
      </c>
      <c r="J407" s="182">
        <f>IFERROR(_xll.qlIndexFixing(Index1M,$H407,TRUE,_xll.ohTrigger(RecalcTrigger,Trigger1M)),NA())</f>
        <v>-2.304454963641454E-3</v>
      </c>
      <c r="K407" s="44">
        <f>IFERROR(_xll.qlIndexFixing(Index3M,H407,TRUE,_xll.ohTrigger(RecalcTrigger,Trigger3M)),NA())</f>
        <v>-1.2236665614410701E-3</v>
      </c>
      <c r="L407" s="44">
        <f>IFERROR(_xll.qlIndexFixing(Index6M,$H407,TRUE,_xll.ohTrigger(RecalcTrigger,Trigger6M)),NA())</f>
        <v>1.2826360005493615E-4</v>
      </c>
      <c r="M407" s="183">
        <f>IFERROR(_xll.qlIndexFixing(Index1Y,$H407,TRUE,_xll.ohTrigger(RecalcTrigger,Trigger1Y)),NA())</f>
        <v>1.9378598659877534E-3</v>
      </c>
      <c r="N407" s="182">
        <f>IFERROR(_xll.qlIndexFixing(ONIndex1M,I407,TRUE,_xll.ohTrigger(RecalcTrigger,Trigger1M)),NA())</f>
        <v>-2.3477236920932398E-3</v>
      </c>
      <c r="O407" s="44">
        <f>IFERROR(_xll.qlIndexFixing(ONIndex3M,I407,TRUE,_xll.ohTrigger(RecalcTrigger,Trigger3M)),NA())</f>
        <v>-1.3867092948727233E-3</v>
      </c>
      <c r="P407" s="44">
        <f>IFERROR(_xll.qlIndexFixing(ONIndex6M,I407,TRUE,_xll.ohTrigger(RecalcTrigger,Trigger6M)),NA())</f>
        <v>-1.0834987151486786E-4</v>
      </c>
      <c r="Q407" s="183">
        <f>IFERROR(_xll.qlIndexFixing(ONIndex1Y,I407,TRUE,_xll.ohTrigger(RecalcTrigger,Trigger1Y)),NA())</f>
        <v>9.7821688685328922E-4</v>
      </c>
    </row>
    <row r="408" spans="2:17" x14ac:dyDescent="0.2">
      <c r="B408" s="39" t="s">
        <v>17</v>
      </c>
      <c r="D408" s="42">
        <f>_xll.qlCalendarAdvance(Calendar,$D407,B408,"f",FALSE)</f>
        <v>42933</v>
      </c>
      <c r="E408" s="177">
        <f>_xll.qlInterestRateIndexValueDate(IndexON,D408)</f>
        <v>42933</v>
      </c>
      <c r="F408" s="193">
        <f>IFERROR(_xll.qlIndexFixing(IndexON,D408,TRUE,_xll.ohTrigger(RecalcTrigger,TriggerON)),NA())</f>
        <v>-2.4691881953087247E-3</v>
      </c>
      <c r="H408" s="42">
        <f>_xll.qlCalendarAdvance(Calendar,$H407,B408,"f",FALSE)</f>
        <v>42933</v>
      </c>
      <c r="I408" s="177">
        <f>_xll.qlInterestRateIndexValueDate(Index1M,$H408)</f>
        <v>42935</v>
      </c>
      <c r="J408" s="182">
        <f>IFERROR(_xll.qlIndexFixing(Index1M,$H408,TRUE,_xll.ohTrigger(RecalcTrigger,Trigger1M)),NA())</f>
        <v>-2.2976775585698502E-3</v>
      </c>
      <c r="K408" s="44">
        <f>IFERROR(_xll.qlIndexFixing(Index3M,H408,TRUE,_xll.ohTrigger(RecalcTrigger,Trigger3M)),NA())</f>
        <v>-1.219619649721422E-3</v>
      </c>
      <c r="L408" s="44">
        <f>IFERROR(_xll.qlIndexFixing(Index6M,$H408,TRUE,_xll.ohTrigger(RecalcTrigger,Trigger6M)),NA())</f>
        <v>1.3203015851745317E-4</v>
      </c>
      <c r="M408" s="183">
        <f>IFERROR(_xll.qlIndexFixing(Index1Y,$H408,TRUE,_xll.ohTrigger(RecalcTrigger,Trigger1Y)),NA())</f>
        <v>1.9443740417369266E-3</v>
      </c>
      <c r="N408" s="182">
        <f>IFERROR(_xll.qlIndexFixing(ONIndex1M,I408,TRUE,_xll.ohTrigger(RecalcTrigger,Trigger1M)),NA())</f>
        <v>-2.3412554139534691E-3</v>
      </c>
      <c r="O408" s="44">
        <f>IFERROR(_xll.qlIndexFixing(ONIndex3M,I408,TRUE,_xll.ohTrigger(RecalcTrigger,Trigger3M)),NA())</f>
        <v>-1.3804254981231168E-3</v>
      </c>
      <c r="P408" s="44">
        <f>IFERROR(_xll.qlIndexFixing(ONIndex6M,I408,TRUE,_xll.ohTrigger(RecalcTrigger,Trigger6M)),NA())</f>
        <v>-1.13215070571826E-4</v>
      </c>
      <c r="Q408" s="183">
        <f>IFERROR(_xll.qlIndexFixing(ONIndex1Y,I408,TRUE,_xll.ohTrigger(RecalcTrigger,Trigger1Y)),NA())</f>
        <v>9.6142476060379067E-4</v>
      </c>
    </row>
    <row r="409" spans="2:17" x14ac:dyDescent="0.2">
      <c r="B409" s="39" t="s">
        <v>17</v>
      </c>
      <c r="D409" s="42">
        <f>_xll.qlCalendarAdvance(Calendar,$D408,B409,"f",FALSE)</f>
        <v>42934</v>
      </c>
      <c r="E409" s="177">
        <f>_xll.qlInterestRateIndexValueDate(IndexON,D409)</f>
        <v>42934</v>
      </c>
      <c r="F409" s="193">
        <f>IFERROR(_xll.qlIndexFixing(IndexON,D409,TRUE,_xll.ohTrigger(RecalcTrigger,TriggerON)),NA())</f>
        <v>-2.4652644576539373E-3</v>
      </c>
      <c r="H409" s="42">
        <f>_xll.qlCalendarAdvance(Calendar,$H408,B409,"f",FALSE)</f>
        <v>42934</v>
      </c>
      <c r="I409" s="177">
        <f>_xll.qlInterestRateIndexValueDate(Index1M,$H409)</f>
        <v>42936</v>
      </c>
      <c r="J409" s="182">
        <f>IFERROR(_xll.qlIndexFixing(Index1M,$H409,TRUE,_xll.ohTrigger(RecalcTrigger,Trigger1M)),NA())</f>
        <v>-2.2960283131182035E-3</v>
      </c>
      <c r="K409" s="44">
        <f>IFERROR(_xll.qlIndexFixing(Index3M,H409,TRUE,_xll.ohTrigger(RecalcTrigger,Trigger3M)),NA())</f>
        <v>-1.2155516753783893E-3</v>
      </c>
      <c r="L409" s="44">
        <f>IFERROR(_xll.qlIndexFixing(Index6M,$H409,TRUE,_xll.ohTrigger(RecalcTrigger,Trigger6M)),NA())</f>
        <v>1.4089574753358092E-4</v>
      </c>
      <c r="M409" s="183">
        <f>IFERROR(_xll.qlIndexFixing(Index1Y,$H409,TRUE,_xll.ohTrigger(RecalcTrigger,Trigger1Y)),NA())</f>
        <v>1.9509310048330258E-3</v>
      </c>
      <c r="N409" s="182">
        <f>IFERROR(_xll.qlIndexFixing(ONIndex1M,I409,TRUE,_xll.ohTrigger(RecalcTrigger,Trigger1M)),NA())</f>
        <v>-2.3347836664022736E-3</v>
      </c>
      <c r="O409" s="44">
        <f>IFERROR(_xll.qlIndexFixing(ONIndex3M,I409,TRUE,_xll.ohTrigger(RecalcTrigger,Trigger3M)),NA())</f>
        <v>-1.374085888952159E-3</v>
      </c>
      <c r="P409" s="44">
        <f>IFERROR(_xll.qlIndexFixing(ONIndex6M,I409,TRUE,_xll.ohTrigger(RecalcTrigger,Trigger6M)),NA())</f>
        <v>-1.1856454833925056E-4</v>
      </c>
      <c r="Q409" s="183">
        <f>IFERROR(_xll.qlIndexFixing(ONIndex1Y,I409,TRUE,_xll.ohTrigger(RecalcTrigger,Trigger1Y)),NA())</f>
        <v>9.4580907050278995E-4</v>
      </c>
    </row>
    <row r="410" spans="2:17" x14ac:dyDescent="0.2">
      <c r="B410" s="39" t="s">
        <v>17</v>
      </c>
      <c r="D410" s="42">
        <f>_xll.qlCalendarAdvance(Calendar,$D409,B410,"f",FALSE)</f>
        <v>42935</v>
      </c>
      <c r="E410" s="177">
        <f>_xll.qlInterestRateIndexValueDate(IndexON,D410)</f>
        <v>42935</v>
      </c>
      <c r="F410" s="193">
        <f>IFERROR(_xll.qlIndexFixing(IndexON,D410,TRUE,_xll.ohTrigger(RecalcTrigger,TriggerON)),NA())</f>
        <v>-2.4613456888644691E-3</v>
      </c>
      <c r="H410" s="42">
        <f>_xll.qlCalendarAdvance(Calendar,$H409,B410,"f",FALSE)</f>
        <v>42935</v>
      </c>
      <c r="I410" s="177">
        <f>_xll.qlInterestRateIndexValueDate(Index1M,$H410)</f>
        <v>42937</v>
      </c>
      <c r="J410" s="182">
        <f>IFERROR(_xll.qlIndexFixing(Index1M,$H410,TRUE,_xll.ohTrigger(RecalcTrigger,Trigger1M)),NA())</f>
        <v>-2.2943756829152755E-3</v>
      </c>
      <c r="K410" s="44">
        <f>IFERROR(_xll.qlIndexFixing(Index3M,H410,TRUE,_xll.ohTrigger(RecalcTrigger,Trigger3M)),NA())</f>
        <v>-1.2070162458832161E-3</v>
      </c>
      <c r="L410" s="44">
        <f>IFERROR(_xll.qlIndexFixing(Index6M,$H410,TRUE,_xll.ohTrigger(RecalcTrigger,Trigger6M)),NA())</f>
        <v>1.4224306396143512E-4</v>
      </c>
      <c r="M410" s="183">
        <f>IFERROR(_xll.qlIndexFixing(Index1Y,$H410,TRUE,_xll.ohTrigger(RecalcTrigger,Trigger1Y)),NA())</f>
        <v>1.965417300914157E-3</v>
      </c>
      <c r="N410" s="182">
        <f>IFERROR(_xll.qlIndexFixing(ONIndex1M,I410,TRUE,_xll.ohTrigger(RecalcTrigger,Trigger1M)),NA())</f>
        <v>-2.331523256580148E-3</v>
      </c>
      <c r="O410" s="44">
        <f>IFERROR(_xll.qlIndexFixing(ONIndex3M,I410,TRUE,_xll.ohTrigger(RecalcTrigger,Trigger3M)),NA())</f>
        <v>-1.3708800881273575E-3</v>
      </c>
      <c r="P410" s="44">
        <f>IFERROR(_xll.qlIndexFixing(ONIndex6M,I410,TRUE,_xll.ohTrigger(RecalcTrigger,Trigger6M)),NA())</f>
        <v>-1.2144101760203085E-4</v>
      </c>
      <c r="Q410" s="183">
        <f>IFERROR(_xll.qlIndexFixing(ONIndex1Y,I410,TRUE,_xll.ohTrigger(RecalcTrigger,Trigger1Y)),NA())</f>
        <v>9.3873891636064855E-4</v>
      </c>
    </row>
    <row r="411" spans="2:17" x14ac:dyDescent="0.2">
      <c r="B411" s="39" t="s">
        <v>17</v>
      </c>
      <c r="D411" s="42">
        <f>_xll.qlCalendarAdvance(Calendar,$D410,B411,"f",FALSE)</f>
        <v>42936</v>
      </c>
      <c r="E411" s="177">
        <f>_xll.qlInterestRateIndexValueDate(IndexON,D411)</f>
        <v>42936</v>
      </c>
      <c r="F411" s="193">
        <f>IFERROR(_xll.qlIndexFixing(IndexON,D411,TRUE,_xll.ohTrigger(RecalcTrigger,TriggerON)),NA())</f>
        <v>-2.4574320296677499E-3</v>
      </c>
      <c r="H411" s="42">
        <f>_xll.qlCalendarAdvance(Calendar,$H410,B411,"f",FALSE)</f>
        <v>42936</v>
      </c>
      <c r="I411" s="177">
        <f>_xll.qlInterestRateIndexValueDate(Index1M,$H411)</f>
        <v>42940</v>
      </c>
      <c r="J411" s="182">
        <f>IFERROR(_xll.qlIndexFixing(Index1M,$H411,TRUE,_xll.ohTrigger(RecalcTrigger,Trigger1M)),NA())</f>
        <v>-2.2842067570448855E-3</v>
      </c>
      <c r="K411" s="44">
        <f>IFERROR(_xll.qlIndexFixing(Index3M,H411,TRUE,_xll.ohTrigger(RecalcTrigger,Trigger3M)),NA())</f>
        <v>-1.1990690435024984E-3</v>
      </c>
      <c r="L411" s="44">
        <f>IFERROR(_xll.qlIndexFixing(Index6M,$H411,TRUE,_xll.ohTrigger(RecalcTrigger,Trigger6M)),NA())</f>
        <v>1.5160560358976183E-4</v>
      </c>
      <c r="M411" s="183">
        <f>IFERROR(_xll.qlIndexFixing(Index1Y,$H411,TRUE,_xll.ohTrigger(RecalcTrigger,Trigger1Y)),NA())</f>
        <v>1.9776329878020784E-3</v>
      </c>
      <c r="N411" s="182">
        <f>IFERROR(_xll.qlIndexFixing(ONIndex1M,I411,TRUE,_xll.ohTrigger(RecalcTrigger,Trigger1M)),NA())</f>
        <v>-2.3282527163015487E-3</v>
      </c>
      <c r="O411" s="44">
        <f>IFERROR(_xll.qlIndexFixing(ONIndex3M,I411,TRUE,_xll.ohTrigger(RecalcTrigger,Trigger3M)),NA())</f>
        <v>-1.3676541870610848E-3</v>
      </c>
      <c r="P411" s="44">
        <f>IFERROR(_xll.qlIndexFixing(ONIndex6M,I411,TRUE,_xll.ohTrigger(RecalcTrigger,Trigger6M)),NA())</f>
        <v>-1.2443955661911588E-4</v>
      </c>
      <c r="Q411" s="183">
        <f>IFERROR(_xll.qlIndexFixing(ONIndex1Y,I411,TRUE,_xll.ohTrigger(RecalcTrigger,Trigger1Y)),NA())</f>
        <v>9.3211562892214772E-4</v>
      </c>
    </row>
    <row r="412" spans="2:17" x14ac:dyDescent="0.2">
      <c r="B412" s="39" t="s">
        <v>17</v>
      </c>
      <c r="D412" s="42">
        <f>_xll.qlCalendarAdvance(Calendar,$D411,B412,"f",FALSE)</f>
        <v>42937</v>
      </c>
      <c r="E412" s="177">
        <f>_xll.qlInterestRateIndexValueDate(IndexON,D412)</f>
        <v>42937</v>
      </c>
      <c r="F412" s="193">
        <f>IFERROR(_xll.qlIndexFixing(IndexON,D412,TRUE,_xll.ohTrigger(RecalcTrigger,TriggerON)),NA())</f>
        <v>-2.4496057749434641E-3</v>
      </c>
      <c r="H412" s="42">
        <f>_xll.qlCalendarAdvance(Calendar,$H411,B412,"f",FALSE)</f>
        <v>42937</v>
      </c>
      <c r="I412" s="177">
        <f>_xll.qlInterestRateIndexValueDate(Index1M,$H412)</f>
        <v>42941</v>
      </c>
      <c r="J412" s="182">
        <f>IFERROR(_xll.qlIndexFixing(Index1M,$H412,TRUE,_xll.ohTrigger(RecalcTrigger,Trigger1M)),NA())</f>
        <v>-2.2807972656215024E-3</v>
      </c>
      <c r="K412" s="44">
        <f>IFERROR(_xll.qlIndexFixing(Index3M,H412,TRUE,_xll.ohTrigger(RecalcTrigger,Trigger3M)),NA())</f>
        <v>-1.1948956773689535E-3</v>
      </c>
      <c r="L412" s="44">
        <f>IFERROR(_xll.qlIndexFixing(Index6M,$H412,TRUE,_xll.ohTrigger(RecalcTrigger,Trigger6M)),NA())</f>
        <v>1.5568141936812168E-4</v>
      </c>
      <c r="M412" s="183">
        <f>IFERROR(_xll.qlIndexFixing(Index1Y,$H412,TRUE,_xll.ohTrigger(RecalcTrigger,Trigger1Y)),NA())</f>
        <v>1.9844259804152045E-3</v>
      </c>
      <c r="N412" s="182">
        <f>IFERROR(_xll.qlIndexFixing(ONIndex1M,I412,TRUE,_xll.ohTrigger(RecalcTrigger,Trigger1M)),NA())</f>
        <v>-2.3249720606743907E-3</v>
      </c>
      <c r="O412" s="44">
        <f>IFERROR(_xll.qlIndexFixing(ONIndex3M,I412,TRUE,_xll.ohTrigger(RecalcTrigger,Trigger3M)),NA())</f>
        <v>-1.3644081260411056E-3</v>
      </c>
      <c r="P412" s="44">
        <f>IFERROR(_xll.qlIndexFixing(ONIndex6M,I412,TRUE,_xll.ohTrigger(RecalcTrigger,Trigger6M)),NA())</f>
        <v>-1.2756084612597363E-4</v>
      </c>
      <c r="Q412" s="183">
        <f>IFERROR(_xll.qlIndexFixing(ONIndex1Y,I412,TRUE,_xll.ohTrigger(RecalcTrigger,Trigger1Y)),NA())</f>
        <v>9.2594255638900336E-4</v>
      </c>
    </row>
    <row r="413" spans="2:17" x14ac:dyDescent="0.2">
      <c r="B413" s="39" t="s">
        <v>17</v>
      </c>
      <c r="D413" s="42">
        <f>_xll.qlCalendarAdvance(Calendar,$D412,B413,"f",FALSE)</f>
        <v>42940</v>
      </c>
      <c r="E413" s="177">
        <f>_xll.qlInterestRateIndexValueDate(IndexON,D413)</f>
        <v>42940</v>
      </c>
      <c r="F413" s="193">
        <f>IFERROR(_xll.qlIndexFixing(IndexON,D413,TRUE,_xll.ohTrigger(RecalcTrigger,TriggerON)),NA())</f>
        <v>-2.4418312908869311E-3</v>
      </c>
      <c r="H413" s="42">
        <f>_xll.qlCalendarAdvance(Calendar,$H412,B413,"f",FALSE)</f>
        <v>42940</v>
      </c>
      <c r="I413" s="177">
        <f>_xll.qlInterestRateIndexValueDate(Index1M,$H413)</f>
        <v>42942</v>
      </c>
      <c r="J413" s="182">
        <f>IFERROR(_xll.qlIndexFixing(Index1M,$H413,TRUE,_xll.ohTrigger(RecalcTrigger,Trigger1M)),NA())</f>
        <v>-2.2738816109102444E-3</v>
      </c>
      <c r="K413" s="44">
        <f>IFERROR(_xll.qlIndexFixing(Index3M,H413,TRUE,_xll.ohTrigger(RecalcTrigger,Trigger3M)),NA())</f>
        <v>-1.1907012191664477E-3</v>
      </c>
      <c r="L413" s="44">
        <f>IFERROR(_xll.qlIndexFixing(Index6M,$H413,TRUE,_xll.ohTrigger(RecalcTrigger,Trigger6M)),NA())</f>
        <v>1.5981273956145871E-4</v>
      </c>
      <c r="M413" s="183">
        <f>IFERROR(_xll.qlIndexFixing(Index1Y,$H413,TRUE,_xll.ohTrigger(RecalcTrigger,Trigger1Y)),NA())</f>
        <v>1.9912636451008378E-3</v>
      </c>
      <c r="N413" s="182">
        <f>IFERROR(_xll.qlIndexFixing(ONIndex1M,I413,TRUE,_xll.ohTrigger(RecalcTrigger,Trigger1M)),NA())</f>
        <v>-2.3183621787259412E-3</v>
      </c>
      <c r="O413" s="44">
        <f>IFERROR(_xll.qlIndexFixing(ONIndex3M,I413,TRUE,_xll.ohTrigger(RecalcTrigger,Trigger3M)),NA())</f>
        <v>-1.357843380840329E-3</v>
      </c>
      <c r="P413" s="44">
        <f>IFERROR(_xll.qlIndexFixing(ONIndex6M,I413,TRUE,_xll.ohTrigger(RecalcTrigger,Trigger6M)),NA())</f>
        <v>-1.3421594630358413E-4</v>
      </c>
      <c r="Q413" s="183">
        <f>IFERROR(_xll.qlIndexFixing(ONIndex1Y,I413,TRUE,_xll.ohTrigger(RecalcTrigger,Trigger1Y)),NA())</f>
        <v>9.1511619532802513E-4</v>
      </c>
    </row>
    <row r="414" spans="2:17" x14ac:dyDescent="0.2">
      <c r="B414" s="39" t="s">
        <v>17</v>
      </c>
      <c r="D414" s="42">
        <f>_xll.qlCalendarAdvance(Calendar,$D413,B414,"f",FALSE)</f>
        <v>42941</v>
      </c>
      <c r="E414" s="177">
        <f>_xll.qlInterestRateIndexValueDate(IndexON,D414)</f>
        <v>42941</v>
      </c>
      <c r="F414" s="193">
        <f>IFERROR(_xll.qlIndexFixing(IndexON,D414,TRUE,_xll.ohTrigger(RecalcTrigger,TriggerON)),NA())</f>
        <v>-2.437945282252052E-3</v>
      </c>
      <c r="H414" s="42">
        <f>_xll.qlCalendarAdvance(Calendar,$H413,B414,"f",FALSE)</f>
        <v>42941</v>
      </c>
      <c r="I414" s="177">
        <f>_xll.qlInterestRateIndexValueDate(Index1M,$H414)</f>
        <v>42943</v>
      </c>
      <c r="J414" s="182">
        <f>IFERROR(_xll.qlIndexFixing(Index1M,$H414,TRUE,_xll.ohTrigger(RecalcTrigger,Trigger1M)),NA())</f>
        <v>-2.2721972090031239E-3</v>
      </c>
      <c r="K414" s="44">
        <f>IFERROR(_xll.qlIndexFixing(Index3M,H414,TRUE,_xll.ohTrigger(RecalcTrigger,Trigger3M)),NA())</f>
        <v>-1.1864856649994014E-3</v>
      </c>
      <c r="L414" s="44">
        <f>IFERROR(_xll.qlIndexFixing(Index6M,$H414,TRUE,_xll.ohTrigger(RecalcTrigger,Trigger6M)),NA())</f>
        <v>1.6930250477725602E-4</v>
      </c>
      <c r="M414" s="183">
        <f>IFERROR(_xll.qlIndexFixing(Index1Y,$H414,TRUE,_xll.ohTrigger(RecalcTrigger,Trigger1Y)),NA())</f>
        <v>1.9981447644923864E-3</v>
      </c>
      <c r="N414" s="182">
        <f>IFERROR(_xll.qlIndexFixing(ONIndex1M,I414,TRUE,_xll.ohTrigger(RecalcTrigger,Trigger1M)),NA())</f>
        <v>-2.3117485933532578E-3</v>
      </c>
      <c r="O414" s="44">
        <f>IFERROR(_xll.qlIndexFixing(ONIndex3M,I414,TRUE,_xll.ohTrigger(RecalcTrigger,Trigger3M)),NA())</f>
        <v>-1.3512210768684696E-3</v>
      </c>
      <c r="P414" s="44">
        <f>IFERROR(_xll.qlIndexFixing(ONIndex6M,I414,TRUE,_xll.ohTrigger(RecalcTrigger,Trigger6M)),NA())</f>
        <v>-1.4128712108263386E-4</v>
      </c>
      <c r="Q414" s="183">
        <f>IFERROR(_xll.qlIndexFixing(ONIndex1Y,I414,TRUE,_xll.ohTrigger(RecalcTrigger,Trigger1Y)),NA())</f>
        <v>9.0581938094302927E-4</v>
      </c>
    </row>
    <row r="415" spans="2:17" x14ac:dyDescent="0.2">
      <c r="B415" s="39" t="s">
        <v>17</v>
      </c>
      <c r="D415" s="42">
        <f>_xll.qlCalendarAdvance(Calendar,$D414,B415,"f",FALSE)</f>
        <v>42942</v>
      </c>
      <c r="E415" s="177">
        <f>_xll.qlInterestRateIndexValueDate(IndexON,D415)</f>
        <v>42942</v>
      </c>
      <c r="F415" s="193">
        <f>IFERROR(_xll.qlIndexFixing(IndexON,D415,TRUE,_xll.ohTrigger(RecalcTrigger,TriggerON)),NA())</f>
        <v>-2.4340652243770577E-3</v>
      </c>
      <c r="H415" s="42">
        <f>_xll.qlCalendarAdvance(Calendar,$H414,B415,"f",FALSE)</f>
        <v>42942</v>
      </c>
      <c r="I415" s="177">
        <f>_xll.qlInterestRateIndexValueDate(Index1M,$H415)</f>
        <v>42944</v>
      </c>
      <c r="J415" s="182">
        <f>IFERROR(_xll.qlIndexFixing(Index1M,$H415,TRUE,_xll.ohTrigger(RecalcTrigger,Trigger1M)),NA())</f>
        <v>-2.2705094579641176E-3</v>
      </c>
      <c r="K415" s="44">
        <f>IFERROR(_xll.qlIndexFixing(Index3M,H415,TRUE,_xll.ohTrigger(RecalcTrigger,Trigger3M)),NA())</f>
        <v>-1.1776565585699772E-3</v>
      </c>
      <c r="L415" s="44">
        <f>IFERROR(_xll.qlIndexFixing(Index6M,$H415,TRUE,_xll.ohTrigger(RecalcTrigger,Trigger6M)),NA())</f>
        <v>1.7090723209715625E-4</v>
      </c>
      <c r="M415" s="183">
        <f>IFERROR(_xll.qlIndexFixing(Index1Y,$H415,TRUE,_xll.ohTrigger(RecalcTrigger,Trigger1Y)),NA())</f>
        <v>2.0130443559394189E-3</v>
      </c>
      <c r="N415" s="182">
        <f>IFERROR(_xll.qlIndexFixing(ONIndex1M,I415,TRUE,_xll.ohTrigger(RecalcTrigger,Trigger1M)),NA())</f>
        <v>-2.308417592238321E-3</v>
      </c>
      <c r="O415" s="44">
        <f>IFERROR(_xll.qlIndexFixing(ONIndex3M,I415,TRUE,_xll.ohTrigger(RecalcTrigger,Trigger3M)),NA())</f>
        <v>-1.3478733127625375E-3</v>
      </c>
      <c r="P415" s="44">
        <f>IFERROR(_xll.qlIndexFixing(ONIndex6M,I415,TRUE,_xll.ohTrigger(RecalcTrigger,Trigger6M)),NA())</f>
        <v>-1.4503237235174993E-4</v>
      </c>
      <c r="Q415" s="183">
        <f>IFERROR(_xll.qlIndexFixing(ONIndex1Y,I415,TRUE,_xll.ohTrigger(RecalcTrigger,Trigger1Y)),NA())</f>
        <v>9.0194760700157417E-4</v>
      </c>
    </row>
    <row r="416" spans="2:17" x14ac:dyDescent="0.2">
      <c r="B416" s="39" t="s">
        <v>17</v>
      </c>
      <c r="D416" s="42">
        <f>_xll.qlCalendarAdvance(Calendar,$D415,B416,"f",FALSE)</f>
        <v>42943</v>
      </c>
      <c r="E416" s="177">
        <f>_xll.qlInterestRateIndexValueDate(IndexON,D416)</f>
        <v>42943</v>
      </c>
      <c r="F416" s="193">
        <f>IFERROR(_xll.qlIndexFixing(IndexON,D416,TRUE,_xll.ohTrigger(RecalcTrigger,TriggerON)),NA())</f>
        <v>-2.4301912576696338E-3</v>
      </c>
      <c r="H416" s="42">
        <f>_xll.qlCalendarAdvance(Calendar,$H415,B416,"f",FALSE)</f>
        <v>42943</v>
      </c>
      <c r="I416" s="177">
        <f>_xll.qlInterestRateIndexValueDate(Index1M,$H416)</f>
        <v>42947</v>
      </c>
      <c r="J416" s="182">
        <f>IFERROR(_xll.qlIndexFixing(Index1M,$H416,TRUE,_xll.ohTrigger(RecalcTrigger,Trigger1M)),NA())</f>
        <v>-2.2601329727640045E-3</v>
      </c>
      <c r="K416" s="44">
        <f>IFERROR(_xll.qlIndexFixing(Index3M,H416,TRUE,_xll.ohTrigger(RecalcTrigger,Trigger3M)),NA())</f>
        <v>-1.1694124208605013E-3</v>
      </c>
      <c r="L416" s="44">
        <f>IFERROR(_xll.qlIndexFixing(Index6M,$H416,TRUE,_xll.ohTrigger(RecalcTrigger,Trigger6M)),NA())</f>
        <v>1.8132755934459165E-4</v>
      </c>
      <c r="M416" s="183">
        <f>IFERROR(_xll.qlIndexFixing(Index1Y,$H416,TRUE,_xll.ohTrigger(RecalcTrigger,Trigger1Y)),NA())</f>
        <v>2.0260791146884454E-3</v>
      </c>
      <c r="N416" s="182">
        <f>IFERROR(_xll.qlIndexFixing(ONIndex1M,I416,TRUE,_xll.ohTrigger(RecalcTrigger,Trigger1M)),NA())</f>
        <v>-2.3050765680210361E-3</v>
      </c>
      <c r="O416" s="44">
        <f>IFERROR(_xll.qlIndexFixing(ONIndex3M,I416,TRUE,_xll.ohTrigger(RecalcTrigger,Trigger3M)),NA())</f>
        <v>-1.3445050277516302E-3</v>
      </c>
      <c r="P416" s="44">
        <f>IFERROR(_xll.qlIndexFixing(ONIndex6M,I416,TRUE,_xll.ohTrigger(RecalcTrigger,Trigger6M)),NA())</f>
        <v>-1.4890445792392626E-4</v>
      </c>
      <c r="Q416" s="183">
        <f>IFERROR(_xll.qlIndexFixing(ONIndex1Y,I416,TRUE,_xll.ohTrigger(RecalcTrigger,Trigger1Y)),NA())</f>
        <v>8.9854613765538716E-4</v>
      </c>
    </row>
    <row r="417" spans="2:17" x14ac:dyDescent="0.2">
      <c r="B417" s="39" t="s">
        <v>17</v>
      </c>
      <c r="D417" s="42">
        <f>_xll.qlCalendarAdvance(Calendar,$D416,B417,"f",FALSE)</f>
        <v>42944</v>
      </c>
      <c r="E417" s="177">
        <f>_xll.qlInterestRateIndexValueDate(IndexON,D417)</f>
        <v>42944</v>
      </c>
      <c r="F417" s="193">
        <f>IFERROR(_xll.qlIndexFixing(IndexON,D417,TRUE,_xll.ohTrigger(RecalcTrigger,TriggerON)),NA())</f>
        <v>-2.4224480286916261E-3</v>
      </c>
      <c r="H417" s="42">
        <f>_xll.qlCalendarAdvance(Calendar,$H416,B417,"f",FALSE)</f>
        <v>42944</v>
      </c>
      <c r="I417" s="177">
        <f>_xll.qlInterestRateIndexValueDate(Index1M,$H417)</f>
        <v>42948</v>
      </c>
      <c r="J417" s="182">
        <f>IFERROR(_xll.qlIndexFixing(Index1M,$H417,TRUE,_xll.ohTrigger(RecalcTrigger,Trigger1M)),NA())</f>
        <v>-2.2566545099184992E-3</v>
      </c>
      <c r="K417" s="44">
        <f>IFERROR(_xll.qlIndexFixing(Index3M,H417,TRUE,_xll.ohTrigger(RecalcTrigger,Trigger3M)),NA())</f>
        <v>-1.165091338537676E-3</v>
      </c>
      <c r="L417" s="44">
        <f>IFERROR(_xll.qlIndexFixing(Index6M,$H417,TRUE,_xll.ohTrigger(RecalcTrigger,Trigger6M)),NA())</f>
        <v>1.8580734709013362E-4</v>
      </c>
      <c r="M417" s="183">
        <f>IFERROR(_xll.qlIndexFixing(Index1Y,$H417,TRUE,_xll.ohTrigger(RecalcTrigger,Trigger1Y)),NA())</f>
        <v>2.0331589200027222E-3</v>
      </c>
      <c r="N417" s="182">
        <f>IFERROR(_xll.qlIndexFixing(ONIndex1M,I417,TRUE,_xll.ohTrigger(RecalcTrigger,Trigger1M)),NA())</f>
        <v>-2.3017255362089983E-3</v>
      </c>
      <c r="O417" s="44">
        <f>IFERROR(_xll.qlIndexFixing(ONIndex3M,I417,TRUE,_xll.ohTrigger(RecalcTrigger,Trigger3M)),NA())</f>
        <v>-1.341116161683864E-3</v>
      </c>
      <c r="P417" s="44">
        <f>IFERROR(_xll.qlIndexFixing(ONIndex6M,I417,TRUE,_xll.ohTrigger(RecalcTrigger,Trigger6M)),NA())</f>
        <v>-1.5290405829482268E-4</v>
      </c>
      <c r="Q417" s="183">
        <f>IFERROR(_xll.qlIndexFixing(ONIndex1Y,I417,TRUE,_xll.ohTrigger(RecalcTrigger,Trigger1Y)),NA())</f>
        <v>8.9561832110618411E-4</v>
      </c>
    </row>
    <row r="418" spans="2:17" x14ac:dyDescent="0.2">
      <c r="B418" s="39" t="s">
        <v>17</v>
      </c>
      <c r="D418" s="42">
        <f>_xll.qlCalendarAdvance(Calendar,$D417,B418,"f",FALSE)</f>
        <v>42947</v>
      </c>
      <c r="E418" s="177">
        <f>_xll.qlInterestRateIndexValueDate(IndexON,D418)</f>
        <v>42947</v>
      </c>
      <c r="F418" s="193">
        <f>IFERROR(_xll.qlIndexFixing(IndexON,D418,TRUE,_xll.ohTrigger(RecalcTrigger,TriggerON)),NA())</f>
        <v>-2.414759107791653E-3</v>
      </c>
      <c r="H418" s="42">
        <f>_xll.qlCalendarAdvance(Calendar,$H417,B418,"f",FALSE)</f>
        <v>42947</v>
      </c>
      <c r="I418" s="177">
        <f>_xll.qlInterestRateIndexValueDate(Index1M,$H418)</f>
        <v>42949</v>
      </c>
      <c r="J418" s="182">
        <f>IFERROR(_xll.qlIndexFixing(Index1M,$H418,TRUE,_xll.ohTrigger(RecalcTrigger,Trigger1M)),NA())</f>
        <v>-2.2496021136139436E-3</v>
      </c>
      <c r="K418" s="44">
        <f>IFERROR(_xll.qlIndexFixing(Index3M,H418,TRUE,_xll.ohTrigger(RecalcTrigger,Trigger3M)),NA())</f>
        <v>-1.1607491429428505E-3</v>
      </c>
      <c r="L418" s="44">
        <f>IFERROR(_xll.qlIndexFixing(Index6M,$H418,TRUE,_xll.ohTrigger(RecalcTrigger,Trigger6M)),NA())</f>
        <v>1.9034781928097051E-4</v>
      </c>
      <c r="M418" s="183">
        <f>IFERROR(_xll.qlIndexFixing(Index1Y,$H418,TRUE,_xll.ohTrigger(RecalcTrigger,Trigger1Y)),NA())</f>
        <v>2.0402746795477153E-3</v>
      </c>
      <c r="N418" s="182">
        <f>IFERROR(_xll.qlIndexFixing(ONIndex1M,I418,TRUE,_xll.ohTrigger(RecalcTrigger,Trigger1M)),NA())</f>
        <v>-2.2949755601908706E-3</v>
      </c>
      <c r="O418" s="44">
        <f>IFERROR(_xll.qlIndexFixing(ONIndex3M,I418,TRUE,_xll.ohTrigger(RecalcTrigger,Trigger3M)),NA())</f>
        <v>-1.3342645797420616E-3</v>
      </c>
      <c r="P418" s="44">
        <f>IFERROR(_xll.qlIndexFixing(ONIndex6M,I418,TRUE,_xll.ohTrigger(RecalcTrigger,Trigger6M)),NA())</f>
        <v>-1.6133163952769536E-4</v>
      </c>
      <c r="Q418" s="183">
        <f>IFERROR(_xll.qlIndexFixing(ONIndex1Y,I418,TRUE,_xll.ohTrigger(RecalcTrigger,Trigger1Y)),NA())</f>
        <v>8.9136047884075253E-4</v>
      </c>
    </row>
    <row r="419" spans="2:17" x14ac:dyDescent="0.2">
      <c r="B419" s="39" t="s">
        <v>17</v>
      </c>
      <c r="D419" s="42">
        <f>_xll.qlCalendarAdvance(Calendar,$D418,B419,"f",FALSE)</f>
        <v>42948</v>
      </c>
      <c r="E419" s="177">
        <f>_xll.qlInterestRateIndexValueDate(IndexON,D419)</f>
        <v>42948</v>
      </c>
      <c r="F419" s="193">
        <f>IFERROR(_xll.qlIndexFixing(IndexON,D419,TRUE,_xll.ohTrigger(RecalcTrigger,TriggerON)),NA())</f>
        <v>-2.4109177009190574E-3</v>
      </c>
      <c r="H419" s="42">
        <f>_xll.qlCalendarAdvance(Calendar,$H418,B419,"f",FALSE)</f>
        <v>42948</v>
      </c>
      <c r="I419" s="177">
        <f>_xll.qlInterestRateIndexValueDate(Index1M,$H419)</f>
        <v>42950</v>
      </c>
      <c r="J419" s="182">
        <f>IFERROR(_xll.qlIndexFixing(Index1M,$H419,TRUE,_xll.ohTrigger(RecalcTrigger,Trigger1M)),NA())</f>
        <v>-2.2478829300853764E-3</v>
      </c>
      <c r="K419" s="44">
        <f>IFERROR(_xll.qlIndexFixing(Index3M,H419,TRUE,_xll.ohTrigger(RecalcTrigger,Trigger3M)),NA())</f>
        <v>-1.1563858322005682E-3</v>
      </c>
      <c r="L419" s="44">
        <f>IFERROR(_xll.qlIndexFixing(Index6M,$H419,TRUE,_xll.ohTrigger(RecalcTrigger,Trigger6M)),NA())</f>
        <v>2.0047719194748296E-4</v>
      </c>
      <c r="M419" s="183">
        <f>IFERROR(_xll.qlIndexFixing(Index1Y,$H419,TRUE,_xll.ohTrigger(RecalcTrigger,Trigger1Y)),NA())</f>
        <v>2.0474251105231469E-3</v>
      </c>
      <c r="N419" s="182">
        <f>IFERROR(_xll.qlIndexFixing(ONIndex1M,I419,TRUE,_xll.ohTrigger(RecalcTrigger,Trigger1M)),NA())</f>
        <v>-2.2882216399278121E-3</v>
      </c>
      <c r="O419" s="44">
        <f>IFERROR(_xll.qlIndexFixing(ONIndex3M,I419,TRUE,_xll.ohTrigger(RecalcTrigger,Trigger3M)),NA())</f>
        <v>-1.3273536832869581E-3</v>
      </c>
      <c r="P419" s="44">
        <f>IFERROR(_xll.qlIndexFixing(ONIndex6M,I419,TRUE,_xll.ohTrigger(RecalcTrigger,Trigger6M)),NA())</f>
        <v>-1.7019122147576837E-4</v>
      </c>
      <c r="Q419" s="183">
        <f>IFERROR(_xll.qlIndexFixing(ONIndex1Y,I419,TRUE,_xll.ohTrigger(RecalcTrigger,Trigger1Y)),NA())</f>
        <v>8.8871054803263405E-4</v>
      </c>
    </row>
    <row r="420" spans="2:17" x14ac:dyDescent="0.2">
      <c r="B420" s="39" t="s">
        <v>17</v>
      </c>
      <c r="D420" s="42">
        <f>_xll.qlCalendarAdvance(Calendar,$D419,B420,"f",FALSE)</f>
        <v>42949</v>
      </c>
      <c r="E420" s="177">
        <f>_xll.qlInterestRateIndexValueDate(IndexON,D420)</f>
        <v>42949</v>
      </c>
      <c r="F420" s="193">
        <f>IFERROR(_xll.qlIndexFixing(IndexON,D420,TRUE,_xll.ohTrigger(RecalcTrigger,TriggerON)),NA())</f>
        <v>-2.4070832265810083E-3</v>
      </c>
      <c r="H420" s="42">
        <f>_xll.qlCalendarAdvance(Calendar,$H419,B420,"f",FALSE)</f>
        <v>42949</v>
      </c>
      <c r="I420" s="177">
        <f>_xll.qlInterestRateIndexValueDate(Index1M,$H420)</f>
        <v>42951</v>
      </c>
      <c r="J420" s="182">
        <f>IFERROR(_xll.qlIndexFixing(Index1M,$H420,TRUE,_xll.ohTrigger(RecalcTrigger,Trigger1M)),NA())</f>
        <v>-2.2461604330593953E-3</v>
      </c>
      <c r="K420" s="44">
        <f>IFERROR(_xll.qlIndexFixing(Index3M,H420,TRUE,_xll.ohTrigger(RecalcTrigger,Trigger3M)),NA())</f>
        <v>-1.1472634410064275E-3</v>
      </c>
      <c r="L420" s="44">
        <f>IFERROR(_xll.qlIndexFixing(Index6M,$H420,TRUE,_xll.ohTrigger(RecalcTrigger,Trigger6M)),NA())</f>
        <v>2.0238744682835567E-4</v>
      </c>
      <c r="M420" s="183">
        <f>IFERROR(_xll.qlIndexFixing(Index1Y,$H420,TRUE,_xll.ohTrigger(RecalcTrigger,Trigger1Y)),NA())</f>
        <v>2.0626681043401152E-3</v>
      </c>
      <c r="N420" s="182">
        <f>IFERROR(_xll.qlIndexFixing(ONIndex1M,I420,TRUE,_xll.ohTrigger(RecalcTrigger,Trigger1M)),NA())</f>
        <v>-2.2848208004777604E-3</v>
      </c>
      <c r="O420" s="44">
        <f>IFERROR(_xll.qlIndexFixing(ONIndex3M,I420,TRUE,_xll.ohTrigger(RecalcTrigger,Trigger3M)),NA())</f>
        <v>-1.32386100957671E-3</v>
      </c>
      <c r="P420" s="44">
        <f>IFERROR(_xll.qlIndexFixing(ONIndex6M,I420,TRUE,_xll.ohTrigger(RecalcTrigger,Trigger6M)),NA())</f>
        <v>-1.7483860575318033E-4</v>
      </c>
      <c r="Q420" s="183">
        <f>IFERROR(_xll.qlIndexFixing(ONIndex1Y,I420,TRUE,_xll.ohTrigger(RecalcTrigger,Trigger1Y)),NA())</f>
        <v>8.8820121945332176E-4</v>
      </c>
    </row>
    <row r="421" spans="2:17" x14ac:dyDescent="0.2">
      <c r="B421" s="39" t="s">
        <v>17</v>
      </c>
      <c r="D421" s="42">
        <f>_xll.qlCalendarAdvance(Calendar,$D420,B421,"f",FALSE)</f>
        <v>42950</v>
      </c>
      <c r="E421" s="177">
        <f>_xll.qlInterestRateIndexValueDate(IndexON,D421)</f>
        <v>42950</v>
      </c>
      <c r="F421" s="193">
        <f>IFERROR(_xll.qlIndexFixing(IndexON,D421,TRUE,_xll.ohTrigger(RecalcTrigger,TriggerON)),NA())</f>
        <v>-2.403255825185191E-3</v>
      </c>
      <c r="H421" s="42">
        <f>_xll.qlCalendarAdvance(Calendar,$H420,B421,"f",FALSE)</f>
        <v>42950</v>
      </c>
      <c r="I421" s="177">
        <f>_xll.qlInterestRateIndexValueDate(Index1M,$H421)</f>
        <v>42954</v>
      </c>
      <c r="J421" s="182">
        <f>IFERROR(_xll.qlIndexFixing(Index1M,$H421,TRUE,_xll.ohTrigger(RecalcTrigger,Trigger1M)),NA())</f>
        <v>-2.2355786462487318E-3</v>
      </c>
      <c r="K421" s="44">
        <f>IFERROR(_xll.qlIndexFixing(Index3M,H421,TRUE,_xll.ohTrigger(RecalcTrigger,Trigger3M)),NA())</f>
        <v>-1.1387214104378572E-3</v>
      </c>
      <c r="L421" s="44">
        <f>IFERROR(_xll.qlIndexFixing(Index6M,$H421,TRUE,_xll.ohTrigger(RecalcTrigger,Trigger6M)),NA())</f>
        <v>2.1398696604842419E-4</v>
      </c>
      <c r="M421" s="183">
        <f>IFERROR(_xll.qlIndexFixing(Index1Y,$H421,TRUE,_xll.ohTrigger(RecalcTrigger,Trigger1Y)),NA())</f>
        <v>2.0763475654482031E-3</v>
      </c>
      <c r="N421" s="182">
        <f>IFERROR(_xll.qlIndexFixing(ONIndex1M,I421,TRUE,_xll.ohTrigger(RecalcTrigger,Trigger1M)),NA())</f>
        <v>-2.2814100455992303E-3</v>
      </c>
      <c r="O421" s="44">
        <f>IFERROR(_xll.qlIndexFixing(ONIndex3M,I421,TRUE,_xll.ohTrigger(RecalcTrigger,Trigger3M)),NA())</f>
        <v>-1.3203473939782384E-3</v>
      </c>
      <c r="P421" s="44">
        <f>IFERROR(_xll.qlIndexFixing(ONIndex6M,I421,TRUE,_xll.ohTrigger(RecalcTrigger,Trigger6M)),NA())</f>
        <v>-1.7961758884244006E-4</v>
      </c>
      <c r="Q421" s="183">
        <f>IFERROR(_xll.qlIndexFixing(ONIndex1Y,I421,TRUE,_xll.ohTrigger(RecalcTrigger,Trigger1Y)),NA())</f>
        <v>8.88185633280969E-4</v>
      </c>
    </row>
    <row r="422" spans="2:17" x14ac:dyDescent="0.2">
      <c r="B422" s="39" t="s">
        <v>17</v>
      </c>
      <c r="D422" s="42">
        <f>_xll.qlCalendarAdvance(Calendar,$D421,B422,"f",FALSE)</f>
        <v>42951</v>
      </c>
      <c r="E422" s="177">
        <f>_xll.qlInterestRateIndexValueDate(IndexON,D422)</f>
        <v>42951</v>
      </c>
      <c r="F422" s="193">
        <f>IFERROR(_xll.qlIndexFixing(IndexON,D422,TRUE,_xll.ohTrigger(RecalcTrigger,TriggerON)),NA())</f>
        <v>-2.3956093588450855E-3</v>
      </c>
      <c r="H422" s="42">
        <f>_xll.qlCalendarAdvance(Calendar,$H421,B422,"f",FALSE)</f>
        <v>42951</v>
      </c>
      <c r="I422" s="177">
        <f>_xll.qlInterestRateIndexValueDate(Index1M,$H422)</f>
        <v>42955</v>
      </c>
      <c r="J422" s="182">
        <f>IFERROR(_xll.qlIndexFixing(Index1M,$H422,TRUE,_xll.ohTrigger(RecalcTrigger,Trigger1M)),NA())</f>
        <v>-2.2320319645520136E-3</v>
      </c>
      <c r="K422" s="44">
        <f>IFERROR(_xll.qlIndexFixing(Index3M,H422,TRUE,_xll.ohTrigger(RecalcTrigger,Trigger3M)),NA())</f>
        <v>-1.1342525059913598E-3</v>
      </c>
      <c r="L422" s="44">
        <f>IFERROR(_xll.qlIndexFixing(Index6M,$H422,TRUE,_xll.ohTrigger(RecalcTrigger,Trigger6M)),NA())</f>
        <v>2.1890750593136211E-4</v>
      </c>
      <c r="M422" s="183">
        <f>IFERROR(_xll.qlIndexFixing(Index1Y,$H422,TRUE,_xll.ohTrigger(RecalcTrigger,Trigger1Y)),NA())</f>
        <v>2.0836517842790715E-3</v>
      </c>
      <c r="N422" s="182">
        <f>IFERROR(_xll.qlIndexFixing(ONIndex1M,I422,TRUE,_xll.ohTrigger(RecalcTrigger,Trigger1M)),NA())</f>
        <v>-2.2779893906799131E-3</v>
      </c>
      <c r="O422" s="44">
        <f>IFERROR(_xll.qlIndexFixing(ONIndex3M,I422,TRUE,_xll.ohTrigger(RecalcTrigger,Trigger3M)),NA())</f>
        <v>-1.3168127762996917E-3</v>
      </c>
      <c r="P422" s="44">
        <f>IFERROR(_xll.qlIndexFixing(ONIndex6M,I422,TRUE,_xll.ohTrigger(RecalcTrigger,Trigger6M)),NA())</f>
        <v>-1.8452885123920737E-4</v>
      </c>
      <c r="Q422" s="183">
        <f>IFERROR(_xll.qlIndexFixing(ONIndex1Y,I422,TRUE,_xll.ohTrigger(RecalcTrigger,Trigger1Y)),NA())</f>
        <v>8.8866713795709984E-4</v>
      </c>
    </row>
    <row r="423" spans="2:17" x14ac:dyDescent="0.2">
      <c r="B423" s="39" t="s">
        <v>17</v>
      </c>
      <c r="D423" s="42">
        <f>_xll.qlCalendarAdvance(Calendar,$D422,B423,"f",FALSE)</f>
        <v>42954</v>
      </c>
      <c r="E423" s="177">
        <f>_xll.qlInterestRateIndexValueDate(IndexON,D423)</f>
        <v>42954</v>
      </c>
      <c r="F423" s="193">
        <f>IFERROR(_xll.qlIndexFixing(IndexON,D423,TRUE,_xll.ohTrigger(RecalcTrigger,TriggerON)),NA())</f>
        <v>-2.3880197548997728E-3</v>
      </c>
      <c r="H423" s="42">
        <f>_xll.qlCalendarAdvance(Calendar,$H422,B423,"f",FALSE)</f>
        <v>42954</v>
      </c>
      <c r="I423" s="177">
        <f>_xll.qlInterestRateIndexValueDate(Index1M,$H423)</f>
        <v>42956</v>
      </c>
      <c r="J423" s="182">
        <f>IFERROR(_xll.qlIndexFixing(Index1M,$H423,TRUE,_xll.ohTrigger(RecalcTrigger,Trigger1M)),NA())</f>
        <v>-2.224844334439298E-3</v>
      </c>
      <c r="K423" s="44">
        <f>IFERROR(_xll.qlIndexFixing(Index3M,H423,TRUE,_xll.ohTrigger(RecalcTrigger,Trigger3M)),NA())</f>
        <v>-1.1297624812319725E-3</v>
      </c>
      <c r="L423" s="44">
        <f>IFERROR(_xll.qlIndexFixing(Index6M,$H423,TRUE,_xll.ohTrigger(RecalcTrigger,Trigger6M)),NA())</f>
        <v>2.2389408362647516E-4</v>
      </c>
      <c r="M423" s="183">
        <f>IFERROR(_xll.qlIndexFixing(Index1Y,$H423,TRUE,_xll.ohTrigger(RecalcTrigger,Trigger1Y)),NA())</f>
        <v>2.0909827813491827E-3</v>
      </c>
      <c r="N423" s="182">
        <f>IFERROR(_xll.qlIndexFixing(ONIndex1M,I423,TRUE,_xll.ohTrigger(RecalcTrigger,Trigger1M)),NA())</f>
        <v>-2.2711008299181046E-3</v>
      </c>
      <c r="O423" s="44">
        <f>IFERROR(_xll.qlIndexFixing(ONIndex3M,I423,TRUE,_xll.ohTrigger(RecalcTrigger,Trigger3M)),NA())</f>
        <v>-1.3096684690072635E-3</v>
      </c>
      <c r="P423" s="44">
        <f>IFERROR(_xll.qlIndexFixing(ONIndex6M,I423,TRUE,_xll.ohTrigger(RecalcTrigger,Trigger6M)),NA())</f>
        <v>-1.9479560496638015E-4</v>
      </c>
      <c r="Q423" s="183">
        <f>IFERROR(_xll.qlIndexFixing(ONIndex1Y,I423,TRUE,_xll.ohTrigger(RecalcTrigger,Trigger1Y)),NA())</f>
        <v>8.9130606444776106E-4</v>
      </c>
    </row>
    <row r="424" spans="2:17" x14ac:dyDescent="0.2">
      <c r="B424" s="39" t="s">
        <v>17</v>
      </c>
      <c r="D424" s="42">
        <f>_xll.qlCalendarAdvance(Calendar,$D423,B424,"f",FALSE)</f>
        <v>42955</v>
      </c>
      <c r="E424" s="177">
        <f>_xll.qlInterestRateIndexValueDate(IndexON,D424)</f>
        <v>42955</v>
      </c>
      <c r="F424" s="193">
        <f>IFERROR(_xll.qlIndexFixing(IndexON,D424,TRUE,_xll.ohTrigger(RecalcTrigger,TriggerON)),NA())</f>
        <v>-2.3842298221721236E-3</v>
      </c>
      <c r="H424" s="42">
        <f>_xll.qlCalendarAdvance(Calendar,$H423,B424,"f",FALSE)</f>
        <v>42955</v>
      </c>
      <c r="I424" s="177">
        <f>_xll.qlInterestRateIndexValueDate(Index1M,$H424)</f>
        <v>42957</v>
      </c>
      <c r="J424" s="182">
        <f>IFERROR(_xll.qlIndexFixing(Index1M,$H424,TRUE,_xll.ohTrigger(RecalcTrigger,Trigger1M)),NA())</f>
        <v>-2.2230907442485903E-3</v>
      </c>
      <c r="K424" s="44">
        <f>IFERROR(_xll.qlIndexFixing(Index3M,H424,TRUE,_xll.ohTrigger(RecalcTrigger,Trigger3M)),NA())</f>
        <v>-1.1252513363095755E-3</v>
      </c>
      <c r="L424" s="44">
        <f>IFERROR(_xll.qlIndexFixing(Index6M,$H424,TRUE,_xll.ohTrigger(RecalcTrigger,Trigger6M)),NA())</f>
        <v>2.3467363935200208E-4</v>
      </c>
      <c r="M424" s="183">
        <f>IFERROR(_xll.qlIndexFixing(Index1Y,$H424,TRUE,_xll.ohTrigger(RecalcTrigger,Trigger1Y)),NA())</f>
        <v>2.0983392083877804E-3</v>
      </c>
      <c r="N424" s="182">
        <f>IFERROR(_xll.qlIndexFixing(ONIndex1M,I424,TRUE,_xll.ohTrigger(RecalcTrigger,Trigger1M)),NA())</f>
        <v>-2.2642080779888829E-3</v>
      </c>
      <c r="O424" s="44">
        <f>IFERROR(_xll.qlIndexFixing(ONIndex3M,I424,TRUE,_xll.ohTrigger(RecalcTrigger,Trigger3M)),NA())</f>
        <v>-1.3024630827063177E-3</v>
      </c>
      <c r="P424" s="44">
        <f>IFERROR(_xll.qlIndexFixing(ONIndex6M,I424,TRUE,_xll.ohTrigger(RecalcTrigger,Trigger6M)),NA())</f>
        <v>-2.0551030677218307E-4</v>
      </c>
      <c r="Q424" s="183">
        <f>IFERROR(_xll.qlIndexFixing(ONIndex1Y,I424,TRUE,_xll.ohTrigger(RecalcTrigger,Trigger1Y)),NA())</f>
        <v>8.9563102942058492E-4</v>
      </c>
    </row>
    <row r="425" spans="2:17" x14ac:dyDescent="0.2">
      <c r="B425" s="39" t="s">
        <v>17</v>
      </c>
      <c r="D425" s="42">
        <f>_xll.qlCalendarAdvance(Calendar,$D424,B425,"f",FALSE)</f>
        <v>42956</v>
      </c>
      <c r="E425" s="177">
        <f>_xll.qlInterestRateIndexValueDate(IndexON,D425)</f>
        <v>42956</v>
      </c>
      <c r="F425" s="193">
        <f>IFERROR(_xll.qlIndexFixing(IndexON,D425,TRUE,_xll.ohTrigger(RecalcTrigger,TriggerON)),NA())</f>
        <v>-2.3804478042332988E-3</v>
      </c>
      <c r="H425" s="42">
        <f>_xll.qlCalendarAdvance(Calendar,$H424,B425,"f",FALSE)</f>
        <v>42956</v>
      </c>
      <c r="I425" s="177">
        <f>_xll.qlInterestRateIndexValueDate(Index1M,$H425)</f>
        <v>42958</v>
      </c>
      <c r="J425" s="182">
        <f>IFERROR(_xll.qlIndexFixing(Index1M,$H425,TRUE,_xll.ohTrigger(RecalcTrigger,Trigger1M)),NA())</f>
        <v>-2.2213338762116525E-3</v>
      </c>
      <c r="K425" s="44">
        <f>IFERROR(_xll.qlIndexFixing(Index3M,H425,TRUE,_xll.ohTrigger(RecalcTrigger,Trigger3M)),NA())</f>
        <v>-1.1158359218903795E-3</v>
      </c>
      <c r="L425" s="44">
        <f>IFERROR(_xll.qlIndexFixing(Index6M,$H425,TRUE,_xll.ohTrigger(RecalcTrigger,Trigger6M)),NA())</f>
        <v>2.3693972021156067E-4</v>
      </c>
      <c r="M425" s="183">
        <f>IFERROR(_xll.qlIndexFixing(Index1Y,$H425,TRUE,_xll.ohTrigger(RecalcTrigger,Trigger1Y)),NA())</f>
        <v>2.1138540399685633E-3</v>
      </c>
      <c r="N425" s="182">
        <f>IFERROR(_xll.qlIndexFixing(ONIndex1M,I425,TRUE,_xll.ohTrigger(RecalcTrigger,Trigger1M)),NA())</f>
        <v>-2.2607381532813164E-3</v>
      </c>
      <c r="O425" s="44">
        <f>IFERROR(_xll.qlIndexFixing(ONIndex3M,I425,TRUE,_xll.ohTrigger(RecalcTrigger,Trigger3M)),NA())</f>
        <v>-1.29882255282876E-3</v>
      </c>
      <c r="P425" s="44">
        <f>IFERROR(_xll.qlIndexFixing(ONIndex6M,I425,TRUE,_xll.ohTrigger(RecalcTrigger,Trigger6M)),NA())</f>
        <v>-2.1109317537959527E-4</v>
      </c>
      <c r="Q425" s="183">
        <f>IFERROR(_xll.qlIndexFixing(ONIndex1Y,I425,TRUE,_xll.ohTrigger(RecalcTrigger,Trigger1Y)),NA())</f>
        <v>8.986482120043604E-4</v>
      </c>
    </row>
    <row r="426" spans="2:17" x14ac:dyDescent="0.2">
      <c r="B426" s="39" t="s">
        <v>17</v>
      </c>
      <c r="D426" s="42">
        <f>_xll.qlCalendarAdvance(Calendar,$D425,B426,"f",FALSE)</f>
        <v>42957</v>
      </c>
      <c r="E426" s="177">
        <f>_xll.qlInterestRateIndexValueDate(IndexON,D426)</f>
        <v>42957</v>
      </c>
      <c r="F426" s="193">
        <f>IFERROR(_xll.qlIndexFixing(IndexON,D426,TRUE,_xll.ohTrigger(RecalcTrigger,TriggerON)),NA())</f>
        <v>-2.3766738409713994E-3</v>
      </c>
      <c r="H426" s="42">
        <f>_xll.qlCalendarAdvance(Calendar,$H425,B426,"f",FALSE)</f>
        <v>42957</v>
      </c>
      <c r="I426" s="177">
        <f>_xll.qlInterestRateIndexValueDate(Index1M,$H426)</f>
        <v>42961</v>
      </c>
      <c r="J426" s="182">
        <f>IFERROR(_xll.qlIndexFixing(Index1M,$H426,TRUE,_xll.ohTrigger(RecalcTrigger,Trigger1M)),NA())</f>
        <v>-2.2105490455109006E-3</v>
      </c>
      <c r="K426" s="44">
        <f>IFERROR(_xll.qlIndexFixing(Index3M,H426,TRUE,_xll.ohTrigger(RecalcTrigger,Trigger3M)),NA())</f>
        <v>-1.1069955681228623E-3</v>
      </c>
      <c r="L426" s="44">
        <f>IFERROR(_xll.qlIndexFixing(Index6M,$H426,TRUE,_xll.ohTrigger(RecalcTrigger,Trigger6M)),NA())</f>
        <v>2.4984492549492374E-4</v>
      </c>
      <c r="M426" s="183">
        <f>IFERROR(_xll.qlIndexFixing(Index1Y,$H426,TRUE,_xll.ohTrigger(RecalcTrigger,Trigger1Y)),NA())</f>
        <v>2.1279919233224503E-3</v>
      </c>
      <c r="N426" s="182">
        <f>IFERROR(_xll.qlIndexFixing(ONIndex1M,I426,TRUE,_xll.ohTrigger(RecalcTrigger,Trigger1M)),NA())</f>
        <v>-2.2572584209390456E-3</v>
      </c>
      <c r="O426" s="44">
        <f>IFERROR(_xll.qlIndexFixing(ONIndex3M,I426,TRUE,_xll.ohTrigger(RecalcTrigger,Trigger3M)),NA())</f>
        <v>-1.2951606601196985E-3</v>
      </c>
      <c r="P426" s="44">
        <f>IFERROR(_xll.qlIndexFixing(ONIndex6M,I426,TRUE,_xll.ohTrigger(RecalcTrigger,Trigger6M)),NA())</f>
        <v>-2.1681240694793047E-4</v>
      </c>
      <c r="Q426" s="183">
        <f>IFERROR(_xll.qlIndexFixing(ONIndex1Y,I426,TRUE,_xll.ohTrigger(RecalcTrigger,Trigger1Y)),NA())</f>
        <v>9.0218257496665899E-4</v>
      </c>
    </row>
    <row r="427" spans="2:17" x14ac:dyDescent="0.2">
      <c r="B427" s="39" t="s">
        <v>17</v>
      </c>
      <c r="D427" s="42">
        <f>_xll.qlCalendarAdvance(Calendar,$D426,B427,"f",FALSE)</f>
        <v>42958</v>
      </c>
      <c r="E427" s="177">
        <f>_xll.qlInterestRateIndexValueDate(IndexON,D427)</f>
        <v>42958</v>
      </c>
      <c r="F427" s="193">
        <f>IFERROR(_xll.qlIndexFixing(IndexON,D427,TRUE,_xll.ohTrigger(RecalcTrigger,TriggerON)),NA())</f>
        <v>-2.3691378735746227E-3</v>
      </c>
      <c r="H427" s="42">
        <f>_xll.qlCalendarAdvance(Calendar,$H426,B427,"f",FALSE)</f>
        <v>42958</v>
      </c>
      <c r="I427" s="177">
        <f>_xll.qlInterestRateIndexValueDate(Index1M,$H427)</f>
        <v>42962</v>
      </c>
      <c r="J427" s="182">
        <f>IFERROR(_xll.qlIndexFixing(Index1M,$H427,TRUE,_xll.ohTrigger(RecalcTrigger,Trigger1M)),NA())</f>
        <v>-2.2069348975364564E-3</v>
      </c>
      <c r="K427" s="44">
        <f>IFERROR(_xll.qlIndexFixing(Index3M,H427,TRUE,_xll.ohTrigger(RecalcTrigger,Trigger3M)),NA())</f>
        <v>-1.1023788347598656E-3</v>
      </c>
      <c r="L427" s="44">
        <f>IFERROR(_xll.qlIndexFixing(Index6M,$H427,TRUE,_xll.ohTrigger(RecalcTrigger,Trigger6M)),NA())</f>
        <v>2.5524421135116108E-4</v>
      </c>
      <c r="M427" s="183">
        <f>IFERROR(_xll.qlIndexFixing(Index1Y,$H427,TRUE,_xll.ohTrigger(RecalcTrigger,Trigger1Y)),NA())</f>
        <v>2.1354549486480674E-3</v>
      </c>
      <c r="N427" s="182">
        <f>IFERROR(_xll.qlIndexFixing(ONIndex1M,I427,TRUE,_xll.ohTrigger(RecalcTrigger,Trigger1M)),NA())</f>
        <v>-2.2537688961099533E-3</v>
      </c>
      <c r="O427" s="44">
        <f>IFERROR(_xll.qlIndexFixing(ONIndex3M,I427,TRUE,_xll.ohTrigger(RecalcTrigger,Trigger3M)),NA())</f>
        <v>-1.2914773444272498E-3</v>
      </c>
      <c r="P427" s="44">
        <f>IFERROR(_xll.qlIndexFixing(ONIndex6M,I427,TRUE,_xll.ohTrigger(RecalcTrigger,Trigger6M)),NA())</f>
        <v>-2.2266868245246485E-4</v>
      </c>
      <c r="Q427" s="183">
        <f>IFERROR(_xll.qlIndexFixing(ONIndex1Y,I427,TRUE,_xll.ohTrigger(RecalcTrigger,Trigger1Y)),NA())</f>
        <v>9.0623746674900474E-4</v>
      </c>
    </row>
    <row r="428" spans="2:17" x14ac:dyDescent="0.2">
      <c r="B428" s="39" t="s">
        <v>17</v>
      </c>
      <c r="D428" s="42">
        <f>_xll.qlCalendarAdvance(Calendar,$D427,B428,"f",FALSE)</f>
        <v>42961</v>
      </c>
      <c r="E428" s="177">
        <f>_xll.qlInterestRateIndexValueDate(IndexON,D428)</f>
        <v>42961</v>
      </c>
      <c r="F428" s="193">
        <f>IFERROR(_xll.qlIndexFixing(IndexON,D428,TRUE,_xll.ohTrigger(RecalcTrigger,TriggerON)),NA())</f>
        <v>-2.3616613407284603E-3</v>
      </c>
      <c r="H428" s="42">
        <f>_xll.qlCalendarAdvance(Calendar,$H427,B428,"f",FALSE)</f>
        <v>42961</v>
      </c>
      <c r="I428" s="177">
        <f>_xll.qlInterestRateIndexValueDate(Index1M,$H428)</f>
        <v>42963</v>
      </c>
      <c r="J428" s="182">
        <f>IFERROR(_xll.qlIndexFixing(Index1M,$H428,TRUE,_xll.ohTrigger(RecalcTrigger,Trigger1M)),NA())</f>
        <v>-2.1996135411361806E-3</v>
      </c>
      <c r="K428" s="44">
        <f>IFERROR(_xll.qlIndexFixing(Index3M,H428,TRUE,_xll.ohTrigger(RecalcTrigger,Trigger3M)),NA())</f>
        <v>-1.0977409882082802E-3</v>
      </c>
      <c r="L428" s="44">
        <f>IFERROR(_xll.qlIndexFixing(Index6M,$H428,TRUE,_xll.ohTrigger(RecalcTrigger,Trigger6M)),NA())</f>
        <v>2.6071506182771522E-4</v>
      </c>
      <c r="M428" s="183">
        <f>IFERROR(_xll.qlIndexFixing(Index1Y,$H428,TRUE,_xll.ohTrigger(RecalcTrigger,Trigger1Y)),NA())</f>
        <v>2.142935117814662E-3</v>
      </c>
      <c r="N428" s="182">
        <f>IFERROR(_xll.qlIndexFixing(ONIndex1M,I428,TRUE,_xll.ohTrigger(RecalcTrigger,Trigger1M)),NA())</f>
        <v>-2.2467432596373627E-3</v>
      </c>
      <c r="O428" s="44">
        <f>IFERROR(_xll.qlIndexFixing(ONIndex3M,I428,TRUE,_xll.ohTrigger(RecalcTrigger,Trigger3M)),NA())</f>
        <v>-1.2840344226683342E-3</v>
      </c>
      <c r="P428" s="44">
        <f>IFERROR(_xll.qlIndexFixing(ONIndex6M,I428,TRUE,_xll.ohTrigger(RecalcTrigger,Trigger6M)),NA())</f>
        <v>-2.3484129582307389E-4</v>
      </c>
      <c r="Q428" s="183">
        <f>IFERROR(_xll.qlIndexFixing(ONIndex1Y,I428,TRUE,_xll.ohTrigger(RecalcTrigger,Trigger1Y)),NA())</f>
        <v>9.1610141891074193E-4</v>
      </c>
    </row>
    <row r="429" spans="2:17" x14ac:dyDescent="0.2">
      <c r="B429" s="39" t="s">
        <v>17</v>
      </c>
      <c r="D429" s="42">
        <f>_xll.qlCalendarAdvance(Calendar,$D428,B429,"f",FALSE)</f>
        <v>42962</v>
      </c>
      <c r="E429" s="177">
        <f>_xll.qlInterestRateIndexValueDate(IndexON,D429)</f>
        <v>42962</v>
      </c>
      <c r="F429" s="193">
        <f>IFERROR(_xll.qlIndexFixing(IndexON,D429,TRUE,_xll.ohTrigger(RecalcTrigger,TriggerON)),NA())</f>
        <v>-2.357929755087973E-3</v>
      </c>
      <c r="H429" s="42">
        <f>_xll.qlCalendarAdvance(Calendar,$H428,B429,"f",FALSE)</f>
        <v>42962</v>
      </c>
      <c r="I429" s="177">
        <f>_xll.qlInterestRateIndexValueDate(Index1M,$H429)</f>
        <v>42964</v>
      </c>
      <c r="J429" s="182">
        <f>IFERROR(_xll.qlIndexFixing(Index1M,$H429,TRUE,_xll.ohTrigger(RecalcTrigger,Trigger1M)),NA())</f>
        <v>-2.1978259193676519E-3</v>
      </c>
      <c r="K429" s="44">
        <f>IFERROR(_xll.qlIndexFixing(Index3M,H429,TRUE,_xll.ohTrigger(RecalcTrigger,Trigger3M)),NA())</f>
        <v>-1.0930820306420193E-3</v>
      </c>
      <c r="L429" s="44">
        <f>IFERROR(_xll.qlIndexFixing(Index6M,$H429,TRUE,_xll.ohTrigger(RecalcTrigger,Trigger6M)),NA())</f>
        <v>2.7215362909132636E-4</v>
      </c>
      <c r="M429" s="183">
        <f>IFERROR(_xll.qlIndexFixing(Index1Y,$H429,TRUE,_xll.ohTrigger(RecalcTrigger,Trigger1Y)),NA())</f>
        <v>2.1504310170444257E-3</v>
      </c>
      <c r="N429" s="182">
        <f>IFERROR(_xll.qlIndexFixing(ONIndex1M,I429,TRUE,_xll.ohTrigger(RecalcTrigger,Trigger1M)),NA())</f>
        <v>-2.2397131793594482E-3</v>
      </c>
      <c r="O429" s="44">
        <f>IFERROR(_xll.qlIndexFixing(ONIndex3M,I429,TRUE,_xll.ohTrigger(RecalcTrigger,Trigger3M)),NA())</f>
        <v>-1.2765286494254013E-3</v>
      </c>
      <c r="P429" s="44">
        <f>IFERROR(_xll.qlIndexFixing(ONIndex6M,I429,TRUE,_xll.ohTrigger(RecalcTrigger,Trigger6M)),NA())</f>
        <v>-2.4728479536051395E-4</v>
      </c>
      <c r="Q429" s="183">
        <f>IFERROR(_xll.qlIndexFixing(ONIndex1Y,I429,TRUE,_xll.ohTrigger(RecalcTrigger,Trigger1Y)),NA())</f>
        <v>9.2767676444616143E-4</v>
      </c>
    </row>
    <row r="430" spans="2:17" x14ac:dyDescent="0.2">
      <c r="B430" s="39" t="s">
        <v>17</v>
      </c>
      <c r="D430" s="42">
        <f>_xll.qlCalendarAdvance(Calendar,$D429,B430,"f",FALSE)</f>
        <v>42963</v>
      </c>
      <c r="E430" s="177">
        <f>_xll.qlInterestRateIndexValueDate(IndexON,D430)</f>
        <v>42963</v>
      </c>
      <c r="F430" s="193">
        <f>IFERROR(_xll.qlIndexFixing(IndexON,D430,TRUE,_xll.ohTrigger(RecalcTrigger,TriggerON)),NA())</f>
        <v>-2.3542070660509395E-3</v>
      </c>
      <c r="H430" s="42">
        <f>_xll.qlCalendarAdvance(Calendar,$H429,B430,"f",FALSE)</f>
        <v>42963</v>
      </c>
      <c r="I430" s="177">
        <f>_xll.qlInterestRateIndexValueDate(Index1M,$H430)</f>
        <v>42965</v>
      </c>
      <c r="J430" s="182">
        <f>IFERROR(_xll.qlIndexFixing(Index1M,$H430,TRUE,_xll.ohTrigger(RecalcTrigger,Trigger1M)),NA())</f>
        <v>-2.1960350554249865E-3</v>
      </c>
      <c r="K430" s="44">
        <f>IFERROR(_xll.qlIndexFixing(Index3M,H430,TRUE,_xll.ohTrigger(RecalcTrigger,Trigger3M)),NA())</f>
        <v>-1.0833737090989116E-3</v>
      </c>
      <c r="L430" s="44">
        <f>IFERROR(_xll.qlIndexFixing(Index6M,$H430,TRUE,_xll.ohTrigger(RecalcTrigger,Trigger6M)),NA())</f>
        <v>2.748285142769921E-4</v>
      </c>
      <c r="M430" s="183">
        <f>IFERROR(_xll.qlIndexFixing(Index1Y,$H430,TRUE,_xll.ohTrigger(RecalcTrigger,Trigger1Y)),NA())</f>
        <v>2.1661453231613345E-3</v>
      </c>
      <c r="N430" s="182">
        <f>IFERROR(_xll.qlIndexFixing(ONIndex1M,I430,TRUE,_xll.ohTrigger(RecalcTrigger,Trigger1M)),NA())</f>
        <v>-2.2361749227117755E-3</v>
      </c>
      <c r="O430" s="44">
        <f>IFERROR(_xll.qlIndexFixing(ONIndex3M,I430,TRUE,_xll.ohTrigger(RecalcTrigger,Trigger3M)),NA())</f>
        <v>-1.2727373169774125E-3</v>
      </c>
      <c r="P430" s="44">
        <f>IFERROR(_xll.qlIndexFixing(ONIndex6M,I430,TRUE,_xll.ohTrigger(RecalcTrigger,Trigger6M)),NA())</f>
        <v>-2.5267573297682588E-4</v>
      </c>
      <c r="Q430" s="183">
        <f>IFERROR(_xll.qlIndexFixing(ONIndex1Y,I430,TRUE,_xll.ohTrigger(RecalcTrigger,Trigger1Y)),NA())</f>
        <v>9.3406869654977243E-4</v>
      </c>
    </row>
    <row r="431" spans="2:17" x14ac:dyDescent="0.2">
      <c r="B431" s="39" t="s">
        <v>17</v>
      </c>
      <c r="D431" s="42">
        <f>_xll.qlCalendarAdvance(Calendar,$D430,B431,"f",FALSE)</f>
        <v>42964</v>
      </c>
      <c r="E431" s="177">
        <f>_xll.qlInterestRateIndexValueDate(IndexON,D431)</f>
        <v>42964</v>
      </c>
      <c r="F431" s="193">
        <f>IFERROR(_xll.qlIndexFixing(IndexON,D431,TRUE,_xll.ohTrigger(RecalcTrigger,TriggerON)),NA())</f>
        <v>-2.3504934134654931E-3</v>
      </c>
      <c r="H431" s="42">
        <f>_xll.qlCalendarAdvance(Calendar,$H430,B431,"f",FALSE)</f>
        <v>42964</v>
      </c>
      <c r="I431" s="177">
        <f>_xll.qlInterestRateIndexValueDate(Index1M,$H431)</f>
        <v>42968</v>
      </c>
      <c r="J431" s="182">
        <f>IFERROR(_xll.qlIndexFixing(Index1M,$H431,TRUE,_xll.ohTrigger(RecalcTrigger,Trigger1M)),NA())</f>
        <v>-2.1850494385481619E-3</v>
      </c>
      <c r="K431" s="44">
        <f>IFERROR(_xll.qlIndexFixing(Index3M,H431,TRUE,_xll.ohTrigger(RecalcTrigger,Trigger3M)),NA())</f>
        <v>-1.0742351438073629E-3</v>
      </c>
      <c r="L431" s="44">
        <f>IFERROR(_xll.qlIndexFixing(Index6M,$H431,TRUE,_xll.ohTrigger(RecalcTrigger,Trigger6M)),NA())</f>
        <v>2.8917103730150359E-4</v>
      </c>
      <c r="M431" s="183">
        <f>IFERROR(_xll.qlIndexFixing(Index1Y,$H431,TRUE,_xll.ohTrigger(RecalcTrigger,Trigger1Y)),NA())</f>
        <v>2.1805433114236235E-3</v>
      </c>
      <c r="N431" s="182">
        <f>IFERROR(_xll.qlIndexFixing(ONIndex1M,I431,TRUE,_xll.ohTrigger(RecalcTrigger,Trigger1M)),NA())</f>
        <v>-2.2326269658634601E-3</v>
      </c>
      <c r="O431" s="44">
        <f>IFERROR(_xll.qlIndexFixing(ONIndex3M,I431,TRUE,_xll.ohTrigger(RecalcTrigger,Trigger3M)),NA())</f>
        <v>-1.2689242005148316E-3</v>
      </c>
      <c r="P431" s="44">
        <f>IFERROR(_xll.qlIndexFixing(ONIndex6M,I431,TRUE,_xll.ohTrigger(RecalcTrigger,Trigger6M)),NA())</f>
        <v>-2.5704007038829246E-4</v>
      </c>
      <c r="Q431" s="183">
        <f>IFERROR(_xll.qlIndexFixing(ONIndex1Y,I431,TRUE,_xll.ohTrigger(RecalcTrigger,Trigger1Y)),NA())</f>
        <v>9.4068352507470365E-4</v>
      </c>
    </row>
    <row r="432" spans="2:17" x14ac:dyDescent="0.2">
      <c r="B432" s="39" t="s">
        <v>17</v>
      </c>
      <c r="D432" s="42">
        <f>_xll.qlCalendarAdvance(Calendar,$D431,B432,"f",FALSE)</f>
        <v>42965</v>
      </c>
      <c r="E432" s="177">
        <f>_xll.qlInterestRateIndexValueDate(IndexON,D432)</f>
        <v>42965</v>
      </c>
      <c r="F432" s="193">
        <f>IFERROR(_xll.qlIndexFixing(IndexON,D432,TRUE,_xll.ohTrigger(RecalcTrigger,TriggerON)),NA())</f>
        <v>-2.3430816812108901E-3</v>
      </c>
      <c r="H432" s="42">
        <f>_xll.qlCalendarAdvance(Calendar,$H431,B432,"f",FALSE)</f>
        <v>42965</v>
      </c>
      <c r="I432" s="177">
        <f>_xll.qlInterestRateIndexValueDate(Index1M,$H432)</f>
        <v>42969</v>
      </c>
      <c r="J432" s="182">
        <f>IFERROR(_xll.qlIndexFixing(Index1M,$H432,TRUE,_xll.ohTrigger(RecalcTrigger,Trigger1M)),NA())</f>
        <v>-2.1813685768707685E-3</v>
      </c>
      <c r="K432" s="44">
        <f>IFERROR(_xll.qlIndexFixing(Index3M,H432,TRUE,_xll.ohTrigger(RecalcTrigger,Trigger3M)),NA())</f>
        <v>-1.0694706738852929E-3</v>
      </c>
      <c r="L432" s="44">
        <f>IFERROR(_xll.qlIndexFixing(Index6M,$H432,TRUE,_xll.ohTrigger(RecalcTrigger,Trigger6M)),NA())</f>
        <v>2.9508722808529769E-4</v>
      </c>
      <c r="M432" s="183">
        <f>IFERROR(_xll.qlIndexFixing(Index1Y,$H432,TRUE,_xll.ohTrigger(RecalcTrigger,Trigger1Y)),NA())</f>
        <v>2.1880964708926773E-3</v>
      </c>
      <c r="N432" s="182">
        <f>IFERROR(_xll.qlIndexFixing(ONIndex1M,I432,TRUE,_xll.ohTrigger(RecalcTrigger,Trigger1M)),NA())</f>
        <v>-2.2290693242021931E-3</v>
      </c>
      <c r="O432" s="44">
        <f>IFERROR(_xll.qlIndexFixing(ONIndex3M,I432,TRUE,_xll.ohTrigger(RecalcTrigger,Trigger3M)),NA())</f>
        <v>-1.2650892404852954E-3</v>
      </c>
      <c r="P432" s="44">
        <f>IFERROR(_xll.qlIndexFixing(ONIndex6M,I432,TRUE,_xll.ohTrigger(RecalcTrigger,Trigger6M)),NA())</f>
        <v>-2.6037089288610815E-4</v>
      </c>
      <c r="Q432" s="183">
        <f>IFERROR(_xll.qlIndexFixing(ONIndex1Y,I432,TRUE,_xll.ohTrigger(RecalcTrigger,Trigger1Y)),NA())</f>
        <v>9.4752253171570544E-4</v>
      </c>
    </row>
    <row r="433" spans="2:17" x14ac:dyDescent="0.2">
      <c r="B433" s="39" t="s">
        <v>17</v>
      </c>
      <c r="D433" s="42">
        <f>_xll.qlCalendarAdvance(Calendar,$D432,B433,"f",FALSE)</f>
        <v>42968</v>
      </c>
      <c r="E433" s="177">
        <f>_xll.qlInterestRateIndexValueDate(IndexON,D433)</f>
        <v>42968</v>
      </c>
      <c r="F433" s="193">
        <f>IFERROR(_xll.qlIndexFixing(IndexON,D433,TRUE,_xll.ohTrigger(RecalcTrigger,TriggerON)),NA())</f>
        <v>-2.3357319741146298E-3</v>
      </c>
      <c r="H433" s="42">
        <f>_xll.qlCalendarAdvance(Calendar,$H432,B433,"f",FALSE)</f>
        <v>42968</v>
      </c>
      <c r="I433" s="177">
        <f>_xll.qlInterestRateIndexValueDate(Index1M,$H433)</f>
        <v>42970</v>
      </c>
      <c r="J433" s="182">
        <f>IFERROR(_xll.qlIndexFixing(Index1M,$H433,TRUE,_xll.ohTrigger(RecalcTrigger,Trigger1M)),NA())</f>
        <v>-2.173915001431452E-3</v>
      </c>
      <c r="K433" s="44">
        <f>IFERROR(_xll.qlIndexFixing(Index3M,H433,TRUE,_xll.ohTrigger(RecalcTrigger,Trigger3M)),NA())</f>
        <v>-1.0646851120602163E-3</v>
      </c>
      <c r="L433" s="44">
        <f>IFERROR(_xll.qlIndexFixing(Index6M,$H433,TRUE,_xll.ohTrigger(RecalcTrigger,Trigger6M)),NA())</f>
        <v>3.0107437435449209E-4</v>
      </c>
      <c r="M433" s="183">
        <f>IFERROR(_xll.qlIndexFixing(Index1Y,$H433,TRUE,_xll.ohTrigger(RecalcTrigger,Trigger1Y)),NA())</f>
        <v>2.1956575483804103E-3</v>
      </c>
      <c r="N433" s="182">
        <f>IFERROR(_xll.qlIndexFixing(ONIndex1M,I433,TRUE,_xll.ohTrigger(RecalcTrigger,Trigger1M)),NA())</f>
        <v>-2.2219081210383962E-3</v>
      </c>
      <c r="O433" s="44">
        <f>IFERROR(_xll.qlIndexFixing(ONIndex3M,I433,TRUE,_xll.ohTrigger(RecalcTrigger,Trigger3M)),NA())</f>
        <v>-1.2573418148509319E-3</v>
      </c>
      <c r="P433" s="44">
        <f>IFERROR(_xll.qlIndexFixing(ONIndex6M,I433,TRUE,_xll.ohTrigger(RecalcTrigger,Trigger6M)),NA())</f>
        <v>-2.635527243777247E-4</v>
      </c>
      <c r="Q433" s="183">
        <f>IFERROR(_xll.qlIndexFixing(ONIndex1Y,I433,TRUE,_xll.ohTrigger(RecalcTrigger,Trigger1Y)),NA())</f>
        <v>9.61956784788498E-4</v>
      </c>
    </row>
    <row r="434" spans="2:17" x14ac:dyDescent="0.2">
      <c r="B434" s="39" t="s">
        <v>17</v>
      </c>
      <c r="D434" s="42">
        <f>_xll.qlCalendarAdvance(Calendar,$D433,B434,"f",FALSE)</f>
        <v>42969</v>
      </c>
      <c r="E434" s="177">
        <f>_xll.qlInterestRateIndexValueDate(IndexON,D434)</f>
        <v>42969</v>
      </c>
      <c r="F434" s="193">
        <f>IFERROR(_xll.qlIndexFixing(IndexON,D434,TRUE,_xll.ohTrigger(RecalcTrigger,TriggerON)),NA())</f>
        <v>-2.3320656083036795E-3</v>
      </c>
      <c r="H434" s="42">
        <f>_xll.qlCalendarAdvance(Calendar,$H433,B434,"f",FALSE)</f>
        <v>42969</v>
      </c>
      <c r="I434" s="177">
        <f>_xll.qlInterestRateIndexValueDate(Index1M,$H434)</f>
        <v>42971</v>
      </c>
      <c r="J434" s="182">
        <f>IFERROR(_xll.qlIndexFixing(Index1M,$H434,TRUE,_xll.ohTrigger(RecalcTrigger,Trigger1M)),NA())</f>
        <v>-2.1720937233062065E-3</v>
      </c>
      <c r="K434" s="44">
        <f>IFERROR(_xll.qlIndexFixing(Index3M,H434,TRUE,_xll.ohTrigger(RecalcTrigger,Trigger3M)),NA())</f>
        <v>-1.0598784625305137E-3</v>
      </c>
      <c r="L434" s="44">
        <f>IFERROR(_xll.qlIndexFixing(Index6M,$H434,TRUE,_xll.ohTrigger(RecalcTrigger,Trigger6M)),NA())</f>
        <v>3.1315923408415541E-4</v>
      </c>
      <c r="M434" s="183">
        <f>IFERROR(_xll.qlIndexFixing(Index1Y,$H434,TRUE,_xll.ohTrigger(RecalcTrigger,Trigger1Y)),NA())</f>
        <v>2.203225937009206E-3</v>
      </c>
      <c r="N434" s="182">
        <f>IFERROR(_xll.qlIndexFixing(ONIndex1M,I434,TRUE,_xll.ohTrigger(RecalcTrigger,Trigger1M)),NA())</f>
        <v>-2.2147422161022945E-3</v>
      </c>
      <c r="O434" s="44">
        <f>IFERROR(_xll.qlIndexFixing(ONIndex3M,I434,TRUE,_xll.ohTrigger(RecalcTrigger,Trigger3M)),NA())</f>
        <v>-1.2495297579029341E-3</v>
      </c>
      <c r="P434" s="44">
        <f>IFERROR(_xll.qlIndexFixing(ONIndex6M,I434,TRUE,_xll.ohTrigger(RecalcTrigger,Trigger6M)),NA())</f>
        <v>-2.632207493569183E-4</v>
      </c>
      <c r="Q434" s="183">
        <f>IFERROR(_xll.qlIndexFixing(ONIndex1Y,I434,TRUE,_xll.ohTrigger(RecalcTrigger,Trigger1Y)),NA())</f>
        <v>9.7714597565357053E-4</v>
      </c>
    </row>
    <row r="435" spans="2:17" x14ac:dyDescent="0.2">
      <c r="B435" s="39" t="s">
        <v>17</v>
      </c>
      <c r="D435" s="42">
        <f>_xll.qlCalendarAdvance(Calendar,$D434,B435,"f",FALSE)</f>
        <v>42970</v>
      </c>
      <c r="E435" s="177">
        <f>_xll.qlInterestRateIndexValueDate(IndexON,D435)</f>
        <v>42970</v>
      </c>
      <c r="F435" s="193">
        <f>IFERROR(_xll.qlIndexFixing(IndexON,D435,TRUE,_xll.ohTrigger(RecalcTrigger,TriggerON)),NA())</f>
        <v>-2.3284091206310364E-3</v>
      </c>
      <c r="H435" s="42">
        <f>_xll.qlCalendarAdvance(Calendar,$H434,B435,"f",FALSE)</f>
        <v>42970</v>
      </c>
      <c r="I435" s="177">
        <f>_xll.qlInterestRateIndexValueDate(Index1M,$H435)</f>
        <v>42972</v>
      </c>
      <c r="J435" s="182">
        <f>IFERROR(_xll.qlIndexFixing(Index1M,$H435,TRUE,_xll.ohTrigger(RecalcTrigger,Trigger1M)),NA())</f>
        <v>-2.1702692386983378E-3</v>
      </c>
      <c r="K435" s="44">
        <f>IFERROR(_xll.qlIndexFixing(Index3M,H435,TRUE,_xll.ohTrigger(RecalcTrigger,Trigger3M)),NA())</f>
        <v>-1.0498771897202576E-3</v>
      </c>
      <c r="L435" s="44">
        <f>IFERROR(_xll.qlIndexFixing(Index6M,$H435,TRUE,_xll.ohTrigger(RecalcTrigger,Trigger6M)),NA())</f>
        <v>3.1625962566837642E-4</v>
      </c>
      <c r="M435" s="183">
        <f>IFERROR(_xll.qlIndexFixing(Index1Y,$H435,TRUE,_xll.ohTrigger(RecalcTrigger,Trigger1Y)),NA())</f>
        <v>2.2190719940000363E-3</v>
      </c>
      <c r="N435" s="182">
        <f>IFERROR(_xll.qlIndexFixing(ONIndex1M,I435,TRUE,_xll.ohTrigger(RecalcTrigger,Trigger1M)),NA())</f>
        <v>-2.2111363805521478E-3</v>
      </c>
      <c r="O435" s="44">
        <f>IFERROR(_xll.qlIndexFixing(ONIndex3M,I435,TRUE,_xll.ohTrigger(RecalcTrigger,Trigger3M)),NA())</f>
        <v>-1.2455846761616485E-3</v>
      </c>
      <c r="P435" s="44">
        <f>IFERROR(_xll.qlIndexFixing(ONIndex6M,I435,TRUE,_xll.ohTrigger(RecalcTrigger,Trigger6M)),NA())</f>
        <v>-2.6128028336902531E-4</v>
      </c>
      <c r="Q435" s="183">
        <f>IFERROR(_xll.qlIndexFixing(ONIndex1Y,I435,TRUE,_xll.ohTrigger(RecalcTrigger,Trigger1Y)),NA())</f>
        <v>9.8512510005477338E-4</v>
      </c>
    </row>
    <row r="436" spans="2:17" x14ac:dyDescent="0.2">
      <c r="B436" s="39" t="s">
        <v>17</v>
      </c>
      <c r="D436" s="42">
        <f>_xll.qlCalendarAdvance(Calendar,$D435,B436,"f",FALSE)</f>
        <v>42971</v>
      </c>
      <c r="E436" s="177">
        <f>_xll.qlInterestRateIndexValueDate(IndexON,D436)</f>
        <v>42971</v>
      </c>
      <c r="F436" s="193">
        <f>IFERROR(_xll.qlIndexFixing(IndexON,D436,TRUE,_xll.ohTrigger(RecalcTrigger,TriggerON)),NA())</f>
        <v>-2.3247626515843223E-3</v>
      </c>
      <c r="H436" s="42">
        <f>_xll.qlCalendarAdvance(Calendar,$H435,B436,"f",FALSE)</f>
        <v>42971</v>
      </c>
      <c r="I436" s="177">
        <f>_xll.qlInterestRateIndexValueDate(Index1M,$H436)</f>
        <v>42975</v>
      </c>
      <c r="J436" s="182">
        <f>IFERROR(_xll.qlIndexFixing(Index1M,$H436,TRUE,_xll.ohTrigger(RecalcTrigger,Trigger1M)),NA())</f>
        <v>-2.1590850933504309E-3</v>
      </c>
      <c r="K436" s="44">
        <f>IFERROR(_xll.qlIndexFixing(Index3M,H436,TRUE,_xll.ohTrigger(RecalcTrigger,Trigger3M)),NA())</f>
        <v>-1.0404410814254202E-3</v>
      </c>
      <c r="L436" s="44">
        <f>IFERROR(_xll.qlIndexFixing(Index6M,$H436,TRUE,_xll.ohTrigger(RecalcTrigger,Trigger6M)),NA())</f>
        <v>3.3187995288344238E-4</v>
      </c>
      <c r="M436" s="183">
        <f>IFERROR(_xll.qlIndexFixing(Index1Y,$H436,TRUE,_xll.ohTrigger(RecalcTrigger,Trigger1Y)),NA())</f>
        <v>2.2335603371639282E-3</v>
      </c>
      <c r="N436" s="182">
        <f>IFERROR(_xll.qlIndexFixing(ONIndex1M,I436,TRUE,_xll.ohTrigger(RecalcTrigger,Trigger1M)),NA())</f>
        <v>-2.2075209524352601E-3</v>
      </c>
      <c r="O436" s="44">
        <f>IFERROR(_xll.qlIndexFixing(ONIndex3M,I436,TRUE,_xll.ohTrigger(RecalcTrigger,Trigger3M)),NA())</f>
        <v>-1.2416173897422667E-3</v>
      </c>
      <c r="P436" s="44">
        <f>IFERROR(_xll.qlIndexFixing(ONIndex6M,I436,TRUE,_xll.ohTrigger(RecalcTrigger,Trigger6M)),NA())</f>
        <v>-2.5826481665269796E-4</v>
      </c>
      <c r="Q436" s="183">
        <f>IFERROR(_xll.qlIndexFixing(ONIndex1Y,I436,TRUE,_xll.ohTrigger(RecalcTrigger,Trigger1Y)),NA())</f>
        <v>9.9333609345997331E-4</v>
      </c>
    </row>
    <row r="437" spans="2:17" x14ac:dyDescent="0.2">
      <c r="B437" s="39" t="s">
        <v>17</v>
      </c>
      <c r="D437" s="42">
        <f>_xll.qlCalendarAdvance(Calendar,$D436,B437,"f",FALSE)</f>
        <v>42972</v>
      </c>
      <c r="E437" s="177">
        <f>_xll.qlInterestRateIndexValueDate(IndexON,D437)</f>
        <v>42972</v>
      </c>
      <c r="F437" s="193">
        <f>IFERROR(_xll.qlIndexFixing(IndexON,D437,TRUE,_xll.ohTrigger(RecalcTrigger,TriggerON)),NA())</f>
        <v>-2.3174888900578949E-3</v>
      </c>
      <c r="H437" s="42">
        <f>_xll.qlCalendarAdvance(Calendar,$H436,B437,"f",FALSE)</f>
        <v>42972</v>
      </c>
      <c r="I437" s="177">
        <f>_xll.qlInterestRateIndexValueDate(Index1M,$H437)</f>
        <v>42976</v>
      </c>
      <c r="J437" s="182">
        <f>IFERROR(_xll.qlIndexFixing(Index1M,$H437,TRUE,_xll.ohTrigger(RecalcTrigger,Trigger1M)),NA())</f>
        <v>-2.1553382705332622E-3</v>
      </c>
      <c r="K437" s="44">
        <f>IFERROR(_xll.qlIndexFixing(Index3M,H437,TRUE,_xll.ohTrigger(RecalcTrigger,Trigger3M)),NA())</f>
        <v>-1.0355290664471775E-3</v>
      </c>
      <c r="L437" s="44">
        <f>IFERROR(_xll.qlIndexFixing(Index6M,$H437,TRUE,_xll.ohTrigger(RecalcTrigger,Trigger6M)),NA())</f>
        <v>3.3513211432721558E-4</v>
      </c>
      <c r="M437" s="183">
        <f>IFERROR(_xll.qlIndexFixing(Index1Y,$H437,TRUE,_xll.ohTrigger(RecalcTrigger,Trigger1Y)),NA())</f>
        <v>2.2411560501159112E-3</v>
      </c>
      <c r="N437" s="182">
        <f>IFERROR(_xll.qlIndexFixing(ONIndex1M,I437,TRUE,_xll.ohTrigger(RecalcTrigger,Trigger1M)),NA())</f>
        <v>-2.2038959470593866E-3</v>
      </c>
      <c r="O437" s="44">
        <f>IFERROR(_xll.qlIndexFixing(ONIndex3M,I437,TRUE,_xll.ohTrigger(RecalcTrigger,Trigger3M)),NA())</f>
        <v>-1.2376278384929051E-3</v>
      </c>
      <c r="P437" s="44">
        <f>IFERROR(_xll.qlIndexFixing(ONIndex6M,I437,TRUE,_xll.ohTrigger(RecalcTrigger,Trigger6M)),NA())</f>
        <v>-2.54167434898811E-4</v>
      </c>
      <c r="Q437" s="183">
        <f>IFERROR(_xll.qlIndexFixing(ONIndex1Y,I437,TRUE,_xll.ohTrigger(RecalcTrigger,Trigger1Y)),NA())</f>
        <v>1.0017802376438567E-3</v>
      </c>
    </row>
    <row r="438" spans="2:17" x14ac:dyDescent="0.2">
      <c r="B438" s="39" t="s">
        <v>17</v>
      </c>
      <c r="D438" s="42">
        <f>_xll.qlCalendarAdvance(Calendar,$D437,B438,"f",FALSE)</f>
        <v>42975</v>
      </c>
      <c r="E438" s="177">
        <f>_xll.qlInterestRateIndexValueDate(IndexON,D438)</f>
        <v>42975</v>
      </c>
      <c r="F438" s="193">
        <f>IFERROR(_xll.qlIndexFixing(IndexON,D438,TRUE,_xll.ohTrigger(RecalcTrigger,TriggerON)),NA())</f>
        <v>-2.3102797637353234E-3</v>
      </c>
      <c r="H438" s="42">
        <f>_xll.qlCalendarAdvance(Calendar,$H437,B438,"f",FALSE)</f>
        <v>42975</v>
      </c>
      <c r="I438" s="177">
        <f>_xll.qlInterestRateIndexValueDate(Index1M,$H438)</f>
        <v>42977</v>
      </c>
      <c r="J438" s="182">
        <f>IFERROR(_xll.qlIndexFixing(Index1M,$H438,TRUE,_xll.ohTrigger(RecalcTrigger,Trigger1M)),NA())</f>
        <v>-2.1534915603762528E-3</v>
      </c>
      <c r="K438" s="44">
        <f>IFERROR(_xll.qlIndexFixing(Index3M,H438,TRUE,_xll.ohTrigger(RecalcTrigger,Trigger3M)),NA())</f>
        <v>-1.0305959950188731E-3</v>
      </c>
      <c r="L438" s="44">
        <f>IFERROR(_xll.qlIndexFixing(Index6M,$H438,TRUE,_xll.ohTrigger(RecalcTrigger,Trigger6M)),NA())</f>
        <v>3.3840935113369403E-4</v>
      </c>
      <c r="M438" s="183">
        <f>IFERROR(_xll.qlIndexFixing(Index1Y,$H438,TRUE,_xll.ohTrigger(RecalcTrigger,Trigger1Y)),NA())</f>
        <v>2.2487553560117E-3</v>
      </c>
      <c r="N438" s="182">
        <f>IFERROR(_xll.qlIndexFixing(ONIndex1M,I438,TRUE,_xll.ohTrigger(RecalcTrigger,Trigger1M)),NA())</f>
        <v>-2.1966006857843112E-3</v>
      </c>
      <c r="O438" s="44">
        <f>IFERROR(_xll.qlIndexFixing(ONIndex3M,I438,TRUE,_xll.ohTrigger(RecalcTrigger,Trigger3M)),NA())</f>
        <v>-1.2295700196807147E-3</v>
      </c>
      <c r="P438" s="44">
        <f>IFERROR(_xll.qlIndexFixing(ONIndex6M,I438,TRUE,_xll.ohTrigger(RecalcTrigger,Trigger6M)),NA())</f>
        <v>-2.4233155243802429E-4</v>
      </c>
      <c r="Q438" s="183">
        <f>IFERROR(_xll.qlIndexFixing(ONIndex1Y,I438,TRUE,_xll.ohTrigger(RecalcTrigger,Trigger1Y)),NA())</f>
        <v>1.019454991331159E-3</v>
      </c>
    </row>
    <row r="439" spans="2:17" x14ac:dyDescent="0.2">
      <c r="B439" s="39" t="s">
        <v>17</v>
      </c>
      <c r="D439" s="42">
        <f>_xll.qlCalendarAdvance(Calendar,$D438,B439,"f",FALSE)</f>
        <v>42976</v>
      </c>
      <c r="E439" s="177">
        <f>_xll.qlInterestRateIndexValueDate(IndexON,D439)</f>
        <v>42976</v>
      </c>
      <c r="F439" s="193">
        <f>IFERROR(_xll.qlIndexFixing(IndexON,D439,TRUE,_xll.ohTrigger(RecalcTrigger,TriggerON)),NA())</f>
        <v>-2.3066854903763812E-3</v>
      </c>
      <c r="H439" s="42">
        <f>_xll.qlCalendarAdvance(Calendar,$H438,B439,"f",FALSE)</f>
        <v>42976</v>
      </c>
      <c r="I439" s="177">
        <f>_xll.qlInterestRateIndexValueDate(Index1M,$H439)</f>
        <v>42978</v>
      </c>
      <c r="J439" s="182">
        <f>IFERROR(_xll.qlIndexFixing(Index1M,$H439,TRUE,_xll.ohTrigger(RecalcTrigger,Trigger1M)),NA())</f>
        <v>-2.1516416717650391E-3</v>
      </c>
      <c r="K439" s="44">
        <f>IFERROR(_xll.qlIndexFixing(Index3M,H439,TRUE,_xll.ohTrigger(RecalcTrigger,Trigger3M)),NA())</f>
        <v>-1.0282806250685426E-3</v>
      </c>
      <c r="L439" s="44">
        <f>IFERROR(_xll.qlIndexFixing(Index6M,$H439,TRUE,_xll.ohTrigger(RecalcTrigger,Trigger6M)),NA())</f>
        <v>3.4170613863763723E-4</v>
      </c>
      <c r="M439" s="183">
        <f>IFERROR(_xll.qlIndexFixing(Index1Y,$H439,TRUE,_xll.ohTrigger(RecalcTrigger,Trigger1Y)),NA())</f>
        <v>2.256357622328438E-3</v>
      </c>
      <c r="N439" s="182">
        <f>IFERROR(_xll.qlIndexFixing(ONIndex1M,I439,TRUE,_xll.ohTrigger(RecalcTrigger,Trigger1M)),NA())</f>
        <v>-2.1893004600403998E-3</v>
      </c>
      <c r="O439" s="44">
        <f>IFERROR(_xll.qlIndexFixing(ONIndex3M,I439,TRUE,_xll.ohTrigger(RecalcTrigger,Trigger3M)),NA())</f>
        <v>-1.2214457824377689E-3</v>
      </c>
      <c r="P439" s="44">
        <f>IFERROR(_xll.qlIndexFixing(ONIndex6M,I439,TRUE,_xll.ohTrigger(RecalcTrigger,Trigger6M)),NA())</f>
        <v>-2.268204686473041E-4</v>
      </c>
      <c r="Q439" s="183">
        <f>IFERROR(_xll.qlIndexFixing(ONIndex1Y,I439,TRUE,_xll.ohTrigger(RecalcTrigger,Trigger1Y)),NA())</f>
        <v>1.0379139588589936E-3</v>
      </c>
    </row>
    <row r="440" spans="2:17" x14ac:dyDescent="0.2">
      <c r="B440" s="39" t="s">
        <v>17</v>
      </c>
      <c r="D440" s="42">
        <f>_xll.qlCalendarAdvance(Calendar,$D439,B440,"f",FALSE)</f>
        <v>42977</v>
      </c>
      <c r="E440" s="177">
        <f>_xll.qlInterestRateIndexValueDate(IndexON,D440)</f>
        <v>42977</v>
      </c>
      <c r="F440" s="193">
        <f>IFERROR(_xll.qlIndexFixing(IndexON,D440,TRUE,_xll.ohTrigger(RecalcTrigger,TriggerON)),NA())</f>
        <v>-2.3031020770503119E-3</v>
      </c>
      <c r="H440" s="42">
        <f>_xll.qlCalendarAdvance(Calendar,$H439,B440,"f",FALSE)</f>
        <v>42977</v>
      </c>
      <c r="I440" s="177">
        <f>_xll.qlInterestRateIndexValueDate(Index1M,$H440)</f>
        <v>42979</v>
      </c>
      <c r="J440" s="182">
        <f>IFERROR(_xll.qlIndexFixing(Index1M,$H440,TRUE,_xll.ohTrigger(RecalcTrigger,Trigger1M)),NA())</f>
        <v>-2.1440416940100176E-3</v>
      </c>
      <c r="K440" s="44">
        <f>IFERROR(_xll.qlIndexFixing(Index3M,H440,TRUE,_xll.ohTrigger(RecalcTrigger,Trigger3M)),NA())</f>
        <v>-1.0233158752730894E-3</v>
      </c>
      <c r="L440" s="44">
        <f>IFERROR(_xll.qlIndexFixing(Index6M,$H440,TRUE,_xll.ohTrigger(RecalcTrigger,Trigger6M)),NA())</f>
        <v>3.4805613197541792E-4</v>
      </c>
      <c r="M440" s="183">
        <f>IFERROR(_xll.qlIndexFixing(Index1Y,$H440,TRUE,_xll.ohTrigger(RecalcTrigger,Trigger1Y)),NA())</f>
        <v>2.27229889292941E-3</v>
      </c>
      <c r="N440" s="182">
        <f>IFERROR(_xll.qlIndexFixing(ONIndex1M,I440,TRUE,_xll.ohTrigger(RecalcTrigger,Trigger1M)),NA())</f>
        <v>-2.1856277988252515E-3</v>
      </c>
      <c r="O440" s="44">
        <f>IFERROR(_xll.qlIndexFixing(ONIndex3M,I440,TRUE,_xll.ohTrigger(RecalcTrigger,Trigger3M)),NA())</f>
        <v>-1.217344005040033E-3</v>
      </c>
      <c r="P440" s="44">
        <f>IFERROR(_xll.qlIndexFixing(ONIndex6M,I440,TRUE,_xll.ohTrigger(RecalcTrigger,Trigger6M)),NA())</f>
        <v>-2.1720979535011509E-4</v>
      </c>
      <c r="Q440" s="183">
        <f>IFERROR(_xll.qlIndexFixing(ONIndex1Y,I440,TRUE,_xll.ohTrigger(RecalcTrigger,Trigger1Y)),NA())</f>
        <v>1.0475430842760147E-3</v>
      </c>
    </row>
    <row r="441" spans="2:17" x14ac:dyDescent="0.2">
      <c r="B441" s="39" t="s">
        <v>17</v>
      </c>
      <c r="D441" s="42">
        <f>_xll.qlCalendarAdvance(Calendar,$D440,B441,"f",FALSE)</f>
        <v>42978</v>
      </c>
      <c r="E441" s="177">
        <f>_xll.qlInterestRateIndexValueDate(IndexON,D441)</f>
        <v>42978</v>
      </c>
      <c r="F441" s="193">
        <f>IFERROR(_xll.qlIndexFixing(IndexON,D441,TRUE,_xll.ohTrigger(RecalcTrigger,TriggerON)),NA())</f>
        <v>-2.2995296637651208E-3</v>
      </c>
      <c r="H441" s="42">
        <f>_xll.qlCalendarAdvance(Calendar,$H440,B441,"f",FALSE)</f>
        <v>42978</v>
      </c>
      <c r="I441" s="177">
        <f>_xll.qlInterestRateIndexValueDate(Index1M,$H441)</f>
        <v>42982</v>
      </c>
      <c r="J441" s="182">
        <f>IFERROR(_xll.qlIndexFixing(Index1M,$H441,TRUE,_xll.ohTrigger(RecalcTrigger,Trigger1M)),NA())</f>
        <v>-2.1345937234955592E-3</v>
      </c>
      <c r="K441" s="44">
        <f>IFERROR(_xll.qlIndexFixing(Index3M,H441,TRUE,_xll.ohTrigger(RecalcTrigger,Trigger3M)),NA())</f>
        <v>-1.0082954783305921E-3</v>
      </c>
      <c r="L441" s="44">
        <f>IFERROR(_xll.qlIndexFixing(Index6M,$H441,TRUE,_xll.ohTrigger(RecalcTrigger,Trigger6M)),NA())</f>
        <v>3.7023822473682453E-4</v>
      </c>
      <c r="M441" s="183">
        <f>IFERROR(_xll.qlIndexFixing(Index1Y,$H441,TRUE,_xll.ohTrigger(RecalcTrigger,Trigger1Y)),NA())</f>
        <v>2.2867835130981349E-3</v>
      </c>
      <c r="N441" s="182">
        <f>IFERROR(_xll.qlIndexFixing(ONIndex1M,I441,TRUE,_xll.ohTrigger(RecalcTrigger,Trigger1M)),NA())</f>
        <v>-2.1819456525573599E-3</v>
      </c>
      <c r="O441" s="44">
        <f>IFERROR(_xll.qlIndexFixing(ONIndex3M,I441,TRUE,_xll.ohTrigger(RecalcTrigger,Trigger3M)),NA())</f>
        <v>-1.2132196019809527E-3</v>
      </c>
      <c r="P441" s="44">
        <f>IFERROR(_xll.qlIndexFixing(ONIndex6M,I441,TRUE,_xll.ohTrigger(RecalcTrigger,Trigger6M)),NA())</f>
        <v>-2.0647572056109453E-4</v>
      </c>
      <c r="Q441" s="183">
        <f>IFERROR(_xll.qlIndexFixing(ONIndex1Y,I441,TRUE,_xll.ohTrigger(RecalcTrigger,Trigger1Y)),NA())</f>
        <v>1.0574130514395819E-3</v>
      </c>
    </row>
    <row r="442" spans="2:17" x14ac:dyDescent="0.2">
      <c r="B442" s="39" t="s">
        <v>17</v>
      </c>
      <c r="D442" s="42">
        <f>_xll.qlCalendarAdvance(Calendar,$D441,B442,"f",FALSE)</f>
        <v>42979</v>
      </c>
      <c r="E442" s="177">
        <f>_xll.qlInterestRateIndexValueDate(IndexON,D442)</f>
        <v>42979</v>
      </c>
      <c r="F442" s="193">
        <f>IFERROR(_xll.qlIndexFixing(IndexON,D442,TRUE,_xll.ohTrigger(RecalcTrigger,TriggerON)),NA())</f>
        <v>-2.2924076084196443E-3</v>
      </c>
      <c r="H442" s="42">
        <f>_xll.qlCalendarAdvance(Calendar,$H441,B442,"f",FALSE)</f>
        <v>42979</v>
      </c>
      <c r="I442" s="177">
        <f>_xll.qlInterestRateIndexValueDate(Index1M,$H442)</f>
        <v>42983</v>
      </c>
      <c r="J442" s="182">
        <f>IFERROR(_xll.qlIndexFixing(Index1M,$H442,TRUE,_xll.ohTrigger(RecalcTrigger,Trigger1M)),NA())</f>
        <v>-2.1307862632977681E-3</v>
      </c>
      <c r="K442" s="44">
        <f>IFERROR(_xll.qlIndexFixing(Index3M,H442,TRUE,_xll.ohTrigger(RecalcTrigger,Trigger3M)),NA())</f>
        <v>-1.0032466562607219E-3</v>
      </c>
      <c r="L442" s="44">
        <f>IFERROR(_xll.qlIndexFixing(Index6M,$H442,TRUE,_xll.ohTrigger(RecalcTrigger,Trigger6M)),NA())</f>
        <v>3.7353712690052103E-4</v>
      </c>
      <c r="M442" s="183">
        <f>IFERROR(_xll.qlIndexFixing(Index1Y,$H442,TRUE,_xll.ohTrigger(RecalcTrigger,Trigger1Y)),NA())</f>
        <v>2.2943909654245219E-3</v>
      </c>
      <c r="N442" s="182">
        <f>IFERROR(_xll.qlIndexFixing(ONIndex1M,I442,TRUE,_xll.ohTrigger(RecalcTrigger,Trigger1M)),NA())</f>
        <v>-2.1782540365045122E-3</v>
      </c>
      <c r="O442" s="44">
        <f>IFERROR(_xll.qlIndexFixing(ONIndex3M,I442,TRUE,_xll.ohTrigger(RecalcTrigger,Trigger3M)),NA())</f>
        <v>-1.2090725131885804E-3</v>
      </c>
      <c r="P442" s="44">
        <f>IFERROR(_xll.qlIndexFixing(ONIndex6M,I442,TRUE,_xll.ohTrigger(RecalcTrigger,Trigger6M)),NA())</f>
        <v>-1.9461132973130901E-4</v>
      </c>
      <c r="Q442" s="183">
        <f>IFERROR(_xll.qlIndexFixing(ONIndex1Y,I442,TRUE,_xll.ohTrigger(RecalcTrigger,Trigger1Y)),NA())</f>
        <v>1.0675251421243814E-3</v>
      </c>
    </row>
    <row r="443" spans="2:17" x14ac:dyDescent="0.2">
      <c r="B443" s="39" t="s">
        <v>17</v>
      </c>
      <c r="D443" s="42">
        <f>_xll.qlCalendarAdvance(Calendar,$D442,B443,"f",FALSE)</f>
        <v>42982</v>
      </c>
      <c r="E443" s="177">
        <f>_xll.qlInterestRateIndexValueDate(IndexON,D443)</f>
        <v>42982</v>
      </c>
      <c r="F443" s="193">
        <f>IFERROR(_xll.qlIndexFixing(IndexON,D443,TRUE,_xll.ohTrigger(RecalcTrigger,TriggerON)),NA())</f>
        <v>-2.2853528184674232E-3</v>
      </c>
      <c r="H443" s="42">
        <f>_xll.qlCalendarAdvance(Calendar,$H442,B443,"f",FALSE)</f>
        <v>42982</v>
      </c>
      <c r="I443" s="177">
        <f>_xll.qlInterestRateIndexValueDate(Index1M,$H443)</f>
        <v>42984</v>
      </c>
      <c r="J443" s="182">
        <f>IFERROR(_xll.qlIndexFixing(Index1M,$H443,TRUE,_xll.ohTrigger(RecalcTrigger,Trigger1M)),NA())</f>
        <v>-2.1269695413312917E-3</v>
      </c>
      <c r="K443" s="44">
        <f>IFERROR(_xll.qlIndexFixing(Index3M,H443,TRUE,_xll.ohTrigger(RecalcTrigger,Trigger3M)),NA())</f>
        <v>-9.9817683642293171E-4</v>
      </c>
      <c r="L443" s="44">
        <f>IFERROR(_xll.qlIndexFixing(Index6M,$H443,TRUE,_xll.ohTrigger(RecalcTrigger,Trigger6M)),NA())</f>
        <v>3.7989737079494827E-4</v>
      </c>
      <c r="M443" s="183">
        <f>IFERROR(_xll.qlIndexFixing(Index1Y,$H443,TRUE,_xll.ohTrigger(RecalcTrigger,Trigger1Y)),NA())</f>
        <v>2.3019975060812655E-3</v>
      </c>
      <c r="N443" s="182">
        <f>IFERROR(_xll.qlIndexFixing(ONIndex1M,I443,TRUE,_xll.ohTrigger(RecalcTrigger,Trigger1M)),NA())</f>
        <v>-2.1708262255248911E-3</v>
      </c>
      <c r="O443" s="44">
        <f>IFERROR(_xll.qlIndexFixing(ONIndex3M,I443,TRUE,_xll.ohTrigger(RecalcTrigger,Trigger3M)),NA())</f>
        <v>-1.2006984109502739E-3</v>
      </c>
      <c r="P443" s="44">
        <f>IFERROR(_xll.qlIndexFixing(ONIndex6M,I443,TRUE,_xll.ohTrigger(RecalcTrigger,Trigger6M)),NA())</f>
        <v>-1.6708017865241231E-4</v>
      </c>
      <c r="Q443" s="183">
        <f>IFERROR(_xll.qlIndexFixing(ONIndex1Y,I443,TRUE,_xll.ohTrigger(RecalcTrigger,Trigger1Y)),NA())</f>
        <v>1.0885661024051529E-3</v>
      </c>
    </row>
    <row r="444" spans="2:17" x14ac:dyDescent="0.2">
      <c r="B444" s="39" t="s">
        <v>17</v>
      </c>
      <c r="D444" s="42">
        <f>_xll.qlCalendarAdvance(Calendar,$D443,B444,"f",FALSE)</f>
        <v>42983</v>
      </c>
      <c r="E444" s="177">
        <f>_xll.qlInterestRateIndexValueDate(IndexON,D444)</f>
        <v>42983</v>
      </c>
      <c r="F444" s="193">
        <f>IFERROR(_xll.qlIndexFixing(IndexON,D444,TRUE,_xll.ohTrigger(RecalcTrigger,TriggerON)),NA())</f>
        <v>-2.2818375101829602E-3</v>
      </c>
      <c r="H444" s="42">
        <f>_xll.qlCalendarAdvance(Calendar,$H443,B444,"f",FALSE)</f>
        <v>42983</v>
      </c>
      <c r="I444" s="177">
        <f>_xll.qlInterestRateIndexValueDate(Index1M,$H444)</f>
        <v>42985</v>
      </c>
      <c r="J444" s="182">
        <f>IFERROR(_xll.qlIndexFixing(Index1M,$H444,TRUE,_xll.ohTrigger(RecalcTrigger,Trigger1M)),NA())</f>
        <v>-2.1192482890351749E-3</v>
      </c>
      <c r="K444" s="44">
        <f>IFERROR(_xll.qlIndexFixing(Index3M,H444,TRUE,_xll.ohTrigger(RecalcTrigger,Trigger3M)),NA())</f>
        <v>-9.9308602752454212E-4</v>
      </c>
      <c r="L444" s="44">
        <f>IFERROR(_xll.qlIndexFixing(Index6M,$H444,TRUE,_xll.ohTrigger(RecalcTrigger,Trigger6M)),NA())</f>
        <v>3.8624137404121223E-4</v>
      </c>
      <c r="M444" s="183">
        <f>IFERROR(_xll.qlIndexFixing(Index1Y,$H444,TRUE,_xll.ohTrigger(RecalcTrigger,Trigger1Y)),NA())</f>
        <v>2.3096024768923854E-3</v>
      </c>
      <c r="N444" s="182">
        <f>IFERROR(_xll.qlIndexFixing(ONIndex1M,I444,TRUE,_xll.ohTrigger(RecalcTrigger,Trigger1M)),NA())</f>
        <v>-2.1633931831965825E-3</v>
      </c>
      <c r="O444" s="44">
        <f>IFERROR(_xll.qlIndexFixing(ONIndex3M,I444,TRUE,_xll.ohTrigger(RecalcTrigger,Trigger3M)),NA())</f>
        <v>-1.1922560974886309E-3</v>
      </c>
      <c r="P444" s="44">
        <f>IFERROR(_xll.qlIndexFixing(ONIndex6M,I444,TRUE,_xll.ohTrigger(RecalcTrigger,Trigger6M)),NA())</f>
        <v>-1.3571231754383462E-4</v>
      </c>
      <c r="Q444" s="183">
        <f>IFERROR(_xll.qlIndexFixing(ONIndex1Y,I444,TRUE,_xll.ohTrigger(RecalcTrigger,Trigger1Y)),NA())</f>
        <v>1.1104203762890563E-3</v>
      </c>
    </row>
    <row r="445" spans="2:17" x14ac:dyDescent="0.2">
      <c r="B445" s="39" t="s">
        <v>17</v>
      </c>
      <c r="D445" s="42">
        <f>_xll.qlCalendarAdvance(Calendar,$D444,B445,"f",FALSE)</f>
        <v>42984</v>
      </c>
      <c r="E445" s="177">
        <f>_xll.qlInterestRateIndexValueDate(IndexON,D445)</f>
        <v>42984</v>
      </c>
      <c r="F445" s="193">
        <f>IFERROR(_xll.qlIndexFixing(IndexON,D445,TRUE,_xll.ohTrigger(RecalcTrigger,TriggerON)),NA())</f>
        <v>-2.2783340436660637E-3</v>
      </c>
      <c r="H445" s="42">
        <f>_xll.qlCalendarAdvance(Calendar,$H444,B445,"f",FALSE)</f>
        <v>42984</v>
      </c>
      <c r="I445" s="177">
        <f>_xll.qlInterestRateIndexValueDate(Index1M,$H445)</f>
        <v>42986</v>
      </c>
      <c r="J445" s="182">
        <f>IFERROR(_xll.qlIndexFixing(Index1M,$H445,TRUE,_xll.ohTrigger(RecalcTrigger,Trigger1M)),NA())</f>
        <v>-2.11735768933447E-3</v>
      </c>
      <c r="K445" s="44">
        <f>IFERROR(_xll.qlIndexFixing(Index3M,H445,TRUE,_xll.ohTrigger(RecalcTrigger,Trigger3M)),NA())</f>
        <v>-9.8797423856231224E-4</v>
      </c>
      <c r="L445" s="44">
        <f>IFERROR(_xll.qlIndexFixing(Index6M,$H445,TRUE,_xll.ohTrigger(RecalcTrigger,Trigger6M)),NA())</f>
        <v>3.9256294997133939E-4</v>
      </c>
      <c r="M445" s="183">
        <f>IFERROR(_xll.qlIndexFixing(Index1Y,$H445,TRUE,_xll.ohTrigger(RecalcTrigger,Trigger1Y)),NA())</f>
        <v>2.325607559845171E-3</v>
      </c>
      <c r="N445" s="182">
        <f>IFERROR(_xll.qlIndexFixing(ONIndex1M,I445,TRUE,_xll.ohTrigger(RecalcTrigger,Trigger1M)),NA())</f>
        <v>-2.1596544493940328E-3</v>
      </c>
      <c r="O445" s="44">
        <f>IFERROR(_xll.qlIndexFixing(ONIndex3M,I445,TRUE,_xll.ohTrigger(RecalcTrigger,Trigger3M)),NA())</f>
        <v>-1.1879946779114192E-3</v>
      </c>
      <c r="P445" s="44">
        <f>IFERROR(_xll.qlIndexFixing(ONIndex6M,I445,TRUE,_xll.ohTrigger(RecalcTrigger,Trigger6M)),NA())</f>
        <v>-1.1809262999484815E-4</v>
      </c>
      <c r="Q445" s="183">
        <f>IFERROR(_xll.qlIndexFixing(ONIndex1Y,I445,TRUE,_xll.ohTrigger(RecalcTrigger,Trigger1Y)),NA())</f>
        <v>1.1217623117598663E-3</v>
      </c>
    </row>
    <row r="446" spans="2:17" x14ac:dyDescent="0.2">
      <c r="B446" s="39" t="s">
        <v>17</v>
      </c>
      <c r="D446" s="42">
        <f>_xll.qlCalendarAdvance(Calendar,$D445,B446,"f",FALSE)</f>
        <v>42985</v>
      </c>
      <c r="E446" s="177">
        <f>_xll.qlInterestRateIndexValueDate(IndexON,D446)</f>
        <v>42985</v>
      </c>
      <c r="F446" s="193">
        <f>IFERROR(_xll.qlIndexFixing(IndexON,D446,TRUE,_xll.ohTrigger(RecalcTrigger,TriggerON)),NA())</f>
        <v>-2.2748425592444832E-3</v>
      </c>
      <c r="H446" s="42">
        <f>_xll.qlCalendarAdvance(Calendar,$H445,B446,"f",FALSE)</f>
        <v>42985</v>
      </c>
      <c r="I446" s="177">
        <f>_xll.qlInterestRateIndexValueDate(Index1M,$H446)</f>
        <v>42989</v>
      </c>
      <c r="J446" s="182">
        <f>IFERROR(_xll.qlIndexFixing(Index1M,$H446,TRUE,_xll.ohTrigger(RecalcTrigger,Trigger1M)),NA())</f>
        <v>-2.1077475425133052E-3</v>
      </c>
      <c r="K446" s="44">
        <f>IFERROR(_xll.qlIndexFixing(Index3M,H446,TRUE,_xll.ohTrigger(RecalcTrigger,Trigger3M)),NA())</f>
        <v>-9.7251308565007161E-4</v>
      </c>
      <c r="L446" s="44">
        <f>IFERROR(_xll.qlIndexFixing(Index6M,$H446,TRUE,_xll.ohTrigger(RecalcTrigger,Trigger6M)),NA())</f>
        <v>4.1446011683270276E-4</v>
      </c>
      <c r="M446" s="183">
        <f>IFERROR(_xll.qlIndexFixing(Index1Y,$H446,TRUE,_xll.ohTrigger(RecalcTrigger,Trigger1Y)),NA())</f>
        <v>2.3399933698868836E-3</v>
      </c>
      <c r="N446" s="182">
        <f>IFERROR(_xll.qlIndexFixing(ONIndex1M,I446,TRUE,_xll.ohTrigger(RecalcTrigger,Trigger1M)),NA())</f>
        <v>-2.1559063380927057E-3</v>
      </c>
      <c r="O446" s="44">
        <f>IFERROR(_xll.qlIndexFixing(ONIndex3M,I446,TRUE,_xll.ohTrigger(RecalcTrigger,Trigger3M)),NA())</f>
        <v>-1.1837102115697107E-3</v>
      </c>
      <c r="P446" s="44">
        <f>IFERROR(_xll.qlIndexFixing(ONIndex6M,I446,TRUE,_xll.ohTrigger(RecalcTrigger,Trigger6M)),NA())</f>
        <v>-9.9301139271368299E-5</v>
      </c>
      <c r="Q446" s="183">
        <f>IFERROR(_xll.qlIndexFixing(ONIndex1Y,I446,TRUE,_xll.ohTrigger(RecalcTrigger,Trigger1Y)),NA())</f>
        <v>1.1333540617197713E-3</v>
      </c>
    </row>
    <row r="447" spans="2:17" x14ac:dyDescent="0.2">
      <c r="B447" s="39" t="s">
        <v>17</v>
      </c>
      <c r="D447" s="42">
        <f>_xll.qlCalendarAdvance(Calendar,$D446,B447,"f",FALSE)</f>
        <v>42986</v>
      </c>
      <c r="E447" s="177">
        <f>_xll.qlInterestRateIndexValueDate(IndexON,D447)</f>
        <v>42986</v>
      </c>
      <c r="F447" s="193">
        <f>IFERROR(_xll.qlIndexFixing(IndexON,D447,TRUE,_xll.ohTrigger(RecalcTrigger,TriggerON)),NA())</f>
        <v>-2.2678859446401134E-3</v>
      </c>
      <c r="H447" s="42">
        <f>_xll.qlCalendarAdvance(Calendar,$H446,B447,"f",FALSE)</f>
        <v>42986</v>
      </c>
      <c r="I447" s="177">
        <f>_xll.qlInterestRateIndexValueDate(Index1M,$H447)</f>
        <v>42990</v>
      </c>
      <c r="J447" s="182">
        <f>IFERROR(_xll.qlIndexFixing(Index1M,$H447,TRUE,_xll.ohTrigger(RecalcTrigger,Trigger1M)),NA())</f>
        <v>-2.1038755724700486E-3</v>
      </c>
      <c r="K447" s="44">
        <f>IFERROR(_xll.qlIndexFixing(Index3M,H447,TRUE,_xll.ohTrigger(RecalcTrigger,Trigger3M)),NA())</f>
        <v>-9.6731747225341517E-4</v>
      </c>
      <c r="L447" s="44">
        <f>IFERROR(_xll.qlIndexFixing(Index6M,$H447,TRUE,_xll.ohTrigger(RecalcTrigger,Trigger6M)),NA())</f>
        <v>4.1749990093076353E-4</v>
      </c>
      <c r="M447" s="183">
        <f>IFERROR(_xll.qlIndexFixing(Index1Y,$H447,TRUE,_xll.ohTrigger(RecalcTrigger,Trigger1Y)),NA())</f>
        <v>2.3475804905505613E-3</v>
      </c>
      <c r="N447" s="182">
        <f>IFERROR(_xll.qlIndexFixing(ONIndex1M,I447,TRUE,_xll.ohTrigger(RecalcTrigger,Trigger1M)),NA())</f>
        <v>-2.1521488646802922E-3</v>
      </c>
      <c r="O447" s="44">
        <f>IFERROR(_xll.qlIndexFixing(ONIndex3M,I447,TRUE,_xll.ohTrigger(RecalcTrigger,Trigger3M)),NA())</f>
        <v>-1.1794026387512702E-3</v>
      </c>
      <c r="P447" s="44">
        <f>IFERROR(_xll.qlIndexFixing(ONIndex6M,I447,TRUE,_xll.ohTrigger(RecalcTrigger,Trigger6M)),NA())</f>
        <v>-7.933093126410995E-5</v>
      </c>
      <c r="Q447" s="183">
        <f>IFERROR(_xll.qlIndexFixing(ONIndex1Y,I447,TRUE,_xll.ohTrigger(RecalcTrigger,Trigger1Y)),NA())</f>
        <v>1.1451969079434576E-3</v>
      </c>
    </row>
    <row r="448" spans="2:17" x14ac:dyDescent="0.2">
      <c r="B448" s="39" t="s">
        <v>17</v>
      </c>
      <c r="D448" s="42">
        <f>_xll.qlCalendarAdvance(Calendar,$D447,B448,"f",FALSE)</f>
        <v>42989</v>
      </c>
      <c r="E448" s="177">
        <f>_xll.qlInterestRateIndexValueDate(IndexON,D448)</f>
        <v>42989</v>
      </c>
      <c r="F448" s="193">
        <f>IFERROR(_xll.qlIndexFixing(IndexON,D448,TRUE,_xll.ohTrigger(RecalcTrigger,TriggerON)),NA())</f>
        <v>-2.2609992468280993E-3</v>
      </c>
      <c r="H448" s="42">
        <f>_xll.qlCalendarAdvance(Calendar,$H447,B448,"f",FALSE)</f>
        <v>42989</v>
      </c>
      <c r="I448" s="177">
        <f>_xll.qlInterestRateIndexValueDate(Index1M,$H448)</f>
        <v>42991</v>
      </c>
      <c r="J448" s="182">
        <f>IFERROR(_xll.qlIndexFixing(Index1M,$H448,TRUE,_xll.ohTrigger(RecalcTrigger,Trigger1M)),NA())</f>
        <v>-2.0999944481641108E-3</v>
      </c>
      <c r="K448" s="44">
        <f>IFERROR(_xll.qlIndexFixing(Index3M,H448,TRUE,_xll.ohTrigger(RecalcTrigger,Trigger3M)),NA())</f>
        <v>-9.6210092816397539E-4</v>
      </c>
      <c r="L448" s="44">
        <f>IFERROR(_xll.qlIndexFixing(Index6M,$H448,TRUE,_xll.ohTrigger(RecalcTrigger,Trigger6M)),NA())</f>
        <v>4.2361519403007376E-4</v>
      </c>
      <c r="M448" s="183">
        <f>IFERROR(_xll.qlIndexFixing(Index1Y,$H448,TRUE,_xll.ohTrigger(RecalcTrigger,Trigger1Y)),NA())</f>
        <v>2.3551620153411043E-3</v>
      </c>
      <c r="N448" s="182">
        <f>IFERROR(_xll.qlIndexFixing(ONIndex1M,I448,TRUE,_xll.ohTrigger(RecalcTrigger,Trigger1M)),NA())</f>
        <v>-2.1445900119232419E-3</v>
      </c>
      <c r="O448" s="44">
        <f>IFERROR(_xll.qlIndexFixing(ONIndex3M,I448,TRUE,_xll.ohTrigger(RecalcTrigger,Trigger3M)),NA())</f>
        <v>-1.1707063627186542E-3</v>
      </c>
      <c r="P448" s="44">
        <f>IFERROR(_xll.qlIndexFixing(ONIndex6M,I448,TRUE,_xll.ohTrigger(RecalcTrigger,Trigger6M)),NA())</f>
        <v>-3.5426881468403337E-5</v>
      </c>
      <c r="Q448" s="183">
        <f>IFERROR(_xll.qlIndexFixing(ONIndex1Y,I448,TRUE,_xll.ohTrigger(RecalcTrigger,Trigger1Y)),NA())</f>
        <v>1.1697297974766485E-3</v>
      </c>
    </row>
    <row r="449" spans="2:17" x14ac:dyDescent="0.2">
      <c r="B449" s="39" t="s">
        <v>17</v>
      </c>
      <c r="D449" s="42">
        <f>_xll.qlCalendarAdvance(Calendar,$D448,B449,"f",FALSE)</f>
        <v>42990</v>
      </c>
      <c r="E449" s="177">
        <f>_xll.qlInterestRateIndexValueDate(IndexON,D449)</f>
        <v>42990</v>
      </c>
      <c r="F449" s="193">
        <f>IFERROR(_xll.qlIndexFixing(IndexON,D449,TRUE,_xll.ohTrigger(RecalcTrigger,TriggerON)),NA())</f>
        <v>-2.2575697764803948E-3</v>
      </c>
      <c r="H449" s="42">
        <f>_xll.qlCalendarAdvance(Calendar,$H448,B449,"f",FALSE)</f>
        <v>42990</v>
      </c>
      <c r="I449" s="177">
        <f>_xll.qlInterestRateIndexValueDate(Index1M,$H449)</f>
        <v>42992</v>
      </c>
      <c r="J449" s="182">
        <f>IFERROR(_xll.qlIndexFixing(Index1M,$H449,TRUE,_xll.ohTrigger(RecalcTrigger,Trigger1M)),NA())</f>
        <v>-2.0921455865091643E-3</v>
      </c>
      <c r="K449" s="44">
        <f>IFERROR(_xll.qlIndexFixing(Index3M,H449,TRUE,_xll.ohTrigger(RecalcTrigger,Trigger3M)),NA())</f>
        <v>-9.5686346413622659E-4</v>
      </c>
      <c r="L449" s="44">
        <f>IFERROR(_xll.qlIndexFixing(Index6M,$H449,TRUE,_xll.ohTrigger(RecalcTrigger,Trigger6M)),NA())</f>
        <v>4.2967013207450742E-4</v>
      </c>
      <c r="M449" s="183">
        <f>IFERROR(_xll.qlIndexFixing(Index1Y,$H449,TRUE,_xll.ohTrigger(RecalcTrigger,Trigger1Y)),NA())</f>
        <v>2.3627372604241533E-3</v>
      </c>
      <c r="N449" s="182">
        <f>IFERROR(_xll.qlIndexFixing(ONIndex1M,I449,TRUE,_xll.ohTrigger(RecalcTrigger,Trigger1M)),NA())</f>
        <v>-2.1370256575536928E-3</v>
      </c>
      <c r="O449" s="44">
        <f>IFERROR(_xll.qlIndexFixing(ONIndex3M,I449,TRUE,_xll.ohTrigger(RecalcTrigger,Trigger3M)),NA())</f>
        <v>-1.1619400773543731E-3</v>
      </c>
      <c r="P449" s="44">
        <f>IFERROR(_xll.qlIndexFixing(ONIndex6M,I449,TRUE,_xll.ohTrigger(RecalcTrigger,Trigger6M)),NA())</f>
        <v>1.2475365780417746E-5</v>
      </c>
      <c r="Q449" s="183">
        <f>IFERROR(_xll.qlIndexFixing(ONIndex1Y,I449,TRUE,_xll.ohTrigger(RecalcTrigger,Trigger1Y)),NA())</f>
        <v>1.1951048916092333E-3</v>
      </c>
    </row>
    <row r="450" spans="2:17" x14ac:dyDescent="0.2">
      <c r="B450" s="39" t="s">
        <v>17</v>
      </c>
      <c r="D450" s="42">
        <f>_xll.qlCalendarAdvance(Calendar,$D449,B450,"f",FALSE)</f>
        <v>42991</v>
      </c>
      <c r="E450" s="177">
        <f>_xll.qlInterestRateIndexValueDate(IndexON,D450)</f>
        <v>42991</v>
      </c>
      <c r="F450" s="193">
        <f>IFERROR(_xll.qlIndexFixing(IndexON,D450,TRUE,_xll.ohTrigger(RecalcTrigger,TriggerON)),NA())</f>
        <v>-2.2541531295550143E-3</v>
      </c>
      <c r="H450" s="42">
        <f>_xll.qlCalendarAdvance(Calendar,$H449,B450,"f",FALSE)</f>
        <v>42991</v>
      </c>
      <c r="I450" s="177">
        <f>_xll.qlInterestRateIndexValueDate(Index1M,$H450)</f>
        <v>42993</v>
      </c>
      <c r="J450" s="182">
        <f>IFERROR(_xll.qlIndexFixing(Index1M,$H450,TRUE,_xll.ohTrigger(RecalcTrigger,Trigger1M)),NA())</f>
        <v>-2.0902224926422712E-3</v>
      </c>
      <c r="K450" s="44">
        <f>IFERROR(_xll.qlIndexFixing(Index3M,H450,TRUE,_xll.ohTrigger(RecalcTrigger,Trigger3M)),NA())</f>
        <v>-9.5160509121012865E-4</v>
      </c>
      <c r="L450" s="44">
        <f>IFERROR(_xll.qlIndexFixing(Index6M,$H450,TRUE,_xll.ohTrigger(RecalcTrigger,Trigger6M)),NA())</f>
        <v>4.3565825916129085E-4</v>
      </c>
      <c r="M450" s="183">
        <f>IFERROR(_xll.qlIndexFixing(Index1Y,$H450,TRUE,_xll.ohTrigger(RecalcTrigger,Trigger1Y)),NA())</f>
        <v>2.3787746308229054E-3</v>
      </c>
      <c r="N450" s="182">
        <f>IFERROR(_xll.qlIndexFixing(ONIndex1M,I450,TRUE,_xll.ohTrigger(RecalcTrigger,Trigger1M)),NA())</f>
        <v>-2.1332216042813101E-3</v>
      </c>
      <c r="O450" s="44">
        <f>IFERROR(_xll.qlIndexFixing(ONIndex3M,I450,TRUE,_xll.ohTrigger(RecalcTrigger,Trigger3M)),NA())</f>
        <v>-1.1575160688748198E-3</v>
      </c>
      <c r="P450" s="44">
        <f>IFERROR(_xll.qlIndexFixing(ONIndex6M,I450,TRUE,_xll.ohTrigger(RecalcTrigger,Trigger6M)),NA())</f>
        <v>3.8442879279898534E-5</v>
      </c>
      <c r="Q450" s="183">
        <f>IFERROR(_xll.qlIndexFixing(ONIndex1Y,I450,TRUE,_xll.ohTrigger(RecalcTrigger,Trigger1Y)),NA())</f>
        <v>1.2082224464116109E-3</v>
      </c>
    </row>
    <row r="451" spans="2:17" x14ac:dyDescent="0.2">
      <c r="B451" s="39" t="s">
        <v>17</v>
      </c>
      <c r="D451" s="42">
        <f>_xll.qlCalendarAdvance(Calendar,$D450,B451,"f",FALSE)</f>
        <v>42992</v>
      </c>
      <c r="E451" s="177">
        <f>_xll.qlInterestRateIndexValueDate(IndexON,D451)</f>
        <v>42992</v>
      </c>
      <c r="F451" s="193">
        <f>IFERROR(_xll.qlIndexFixing(IndexON,D451,TRUE,_xll.ohTrigger(RecalcTrigger,TriggerON)),NA())</f>
        <v>-2.2507494465395794E-3</v>
      </c>
      <c r="H451" s="42">
        <f>_xll.qlCalendarAdvance(Calendar,$H450,B451,"f",FALSE)</f>
        <v>42992</v>
      </c>
      <c r="I451" s="177">
        <f>_xll.qlInterestRateIndexValueDate(Index1M,$H451)</f>
        <v>42996</v>
      </c>
      <c r="J451" s="182">
        <f>IFERROR(_xll.qlIndexFixing(Index1M,$H451,TRUE,_xll.ohTrigger(RecalcTrigger,Trigger1M)),NA())</f>
        <v>-2.0804520503374668E-3</v>
      </c>
      <c r="K451" s="44">
        <f>IFERROR(_xll.qlIndexFixing(Index3M,H451,TRUE,_xll.ohTrigger(RecalcTrigger,Trigger3M)),NA())</f>
        <v>-9.3570463387647636E-4</v>
      </c>
      <c r="L451" s="44">
        <f>IFERROR(_xll.qlIndexFixing(Index6M,$H451,TRUE,_xll.ohTrigger(RecalcTrigger,Trigger6M)),NA())</f>
        <v>4.5635980949890827E-4</v>
      </c>
      <c r="M451" s="183">
        <f>IFERROR(_xll.qlIndexFixing(Index1Y,$H451,TRUE,_xll.ohTrigger(RecalcTrigger,Trigger1Y)),NA())</f>
        <v>2.3929616386701414E-3</v>
      </c>
      <c r="N451" s="182">
        <f>IFERROR(_xll.qlIndexFixing(ONIndex1M,I451,TRUE,_xll.ohTrigger(RecalcTrigger,Trigger1M)),NA())</f>
        <v>-2.1294082810241477E-3</v>
      </c>
      <c r="O451" s="44">
        <f>IFERROR(_xll.qlIndexFixing(ONIndex3M,I451,TRUE,_xll.ohTrigger(RecalcTrigger,Trigger3M)),NA())</f>
        <v>-1.1530685929272977E-3</v>
      </c>
      <c r="P451" s="44">
        <f>IFERROR(_xll.qlIndexFixing(ONIndex6M,I451,TRUE,_xll.ohTrigger(RecalcTrigger,Trigger6M)),NA())</f>
        <v>6.5630597596566531E-5</v>
      </c>
      <c r="Q451" s="183">
        <f>IFERROR(_xll.qlIndexFixing(ONIndex1Y,I451,TRUE,_xll.ohTrigger(RecalcTrigger,Trigger1Y)),NA())</f>
        <v>1.2215987883656965E-3</v>
      </c>
    </row>
    <row r="452" spans="2:17" x14ac:dyDescent="0.2">
      <c r="B452" s="39" t="s">
        <v>17</v>
      </c>
      <c r="D452" s="42">
        <f>_xll.qlCalendarAdvance(Calendar,$D451,B452,"f",FALSE)</f>
        <v>42993</v>
      </c>
      <c r="E452" s="177">
        <f>_xll.qlInterestRateIndexValueDate(IndexON,D452)</f>
        <v>42993</v>
      </c>
      <c r="F452" s="193">
        <f>IFERROR(_xll.qlIndexFixing(IndexON,D452,TRUE,_xll.ohTrigger(RecalcTrigger,TriggerON)),NA())</f>
        <v>-2.2439720071165681E-3</v>
      </c>
      <c r="H452" s="42">
        <f>_xll.qlCalendarAdvance(Calendar,$H451,B452,"f",FALSE)</f>
        <v>42993</v>
      </c>
      <c r="I452" s="177">
        <f>_xll.qlInterestRateIndexValueDate(Index1M,$H452)</f>
        <v>42997</v>
      </c>
      <c r="J452" s="182">
        <f>IFERROR(_xll.qlIndexFixing(Index1M,$H452,TRUE,_xll.ohTrigger(RecalcTrigger,Trigger1M)),NA())</f>
        <v>-2.0765163230267447E-3</v>
      </c>
      <c r="K452" s="44">
        <f>IFERROR(_xll.qlIndexFixing(Index3M,H452,TRUE,_xll.ohTrigger(RecalcTrigger,Trigger3M)),NA())</f>
        <v>-9.3036274164857427E-4</v>
      </c>
      <c r="L452" s="44">
        <f>IFERROR(_xll.qlIndexFixing(Index6M,$H452,TRUE,_xll.ohTrigger(RecalcTrigger,Trigger6M)),NA())</f>
        <v>4.588121938406792E-4</v>
      </c>
      <c r="M452" s="183">
        <f>IFERROR(_xll.qlIndexFixing(Index1Y,$H452,TRUE,_xll.ohTrigger(RecalcTrigger,Trigger1Y)),NA())</f>
        <v>2.4004950993788739E-3</v>
      </c>
      <c r="N452" s="182">
        <f>IFERROR(_xll.qlIndexFixing(ONIndex1M,I452,TRUE,_xll.ohTrigger(RecalcTrigger,Trigger1M)),NA())</f>
        <v>-2.1255857033697367E-3</v>
      </c>
      <c r="O452" s="44">
        <f>IFERROR(_xll.qlIndexFixing(ONIndex3M,I452,TRUE,_xll.ohTrigger(RecalcTrigger,Trigger3M)),NA())</f>
        <v>-1.1485983007109013E-3</v>
      </c>
      <c r="P452" s="44">
        <f>IFERROR(_xll.qlIndexFixing(ONIndex6M,I452,TRUE,_xll.ohTrigger(RecalcTrigger,Trigger6M)),NA())</f>
        <v>9.3618044196830397E-5</v>
      </c>
      <c r="Q452" s="183">
        <f>IFERROR(_xll.qlIndexFixing(ONIndex1Y,I452,TRUE,_xll.ohTrigger(RecalcTrigger,Trigger1Y)),NA())</f>
        <v>1.235127020260407E-3</v>
      </c>
    </row>
    <row r="453" spans="2:17" x14ac:dyDescent="0.2">
      <c r="B453" s="39" t="s">
        <v>17</v>
      </c>
      <c r="D453" s="42">
        <f>_xll.qlCalendarAdvance(Calendar,$D452,B453,"f",FALSE)</f>
        <v>42996</v>
      </c>
      <c r="E453" s="177">
        <f>_xll.qlInterestRateIndexValueDate(IndexON,D453)</f>
        <v>42996</v>
      </c>
      <c r="F453" s="193">
        <f>IFERROR(_xll.qlIndexFixing(IndexON,D453,TRUE,_xll.ohTrigger(RecalcTrigger,TriggerON)),NA())</f>
        <v>-2.237267157934042E-3</v>
      </c>
      <c r="H453" s="42">
        <f>_xll.qlCalendarAdvance(Calendar,$H452,B453,"f",FALSE)</f>
        <v>42996</v>
      </c>
      <c r="I453" s="177">
        <f>_xll.qlInterestRateIndexValueDate(Index1M,$H453)</f>
        <v>42998</v>
      </c>
      <c r="J453" s="182">
        <f>IFERROR(_xll.qlIndexFixing(Index1M,$H453,TRUE,_xll.ohTrigger(RecalcTrigger,Trigger1M)),NA())</f>
        <v>-2.0725715489660068E-3</v>
      </c>
      <c r="K453" s="44">
        <f>IFERROR(_xll.qlIndexFixing(Index3M,H453,TRUE,_xll.ohTrigger(RecalcTrigger,Trigger3M)),NA())</f>
        <v>-9.2500000012651299E-4</v>
      </c>
      <c r="L453" s="44">
        <f>IFERROR(_xll.qlIndexFixing(Index6M,$H453,TRUE,_xll.ohTrigger(RecalcTrigger,Trigger6M)),NA())</f>
        <v>4.6436808160202581E-4</v>
      </c>
      <c r="M453" s="183">
        <f>IFERROR(_xll.qlIndexFixing(Index1Y,$H453,TRUE,_xll.ohTrigger(RecalcTrigger,Trigger1Y)),NA())</f>
        <v>2.4080181003812997E-3</v>
      </c>
      <c r="N453" s="182">
        <f>IFERROR(_xll.qlIndexFixing(ONIndex1M,I453,TRUE,_xll.ohTrigger(RecalcTrigger,Trigger1M)),NA())</f>
        <v>-2.1178973166424697E-3</v>
      </c>
      <c r="O453" s="44">
        <f>IFERROR(_xll.qlIndexFixing(ONIndex3M,I453,TRUE,_xll.ohTrigger(RecalcTrigger,Trigger3M)),NA())</f>
        <v>-1.1395882568665527E-3</v>
      </c>
      <c r="P453" s="44">
        <f>IFERROR(_xll.qlIndexFixing(ONIndex6M,I453,TRUE,_xll.ohTrigger(RecalcTrigger,Trigger6M)),NA())</f>
        <v>1.4598225516415653E-4</v>
      </c>
      <c r="Q453" s="183">
        <f>IFERROR(_xll.qlIndexFixing(ONIndex1Y,I453,TRUE,_xll.ohTrigger(RecalcTrigger,Trigger1Y)),NA())</f>
        <v>1.2611031814291351E-3</v>
      </c>
    </row>
    <row r="454" spans="2:17" x14ac:dyDescent="0.2">
      <c r="B454" s="39" t="s">
        <v>17</v>
      </c>
      <c r="D454" s="42">
        <f>_xll.qlCalendarAdvance(Calendar,$D453,B454,"f",FALSE)</f>
        <v>42997</v>
      </c>
      <c r="E454" s="177">
        <f>_xll.qlInterestRateIndexValueDate(IndexON,D454)</f>
        <v>42997</v>
      </c>
      <c r="F454" s="193">
        <f>IFERROR(_xll.qlIndexFixing(IndexON,D454,TRUE,_xll.ohTrigger(RecalcTrigger,TriggerON)),NA())</f>
        <v>-2.233930397945727E-3</v>
      </c>
      <c r="H454" s="42">
        <f>_xll.qlCalendarAdvance(Calendar,$H453,B454,"f",FALSE)</f>
        <v>42997</v>
      </c>
      <c r="I454" s="177">
        <f>_xll.qlInterestRateIndexValueDate(Index1M,$H454)</f>
        <v>42999</v>
      </c>
      <c r="J454" s="182">
        <f>IFERROR(_xll.qlIndexFixing(Index1M,$H454,TRUE,_xll.ohTrigger(RecalcTrigger,Trigger1M)),NA())</f>
        <v>-2.0645965841635527E-3</v>
      </c>
      <c r="K454" s="44">
        <f>IFERROR(_xll.qlIndexFixing(Index3M,H454,TRUE,_xll.ohTrigger(RecalcTrigger,Trigger3M)),NA())</f>
        <v>-9.1961645280121758E-4</v>
      </c>
      <c r="L454" s="44">
        <f>IFERROR(_xll.qlIndexFixing(Index6M,$H454,TRUE,_xll.ohTrigger(RecalcTrigger,Trigger6M)),NA())</f>
        <v>4.6981761542556108E-4</v>
      </c>
      <c r="M454" s="183">
        <f>IFERROR(_xll.qlIndexFixing(Index1Y,$H454,TRUE,_xll.ohTrigger(RecalcTrigger,Trigger1Y)),NA())</f>
        <v>2.4155299321792054E-3</v>
      </c>
      <c r="N454" s="182">
        <f>IFERROR(_xll.qlIndexFixing(ONIndex1M,I454,TRUE,_xll.ohTrigger(RecalcTrigger,Trigger1M)),NA())</f>
        <v>-2.1102031548947409E-3</v>
      </c>
      <c r="O454" s="44">
        <f>IFERROR(_xll.qlIndexFixing(ONIndex3M,I454,TRUE,_xll.ohTrigger(RecalcTrigger,Trigger3M)),NA())</f>
        <v>-1.130520826593262E-3</v>
      </c>
      <c r="P454" s="44">
        <f>IFERROR(_xll.qlIndexFixing(ONIndex6M,I454,TRUE,_xll.ohTrigger(RecalcTrigger,Trigger6M)),NA())</f>
        <v>1.9383805208939009E-4</v>
      </c>
      <c r="Q454" s="183">
        <f>IFERROR(_xll.qlIndexFixing(ONIndex1Y,I454,TRUE,_xll.ohTrigger(RecalcTrigger,Trigger1Y)),NA())</f>
        <v>1.2857562610602002E-3</v>
      </c>
    </row>
    <row r="455" spans="2:17" x14ac:dyDescent="0.2">
      <c r="B455" s="39" t="s">
        <v>17</v>
      </c>
      <c r="D455" s="42">
        <f>_xll.qlCalendarAdvance(Calendar,$D454,B455,"f",FALSE)</f>
        <v>42998</v>
      </c>
      <c r="E455" s="177">
        <f>_xll.qlInterestRateIndexValueDate(IndexON,D455)</f>
        <v>42998</v>
      </c>
      <c r="F455" s="193">
        <f>IFERROR(_xll.qlIndexFixing(IndexON,D455,TRUE,_xll.ohTrigger(RecalcTrigger,TriggerON)),NA())</f>
        <v>-2.2306074433142697E-3</v>
      </c>
      <c r="H455" s="42">
        <f>_xll.qlCalendarAdvance(Calendar,$H454,B455,"f",FALSE)</f>
        <v>42998</v>
      </c>
      <c r="I455" s="177">
        <f>_xll.qlInterestRateIndexValueDate(Index1M,$H455)</f>
        <v>43000</v>
      </c>
      <c r="J455" s="182">
        <f>IFERROR(_xll.qlIndexFixing(Index1M,$H455,TRUE,_xll.ohTrigger(RecalcTrigger,Trigger1M)),NA())</f>
        <v>-2.0626413718911035E-3</v>
      </c>
      <c r="K455" s="44">
        <f>IFERROR(_xll.qlIndexFixing(Index3M,H455,TRUE,_xll.ohTrigger(RecalcTrigger,Trigger3M)),NA())</f>
        <v>-9.1421225873490196E-4</v>
      </c>
      <c r="L455" s="44">
        <f>IFERROR(_xll.qlIndexFixing(Index6M,$H455,TRUE,_xll.ohTrigger(RecalcTrigger,Trigger6M)),NA())</f>
        <v>4.7515643208636567E-4</v>
      </c>
      <c r="M455" s="183">
        <f>IFERROR(_xll.qlIndexFixing(Index1Y,$H455,TRUE,_xll.ohTrigger(RecalcTrigger,Trigger1Y)),NA())</f>
        <v>2.4315682841006088E-3</v>
      </c>
      <c r="N455" s="182">
        <f>IFERROR(_xll.qlIndexFixing(ONIndex1M,I455,TRUE,_xll.ohTrigger(RecalcTrigger,Trigger1M)),NA())</f>
        <v>-2.1063345352301255E-3</v>
      </c>
      <c r="O455" s="44">
        <f>IFERROR(_xll.qlIndexFixing(ONIndex3M,I455,TRUE,_xll.ohTrigger(RecalcTrigger,Trigger3M)),NA())</f>
        <v>-1.1259529232976462E-3</v>
      </c>
      <c r="P455" s="44">
        <f>IFERROR(_xll.qlIndexFixing(ONIndex6M,I455,TRUE,_xll.ohTrigger(RecalcTrigger,Trigger6M)),NA())</f>
        <v>2.1548911143476346E-4</v>
      </c>
      <c r="Q455" s="183">
        <f>IFERROR(_xll.qlIndexFixing(ONIndex1Y,I455,TRUE,_xll.ohTrigger(RecalcTrigger,Trigger1Y)),NA())</f>
        <v>1.2974209648231039E-3</v>
      </c>
    </row>
    <row r="456" spans="2:17" x14ac:dyDescent="0.2">
      <c r="B456" s="39" t="s">
        <v>17</v>
      </c>
      <c r="D456" s="42">
        <f>_xll.qlCalendarAdvance(Calendar,$D455,B456,"f",FALSE)</f>
        <v>42999</v>
      </c>
      <c r="E456" s="177">
        <f>_xll.qlInterestRateIndexValueDate(IndexON,D456)</f>
        <v>42999</v>
      </c>
      <c r="F456" s="193">
        <f>IFERROR(_xll.qlIndexFixing(IndexON,D456,TRUE,_xll.ohTrigger(RecalcTrigger,TriggerON)),NA())</f>
        <v>-2.2272932815692315E-3</v>
      </c>
      <c r="H456" s="42">
        <f>_xll.qlCalendarAdvance(Calendar,$H455,B456,"f",FALSE)</f>
        <v>42999</v>
      </c>
      <c r="I456" s="177">
        <f>_xll.qlInterestRateIndexValueDate(Index1M,$H456)</f>
        <v>43003</v>
      </c>
      <c r="J456" s="182">
        <f>IFERROR(_xll.qlIndexFixing(Index1M,$H456,TRUE,_xll.ohTrigger(RecalcTrigger,Trigger1M)),NA())</f>
        <v>-2.0527125150633374E-3</v>
      </c>
      <c r="K456" s="44">
        <f>IFERROR(_xll.qlIndexFixing(Index3M,H456,TRUE,_xll.ohTrigger(RecalcTrigger,Trigger3M)),NA())</f>
        <v>-8.9207189470202712E-4</v>
      </c>
      <c r="L456" s="44">
        <f>IFERROR(_xll.qlIndexFixing(Index6M,$H456,TRUE,_xll.ohTrigger(RecalcTrigger,Trigger6M)),NA())</f>
        <v>4.9387294357885689E-4</v>
      </c>
      <c r="M456" s="183">
        <f>IFERROR(_xll.qlIndexFixing(Index1Y,$H456,TRUE,_xll.ohTrigger(RecalcTrigger,Trigger1Y)),NA())</f>
        <v>2.4454703533744438E-3</v>
      </c>
      <c r="N456" s="182">
        <f>IFERROR(_xll.qlIndexFixing(ONIndex1M,I456,TRUE,_xll.ohTrigger(RecalcTrigger,Trigger1M)),NA())</f>
        <v>-2.1024567533345362E-3</v>
      </c>
      <c r="O456" s="44">
        <f>IFERROR(_xll.qlIndexFixing(ONIndex3M,I456,TRUE,_xll.ohTrigger(RecalcTrigger,Trigger3M)),NA())</f>
        <v>-1.1213655391850708E-3</v>
      </c>
      <c r="P456" s="44">
        <f>IFERROR(_xll.qlIndexFixing(ONIndex6M,I456,TRUE,_xll.ohTrigger(RecalcTrigger,Trigger6M)),NA())</f>
        <v>2.357604173486294E-4</v>
      </c>
      <c r="Q456" s="183">
        <f>IFERROR(_xll.qlIndexFixing(ONIndex1Y,I456,TRUE,_xll.ohTrigger(RecalcTrigger,Trigger1Y)),NA())</f>
        <v>1.3086830887765188E-3</v>
      </c>
    </row>
    <row r="457" spans="2:17" x14ac:dyDescent="0.2">
      <c r="B457" s="39" t="s">
        <v>17</v>
      </c>
      <c r="D457" s="42">
        <f>_xll.qlCalendarAdvance(Calendar,$D456,B457,"f",FALSE)</f>
        <v>43000</v>
      </c>
      <c r="E457" s="177">
        <f>_xll.qlInterestRateIndexValueDate(IndexON,D457)</f>
        <v>43000</v>
      </c>
      <c r="F457" s="193">
        <f>IFERROR(_xll.qlIndexFixing(IndexON,D457,TRUE,_xll.ohTrigger(RecalcTrigger,TriggerON)),NA())</f>
        <v>-2.2206051865714116E-3</v>
      </c>
      <c r="H457" s="42">
        <f>_xll.qlCalendarAdvance(Calendar,$H456,B457,"f",FALSE)</f>
        <v>43000</v>
      </c>
      <c r="I457" s="177">
        <f>_xll.qlInterestRateIndexValueDate(Index1M,$H457)</f>
        <v>43004</v>
      </c>
      <c r="J457" s="182">
        <f>IFERROR(_xll.qlIndexFixing(Index1M,$H457,TRUE,_xll.ohTrigger(RecalcTrigger,Trigger1M)),NA())</f>
        <v>-2.0487137830684787E-3</v>
      </c>
      <c r="K457" s="44">
        <f>IFERROR(_xll.qlIndexFixing(Index3M,H457,TRUE,_xll.ohTrigger(RecalcTrigger,Trigger3M)),NA())</f>
        <v>-8.8948285176056012E-4</v>
      </c>
      <c r="L457" s="44">
        <f>IFERROR(_xll.qlIndexFixing(Index6M,$H457,TRUE,_xll.ohTrigger(RecalcTrigger,Trigger6M)),NA())</f>
        <v>4.9553032809974105E-4</v>
      </c>
      <c r="M457" s="183">
        <f>IFERROR(_xll.qlIndexFixing(Index1Y,$H457,TRUE,_xll.ohTrigger(RecalcTrigger,Trigger1Y)),NA())</f>
        <v>2.4529338353986305E-3</v>
      </c>
      <c r="N457" s="182">
        <f>IFERROR(_xll.qlIndexFixing(ONIndex1M,I457,TRUE,_xll.ohTrigger(RecalcTrigger,Trigger1M)),NA())</f>
        <v>-2.09856982447576E-3</v>
      </c>
      <c r="O457" s="44">
        <f>IFERROR(_xll.qlIndexFixing(ONIndex3M,I457,TRUE,_xll.ohTrigger(RecalcTrigger,Trigger3M)),NA())</f>
        <v>-1.1167586408422636E-3</v>
      </c>
      <c r="P457" s="44">
        <f>IFERROR(_xll.qlIndexFixing(ONIndex6M,I457,TRUE,_xll.ohTrigger(RecalcTrigger,Trigger6M)),NA())</f>
        <v>2.5464288222032394E-4</v>
      </c>
      <c r="Q457" s="183">
        <f>IFERROR(_xll.qlIndexFixing(ONIndex1Y,I457,TRUE,_xll.ohTrigger(RecalcTrigger,Trigger1Y)),NA())</f>
        <v>1.3195398641752121E-3</v>
      </c>
    </row>
    <row r="458" spans="2:17" x14ac:dyDescent="0.2">
      <c r="B458" s="39" t="s">
        <v>17</v>
      </c>
      <c r="D458" s="42">
        <f>_xll.qlCalendarAdvance(Calendar,$D457,B458,"f",FALSE)</f>
        <v>43003</v>
      </c>
      <c r="E458" s="177">
        <f>_xll.qlInterestRateIndexValueDate(IndexON,D458)</f>
        <v>43003</v>
      </c>
      <c r="F458" s="193">
        <f>IFERROR(_xll.qlIndexFixing(IndexON,D458,TRUE,_xll.ohTrigger(RecalcTrigger,TriggerON)),NA())</f>
        <v>-2.2138878817390406E-3</v>
      </c>
      <c r="H458" s="42">
        <f>_xll.qlCalendarAdvance(Calendar,$H457,B458,"f",FALSE)</f>
        <v>43003</v>
      </c>
      <c r="I458" s="177">
        <f>_xll.qlInterestRateIndexValueDate(Index1M,$H458)</f>
        <v>43005</v>
      </c>
      <c r="J458" s="182">
        <f>IFERROR(_xll.qlIndexFixing(Index1M,$H458,TRUE,_xll.ohTrigger(RecalcTrigger,Trigger1M)),NA())</f>
        <v>-2.0447061118442633E-3</v>
      </c>
      <c r="K458" s="44">
        <f>IFERROR(_xll.qlIndexFixing(Index3M,H458,TRUE,_xll.ohTrigger(RecalcTrigger,Trigger3M)),NA())</f>
        <v>-8.868870534157918E-4</v>
      </c>
      <c r="L458" s="44">
        <f>IFERROR(_xll.qlIndexFixing(Index6M,$H458,TRUE,_xll.ohTrigger(RecalcTrigger,Trigger6M)),NA())</f>
        <v>5.0041623453277086E-4</v>
      </c>
      <c r="M458" s="183">
        <f>IFERROR(_xll.qlIndexFixing(Index1Y,$H458,TRUE,_xll.ohTrigger(RecalcTrigger,Trigger1Y)),NA())</f>
        <v>2.4603908541654907E-3</v>
      </c>
      <c r="N458" s="182">
        <f>IFERROR(_xll.qlIndexFixing(ONIndex1M,I458,TRUE,_xll.ohTrigger(RecalcTrigger,Trigger1M)),NA())</f>
        <v>-2.0907534113989712E-3</v>
      </c>
      <c r="O458" s="44">
        <f>IFERROR(_xll.qlIndexFixing(ONIndex3M,I458,TRUE,_xll.ohTrigger(RecalcTrigger,Trigger3M)),NA())</f>
        <v>-1.1074762214091649E-3</v>
      </c>
      <c r="P458" s="44">
        <f>IFERROR(_xll.qlIndexFixing(ONIndex6M,I458,TRUE,_xll.ohTrigger(RecalcTrigger,Trigger6M)),NA())</f>
        <v>2.8773313017538271E-4</v>
      </c>
      <c r="Q458" s="183">
        <f>IFERROR(_xll.qlIndexFixing(ONIndex1Y,I458,TRUE,_xll.ohTrigger(RecalcTrigger,Trigger1Y)),NA())</f>
        <v>1.3398933973274296E-3</v>
      </c>
    </row>
    <row r="459" spans="2:17" x14ac:dyDescent="0.2">
      <c r="B459" s="39" t="s">
        <v>17</v>
      </c>
      <c r="D459" s="42">
        <f>_xll.qlCalendarAdvance(Calendar,$D458,B459,"f",FALSE)</f>
        <v>43004</v>
      </c>
      <c r="E459" s="177">
        <f>_xll.qlInterestRateIndexValueDate(IndexON,D459)</f>
        <v>43004</v>
      </c>
      <c r="F459" s="193">
        <f>IFERROR(_xll.qlIndexFixing(IndexON,D459,TRUE,_xll.ohTrigger(RecalcTrigger,TriggerON)),NA())</f>
        <v>-2.2104939492439968E-3</v>
      </c>
      <c r="H459" s="42">
        <f>_xll.qlCalendarAdvance(Calendar,$H458,B459,"f",FALSE)</f>
        <v>43004</v>
      </c>
      <c r="I459" s="177">
        <f>_xll.qlInterestRateIndexValueDate(Index1M,$H459)</f>
        <v>43006</v>
      </c>
      <c r="J459" s="182">
        <f>IFERROR(_xll.qlIndexFixing(Index1M,$H459,TRUE,_xll.ohTrigger(RecalcTrigger,Trigger1M)),NA())</f>
        <v>-2.0366065498370056E-3</v>
      </c>
      <c r="K459" s="44">
        <f>IFERROR(_xll.qlIndexFixing(Index3M,H459,TRUE,_xll.ohTrigger(RecalcTrigger,Trigger3M)),NA())</f>
        <v>-8.8136224931630665E-4</v>
      </c>
      <c r="L459" s="44">
        <f>IFERROR(_xll.qlIndexFixing(Index6M,$H459,TRUE,_xll.ohTrigger(RecalcTrigger,Trigger6M)),NA())</f>
        <v>5.0523439943275469E-4</v>
      </c>
      <c r="M459" s="183">
        <f>IFERROR(_xll.qlIndexFixing(Index1Y,$H459,TRUE,_xll.ohTrigger(RecalcTrigger,Trigger1Y)),NA())</f>
        <v>2.4678425158474928E-3</v>
      </c>
      <c r="N459" s="182">
        <f>IFERROR(_xll.qlIndexFixing(ONIndex1M,I459,TRUE,_xll.ohTrigger(RecalcTrigger,Trigger1M)),NA())</f>
        <v>-2.082930947282513E-3</v>
      </c>
      <c r="O459" s="44">
        <f>IFERROR(_xll.qlIndexFixing(ONIndex3M,I459,TRUE,_xll.ohTrigger(RecalcTrigger,Trigger3M)),NA())</f>
        <v>-1.098135232906472E-3</v>
      </c>
      <c r="P459" s="44">
        <f>IFERROR(_xll.qlIndexFixing(ONIndex6M,I459,TRUE,_xll.ohTrigger(RecalcTrigger,Trigger6M)),NA())</f>
        <v>3.1610256764125211E-4</v>
      </c>
      <c r="Q459" s="183">
        <f>IFERROR(_xll.qlIndexFixing(ONIndex1Y,I459,TRUE,_xll.ohTrigger(RecalcTrigger,Trigger1Y)),NA())</f>
        <v>1.3588581088352925E-3</v>
      </c>
    </row>
    <row r="460" spans="2:17" x14ac:dyDescent="0.2">
      <c r="B460" s="39" t="s">
        <v>17</v>
      </c>
      <c r="D460" s="42">
        <f>_xll.qlCalendarAdvance(Calendar,$D459,B460,"f",FALSE)</f>
        <v>43005</v>
      </c>
      <c r="E460" s="177">
        <f>_xll.qlInterestRateIndexValueDate(IndexON,D460)</f>
        <v>43005</v>
      </c>
      <c r="F460" s="193">
        <f>IFERROR(_xll.qlIndexFixing(IndexON,D460,TRUE,_xll.ohTrigger(RecalcTrigger,TriggerON)),NA())</f>
        <v>-2.2070828810161203E-3</v>
      </c>
      <c r="H460" s="42">
        <f>_xll.qlCalendarAdvance(Calendar,$H459,B460,"f",FALSE)</f>
        <v>43005</v>
      </c>
      <c r="I460" s="177">
        <f>_xll.qlInterestRateIndexValueDate(Index1M,$H460)</f>
        <v>43007</v>
      </c>
      <c r="J460" s="182">
        <f>IFERROR(_xll.qlIndexFixing(Index1M,$H460,TRUE,_xll.ohTrigger(RecalcTrigger,Trigger1M)),NA())</f>
        <v>-2.0325722780541178E-3</v>
      </c>
      <c r="K460" s="44">
        <f>IFERROR(_xll.qlIndexFixing(Index3M,H460,TRUE,_xll.ohTrigger(RecalcTrigger,Trigger3M)),NA())</f>
        <v>-8.7581789022930215E-4</v>
      </c>
      <c r="L460" s="44">
        <f>IFERROR(_xll.qlIndexFixing(Index6M,$H460,TRUE,_xll.ohTrigger(RecalcTrigger,Trigger6M)),NA())</f>
        <v>5.0999255326965841E-4</v>
      </c>
      <c r="M460" s="183">
        <f>IFERROR(_xll.qlIndexFixing(Index1Y,$H460,TRUE,_xll.ohTrigger(RecalcTrigger,Trigger1Y)),NA())</f>
        <v>2.470988136330449E-3</v>
      </c>
      <c r="N460" s="182">
        <f>IFERROR(_xll.qlIndexFixing(ONIndex1M,I460,TRUE,_xll.ohTrigger(RecalcTrigger,Trigger1M)),NA())</f>
        <v>-2.0789985144631373E-3</v>
      </c>
      <c r="O460" s="44">
        <f>IFERROR(_xll.qlIndexFixing(ONIndex3M,I460,TRUE,_xll.ohTrigger(RecalcTrigger,Trigger3M)),NA())</f>
        <v>-1.0934302600951185E-3</v>
      </c>
      <c r="P460" s="44">
        <f>IFERROR(_xll.qlIndexFixing(ONIndex6M,I460,TRUE,_xll.ohTrigger(RecalcTrigger,Trigger6M)),NA())</f>
        <v>3.2790450562814044E-4</v>
      </c>
      <c r="Q460" s="183">
        <f>IFERROR(_xll.qlIndexFixing(ONIndex1Y,I460,TRUE,_xll.ohTrigger(RecalcTrigger,Trigger1Y)),NA())</f>
        <v>1.3676466125200903E-3</v>
      </c>
    </row>
    <row r="461" spans="2:17" x14ac:dyDescent="0.2">
      <c r="B461" s="39" t="s">
        <v>17</v>
      </c>
      <c r="D461" s="42">
        <f>_xll.qlCalendarAdvance(Calendar,$D460,B461,"f",FALSE)</f>
        <v>43006</v>
      </c>
      <c r="E461" s="177">
        <f>_xll.qlInterestRateIndexValueDate(IndexON,D461)</f>
        <v>43006</v>
      </c>
      <c r="F461" s="193">
        <f>IFERROR(_xll.qlIndexFixing(IndexON,D461,TRUE,_xll.ohTrigger(RecalcTrigger,TriggerON)),NA())</f>
        <v>-2.2036546252568456E-3</v>
      </c>
      <c r="H461" s="42">
        <f>_xll.qlCalendarAdvance(Calendar,$H460,B461,"f",FALSE)</f>
        <v>43006</v>
      </c>
      <c r="I461" s="177">
        <f>_xll.qlInterestRateIndexValueDate(Index1M,$H461)</f>
        <v>43010</v>
      </c>
      <c r="J461" s="182">
        <f>IFERROR(_xll.qlIndexFixing(Index1M,$H461,TRUE,_xll.ohTrigger(RecalcTrigger,Trigger1M)),NA())</f>
        <v>-2.0224766728792511E-3</v>
      </c>
      <c r="K461" s="44">
        <f>IFERROR(_xll.qlIndexFixing(Index3M,H461,TRUE,_xll.ohTrigger(RecalcTrigger,Trigger3M)),NA())</f>
        <v>-8.5610516458249815E-4</v>
      </c>
      <c r="L461" s="44">
        <f>IFERROR(_xll.qlIndexFixing(Index6M,$H461,TRUE,_xll.ohTrigger(RecalcTrigger,Trigger6M)),NA())</f>
        <v>5.3085048586079683E-4</v>
      </c>
      <c r="M461" s="183">
        <f>IFERROR(_xll.qlIndexFixing(Index1Y,$H461,TRUE,_xll.ohTrigger(RecalcTrigger,Trigger1Y)),NA())</f>
        <v>2.4976179781311049E-3</v>
      </c>
      <c r="N461" s="182">
        <f>IFERROR(_xll.qlIndexFixing(ONIndex1M,I461,TRUE,_xll.ohTrigger(RecalcTrigger,Trigger1M)),NA())</f>
        <v>-2.0750570268068813E-3</v>
      </c>
      <c r="O461" s="44">
        <f>IFERROR(_xll.qlIndexFixing(ONIndex3M,I461,TRUE,_xll.ohTrigger(RecalcTrigger,Trigger3M)),NA())</f>
        <v>-1.0887055717745397E-3</v>
      </c>
      <c r="P461" s="44">
        <f>IFERROR(_xll.qlIndexFixing(ONIndex6M,I461,TRUE,_xll.ohTrigger(RecalcTrigger,Trigger6M)),NA())</f>
        <v>3.3826307443085568E-4</v>
      </c>
      <c r="Q461" s="183">
        <f>IFERROR(_xll.qlIndexFixing(ONIndex1Y,I461,TRUE,_xll.ohTrigger(RecalcTrigger,Trigger1Y)),NA())</f>
        <v>1.3760131560580646E-3</v>
      </c>
    </row>
    <row r="462" spans="2:17" x14ac:dyDescent="0.2">
      <c r="B462" s="39" t="s">
        <v>17</v>
      </c>
      <c r="D462" s="42">
        <f>_xll.qlCalendarAdvance(Calendar,$D461,B462,"f",FALSE)</f>
        <v>43007</v>
      </c>
      <c r="E462" s="177">
        <f>_xll.qlInterestRateIndexValueDate(IndexON,D462)</f>
        <v>43007</v>
      </c>
      <c r="F462" s="193">
        <f>IFERROR(_xll.qlIndexFixing(IndexON,D462,TRUE,_xll.ohTrigger(RecalcTrigger,TriggerON)),NA())</f>
        <v>-2.1967271606149197E-3</v>
      </c>
      <c r="H462" s="42">
        <f>_xll.qlCalendarAdvance(Calendar,$H461,B462,"f",FALSE)</f>
        <v>43007</v>
      </c>
      <c r="I462" s="177">
        <f>_xll.qlInterestRateIndexValueDate(Index1M,$H462)</f>
        <v>43011</v>
      </c>
      <c r="J462" s="182">
        <f>IFERROR(_xll.qlIndexFixing(Index1M,$H462,TRUE,_xll.ohTrigger(RecalcTrigger,Trigger1M)),NA())</f>
        <v>-2.0184113328804197E-3</v>
      </c>
      <c r="K462" s="44">
        <f>IFERROR(_xll.qlIndexFixing(Index3M,H462,TRUE,_xll.ohTrigger(RecalcTrigger,Trigger3M)),NA())</f>
        <v>-8.504756223870481E-4</v>
      </c>
      <c r="L462" s="44">
        <f>IFERROR(_xll.qlIndexFixing(Index6M,$H462,TRUE,_xll.ohTrigger(RecalcTrigger,Trigger6M)),NA())</f>
        <v>5.3202995232184264E-4</v>
      </c>
      <c r="M462" s="183">
        <f>IFERROR(_xll.qlIndexFixing(Index1Y,$H462,TRUE,_xll.ohTrigger(RecalcTrigger,Trigger1Y)),NA())</f>
        <v>2.5050597099313138E-3</v>
      </c>
      <c r="N462" s="182">
        <f>IFERROR(_xll.qlIndexFixing(ONIndex1M,I462,TRUE,_xll.ohTrigger(RecalcTrigger,Trigger1M)),NA())</f>
        <v>-2.0711064999412443E-3</v>
      </c>
      <c r="O462" s="44">
        <f>IFERROR(_xll.qlIndexFixing(ONIndex3M,I462,TRUE,_xll.ohTrigger(RecalcTrigger,Trigger3M)),NA())</f>
        <v>-1.0839611346113998E-3</v>
      </c>
      <c r="P462" s="44">
        <f>IFERROR(_xll.qlIndexFixing(ONIndex6M,I462,TRUE,_xll.ohTrigger(RecalcTrigger,Trigger6M)),NA())</f>
        <v>3.4716918587918144E-4</v>
      </c>
      <c r="Q462" s="183">
        <f>IFERROR(_xll.qlIndexFixing(ONIndex1Y,I462,TRUE,_xll.ohTrigger(RecalcTrigger,Trigger1Y)),NA())</f>
        <v>1.3839549707039822E-3</v>
      </c>
    </row>
    <row r="463" spans="2:17" x14ac:dyDescent="0.2">
      <c r="B463" s="39" t="s">
        <v>17</v>
      </c>
      <c r="D463" s="42">
        <f>_xll.qlCalendarAdvance(Calendar,$D462,B463,"f",FALSE)</f>
        <v>43010</v>
      </c>
      <c r="E463" s="177">
        <f>_xll.qlInterestRateIndexValueDate(IndexON,D463)</f>
        <v>43010</v>
      </c>
      <c r="F463" s="193">
        <f>IFERROR(_xll.qlIndexFixing(IndexON,D463,TRUE,_xll.ohTrigger(RecalcTrigger,TriggerON)),NA())</f>
        <v>-2.1897686992478071E-3</v>
      </c>
      <c r="H463" s="42">
        <f>_xll.qlCalendarAdvance(Calendar,$H462,B463,"f",FALSE)</f>
        <v>43010</v>
      </c>
      <c r="I463" s="177">
        <f>_xll.qlInterestRateIndexValueDate(Index1M,$H463)</f>
        <v>43012</v>
      </c>
      <c r="J463" s="182">
        <f>IFERROR(_xll.qlIndexFixing(Index1M,$H463,TRUE,_xll.ohTrigger(RecalcTrigger,Trigger1M)),NA())</f>
        <v>-2.0101960806728769E-3</v>
      </c>
      <c r="K463" s="44">
        <f>IFERROR(_xll.qlIndexFixing(Index3M,H463,TRUE,_xll.ohTrigger(RecalcTrigger,Trigger3M)),NA())</f>
        <v>-8.4482748132089355E-4</v>
      </c>
      <c r="L463" s="44">
        <f>IFERROR(_xll.qlIndexFixing(Index6M,$H463,TRUE,_xll.ohTrigger(RecalcTrigger,Trigger6M)),NA())</f>
        <v>5.3662504854536791E-4</v>
      </c>
      <c r="M463" s="183">
        <f>IFERROR(_xll.qlIndexFixing(Index1Y,$H463,TRUE,_xll.ohTrigger(RecalcTrigger,Trigger1Y)),NA())</f>
        <v>2.5125028794572963E-3</v>
      </c>
      <c r="N463" s="182">
        <f>IFERROR(_xll.qlIndexFixing(ONIndex1M,I463,TRUE,_xll.ohTrigger(RecalcTrigger,Trigger1M)),NA())</f>
        <v>-2.0631635678558524E-3</v>
      </c>
      <c r="O463" s="44">
        <f>IFERROR(_xll.qlIndexFixing(ONIndex3M,I463,TRUE,_xll.ohTrigger(RecalcTrigger,Trigger3M)),NA())</f>
        <v>-1.0744030565223994E-3</v>
      </c>
      <c r="P463" s="44">
        <f>IFERROR(_xll.qlIndexFixing(ONIndex6M,I463,TRUE,_xll.ohTrigger(RecalcTrigger,Trigger6M)),NA())</f>
        <v>3.6009480549381578E-4</v>
      </c>
      <c r="Q463" s="183">
        <f>IFERROR(_xll.qlIndexFixing(ONIndex1Y,I463,TRUE,_xll.ohTrigger(RecalcTrigger,Trigger1Y)),NA())</f>
        <v>1.3984144261236509E-3</v>
      </c>
    </row>
    <row r="464" spans="2:17" x14ac:dyDescent="0.2">
      <c r="B464" s="39" t="s">
        <v>17</v>
      </c>
      <c r="D464" s="42">
        <f>_xll.qlCalendarAdvance(Calendar,$D463,B464,"f",FALSE)</f>
        <v>43011</v>
      </c>
      <c r="E464" s="177">
        <f>_xll.qlInterestRateIndexValueDate(IndexON,D464)</f>
        <v>43011</v>
      </c>
      <c r="F464" s="193">
        <f>IFERROR(_xll.qlIndexFixing(IndexON,D464,TRUE,_xll.ohTrigger(RecalcTrigger,TriggerON)),NA())</f>
        <v>-2.1862537343686483E-3</v>
      </c>
      <c r="H464" s="42">
        <f>_xll.qlCalendarAdvance(Calendar,$H463,B464,"f",FALSE)</f>
        <v>43011</v>
      </c>
      <c r="I464" s="177">
        <f>_xll.qlInterestRateIndexValueDate(Index1M,$H464)</f>
        <v>43013</v>
      </c>
      <c r="J464" s="182">
        <f>IFERROR(_xll.qlIndexFixing(Index1M,$H464,TRUE,_xll.ohTrigger(RecalcTrigger,Trigger1M)),NA())</f>
        <v>-2.0081807513556982E-3</v>
      </c>
      <c r="K464" s="44">
        <f>IFERROR(_xll.qlIndexFixing(Index3M,H464,TRUE,_xll.ohTrigger(RecalcTrigger,Trigger3M)),NA())</f>
        <v>-8.3916090416295537E-4</v>
      </c>
      <c r="L464" s="44">
        <f>IFERROR(_xll.qlIndexFixing(Index6M,$H464,TRUE,_xll.ohTrigger(RecalcTrigger,Trigger6M)),NA())</f>
        <v>5.4120769265263201E-4</v>
      </c>
      <c r="M464" s="183">
        <f>IFERROR(_xll.qlIndexFixing(Index1Y,$H464,TRUE,_xll.ohTrigger(RecalcTrigger,Trigger1Y)),NA())</f>
        <v>2.5199486454750681E-3</v>
      </c>
      <c r="N464" s="182">
        <f>IFERROR(_xll.qlIndexFixing(ONIndex1M,I464,TRUE,_xll.ohTrigger(RecalcTrigger,Trigger1M)),NA())</f>
        <v>-2.0552143065399875E-3</v>
      </c>
      <c r="O464" s="44">
        <f>IFERROR(_xll.qlIndexFixing(ONIndex3M,I464,TRUE,_xll.ohTrigger(RecalcTrigger,Trigger3M)),NA())</f>
        <v>-1.0647852268297342E-3</v>
      </c>
      <c r="P464" s="44">
        <f>IFERROR(_xll.qlIndexFixing(ONIndex6M,I464,TRUE,_xll.ohTrigger(RecalcTrigger,Trigger6M)),NA())</f>
        <v>3.6808730151882685E-4</v>
      </c>
      <c r="Q464" s="183">
        <f>IFERROR(_xll.qlIndexFixing(ONIndex1Y,I464,TRUE,_xll.ohTrigger(RecalcTrigger,Trigger1Y)),NA())</f>
        <v>1.4114195684999942E-3</v>
      </c>
    </row>
    <row r="465" spans="2:17" x14ac:dyDescent="0.2">
      <c r="B465" s="39" t="s">
        <v>17</v>
      </c>
      <c r="D465" s="42">
        <f>_xll.qlCalendarAdvance(Calendar,$D464,B465,"f",FALSE)</f>
        <v>43012</v>
      </c>
      <c r="E465" s="177">
        <f>_xll.qlInterestRateIndexValueDate(IndexON,D465)</f>
        <v>43012</v>
      </c>
      <c r="F465" s="193">
        <f>IFERROR(_xll.qlIndexFixing(IndexON,D465,TRUE,_xll.ohTrigger(RecalcTrigger,TriggerON)),NA())</f>
        <v>-2.1827212736846846E-3</v>
      </c>
      <c r="H465" s="42">
        <f>_xll.qlCalendarAdvance(Calendar,$H464,B465,"f",FALSE)</f>
        <v>43012</v>
      </c>
      <c r="I465" s="177">
        <f>_xll.qlInterestRateIndexValueDate(Index1M,$H465)</f>
        <v>43014</v>
      </c>
      <c r="J465" s="182">
        <f>IFERROR(_xll.qlIndexFixing(Index1M,$H465,TRUE,_xll.ohTrigger(RecalcTrigger,Trigger1M)),NA())</f>
        <v>-2.0061624300980337E-3</v>
      </c>
      <c r="K465" s="44">
        <f>IFERROR(_xll.qlIndexFixing(Index3M,H465,TRUE,_xll.ohTrigger(RecalcTrigger,Trigger3M)),NA())</f>
        <v>-8.2746762167559525E-4</v>
      </c>
      <c r="L465" s="44">
        <f>IFERROR(_xll.qlIndexFixing(Index6M,$H465,TRUE,_xll.ohTrigger(RecalcTrigger,Trigger6M)),NA())</f>
        <v>5.4578592140653844E-4</v>
      </c>
      <c r="M465" s="183">
        <f>IFERROR(_xll.qlIndexFixing(Index1Y,$H465,TRUE,_xll.ohTrigger(RecalcTrigger,Trigger1Y)),NA())</f>
        <v>2.5360805068631266E-3</v>
      </c>
      <c r="N465" s="182">
        <f>IFERROR(_xll.qlIndexFixing(ONIndex1M,I465,TRUE,_xll.ohTrigger(RecalcTrigger,Trigger1M)),NA())</f>
        <v>-2.0512188136034837E-3</v>
      </c>
      <c r="O465" s="44">
        <f>IFERROR(_xll.qlIndexFixing(ONIndex3M,I465,TRUE,_xll.ohTrigger(RecalcTrigger,Trigger3M)),NA())</f>
        <v>-1.0599415426559844E-3</v>
      </c>
      <c r="P465" s="44">
        <f>IFERROR(_xll.qlIndexFixing(ONIndex6M,I465,TRUE,_xll.ohTrigger(RecalcTrigger,Trigger6M)),NA())</f>
        <v>3.6959480843812287E-4</v>
      </c>
      <c r="Q465" s="183">
        <f>IFERROR(_xll.qlIndexFixing(ONIndex1Y,I465,TRUE,_xll.ohTrigger(RecalcTrigger,Trigger1Y)),NA())</f>
        <v>1.4171962095854695E-3</v>
      </c>
    </row>
    <row r="466" spans="2:17" x14ac:dyDescent="0.2">
      <c r="B466" s="39" t="s">
        <v>17</v>
      </c>
      <c r="D466" s="42">
        <f>_xll.qlCalendarAdvance(Calendar,$D465,B466,"f",FALSE)</f>
        <v>43013</v>
      </c>
      <c r="E466" s="177">
        <f>_xll.qlInterestRateIndexValueDate(IndexON,D466)</f>
        <v>43013</v>
      </c>
      <c r="F466" s="193">
        <f>IFERROR(_xll.qlIndexFixing(IndexON,D466,TRUE,_xll.ohTrigger(RecalcTrigger,TriggerON)),NA())</f>
        <v>-2.1791712648377981E-3</v>
      </c>
      <c r="H466" s="42">
        <f>_xll.qlCalendarAdvance(Calendar,$H465,B466,"f",FALSE)</f>
        <v>43013</v>
      </c>
      <c r="I466" s="177">
        <f>_xll.qlInterestRateIndexValueDate(Index1M,$H466)</f>
        <v>43017</v>
      </c>
      <c r="J466" s="182">
        <f>IFERROR(_xll.qlIndexFixing(Index1M,$H466,TRUE,_xll.ohTrigger(RecalcTrigger,Trigger1M)),NA())</f>
        <v>-1.9938345256472149E-3</v>
      </c>
      <c r="K466" s="44">
        <f>IFERROR(_xll.qlIndexFixing(Index3M,H466,TRUE,_xll.ohTrigger(RecalcTrigger,Trigger3M)),NA())</f>
        <v>-8.1631352501392702E-4</v>
      </c>
      <c r="L466" s="44">
        <f>IFERROR(_xll.qlIndexFixing(Index6M,$H466,TRUE,_xll.ohTrigger(RecalcTrigger,Trigger6M)),NA())</f>
        <v>5.5957523087267892E-4</v>
      </c>
      <c r="M466" s="183">
        <f>IFERROR(_xll.qlIndexFixing(Index1Y,$H466,TRUE,_xll.ohTrigger(RecalcTrigger,Trigger1Y)),NA())</f>
        <v>2.549781112808785E-3</v>
      </c>
      <c r="N466" s="182">
        <f>IFERROR(_xll.qlIndexFixing(ONIndex1M,I466,TRUE,_xll.ohTrigger(RecalcTrigger,Trigger1M)),NA())</f>
        <v>-2.0472143736238735E-3</v>
      </c>
      <c r="O466" s="44">
        <f>IFERROR(_xll.qlIndexFixing(ONIndex3M,I466,TRUE,_xll.ohTrigger(RecalcTrigger,Trigger3M)),NA())</f>
        <v>-1.05507790856052E-3</v>
      </c>
      <c r="P466" s="44">
        <f>IFERROR(_xll.qlIndexFixing(ONIndex6M,I466,TRUE,_xll.ohTrigger(RecalcTrigger,Trigger6M)),NA())</f>
        <v>3.6959533082026041E-4</v>
      </c>
      <c r="Q466" s="183">
        <f>IFERROR(_xll.qlIndexFixing(ONIndex1Y,I466,TRUE,_xll.ohTrigger(RecalcTrigger,Trigger1Y)),NA())</f>
        <v>1.4225315101867864E-3</v>
      </c>
    </row>
    <row r="467" spans="2:17" x14ac:dyDescent="0.2">
      <c r="B467" s="39" t="s">
        <v>17</v>
      </c>
      <c r="D467" s="42">
        <f>_xll.qlCalendarAdvance(Calendar,$D466,B467,"f",FALSE)</f>
        <v>43014</v>
      </c>
      <c r="E467" s="177">
        <f>_xll.qlInterestRateIndexValueDate(IndexON,D467)</f>
        <v>43014</v>
      </c>
      <c r="F467" s="193">
        <f>IFERROR(_xll.qlIndexFixing(IndexON,D467,TRUE,_xll.ohTrigger(RecalcTrigger,TriggerON)),NA())</f>
        <v>-2.1719993934743442E-3</v>
      </c>
      <c r="H467" s="42">
        <f>_xll.qlCalendarAdvance(Calendar,$H466,B467,"f",FALSE)</f>
        <v>43014</v>
      </c>
      <c r="I467" s="177">
        <f>_xll.qlInterestRateIndexValueDate(Index1M,$H467)</f>
        <v>43018</v>
      </c>
      <c r="J467" s="182">
        <f>IFERROR(_xll.qlIndexFixing(Index1M,$H467,TRUE,_xll.ohTrigger(RecalcTrigger,Trigger1M)),NA())</f>
        <v>-1.9897077399134316E-3</v>
      </c>
      <c r="K467" s="44">
        <f>IFERROR(_xll.qlIndexFixing(Index3M,H467,TRUE,_xll.ohTrigger(RecalcTrigger,Trigger3M)),NA())</f>
        <v>-8.1055724392996244E-4</v>
      </c>
      <c r="L467" s="44">
        <f>IFERROR(_xll.qlIndexFixing(Index6M,$H467,TRUE,_xll.ohTrigger(RecalcTrigger,Trigger6M)),NA())</f>
        <v>5.6421716276649136E-4</v>
      </c>
      <c r="M467" s="183">
        <f>IFERROR(_xll.qlIndexFixing(Index1Y,$H467,TRUE,_xll.ohTrigger(RecalcTrigger,Trigger1Y)),NA())</f>
        <v>2.5572575058019232E-3</v>
      </c>
      <c r="N467" s="182">
        <f>IFERROR(_xll.qlIndexFixing(ONIndex1M,I467,TRUE,_xll.ohTrigger(RecalcTrigger,Trigger1M)),NA())</f>
        <v>-2.0432010017890079E-3</v>
      </c>
      <c r="O467" s="44">
        <f>IFERROR(_xll.qlIndexFixing(ONIndex3M,I467,TRUE,_xll.ohTrigger(RecalcTrigger,Trigger3M)),NA())</f>
        <v>-1.0501942910501327E-3</v>
      </c>
      <c r="P467" s="44">
        <f>IFERROR(_xll.qlIndexFixing(ONIndex6M,I467,TRUE,_xll.ohTrigger(RecalcTrigger,Trigger6M)),NA())</f>
        <v>3.6807978073483127E-4</v>
      </c>
      <c r="Q467" s="183">
        <f>IFERROR(_xll.qlIndexFixing(ONIndex1Y,I467,TRUE,_xll.ohTrigger(RecalcTrigger,Trigger1Y)),NA())</f>
        <v>1.4274227015587115E-3</v>
      </c>
    </row>
    <row r="468" spans="2:17" x14ac:dyDescent="0.2">
      <c r="B468" s="39" t="s">
        <v>17</v>
      </c>
      <c r="D468" s="42">
        <f>_xll.qlCalendarAdvance(Calendar,$D467,B468,"f",FALSE)</f>
        <v>43017</v>
      </c>
      <c r="E468" s="177">
        <f>_xll.qlInterestRateIndexValueDate(IndexON,D468)</f>
        <v>43017</v>
      </c>
      <c r="F468" s="193">
        <f>IFERROR(_xll.qlIndexFixing(IndexON,D468,TRUE,_xll.ohTrigger(RecalcTrigger,TriggerON)),NA())</f>
        <v>-2.1647947240799326E-3</v>
      </c>
      <c r="H468" s="42">
        <f>_xll.qlCalendarAdvance(Calendar,$H467,B468,"f",FALSE)</f>
        <v>43017</v>
      </c>
      <c r="I468" s="177">
        <f>_xll.qlInterestRateIndexValueDate(Index1M,$H468)</f>
        <v>43019</v>
      </c>
      <c r="J468" s="182">
        <f>IFERROR(_xll.qlIndexFixing(Index1M,$H468,TRUE,_xll.ohTrigger(RecalcTrigger,Trigger1M)),NA())</f>
        <v>-1.9813708120136105E-3</v>
      </c>
      <c r="K468" s="44">
        <f>IFERROR(_xll.qlIndexFixing(Index3M,H468,TRUE,_xll.ohTrigger(RecalcTrigger,Trigger3M)),NA())</f>
        <v>-8.0478352435013319E-4</v>
      </c>
      <c r="L468" s="44">
        <f>IFERROR(_xll.qlIndexFixing(Index6M,$H468,TRUE,_xll.ohTrigger(RecalcTrigger,Trigger6M)),NA())</f>
        <v>5.6889561081743475E-4</v>
      </c>
      <c r="M468" s="183">
        <f>IFERROR(_xll.qlIndexFixing(Index1Y,$H468,TRUE,_xll.ohTrigger(RecalcTrigger,Trigger1Y)),NA())</f>
        <v>2.5647436057016824E-3</v>
      </c>
      <c r="N468" s="182">
        <f>IFERROR(_xll.qlIndexFixing(ONIndex1M,I468,TRUE,_xll.ohTrigger(RecalcTrigger,Trigger1M)),NA())</f>
        <v>-2.0351330576096061E-3</v>
      </c>
      <c r="O468" s="44">
        <f>IFERROR(_xll.qlIndexFixing(ONIndex3M,I468,TRUE,_xll.ohTrigger(RecalcTrigger,Trigger3M)),NA())</f>
        <v>-1.040357270798431E-3</v>
      </c>
      <c r="P468" s="44">
        <f>IFERROR(_xll.qlIndexFixing(ONIndex6M,I468,TRUE,_xll.ohTrigger(RecalcTrigger,Trigger6M)),NA())</f>
        <v>3.5995002711786128E-4</v>
      </c>
      <c r="Q468" s="183">
        <f>IFERROR(_xll.qlIndexFixing(ONIndex1Y,I468,TRUE,_xll.ohTrigger(RecalcTrigger,Trigger1Y)),NA())</f>
        <v>1.4357166032308299E-3</v>
      </c>
    </row>
    <row r="469" spans="2:17" x14ac:dyDescent="0.2">
      <c r="B469" s="39" t="s">
        <v>17</v>
      </c>
      <c r="D469" s="42">
        <f>_xll.qlCalendarAdvance(Calendar,$D468,B469,"f",FALSE)</f>
        <v>43018</v>
      </c>
      <c r="E469" s="177">
        <f>_xll.qlInterestRateIndexValueDate(IndexON,D469)</f>
        <v>43018</v>
      </c>
      <c r="F469" s="193">
        <f>IFERROR(_xll.qlIndexFixing(IndexON,D469,TRUE,_xll.ohTrigger(RecalcTrigger,TriggerON)),NA())</f>
        <v>-2.161156204834036E-3</v>
      </c>
      <c r="H469" s="42">
        <f>_xll.qlCalendarAdvance(Calendar,$H468,B469,"f",FALSE)</f>
        <v>43018</v>
      </c>
      <c r="I469" s="177">
        <f>_xll.qlInterestRateIndexValueDate(Index1M,$H469)</f>
        <v>43020</v>
      </c>
      <c r="J469" s="182">
        <f>IFERROR(_xll.qlIndexFixing(Index1M,$H469,TRUE,_xll.ohTrigger(RecalcTrigger,Trigger1M)),NA())</f>
        <v>-1.9793244565495527E-3</v>
      </c>
      <c r="K469" s="44">
        <f>IFERROR(_xll.qlIndexFixing(Index3M,H469,TRUE,_xll.ohTrigger(RecalcTrigger,Trigger3M)),NA())</f>
        <v>-7.9899253603429746E-4</v>
      </c>
      <c r="L469" s="44">
        <f>IFERROR(_xll.qlIndexFixing(Index6M,$H469,TRUE,_xll.ohTrigger(RecalcTrigger,Trigger6M)),NA())</f>
        <v>5.7361891087444349E-4</v>
      </c>
      <c r="M469" s="183">
        <f>IFERROR(_xll.qlIndexFixing(Index1Y,$H469,TRUE,_xll.ohTrigger(RecalcTrigger,Trigger1Y)),NA())</f>
        <v>2.5722406238833915E-3</v>
      </c>
      <c r="N469" s="182">
        <f>IFERROR(_xll.qlIndexFixing(ONIndex1M,I469,TRUE,_xll.ohTrigger(RecalcTrigger,Trigger1M)),NA())</f>
        <v>-2.0270585046500145E-3</v>
      </c>
      <c r="O469" s="44">
        <f>IFERROR(_xll.qlIndexFixing(ONIndex3M,I469,TRUE,_xll.ohTrigger(RecalcTrigger,Trigger3M)),NA())</f>
        <v>-1.0304593171150955E-3</v>
      </c>
      <c r="P469" s="44">
        <f>IFERROR(_xll.qlIndexFixing(ONIndex6M,I469,TRUE,_xll.ohTrigger(RecalcTrigger,Trigger6M)),NA())</f>
        <v>3.4667510158570281E-4</v>
      </c>
      <c r="Q469" s="183">
        <f>IFERROR(_xll.qlIndexFixing(ONIndex1Y,I469,TRUE,_xll.ohTrigger(RecalcTrigger,Trigger1Y)),NA())</f>
        <v>1.4424910034449567E-3</v>
      </c>
    </row>
    <row r="470" spans="2:17" x14ac:dyDescent="0.2">
      <c r="B470" s="39" t="s">
        <v>17</v>
      </c>
      <c r="D470" s="42">
        <f>_xll.qlCalendarAdvance(Calendar,$D469,B470,"f",FALSE)</f>
        <v>43019</v>
      </c>
      <c r="E470" s="177">
        <f>_xll.qlInterestRateIndexValueDate(IndexON,D470)</f>
        <v>43019</v>
      </c>
      <c r="F470" s="193">
        <f>IFERROR(_xll.qlIndexFixing(IndexON,D470,TRUE,_xll.ohTrigger(RecalcTrigger,TriggerON)),NA())</f>
        <v>-2.157499829231746E-3</v>
      </c>
      <c r="H470" s="42">
        <f>_xll.qlCalendarAdvance(Calendar,$H469,B470,"f",FALSE)</f>
        <v>43019</v>
      </c>
      <c r="I470" s="177">
        <f>_xll.qlInterestRateIndexValueDate(Index1M,$H470)</f>
        <v>43021</v>
      </c>
      <c r="J470" s="182">
        <f>IFERROR(_xll.qlIndexFixing(Index1M,$H470,TRUE,_xll.ohTrigger(RecalcTrigger,Trigger1M)),NA())</f>
        <v>-1.9772751449740763E-3</v>
      </c>
      <c r="K470" s="44">
        <f>IFERROR(_xll.qlIndexFixing(Index3M,H470,TRUE,_xll.ohTrigger(RecalcTrigger,Trigger3M)),NA())</f>
        <v>-7.8707301923771407E-4</v>
      </c>
      <c r="L470" s="44">
        <f>IFERROR(_xll.qlIndexFixing(Index6M,$H470,TRUE,_xll.ohTrigger(RecalcTrigger,Trigger6M)),NA())</f>
        <v>5.7839544864107752E-4</v>
      </c>
      <c r="M470" s="183">
        <f>IFERROR(_xll.qlIndexFixing(Index1Y,$H470,TRUE,_xll.ohTrigger(RecalcTrigger,Trigger1Y)),NA())</f>
        <v>2.5885033115064129E-3</v>
      </c>
      <c r="N470" s="182">
        <f>IFERROR(_xll.qlIndexFixing(ONIndex1M,I470,TRUE,_xll.ohTrigger(RecalcTrigger,Trigger1M)),NA())</f>
        <v>-2.023000704833855E-3</v>
      </c>
      <c r="O470" s="44">
        <f>IFERROR(_xll.qlIndexFixing(ONIndex3M,I470,TRUE,_xll.ohTrigger(RecalcTrigger,Trigger3M)),NA())</f>
        <v>-1.025475280052035E-3</v>
      </c>
      <c r="P470" s="44">
        <f>IFERROR(_xll.qlIndexFixing(ONIndex6M,I470,TRUE,_xll.ohTrigger(RecalcTrigger,Trigger6M)),NA())</f>
        <v>3.3744287316395116E-4</v>
      </c>
      <c r="Q470" s="183">
        <f>IFERROR(_xll.qlIndexFixing(ONIndex1Y,I470,TRUE,_xll.ohTrigger(RecalcTrigger,Trigger1Y)),NA())</f>
        <v>1.4451201198895092E-3</v>
      </c>
    </row>
    <row r="471" spans="2:17" x14ac:dyDescent="0.2">
      <c r="B471" s="39" t="s">
        <v>17</v>
      </c>
      <c r="D471" s="42">
        <f>_xll.qlCalendarAdvance(Calendar,$D470,B471,"f",FALSE)</f>
        <v>43020</v>
      </c>
      <c r="E471" s="177">
        <f>_xll.qlInterestRateIndexValueDate(IndexON,D471)</f>
        <v>43020</v>
      </c>
      <c r="F471" s="193">
        <f>IFERROR(_xll.qlIndexFixing(IndexON,D471,TRUE,_xll.ohTrigger(RecalcTrigger,TriggerON)),NA())</f>
        <v>-2.153825545434529E-3</v>
      </c>
      <c r="H471" s="42">
        <f>_xll.qlCalendarAdvance(Calendar,$H470,B471,"f",FALSE)</f>
        <v>43020</v>
      </c>
      <c r="I471" s="177">
        <f>_xll.qlInterestRateIndexValueDate(Index1M,$H471)</f>
        <v>43024</v>
      </c>
      <c r="J471" s="182">
        <f>IFERROR(_xll.qlIndexFixing(Index1M,$H471,TRUE,_xll.ohTrigger(RecalcTrigger,Trigger1M)),NA())</f>
        <v>-1.9647645159574564E-3</v>
      </c>
      <c r="K471" s="44">
        <f>IFERROR(_xll.qlIndexFixing(Index3M,H471,TRUE,_xll.ohTrigger(RecalcTrigger,Trigger3M)),NA())</f>
        <v>-7.7565932545062158E-4</v>
      </c>
      <c r="L471" s="44">
        <f>IFERROR(_xll.qlIndexFixing(Index6M,$H471,TRUE,_xll.ohTrigger(RecalcTrigger,Trigger6M)),NA())</f>
        <v>5.9312909307524279E-4</v>
      </c>
      <c r="M471" s="183">
        <f>IFERROR(_xll.qlIndexFixing(Index1Y,$H471,TRUE,_xll.ohTrigger(RecalcTrigger,Trigger1Y)),NA())</f>
        <v>2.6023623700365279E-3</v>
      </c>
      <c r="N471" s="182">
        <f>IFERROR(_xll.qlIndexFixing(ONIndex1M,I471,TRUE,_xll.ohTrigger(RecalcTrigger,Trigger1M)),NA())</f>
        <v>-2.0189340654885868E-3</v>
      </c>
      <c r="O471" s="44">
        <f>IFERROR(_xll.qlIndexFixing(ONIndex3M,I471,TRUE,_xll.ohTrigger(RecalcTrigger,Trigger3M)),NA())</f>
        <v>-1.0204710586947385E-3</v>
      </c>
      <c r="P471" s="44">
        <f>IFERROR(_xll.qlIndexFixing(ONIndex6M,I471,TRUE,_xll.ohTrigger(RecalcTrigger,Trigger6M)),NA())</f>
        <v>3.2664004597116048E-4</v>
      </c>
      <c r="Q471" s="183">
        <f>IFERROR(_xll.qlIndexFixing(ONIndex1Y,I471,TRUE,_xll.ohTrigger(RecalcTrigger,Trigger1Y)),NA())</f>
        <v>1.4472885155925042E-3</v>
      </c>
    </row>
    <row r="472" spans="2:17" x14ac:dyDescent="0.2">
      <c r="B472" s="39" t="s">
        <v>17</v>
      </c>
      <c r="D472" s="42">
        <f>_xll.qlCalendarAdvance(Calendar,$D471,B472,"f",FALSE)</f>
        <v>43021</v>
      </c>
      <c r="E472" s="177">
        <f>_xll.qlInterestRateIndexValueDate(IndexON,D472)</f>
        <v>43021</v>
      </c>
      <c r="F472" s="193">
        <f>IFERROR(_xll.qlIndexFixing(IndexON,D472,TRUE,_xll.ohTrigger(RecalcTrigger,TriggerON)),NA())</f>
        <v>-2.1464042298990904E-3</v>
      </c>
      <c r="H472" s="42">
        <f>_xll.qlCalendarAdvance(Calendar,$H471,B472,"f",FALSE)</f>
        <v>43021</v>
      </c>
      <c r="I472" s="177">
        <f>_xll.qlInterestRateIndexValueDate(Index1M,$H472)</f>
        <v>43025</v>
      </c>
      <c r="J472" s="182">
        <f>IFERROR(_xll.qlIndexFixing(Index1M,$H472,TRUE,_xll.ohTrigger(RecalcTrigger,Trigger1M)),NA())</f>
        <v>-1.9605770370570521E-3</v>
      </c>
      <c r="K472" s="44">
        <f>IFERROR(_xll.qlIndexFixing(Index3M,H472,TRUE,_xll.ohTrigger(RecalcTrigger,Trigger3M)),NA())</f>
        <v>-7.697845747190868E-4</v>
      </c>
      <c r="L472" s="44">
        <f>IFERROR(_xll.qlIndexFixing(Index6M,$H472,TRUE,_xll.ohTrigger(RecalcTrigger,Trigger6M)),NA())</f>
        <v>5.9820343586910866E-4</v>
      </c>
      <c r="M472" s="183">
        <f>IFERROR(_xll.qlIndexFixing(Index1Y,$H472,TRUE,_xll.ohTrigger(RecalcTrigger,Trigger1Y)),NA())</f>
        <v>2.6099324133660286E-3</v>
      </c>
      <c r="N472" s="182">
        <f>IFERROR(_xll.qlIndexFixing(ONIndex1M,I472,TRUE,_xll.ohTrigger(RecalcTrigger,Trigger1M)),NA())</f>
        <v>-2.0148586018020609E-3</v>
      </c>
      <c r="O472" s="44">
        <f>IFERROR(_xll.qlIndexFixing(ONIndex3M,I472,TRUE,_xll.ohTrigger(RecalcTrigger,Trigger3M)),NA())</f>
        <v>-1.0154466193901257E-3</v>
      </c>
      <c r="P472" s="44">
        <f>IFERROR(_xll.qlIndexFixing(ONIndex6M,I472,TRUE,_xll.ohTrigger(RecalcTrigger,Trigger6M)),NA())</f>
        <v>3.1425753223679465E-4</v>
      </c>
      <c r="Q472" s="183">
        <f>IFERROR(_xll.qlIndexFixing(ONIndex1Y,I472,TRUE,_xll.ohTrigger(RecalcTrigger,Trigger1Y)),NA())</f>
        <v>1.4489934218087086E-3</v>
      </c>
    </row>
    <row r="473" spans="2:17" x14ac:dyDescent="0.2">
      <c r="B473" s="39" t="s">
        <v>17</v>
      </c>
      <c r="D473" s="42">
        <f>_xll.qlCalendarAdvance(Calendar,$D472,B473,"f",FALSE)</f>
        <v>43024</v>
      </c>
      <c r="E473" s="177">
        <f>_xll.qlInterestRateIndexValueDate(IndexON,D473)</f>
        <v>43024</v>
      </c>
      <c r="F473" s="193">
        <f>IFERROR(_xll.qlIndexFixing(IndexON,D473,TRUE,_xll.ohTrigger(RecalcTrigger,TriggerON)),NA())</f>
        <v>-2.1389483011979848E-3</v>
      </c>
      <c r="H473" s="42">
        <f>_xll.qlCalendarAdvance(Calendar,$H472,B473,"f",FALSE)</f>
        <v>43024</v>
      </c>
      <c r="I473" s="177">
        <f>_xll.qlInterestRateIndexValueDate(Index1M,$H473)</f>
        <v>43026</v>
      </c>
      <c r="J473" s="182">
        <f>IFERROR(_xll.qlIndexFixing(Index1M,$H473,TRUE,_xll.ohTrigger(RecalcTrigger,Trigger1M)),NA())</f>
        <v>-1.9521199385968465E-3</v>
      </c>
      <c r="K473" s="44">
        <f>IFERROR(_xll.qlIndexFixing(Index3M,H473,TRUE,_xll.ohTrigger(RecalcTrigger,Trigger3M)),NA())</f>
        <v>-7.6389359474264746E-4</v>
      </c>
      <c r="L473" s="44">
        <f>IFERROR(_xll.qlIndexFixing(Index6M,$H473,TRUE,_xll.ohTrigger(RecalcTrigger,Trigger6M)),NA())</f>
        <v>6.03373692791043E-4</v>
      </c>
      <c r="M473" s="183">
        <f>IFERROR(_xll.qlIndexFixing(Index1Y,$H473,TRUE,_xll.ohTrigger(RecalcTrigger,Trigger1Y)),NA())</f>
        <v>2.6175208011020709E-3</v>
      </c>
      <c r="N473" s="182">
        <f>IFERROR(_xll.qlIndexFixing(ONIndex1M,I473,TRUE,_xll.ohTrigger(RecalcTrigger,Trigger1M)),NA())</f>
        <v>-2.0066671524032742E-3</v>
      </c>
      <c r="O473" s="44">
        <f>IFERROR(_xll.qlIndexFixing(ONIndex3M,I473,TRUE,_xll.ohTrigger(RecalcTrigger,Trigger3M)),NA())</f>
        <v>-1.0053273726695622E-3</v>
      </c>
      <c r="P473" s="44">
        <f>IFERROR(_xll.qlIndexFixing(ONIndex6M,I473,TRUE,_xll.ohTrigger(RecalcTrigger,Trigger6M)),NA())</f>
        <v>2.8418166902355324E-4</v>
      </c>
      <c r="Q473" s="183">
        <f>IFERROR(_xll.qlIndexFixing(ONIndex1Y,I473,TRUE,_xll.ohTrigger(RecalcTrigger,Trigger1Y)),NA())</f>
        <v>1.4508502736809703E-3</v>
      </c>
    </row>
    <row r="474" spans="2:17" x14ac:dyDescent="0.2">
      <c r="B474" s="39" t="s">
        <v>17</v>
      </c>
      <c r="D474" s="42">
        <f>_xll.qlCalendarAdvance(Calendar,$D473,B474,"f",FALSE)</f>
        <v>43025</v>
      </c>
      <c r="E474" s="177">
        <f>_xll.qlInterestRateIndexValueDate(IndexON,D474)</f>
        <v>43025</v>
      </c>
      <c r="F474" s="193">
        <f>IFERROR(_xll.qlIndexFixing(IndexON,D474,TRUE,_xll.ohTrigger(RecalcTrigger,TriggerON)),NA())</f>
        <v>-2.1351837054028877E-3</v>
      </c>
      <c r="H474" s="42">
        <f>_xll.qlCalendarAdvance(Calendar,$H473,B474,"f",FALSE)</f>
        <v>43025</v>
      </c>
      <c r="I474" s="177">
        <f>_xll.qlInterestRateIndexValueDate(Index1M,$H474)</f>
        <v>43027</v>
      </c>
      <c r="J474" s="182">
        <f>IFERROR(_xll.qlIndexFixing(Index1M,$H474,TRUE,_xll.ohTrigger(RecalcTrigger,Trigger1M)),NA())</f>
        <v>-1.9500429332659774E-3</v>
      </c>
      <c r="K474" s="44">
        <f>IFERROR(_xll.qlIndexFixing(Index3M,H474,TRUE,_xll.ohTrigger(RecalcTrigger,Trigger3M)),NA())</f>
        <v>-7.5798656226166517E-4</v>
      </c>
      <c r="L474" s="44">
        <f>IFERROR(_xll.qlIndexFixing(Index6M,$H474,TRUE,_xll.ohTrigger(RecalcTrigger,Trigger6M)),NA())</f>
        <v>6.0864854873428982E-4</v>
      </c>
      <c r="M474" s="183">
        <f>IFERROR(_xll.qlIndexFixing(Index1Y,$H474,TRUE,_xll.ohTrigger(RecalcTrigger,Trigger1Y)),NA())</f>
        <v>2.6251287972476945E-3</v>
      </c>
      <c r="N474" s="182">
        <f>IFERROR(_xll.qlIndexFixing(ONIndex1M,I474,TRUE,_xll.ohTrigger(RecalcTrigger,Trigger1M)),NA())</f>
        <v>-1.9984688137153483E-3</v>
      </c>
      <c r="O474" s="44">
        <f>IFERROR(_xll.qlIndexFixing(ONIndex3M,I474,TRUE,_xll.ohTrigger(RecalcTrigger,Trigger3M)),NA())</f>
        <v>-9.9514601287431503E-4</v>
      </c>
      <c r="P474" s="44">
        <f>IFERROR(_xll.qlIndexFixing(ONIndex6M,I474,TRUE,_xll.ohTrigger(RecalcTrigger,Trigger6M)),NA())</f>
        <v>2.4917282565262155E-4</v>
      </c>
      <c r="Q474" s="183">
        <f>IFERROR(_xll.qlIndexFixing(ONIndex1Y,I474,TRUE,_xll.ohTrigger(RecalcTrigger,Trigger1Y)),NA())</f>
        <v>1.4512088525275857E-3</v>
      </c>
    </row>
    <row r="475" spans="2:17" x14ac:dyDescent="0.2">
      <c r="B475" s="39" t="s">
        <v>17</v>
      </c>
      <c r="D475" s="42">
        <f>_xll.qlCalendarAdvance(Calendar,$D474,B475,"f",FALSE)</f>
        <v>43026</v>
      </c>
      <c r="E475" s="177">
        <f>_xll.qlInterestRateIndexValueDate(IndexON,D475)</f>
        <v>43026</v>
      </c>
      <c r="F475" s="193">
        <f>IFERROR(_xll.qlIndexFixing(IndexON,D475,TRUE,_xll.ohTrigger(RecalcTrigger,TriggerON)),NA())</f>
        <v>-2.1314008928197126E-3</v>
      </c>
      <c r="H475" s="42">
        <f>_xll.qlCalendarAdvance(Calendar,$H474,B475,"f",FALSE)</f>
        <v>43026</v>
      </c>
      <c r="I475" s="177">
        <f>_xll.qlInterestRateIndexValueDate(Index1M,$H475)</f>
        <v>43028</v>
      </c>
      <c r="J475" s="182">
        <f>IFERROR(_xll.qlIndexFixing(Index1M,$H475,TRUE,_xll.ohTrigger(RecalcTrigger,Trigger1M)),NA())</f>
        <v>-1.9479630076657181E-3</v>
      </c>
      <c r="K475" s="44">
        <f>IFERROR(_xll.qlIndexFixing(Index3M,H475,TRUE,_xll.ohTrigger(RecalcTrigger,Trigger3M)),NA())</f>
        <v>-7.4586255884417083E-4</v>
      </c>
      <c r="L475" s="44">
        <f>IFERROR(_xll.qlIndexFixing(Index6M,$H475,TRUE,_xll.ohTrigger(RecalcTrigger,Trigger6M)),NA())</f>
        <v>6.1403673847043659E-4</v>
      </c>
      <c r="M475" s="183">
        <f>IFERROR(_xll.qlIndexFixing(Index1Y,$H475,TRUE,_xll.ohTrigger(RecalcTrigger,Trigger1Y)),NA())</f>
        <v>2.6415787275696446E-3</v>
      </c>
      <c r="N475" s="182">
        <f>IFERROR(_xll.qlIndexFixing(ONIndex1M,I475,TRUE,_xll.ohTrigger(RecalcTrigger,Trigger1M)),NA())</f>
        <v>-1.9943494599372613E-3</v>
      </c>
      <c r="O475" s="44">
        <f>IFERROR(_xll.qlIndexFixing(ONIndex3M,I475,TRUE,_xll.ohTrigger(RecalcTrigger,Trigger3M)),NA())</f>
        <v>-9.9001998131509339E-4</v>
      </c>
      <c r="P475" s="44">
        <f>IFERROR(_xll.qlIndexFixing(ONIndex6M,I475,TRUE,_xll.ohTrigger(RecalcTrigger,Trigger6M)),NA())</f>
        <v>2.3130440139240704E-4</v>
      </c>
      <c r="Q475" s="183">
        <f>IFERROR(_xll.qlIndexFixing(ONIndex1Y,I475,TRUE,_xll.ohTrigger(RecalcTrigger,Trigger1Y)),NA())</f>
        <v>1.451072236848816E-3</v>
      </c>
    </row>
    <row r="476" spans="2:17" x14ac:dyDescent="0.2">
      <c r="B476" s="39" t="s">
        <v>17</v>
      </c>
      <c r="D476" s="42">
        <f>_xll.qlCalendarAdvance(Calendar,$D475,B476,"f",FALSE)</f>
        <v>43027</v>
      </c>
      <c r="E476" s="177">
        <f>_xll.qlInterestRateIndexValueDate(IndexON,D476)</f>
        <v>43027</v>
      </c>
      <c r="F476" s="193">
        <f>IFERROR(_xll.qlIndexFixing(IndexON,D476,TRUE,_xll.ohTrigger(RecalcTrigger,TriggerON)),NA())</f>
        <v>-2.1275998119296702E-3</v>
      </c>
      <c r="H476" s="42">
        <f>_xll.qlCalendarAdvance(Calendar,$H475,B476,"f",FALSE)</f>
        <v>43027</v>
      </c>
      <c r="I476" s="177">
        <f>_xll.qlInterestRateIndexValueDate(Index1M,$H476)</f>
        <v>43031</v>
      </c>
      <c r="J476" s="182">
        <f>IFERROR(_xll.qlIndexFixing(Index1M,$H476,TRUE,_xll.ohTrigger(RecalcTrigger,Trigger1M)),NA())</f>
        <v>-1.9352719117857098E-3</v>
      </c>
      <c r="K476" s="44">
        <f>IFERROR(_xll.qlIndexFixing(Index3M,H476,TRUE,_xll.ohTrigger(RecalcTrigger,Trigger3M)),NA())</f>
        <v>-7.3420147699900992E-4</v>
      </c>
      <c r="L476" s="44">
        <f>IFERROR(_xll.qlIndexFixing(Index6M,$H476,TRUE,_xll.ohTrigger(RecalcTrigger,Trigger6M)),NA())</f>
        <v>6.3096940649331904E-4</v>
      </c>
      <c r="M476" s="183">
        <f>IFERROR(_xll.qlIndexFixing(Index1Y,$H476,TRUE,_xll.ohTrigger(RecalcTrigger,Trigger1Y)),NA())</f>
        <v>2.6557824092354925E-3</v>
      </c>
      <c r="N476" s="182">
        <f>IFERROR(_xll.qlIndexFixing(ONIndex1M,I476,TRUE,_xll.ohTrigger(RecalcTrigger,Trigger1M)),NA())</f>
        <v>-1.9902213742639674E-3</v>
      </c>
      <c r="O476" s="44">
        <f>IFERROR(_xll.qlIndexFixing(ONIndex3M,I476,TRUE,_xll.ohTrigger(RecalcTrigger,Trigger3M)),NA())</f>
        <v>-9.8487353112908238E-4</v>
      </c>
      <c r="P476" s="44">
        <f>IFERROR(_xll.qlIndexFixing(ONIndex6M,I476,TRUE,_xll.ohTrigger(RecalcTrigger,Trigger6M)),NA())</f>
        <v>2.1436446050238089E-4</v>
      </c>
      <c r="Q476" s="183">
        <f>IFERROR(_xll.qlIndexFixing(ONIndex1Y,I476,TRUE,_xll.ohTrigger(RecalcTrigger,Trigger1Y)),NA())</f>
        <v>1.4509757878400364E-3</v>
      </c>
    </row>
    <row r="477" spans="2:17" x14ac:dyDescent="0.2">
      <c r="B477" s="39" t="s">
        <v>17</v>
      </c>
      <c r="D477" s="42">
        <f>_xll.qlCalendarAdvance(Calendar,$D476,B477,"f",FALSE)</f>
        <v>43028</v>
      </c>
      <c r="E477" s="177">
        <f>_xll.qlInterestRateIndexValueDate(IndexON,D477)</f>
        <v>43028</v>
      </c>
      <c r="F477" s="193">
        <f>IFERROR(_xll.qlIndexFixing(IndexON,D477,TRUE,_xll.ohTrigger(RecalcTrigger,TriggerON)),NA())</f>
        <v>-2.1199240146785314E-3</v>
      </c>
      <c r="H477" s="42">
        <f>_xll.qlCalendarAdvance(Calendar,$H476,B477,"f",FALSE)</f>
        <v>43028</v>
      </c>
      <c r="I477" s="177">
        <f>_xll.qlInterestRateIndexValueDate(Index1M,$H477)</f>
        <v>43032</v>
      </c>
      <c r="J477" s="182">
        <f>IFERROR(_xll.qlIndexFixing(Index1M,$H477,TRUE,_xll.ohTrigger(RecalcTrigger,Trigger1M)),NA())</f>
        <v>-1.9310244922779889E-3</v>
      </c>
      <c r="K477" s="44">
        <f>IFERROR(_xll.qlIndexFixing(Index3M,H477,TRUE,_xll.ohTrigger(RecalcTrigger,Trigger3M)),NA())</f>
        <v>-7.2821686800933244E-4</v>
      </c>
      <c r="L477" s="44">
        <f>IFERROR(_xll.qlIndexFixing(Index6M,$H477,TRUE,_xll.ohTrigger(RecalcTrigger,Trigger6M)),NA())</f>
        <v>6.368969467075912E-4</v>
      </c>
      <c r="M477" s="183">
        <f>IFERROR(_xll.qlIndexFixing(Index1Y,$H477,TRUE,_xll.ohTrigger(RecalcTrigger,Trigger1Y)),NA())</f>
        <v>2.6635074342750888E-3</v>
      </c>
      <c r="N477" s="182">
        <f>IFERROR(_xll.qlIndexFixing(ONIndex1M,I477,TRUE,_xll.ohTrigger(RecalcTrigger,Trigger1M)),NA())</f>
        <v>-1.9860845721630938E-3</v>
      </c>
      <c r="O477" s="44">
        <f>IFERROR(_xll.qlIndexFixing(ONIndex3M,I477,TRUE,_xll.ohTrigger(RecalcTrigger,Trigger3M)),NA())</f>
        <v>-9.7970662838342548E-4</v>
      </c>
      <c r="P477" s="44">
        <f>IFERROR(_xll.qlIndexFixing(ONIndex6M,I477,TRUE,_xll.ohTrigger(RecalcTrigger,Trigger6M)),NA())</f>
        <v>1.9835903375842179E-4</v>
      </c>
      <c r="Q477" s="183">
        <f>IFERROR(_xll.qlIndexFixing(ONIndex1Y,I477,TRUE,_xll.ohTrigger(RecalcTrigger,Trigger1Y)),NA())</f>
        <v>1.4509198063006323E-3</v>
      </c>
    </row>
    <row r="478" spans="2:17" x14ac:dyDescent="0.2">
      <c r="B478" s="39" t="s">
        <v>17</v>
      </c>
      <c r="D478" s="42">
        <f>_xll.qlCalendarAdvance(Calendar,$D477,B478,"f",FALSE)</f>
        <v>43031</v>
      </c>
      <c r="E478" s="177">
        <f>_xll.qlInterestRateIndexValueDate(IndexON,D478)</f>
        <v>43031</v>
      </c>
      <c r="F478" s="193">
        <f>IFERROR(_xll.qlIndexFixing(IndexON,D478,TRUE,_xll.ohTrigger(RecalcTrigger,TriggerON)),NA())</f>
        <v>-2.1122117757244041E-3</v>
      </c>
      <c r="H478" s="42">
        <f>_xll.qlCalendarAdvance(Calendar,$H477,B478,"f",FALSE)</f>
        <v>43031</v>
      </c>
      <c r="I478" s="177">
        <f>_xll.qlInterestRateIndexValueDate(Index1M,$H478)</f>
        <v>43033</v>
      </c>
      <c r="J478" s="182">
        <f>IFERROR(_xll.qlIndexFixing(Index1M,$H478,TRUE,_xll.ohTrigger(RecalcTrigger,Trigger1M)),NA())</f>
        <v>-1.9224487281337007E-3</v>
      </c>
      <c r="K478" s="44">
        <f>IFERROR(_xll.qlIndexFixing(Index3M,H478,TRUE,_xll.ohTrigger(RecalcTrigger,Trigger3M)),NA())</f>
        <v>-7.2221728790443785E-4</v>
      </c>
      <c r="L478" s="44">
        <f>IFERROR(_xll.qlIndexFixing(Index6M,$H478,TRUE,_xll.ohTrigger(RecalcTrigger,Trigger6M)),NA())</f>
        <v>6.4296823383689391E-4</v>
      </c>
      <c r="M478" s="183">
        <f>IFERROR(_xll.qlIndexFixing(Index1Y,$H478,TRUE,_xll.ohTrigger(RecalcTrigger,Trigger1Y)),NA())</f>
        <v>2.6712583881761541E-3</v>
      </c>
      <c r="N478" s="182">
        <f>IFERROR(_xll.qlIndexFixing(ONIndex1M,I478,TRUE,_xll.ohTrigger(RecalcTrigger,Trigger1M)),NA())</f>
        <v>-1.9777711238866402E-3</v>
      </c>
      <c r="O478" s="44">
        <f>IFERROR(_xll.qlIndexFixing(ONIndex3M,I478,TRUE,_xll.ohTrigger(RecalcTrigger,Trigger3M)),NA())</f>
        <v>-9.6930187067467699E-4</v>
      </c>
      <c r="P478" s="44">
        <f>IFERROR(_xll.qlIndexFixing(ONIndex6M,I478,TRUE,_xll.ohTrigger(RecalcTrigger,Trigger6M)),NA())</f>
        <v>1.6949346425043643E-4</v>
      </c>
      <c r="Q478" s="183">
        <f>IFERROR(_xll.qlIndexFixing(ONIndex1Y,I478,TRUE,_xll.ohTrigger(RecalcTrigger,Trigger1Y)),NA())</f>
        <v>1.450950087305003E-3</v>
      </c>
    </row>
    <row r="479" spans="2:17" x14ac:dyDescent="0.2">
      <c r="B479" s="39" t="s">
        <v>17</v>
      </c>
      <c r="D479" s="42">
        <f>_xll.qlCalendarAdvance(Calendar,$D478,B479,"f",FALSE)</f>
        <v>43032</v>
      </c>
      <c r="E479" s="177">
        <f>_xll.qlInterestRateIndexValueDate(IndexON,D479)</f>
        <v>43032</v>
      </c>
      <c r="F479" s="193">
        <f>IFERROR(_xll.qlIndexFixing(IndexON,D479,TRUE,_xll.ohTrigger(RecalcTrigger,TriggerON)),NA())</f>
        <v>-2.1083185811177074E-3</v>
      </c>
      <c r="H479" s="42">
        <f>_xll.qlCalendarAdvance(Calendar,$H478,B479,"f",FALSE)</f>
        <v>43032</v>
      </c>
      <c r="I479" s="177">
        <f>_xll.qlInterestRateIndexValueDate(Index1M,$H479)</f>
        <v>43034</v>
      </c>
      <c r="J479" s="182">
        <f>IFERROR(_xll.qlIndexFixing(Index1M,$H479,TRUE,_xll.ohTrigger(RecalcTrigger,Trigger1M)),NA())</f>
        <v>-1.9203414493436377E-3</v>
      </c>
      <c r="K479" s="44">
        <f>IFERROR(_xll.qlIndexFixing(Index3M,H479,TRUE,_xll.ohTrigger(RecalcTrigger,Trigger3M)),NA())</f>
        <v>-7.1620292040866637E-4</v>
      </c>
      <c r="L479" s="44">
        <f>IFERROR(_xll.qlIndexFixing(Index6M,$H479,TRUE,_xll.ohTrigger(RecalcTrigger,Trigger6M)),NA())</f>
        <v>6.4917821657679733E-4</v>
      </c>
      <c r="M479" s="183">
        <f>IFERROR(_xll.qlIndexFixing(Index1Y,$H479,TRUE,_xll.ohTrigger(RecalcTrigger,Trigger1Y)),NA())</f>
        <v>2.6790351583076875E-3</v>
      </c>
      <c r="N479" s="182">
        <f>IFERROR(_xll.qlIndexFixing(ONIndex1M,I479,TRUE,_xll.ohTrigger(RecalcTrigger,Trigger1M)),NA())</f>
        <v>-1.9694505052791911E-3</v>
      </c>
      <c r="O479" s="44">
        <f>IFERROR(_xll.qlIndexFixing(ONIndex3M,I479,TRUE,_xll.ohTrigger(RecalcTrigger,Trigger3M)),NA())</f>
        <v>-9.5883382293937558E-4</v>
      </c>
      <c r="P479" s="44">
        <f>IFERROR(_xll.qlIndexFixing(ONIndex6M,I479,TRUE,_xll.ohTrigger(RecalcTrigger,Trigger6M)),NA())</f>
        <v>1.4380309575123817E-4</v>
      </c>
      <c r="Q479" s="183">
        <f>IFERROR(_xll.qlIndexFixing(ONIndex1Y,I479,TRUE,_xll.ohTrigger(RecalcTrigger,Trigger1Y)),NA())</f>
        <v>1.4511065725031358E-3</v>
      </c>
    </row>
    <row r="480" spans="2:17" x14ac:dyDescent="0.2">
      <c r="B480" s="39" t="s">
        <v>17</v>
      </c>
      <c r="D480" s="42">
        <f>_xll.qlCalendarAdvance(Calendar,$D479,B480,"f",FALSE)</f>
        <v>43033</v>
      </c>
      <c r="E480" s="177">
        <f>_xll.qlInterestRateIndexValueDate(IndexON,D480)</f>
        <v>43033</v>
      </c>
      <c r="F480" s="193">
        <f>IFERROR(_xll.qlIndexFixing(IndexON,D480,TRUE,_xll.ohTrigger(RecalcTrigger,TriggerON)),NA())</f>
        <v>-2.1044068094910884E-3</v>
      </c>
      <c r="H480" s="42">
        <f>_xll.qlCalendarAdvance(Calendar,$H479,B480,"f",FALSE)</f>
        <v>43033</v>
      </c>
      <c r="I480" s="177">
        <f>_xll.qlInterestRateIndexValueDate(Index1M,$H480)</f>
        <v>43035</v>
      </c>
      <c r="J480" s="182">
        <f>IFERROR(_xll.qlIndexFixing(Index1M,$H480,TRUE,_xll.ohTrigger(RecalcTrigger,Trigger1M)),NA())</f>
        <v>-1.9182312861396671E-3</v>
      </c>
      <c r="K480" s="44">
        <f>IFERROR(_xll.qlIndexFixing(Index3M,H480,TRUE,_xll.ohTrigger(RecalcTrigger,Trigger3M)),NA())</f>
        <v>-7.0389566155963017E-4</v>
      </c>
      <c r="L480" s="44">
        <f>IFERROR(_xll.qlIndexFixing(Index6M,$H480,TRUE,_xll.ohTrigger(RecalcTrigger,Trigger6M)),NA())</f>
        <v>6.5552181026142659E-4</v>
      </c>
      <c r="M480" s="183">
        <f>IFERROR(_xll.qlIndexFixing(Index1Y,$H480,TRUE,_xll.ohTrigger(RecalcTrigger,Trigger1Y)),NA())</f>
        <v>2.6957201890703063E-3</v>
      </c>
      <c r="N480" s="182">
        <f>IFERROR(_xll.qlIndexFixing(ONIndex1M,I480,TRUE,_xll.ohTrigger(RecalcTrigger,Trigger1M)),NA())</f>
        <v>-1.965270350936521E-3</v>
      </c>
      <c r="O480" s="44">
        <f>IFERROR(_xll.qlIndexFixing(ONIndex3M,I480,TRUE,_xll.ohTrigger(RecalcTrigger,Trigger3M)),NA())</f>
        <v>-9.5356415555691854E-4</v>
      </c>
      <c r="P480" s="44">
        <f>IFERROR(_xll.qlIndexFixing(ONIndex6M,I480,TRUE,_xll.ohTrigger(RecalcTrigger,Trigger6M)),NA())</f>
        <v>1.3256070920952823E-4</v>
      </c>
      <c r="Q480" s="183">
        <f>IFERROR(_xll.qlIndexFixing(ONIndex1Y,I480,TRUE,_xll.ohTrigger(RecalcTrigger,Trigger1Y)),NA())</f>
        <v>1.4512574412606227E-3</v>
      </c>
    </row>
    <row r="481" spans="2:17" x14ac:dyDescent="0.2">
      <c r="B481" s="39" t="s">
        <v>17</v>
      </c>
      <c r="D481" s="42">
        <f>_xll.qlCalendarAdvance(Calendar,$D480,B481,"f",FALSE)</f>
        <v>43034</v>
      </c>
      <c r="E481" s="177">
        <f>_xll.qlInterestRateIndexValueDate(IndexON,D481)</f>
        <v>43034</v>
      </c>
      <c r="F481" s="193">
        <f>IFERROR(_xll.qlIndexFixing(IndexON,D481,TRUE,_xll.ohTrigger(RecalcTrigger,TriggerON)),NA())</f>
        <v>-2.1004764091658856E-3</v>
      </c>
      <c r="H481" s="42">
        <f>_xll.qlCalendarAdvance(Calendar,$H480,B481,"f",FALSE)</f>
        <v>43034</v>
      </c>
      <c r="I481" s="177">
        <f>_xll.qlInterestRateIndexValueDate(Index1M,$H481)</f>
        <v>43038</v>
      </c>
      <c r="J481" s="182">
        <f>IFERROR(_xll.qlIndexFixing(Index1M,$H481,TRUE,_xll.ohTrigger(RecalcTrigger,Trigger1M)),NA())</f>
        <v>-1.9053619811012609E-3</v>
      </c>
      <c r="K481" s="44">
        <f>IFERROR(_xll.qlIndexFixing(Index3M,H481,TRUE,_xll.ohTrigger(RecalcTrigger,Trigger3M)),NA())</f>
        <v>-6.9200128590569292E-4</v>
      </c>
      <c r="L481" s="44">
        <f>IFERROR(_xll.qlIndexFixing(Index6M,$H481,TRUE,_xll.ohTrigger(RecalcTrigger,Trigger6M)),NA())</f>
        <v>6.7530290983032557E-4</v>
      </c>
      <c r="M481" s="183">
        <f>IFERROR(_xll.qlIndexFixing(Index1Y,$H481,TRUE,_xll.ohTrigger(RecalcTrigger,Trigger1Y)),NA())</f>
        <v>2.7103981151463982E-3</v>
      </c>
      <c r="N481" s="182">
        <f>IFERROR(_xll.qlIndexFixing(ONIndex1M,I481,TRUE,_xll.ohTrigger(RecalcTrigger,Trigger1M)),NA())</f>
        <v>-1.9610815721726738E-3</v>
      </c>
      <c r="O481" s="44">
        <f>IFERROR(_xll.qlIndexFixing(ONIndex3M,I481,TRUE,_xll.ohTrigger(RecalcTrigger,Trigger3M)),NA())</f>
        <v>-9.4827383477547045E-4</v>
      </c>
      <c r="P481" s="44">
        <f>IFERROR(_xll.qlIndexFixing(ONIndex6M,I481,TRUE,_xll.ohTrigger(RecalcTrigger,Trigger6M)),NA())</f>
        <v>1.2228902466659974E-4</v>
      </c>
      <c r="Q481" s="183">
        <f>IFERROR(_xll.qlIndexFixing(ONIndex1Y,I481,TRUE,_xll.ohTrigger(RecalcTrigger,Trigger1Y)),NA())</f>
        <v>1.4514505825236057E-3</v>
      </c>
    </row>
    <row r="482" spans="2:17" x14ac:dyDescent="0.2">
      <c r="B482" s="39" t="s">
        <v>17</v>
      </c>
      <c r="D482" s="42">
        <f>_xll.qlCalendarAdvance(Calendar,$D481,B482,"f",FALSE)</f>
        <v>43035</v>
      </c>
      <c r="E482" s="177">
        <f>_xll.qlInterestRateIndexValueDate(IndexON,D482)</f>
        <v>43035</v>
      </c>
      <c r="F482" s="193">
        <f>IFERROR(_xll.qlIndexFixing(IndexON,D482,TRUE,_xll.ohTrigger(RecalcTrigger,TriggerON)),NA())</f>
        <v>-2.0925410925887178E-3</v>
      </c>
      <c r="H482" s="42">
        <f>_xll.qlCalendarAdvance(Calendar,$H481,B482,"f",FALSE)</f>
        <v>43035</v>
      </c>
      <c r="I482" s="177">
        <f>_xll.qlInterestRateIndexValueDate(Index1M,$H482)</f>
        <v>43039</v>
      </c>
      <c r="J482" s="182">
        <f>IFERROR(_xll.qlIndexFixing(Index1M,$H482,TRUE,_xll.ohTrigger(RecalcTrigger,Trigger1M)),NA())</f>
        <v>-1.9032361089879046E-3</v>
      </c>
      <c r="K482" s="44">
        <f>IFERROR(_xll.qlIndexFixing(Index3M,H482,TRUE,_xll.ohTrigger(RecalcTrigger,Trigger3M)),NA())</f>
        <v>-6.8591577222836659E-4</v>
      </c>
      <c r="L482" s="44">
        <f>IFERROR(_xll.qlIndexFixing(Index6M,$H482,TRUE,_xll.ohTrigger(RecalcTrigger,Trigger6M)),NA())</f>
        <v>6.7823910196703776E-4</v>
      </c>
      <c r="M482" s="183">
        <f>IFERROR(_xll.qlIndexFixing(Index1Y,$H482,TRUE,_xll.ohTrigger(RecalcTrigger,Trigger1Y)),NA())</f>
        <v>2.7183022435968915E-3</v>
      </c>
      <c r="N482" s="182">
        <f>IFERROR(_xll.qlIndexFixing(ONIndex1M,I482,TRUE,_xll.ohTrigger(RecalcTrigger,Trigger1M)),NA())</f>
        <v>-1.9568841844952445E-3</v>
      </c>
      <c r="O482" s="44">
        <f>IFERROR(_xll.qlIndexFixing(ONIndex3M,I482,TRUE,_xll.ohTrigger(RecalcTrigger,Trigger3M)),NA())</f>
        <v>-9.4296282686201494E-4</v>
      </c>
      <c r="P482" s="44">
        <f>IFERROR(_xll.qlIndexFixing(ONIndex6M,I482,TRUE,_xll.ohTrigger(RecalcTrigger,Trigger6M)),NA())</f>
        <v>1.1299407313813958E-4</v>
      </c>
      <c r="Q482" s="183">
        <f>IFERROR(_xll.qlIndexFixing(ONIndex1Y,I482,TRUE,_xll.ohTrigger(RecalcTrigger,Trigger1Y)),NA())</f>
        <v>1.4516862970914701E-3</v>
      </c>
    </row>
    <row r="483" spans="2:17" x14ac:dyDescent="0.2">
      <c r="B483" s="39" t="s">
        <v>17</v>
      </c>
      <c r="D483" s="42">
        <f>_xll.qlCalendarAdvance(Calendar,$D482,B483,"f",FALSE)</f>
        <v>43038</v>
      </c>
      <c r="E483" s="177">
        <f>_xll.qlInterestRateIndexValueDate(IndexON,D483)</f>
        <v>43038</v>
      </c>
      <c r="F483" s="193">
        <f>IFERROR(_xll.qlIndexFixing(IndexON,D483,TRUE,_xll.ohTrigger(RecalcTrigger,TriggerON)),NA())</f>
        <v>-2.0845674923419821E-3</v>
      </c>
      <c r="H483" s="42">
        <f>_xll.qlCalendarAdvance(Calendar,$H482,B483,"f",FALSE)</f>
        <v>43038</v>
      </c>
      <c r="I483" s="177">
        <f>_xll.qlInterestRateIndexValueDate(Index1M,$H483)</f>
        <v>43040</v>
      </c>
      <c r="J483" s="182">
        <f>IFERROR(_xll.qlIndexFixing(Index1M,$H483,TRUE,_xll.ohTrigger(RecalcTrigger,Trigger1M)),NA())</f>
        <v>-1.8989252407108914E-3</v>
      </c>
      <c r="K483" s="44">
        <f>IFERROR(_xll.qlIndexFixing(Index3M,H483,TRUE,_xll.ohTrigger(RecalcTrigger,Trigger3M)),NA())</f>
        <v>-6.7981659445292631E-4</v>
      </c>
      <c r="L483" s="44">
        <f>IFERROR(_xll.qlIndexFixing(Index6M,$H483,TRUE,_xll.ohTrigger(RecalcTrigger,Trigger6M)),NA())</f>
        <v>6.8906364381690101E-4</v>
      </c>
      <c r="M483" s="183">
        <f>IFERROR(_xll.qlIndexFixing(Index1Y,$H483,TRUE,_xll.ohTrigger(RecalcTrigger,Trigger1Y)),NA())</f>
        <v>2.7262314924725766E-3</v>
      </c>
      <c r="N483" s="182">
        <f>IFERROR(_xll.qlIndexFixing(ONIndex1M,I483,TRUE,_xll.ohTrigger(RecalcTrigger,Trigger1M)),NA())</f>
        <v>-1.9484502437094875E-3</v>
      </c>
      <c r="O483" s="44">
        <f>IFERROR(_xll.qlIndexFixing(ONIndex3M,I483,TRUE,_xll.ohTrigger(RecalcTrigger,Trigger3M)),NA())</f>
        <v>-9.32269273246078E-4</v>
      </c>
      <c r="P483" s="44">
        <f>IFERROR(_xll.qlIndexFixing(ONIndex6M,I483,TRUE,_xll.ohTrigger(RecalcTrigger,Trigger6M)),NA())</f>
        <v>9.7690129159389016E-5</v>
      </c>
      <c r="Q483" s="183">
        <f>IFERROR(_xll.qlIndexFixing(ONIndex1Y,I483,TRUE,_xll.ohTrigger(RecalcTrigger,Trigger1Y)),NA())</f>
        <v>1.4523070005534322E-3</v>
      </c>
    </row>
    <row r="484" spans="2:17" x14ac:dyDescent="0.2">
      <c r="B484" s="39" t="s">
        <v>17</v>
      </c>
      <c r="D484" s="42">
        <f>_xll.qlCalendarAdvance(Calendar,$D483,B484,"f",FALSE)</f>
        <v>43039</v>
      </c>
      <c r="E484" s="177">
        <f>_xll.qlInterestRateIndexValueDate(IndexON,D484)</f>
        <v>43039</v>
      </c>
      <c r="F484" s="193">
        <f>IFERROR(_xll.qlIndexFixing(IndexON,D484,TRUE,_xll.ohTrigger(RecalcTrigger,TriggerON)),NA())</f>
        <v>-2.0805431768211591E-3</v>
      </c>
      <c r="H484" s="42">
        <f>_xll.qlCalendarAdvance(Calendar,$H483,B484,"f",FALSE)</f>
        <v>43039</v>
      </c>
      <c r="I484" s="177">
        <f>_xll.qlInterestRateIndexValueDate(Index1M,$H484)</f>
        <v>43041</v>
      </c>
      <c r="J484" s="182">
        <f>IFERROR(_xll.qlIndexFixing(Index1M,$H484,TRUE,_xll.ohTrigger(RecalcTrigger,Trigger1M)),NA())</f>
        <v>-1.8902252726336888E-3</v>
      </c>
      <c r="K484" s="44">
        <f>IFERROR(_xll.qlIndexFixing(Index3M,H484,TRUE,_xll.ohTrigger(RecalcTrigger,Trigger3M)),NA())</f>
        <v>-6.7370394328638758E-4</v>
      </c>
      <c r="L484" s="44">
        <f>IFERROR(_xll.qlIndexFixing(Index6M,$H484,TRUE,_xll.ohTrigger(RecalcTrigger,Trigger6M)),NA())</f>
        <v>6.921947601713429E-4</v>
      </c>
      <c r="M484" s="183">
        <f>IFERROR(_xll.qlIndexFixing(Index1Y,$H484,TRUE,_xll.ohTrigger(RecalcTrigger,Trigger1Y)),NA())</f>
        <v>2.7341857424689965E-3</v>
      </c>
      <c r="N484" s="182">
        <f>IFERROR(_xll.qlIndexFixing(ONIndex1M,I484,TRUE,_xll.ohTrigger(RecalcTrigger,Trigger1M)),NA())</f>
        <v>-1.9400088516041691E-3</v>
      </c>
      <c r="O484" s="44">
        <f>IFERROR(_xll.qlIndexFixing(ONIndex3M,I484,TRUE,_xll.ohTrigger(RecalcTrigger,Trigger3M)),NA())</f>
        <v>-9.2151125646200427E-4</v>
      </c>
      <c r="P484" s="44">
        <f>IFERROR(_xll.qlIndexFixing(ONIndex6M,I484,TRUE,_xll.ohTrigger(RecalcTrigger,Trigger6M)),NA())</f>
        <v>8.5702221719330396E-5</v>
      </c>
      <c r="Q484" s="183">
        <f>IFERROR(_xll.qlIndexFixing(ONIndex1Y,I484,TRUE,_xll.ohTrigger(RecalcTrigger,Trigger1Y)),NA())</f>
        <v>1.4530609059182353E-3</v>
      </c>
    </row>
    <row r="485" spans="2:17" x14ac:dyDescent="0.2">
      <c r="B485" s="39" t="s">
        <v>17</v>
      </c>
      <c r="D485" s="42">
        <f>_xll.qlCalendarAdvance(Calendar,$D484,B485,"f",FALSE)</f>
        <v>43040</v>
      </c>
      <c r="E485" s="177">
        <f>_xll.qlInterestRateIndexValueDate(IndexON,D485)</f>
        <v>43040</v>
      </c>
      <c r="F485" s="193">
        <f>IFERROR(_xll.qlIndexFixing(IndexON,D485,TRUE,_xll.ohTrigger(RecalcTrigger,TriggerON)),NA())</f>
        <v>-2.0764999240485693E-3</v>
      </c>
      <c r="H485" s="42">
        <f>_xll.qlCalendarAdvance(Calendar,$H484,B485,"f",FALSE)</f>
        <v>43040</v>
      </c>
      <c r="I485" s="177">
        <f>_xll.qlInterestRateIndexValueDate(Index1M,$H485)</f>
        <v>43042</v>
      </c>
      <c r="J485" s="182">
        <f>IFERROR(_xll.qlIndexFixing(Index1M,$H485,TRUE,_xll.ohTrigger(RecalcTrigger,Trigger1M)),NA())</f>
        <v>-1.8880852483884173E-3</v>
      </c>
      <c r="K485" s="44">
        <f>IFERROR(_xll.qlIndexFixing(Index3M,H485,TRUE,_xll.ohTrigger(RecalcTrigger,Trigger3M)),NA())</f>
        <v>-6.6123409283089176E-4</v>
      </c>
      <c r="L485" s="44">
        <f>IFERROR(_xll.qlIndexFixing(Index6M,$H485,TRUE,_xll.ohTrigger(RecalcTrigger,Trigger6M)),NA())</f>
        <v>6.9932161813920761E-4</v>
      </c>
      <c r="M485" s="183">
        <f>IFERROR(_xll.qlIndexFixing(Index1Y,$H485,TRUE,_xll.ohTrigger(RecalcTrigger,Trigger1Y)),NA())</f>
        <v>2.7511018819804194E-3</v>
      </c>
      <c r="N485" s="182">
        <f>IFERROR(_xll.qlIndexFixing(ONIndex1M,I485,TRUE,_xll.ohTrigger(RecalcTrigger,Trigger1M)),NA())</f>
        <v>-1.9357686496945803E-3</v>
      </c>
      <c r="O485" s="44">
        <f>IFERROR(_xll.qlIndexFixing(ONIndex3M,I485,TRUE,_xll.ohTrigger(RecalcTrigger,Trigger3M)),NA())</f>
        <v>-9.1609631152955728E-4</v>
      </c>
      <c r="P485" s="44">
        <f>IFERROR(_xll.qlIndexFixing(ONIndex6M,I485,TRUE,_xll.ohTrigger(RecalcTrigger,Trigger6M)),NA())</f>
        <v>8.1381403855829149E-5</v>
      </c>
      <c r="Q485" s="183">
        <f>IFERROR(_xll.qlIndexFixing(ONIndex1Y,I485,TRUE,_xll.ohTrigger(RecalcTrigger,Trigger1Y)),NA())</f>
        <v>1.4535139998006485E-3</v>
      </c>
    </row>
    <row r="486" spans="2:17" x14ac:dyDescent="0.2">
      <c r="B486" s="39" t="s">
        <v>17</v>
      </c>
      <c r="D486" s="42">
        <f>_xll.qlCalendarAdvance(Calendar,$D485,B486,"f",FALSE)</f>
        <v>43041</v>
      </c>
      <c r="E486" s="177">
        <f>_xll.qlInterestRateIndexValueDate(IndexON,D486)</f>
        <v>43041</v>
      </c>
      <c r="F486" s="193">
        <f>IFERROR(_xll.qlIndexFixing(IndexON,D486,TRUE,_xll.ohTrigger(RecalcTrigger,TriggerON)),NA())</f>
        <v>-2.0724376821457113E-3</v>
      </c>
      <c r="H486" s="42">
        <f>_xll.qlCalendarAdvance(Calendar,$H485,B486,"f",FALSE)</f>
        <v>43041</v>
      </c>
      <c r="I486" s="177">
        <f>_xll.qlInterestRateIndexValueDate(Index1M,$H486)</f>
        <v>43045</v>
      </c>
      <c r="J486" s="182">
        <f>IFERROR(_xll.qlIndexFixing(Index1M,$H486,TRUE,_xll.ohTrigger(RecalcTrigger,Trigger1M)),NA())</f>
        <v>-1.8772454118227699E-3</v>
      </c>
      <c r="K486" s="44">
        <f>IFERROR(_xll.qlIndexFixing(Index3M,H486,TRUE,_xll.ohTrigger(RecalcTrigger,Trigger3M)),NA())</f>
        <v>-6.4912245380507286E-4</v>
      </c>
      <c r="L486" s="44">
        <f>IFERROR(_xll.qlIndexFixing(Index6M,$H486,TRUE,_xll.ohTrigger(RecalcTrigger,Trigger6M)),NA())</f>
        <v>7.2516386220207712E-4</v>
      </c>
      <c r="M486" s="183">
        <f>IFERROR(_xll.qlIndexFixing(Index1Y,$H486,TRUE,_xll.ohTrigger(RecalcTrigger,Trigger1Y)),NA())</f>
        <v>2.7662503342091192E-3</v>
      </c>
      <c r="N486" s="182">
        <f>IFERROR(_xll.qlIndexFixing(ONIndex1M,I486,TRUE,_xll.ohTrigger(RecalcTrigger,Trigger1M)),NA())</f>
        <v>-1.931519930997716E-3</v>
      </c>
      <c r="O486" s="44">
        <f>IFERROR(_xll.qlIndexFixing(ONIndex3M,I486,TRUE,_xll.ohTrigger(RecalcTrigger,Trigger3M)),NA())</f>
        <v>-9.1066047858578969E-4</v>
      </c>
      <c r="P486" s="44">
        <f>IFERROR(_xll.qlIndexFixing(ONIndex6M,I486,TRUE,_xll.ohTrigger(RecalcTrigger,Trigger6M)),NA())</f>
        <v>7.8073506859510644E-5</v>
      </c>
      <c r="Q486" s="183">
        <f>IFERROR(_xll.qlIndexFixing(ONIndex1Y,I486,TRUE,_xll.ohTrigger(RecalcTrigger,Trigger1Y)),NA())</f>
        <v>1.4540114721039998E-3</v>
      </c>
    </row>
    <row r="487" spans="2:17" x14ac:dyDescent="0.2">
      <c r="B487" s="39" t="s">
        <v>17</v>
      </c>
      <c r="D487" s="42">
        <f>_xll.qlCalendarAdvance(Calendar,$D486,B487,"f",FALSE)</f>
        <v>43042</v>
      </c>
      <c r="E487" s="177">
        <f>_xll.qlInterestRateIndexValueDate(IndexON,D487)</f>
        <v>43042</v>
      </c>
      <c r="F487" s="193">
        <f>IFERROR(_xll.qlIndexFixing(IndexON,D487,TRUE,_xll.ohTrigger(RecalcTrigger,TriggerON)),NA())</f>
        <v>-2.0642378082991186E-3</v>
      </c>
      <c r="H487" s="42">
        <f>_xll.qlCalendarAdvance(Calendar,$H486,B487,"f",FALSE)</f>
        <v>43042</v>
      </c>
      <c r="I487" s="177">
        <f>_xll.qlInterestRateIndexValueDate(Index1M,$H487)</f>
        <v>43046</v>
      </c>
      <c r="J487" s="182">
        <f>IFERROR(_xll.qlIndexFixing(Index1M,$H487,TRUE,_xll.ohTrigger(RecalcTrigger,Trigger1M)),NA())</f>
        <v>-1.8728844560569335E-3</v>
      </c>
      <c r="K487" s="44">
        <f>IFERROR(_xll.qlIndexFixing(Index3M,H487,TRUE,_xll.ohTrigger(RecalcTrigger,Trigger3M)),NA())</f>
        <v>-6.4294533123032205E-4</v>
      </c>
      <c r="L487" s="44">
        <f>IFERROR(_xll.qlIndexFixing(Index6M,$H487,TRUE,_xll.ohTrigger(RecalcTrigger,Trigger6M)),NA())</f>
        <v>7.2869662596737725E-4</v>
      </c>
      <c r="M487" s="183">
        <f>IFERROR(_xll.qlIndexFixing(Index1Y,$H487,TRUE,_xll.ohTrigger(RecalcTrigger,Trigger1Y)),NA())</f>
        <v>2.7743277668746459E-3</v>
      </c>
      <c r="N487" s="182">
        <f>IFERROR(_xll.qlIndexFixing(ONIndex1M,I487,TRUE,_xll.ohTrigger(RecalcTrigger,Trigger1M)),NA())</f>
        <v>-1.9272627109812035E-3</v>
      </c>
      <c r="O487" s="44">
        <f>IFERROR(_xll.qlIndexFixing(ONIndex3M,I487,TRUE,_xll.ohTrigger(RecalcTrigger,Trigger3M)),NA())</f>
        <v>-9.0520372421742934E-4</v>
      </c>
      <c r="P487" s="44">
        <f>IFERROR(_xll.qlIndexFixing(ONIndex6M,I487,TRUE,_xll.ohTrigger(RecalcTrigger,Trigger6M)),NA())</f>
        <v>7.5784561825997798E-5</v>
      </c>
      <c r="Q487" s="183">
        <f>IFERROR(_xll.qlIndexFixing(ONIndex1Y,I487,TRUE,_xll.ohTrigger(RecalcTrigger,Trigger1Y)),NA())</f>
        <v>1.4545536236276746E-3</v>
      </c>
    </row>
    <row r="488" spans="2:17" x14ac:dyDescent="0.2">
      <c r="B488" s="39" t="s">
        <v>17</v>
      </c>
      <c r="D488" s="42">
        <f>_xll.qlCalendarAdvance(Calendar,$D487,B488,"f",FALSE)</f>
        <v>43045</v>
      </c>
      <c r="E488" s="177">
        <f>_xll.qlInterestRateIndexValueDate(IndexON,D488)</f>
        <v>43045</v>
      </c>
      <c r="F488" s="193">
        <f>IFERROR(_xll.qlIndexFixing(IndexON,D488,TRUE,_xll.ohTrigger(RecalcTrigger,TriggerON)),NA())</f>
        <v>-2.055997796133191E-3</v>
      </c>
      <c r="H488" s="42">
        <f>_xll.qlCalendarAdvance(Calendar,$H487,B488,"f",FALSE)</f>
        <v>43045</v>
      </c>
      <c r="I488" s="177">
        <f>_xll.qlInterestRateIndexValueDate(Index1M,$H488)</f>
        <v>43047</v>
      </c>
      <c r="J488" s="182">
        <f>IFERROR(_xll.qlIndexFixing(Index1M,$H488,TRUE,_xll.ohTrigger(RecalcTrigger,Trigger1M)),NA())</f>
        <v>-1.8685152061350685E-3</v>
      </c>
      <c r="K488" s="44">
        <f>IFERROR(_xll.qlIndexFixing(Index3M,H488,TRUE,_xll.ohTrigger(RecalcTrigger,Trigger3M)),NA())</f>
        <v>-6.3675590046414869E-4</v>
      </c>
      <c r="L488" s="44">
        <f>IFERROR(_xll.qlIndexFixing(Index6M,$H488,TRUE,_xll.ohTrigger(RecalcTrigger,Trigger6M)),NA())</f>
        <v>7.3622994687412872E-4</v>
      </c>
      <c r="M488" s="183">
        <f>IFERROR(_xll.qlIndexFixing(Index1Y,$H488,TRUE,_xll.ohTrigger(RecalcTrigger,Trigger1Y)),NA())</f>
        <v>2.7824294648109513E-3</v>
      </c>
      <c r="N488" s="182">
        <f>IFERROR(_xll.qlIndexFixing(ONIndex1M,I488,TRUE,_xll.ohTrigger(RecalcTrigger,Trigger1M)),NA())</f>
        <v>-1.9187097835349221E-3</v>
      </c>
      <c r="O488" s="44">
        <f>IFERROR(_xll.qlIndexFixing(ONIndex3M,I488,TRUE,_xll.ohTrigger(RecalcTrigger,Trigger3M)),NA())</f>
        <v>-8.942180886961637E-4</v>
      </c>
      <c r="P488" s="44">
        <f>IFERROR(_xll.qlIndexFixing(ONIndex6M,I488,TRUE,_xll.ohTrigger(RecalcTrigger,Trigger6M)),NA())</f>
        <v>7.4633349953501238E-5</v>
      </c>
      <c r="Q488" s="183">
        <f>IFERROR(_xll.qlIndexFixing(ONIndex1Y,I488,TRUE,_xll.ohTrigger(RecalcTrigger,Trigger1Y)),NA())</f>
        <v>1.4557942484572095E-3</v>
      </c>
    </row>
    <row r="489" spans="2:17" x14ac:dyDescent="0.2">
      <c r="B489" s="39" t="s">
        <v>17</v>
      </c>
      <c r="D489" s="42">
        <f>_xll.qlCalendarAdvance(Calendar,$D488,B489,"f",FALSE)</f>
        <v>43046</v>
      </c>
      <c r="E489" s="177">
        <f>_xll.qlInterestRateIndexValueDate(IndexON,D489)</f>
        <v>43046</v>
      </c>
      <c r="F489" s="193">
        <f>IFERROR(_xll.qlIndexFixing(IndexON,D489,TRUE,_xll.ohTrigger(RecalcTrigger,TriggerON)),NA())</f>
        <v>-2.0518398375957148E-3</v>
      </c>
      <c r="H489" s="42">
        <f>_xll.qlCalendarAdvance(Calendar,$H488,B489,"f",FALSE)</f>
        <v>43046</v>
      </c>
      <c r="I489" s="177">
        <f>_xll.qlInterestRateIndexValueDate(Index1M,$H489)</f>
        <v>43048</v>
      </c>
      <c r="J489" s="182">
        <f>IFERROR(_xll.qlIndexFixing(Index1M,$H489,TRUE,_xll.ohTrigger(RecalcTrigger,Trigger1M)),NA())</f>
        <v>-1.859699671002274E-3</v>
      </c>
      <c r="K489" s="44">
        <f>IFERROR(_xll.qlIndexFixing(Index3M,H489,TRUE,_xll.ohTrigger(RecalcTrigger,Trigger3M)),NA())</f>
        <v>-6.3055435920275995E-4</v>
      </c>
      <c r="L489" s="44">
        <f>IFERROR(_xll.qlIndexFixing(Index6M,$H489,TRUE,_xll.ohTrigger(RecalcTrigger,Trigger6M)),NA())</f>
        <v>7.4382804779781094E-4</v>
      </c>
      <c r="M489" s="183">
        <f>IFERROR(_xll.qlIndexFixing(Index1Y,$H489,TRUE,_xll.ohTrigger(RecalcTrigger,Trigger1Y)),NA())</f>
        <v>2.7905553020385896E-3</v>
      </c>
      <c r="N489" s="182">
        <f>IFERROR(_xll.qlIndexFixing(ONIndex1M,I489,TRUE,_xll.ohTrigger(RecalcTrigger,Trigger1M)),NA())</f>
        <v>-1.9101491244732927E-3</v>
      </c>
      <c r="O489" s="44">
        <f>IFERROR(_xll.qlIndexFixing(ONIndex3M,I489,TRUE,_xll.ohTrigger(RecalcTrigger,Trigger3M)),NA())</f>
        <v>-8.8316682239408806E-4</v>
      </c>
      <c r="P489" s="44">
        <f>IFERROR(_xll.qlIndexFixing(ONIndex6M,I489,TRUE,_xll.ohTrigger(RecalcTrigger,Trigger6M)),NA())</f>
        <v>7.693892682958392E-5</v>
      </c>
      <c r="Q489" s="183">
        <f>IFERROR(_xll.qlIndexFixing(ONIndex1Y,I489,TRUE,_xll.ohTrigger(RecalcTrigger,Trigger1Y)),NA())</f>
        <v>1.4571750382330606E-3</v>
      </c>
    </row>
    <row r="490" spans="2:17" x14ac:dyDescent="0.2">
      <c r="B490" s="39" t="s">
        <v>17</v>
      </c>
      <c r="D490" s="42">
        <f>_xll.qlCalendarAdvance(Calendar,$D489,B490,"f",FALSE)</f>
        <v>43047</v>
      </c>
      <c r="E490" s="177">
        <f>_xll.qlInterestRateIndexValueDate(IndexON,D490)</f>
        <v>43047</v>
      </c>
      <c r="F490" s="193">
        <f>IFERROR(_xll.qlIndexFixing(IndexON,D490,TRUE,_xll.ohTrigger(RecalcTrigger,TriggerON)),NA())</f>
        <v>-2.0476625813348193E-3</v>
      </c>
      <c r="H490" s="42">
        <f>_xll.qlCalendarAdvance(Calendar,$H489,B490,"f",FALSE)</f>
        <v>43047</v>
      </c>
      <c r="I490" s="177">
        <f>_xll.qlInterestRateIndexValueDate(Index1M,$H490)</f>
        <v>43049</v>
      </c>
      <c r="J490" s="182">
        <f>IFERROR(_xll.qlIndexFixing(Index1M,$H490,TRUE,_xll.ohTrigger(RecalcTrigger,Trigger1M)),NA())</f>
        <v>-1.8575301624018839E-3</v>
      </c>
      <c r="K490" s="44">
        <f>IFERROR(_xll.qlIndexFixing(Index3M,H490,TRUE,_xll.ohTrigger(RecalcTrigger,Trigger3M)),NA())</f>
        <v>-6.1794196273435209E-4</v>
      </c>
      <c r="L490" s="44">
        <f>IFERROR(_xll.qlIndexFixing(Index6M,$H490,TRUE,_xll.ohTrigger(RecalcTrigger,Trigger6M)),NA())</f>
        <v>7.5148534617638701E-4</v>
      </c>
      <c r="M490" s="183">
        <f>IFERROR(_xll.qlIndexFixing(Index1Y,$H490,TRUE,_xll.ohTrigger(RecalcTrigger,Trigger1Y)),NA())</f>
        <v>2.8076896596358506E-3</v>
      </c>
      <c r="N490" s="182">
        <f>IFERROR(_xll.qlIndexFixing(ONIndex1M,I490,TRUE,_xll.ohTrigger(RecalcTrigger,Trigger1M)),NA())</f>
        <v>-1.9058496282342574E-3</v>
      </c>
      <c r="O490" s="44">
        <f>IFERROR(_xll.qlIndexFixing(ONIndex3M,I490,TRUE,_xll.ohTrigger(RecalcTrigger,Trigger3M)),NA())</f>
        <v>-8.7760495814492856E-4</v>
      </c>
      <c r="P490" s="44">
        <f>IFERROR(_xll.qlIndexFixing(ONIndex6M,I490,TRUE,_xll.ohTrigger(RecalcTrigger,Trigger6M)),NA())</f>
        <v>7.9835211321821475E-5</v>
      </c>
      <c r="Q490" s="183">
        <f>IFERROR(_xll.qlIndexFixing(ONIndex1Y,I490,TRUE,_xll.ohTrigger(RecalcTrigger,Trigger1Y)),NA())</f>
        <v>1.457945098248814E-3</v>
      </c>
    </row>
    <row r="491" spans="2:17" x14ac:dyDescent="0.2">
      <c r="B491" s="39" t="s">
        <v>17</v>
      </c>
      <c r="D491" s="42">
        <f>_xll.qlCalendarAdvance(Calendar,$D490,B491,"f",FALSE)</f>
        <v>43048</v>
      </c>
      <c r="E491" s="177">
        <f>_xll.qlInterestRateIndexValueDate(IndexON,D491)</f>
        <v>43048</v>
      </c>
      <c r="F491" s="193">
        <f>IFERROR(_xll.qlIndexFixing(IndexON,D491,TRUE,_xll.ohTrigger(RecalcTrigger,TriggerON)),NA())</f>
        <v>-2.0434659758317153E-3</v>
      </c>
      <c r="H491" s="42">
        <f>_xll.qlCalendarAdvance(Calendar,$H490,B491,"f",FALSE)</f>
        <v>43048</v>
      </c>
      <c r="I491" s="177">
        <f>_xll.qlInterestRateIndexValueDate(Index1M,$H491)</f>
        <v>43052</v>
      </c>
      <c r="J491" s="182">
        <f>IFERROR(_xll.qlIndexFixing(Index1M,$H491,TRUE,_xll.ohTrigger(RecalcTrigger,Trigger1M)),NA())</f>
        <v>-1.8465450817073403E-3</v>
      </c>
      <c r="K491" s="44">
        <f>IFERROR(_xll.qlIndexFixing(Index3M,H491,TRUE,_xll.ohTrigger(RecalcTrigger,Trigger3M)),NA())</f>
        <v>-6.0563107796480879E-4</v>
      </c>
      <c r="L491" s="44">
        <f>IFERROR(_xll.qlIndexFixing(Index6M,$H491,TRUE,_xll.ohTrigger(RecalcTrigger,Trigger6M)),NA())</f>
        <v>7.7871662960245734E-4</v>
      </c>
      <c r="M491" s="183">
        <f>IFERROR(_xll.qlIndexFixing(Index1Y,$H491,TRUE,_xll.ohTrigger(RecalcTrigger,Trigger1Y)),NA())</f>
        <v>2.8232974908705727E-3</v>
      </c>
      <c r="N491" s="182">
        <f>IFERROR(_xll.qlIndexFixing(ONIndex1M,I491,TRUE,_xll.ohTrigger(RecalcTrigger,Trigger1M)),NA())</f>
        <v>-1.9015417226420084E-3</v>
      </c>
      <c r="O491" s="44">
        <f>IFERROR(_xll.qlIndexFixing(ONIndex3M,I491,TRUE,_xll.ohTrigger(RecalcTrigger,Trigger3M)),NA())</f>
        <v>-8.7202197159186312E-4</v>
      </c>
      <c r="P491" s="44">
        <f>IFERROR(_xll.qlIndexFixing(ONIndex6M,I491,TRUE,_xll.ohTrigger(RecalcTrigger,Trigger6M)),NA())</f>
        <v>8.3786635629579109E-5</v>
      </c>
      <c r="Q491" s="183">
        <f>IFERROR(_xll.qlIndexFixing(ONIndex1Y,I491,TRUE,_xll.ohTrigger(RecalcTrigger,Trigger1Y)),NA())</f>
        <v>1.4587616423611394E-3</v>
      </c>
    </row>
    <row r="492" spans="2:17" x14ac:dyDescent="0.2">
      <c r="B492" s="39" t="s">
        <v>17</v>
      </c>
      <c r="D492" s="42">
        <f>_xll.qlCalendarAdvance(Calendar,$D491,B492,"f",FALSE)</f>
        <v>43049</v>
      </c>
      <c r="E492" s="177">
        <f>_xll.qlInterestRateIndexValueDate(IndexON,D492)</f>
        <v>43049</v>
      </c>
      <c r="F492" s="193">
        <f>IFERROR(_xll.qlIndexFixing(IndexON,D492,TRUE,_xll.ohTrigger(RecalcTrigger,TriggerON)),NA())</f>
        <v>-2.034996506479203E-3</v>
      </c>
      <c r="H492" s="42">
        <f>_xll.qlCalendarAdvance(Calendar,$H491,B492,"f",FALSE)</f>
        <v>43049</v>
      </c>
      <c r="I492" s="177">
        <f>_xll.qlInterestRateIndexValueDate(Index1M,$H492)</f>
        <v>43053</v>
      </c>
      <c r="J492" s="182">
        <f>IFERROR(_xll.qlIndexFixing(Index1M,$H492,TRUE,_xll.ohTrigger(RecalcTrigger,Trigger1M)),NA())</f>
        <v>-1.842126389373977E-3</v>
      </c>
      <c r="K492" s="44">
        <f>IFERROR(_xll.qlIndexFixing(Index3M,H492,TRUE,_xll.ohTrigger(RecalcTrigger,Trigger3M)),NA())</f>
        <v>-5.9937198453343386E-4</v>
      </c>
      <c r="L492" s="44">
        <f>IFERROR(_xll.qlIndexFixing(Index6M,$H492,TRUE,_xll.ohTrigger(RecalcTrigger,Trigger6M)),NA())</f>
        <v>7.8259368722471631E-4</v>
      </c>
      <c r="M492" s="183">
        <f>IFERROR(_xll.qlIndexFixing(Index1Y,$H492,TRUE,_xll.ohTrigger(RecalcTrigger,Trigger1Y)),NA())</f>
        <v>2.8315421014634911E-3</v>
      </c>
      <c r="N492" s="182">
        <f>IFERROR(_xll.qlIndexFixing(ONIndex1M,I492,TRUE,_xll.ohTrigger(RecalcTrigger,Trigger1M)),NA())</f>
        <v>-1.897225423443949E-3</v>
      </c>
      <c r="O492" s="44">
        <f>IFERROR(_xll.qlIndexFixing(ONIndex3M,I492,TRUE,_xll.ohTrigger(RecalcTrigger,Trigger3M)),NA())</f>
        <v>-8.6641782920171551E-4</v>
      </c>
      <c r="P492" s="44">
        <f>IFERROR(_xll.qlIndexFixing(ONIndex6M,I492,TRUE,_xll.ohTrigger(RecalcTrigger,Trigger6M)),NA())</f>
        <v>8.8799231088287911E-5</v>
      </c>
      <c r="Q492" s="183">
        <f>IFERROR(_xll.qlIndexFixing(ONIndex1Y,I492,TRUE,_xll.ohTrigger(RecalcTrigger,Trigger1Y)),NA())</f>
        <v>1.4596249715292942E-3</v>
      </c>
    </row>
    <row r="493" spans="2:17" x14ac:dyDescent="0.2">
      <c r="B493" s="39" t="s">
        <v>17</v>
      </c>
      <c r="D493" s="42">
        <f>_xll.qlCalendarAdvance(Calendar,$D492,B493,"f",FALSE)</f>
        <v>43052</v>
      </c>
      <c r="E493" s="177">
        <f>_xll.qlInterestRateIndexValueDate(IndexON,D493)</f>
        <v>43052</v>
      </c>
      <c r="F493" s="193">
        <f>IFERROR(_xll.qlIndexFixing(IndexON,D493,TRUE,_xll.ohTrigger(RecalcTrigger,TriggerON)),NA())</f>
        <v>-2.0264850319806627E-3</v>
      </c>
      <c r="H493" s="42">
        <f>_xll.qlCalendarAdvance(Calendar,$H492,B493,"f",FALSE)</f>
        <v>43052</v>
      </c>
      <c r="I493" s="177">
        <f>_xll.qlInterestRateIndexValueDate(Index1M,$H493)</f>
        <v>43054</v>
      </c>
      <c r="J493" s="182">
        <f>IFERROR(_xll.qlIndexFixing(Index1M,$H493,TRUE,_xll.ohTrigger(RecalcTrigger,Trigger1M)),NA())</f>
        <v>-1.8376995103945859E-3</v>
      </c>
      <c r="K493" s="44">
        <f>IFERROR(_xll.qlIndexFixing(Index3M,H493,TRUE,_xll.ohTrigger(RecalcTrigger,Trigger3M)),NA())</f>
        <v>-5.9310198771734201E-4</v>
      </c>
      <c r="L493" s="44">
        <f>IFERROR(_xll.qlIndexFixing(Index6M,$H493,TRUE,_xll.ohTrigger(RecalcTrigger,Trigger6M)),NA())</f>
        <v>7.9046205863505235E-4</v>
      </c>
      <c r="M493" s="183">
        <f>IFERROR(_xll.qlIndexFixing(Index1Y,$H493,TRUE,_xll.ohTrigger(RecalcTrigger,Trigger1Y)),NA())</f>
        <v>2.8398100754323009E-3</v>
      </c>
      <c r="N493" s="182">
        <f>IFERROR(_xll.qlIndexFixing(ONIndex1M,I493,TRUE,_xll.ohTrigger(RecalcTrigger,Trigger1M)),NA())</f>
        <v>-1.8885550150526953E-3</v>
      </c>
      <c r="O493" s="44">
        <f>IFERROR(_xll.qlIndexFixing(ONIndex3M,I493,TRUE,_xll.ohTrigger(RecalcTrigger,Trigger3M)),NA())</f>
        <v>-8.5513682544391401E-4</v>
      </c>
      <c r="P493" s="44">
        <f>IFERROR(_xll.qlIndexFixing(ONIndex6M,I493,TRUE,_xll.ohTrigger(RecalcTrigger,Trigger6M)),NA())</f>
        <v>1.0239184604188267E-4</v>
      </c>
      <c r="Q493" s="183">
        <f>IFERROR(_xll.qlIndexFixing(ONIndex1Y,I493,TRUE,_xll.ohTrigger(RecalcTrigger,Trigger1Y)),NA())</f>
        <v>1.461515017595616E-3</v>
      </c>
    </row>
    <row r="494" spans="2:17" x14ac:dyDescent="0.2">
      <c r="B494" s="39" t="s">
        <v>17</v>
      </c>
      <c r="D494" s="42">
        <f>_xll.qlCalendarAdvance(Calendar,$D493,B494,"f",FALSE)</f>
        <v>43053</v>
      </c>
      <c r="E494" s="177">
        <f>_xll.qlInterestRateIndexValueDate(IndexON,D494)</f>
        <v>43053</v>
      </c>
      <c r="F494" s="193">
        <f>IFERROR(_xll.qlIndexFixing(IndexON,D494,TRUE,_xll.ohTrigger(RecalcTrigger,TriggerON)),NA())</f>
        <v>-2.0221909082041023E-3</v>
      </c>
      <c r="H494" s="42">
        <f>_xll.qlCalendarAdvance(Calendar,$H493,B494,"f",FALSE)</f>
        <v>43053</v>
      </c>
      <c r="I494" s="177">
        <f>_xll.qlInterestRateIndexValueDate(Index1M,$H494)</f>
        <v>43055</v>
      </c>
      <c r="J494" s="182">
        <f>IFERROR(_xll.qlIndexFixing(Index1M,$H494,TRUE,_xll.ohTrigger(RecalcTrigger,Trigger1M)),NA())</f>
        <v>-1.8287699123205325E-3</v>
      </c>
      <c r="K494" s="44">
        <f>IFERROR(_xll.qlIndexFixing(Index3M,H494,TRUE,_xll.ohTrigger(RecalcTrigger,Trigger3M)),NA())</f>
        <v>-5.8682129219498149E-4</v>
      </c>
      <c r="L494" s="44">
        <f>IFERROR(_xll.qlIndexFixing(Index6M,$H494,TRUE,_xll.ohTrigger(RecalcTrigger,Trigger6M)),NA())</f>
        <v>7.9835542660976482E-4</v>
      </c>
      <c r="M494" s="183">
        <f>IFERROR(_xll.qlIndexFixing(Index1Y,$H494,TRUE,_xll.ohTrigger(RecalcTrigger,Trigger1Y)),NA())</f>
        <v>2.8481012801179679E-3</v>
      </c>
      <c r="N494" s="182">
        <f>IFERROR(_xll.qlIndexFixing(ONIndex1M,I494,TRUE,_xll.ohTrigger(RecalcTrigger,Trigger1M)),NA())</f>
        <v>-1.8798765959093799E-3</v>
      </c>
      <c r="O494" s="44">
        <f>IFERROR(_xll.qlIndexFixing(ONIndex3M,I494,TRUE,_xll.ohTrigger(RecalcTrigger,Trigger3M)),NA())</f>
        <v>-8.437890294077377E-4</v>
      </c>
      <c r="P494" s="44">
        <f>IFERROR(_xll.qlIndexFixing(ONIndex6M,I494,TRUE,_xll.ohTrigger(RecalcTrigger,Trigger6M)),NA())</f>
        <v>1.1958195417882678E-4</v>
      </c>
      <c r="Q494" s="183">
        <f>IFERROR(_xll.qlIndexFixing(ONIndex1Y,I494,TRUE,_xll.ohTrigger(RecalcTrigger,Trigger1Y)),NA())</f>
        <v>1.4635521552275321E-3</v>
      </c>
    </row>
    <row r="495" spans="2:17" x14ac:dyDescent="0.2">
      <c r="B495" s="39" t="s">
        <v>17</v>
      </c>
      <c r="D495" s="42">
        <f>_xll.qlCalendarAdvance(Calendar,$D494,B495,"f",FALSE)</f>
        <v>43054</v>
      </c>
      <c r="E495" s="177">
        <f>_xll.qlInterestRateIndexValueDate(IndexON,D495)</f>
        <v>43054</v>
      </c>
      <c r="F495" s="193">
        <f>IFERROR(_xll.qlIndexFixing(IndexON,D495,TRUE,_xll.ohTrigger(RecalcTrigger,TriggerON)),NA())</f>
        <v>-2.0178771263523743E-3</v>
      </c>
      <c r="H495" s="42">
        <f>_xll.qlCalendarAdvance(Calendar,$H494,B495,"f",FALSE)</f>
        <v>43054</v>
      </c>
      <c r="I495" s="177">
        <f>_xll.qlInterestRateIndexValueDate(Index1M,$H495)</f>
        <v>43056</v>
      </c>
      <c r="J495" s="182">
        <f>IFERROR(_xll.qlIndexFixing(Index1M,$H495,TRUE,_xll.ohTrigger(RecalcTrigger,Trigger1M)),NA())</f>
        <v>-1.8265712961854535E-3</v>
      </c>
      <c r="K495" s="44">
        <f>IFERROR(_xll.qlIndexFixing(Index3M,H495,TRUE,_xll.ohTrigger(RecalcTrigger,Trigger3M)),NA())</f>
        <v>-5.7408572622941894E-4</v>
      </c>
      <c r="L495" s="44">
        <f>IFERROR(_xll.qlIndexFixing(Index6M,$H495,TRUE,_xll.ohTrigger(RecalcTrigger,Trigger6M)),NA())</f>
        <v>8.0626797339771101E-4</v>
      </c>
      <c r="M495" s="183">
        <f>IFERROR(_xll.qlIndexFixing(Index1Y,$H495,TRUE,_xll.ohTrigger(RecalcTrigger,Trigger1Y)),NA())</f>
        <v>2.8654407865218545E-3</v>
      </c>
      <c r="N495" s="182">
        <f>IFERROR(_xll.qlIndexFixing(ONIndex1M,I495,TRUE,_xll.ohTrigger(RecalcTrigger,Trigger1M)),NA())</f>
        <v>-1.8755185583385625E-3</v>
      </c>
      <c r="O495" s="44">
        <f>IFERROR(_xll.qlIndexFixing(ONIndex3M,I495,TRUE,_xll.ohTrigger(RecalcTrigger,Trigger3M)),NA())</f>
        <v>-8.3807860459472749E-4</v>
      </c>
      <c r="P495" s="44">
        <f>IFERROR(_xll.qlIndexFixing(ONIndex6M,I495,TRUE,_xll.ohTrigger(RecalcTrigger,Trigger6M)),NA())</f>
        <v>1.2979069435203883E-4</v>
      </c>
      <c r="Q495" s="183">
        <f>IFERROR(_xll.qlIndexFixing(ONIndex1Y,I495,TRUE,_xll.ohTrigger(RecalcTrigger,Trigger1Y)),NA())</f>
        <v>1.4646783242255879E-3</v>
      </c>
    </row>
    <row r="496" spans="2:17" x14ac:dyDescent="0.2">
      <c r="B496" s="39" t="s">
        <v>17</v>
      </c>
      <c r="D496" s="42">
        <f>_xll.qlCalendarAdvance(Calendar,$D495,B496,"f",FALSE)</f>
        <v>43055</v>
      </c>
      <c r="E496" s="177">
        <f>_xll.qlInterestRateIndexValueDate(IndexON,D496)</f>
        <v>43055</v>
      </c>
      <c r="F496" s="193">
        <f>IFERROR(_xll.qlIndexFixing(IndexON,D496,TRUE,_xll.ohTrigger(RecalcTrigger,TriggerON)),NA())</f>
        <v>-2.0135436349066893E-3</v>
      </c>
      <c r="H496" s="42">
        <f>_xll.qlCalendarAdvance(Calendar,$H495,B496,"f",FALSE)</f>
        <v>43055</v>
      </c>
      <c r="I496" s="177">
        <f>_xll.qlInterestRateIndexValueDate(Index1M,$H496)</f>
        <v>43059</v>
      </c>
      <c r="J496" s="182">
        <f>IFERROR(_xll.qlIndexFixing(Index1M,$H496,TRUE,_xll.ohTrigger(RecalcTrigger,Trigger1M)),NA())</f>
        <v>-1.8154428533878608E-3</v>
      </c>
      <c r="K496" s="44">
        <f>IFERROR(_xll.qlIndexFixing(Index3M,H496,TRUE,_xll.ohTrigger(RecalcTrigger,Trigger3M)),NA())</f>
        <v>-5.6159565152432171E-4</v>
      </c>
      <c r="L496" s="44">
        <f>IFERROR(_xll.qlIndexFixing(Index6M,$H496,TRUE,_xll.ohTrigger(RecalcTrigger,Trigger6M)),NA())</f>
        <v>8.3404538399239707E-4</v>
      </c>
      <c r="M496" s="183">
        <f>IFERROR(_xll.qlIndexFixing(Index1Y,$H496,TRUE,_xll.ohTrigger(RecalcTrigger,Trigger1Y)),NA())</f>
        <v>2.8814957194387486E-3</v>
      </c>
      <c r="N496" s="182">
        <f>IFERROR(_xll.qlIndexFixing(ONIndex1M,I496,TRUE,_xll.ohTrigger(RecalcTrigger,Trigger1M)),NA())</f>
        <v>-1.8711522191283692E-3</v>
      </c>
      <c r="O496" s="44">
        <f>IFERROR(_xll.qlIndexFixing(ONIndex3M,I496,TRUE,_xll.ohTrigger(RecalcTrigger,Trigger3M)),NA())</f>
        <v>-8.3234682286548178E-4</v>
      </c>
      <c r="P496" s="44">
        <f>IFERROR(_xll.qlIndexFixing(ONIndex6M,I496,TRUE,_xll.ohTrigger(RecalcTrigger,Trigger6M)),NA())</f>
        <v>1.4009359896149931E-4</v>
      </c>
      <c r="Q496" s="183">
        <f>IFERROR(_xll.qlIndexFixing(ONIndex1Y,I496,TRUE,_xll.ohTrigger(RecalcTrigger,Trigger1Y)),NA())</f>
        <v>1.4659753716550483E-3</v>
      </c>
    </row>
    <row r="497" spans="2:17" x14ac:dyDescent="0.2">
      <c r="B497" s="39" t="s">
        <v>17</v>
      </c>
      <c r="D497" s="42">
        <f>_xll.qlCalendarAdvance(Calendar,$D496,B497,"f",FALSE)</f>
        <v>43056</v>
      </c>
      <c r="E497" s="177">
        <f>_xll.qlInterestRateIndexValueDate(IndexON,D497)</f>
        <v>43056</v>
      </c>
      <c r="F497" s="193">
        <f>IFERROR(_xll.qlIndexFixing(IndexON,D497,TRUE,_xll.ohTrigger(RecalcTrigger,TriggerON)),NA())</f>
        <v>-2.0047995318384082E-3</v>
      </c>
      <c r="H497" s="42">
        <f>_xll.qlCalendarAdvance(Calendar,$H496,B497,"f",FALSE)</f>
        <v>43056</v>
      </c>
      <c r="I497" s="177">
        <f>_xll.qlInterestRateIndexValueDate(Index1M,$H497)</f>
        <v>43060</v>
      </c>
      <c r="J497" s="182">
        <f>IFERROR(_xll.qlIndexFixing(Index1M,$H497,TRUE,_xll.ohTrigger(RecalcTrigger,Trigger1M)),NA())</f>
        <v>-1.8109671770796254E-3</v>
      </c>
      <c r="K497" s="44">
        <f>IFERROR(_xll.qlIndexFixing(Index3M,H497,TRUE,_xll.ohTrigger(RecalcTrigger,Trigger3M)),NA())</f>
        <v>-5.5526456756766656E-4</v>
      </c>
      <c r="L497" s="44">
        <f>IFERROR(_xll.qlIndexFixing(Index6M,$H497,TRUE,_xll.ohTrigger(RecalcTrigger,Trigger6M)),NA())</f>
        <v>8.3799241740165455E-4</v>
      </c>
      <c r="M497" s="183">
        <f>IFERROR(_xll.qlIndexFixing(Index1Y,$H497,TRUE,_xll.ohTrigger(RecalcTrigger,Trigger1Y)),NA())</f>
        <v>2.8899010544129779E-3</v>
      </c>
      <c r="N497" s="182">
        <f>IFERROR(_xll.qlIndexFixing(ONIndex1M,I497,TRUE,_xll.ohTrigger(RecalcTrigger,Trigger1M)),NA())</f>
        <v>-1.8667775937863951E-3</v>
      </c>
      <c r="O497" s="44">
        <f>IFERROR(_xll.qlIndexFixing(ONIndex3M,I497,TRUE,_xll.ohTrigger(RecalcTrigger,Trigger3M)),NA())</f>
        <v>-8.2659365044701616E-4</v>
      </c>
      <c r="P497" s="44">
        <f>IFERROR(_xll.qlIndexFixing(ONIndex6M,I497,TRUE,_xll.ohTrigger(RecalcTrigger,Trigger6M)),NA())</f>
        <v>1.502902427308328E-4</v>
      </c>
      <c r="Q497" s="183">
        <f>IFERROR(_xll.qlIndexFixing(ONIndex1Y,I497,TRUE,_xll.ohTrigger(RecalcTrigger,Trigger1Y)),NA())</f>
        <v>1.4674687653837282E-3</v>
      </c>
    </row>
    <row r="498" spans="2:17" x14ac:dyDescent="0.2">
      <c r="B498" s="39" t="s">
        <v>17</v>
      </c>
      <c r="D498" s="42">
        <f>_xll.qlCalendarAdvance(Calendar,$D497,B498,"f",FALSE)</f>
        <v>43059</v>
      </c>
      <c r="E498" s="177">
        <f>_xll.qlInterestRateIndexValueDate(IndexON,D498)</f>
        <v>43059</v>
      </c>
      <c r="F498" s="193">
        <f>IFERROR(_xll.qlIndexFixing(IndexON,D498,TRUE,_xll.ohTrigger(RecalcTrigger,TriggerON)),NA())</f>
        <v>-1.996011544727061E-3</v>
      </c>
      <c r="H498" s="42">
        <f>_xll.qlCalendarAdvance(Calendar,$H497,B498,"f",FALSE)</f>
        <v>43059</v>
      </c>
      <c r="I498" s="177">
        <f>_xll.qlInterestRateIndexValueDate(Index1M,$H498)</f>
        <v>43061</v>
      </c>
      <c r="J498" s="182">
        <f>IFERROR(_xll.qlIndexFixing(Index1M,$H498,TRUE,_xll.ohTrigger(RecalcTrigger,Trigger1M)),NA())</f>
        <v>-1.8064833971562777E-3</v>
      </c>
      <c r="K498" s="44">
        <f>IFERROR(_xll.qlIndexFixing(Index3M,H498,TRUE,_xll.ohTrigger(RecalcTrigger,Trigger3M)),NA())</f>
        <v>-5.489240339317115E-4</v>
      </c>
      <c r="L498" s="44">
        <f>IFERROR(_xll.qlIndexFixing(Index6M,$H498,TRUE,_xll.ohTrigger(RecalcTrigger,Trigger6M)),NA())</f>
        <v>8.4591352218855098E-4</v>
      </c>
      <c r="M498" s="183">
        <f>IFERROR(_xll.qlIndexFixing(Index1Y,$H498,TRUE,_xll.ohTrigger(RecalcTrigger,Trigger1Y)),NA())</f>
        <v>2.8983287370519671E-3</v>
      </c>
      <c r="N498" s="182">
        <f>IFERROR(_xll.qlIndexFixing(ONIndex1M,I498,TRUE,_xll.ohTrigger(RecalcTrigger,Trigger1M)),NA())</f>
        <v>-1.8579912099125906E-3</v>
      </c>
      <c r="O498" s="44">
        <f>IFERROR(_xll.qlIndexFixing(ONIndex3M,I498,TRUE,_xll.ohTrigger(RecalcTrigger,Trigger3M)),NA())</f>
        <v>-8.150139918017274E-4</v>
      </c>
      <c r="P498" s="44">
        <f>IFERROR(_xll.qlIndexFixing(ONIndex6M,I498,TRUE,_xll.ohTrigger(RecalcTrigger,Trigger6M)),NA())</f>
        <v>1.7032534628036444E-4</v>
      </c>
      <c r="Q498" s="183">
        <f>IFERROR(_xll.qlIndexFixing(ONIndex1Y,I498,TRUE,_xll.ohTrigger(RecalcTrigger,Trigger1Y)),NA())</f>
        <v>1.4711217272100896E-3</v>
      </c>
    </row>
    <row r="499" spans="2:17" x14ac:dyDescent="0.2">
      <c r="B499" s="39" t="s">
        <v>17</v>
      </c>
      <c r="D499" s="42">
        <f>_xll.qlCalendarAdvance(Calendar,$D498,B499,"f",FALSE)</f>
        <v>43060</v>
      </c>
      <c r="E499" s="177">
        <f>_xll.qlInterestRateIndexValueDate(IndexON,D499)</f>
        <v>43060</v>
      </c>
      <c r="F499" s="193">
        <f>IFERROR(_xll.qlIndexFixing(IndexON,D499,TRUE,_xll.ohTrigger(RecalcTrigger,TriggerON)),NA())</f>
        <v>-1.9915787335289536E-3</v>
      </c>
      <c r="H499" s="42">
        <f>_xll.qlCalendarAdvance(Calendar,$H498,B499,"f",FALSE)</f>
        <v>43060</v>
      </c>
      <c r="I499" s="177">
        <f>_xll.qlInterestRateIndexValueDate(Index1M,$H499)</f>
        <v>43062</v>
      </c>
      <c r="J499" s="182">
        <f>IFERROR(_xll.qlIndexFixing(Index1M,$H499,TRUE,_xll.ohTrigger(RecalcTrigger,Trigger1M)),NA())</f>
        <v>-1.7928757733796359E-3</v>
      </c>
      <c r="K499" s="44">
        <f>IFERROR(_xll.qlIndexFixing(Index3M,H499,TRUE,_xll.ohTrigger(RecalcTrigger,Trigger3M)),NA())</f>
        <v>-5.4257426227931761E-4</v>
      </c>
      <c r="L499" s="44">
        <f>IFERROR(_xll.qlIndexFixing(Index6M,$H499,TRUE,_xll.ohTrigger(RecalcTrigger,Trigger6M)),NA())</f>
        <v>8.5382484488384668E-4</v>
      </c>
      <c r="M499" s="183">
        <f>IFERROR(_xll.qlIndexFixing(Index1Y,$H499,TRUE,_xll.ohTrigger(RecalcTrigger,Trigger1Y)),NA())</f>
        <v>2.9067782919889014E-3</v>
      </c>
      <c r="N499" s="182">
        <f>IFERROR(_xll.qlIndexFixing(ONIndex1M,I499,TRUE,_xll.ohTrigger(RecalcTrigger,Trigger1M)),NA())</f>
        <v>-1.8491965378153452E-3</v>
      </c>
      <c r="O499" s="44">
        <f>IFERROR(_xll.qlIndexFixing(ONIndex3M,I499,TRUE,_xll.ohTrigger(RecalcTrigger,Trigger3M)),NA())</f>
        <v>-8.0336638677458438E-4</v>
      </c>
      <c r="P499" s="44">
        <f>IFERROR(_xll.qlIndexFixing(ONIndex6M,I499,TRUE,_xll.ohTrigger(RecalcTrigger,Trigger6M)),NA())</f>
        <v>1.8999796152385784E-4</v>
      </c>
      <c r="Q499" s="183">
        <f>IFERROR(_xll.qlIndexFixing(ONIndex1Y,I499,TRUE,_xll.ohTrigger(RecalcTrigger,Trigger1Y)),NA())</f>
        <v>1.4754285041718163E-3</v>
      </c>
    </row>
    <row r="500" spans="2:17" x14ac:dyDescent="0.2">
      <c r="B500" s="39" t="s">
        <v>17</v>
      </c>
      <c r="D500" s="42">
        <f>_xll.qlCalendarAdvance(Calendar,$D499,B500,"f",FALSE)</f>
        <v>43061</v>
      </c>
      <c r="E500" s="177">
        <f>_xll.qlInterestRateIndexValueDate(IndexON,D500)</f>
        <v>43061</v>
      </c>
      <c r="F500" s="193">
        <f>IFERROR(_xll.qlIndexFixing(IndexON,D500,TRUE,_xll.ohTrigger(RecalcTrigger,TriggerON)),NA())</f>
        <v>-1.9871259040638023E-3</v>
      </c>
      <c r="H500" s="42">
        <f>_xll.qlCalendarAdvance(Calendar,$H499,B500,"f",FALSE)</f>
        <v>43061</v>
      </c>
      <c r="I500" s="177">
        <f>_xll.qlInterestRateIndexValueDate(Index1M,$H500)</f>
        <v>43063</v>
      </c>
      <c r="J500" s="182">
        <f>IFERROR(_xll.qlIndexFixing(Index1M,$H500,TRUE,_xll.ohTrigger(RecalcTrigger,Trigger1M)),NA())</f>
        <v>-1.7906456096573498E-3</v>
      </c>
      <c r="K500" s="44">
        <f>IFERROR(_xll.qlIndexFixing(Index3M,H500,TRUE,_xll.ohTrigger(RecalcTrigger,Trigger3M)),NA())</f>
        <v>-5.2973418338088645E-4</v>
      </c>
      <c r="L500" s="44">
        <f>IFERROR(_xll.qlIndexFixing(Index6M,$H500,TRUE,_xll.ohTrigger(RecalcTrigger,Trigger6M)),NA())</f>
        <v>8.6172701861115034E-4</v>
      </c>
      <c r="M500" s="183">
        <f>IFERROR(_xll.qlIndexFixing(Index1Y,$H500,TRUE,_xll.ohTrigger(RecalcTrigger,Trigger1Y)),NA())</f>
        <v>2.9243084429315179E-3</v>
      </c>
      <c r="N500" s="182">
        <f>IFERROR(_xll.qlIndexFixing(ONIndex1M,I500,TRUE,_xll.ohTrigger(RecalcTrigger,Trigger1M)),NA())</f>
        <v>-1.8447807119903459E-3</v>
      </c>
      <c r="O500" s="44">
        <f>IFERROR(_xll.qlIndexFixing(ONIndex3M,I500,TRUE,_xll.ohTrigger(RecalcTrigger,Trigger3M)),NA())</f>
        <v>-7.9750575955106484E-4</v>
      </c>
      <c r="P500" s="44">
        <f>IFERROR(_xll.qlIndexFixing(ONIndex6M,I500,TRUE,_xll.ohTrigger(RecalcTrigger,Trigger6M)),NA())</f>
        <v>1.9965111420106041E-4</v>
      </c>
      <c r="Q500" s="183">
        <f>IFERROR(_xll.qlIndexFixing(ONIndex1Y,I500,TRUE,_xll.ohTrigger(RecalcTrigger,Trigger1Y)),NA())</f>
        <v>1.4779206553772184E-3</v>
      </c>
    </row>
    <row r="501" spans="2:17" x14ac:dyDescent="0.2">
      <c r="B501" s="39" t="s">
        <v>17</v>
      </c>
      <c r="D501" s="42">
        <f>_xll.qlCalendarAdvance(Calendar,$D500,B501,"f",FALSE)</f>
        <v>43062</v>
      </c>
      <c r="E501" s="177">
        <f>_xll.qlInterestRateIndexValueDate(IndexON,D501)</f>
        <v>43062</v>
      </c>
      <c r="F501" s="193">
        <f>IFERROR(_xll.qlIndexFixing(IndexON,D501,TRUE,_xll.ohTrigger(RecalcTrigger,TriggerON)),NA())</f>
        <v>-1.9826530045330415E-3</v>
      </c>
      <c r="H501" s="42">
        <f>_xll.qlCalendarAdvance(Calendar,$H500,B501,"f",FALSE)</f>
        <v>43062</v>
      </c>
      <c r="I501" s="177">
        <f>_xll.qlInterestRateIndexValueDate(Index1M,$H501)</f>
        <v>43066</v>
      </c>
      <c r="J501" s="182">
        <f>IFERROR(_xll.qlIndexFixing(Index1M,$H501,TRUE,_xll.ohTrigger(RecalcTrigger,Trigger1M)),NA())</f>
        <v>-1.7839386708184968E-3</v>
      </c>
      <c r="K501" s="44">
        <f>IFERROR(_xll.qlIndexFixing(Index3M,H501,TRUE,_xll.ohTrigger(RecalcTrigger,Trigger3M)),NA())</f>
        <v>-5.1708706373199619E-4</v>
      </c>
      <c r="L501" s="44">
        <f>IFERROR(_xll.qlIndexFixing(Index6M,$H501,TRUE,_xll.ohTrigger(RecalcTrigger,Trigger6M)),NA())</f>
        <v>8.8939344561551176E-4</v>
      </c>
      <c r="M501" s="183">
        <f>IFERROR(_xll.qlIndexFixing(Index1Y,$H501,TRUE,_xll.ohTrigger(RecalcTrigger,Trigger1Y)),NA())</f>
        <v>2.9407842760563606E-3</v>
      </c>
      <c r="N501" s="182">
        <f>IFERROR(_xll.qlIndexFixing(ONIndex1M,I501,TRUE,_xll.ohTrigger(RecalcTrigger,Trigger1M)),NA())</f>
        <v>-1.8403566922797765E-3</v>
      </c>
      <c r="O501" s="44">
        <f>IFERROR(_xll.qlIndexFixing(ONIndex3M,I501,TRUE,_xll.ohTrigger(RecalcTrigger,Trigger3M)),NA())</f>
        <v>-7.9162354095885235E-4</v>
      </c>
      <c r="P501" s="44">
        <f>IFERROR(_xll.qlIndexFixing(ONIndex6M,I501,TRUE,_xll.ohTrigger(RecalcTrigger,Trigger6M)),NA())</f>
        <v>2.0919313121758876E-4</v>
      </c>
      <c r="Q501" s="183">
        <f>IFERROR(_xll.qlIndexFixing(ONIndex1Y,I501,TRUE,_xll.ohTrigger(RecalcTrigger,Trigger1Y)),NA())</f>
        <v>1.4806159634339622E-3</v>
      </c>
    </row>
    <row r="502" spans="2:17" x14ac:dyDescent="0.2">
      <c r="B502" s="39" t="s">
        <v>17</v>
      </c>
      <c r="D502" s="42">
        <f>_xll.qlCalendarAdvance(Calendar,$D501,B502,"f",FALSE)</f>
        <v>43063</v>
      </c>
      <c r="E502" s="177">
        <f>_xll.qlInterestRateIndexValueDate(IndexON,D502)</f>
        <v>43063</v>
      </c>
      <c r="F502" s="193">
        <f>IFERROR(_xll.qlIndexFixing(IndexON,D502,TRUE,_xll.ohTrigger(RecalcTrigger,TriggerON)),NA())</f>
        <v>-1.9736292288996538E-3</v>
      </c>
      <c r="H502" s="42">
        <f>_xll.qlCalendarAdvance(Calendar,$H501,B502,"f",FALSE)</f>
        <v>43063</v>
      </c>
      <c r="I502" s="177">
        <f>_xll.qlInterestRateIndexValueDate(Index1M,$H502)</f>
        <v>43067</v>
      </c>
      <c r="J502" s="182">
        <f>IFERROR(_xll.qlIndexFixing(Index1M,$H502,TRUE,_xll.ohTrigger(RecalcTrigger,Trigger1M)),NA())</f>
        <v>-1.7794036212159803E-3</v>
      </c>
      <c r="K502" s="44">
        <f>IFERROR(_xll.qlIndexFixing(Index3M,H502,TRUE,_xll.ohTrigger(RecalcTrigger,Trigger3M)),NA())</f>
        <v>-5.1069431189801459E-4</v>
      </c>
      <c r="L502" s="44">
        <f>IFERROR(_xll.qlIndexFixing(Index6M,$H502,TRUE,_xll.ohTrigger(RecalcTrigger,Trigger6M)),NA())</f>
        <v>8.9325703762716132E-4</v>
      </c>
      <c r="M502" s="183">
        <f>IFERROR(_xll.qlIndexFixing(Index1Y,$H502,TRUE,_xll.ohTrigger(RecalcTrigger,Trigger1Y)),NA())</f>
        <v>2.9493349449482027E-3</v>
      </c>
      <c r="N502" s="182">
        <f>IFERROR(_xll.qlIndexFixing(ONIndex1M,I502,TRUE,_xll.ohTrigger(RecalcTrigger,Trigger1M)),NA())</f>
        <v>-1.8359244939913921E-3</v>
      </c>
      <c r="O502" s="44">
        <f>IFERROR(_xll.qlIndexFixing(ONIndex3M,I502,TRUE,_xll.ohTrigger(RecalcTrigger,Trigger3M)),NA())</f>
        <v>-7.8571969742480263E-4</v>
      </c>
      <c r="P502" s="44">
        <f>IFERROR(_xll.qlIndexFixing(ONIndex6M,I502,TRUE,_xll.ohTrigger(RecalcTrigger,Trigger6M)),NA())</f>
        <v>2.186231998635435E-4</v>
      </c>
      <c r="Q502" s="183">
        <f>IFERROR(_xll.qlIndexFixing(ONIndex1Y,I502,TRUE,_xll.ohTrigger(RecalcTrigger,Trigger1Y)),NA())</f>
        <v>1.4835155632741959E-3</v>
      </c>
    </row>
    <row r="503" spans="2:17" x14ac:dyDescent="0.2">
      <c r="B503" s="39" t="s">
        <v>17</v>
      </c>
      <c r="D503" s="42">
        <f>_xll.qlCalendarAdvance(Calendar,$D502,B503,"f",FALSE)</f>
        <v>43066</v>
      </c>
      <c r="E503" s="177">
        <f>_xll.qlInterestRateIndexValueDate(IndexON,D503)</f>
        <v>43066</v>
      </c>
      <c r="F503" s="193">
        <f>IFERROR(_xll.qlIndexFixing(IndexON,D503,TRUE,_xll.ohTrigger(RecalcTrigger,TriggerON)),NA())</f>
        <v>-1.964559679255018E-3</v>
      </c>
      <c r="H503" s="42">
        <f>_xll.qlCalendarAdvance(Calendar,$H502,B503,"f",FALSE)</f>
        <v>43066</v>
      </c>
      <c r="I503" s="177">
        <f>_xll.qlInterestRateIndexValueDate(Index1M,$H503)</f>
        <v>43068</v>
      </c>
      <c r="J503" s="182">
        <f>IFERROR(_xll.qlIndexFixing(Index1M,$H503,TRUE,_xll.ohTrigger(RecalcTrigger,Trigger1M)),NA())</f>
        <v>-1.774859553427266E-3</v>
      </c>
      <c r="K503" s="44">
        <f>IFERROR(_xll.qlIndexFixing(Index3M,H503,TRUE,_xll.ohTrigger(RecalcTrigger,Trigger3M)),NA())</f>
        <v>-5.0754366210617008E-4</v>
      </c>
      <c r="L503" s="44">
        <f>IFERROR(_xll.qlIndexFixing(Index6M,$H503,TRUE,_xll.ohTrigger(RecalcTrigger,Trigger6M)),NA())</f>
        <v>9.0112311468847723E-4</v>
      </c>
      <c r="M503" s="183">
        <f>IFERROR(_xll.qlIndexFixing(Index1Y,$H503,TRUE,_xll.ohTrigger(RecalcTrigger,Trigger1Y)),NA())</f>
        <v>2.9579041642906448E-3</v>
      </c>
      <c r="N503" s="182">
        <f>IFERROR(_xll.qlIndexFixing(ONIndex1M,I503,TRUE,_xll.ohTrigger(RecalcTrigger,Trigger1M)),NA())</f>
        <v>-1.8270236398310047E-3</v>
      </c>
      <c r="O503" s="44">
        <f>IFERROR(_xll.qlIndexFixing(ONIndex3M,I503,TRUE,_xll.ohTrigger(RecalcTrigger,Trigger3M)),NA())</f>
        <v>-7.73838096015389E-4</v>
      </c>
      <c r="P503" s="44">
        <f>IFERROR(_xll.qlIndexFixing(ONIndex6M,I503,TRUE,_xll.ohTrigger(RecalcTrigger,Trigger6M)),NA())</f>
        <v>2.3710626931183754E-4</v>
      </c>
      <c r="Q503" s="183">
        <f>IFERROR(_xll.qlIndexFixing(ONIndex1Y,I503,TRUE,_xll.ohTrigger(RecalcTrigger,Trigger1Y)),NA())</f>
        <v>1.4900075784396449E-3</v>
      </c>
    </row>
    <row r="504" spans="2:17" x14ac:dyDescent="0.2">
      <c r="B504" s="39" t="s">
        <v>17</v>
      </c>
      <c r="D504" s="42">
        <f>_xll.qlCalendarAdvance(Calendar,$D503,B504,"f",FALSE)</f>
        <v>43067</v>
      </c>
      <c r="E504" s="177">
        <f>_xll.qlInterestRateIndexValueDate(IndexON,D504)</f>
        <v>43067</v>
      </c>
      <c r="F504" s="193">
        <f>IFERROR(_xll.qlIndexFixing(IndexON,D504,TRUE,_xll.ohTrigger(RecalcTrigger,TriggerON)),NA())</f>
        <v>-1.9599856584928688E-3</v>
      </c>
      <c r="H504" s="42">
        <f>_xll.qlCalendarAdvance(Calendar,$H503,B504,"f",FALSE)</f>
        <v>43067</v>
      </c>
      <c r="I504" s="177">
        <f>_xll.qlInterestRateIndexValueDate(Index1M,$H504)</f>
        <v>43069</v>
      </c>
      <c r="J504" s="182">
        <f>IFERROR(_xll.qlIndexFixing(Index1M,$H504,TRUE,_xll.ohTrigger(RecalcTrigger,Trigger1M)),NA())</f>
        <v>-1.7726100931602438E-3</v>
      </c>
      <c r="K504" s="44">
        <f>IFERROR(_xll.qlIndexFixing(Index3M,H504,TRUE,_xll.ohTrigger(RecalcTrigger,Trigger3M)),NA())</f>
        <v>-5.0438832813481937E-4</v>
      </c>
      <c r="L504" s="44">
        <f>IFERROR(_xll.qlIndexFixing(Index6M,$H504,TRUE,_xll.ohTrigger(RecalcTrigger,Trigger6M)),NA())</f>
        <v>9.1300435074368987E-4</v>
      </c>
      <c r="M504" s="183">
        <f>IFERROR(_xll.qlIndexFixing(Index1Y,$H504,TRUE,_xll.ohTrigger(RecalcTrigger,Trigger1Y)),NA())</f>
        <v>2.9664913690242364E-3</v>
      </c>
      <c r="N504" s="182">
        <f>IFERROR(_xll.qlIndexFixing(ONIndex1M,I504,TRUE,_xll.ohTrigger(RecalcTrigger,Trigger1M)),NA())</f>
        <v>-1.8181142220541346E-3</v>
      </c>
      <c r="O504" s="44">
        <f>IFERROR(_xll.qlIndexFixing(ONIndex3M,I504,TRUE,_xll.ohTrigger(RecalcTrigger,Trigger3M)),NA())</f>
        <v>-7.6188740312677083E-4</v>
      </c>
      <c r="P504" s="44">
        <f>IFERROR(_xll.qlIndexFixing(ONIndex6M,I504,TRUE,_xll.ohTrigger(RecalcTrigger,Trigger6M)),NA())</f>
        <v>2.5520774006082547E-4</v>
      </c>
      <c r="Q504" s="183">
        <f>IFERROR(_xll.qlIndexFixing(ONIndex1Y,I504,TRUE,_xll.ohTrigger(RecalcTrigger,Trigger1Y)),NA())</f>
        <v>1.4971795835894142E-3</v>
      </c>
    </row>
    <row r="505" spans="2:17" x14ac:dyDescent="0.2">
      <c r="B505" s="39" t="s">
        <v>17</v>
      </c>
      <c r="D505" s="42">
        <f>_xll.qlCalendarAdvance(Calendar,$D504,B505,"f",FALSE)</f>
        <v>43068</v>
      </c>
      <c r="E505" s="177">
        <f>_xll.qlInterestRateIndexValueDate(IndexON,D505)</f>
        <v>43068</v>
      </c>
      <c r="F505" s="193">
        <f>IFERROR(_xll.qlIndexFixing(IndexON,D505,TRUE,_xll.ohTrigger(RecalcTrigger,TriggerON)),NA())</f>
        <v>-1.9553912590719591E-3</v>
      </c>
      <c r="H505" s="42">
        <f>_xll.qlCalendarAdvance(Calendar,$H504,B505,"f",FALSE)</f>
        <v>43068</v>
      </c>
      <c r="I505" s="177">
        <f>_xll.qlInterestRateIndexValueDate(Index1M,$H505)</f>
        <v>43070</v>
      </c>
      <c r="J505" s="182">
        <f>IFERROR(_xll.qlIndexFixing(Index1M,$H505,TRUE,_xll.ohTrigger(RecalcTrigger,Trigger1M)),NA())</f>
        <v>-1.7611151611567066E-3</v>
      </c>
      <c r="K505" s="44">
        <f>IFERROR(_xll.qlIndexFixing(Index3M,H505,TRUE,_xll.ohTrigger(RecalcTrigger,Trigger3M)),NA())</f>
        <v>-4.9797630282988337E-4</v>
      </c>
      <c r="L505" s="44">
        <f>IFERROR(_xll.qlIndexFixing(Index6M,$H505,TRUE,_xll.ohTrigger(RecalcTrigger,Trigger6M)),NA())</f>
        <v>9.2086472208080712E-4</v>
      </c>
      <c r="M505" s="183">
        <f>IFERROR(_xll.qlIndexFixing(Index1Y,$H505,TRUE,_xll.ohTrigger(RecalcTrigger,Trigger1Y)),NA())</f>
        <v>2.9841832046440947E-3</v>
      </c>
      <c r="N505" s="182">
        <f>IFERROR(_xll.qlIndexFixing(ONIndex1M,I505,TRUE,_xll.ohTrigger(RecalcTrigger,Trigger1M)),NA())</f>
        <v>-1.8136413612923619E-3</v>
      </c>
      <c r="O505" s="44">
        <f>IFERROR(_xll.qlIndexFixing(ONIndex3M,I505,TRUE,_xll.ohTrigger(RecalcTrigger,Trigger3M)),NA())</f>
        <v>-7.5587493204576361E-4</v>
      </c>
      <c r="P505" s="44">
        <f>IFERROR(_xll.qlIndexFixing(ONIndex6M,I505,TRUE,_xll.ohTrigger(RecalcTrigger,Trigger6M)),NA())</f>
        <v>2.6406587884331145E-4</v>
      </c>
      <c r="Q505" s="183">
        <f>IFERROR(_xll.qlIndexFixing(ONIndex1Y,I505,TRUE,_xll.ohTrigger(RecalcTrigger,Trigger1Y)),NA())</f>
        <v>1.5011176693668915E-3</v>
      </c>
    </row>
    <row r="506" spans="2:17" x14ac:dyDescent="0.2">
      <c r="B506" s="39" t="s">
        <v>17</v>
      </c>
      <c r="D506" s="42">
        <f>_xll.qlCalendarAdvance(Calendar,$D505,B506,"f",FALSE)</f>
        <v>43069</v>
      </c>
      <c r="E506" s="177">
        <f>_xll.qlInterestRateIndexValueDate(IndexON,D506)</f>
        <v>43069</v>
      </c>
      <c r="F506" s="193">
        <f>IFERROR(_xll.qlIndexFixing(IndexON,D506,TRUE,_xll.ohTrigger(RecalcTrigger,TriggerON)),NA())</f>
        <v>-1.9507764296333718E-3</v>
      </c>
      <c r="H506" s="42">
        <f>_xll.qlCalendarAdvance(Calendar,$H505,B506,"f",FALSE)</f>
        <v>43069</v>
      </c>
      <c r="I506" s="177">
        <f>_xll.qlInterestRateIndexValueDate(Index1M,$H506)</f>
        <v>43073</v>
      </c>
      <c r="J506" s="182">
        <f>IFERROR(_xll.qlIndexFixing(Index1M,$H506,TRUE,_xll.ohTrigger(RecalcTrigger,Trigger1M)),NA())</f>
        <v>-1.7496706444447743E-3</v>
      </c>
      <c r="K506" s="44">
        <f>IFERROR(_xll.qlIndexFixing(Index3M,H506,TRUE,_xll.ohTrigger(RecalcTrigger,Trigger3M)),NA())</f>
        <v>-4.7543804168197554E-4</v>
      </c>
      <c r="L506" s="44">
        <f>IFERROR(_xll.qlIndexFixing(Index6M,$H506,TRUE,_xll.ohTrigger(RecalcTrigger,Trigger6M)),NA())</f>
        <v>9.4442533918996153E-4</v>
      </c>
      <c r="M506" s="183">
        <f>IFERROR(_xll.qlIndexFixing(Index1Y,$H506,TRUE,_xll.ohTrigger(RecalcTrigger,Trigger1Y)),NA())</f>
        <v>3.0010086264837567E-3</v>
      </c>
      <c r="N506" s="182">
        <f>IFERROR(_xll.qlIndexFixing(ONIndex1M,I506,TRUE,_xll.ohTrigger(RecalcTrigger,Trigger1M)),NA())</f>
        <v>-1.8091604140790807E-3</v>
      </c>
      <c r="O506" s="44">
        <f>IFERROR(_xll.qlIndexFixing(ONIndex3M,I506,TRUE,_xll.ohTrigger(RecalcTrigger,Trigger3M)),NA())</f>
        <v>-7.4984063506366994E-4</v>
      </c>
      <c r="P506" s="44">
        <f>IFERROR(_xll.qlIndexFixing(ONIndex6M,I506,TRUE,_xll.ohTrigger(RecalcTrigger,Trigger6M)),NA())</f>
        <v>2.7280719411493237E-4</v>
      </c>
      <c r="Q506" s="183">
        <f>IFERROR(_xll.qlIndexFixing(ONIndex1Y,I506,TRUE,_xll.ohTrigger(RecalcTrigger,Trigger1Y)),NA())</f>
        <v>1.5052668576398531E-3</v>
      </c>
    </row>
    <row r="507" spans="2:17" x14ac:dyDescent="0.2">
      <c r="B507" s="39" t="s">
        <v>17</v>
      </c>
      <c r="D507" s="42">
        <f>_xll.qlCalendarAdvance(Calendar,$D506,B507,"f",FALSE)</f>
        <v>43070</v>
      </c>
      <c r="E507" s="177">
        <f>_xll.qlInterestRateIndexValueDate(IndexON,D507)</f>
        <v>43070</v>
      </c>
      <c r="F507" s="193">
        <f>IFERROR(_xll.qlIndexFixing(IndexON,D507,TRUE,_xll.ohTrigger(RecalcTrigger,TriggerON)),NA())</f>
        <v>-1.9414679422524728E-3</v>
      </c>
      <c r="H507" s="42">
        <f>_xll.qlCalendarAdvance(Calendar,$H506,B507,"f",FALSE)</f>
        <v>43070</v>
      </c>
      <c r="I507" s="177">
        <f>_xll.qlInterestRateIndexValueDate(Index1M,$H507)</f>
        <v>43074</v>
      </c>
      <c r="J507" s="182">
        <f>IFERROR(_xll.qlIndexFixing(Index1M,$H507,TRUE,_xll.ohTrigger(RecalcTrigger,Trigger1M)),NA())</f>
        <v>-1.7450640608605089E-3</v>
      </c>
      <c r="K507" s="44">
        <f>IFERROR(_xll.qlIndexFixing(Index3M,H507,TRUE,_xll.ohTrigger(RecalcTrigger,Trigger3M)),NA())</f>
        <v>-4.7225627046021401E-4</v>
      </c>
      <c r="L507" s="44">
        <f>IFERROR(_xll.qlIndexFixing(Index6M,$H507,TRUE,_xll.ohTrigger(RecalcTrigger,Trigger6M)),NA())</f>
        <v>9.5227428750499011E-4</v>
      </c>
      <c r="M507" s="183">
        <f>IFERROR(_xll.qlIndexFixing(Index1Y,$H507,TRUE,_xll.ohTrigger(RecalcTrigger,Trigger1Y)),NA())</f>
        <v>3.0096771680774444E-3</v>
      </c>
      <c r="N507" s="182">
        <f>IFERROR(_xll.qlIndexFixing(ONIndex1M,I507,TRUE,_xll.ohTrigger(RecalcTrigger,Trigger1M)),NA())</f>
        <v>-1.8046713960018224E-3</v>
      </c>
      <c r="O507" s="44">
        <f>IFERROR(_xll.qlIndexFixing(ONIndex3M,I507,TRUE,_xll.ohTrigger(RecalcTrigger,Trigger3M)),NA())</f>
        <v>-7.4378447860734553E-4</v>
      </c>
      <c r="P507" s="44">
        <f>IFERROR(_xll.qlIndexFixing(ONIndex6M,I507,TRUE,_xll.ohTrigger(RecalcTrigger,Trigger6M)),NA())</f>
        <v>2.8143087324572491E-4</v>
      </c>
      <c r="Q507" s="183">
        <f>IFERROR(_xll.qlIndexFixing(ONIndex1Y,I507,TRUE,_xll.ohTrigger(RecalcTrigger,Trigger1Y)),NA())</f>
        <v>1.5096282835003194E-3</v>
      </c>
    </row>
    <row r="508" spans="2:17" x14ac:dyDescent="0.2">
      <c r="B508" s="39" t="s">
        <v>17</v>
      </c>
      <c r="D508" s="42">
        <f>_xll.qlCalendarAdvance(Calendar,$D507,B508,"f",FALSE)</f>
        <v>43073</v>
      </c>
      <c r="E508" s="177">
        <f>_xll.qlInterestRateIndexValueDate(IndexON,D508)</f>
        <v>43073</v>
      </c>
      <c r="F508" s="193">
        <f>IFERROR(_xll.qlIndexFixing(IndexON,D508,TRUE,_xll.ohTrigger(RecalcTrigger,TriggerON)),NA())</f>
        <v>-1.9321117803672294E-3</v>
      </c>
      <c r="H508" s="42">
        <f>_xll.qlCalendarAdvance(Calendar,$H507,B508,"f",FALSE)</f>
        <v>43073</v>
      </c>
      <c r="I508" s="177">
        <f>_xll.qlInterestRateIndexValueDate(Index1M,$H508)</f>
        <v>43075</v>
      </c>
      <c r="J508" s="182">
        <f>IFERROR(_xll.qlIndexFixing(Index1M,$H508,TRUE,_xll.ohTrigger(RecalcTrigger,Trigger1M)),NA())</f>
        <v>-1.7357565690755518E-3</v>
      </c>
      <c r="K508" s="44">
        <f>IFERROR(_xll.qlIndexFixing(Index3M,H508,TRUE,_xll.ohTrigger(RecalcTrigger,Trigger3M)),NA())</f>
        <v>-4.658094136278379E-4</v>
      </c>
      <c r="L508" s="44">
        <f>IFERROR(_xll.qlIndexFixing(Index6M,$H508,TRUE,_xll.ohTrigger(RecalcTrigger,Trigger6M)),NA())</f>
        <v>9.6012207200020907E-4</v>
      </c>
      <c r="M508" s="183">
        <f>IFERROR(_xll.qlIndexFixing(Index1Y,$H508,TRUE,_xll.ohTrigger(RecalcTrigger,Trigger1Y)),NA())</f>
        <v>3.018360236178253E-3</v>
      </c>
      <c r="N508" s="182">
        <f>IFERROR(_xll.qlIndexFixing(ONIndex1M,I508,TRUE,_xll.ohTrigger(RecalcTrigger,Trigger1M)),NA())</f>
        <v>-1.7956575764443983E-3</v>
      </c>
      <c r="O508" s="44">
        <f>IFERROR(_xll.qlIndexFixing(ONIndex3M,I508,TRUE,_xll.ohTrigger(RecalcTrigger,Trigger3M)),NA())</f>
        <v>-7.3159764630403856E-4</v>
      </c>
      <c r="P508" s="44">
        <f>IFERROR(_xll.qlIndexFixing(ONIndex6M,I508,TRUE,_xll.ohTrigger(RecalcTrigger,Trigger6M)),NA())</f>
        <v>2.982822957164899E-4</v>
      </c>
      <c r="Q508" s="183">
        <f>IFERROR(_xll.qlIndexFixing(ONIndex1Y,I508,TRUE,_xll.ohTrigger(RecalcTrigger,Trigger1Y)),NA())</f>
        <v>1.5190706791123887E-3</v>
      </c>
    </row>
    <row r="509" spans="2:17" x14ac:dyDescent="0.2">
      <c r="B509" s="39" t="s">
        <v>17</v>
      </c>
      <c r="D509" s="42">
        <f>_xll.qlCalendarAdvance(Calendar,$D508,B509,"f",FALSE)</f>
        <v>43074</v>
      </c>
      <c r="E509" s="177">
        <f>_xll.qlInterestRateIndexValueDate(IndexON,D509)</f>
        <v>43074</v>
      </c>
      <c r="F509" s="193">
        <f>IFERROR(_xll.qlIndexFixing(IndexON,D509,TRUE,_xll.ohTrigger(RecalcTrigger,TriggerON)),NA())</f>
        <v>-1.9273940280184476E-3</v>
      </c>
      <c r="H509" s="42">
        <f>_xll.qlCalendarAdvance(Calendar,$H508,B509,"f",FALSE)</f>
        <v>43074</v>
      </c>
      <c r="I509" s="177">
        <f>_xll.qlInterestRateIndexValueDate(Index1M,$H509)</f>
        <v>43076</v>
      </c>
      <c r="J509" s="182">
        <f>IFERROR(_xll.qlIndexFixing(Index1M,$H509,TRUE,_xll.ohTrigger(RecalcTrigger,Trigger1M)),NA())</f>
        <v>-1.7334714103857396E-3</v>
      </c>
      <c r="K509" s="44">
        <f>IFERROR(_xll.qlIndexFixing(Index3M,H509,TRUE,_xll.ohTrigger(RecalcTrigger,Trigger3M)),NA())</f>
        <v>-4.5935627448834282E-4</v>
      </c>
      <c r="L509" s="44">
        <f>IFERROR(_xll.qlIndexFixing(Index6M,$H509,TRUE,_xll.ohTrigger(RecalcTrigger,Trigger6M)),NA())</f>
        <v>9.6796937805220873E-4</v>
      </c>
      <c r="M509" s="183">
        <f>IFERROR(_xll.qlIndexFixing(Index1Y,$H509,TRUE,_xll.ohTrigger(RecalcTrigger,Trigger1Y)),NA())</f>
        <v>3.0270572428816619E-3</v>
      </c>
      <c r="N509" s="182">
        <f>IFERROR(_xll.qlIndexFixing(ONIndex1M,I509,TRUE,_xll.ohTrigger(RecalcTrigger,Trigger1M)),NA())</f>
        <v>-1.7866349206085985E-3</v>
      </c>
      <c r="O509" s="44">
        <f>IFERROR(_xll.qlIndexFixing(ONIndex3M,I509,TRUE,_xll.ohTrigger(RecalcTrigger,Trigger3M)),NA())</f>
        <v>-7.1934058753608809E-4</v>
      </c>
      <c r="P509" s="44">
        <f>IFERROR(_xll.qlIndexFixing(ONIndex6M,I509,TRUE,_xll.ohTrigger(RecalcTrigger,Trigger6M)),NA())</f>
        <v>3.147329783192987E-4</v>
      </c>
      <c r="Q509" s="183">
        <f>IFERROR(_xll.qlIndexFixing(ONIndex1Y,I509,TRUE,_xll.ohTrigger(RecalcTrigger,Trigger1Y)),NA())</f>
        <v>1.5292190645777026E-3</v>
      </c>
    </row>
    <row r="510" spans="2:17" x14ac:dyDescent="0.2">
      <c r="B510" s="39" t="s">
        <v>17</v>
      </c>
      <c r="D510" s="42">
        <f>_xll.qlCalendarAdvance(Calendar,$D509,B510,"f",FALSE)</f>
        <v>43075</v>
      </c>
      <c r="E510" s="177">
        <f>_xll.qlInterestRateIndexValueDate(IndexON,D510)</f>
        <v>43075</v>
      </c>
      <c r="F510" s="193">
        <f>IFERROR(_xll.qlIndexFixing(IndexON,D510,TRUE,_xll.ohTrigger(RecalcTrigger,TriggerON)),NA())</f>
        <v>-1.9226555365392528E-3</v>
      </c>
      <c r="H510" s="42">
        <f>_xll.qlCalendarAdvance(Calendar,$H509,B510,"f",FALSE)</f>
        <v>43075</v>
      </c>
      <c r="I510" s="177">
        <f>_xll.qlInterestRateIndexValueDate(Index1M,$H510)</f>
        <v>43077</v>
      </c>
      <c r="J510" s="182">
        <f>IFERROR(_xll.qlIndexFixing(Index1M,$H510,TRUE,_xll.ohTrigger(RecalcTrigger,Trigger1M)),NA())</f>
        <v>-1.7311833150367834E-3</v>
      </c>
      <c r="K510" s="44">
        <f>IFERROR(_xll.qlIndexFixing(Index3M,H510,TRUE,_xll.ohTrigger(RecalcTrigger,Trigger3M)),NA())</f>
        <v>-4.5289708342366453E-4</v>
      </c>
      <c r="L510" s="44">
        <f>IFERROR(_xll.qlIndexFixing(Index6M,$H510,TRUE,_xll.ohTrigger(RecalcTrigger,Trigger6M)),NA())</f>
        <v>9.7581689533831565E-4</v>
      </c>
      <c r="M510" s="183">
        <f>IFERROR(_xll.qlIndexFixing(Index1Y,$H510,TRUE,_xll.ohTrigger(RecalcTrigger,Trigger1Y)),NA())</f>
        <v>3.0448775731391139E-3</v>
      </c>
      <c r="N510" s="182">
        <f>IFERROR(_xll.qlIndexFixing(ONIndex1M,I510,TRUE,_xll.ohTrigger(RecalcTrigger,Trigger1M)),NA())</f>
        <v>-1.7821057779876526E-3</v>
      </c>
      <c r="O510" s="44">
        <f>IFERROR(_xll.qlIndexFixing(ONIndex3M,I510,TRUE,_xll.ohTrigger(RecalcTrigger,Trigger3M)),NA())</f>
        <v>-7.1317463099074274E-4</v>
      </c>
      <c r="P510" s="44">
        <f>IFERROR(_xll.qlIndexFixing(ONIndex6M,I510,TRUE,_xll.ohTrigger(RecalcTrigger,Trigger6M)),NA())</f>
        <v>3.2275628897515674E-4</v>
      </c>
      <c r="Q510" s="183">
        <f>IFERROR(_xll.qlIndexFixing(ONIndex1Y,I510,TRUE,_xll.ohTrigger(RecalcTrigger,Trigger1Y)),NA())</f>
        <v>1.5346587048359339E-3</v>
      </c>
    </row>
    <row r="511" spans="2:17" x14ac:dyDescent="0.2">
      <c r="B511" s="39" t="s">
        <v>17</v>
      </c>
      <c r="D511" s="42">
        <f>_xll.qlCalendarAdvance(Calendar,$D510,B511,"f",FALSE)</f>
        <v>43076</v>
      </c>
      <c r="E511" s="177">
        <f>_xll.qlInterestRateIndexValueDate(IndexON,D511)</f>
        <v>43076</v>
      </c>
      <c r="F511" s="193">
        <f>IFERROR(_xll.qlIndexFixing(IndexON,D511,TRUE,_xll.ohTrigger(RecalcTrigger,TriggerON)),NA())</f>
        <v>-1.9178962546506639E-3</v>
      </c>
      <c r="H511" s="42">
        <f>_xll.qlCalendarAdvance(Calendar,$H510,B511,"f",FALSE)</f>
        <v>43076</v>
      </c>
      <c r="I511" s="177">
        <f>_xll.qlInterestRateIndexValueDate(Index1M,$H511)</f>
        <v>43080</v>
      </c>
      <c r="J511" s="182">
        <f>IFERROR(_xll.qlIndexFixing(Index1M,$H511,TRUE,_xll.ohTrigger(RecalcTrigger,Trigger1M)),NA())</f>
        <v>-1.7172081406268173E-3</v>
      </c>
      <c r="K511" s="44">
        <f>IFERROR(_xll.qlIndexFixing(Index3M,H511,TRUE,_xll.ohTrigger(RecalcTrigger,Trigger3M)),NA())</f>
        <v>-4.3021608449601677E-4</v>
      </c>
      <c r="L511" s="44">
        <f>IFERROR(_xll.qlIndexFixing(Index6M,$H511,TRUE,_xll.ohTrigger(RecalcTrigger,Trigger6M)),NA())</f>
        <v>9.9936767588864987E-4</v>
      </c>
      <c r="M511" s="183">
        <f>IFERROR(_xll.qlIndexFixing(Index1Y,$H511,TRUE,_xll.ohTrigger(RecalcTrigger,Trigger1Y)),NA())</f>
        <v>3.0619727833672492E-3</v>
      </c>
      <c r="N511" s="182">
        <f>IFERROR(_xll.qlIndexFixing(ONIndex1M,I511,TRUE,_xll.ohTrigger(RecalcTrigger,Trigger1M)),NA())</f>
        <v>-1.777568656509132E-3</v>
      </c>
      <c r="O511" s="44">
        <f>IFERROR(_xll.qlIndexFixing(ONIndex3M,I511,TRUE,_xll.ohTrigger(RecalcTrigger,Trigger3M)),NA())</f>
        <v>-7.0698661409185348E-4</v>
      </c>
      <c r="P511" s="44">
        <f>IFERROR(_xll.qlIndexFixing(ONIndex6M,I511,TRUE,_xll.ohTrigger(RecalcTrigger,Trigger6M)),NA())</f>
        <v>3.3065708834989493E-4</v>
      </c>
      <c r="Q511" s="183">
        <f>IFERROR(_xll.qlIndexFixing(ONIndex1Y,I511,TRUE,_xll.ohTrigger(RecalcTrigger,Trigger1Y)),NA())</f>
        <v>1.5403173931538561E-3</v>
      </c>
    </row>
    <row r="512" spans="2:17" x14ac:dyDescent="0.2">
      <c r="B512" s="39" t="s">
        <v>17</v>
      </c>
      <c r="D512" s="42">
        <f>_xll.qlCalendarAdvance(Calendar,$D511,B512,"f",FALSE)</f>
        <v>43077</v>
      </c>
      <c r="E512" s="177">
        <f>_xll.qlInterestRateIndexValueDate(IndexON,D512)</f>
        <v>43077</v>
      </c>
      <c r="F512" s="193">
        <f>IFERROR(_xll.qlIndexFixing(IndexON,D512,TRUE,_xll.ohTrigger(RecalcTrigger,TriggerON)),NA())</f>
        <v>-1.9082980163798169E-3</v>
      </c>
      <c r="H512" s="42">
        <f>_xll.qlCalendarAdvance(Calendar,$H511,B512,"f",FALSE)</f>
        <v>43077</v>
      </c>
      <c r="I512" s="177">
        <f>_xll.qlInterestRateIndexValueDate(Index1M,$H512)</f>
        <v>43081</v>
      </c>
      <c r="J512" s="182">
        <f>IFERROR(_xll.qlIndexFixing(Index1M,$H512,TRUE,_xll.ohTrigger(RecalcTrigger,Trigger1M)),NA())</f>
        <v>-1.712528105338478E-3</v>
      </c>
      <c r="K512" s="44">
        <f>IFERROR(_xll.qlIndexFixing(Index3M,H512,TRUE,_xll.ohTrigger(RecalcTrigger,Trigger3M)),NA())</f>
        <v>-4.2700444324461628E-4</v>
      </c>
      <c r="L512" s="44">
        <f>IFERROR(_xll.qlIndexFixing(Index6M,$H512,TRUE,_xll.ohTrigger(RecalcTrigger,Trigger6M)),NA())</f>
        <v>1.0072230209048692E-3</v>
      </c>
      <c r="M512" s="183">
        <f>IFERROR(_xll.qlIndexFixing(Index1Y,$H512,TRUE,_xll.ohTrigger(RecalcTrigger,Trigger1Y)),NA())</f>
        <v>3.070730550248917E-3</v>
      </c>
      <c r="N512" s="182">
        <f>IFERROR(_xll.qlIndexFixing(ONIndex1M,I512,TRUE,_xll.ohTrigger(RecalcTrigger,Trigger1M)),NA())</f>
        <v>-1.7730235717206E-3</v>
      </c>
      <c r="O512" s="44">
        <f>IFERROR(_xll.qlIndexFixing(ONIndex3M,I512,TRUE,_xll.ohTrigger(RecalcTrigger,Trigger3M)),NA())</f>
        <v>-7.0077650298649985E-4</v>
      </c>
      <c r="P512" s="44">
        <f>IFERROR(_xll.qlIndexFixing(ONIndex6M,I512,TRUE,_xll.ohTrigger(RecalcTrigger,Trigger6M)),NA())</f>
        <v>3.3843456381354997E-4</v>
      </c>
      <c r="Q512" s="183">
        <f>IFERROR(_xll.qlIndexFixing(ONIndex1Y,I512,TRUE,_xll.ohTrigger(RecalcTrigger,Trigger1Y)),NA())</f>
        <v>1.5461962649432337E-3</v>
      </c>
    </row>
    <row r="513" spans="2:17" x14ac:dyDescent="0.2">
      <c r="B513" s="39" t="s">
        <v>17</v>
      </c>
      <c r="D513" s="42">
        <f>_xll.qlCalendarAdvance(Calendar,$D512,B513,"f",FALSE)</f>
        <v>43080</v>
      </c>
      <c r="E513" s="177">
        <f>_xll.qlInterestRateIndexValueDate(IndexON,D513)</f>
        <v>43080</v>
      </c>
      <c r="F513" s="193">
        <f>IFERROR(_xll.qlIndexFixing(IndexON,D513,TRUE,_xll.ohTrigger(RecalcTrigger,TriggerON)),NA())</f>
        <v>-1.8986501930262634E-3</v>
      </c>
      <c r="H513" s="42">
        <f>_xll.qlCalendarAdvance(Calendar,$H512,B513,"f",FALSE)</f>
        <v>43080</v>
      </c>
      <c r="I513" s="177">
        <f>_xll.qlInterestRateIndexValueDate(Index1M,$H513)</f>
        <v>43082</v>
      </c>
      <c r="J513" s="182">
        <f>IFERROR(_xll.qlIndexFixing(Index1M,$H513,TRUE,_xll.ohTrigger(RecalcTrigger,Trigger1M)),NA())</f>
        <v>-1.703064154674472E-3</v>
      </c>
      <c r="K513" s="44">
        <f>IFERROR(_xll.qlIndexFixing(Index3M,H513,TRUE,_xll.ohTrigger(RecalcTrigger,Trigger3M)),NA())</f>
        <v>-4.2051848398116931E-4</v>
      </c>
      <c r="L513" s="44">
        <f>IFERROR(_xll.qlIndexFixing(Index6M,$H513,TRUE,_xll.ohTrigger(RecalcTrigger,Trigger6M)),NA())</f>
        <v>1.0150820900581311E-3</v>
      </c>
      <c r="M513" s="183">
        <f>IFERROR(_xll.qlIndexFixing(Index1Y,$H513,TRUE,_xll.ohTrigger(RecalcTrigger,Trigger1Y)),NA())</f>
        <v>3.0794986597428306E-3</v>
      </c>
      <c r="N513" s="182">
        <f>IFERROR(_xll.qlIndexFixing(ONIndex1M,I513,TRUE,_xll.ohTrigger(RecalcTrigger,Trigger1M)),NA())</f>
        <v>-1.7638982914158774E-3</v>
      </c>
      <c r="O513" s="44">
        <f>IFERROR(_xll.qlIndexFixing(ONIndex3M,I513,TRUE,_xll.ohTrigger(RecalcTrigger,Trigger3M)),NA())</f>
        <v>-6.8828115087349317E-4</v>
      </c>
      <c r="P513" s="44">
        <f>IFERROR(_xll.qlIndexFixing(ONIndex6M,I513,TRUE,_xll.ohTrigger(RecalcTrigger,Trigger6M)),NA())</f>
        <v>3.5357471998231915E-4</v>
      </c>
      <c r="Q513" s="183">
        <f>IFERROR(_xll.qlIndexFixing(ONIndex1Y,I513,TRUE,_xll.ohTrigger(RecalcTrigger,Trigger1Y)),NA())</f>
        <v>1.5587003767159047E-3</v>
      </c>
    </row>
    <row r="514" spans="2:17" x14ac:dyDescent="0.2">
      <c r="B514" s="39" t="s">
        <v>17</v>
      </c>
      <c r="D514" s="42">
        <f>_xll.qlCalendarAdvance(Calendar,$D513,B514,"f",FALSE)</f>
        <v>43081</v>
      </c>
      <c r="E514" s="177">
        <f>_xll.qlInterestRateIndexValueDate(IndexON,D514)</f>
        <v>43081</v>
      </c>
      <c r="F514" s="193">
        <f>IFERROR(_xll.qlIndexFixing(IndexON,D514,TRUE,_xll.ohTrigger(RecalcTrigger,TriggerON)),NA())</f>
        <v>-1.89378618682845E-3</v>
      </c>
      <c r="H514" s="42">
        <f>_xll.qlCalendarAdvance(Calendar,$H513,B514,"f",FALSE)</f>
        <v>43081</v>
      </c>
      <c r="I514" s="177">
        <f>_xll.qlInterestRateIndexValueDate(Index1M,$H514)</f>
        <v>43083</v>
      </c>
      <c r="J514" s="182">
        <f>IFERROR(_xll.qlIndexFixing(Index1M,$H514,TRUE,_xll.ohTrigger(RecalcTrigger,Trigger1M)),NA())</f>
        <v>-1.7007442867408851E-3</v>
      </c>
      <c r="K514" s="44">
        <f>IFERROR(_xll.qlIndexFixing(Index3M,H514,TRUE,_xll.ohTrigger(RecalcTrigger,Trigger3M)),NA())</f>
        <v>-4.140278765034644E-4</v>
      </c>
      <c r="L514" s="44">
        <f>IFERROR(_xll.qlIndexFixing(Index6M,$H514,TRUE,_xll.ohTrigger(RecalcTrigger,Trigger6M)),NA())</f>
        <v>1.0229455988332503E-3</v>
      </c>
      <c r="M514" s="183">
        <f>IFERROR(_xll.qlIndexFixing(Index1Y,$H514,TRUE,_xll.ohTrigger(RecalcTrigger,Trigger1Y)),NA())</f>
        <v>3.0882765010880144E-3</v>
      </c>
      <c r="N514" s="182">
        <f>IFERROR(_xll.qlIndexFixing(ONIndex1M,I514,TRUE,_xll.ohTrigger(RecalcTrigger,Trigger1M)),NA())</f>
        <v>-1.7547639054615871E-3</v>
      </c>
      <c r="O514" s="44">
        <f>IFERROR(_xll.qlIndexFixing(ONIndex3M,I514,TRUE,_xll.ohTrigger(RecalcTrigger,Trigger3M)),NA())</f>
        <v>-6.7571444887448706E-4</v>
      </c>
      <c r="P514" s="44">
        <f>IFERROR(_xll.qlIndexFixing(ONIndex6M,I514,TRUE,_xll.ohTrigger(RecalcTrigger,Trigger6M)),NA())</f>
        <v>3.6829497683577017E-4</v>
      </c>
      <c r="Q514" s="183">
        <f>IFERROR(_xll.qlIndexFixing(ONIndex1Y,I514,TRUE,_xll.ohTrigger(RecalcTrigger,Trigger1Y)),NA())</f>
        <v>1.5719362865773689E-3</v>
      </c>
    </row>
    <row r="515" spans="2:17" x14ac:dyDescent="0.2">
      <c r="B515" s="39" t="s">
        <v>17</v>
      </c>
      <c r="D515" s="42">
        <f>_xll.qlCalendarAdvance(Calendar,$D514,B515,"f",FALSE)</f>
        <v>43082</v>
      </c>
      <c r="E515" s="177">
        <f>_xll.qlInterestRateIndexValueDate(IndexON,D515)</f>
        <v>43082</v>
      </c>
      <c r="F515" s="193">
        <f>IFERROR(_xll.qlIndexFixing(IndexON,D515,TRUE,_xll.ohTrigger(RecalcTrigger,TriggerON)),NA())</f>
        <v>-1.8889010811085072E-3</v>
      </c>
      <c r="H515" s="42">
        <f>_xll.qlCalendarAdvance(Calendar,$H514,B515,"f",FALSE)</f>
        <v>43082</v>
      </c>
      <c r="I515" s="177">
        <f>_xll.qlInterestRateIndexValueDate(Index1M,$H515)</f>
        <v>43084</v>
      </c>
      <c r="J515" s="182">
        <f>IFERROR(_xll.qlIndexFixing(Index1M,$H515,TRUE,_xll.ohTrigger(RecalcTrigger,Trigger1M)),NA())</f>
        <v>-1.6984210617381058E-3</v>
      </c>
      <c r="K515" s="44">
        <f>IFERROR(_xll.qlIndexFixing(Index3M,H515,TRUE,_xll.ohTrigger(RecalcTrigger,Trigger3M)),NA())</f>
        <v>-4.0753285833972086E-4</v>
      </c>
      <c r="L515" s="44">
        <f>IFERROR(_xll.qlIndexFixing(Index6M,$H515,TRUE,_xll.ohTrigger(RecalcTrigger,Trigger6M)),NA())</f>
        <v>1.0308142670179721E-3</v>
      </c>
      <c r="M515" s="183">
        <f>IFERROR(_xll.qlIndexFixing(Index1Y,$H515,TRUE,_xll.ohTrigger(RecalcTrigger,Trigger1Y)),NA())</f>
        <v>3.1061920193098786E-3</v>
      </c>
      <c r="N515" s="182">
        <f>IFERROR(_xll.qlIndexFixing(ONIndex1M,I515,TRUE,_xll.ohTrigger(RecalcTrigger,Trigger1M)),NA())</f>
        <v>-1.7501792340590683E-3</v>
      </c>
      <c r="O515" s="44">
        <f>IFERROR(_xll.qlIndexFixing(ONIndex3M,I515,TRUE,_xll.ohTrigger(RecalcTrigger,Trigger3M)),NA())</f>
        <v>-6.6939336517801706E-4</v>
      </c>
      <c r="P515" s="44">
        <f>IFERROR(_xll.qlIndexFixing(ONIndex6M,I515,TRUE,_xll.ohTrigger(RecalcTrigger,Trigger6M)),NA())</f>
        <v>3.7544364529296104E-4</v>
      </c>
      <c r="Q515" s="183">
        <f>IFERROR(_xll.qlIndexFixing(ONIndex1Y,I515,TRUE,_xll.ohTrigger(RecalcTrigger,Trigger1Y)),NA())</f>
        <v>1.5789331012250329E-3</v>
      </c>
    </row>
    <row r="516" spans="2:17" x14ac:dyDescent="0.2">
      <c r="B516" s="39" t="s">
        <v>17</v>
      </c>
      <c r="D516" s="42">
        <f>_xll.qlCalendarAdvance(Calendar,$D515,B516,"f",FALSE)</f>
        <v>43083</v>
      </c>
      <c r="E516" s="177">
        <f>_xll.qlInterestRateIndexValueDate(IndexON,D516)</f>
        <v>43083</v>
      </c>
      <c r="F516" s="193">
        <f>IFERROR(_xll.qlIndexFixing(IndexON,D516,TRUE,_xll.ohTrigger(RecalcTrigger,TriggerON)),NA())</f>
        <v>-1.883994824827262E-3</v>
      </c>
      <c r="H516" s="42">
        <f>_xll.qlCalendarAdvance(Calendar,$H515,B516,"f",FALSE)</f>
        <v>43083</v>
      </c>
      <c r="I516" s="177">
        <f>_xll.qlInterestRateIndexValueDate(Index1M,$H516)</f>
        <v>43087</v>
      </c>
      <c r="J516" s="182">
        <f>IFERROR(_xll.qlIndexFixing(Index1M,$H516,TRUE,_xll.ohTrigger(RecalcTrigger,Trigger1M)),NA())</f>
        <v>-1.6842105613462128E-3</v>
      </c>
      <c r="K516" s="44">
        <f>IFERROR(_xll.qlIndexFixing(Index3M,H516,TRUE,_xll.ohTrigger(RecalcTrigger,Trigger3M)),NA())</f>
        <v>-3.847457346216622E-4</v>
      </c>
      <c r="L516" s="44">
        <f>IFERROR(_xll.qlIndexFixing(Index6M,$H516,TRUE,_xll.ohTrigger(RecalcTrigger,Trigger6M)),NA())</f>
        <v>1.0544584904147339E-3</v>
      </c>
      <c r="M516" s="183">
        <f>IFERROR(_xll.qlIndexFixing(Index1Y,$H516,TRUE,_xll.ohTrigger(RecalcTrigger,Trigger1Y)),NA())</f>
        <v>3.1234728554441695E-3</v>
      </c>
      <c r="N516" s="182">
        <f>IFERROR(_xll.qlIndexFixing(ONIndex1M,I516,TRUE,_xll.ohTrigger(RecalcTrigger,Trigger1M)),NA())</f>
        <v>-1.7455866915128126E-3</v>
      </c>
      <c r="O516" s="44">
        <f>IFERROR(_xll.qlIndexFixing(ONIndex3M,I516,TRUE,_xll.ohTrigger(RecalcTrigger,Trigger3M)),NA())</f>
        <v>-6.6305278028089276E-4</v>
      </c>
      <c r="P516" s="44">
        <f>IFERROR(_xll.qlIndexFixing(ONIndex6M,I516,TRUE,_xll.ohTrigger(RecalcTrigger,Trigger6M)),NA())</f>
        <v>3.8246411453890516E-4</v>
      </c>
      <c r="Q516" s="183">
        <f>IFERROR(_xll.qlIndexFixing(ONIndex1Y,I516,TRUE,_xll.ohTrigger(RecalcTrigger,Trigger1Y)),NA())</f>
        <v>1.5861569098163386E-3</v>
      </c>
    </row>
    <row r="517" spans="2:17" x14ac:dyDescent="0.2">
      <c r="B517" s="39" t="s">
        <v>17</v>
      </c>
      <c r="D517" s="42">
        <f>_xll.qlCalendarAdvance(Calendar,$D516,B517,"f",FALSE)</f>
        <v>43084</v>
      </c>
      <c r="E517" s="177">
        <f>_xll.qlInterestRateIndexValueDate(IndexON,D517)</f>
        <v>43084</v>
      </c>
      <c r="F517" s="193">
        <f>IFERROR(_xll.qlIndexFixing(IndexON,D517,TRUE,_xll.ohTrigger(RecalcTrigger,TriggerON)),NA())</f>
        <v>-1.8741017957646378E-3</v>
      </c>
      <c r="H517" s="42">
        <f>_xll.qlCalendarAdvance(Calendar,$H516,B517,"f",FALSE)</f>
        <v>43084</v>
      </c>
      <c r="I517" s="177">
        <f>_xll.qlInterestRateIndexValueDate(Index1M,$H517)</f>
        <v>43088</v>
      </c>
      <c r="J517" s="182">
        <f>IFERROR(_xll.qlIndexFixing(Index1M,$H517,TRUE,_xll.ohTrigger(RecalcTrigger,Trigger1M)),NA())</f>
        <v>-1.6794500524069049E-3</v>
      </c>
      <c r="K517" s="44">
        <f>IFERROR(_xll.qlIndexFixing(Index3M,H517,TRUE,_xll.ohTrigger(RecalcTrigger,Trigger3M)),NA())</f>
        <v>-3.8151346500248096E-4</v>
      </c>
      <c r="L517" s="44">
        <f>IFERROR(_xll.qlIndexFixing(Index6M,$H517,TRUE,_xll.ohTrigger(RecalcTrigger,Trigger6M)),NA())</f>
        <v>1.0623550801348691E-3</v>
      </c>
      <c r="M517" s="183">
        <f>IFERROR(_xll.qlIndexFixing(Index1Y,$H517,TRUE,_xll.ohTrigger(RecalcTrigger,Trigger1Y)),NA())</f>
        <v>3.1322900803111122E-3</v>
      </c>
      <c r="N517" s="182">
        <f>IFERROR(_xll.qlIndexFixing(ONIndex1M,I517,TRUE,_xll.ohTrigger(RecalcTrigger,Trigger1M)),NA())</f>
        <v>-1.7409855584782363E-3</v>
      </c>
      <c r="O517" s="44">
        <f>IFERROR(_xll.qlIndexFixing(ONIndex3M,I517,TRUE,_xll.ohTrigger(RecalcTrigger,Trigger3M)),NA())</f>
        <v>-6.5670386460769947E-4</v>
      </c>
      <c r="P517" s="44">
        <f>IFERROR(_xll.qlIndexFixing(ONIndex6M,I517,TRUE,_xll.ohTrigger(RecalcTrigger,Trigger6M)),NA())</f>
        <v>3.8937937506311471E-4</v>
      </c>
      <c r="Q517" s="183">
        <f>IFERROR(_xll.qlIndexFixing(ONIndex1Y,I517,TRUE,_xll.ohTrigger(RecalcTrigger,Trigger1Y)),NA())</f>
        <v>1.5935728389671056E-3</v>
      </c>
    </row>
    <row r="518" spans="2:17" x14ac:dyDescent="0.2">
      <c r="B518" s="39" t="s">
        <v>17</v>
      </c>
      <c r="D518" s="42">
        <f>_xll.qlCalendarAdvance(Calendar,$D517,B518,"f",FALSE)</f>
        <v>43087</v>
      </c>
      <c r="E518" s="177">
        <f>_xll.qlInterestRateIndexValueDate(IndexON,D518)</f>
        <v>43087</v>
      </c>
      <c r="F518" s="193">
        <f>IFERROR(_xll.qlIndexFixing(IndexON,D518,TRUE,_xll.ohTrigger(RecalcTrigger,TriggerON)),NA())</f>
        <v>-1.8641572621547198E-3</v>
      </c>
      <c r="H518" s="42">
        <f>_xll.qlCalendarAdvance(Calendar,$H517,B518,"f",FALSE)</f>
        <v>43087</v>
      </c>
      <c r="I518" s="177">
        <f>_xll.qlInterestRateIndexValueDate(Index1M,$H518)</f>
        <v>43089</v>
      </c>
      <c r="J518" s="182">
        <f>IFERROR(_xll.qlIndexFixing(Index1M,$H518,TRUE,_xll.ohTrigger(RecalcTrigger,Trigger1M)),NA())</f>
        <v>-1.6698188650708027E-3</v>
      </c>
      <c r="K518" s="44">
        <f>IFERROR(_xll.qlIndexFixing(Index3M,H518,TRUE,_xll.ohTrigger(RecalcTrigger,Trigger3M)),NA())</f>
        <v>-3.7499999197576628E-4</v>
      </c>
      <c r="L518" s="44">
        <f>IFERROR(_xll.qlIndexFixing(Index6M,$H518,TRUE,_xll.ohTrigger(RecalcTrigger,Trigger6M)),NA())</f>
        <v>1.0702604927240332E-3</v>
      </c>
      <c r="M518" s="183">
        <f>IFERROR(_xll.qlIndexFixing(Index1Y,$H518,TRUE,_xll.ohTrigger(RecalcTrigger,Trigger1Y)),NA())</f>
        <v>3.141113303868914E-3</v>
      </c>
      <c r="N518" s="182">
        <f>IFERROR(_xll.qlIndexFixing(ONIndex1M,I518,TRUE,_xll.ohTrigger(RecalcTrigger,Trigger1M)),NA())</f>
        <v>-1.7270819479033861E-3</v>
      </c>
      <c r="O518" s="44">
        <f>IFERROR(_xll.qlIndexFixing(ONIndex3M,I518,TRUE,_xll.ohTrigger(RecalcTrigger,Trigger3M)),NA())</f>
        <v>-6.3761686293251074E-4</v>
      </c>
      <c r="P518" s="44">
        <f>IFERROR(_xll.qlIndexFixing(ONIndex6M,I518,TRUE,_xll.ohTrigger(RecalcTrigger,Trigger6M)),NA())</f>
        <v>4.1014696128982564E-4</v>
      </c>
      <c r="Q518" s="183">
        <f>IFERROR(_xll.qlIndexFixing(ONIndex1Y,I518,TRUE,_xll.ohTrigger(RecalcTrigger,Trigger1Y)),NA())</f>
        <v>1.6160329741747859E-3</v>
      </c>
    </row>
    <row r="519" spans="2:17" x14ac:dyDescent="0.2">
      <c r="B519" s="39" t="s">
        <v>17</v>
      </c>
      <c r="D519" s="42">
        <f>_xll.qlCalendarAdvance(Calendar,$D518,B519,"f",FALSE)</f>
        <v>43088</v>
      </c>
      <c r="E519" s="177">
        <f>_xll.qlInterestRateIndexValueDate(IndexON,D519)</f>
        <v>43088</v>
      </c>
      <c r="F519" s="193">
        <f>IFERROR(_xll.qlIndexFixing(IndexON,D519,TRUE,_xll.ohTrigger(RecalcTrigger,TriggerON)),NA())</f>
        <v>-1.8591444797255718E-3</v>
      </c>
      <c r="H519" s="42">
        <f>_xll.qlCalendarAdvance(Calendar,$H518,B519,"f",FALSE)</f>
        <v>43088</v>
      </c>
      <c r="I519" s="177">
        <f>_xll.qlInterestRateIndexValueDate(Index1M,$H519)</f>
        <v>43090</v>
      </c>
      <c r="J519" s="182">
        <f>IFERROR(_xll.qlIndexFixing(Index1M,$H519,TRUE,_xll.ohTrigger(RecalcTrigger,Trigger1M)),NA())</f>
        <v>-1.6674592057569493E-3</v>
      </c>
      <c r="K519" s="44">
        <f>IFERROR(_xll.qlIndexFixing(Index3M,H519,TRUE,_xll.ohTrigger(RecalcTrigger,Trigger3M)),NA())</f>
        <v>-3.6848350166662769E-4</v>
      </c>
      <c r="L519" s="44">
        <f>IFERROR(_xll.qlIndexFixing(Index6M,$H519,TRUE,_xll.ohTrigger(RecalcTrigger,Trigger6M)),NA())</f>
        <v>1.0781754737814128E-3</v>
      </c>
      <c r="M519" s="183">
        <f>IFERROR(_xll.qlIndexFixing(Index1Y,$H519,TRUE,_xll.ohTrigger(RecalcTrigger,Trigger1Y)),NA())</f>
        <v>3.1499418924902873E-3</v>
      </c>
      <c r="N519" s="182">
        <f>IFERROR(_xll.qlIndexFixing(ONIndex1M,I519,TRUE,_xll.ohTrigger(RecalcTrigger,Trigger1M)),NA())</f>
        <v>-1.7131255200819595E-3</v>
      </c>
      <c r="O519" s="44">
        <f>IFERROR(_xll.qlIndexFixing(ONIndex3M,I519,TRUE,_xll.ohTrigger(RecalcTrigger,Trigger3M)),NA())</f>
        <v>-6.1849719649842427E-4</v>
      </c>
      <c r="P519" s="44">
        <f>IFERROR(_xll.qlIndexFixing(ONIndex6M,I519,TRUE,_xll.ohTrigger(RecalcTrigger,Trigger6M)),NA())</f>
        <v>4.3100431295961528E-4</v>
      </c>
      <c r="Q519" s="183">
        <f>IFERROR(_xll.qlIndexFixing(ONIndex1Y,I519,TRUE,_xll.ohTrigger(RecalcTrigger,Trigger1Y)),NA())</f>
        <v>1.6385535647511773E-3</v>
      </c>
    </row>
    <row r="520" spans="2:17" x14ac:dyDescent="0.2">
      <c r="B520" s="39" t="s">
        <v>17</v>
      </c>
      <c r="D520" s="42">
        <f>_xll.qlCalendarAdvance(Calendar,$D519,B520,"f",FALSE)</f>
        <v>43089</v>
      </c>
      <c r="E520" s="177">
        <f>_xll.qlInterestRateIndexValueDate(IndexON,D520)</f>
        <v>43089</v>
      </c>
      <c r="F520" s="193">
        <f>IFERROR(_xll.qlIndexFixing(IndexON,D520,TRUE,_xll.ohTrigger(RecalcTrigger,TriggerON)),NA())</f>
        <v>-1.8541102377822583E-3</v>
      </c>
      <c r="H520" s="42">
        <f>_xll.qlCalendarAdvance(Calendar,$H519,B520,"f",FALSE)</f>
        <v>43089</v>
      </c>
      <c r="I520" s="177">
        <f>_xll.qlInterestRateIndexValueDate(Index1M,$H520)</f>
        <v>43091</v>
      </c>
      <c r="J520" s="182">
        <f>IFERROR(_xll.qlIndexFixing(Index1M,$H520,TRUE,_xll.ohTrigger(RecalcTrigger,Trigger1M)),NA())</f>
        <v>-1.6650954404471715E-3</v>
      </c>
      <c r="K520" s="44">
        <f>IFERROR(_xll.qlIndexFixing(Index3M,H520,TRUE,_xll.ohTrigger(RecalcTrigger,Trigger3M)),NA())</f>
        <v>-3.619639723480006E-4</v>
      </c>
      <c r="L520" s="44">
        <f>IFERROR(_xll.qlIndexFixing(Index6M,$H520,TRUE,_xll.ohTrigger(RecalcTrigger,Trigger6M)),NA())</f>
        <v>1.0861006423511644E-3</v>
      </c>
      <c r="M520" s="183">
        <f>IFERROR(_xll.qlIndexFixing(Index1Y,$H520,TRUE,_xll.ohTrigger(RecalcTrigger,Trigger1Y)),NA())</f>
        <v>3.1679194092265441E-3</v>
      </c>
      <c r="N520" s="182">
        <f>IFERROR(_xll.qlIndexFixing(ONIndex1M,I520,TRUE,_xll.ohTrigger(RecalcTrigger,Trigger1M)),NA())</f>
        <v>-1.7084391596622339E-3</v>
      </c>
      <c r="O520" s="44">
        <f>IFERROR(_xll.qlIndexFixing(ONIndex3M,I520,TRUE,_xll.ohTrigger(RecalcTrigger,Trigger3M)),NA())</f>
        <v>-6.1211109924741436E-4</v>
      </c>
      <c r="P520" s="44">
        <f>IFERROR(_xll.qlIndexFixing(ONIndex6M,I520,TRUE,_xll.ohTrigger(RecalcTrigger,Trigger6M)),NA())</f>
        <v>4.3798746973244818E-4</v>
      </c>
      <c r="Q520" s="183">
        <f>IFERROR(_xll.qlIndexFixing(ONIndex1Y,I520,TRUE,_xll.ohTrigger(RecalcTrigger,Trigger1Y)),NA())</f>
        <v>1.646094876086579E-3</v>
      </c>
    </row>
    <row r="521" spans="2:17" x14ac:dyDescent="0.2">
      <c r="B521" s="39" t="s">
        <v>17</v>
      </c>
      <c r="D521" s="42">
        <f>_xll.qlCalendarAdvance(Calendar,$D520,B521,"f",FALSE)</f>
        <v>43090</v>
      </c>
      <c r="E521" s="177">
        <f>_xll.qlInterestRateIndexValueDate(IndexON,D521)</f>
        <v>43090</v>
      </c>
      <c r="F521" s="193">
        <f>IFERROR(_xll.qlIndexFixing(IndexON,D521,TRUE,_xll.ohTrigger(RecalcTrigger,TriggerON)),NA())</f>
        <v>-1.8490559136230544E-3</v>
      </c>
      <c r="H521" s="42">
        <f>_xll.qlCalendarAdvance(Calendar,$H520,B521,"f",FALSE)</f>
        <v>43090</v>
      </c>
      <c r="I521" s="177">
        <f>_xll.qlInterestRateIndexValueDate(Index1M,$H521)</f>
        <v>43096</v>
      </c>
      <c r="J521" s="182">
        <f>IFERROR(_xll.qlIndexFixing(Index1M,$H521,TRUE,_xll.ohTrigger(RecalcTrigger,Trigger1M)),NA())</f>
        <v>-1.6359779326266281E-3</v>
      </c>
      <c r="K521" s="44">
        <f>IFERROR(_xll.qlIndexFixing(Index3M,H521,TRUE,_xll.ohTrigger(RecalcTrigger,Trigger3M)),NA())</f>
        <v>-3.2931807870495433E-4</v>
      </c>
      <c r="L521" s="44">
        <f>IFERROR(_xll.qlIndexFixing(Index6M,$H521,TRUE,_xll.ohTrigger(RecalcTrigger,Trigger6M)),NA())</f>
        <v>1.1258801351577352E-3</v>
      </c>
      <c r="M521" s="183">
        <f>IFERROR(_xll.qlIndexFixing(Index1Y,$H521,TRUE,_xll.ohTrigger(RecalcTrigger,Trigger1Y)),NA())</f>
        <v>3.2030124761398232E-3</v>
      </c>
      <c r="N521" s="182">
        <f>IFERROR(_xll.qlIndexFixing(ONIndex1M,I521,TRUE,_xll.ohTrigger(RecalcTrigger,Trigger1M)),NA())</f>
        <v>-1.6966496574877254E-3</v>
      </c>
      <c r="O521" s="44">
        <f>IFERROR(_xll.qlIndexFixing(ONIndex3M,I521,TRUE,_xll.ohTrigger(RecalcTrigger,Trigger3M)),NA())</f>
        <v>-5.9611919971280791E-4</v>
      </c>
      <c r="P521" s="44">
        <f>IFERROR(_xll.qlIndexFixing(ONIndex6M,I521,TRUE,_xll.ohTrigger(RecalcTrigger,Trigger6M)),NA())</f>
        <v>4.5551091660600562E-4</v>
      </c>
      <c r="Q521" s="183">
        <f>IFERROR(_xll.qlIndexFixing(ONIndex1Y,I521,TRUE,_xll.ohTrigger(RecalcTrigger,Trigger1Y)),NA())</f>
        <v>1.6650225329484236E-3</v>
      </c>
    </row>
    <row r="522" spans="2:17" x14ac:dyDescent="0.2">
      <c r="B522" s="39" t="s">
        <v>42</v>
      </c>
      <c r="D522" s="42">
        <f>_xll.qlCalendarAdvance(Calendar,$D521,B522,"f",FALSE)</f>
        <v>43097</v>
      </c>
      <c r="E522" s="177">
        <f>_xll.qlInterestRateIndexValueDate(IndexON,D522)</f>
        <v>43097</v>
      </c>
      <c r="F522" s="193">
        <f>IFERROR(_xll.qlIndexFixing(IndexON,D522,TRUE,_xll.ohTrigger(RecalcTrigger,TriggerON)),NA())</f>
        <v>-1.8133020205368666E-3</v>
      </c>
      <c r="H522" s="42">
        <f>_xll.qlCalendarAdvance(Calendar,$H521,B522,"f",FALSE)</f>
        <v>43097</v>
      </c>
      <c r="I522" s="177">
        <f>_xll.qlInterestRateIndexValueDate(Index1M,$H522)</f>
        <v>43102</v>
      </c>
      <c r="J522" s="182">
        <f>IFERROR(_xll.qlIndexFixing(Index1M,$H522,TRUE,_xll.ohTrigger(RecalcTrigger,Trigger1M)),NA())</f>
        <v>-1.6115064653342596E-3</v>
      </c>
      <c r="K522" s="44">
        <f>IFERROR(_xll.qlIndexFixing(Index3M,H522,TRUE,_xll.ohTrigger(RecalcTrigger,Trigger3M)),NA())</f>
        <v>-2.8672382237877533E-4</v>
      </c>
      <c r="L522" s="44">
        <f>IFERROR(_xll.qlIndexFixing(Index6M,$H522,TRUE,_xll.ohTrigger(RecalcTrigger,Trigger6M)),NA())</f>
        <v>1.1697779114165894E-3</v>
      </c>
      <c r="M522" s="183">
        <f>IFERROR(_xll.qlIndexFixing(Index1Y,$H522,TRUE,_xll.ohTrigger(RecalcTrigger,Trigger1Y)),NA())</f>
        <v>3.2562480179686394E-3</v>
      </c>
      <c r="N522" s="182">
        <f>IFERROR(_xll.qlIndexFixing(ONIndex1M,I522,TRUE,_xll.ohTrigger(RecalcTrigger,Trigger1M)),NA())</f>
        <v>-1.6752893332583341E-3</v>
      </c>
      <c r="O522" s="44">
        <f>IFERROR(_xll.qlIndexFixing(ONIndex3M,I522,TRUE,_xll.ohTrigger(RecalcTrigger,Trigger3M)),NA())</f>
        <v>-5.6726947159635444E-4</v>
      </c>
      <c r="P522" s="44">
        <f>IFERROR(_xll.qlIndexFixing(ONIndex6M,I522,TRUE,_xll.ohTrigger(RecalcTrigger,Trigger6M)),NA())</f>
        <v>4.8723070953826664E-4</v>
      </c>
      <c r="Q522" s="183">
        <f>IFERROR(_xll.qlIndexFixing(ONIndex1Y,I522,TRUE,_xll.ohTrigger(RecalcTrigger,Trigger1Y)),NA())</f>
        <v>1.6992342972699248E-3</v>
      </c>
    </row>
    <row r="523" spans="2:17" x14ac:dyDescent="0.2">
      <c r="B523" s="39" t="s">
        <v>42</v>
      </c>
      <c r="D523" s="42">
        <f>_xll.qlCalendarAdvance(Calendar,$D522,B523,"f",FALSE)</f>
        <v>43104</v>
      </c>
      <c r="E523" s="177">
        <f>_xll.qlInterestRateIndexValueDate(IndexON,D523)</f>
        <v>43104</v>
      </c>
      <c r="F523" s="193">
        <f>IFERROR(_xll.qlIndexFixing(IndexON,D523,TRUE,_xll.ohTrigger(RecalcTrigger,TriggerON)),NA())</f>
        <v>-1.7769105465026414E-3</v>
      </c>
      <c r="H523" s="42">
        <f>_xll.qlCalendarAdvance(Calendar,$H522,B523,"f",FALSE)</f>
        <v>43104</v>
      </c>
      <c r="I523" s="177">
        <f>_xll.qlInterestRateIndexValueDate(Index1M,$H523)</f>
        <v>43108</v>
      </c>
      <c r="J523" s="182">
        <f>IFERROR(_xll.qlIndexFixing(Index1M,$H523,TRUE,_xll.ohTrigger(RecalcTrigger,Trigger1M)),NA())</f>
        <v>-1.5816398932594164E-3</v>
      </c>
      <c r="K523" s="44">
        <f>IFERROR(_xll.qlIndexFixing(Index3M,H523,TRUE,_xll.ohTrigger(RecalcTrigger,Trigger3M)),NA())</f>
        <v>-2.4727295851911682E-4</v>
      </c>
      <c r="L523" s="44">
        <f>IFERROR(_xll.qlIndexFixing(Index6M,$H523,TRUE,_xll.ohTrigger(RecalcTrigger,Trigger6M)),NA())</f>
        <v>1.2223761491462779E-3</v>
      </c>
      <c r="M523" s="183">
        <f>IFERROR(_xll.qlIndexFixing(Index1Y,$H523,TRUE,_xll.ohTrigger(RecalcTrigger,Trigger1Y)),NA())</f>
        <v>3.3096433419117898E-3</v>
      </c>
      <c r="N523" s="182">
        <f>IFERROR(_xll.qlIndexFixing(ONIndex1M,I523,TRUE,_xll.ohTrigger(RecalcTrigger,Trigger1M)),NA())</f>
        <v>-1.6463926515708494E-3</v>
      </c>
      <c r="O523" s="44">
        <f>IFERROR(_xll.qlIndexFixing(ONIndex3M,I523,TRUE,_xll.ohTrigger(RecalcTrigger,Trigger3M)),NA())</f>
        <v>-5.2865085245379362E-4</v>
      </c>
      <c r="P523" s="44">
        <f>IFERROR(_xll.qlIndexFixing(ONIndex6M,I523,TRUE,_xll.ohTrigger(RecalcTrigger,Trigger6M)),NA())</f>
        <v>5.2993637566167706E-4</v>
      </c>
      <c r="Q523" s="183">
        <f>IFERROR(_xll.qlIndexFixing(ONIndex1Y,I523,TRUE,_xll.ohTrigger(RecalcTrigger,Trigger1Y)),NA())</f>
        <v>1.7452619268176761E-3</v>
      </c>
    </row>
    <row r="524" spans="2:17" x14ac:dyDescent="0.2">
      <c r="B524" s="39" t="s">
        <v>42</v>
      </c>
      <c r="D524" s="42">
        <f>_xll.qlCalendarAdvance(Calendar,$D523,B524,"f",FALSE)</f>
        <v>43111</v>
      </c>
      <c r="E524" s="177">
        <f>_xll.qlInterestRateIndexValueDate(IndexON,D524)</f>
        <v>43111</v>
      </c>
      <c r="F524" s="193">
        <f>IFERROR(_xll.qlIndexFixing(IndexON,D524,TRUE,_xll.ohTrigger(RecalcTrigger,TriggerON)),NA())</f>
        <v>-1.7398798179391051E-3</v>
      </c>
      <c r="H524" s="42">
        <f>_xll.qlCalendarAdvance(Calendar,$H523,B524,"f",FALSE)</f>
        <v>43111</v>
      </c>
      <c r="I524" s="177">
        <f>_xll.qlInterestRateIndexValueDate(Index1M,$H524)</f>
        <v>43115</v>
      </c>
      <c r="J524" s="182">
        <f>IFERROR(_xll.qlIndexFixing(Index1M,$H524,TRUE,_xll.ohTrigger(RecalcTrigger,Trigger1M)),NA())</f>
        <v>-1.546224772161755E-3</v>
      </c>
      <c r="K524" s="44">
        <f>IFERROR(_xll.qlIndexFixing(Index3M,H524,TRUE,_xll.ohTrigger(RecalcTrigger,Trigger3M)),NA())</f>
        <v>-2.0103710789933269E-4</v>
      </c>
      <c r="L524" s="44">
        <f>IFERROR(_xll.qlIndexFixing(Index6M,$H524,TRUE,_xll.ohTrigger(RecalcTrigger,Trigger6M)),NA())</f>
        <v>1.2793168721247185E-3</v>
      </c>
      <c r="M524" s="183">
        <f>IFERROR(_xll.qlIndexFixing(Index1Y,$H524,TRUE,_xll.ohTrigger(RecalcTrigger,Trigger1Y)),NA())</f>
        <v>3.3721330638322093E-3</v>
      </c>
      <c r="N524" s="182">
        <f>IFERROR(_xll.qlIndexFixing(ONIndex1M,I524,TRUE,_xll.ohTrigger(RecalcTrigger,Trigger1M)),NA())</f>
        <v>-1.6121142441383185E-3</v>
      </c>
      <c r="O524" s="44">
        <f>IFERROR(_xll.qlIndexFixing(ONIndex3M,I524,TRUE,_xll.ohTrigger(RecalcTrigger,Trigger3M)),NA())</f>
        <v>-4.834000274867023E-4</v>
      </c>
      <c r="P524" s="44">
        <f>IFERROR(_xll.qlIndexFixing(ONIndex6M,I524,TRUE,_xll.ohTrigger(RecalcTrigger,Trigger6M)),NA())</f>
        <v>5.8032994985524056E-4</v>
      </c>
      <c r="Q524" s="183">
        <f>IFERROR(_xll.qlIndexFixing(ONIndex1Y,I524,TRUE,_xll.ohTrigger(RecalcTrigger,Trigger1Y)),NA())</f>
        <v>1.7995065029285939E-3</v>
      </c>
    </row>
    <row r="525" spans="2:17" x14ac:dyDescent="0.2">
      <c r="B525" s="39" t="s">
        <v>42</v>
      </c>
      <c r="D525" s="42">
        <f>_xll.qlCalendarAdvance(Calendar,$D524,B525,"f",FALSE)</f>
        <v>43118</v>
      </c>
      <c r="E525" s="177">
        <f>_xll.qlInterestRateIndexValueDate(IndexON,D525)</f>
        <v>43118</v>
      </c>
      <c r="F525" s="193">
        <f>IFERROR(_xll.qlIndexFixing(IndexON,D525,TRUE,_xll.ohTrigger(RecalcTrigger,TriggerON)),NA())</f>
        <v>-1.7022081611850481E-3</v>
      </c>
      <c r="H525" s="42">
        <f>_xll.qlCalendarAdvance(Calendar,$H524,B525,"f",FALSE)</f>
        <v>43118</v>
      </c>
      <c r="I525" s="177">
        <f>_xll.qlInterestRateIndexValueDate(Index1M,$H525)</f>
        <v>43122</v>
      </c>
      <c r="J525" s="182">
        <f>IFERROR(_xll.qlIndexFixing(Index1M,$H525,TRUE,_xll.ohTrigger(RecalcTrigger,Trigger1M)),NA())</f>
        <v>-1.5101921059032788E-3</v>
      </c>
      <c r="K525" s="44">
        <f>IFERROR(_xll.qlIndexFixing(Index3M,H525,TRUE,_xll.ohTrigger(RecalcTrigger,Trigger3M)),NA())</f>
        <v>-1.5454646477596945E-4</v>
      </c>
      <c r="L525" s="44">
        <f>IFERROR(_xll.qlIndexFixing(Index6M,$H525,TRUE,_xll.ohTrigger(RecalcTrigger,Trigger6M)),NA())</f>
        <v>1.3367239657630519E-3</v>
      </c>
      <c r="M525" s="183">
        <f>IFERROR(_xll.qlIndexFixing(Index1Y,$H525,TRUE,_xll.ohTrigger(RecalcTrigger,Trigger1Y)),NA())</f>
        <v>3.4348254630088672E-3</v>
      </c>
      <c r="N525" s="182">
        <f>IFERROR(_xll.qlIndexFixing(ONIndex1M,I525,TRUE,_xll.ohTrigger(RecalcTrigger,Trigger1M)),NA())</f>
        <v>-1.5772238692290941E-3</v>
      </c>
      <c r="O525" s="44">
        <f>IFERROR(_xll.qlIndexFixing(ONIndex3M,I525,TRUE,_xll.ohTrigger(RecalcTrigger,Trigger3M)),NA())</f>
        <v>-4.3795739083307694E-4</v>
      </c>
      <c r="P525" s="44">
        <f>IFERROR(_xll.qlIndexFixing(ONIndex6M,I525,TRUE,_xll.ohTrigger(RecalcTrigger,Trigger6M)),NA())</f>
        <v>6.313272008373616E-4</v>
      </c>
      <c r="Q525" s="183">
        <f>IFERROR(_xll.qlIndexFixing(ONIndex1Y,I525,TRUE,_xll.ohTrigger(RecalcTrigger,Trigger1Y)),NA())</f>
        <v>1.8543238616608448E-3</v>
      </c>
    </row>
    <row r="526" spans="2:17" x14ac:dyDescent="0.2">
      <c r="B526" s="39" t="s">
        <v>42</v>
      </c>
      <c r="D526" s="42">
        <f>_xll.qlCalendarAdvance(Calendar,$D525,B526,"f",FALSE)</f>
        <v>43125</v>
      </c>
      <c r="E526" s="177">
        <f>_xll.qlInterestRateIndexValueDate(IndexON,D526)</f>
        <v>43125</v>
      </c>
      <c r="F526" s="193">
        <f>IFERROR(_xll.qlIndexFixing(IndexON,D526,TRUE,_xll.ohTrigger(RecalcTrigger,TriggerON)),NA())</f>
        <v>-1.6638939030588773E-3</v>
      </c>
      <c r="H526" s="42">
        <f>_xll.qlCalendarAdvance(Calendar,$H525,B526,"f",FALSE)</f>
        <v>43125</v>
      </c>
      <c r="I526" s="177">
        <f>_xll.qlInterestRateIndexValueDate(Index1M,$H526)</f>
        <v>43129</v>
      </c>
      <c r="J526" s="182">
        <f>IFERROR(_xll.qlIndexFixing(Index1M,$H526,TRUE,_xll.ohTrigger(RecalcTrigger,Trigger1M)),NA())</f>
        <v>-1.4762129821543901E-3</v>
      </c>
      <c r="K526" s="44">
        <f>IFERROR(_xll.qlIndexFixing(Index3M,H526,TRUE,_xll.ohTrigger(RecalcTrigger,Trigger3M)),NA())</f>
        <v>-1.0776929781849691E-4</v>
      </c>
      <c r="L526" s="44">
        <f>IFERROR(_xll.qlIndexFixing(Index6M,$H526,TRUE,_xll.ohTrigger(RecalcTrigger,Trigger6M)),NA())</f>
        <v>1.3945864486635091E-3</v>
      </c>
      <c r="M526" s="183">
        <f>IFERROR(_xll.qlIndexFixing(Index1Y,$H526,TRUE,_xll.ohTrigger(RecalcTrigger,Trigger1Y)),NA())</f>
        <v>3.4977128248180837E-3</v>
      </c>
      <c r="N526" s="182">
        <f>IFERROR(_xll.qlIndexFixing(ONIndex1M,I526,TRUE,_xll.ohTrigger(RecalcTrigger,Trigger1M)),NA())</f>
        <v>-1.5417185378341358E-3</v>
      </c>
      <c r="O526" s="44">
        <f>IFERROR(_xll.qlIndexFixing(ONIndex3M,I526,TRUE,_xll.ohTrigger(RecalcTrigger,Trigger3M)),NA())</f>
        <v>-3.9234291028034107E-4</v>
      </c>
      <c r="P526" s="44">
        <f>IFERROR(_xll.qlIndexFixing(ONIndex6M,I526,TRUE,_xll.ohTrigger(RecalcTrigger,Trigger6M)),NA())</f>
        <v>6.8291711461831994E-4</v>
      </c>
      <c r="Q526" s="183">
        <f>IFERROR(_xll.qlIndexFixing(ONIndex1Y,I526,TRUE,_xll.ohTrigger(RecalcTrigger,Trigger1Y)),NA())</f>
        <v>1.9096983925415145E-3</v>
      </c>
    </row>
    <row r="527" spans="2:17" x14ac:dyDescent="0.2">
      <c r="B527" s="39" t="s">
        <v>42</v>
      </c>
      <c r="D527" s="42">
        <f>_xll.qlCalendarAdvance(Calendar,$D526,B527,"f",FALSE)</f>
        <v>43132</v>
      </c>
      <c r="E527" s="177">
        <f>_xll.qlInterestRateIndexValueDate(IndexON,D527)</f>
        <v>43132</v>
      </c>
      <c r="F527" s="193">
        <f>IFERROR(_xll.qlIndexFixing(IndexON,D527,TRUE,_xll.ohTrigger(RecalcTrigger,TriggerON)),NA())</f>
        <v>-1.6249353697395108E-3</v>
      </c>
      <c r="H527" s="42">
        <f>_xll.qlCalendarAdvance(Calendar,$H526,B527,"f",FALSE)</f>
        <v>43132</v>
      </c>
      <c r="I527" s="177">
        <f>_xll.qlInterestRateIndexValueDate(Index1M,$H527)</f>
        <v>43136</v>
      </c>
      <c r="J527" s="182">
        <f>IFERROR(_xll.qlIndexFixing(Index1M,$H527,TRUE,_xll.ohTrigger(RecalcTrigger,Trigger1M)),NA())</f>
        <v>-1.4444055525670535E-3</v>
      </c>
      <c r="K527" s="44">
        <f>IFERROR(_xll.qlIndexFixing(Index3M,H527,TRUE,_xll.ohTrigger(RecalcTrigger,Trigger3M)),NA())</f>
        <v>-6.0672337701598386E-5</v>
      </c>
      <c r="L527" s="44">
        <f>IFERROR(_xll.qlIndexFixing(Index6M,$H527,TRUE,_xll.ohTrigger(RecalcTrigger,Trigger6M)),NA())</f>
        <v>1.4528933384598648E-3</v>
      </c>
      <c r="M527" s="183">
        <f>IFERROR(_xll.qlIndexFixing(Index1Y,$H527,TRUE,_xll.ohTrigger(RecalcTrigger,Trigger1Y)),NA())</f>
        <v>3.5607876159167041E-3</v>
      </c>
      <c r="N527" s="182">
        <f>IFERROR(_xll.qlIndexFixing(ONIndex1M,I527,TRUE,_xll.ohTrigger(RecalcTrigger,Trigger1M)),NA())</f>
        <v>-1.5055952611442436E-3</v>
      </c>
      <c r="O527" s="44">
        <f>IFERROR(_xll.qlIndexFixing(ONIndex3M,I527,TRUE,_xll.ohTrigger(RecalcTrigger,Trigger3M)),NA())</f>
        <v>-3.4657655325620595E-4</v>
      </c>
      <c r="P527" s="44">
        <f>IFERROR(_xll.qlIndexFixing(ONIndex6M,I527,TRUE,_xll.ohTrigger(RecalcTrigger,Trigger6M)),NA())</f>
        <v>7.350886774482035E-4</v>
      </c>
      <c r="Q527" s="183">
        <f>IFERROR(_xll.qlIndexFixing(ONIndex1Y,I527,TRUE,_xll.ohTrigger(RecalcTrigger,Trigger1Y)),NA())</f>
        <v>1.9656144850177526E-3</v>
      </c>
    </row>
    <row r="528" spans="2:17" x14ac:dyDescent="0.2">
      <c r="B528" s="39" t="s">
        <v>42</v>
      </c>
      <c r="D528" s="42">
        <f>_xll.qlCalendarAdvance(Calendar,$D527,B528,"f",FALSE)</f>
        <v>43139</v>
      </c>
      <c r="E528" s="177">
        <f>_xll.qlInterestRateIndexValueDate(IndexON,D528)</f>
        <v>43139</v>
      </c>
      <c r="F528" s="193">
        <f>IFERROR(_xll.qlIndexFixing(IndexON,D528,TRUE,_xll.ohTrigger(RecalcTrigger,TriggerON)),NA())</f>
        <v>-1.5853308879254513E-3</v>
      </c>
      <c r="H528" s="42">
        <f>_xll.qlCalendarAdvance(Calendar,$H527,B528,"f",FALSE)</f>
        <v>43139</v>
      </c>
      <c r="I528" s="177">
        <f>_xll.qlInterestRateIndexValueDate(Index1M,$H528)</f>
        <v>43143</v>
      </c>
      <c r="J528" s="182">
        <f>IFERROR(_xll.qlIndexFixing(Index1M,$H528,TRUE,_xll.ohTrigger(RecalcTrigger,Trigger1M)),NA())</f>
        <v>-1.4066367948485845E-3</v>
      </c>
      <c r="K528" s="44">
        <f>IFERROR(_xll.qlIndexFixing(Index3M,H528,TRUE,_xll.ohTrigger(RecalcTrigger,Trigger3M)),NA())</f>
        <v>-1.3220776984388296E-5</v>
      </c>
      <c r="L528" s="44">
        <f>IFERROR(_xll.qlIndexFixing(Index6M,$H528,TRUE,_xll.ohTrigger(RecalcTrigger,Trigger6M)),NA())</f>
        <v>1.5116336517897676E-3</v>
      </c>
      <c r="M528" s="183">
        <f>IFERROR(_xll.qlIndexFixing(Index1Y,$H528,TRUE,_xll.ohTrigger(RecalcTrigger,Trigger1Y)),NA())</f>
        <v>3.6240424842852422E-3</v>
      </c>
      <c r="N528" s="182">
        <f>IFERROR(_xll.qlIndexFixing(ONIndex1M,I528,TRUE,_xll.ohTrigger(RecalcTrigger,Trigger1M)),NA())</f>
        <v>-1.4688510502303131E-3</v>
      </c>
      <c r="O528" s="44">
        <f>IFERROR(_xll.qlIndexFixing(ONIndex3M,I528,TRUE,_xll.ohTrigger(RecalcTrigger,Trigger3M)),NA())</f>
        <v>-3.0067828778790329E-4</v>
      </c>
      <c r="P528" s="44">
        <f>IFERROR(_xll.qlIndexFixing(ONIndex6M,I528,TRUE,_xll.ohTrigger(RecalcTrigger,Trigger6M)),NA())</f>
        <v>7.8783087549716413E-4</v>
      </c>
      <c r="Q528" s="183">
        <f>IFERROR(_xll.qlIndexFixing(ONIndex1Y,I528,TRUE,_xll.ohTrigger(RecalcTrigger,Trigger1Y)),NA())</f>
        <v>2.0220565286166448E-3</v>
      </c>
    </row>
    <row r="529" spans="2:17" x14ac:dyDescent="0.2">
      <c r="B529" s="39" t="s">
        <v>42</v>
      </c>
      <c r="D529" s="42">
        <f>_xll.qlCalendarAdvance(Calendar,$D528,B529,"f",FALSE)</f>
        <v>43146</v>
      </c>
      <c r="E529" s="177">
        <f>_xll.qlInterestRateIndexValueDate(IndexON,D529)</f>
        <v>43146</v>
      </c>
      <c r="F529" s="193">
        <f>IFERROR(_xll.qlIndexFixing(IndexON,D529,TRUE,_xll.ohTrigger(RecalcTrigger,TriggerON)),NA())</f>
        <v>-1.5450787838355851E-3</v>
      </c>
      <c r="H529" s="42">
        <f>_xll.qlCalendarAdvance(Calendar,$H528,B529,"f",FALSE)</f>
        <v>43146</v>
      </c>
      <c r="I529" s="177">
        <f>_xll.qlInterestRateIndexValueDate(Index1M,$H529)</f>
        <v>43150</v>
      </c>
      <c r="J529" s="182">
        <f>IFERROR(_xll.qlIndexFixing(Index1M,$H529,TRUE,_xll.ohTrigger(RecalcTrigger,Trigger1M)),NA())</f>
        <v>-1.3682391609518404E-3</v>
      </c>
      <c r="K529" s="44">
        <f>IFERROR(_xll.qlIndexFixing(Index3M,H529,TRUE,_xll.ohTrigger(RecalcTrigger,Trigger3M)),NA())</f>
        <v>3.4621730015640981E-5</v>
      </c>
      <c r="L529" s="44">
        <f>IFERROR(_xll.qlIndexFixing(Index6M,$H529,TRUE,_xll.ohTrigger(RecalcTrigger,Trigger6M)),NA())</f>
        <v>1.570796404274975E-3</v>
      </c>
      <c r="M529" s="183">
        <f>IFERROR(_xll.qlIndexFixing(Index1Y,$H529,TRUE,_xll.ohTrigger(RecalcTrigger,Trigger1Y)),NA())</f>
        <v>3.6874702592723375E-3</v>
      </c>
      <c r="N529" s="182">
        <f>IFERROR(_xll.qlIndexFixing(ONIndex1M,I529,TRUE,_xll.ohTrigger(RecalcTrigger,Trigger1M)),NA())</f>
        <v>-1.4314829158834641E-3</v>
      </c>
      <c r="O529" s="44">
        <f>IFERROR(_xll.qlIndexFixing(ONIndex3M,I529,TRUE,_xll.ohTrigger(RecalcTrigger,Trigger3M)),NA())</f>
        <v>-2.5466808154295251E-4</v>
      </c>
      <c r="P529" s="44">
        <f>IFERROR(_xll.qlIndexFixing(ONIndex6M,I529,TRUE,_xll.ohTrigger(RecalcTrigger,Trigger6M)),NA())</f>
        <v>8.4113269461560947E-4</v>
      </c>
      <c r="Q529" s="183">
        <f>IFERROR(_xll.qlIndexFixing(ONIndex1Y,I529,TRUE,_xll.ohTrigger(RecalcTrigger,Trigger1Y)),NA())</f>
        <v>2.0790089128652767E-3</v>
      </c>
    </row>
    <row r="530" spans="2:17" x14ac:dyDescent="0.2">
      <c r="B530" s="39" t="s">
        <v>42</v>
      </c>
      <c r="D530" s="42">
        <f>_xll.qlCalendarAdvance(Calendar,$D529,B530,"f",FALSE)</f>
        <v>43153</v>
      </c>
      <c r="E530" s="177">
        <f>_xll.qlInterestRateIndexValueDate(IndexON,D530)</f>
        <v>43153</v>
      </c>
      <c r="F530" s="193">
        <f>IFERROR(_xll.qlIndexFixing(IndexON,D530,TRUE,_xll.ohTrigger(RecalcTrigger,TriggerON)),NA())</f>
        <v>-1.5041773842483508E-3</v>
      </c>
      <c r="H530" s="42">
        <f>_xll.qlCalendarAdvance(Calendar,$H529,B530,"f",FALSE)</f>
        <v>43153</v>
      </c>
      <c r="I530" s="177">
        <f>_xll.qlInterestRateIndexValueDate(Index1M,$H530)</f>
        <v>43157</v>
      </c>
      <c r="J530" s="182">
        <f>IFERROR(_xll.qlIndexFixing(Index1M,$H530,TRUE,_xll.ohTrigger(RecalcTrigger,Trigger1M)),NA())</f>
        <v>-1.3292096567575826E-3</v>
      </c>
      <c r="K530" s="44">
        <f>IFERROR(_xll.qlIndexFixing(Index3M,H530,TRUE,_xll.ohTrigger(RecalcTrigger,Trigger3M)),NA())</f>
        <v>8.2893067334178158E-5</v>
      </c>
      <c r="L530" s="44">
        <f>IFERROR(_xll.qlIndexFixing(Index6M,$H530,TRUE,_xll.ohTrigger(RecalcTrigger,Trigger6M)),NA())</f>
        <v>1.6303706104914884E-3</v>
      </c>
      <c r="M530" s="183">
        <f>IFERROR(_xll.qlIndexFixing(Index1Y,$H530,TRUE,_xll.ohTrigger(RecalcTrigger,Trigger1Y)),NA())</f>
        <v>3.7510639516407465E-3</v>
      </c>
      <c r="N530" s="182">
        <f>IFERROR(_xll.qlIndexFixing(ONIndex1M,I530,TRUE,_xll.ohTrigger(RecalcTrigger,Trigger1M)),NA())</f>
        <v>-1.3934878693744324E-3</v>
      </c>
      <c r="O530" s="44">
        <f>IFERROR(_xll.qlIndexFixing(ONIndex3M,I530,TRUE,_xll.ohTrigger(RecalcTrigger,Trigger3M)),NA())</f>
        <v>-2.0856590206896897E-4</v>
      </c>
      <c r="P530" s="44">
        <f>IFERROR(_xll.qlIndexFixing(ONIndex6M,I530,TRUE,_xll.ohTrigger(RecalcTrigger,Trigger6M)),NA())</f>
        <v>8.9498312113356349E-4</v>
      </c>
      <c r="Q530" s="183">
        <f>IFERROR(_xll.qlIndexFixing(ONIndex1Y,I530,TRUE,_xll.ohTrigger(RecalcTrigger,Trigger1Y)),NA())</f>
        <v>2.1364560269709898E-3</v>
      </c>
    </row>
    <row r="531" spans="2:17" x14ac:dyDescent="0.2">
      <c r="B531" s="39" t="s">
        <v>42</v>
      </c>
      <c r="D531" s="42">
        <f>_xll.qlCalendarAdvance(Calendar,$D530,B531,"f",FALSE)</f>
        <v>43160</v>
      </c>
      <c r="E531" s="177">
        <f>_xll.qlInterestRateIndexValueDate(IndexON,D531)</f>
        <v>43160</v>
      </c>
      <c r="F531" s="193">
        <f>IFERROR(_xll.qlIndexFixing(IndexON,D531,TRUE,_xll.ohTrigger(RecalcTrigger,TriggerON)),NA())</f>
        <v>-1.4626250153426668E-3</v>
      </c>
      <c r="H531" s="42">
        <f>_xll.qlCalendarAdvance(Calendar,$H530,B531,"f",FALSE)</f>
        <v>43160</v>
      </c>
      <c r="I531" s="177">
        <f>_xll.qlInterestRateIndexValueDate(Index1M,$H531)</f>
        <v>43164</v>
      </c>
      <c r="J531" s="182">
        <f>IFERROR(_xll.qlIndexFixing(Index1M,$H531,TRUE,_xll.ohTrigger(RecalcTrigger,Trigger1M)),NA())</f>
        <v>-1.2808599776105479E-3</v>
      </c>
      <c r="K531" s="44">
        <f>IFERROR(_xll.qlIndexFixing(Index3M,H531,TRUE,_xll.ohTrigger(RecalcTrigger,Trigger3M)),NA())</f>
        <v>1.3522047687477269E-4</v>
      </c>
      <c r="L531" s="44">
        <f>IFERROR(_xll.qlIndexFixing(Index6M,$H531,TRUE,_xll.ohTrigger(RecalcTrigger,Trigger6M)),NA())</f>
        <v>1.6991934765557247E-3</v>
      </c>
      <c r="M531" s="183">
        <f>IFERROR(_xll.qlIndexFixing(Index1Y,$H531,TRUE,_xll.ohTrigger(RecalcTrigger,Trigger1Y)),NA())</f>
        <v>3.8148167536135509E-3</v>
      </c>
      <c r="N531" s="182">
        <f>IFERROR(_xll.qlIndexFixing(ONIndex1M,I531,TRUE,_xll.ohTrigger(RecalcTrigger,Trigger1M)),NA())</f>
        <v>-1.3548629216941777E-3</v>
      </c>
      <c r="O531" s="44">
        <f>IFERROR(_xll.qlIndexFixing(ONIndex3M,I531,TRUE,_xll.ohTrigger(RecalcTrigger,Trigger3M)),NA())</f>
        <v>-1.6239171723331225E-4</v>
      </c>
      <c r="P531" s="44">
        <f>IFERROR(_xll.qlIndexFixing(ONIndex6M,I531,TRUE,_xll.ohTrigger(RecalcTrigger,Trigger6M)),NA())</f>
        <v>9.4937114098136988E-4</v>
      </c>
      <c r="Q531" s="183">
        <f>IFERROR(_xll.qlIndexFixing(ONIndex1Y,I531,TRUE,_xll.ohTrigger(RecalcTrigger,Trigger1Y)),NA())</f>
        <v>2.194382260700678E-3</v>
      </c>
    </row>
    <row r="532" spans="2:17" x14ac:dyDescent="0.2">
      <c r="B532" s="39" t="s">
        <v>42</v>
      </c>
      <c r="D532" s="42">
        <f>_xll.qlCalendarAdvance(Calendar,$D531,B532,"f",FALSE)</f>
        <v>43167</v>
      </c>
      <c r="E532" s="177">
        <f>_xll.qlInterestRateIndexValueDate(IndexON,D532)</f>
        <v>43167</v>
      </c>
      <c r="F532" s="193">
        <f>IFERROR(_xll.qlIndexFixing(IndexON,D532,TRUE,_xll.ohTrigger(RecalcTrigger,TriggerON)),NA())</f>
        <v>-1.4204200038969717E-3</v>
      </c>
      <c r="H532" s="42">
        <f>_xll.qlCalendarAdvance(Calendar,$H531,B532,"f",FALSE)</f>
        <v>43167</v>
      </c>
      <c r="I532" s="177">
        <f>_xll.qlInterestRateIndexValueDate(Index1M,$H532)</f>
        <v>43171</v>
      </c>
      <c r="J532" s="182">
        <f>IFERROR(_xll.qlIndexFixing(Index1M,$H532,TRUE,_xll.ohTrigger(RecalcTrigger,Trigger1M)),NA())</f>
        <v>-1.2404206510869963E-3</v>
      </c>
      <c r="K532" s="44">
        <f>IFERROR(_xll.qlIndexFixing(Index3M,H532,TRUE,_xll.ohTrigger(RecalcTrigger,Trigger3M)),NA())</f>
        <v>1.8451163785544554E-4</v>
      </c>
      <c r="L532" s="44">
        <f>IFERROR(_xll.qlIndexFixing(Index6M,$H532,TRUE,_xll.ohTrigger(RecalcTrigger,Trigger6M)),NA())</f>
        <v>1.7596060983078407E-3</v>
      </c>
      <c r="M532" s="183">
        <f>IFERROR(_xll.qlIndexFixing(Index1Y,$H532,TRUE,_xll.ohTrigger(RecalcTrigger,Trigger1Y)),NA())</f>
        <v>3.8787220389225599E-3</v>
      </c>
      <c r="N532" s="182">
        <f>IFERROR(_xll.qlIndexFixing(ONIndex1M,I532,TRUE,_xll.ohTrigger(RecalcTrigger,Trigger1M)),NA())</f>
        <v>-1.3156050837936917E-3</v>
      </c>
      <c r="O532" s="44">
        <f>IFERROR(_xll.qlIndexFixing(ONIndex3M,I532,TRUE,_xll.ohTrigger(RecalcTrigger,Trigger3M)),NA())</f>
        <v>-1.1616549486337391E-4</v>
      </c>
      <c r="P532" s="44">
        <f>IFERROR(_xll.qlIndexFixing(ONIndex6M,I532,TRUE,_xll.ohTrigger(RecalcTrigger,Trigger6M)),NA())</f>
        <v>1.0042857404091166E-3</v>
      </c>
      <c r="Q532" s="183">
        <f>IFERROR(_xll.qlIndexFixing(ONIndex1Y,I532,TRUE,_xll.ohTrigger(RecalcTrigger,Trigger1Y)),NA())</f>
        <v>2.2527720032616827E-3</v>
      </c>
    </row>
    <row r="533" spans="2:17" x14ac:dyDescent="0.2">
      <c r="B533" s="39" t="s">
        <v>42</v>
      </c>
      <c r="D533" s="42">
        <f>_xll.qlCalendarAdvance(Calendar,$D532,B533,"f",FALSE)</f>
        <v>43174</v>
      </c>
      <c r="E533" s="177">
        <f>_xll.qlInterestRateIndexValueDate(IndexON,D533)</f>
        <v>43174</v>
      </c>
      <c r="F533" s="193">
        <f>IFERROR(_xll.qlIndexFixing(IndexON,D533,TRUE,_xll.ohTrigger(RecalcTrigger,TriggerON)),NA())</f>
        <v>-1.3775606760901837E-3</v>
      </c>
      <c r="H533" s="42">
        <f>_xll.qlCalendarAdvance(Calendar,$H532,B533,"f",FALSE)</f>
        <v>43174</v>
      </c>
      <c r="I533" s="177">
        <f>_xll.qlInterestRateIndexValueDate(Index1M,$H533)</f>
        <v>43178</v>
      </c>
      <c r="J533" s="182">
        <f>IFERROR(_xll.qlIndexFixing(Index1M,$H533,TRUE,_xll.ohTrigger(RecalcTrigger,Trigger1M)),NA())</f>
        <v>-1.1993398222296106E-3</v>
      </c>
      <c r="K533" s="44">
        <f>IFERROR(_xll.qlIndexFixing(Index3M,H533,TRUE,_xll.ohTrigger(RecalcTrigger,Trigger3M)),NA())</f>
        <v>2.3435506861732932E-4</v>
      </c>
      <c r="L533" s="44">
        <f>IFERROR(_xll.qlIndexFixing(Index6M,$H533,TRUE,_xll.ohTrigger(RecalcTrigger,Trigger6M)),NA())</f>
        <v>1.820395664828399E-3</v>
      </c>
      <c r="M533" s="183">
        <f>IFERROR(_xll.qlIndexFixing(Index1Y,$H533,TRUE,_xll.ohTrigger(RecalcTrigger,Trigger1Y)),NA())</f>
        <v>3.9427733628562686E-3</v>
      </c>
      <c r="N533" s="182">
        <f>IFERROR(_xll.qlIndexFixing(ONIndex1M,I533,TRUE,_xll.ohTrigger(RecalcTrigger,Trigger1M)),NA())</f>
        <v>-1.2757113666639341E-3</v>
      </c>
      <c r="O533" s="44">
        <f>IFERROR(_xll.qlIndexFixing(ONIndex3M,I533,TRUE,_xll.ohTrigger(RecalcTrigger,Trigger3M)),NA())</f>
        <v>-6.989323875661313E-5</v>
      </c>
      <c r="P533" s="44">
        <f>IFERROR(_xll.qlIndexFixing(ONIndex6M,I533,TRUE,_xll.ohTrigger(RecalcTrigger,Trigger6M)),NA())</f>
        <v>1.0597159054270833E-3</v>
      </c>
      <c r="Q533" s="183">
        <f>IFERROR(_xll.qlIndexFixing(ONIndex1Y,I533,TRUE,_xll.ohTrigger(RecalcTrigger,Trigger1Y)),NA())</f>
        <v>2.3116096441011535E-3</v>
      </c>
    </row>
    <row r="534" spans="2:17" x14ac:dyDescent="0.2">
      <c r="B534" s="39" t="s">
        <v>42</v>
      </c>
      <c r="D534" s="42">
        <f>_xll.qlCalendarAdvance(Calendar,$D533,B534,"f",FALSE)</f>
        <v>43181</v>
      </c>
      <c r="E534" s="177">
        <f>_xll.qlInterestRateIndexValueDate(IndexON,D534)</f>
        <v>43181</v>
      </c>
      <c r="F534" s="193">
        <f>IFERROR(_xll.qlIndexFixing(IndexON,D534,TRUE,_xll.ohTrigger(RecalcTrigger,TriggerON)),NA())</f>
        <v>-1.3340453584609335E-3</v>
      </c>
      <c r="H534" s="42">
        <f>_xll.qlCalendarAdvance(Calendar,$H533,B534,"f",FALSE)</f>
        <v>43181</v>
      </c>
      <c r="I534" s="177">
        <f>_xll.qlInterestRateIndexValueDate(Index1M,$H534)</f>
        <v>43185</v>
      </c>
      <c r="J534" s="182">
        <f>IFERROR(_xll.qlIndexFixing(Index1M,$H534,TRUE,_xll.ohTrigger(RecalcTrigger,Trigger1M)),NA())</f>
        <v>-1.1576144957453447E-3</v>
      </c>
      <c r="K534" s="44">
        <f>IFERROR(_xll.qlIndexFixing(Index3M,H534,TRUE,_xll.ohTrigger(RecalcTrigger,Trigger3M)),NA())</f>
        <v>2.8478962414400246E-4</v>
      </c>
      <c r="L534" s="44">
        <f>IFERROR(_xll.qlIndexFixing(Index6M,$H534,TRUE,_xll.ohTrigger(RecalcTrigger,Trigger6M)),NA())</f>
        <v>1.8815511863960925E-3</v>
      </c>
      <c r="M534" s="183">
        <f>IFERROR(_xll.qlIndexFixing(Index1Y,$H534,TRUE,_xll.ohTrigger(RecalcTrigger,Trigger1Y)),NA())</f>
        <v>4.0069644623093557E-3</v>
      </c>
      <c r="N534" s="182">
        <f>IFERROR(_xll.qlIndexFixing(ONIndex1M,I534,TRUE,_xll.ohTrigger(RecalcTrigger,Trigger1M)),NA())</f>
        <v>-1.2351787814157689E-3</v>
      </c>
      <c r="O534" s="44">
        <f>IFERROR(_xll.qlIndexFixing(ONIndex3M,I534,TRUE,_xll.ohTrigger(RecalcTrigger,Trigger3M)),NA())</f>
        <v>-2.3199075820379278E-5</v>
      </c>
      <c r="P534" s="44">
        <f>IFERROR(_xll.qlIndexFixing(ONIndex6M,I534,TRUE,_xll.ohTrigger(RecalcTrigger,Trigger6M)),NA())</f>
        <v>1.1156506221254858E-3</v>
      </c>
      <c r="Q534" s="183">
        <f>IFERROR(_xll.qlIndexFixing(ONIndex1Y,I534,TRUE,_xll.ohTrigger(RecalcTrigger,Trigger1Y)),NA())</f>
        <v>2.3708795728261123E-3</v>
      </c>
    </row>
    <row r="535" spans="2:17" x14ac:dyDescent="0.2">
      <c r="B535" s="39" t="s">
        <v>42</v>
      </c>
      <c r="D535" s="42">
        <f>_xll.qlCalendarAdvance(Calendar,$D534,B535,"f",FALSE)</f>
        <v>43188</v>
      </c>
      <c r="E535" s="177">
        <f>_xll.qlInterestRateIndexValueDate(IndexON,D535)</f>
        <v>43188</v>
      </c>
      <c r="F535" s="193">
        <f>IFERROR(_xll.qlIndexFixing(IndexON,D535,TRUE,_xll.ohTrigger(RecalcTrigger,TriggerON)),NA())</f>
        <v>-1.2771079694813281E-3</v>
      </c>
      <c r="H535" s="42">
        <f>_xll.qlCalendarAdvance(Calendar,$H534,B535,"f",FALSE)</f>
        <v>43188</v>
      </c>
      <c r="I535" s="177">
        <f>_xll.qlInterestRateIndexValueDate(Index1M,$H535)</f>
        <v>43194</v>
      </c>
      <c r="J535" s="182">
        <f>IFERROR(_xll.qlIndexFixing(Index1M,$H535,TRUE,_xll.ohTrigger(RecalcTrigger,Trigger1M)),NA())</f>
        <v>-1.1061127242180113E-3</v>
      </c>
      <c r="K535" s="44">
        <f>IFERROR(_xll.qlIndexFixing(Index3M,H535,TRUE,_xll.ohTrigger(RecalcTrigger,Trigger3M)),NA())</f>
        <v>3.4674722733898477E-4</v>
      </c>
      <c r="L535" s="44">
        <f>IFERROR(_xll.qlIndexFixing(Index6M,$H535,TRUE,_xll.ohTrigger(RecalcTrigger,Trigger6M)),NA())</f>
        <v>1.9561763013400913E-3</v>
      </c>
      <c r="M535" s="183">
        <f>IFERROR(_xll.qlIndexFixing(Index1Y,$H535,TRUE,_xll.ohTrigger(RecalcTrigger,Trigger1Y)),NA())</f>
        <v>4.0896914941604074E-3</v>
      </c>
      <c r="N535" s="182">
        <f>IFERROR(_xll.qlIndexFixing(ONIndex1M,I535,TRUE,_xll.ohTrigger(RecalcTrigger,Trigger1M)),NA())</f>
        <v>-1.176152683792786E-3</v>
      </c>
      <c r="O535" s="44">
        <f>IFERROR(_xll.qlIndexFixing(ONIndex3M,I535,TRUE,_xll.ohTrigger(RecalcTrigger,Trigger3M)),NA())</f>
        <v>4.4554113465267164E-5</v>
      </c>
      <c r="P535" s="44">
        <f>IFERROR(_xll.qlIndexFixing(ONIndex6M,I535,TRUE,_xll.ohTrigger(RecalcTrigger,Trigger6M)),NA())</f>
        <v>1.1964179941958974E-3</v>
      </c>
      <c r="Q535" s="183">
        <f>IFERROR(_xll.qlIndexFixing(ONIndex1Y,I535,TRUE,_xll.ohTrigger(RecalcTrigger,Trigger1Y)),NA())</f>
        <v>2.4562892801860414E-3</v>
      </c>
    </row>
    <row r="536" spans="2:17" x14ac:dyDescent="0.2">
      <c r="B536" s="39" t="s">
        <v>42</v>
      </c>
      <c r="D536" s="42">
        <f>_xll.qlCalendarAdvance(Calendar,$D535,B536,"f",FALSE)</f>
        <v>43195</v>
      </c>
      <c r="E536" s="177">
        <f>_xll.qlInterestRateIndexValueDate(IndexON,D536)</f>
        <v>43195</v>
      </c>
      <c r="F536" s="193">
        <f>IFERROR(_xll.qlIndexFixing(IndexON,D536,TRUE,_xll.ohTrigger(RecalcTrigger,TriggerON)),NA())</f>
        <v>-1.2450400594898881E-3</v>
      </c>
      <c r="H536" s="42">
        <f>_xll.qlCalendarAdvance(Calendar,$H535,B536,"f",FALSE)</f>
        <v>43195</v>
      </c>
      <c r="I536" s="177">
        <f>_xll.qlInterestRateIndexValueDate(Index1M,$H536)</f>
        <v>43199</v>
      </c>
      <c r="J536" s="182">
        <f>IFERROR(_xll.qlIndexFixing(Index1M,$H536,TRUE,_xll.ohTrigger(RecalcTrigger,Trigger1M)),NA())</f>
        <v>-1.0753485809531504E-3</v>
      </c>
      <c r="K536" s="44">
        <f>IFERROR(_xll.qlIndexFixing(Index3M,H536,TRUE,_xll.ohTrigger(RecalcTrigger,Trigger3M)),NA())</f>
        <v>3.836627057625401E-4</v>
      </c>
      <c r="L536" s="44">
        <f>IFERROR(_xll.qlIndexFixing(Index6M,$H536,TRUE,_xll.ohTrigger(RecalcTrigger,Trigger6M)),NA())</f>
        <v>2.000377678811502E-3</v>
      </c>
      <c r="M536" s="183">
        <f>IFERROR(_xll.qlIndexFixing(Index1Y,$H536,TRUE,_xll.ohTrigger(RecalcTrigger,Trigger1Y)),NA())</f>
        <v>4.135741843684853E-3</v>
      </c>
      <c r="N536" s="182">
        <f>IFERROR(_xll.qlIndexFixing(ONIndex1M,I536,TRUE,_xll.ohTrigger(RecalcTrigger,Trigger1M)),NA())</f>
        <v>-1.1521850504880859E-3</v>
      </c>
      <c r="O536" s="44">
        <f>IFERROR(_xll.qlIndexFixing(ONIndex3M,I536,TRUE,_xll.ohTrigger(RecalcTrigger,Trigger3M)),NA())</f>
        <v>7.1993282615423482E-5</v>
      </c>
      <c r="P536" s="44">
        <f>IFERROR(_xll.qlIndexFixing(ONIndex6M,I536,TRUE,_xll.ohTrigger(RecalcTrigger,Trigger6M)),NA())</f>
        <v>1.2289896547645895E-3</v>
      </c>
      <c r="Q536" s="183">
        <f>IFERROR(_xll.qlIndexFixing(ONIndex1Y,I536,TRUE,_xll.ohTrigger(RecalcTrigger,Trigger1Y)),NA())</f>
        <v>2.4906538510016674E-3</v>
      </c>
    </row>
    <row r="537" spans="2:17" x14ac:dyDescent="0.2">
      <c r="B537" s="39" t="s">
        <v>42</v>
      </c>
      <c r="D537" s="42">
        <f>_xll.qlCalendarAdvance(Calendar,$D536,B537,"f",FALSE)</f>
        <v>43202</v>
      </c>
      <c r="E537" s="177">
        <f>_xll.qlInterestRateIndexValueDate(IndexON,D537)</f>
        <v>43202</v>
      </c>
      <c r="F537" s="193">
        <f>IFERROR(_xll.qlIndexFixing(IndexON,D537,TRUE,_xll.ohTrigger(RecalcTrigger,TriggerON)),NA())</f>
        <v>-1.1995467311454178E-3</v>
      </c>
      <c r="H537" s="42">
        <f>_xll.qlCalendarAdvance(Calendar,$H536,B537,"f",FALSE)</f>
        <v>43202</v>
      </c>
      <c r="I537" s="177">
        <f>_xll.qlInterestRateIndexValueDate(Index1M,$H537)</f>
        <v>43206</v>
      </c>
      <c r="J537" s="182">
        <f>IFERROR(_xll.qlIndexFixing(Index1M,$H537,TRUE,_xll.ohTrigger(RecalcTrigger,Trigger1M)),NA())</f>
        <v>-1.0317185925590167E-3</v>
      </c>
      <c r="K537" s="44">
        <f>IFERROR(_xll.qlIndexFixing(Index3M,H537,TRUE,_xll.ohTrigger(RecalcTrigger,Trigger3M)),NA())</f>
        <v>4.3586048585199578E-4</v>
      </c>
      <c r="L537" s="44">
        <f>IFERROR(_xll.qlIndexFixing(Index6M,$H537,TRUE,_xll.ohTrigger(RecalcTrigger,Trigger6M)),NA())</f>
        <v>2.0625447827592475E-3</v>
      </c>
      <c r="M537" s="183">
        <f>IFERROR(_xll.qlIndexFixing(Index1Y,$H537,TRUE,_xll.ohTrigger(RecalcTrigger,Trigger1Y)),NA())</f>
        <v>4.2003165078828373E-3</v>
      </c>
      <c r="N537" s="182">
        <f>IFERROR(_xll.qlIndexFixing(ONIndex1M,I537,TRUE,_xll.ohTrigger(RecalcTrigger,Trigger1M)),NA())</f>
        <v>-1.1097179266705837E-3</v>
      </c>
      <c r="O537" s="44">
        <f>IFERROR(_xll.qlIndexFixing(ONIndex3M,I537,TRUE,_xll.ohTrigger(RecalcTrigger,Trigger3M)),NA())</f>
        <v>1.2049149134440995E-4</v>
      </c>
      <c r="P537" s="44">
        <f>IFERROR(_xll.qlIndexFixing(ONIndex6M,I537,TRUE,_xll.ohTrigger(RecalcTrigger,Trigger6M)),NA())</f>
        <v>1.2863719431255305E-3</v>
      </c>
      <c r="Q537" s="183">
        <f>IFERROR(_xll.qlIndexFixing(ONIndex1Y,I537,TRUE,_xll.ohTrigger(RecalcTrigger,Trigger1Y)),NA())</f>
        <v>2.551126979346563E-3</v>
      </c>
    </row>
    <row r="538" spans="2:17" x14ac:dyDescent="0.2">
      <c r="B538" s="39" t="s">
        <v>42</v>
      </c>
      <c r="D538" s="42">
        <f>_xll.qlCalendarAdvance(Calendar,$D537,B538,"f",FALSE)</f>
        <v>43209</v>
      </c>
      <c r="E538" s="177">
        <f>_xll.qlInterestRateIndexValueDate(IndexON,D538)</f>
        <v>43209</v>
      </c>
      <c r="F538" s="193">
        <f>IFERROR(_xll.qlIndexFixing(IndexON,D538,TRUE,_xll.ohTrigger(RecalcTrigger,TriggerON)),NA())</f>
        <v>-1.1533907186533909E-3</v>
      </c>
      <c r="H538" s="42">
        <f>_xll.qlCalendarAdvance(Calendar,$H537,B538,"f",FALSE)</f>
        <v>43209</v>
      </c>
      <c r="I538" s="177">
        <f>_xll.qlInterestRateIndexValueDate(Index1M,$H538)</f>
        <v>43213</v>
      </c>
      <c r="J538" s="182">
        <f>IFERROR(_xll.qlIndexFixing(Index1M,$H538,TRUE,_xll.ohTrigger(RecalcTrigger,Trigger1M)),NA())</f>
        <v>-9.8743234131548618E-4</v>
      </c>
      <c r="K538" s="44">
        <f>IFERROR(_xll.qlIndexFixing(Index3M,H538,TRUE,_xll.ohTrigger(RecalcTrigger,Trigger3M)),NA())</f>
        <v>4.8866042182001764E-4</v>
      </c>
      <c r="L538" s="44">
        <f>IFERROR(_xll.qlIndexFixing(Index6M,$H538,TRUE,_xll.ohTrigger(RecalcTrigger,Trigger6M)),NA())</f>
        <v>2.1250346439316559E-3</v>
      </c>
      <c r="M538" s="183">
        <f>IFERROR(_xll.qlIndexFixing(Index1Y,$H538,TRUE,_xll.ohTrigger(RecalcTrigger,Trigger1Y)),NA())</f>
        <v>4.2650077122553731E-3</v>
      </c>
      <c r="N538" s="182">
        <f>IFERROR(_xll.qlIndexFixing(ONIndex1M,I538,TRUE,_xll.ohTrigger(RecalcTrigger,Trigger1M)),NA())</f>
        <v>-1.0665999787384806E-3</v>
      </c>
      <c r="O538" s="44">
        <f>IFERROR(_xll.qlIndexFixing(ONIndex3M,I538,TRUE,_xll.ohTrigger(RecalcTrigger,Trigger3M)),NA())</f>
        <v>1.6959106151404058E-4</v>
      </c>
      <c r="P538" s="44">
        <f>IFERROR(_xll.qlIndexFixing(ONIndex6M,I538,TRUE,_xll.ohTrigger(RecalcTrigger,Trigger6M)),NA())</f>
        <v>1.3442147273678984E-3</v>
      </c>
      <c r="Q538" s="183">
        <f>IFERROR(_xll.qlIndexFixing(ONIndex1Y,I538,TRUE,_xll.ohTrigger(RecalcTrigger,Trigger1Y)),NA())</f>
        <v>2.6119699530458007E-3</v>
      </c>
    </row>
    <row r="539" spans="2:17" x14ac:dyDescent="0.2">
      <c r="B539" s="39" t="s">
        <v>42</v>
      </c>
      <c r="D539" s="42">
        <f>_xll.qlCalendarAdvance(Calendar,$D538,B539,"f",FALSE)</f>
        <v>43216</v>
      </c>
      <c r="E539" s="177">
        <f>_xll.qlInterestRateIndexValueDate(IndexON,D539)</f>
        <v>43216</v>
      </c>
      <c r="F539" s="193">
        <f>IFERROR(_xll.qlIndexFixing(IndexON,D539,TRUE,_xll.ohTrigger(RecalcTrigger,TriggerON)),NA())</f>
        <v>-1.1065703487123102E-3</v>
      </c>
      <c r="H539" s="42">
        <f>_xll.qlCalendarAdvance(Calendar,$H538,B539,"f",FALSE)</f>
        <v>43216</v>
      </c>
      <c r="I539" s="177">
        <f>_xll.qlInterestRateIndexValueDate(Index1M,$H539)</f>
        <v>43220</v>
      </c>
      <c r="J539" s="182">
        <f>IFERROR(_xll.qlIndexFixing(Index1M,$H539,TRUE,_xll.ohTrigger(RecalcTrigger,Trigger1M)),NA())</f>
        <v>-9.3921555288573586E-4</v>
      </c>
      <c r="K539" s="44">
        <f>IFERROR(_xll.qlIndexFixing(Index3M,H539,TRUE,_xll.ohTrigger(RecalcTrigger,Trigger3M)),NA())</f>
        <v>5.4599403798758308E-4</v>
      </c>
      <c r="L539" s="44">
        <f>IFERROR(_xll.qlIndexFixing(Index6M,$H539,TRUE,_xll.ohTrigger(RecalcTrigger,Trigger6M)),NA())</f>
        <v>2.1924333968651507E-3</v>
      </c>
      <c r="M539" s="183">
        <f>IFERROR(_xll.qlIndexFixing(Index1Y,$H539,TRUE,_xll.ohTrigger(RecalcTrigger,Trigger1Y)),NA())</f>
        <v>4.3298101024958737E-3</v>
      </c>
      <c r="N539" s="182">
        <f>IFERROR(_xll.qlIndexFixing(ONIndex1M,I539,TRUE,_xll.ohTrigger(RecalcTrigger,Trigger1M)),NA())</f>
        <v>-1.0165215621649182E-3</v>
      </c>
      <c r="O539" s="44">
        <f>IFERROR(_xll.qlIndexFixing(ONIndex3M,I539,TRUE,_xll.ohTrigger(RecalcTrigger,Trigger3M)),NA())</f>
        <v>2.2644122537052169E-4</v>
      </c>
      <c r="P539" s="44">
        <f>IFERROR(_xll.qlIndexFixing(ONIndex6M,I539,TRUE,_xll.ohTrigger(RecalcTrigger,Trigger6M)),NA())</f>
        <v>1.4108705103410557E-3</v>
      </c>
      <c r="Q539" s="183">
        <f>IFERROR(_xll.qlIndexFixing(ONIndex1Y,I539,TRUE,_xll.ohTrigger(RecalcTrigger,Trigger1Y)),NA())</f>
        <v>2.681937626780595E-3</v>
      </c>
    </row>
    <row r="540" spans="2:17" x14ac:dyDescent="0.2">
      <c r="B540" s="39" t="s">
        <v>42</v>
      </c>
      <c r="D540" s="42">
        <f>_xll.qlCalendarAdvance(Calendar,$D539,B540,"f",FALSE)</f>
        <v>43223</v>
      </c>
      <c r="E540" s="177">
        <f>_xll.qlInterestRateIndexValueDate(IndexON,D540)</f>
        <v>43223</v>
      </c>
      <c r="F540" s="193">
        <f>IFERROR(_xll.qlIndexFixing(IndexON,D540,TRUE,_xll.ohTrigger(RecalcTrigger,TriggerON)),NA())</f>
        <v>-1.0590839475010938E-3</v>
      </c>
      <c r="H540" s="42">
        <f>_xll.qlCalendarAdvance(Calendar,$H539,B540,"f",FALSE)</f>
        <v>43223</v>
      </c>
      <c r="I540" s="177">
        <f>_xll.qlInterestRateIndexValueDate(Index1M,$H540)</f>
        <v>43227</v>
      </c>
      <c r="J540" s="182">
        <f>IFERROR(_xll.qlIndexFixing(Index1M,$H540,TRUE,_xll.ohTrigger(RecalcTrigger,Trigger1M)),NA())</f>
        <v>-8.9356033087118283E-4</v>
      </c>
      <c r="K540" s="44">
        <f>IFERROR(_xll.qlIndexFixing(Index3M,H540,TRUE,_xll.ohTrigger(RecalcTrigger,Trigger3M)),NA())</f>
        <v>6.0004148187925682E-4</v>
      </c>
      <c r="L540" s="44">
        <f>IFERROR(_xll.qlIndexFixing(Index6M,$H540,TRUE,_xll.ohTrigger(RecalcTrigger,Trigger6M)),NA())</f>
        <v>2.2555537978063978E-3</v>
      </c>
      <c r="M540" s="183">
        <f>IFERROR(_xll.qlIndexFixing(Index1Y,$H540,TRUE,_xll.ohTrigger(RecalcTrigger,Trigger1Y)),NA())</f>
        <v>4.3947185062157938E-3</v>
      </c>
      <c r="N540" s="182">
        <f>IFERROR(_xll.qlIndexFixing(ONIndex1M,I540,TRUE,_xll.ohTrigger(RecalcTrigger,Trigger1M)),NA())</f>
        <v>-9.7839965433443865E-4</v>
      </c>
      <c r="O540" s="44">
        <f>IFERROR(_xll.qlIndexFixing(ONIndex3M,I540,TRUE,_xll.ohTrigger(RecalcTrigger,Trigger3M)),NA())</f>
        <v>2.6959431231432518E-4</v>
      </c>
      <c r="P540" s="44">
        <f>IFERROR(_xll.qlIndexFixing(ONIndex6M,I540,TRUE,_xll.ohTrigger(RecalcTrigger,Trigger6M)),NA())</f>
        <v>1.4612377280176503E-3</v>
      </c>
      <c r="Q540" s="183">
        <f>IFERROR(_xll.qlIndexFixing(ONIndex1Y,I540,TRUE,_xll.ohTrigger(RecalcTrigger,Trigger1Y)),NA())</f>
        <v>2.734702994056093E-3</v>
      </c>
    </row>
    <row r="541" spans="2:17" x14ac:dyDescent="0.2">
      <c r="B541" s="39" t="s">
        <v>42</v>
      </c>
      <c r="D541" s="42">
        <f>_xll.qlCalendarAdvance(Calendar,$D540,B541,"f",FALSE)</f>
        <v>43230</v>
      </c>
      <c r="E541" s="177">
        <f>_xll.qlInterestRateIndexValueDate(IndexON,D541)</f>
        <v>43230</v>
      </c>
      <c r="F541" s="193">
        <f>IFERROR(_xll.qlIndexFixing(IndexON,D541,TRUE,_xll.ohTrigger(RecalcTrigger,TriggerON)),NA())</f>
        <v>-1.0109298414384682E-3</v>
      </c>
      <c r="H541" s="42">
        <f>_xll.qlCalendarAdvance(Calendar,$H540,B541,"f",FALSE)</f>
        <v>43230</v>
      </c>
      <c r="I541" s="177">
        <f>_xll.qlInterestRateIndexValueDate(Index1M,$H541)</f>
        <v>43234</v>
      </c>
      <c r="J541" s="182">
        <f>IFERROR(_xll.qlIndexFixing(Index1M,$H541,TRUE,_xll.ohTrigger(RecalcTrigger,Trigger1M)),NA())</f>
        <v>-8.4723963985414597E-4</v>
      </c>
      <c r="K541" s="44">
        <f>IFERROR(_xll.qlIndexFixing(Index3M,H541,TRUE,_xll.ohTrigger(RecalcTrigger,Trigger3M)),NA())</f>
        <v>6.5469118487178173E-4</v>
      </c>
      <c r="L541" s="44">
        <f>IFERROR(_xll.qlIndexFixing(Index6M,$H541,TRUE,_xll.ohTrigger(RecalcTrigger,Trigger6M)),NA())</f>
        <v>2.3189631919630907E-3</v>
      </c>
      <c r="M541" s="183">
        <f>IFERROR(_xll.qlIndexFixing(Index1Y,$H541,TRUE,_xll.ohTrigger(RecalcTrigger,Trigger1Y)),NA())</f>
        <v>4.4597279329982873E-3</v>
      </c>
      <c r="N541" s="182">
        <f>IFERROR(_xll.qlIndexFixing(ONIndex1M,I541,TRUE,_xll.ohTrigger(RecalcTrigger,Trigger1M)),NA())</f>
        <v>-9.3331129980445127E-4</v>
      </c>
      <c r="O541" s="44">
        <f>IFERROR(_xll.qlIndexFixing(ONIndex3M,I541,TRUE,_xll.ohTrigger(RecalcTrigger,Trigger3M)),NA())</f>
        <v>3.2049800613442869E-4</v>
      </c>
      <c r="P541" s="44">
        <f>IFERROR(_xll.qlIndexFixing(ONIndex6M,I541,TRUE,_xll.ohTrigger(RecalcTrigger,Trigger6M)),NA())</f>
        <v>1.520395916685402E-3</v>
      </c>
      <c r="Q541" s="183">
        <f>IFERROR(_xll.qlIndexFixing(ONIndex1Y,I541,TRUE,_xll.ohTrigger(RecalcTrigger,Trigger1Y)),NA())</f>
        <v>2.7965618401015746E-3</v>
      </c>
    </row>
    <row r="542" spans="2:17" x14ac:dyDescent="0.2">
      <c r="B542" s="39" t="s">
        <v>42</v>
      </c>
      <c r="D542" s="42">
        <f>_xll.qlCalendarAdvance(Calendar,$D541,B542,"f",FALSE)</f>
        <v>43237</v>
      </c>
      <c r="E542" s="177">
        <f>_xll.qlInterestRateIndexValueDate(IndexON,D542)</f>
        <v>43237</v>
      </c>
      <c r="F542" s="193">
        <f>IFERROR(_xll.qlIndexFixing(IndexON,D542,TRUE,_xll.ohTrigger(RecalcTrigger,TriggerON)),NA())</f>
        <v>-9.6210635706306391E-4</v>
      </c>
      <c r="H542" s="42">
        <f>_xll.qlCalendarAdvance(Calendar,$H541,B542,"f",FALSE)</f>
        <v>43237</v>
      </c>
      <c r="I542" s="177">
        <f>_xll.qlInterestRateIndexValueDate(Index1M,$H542)</f>
        <v>43241</v>
      </c>
      <c r="J542" s="182">
        <f>IFERROR(_xll.qlIndexFixing(Index1M,$H542,TRUE,_xll.ohTrigger(RecalcTrigger,Trigger1M)),NA())</f>
        <v>-8.0025048329483478E-4</v>
      </c>
      <c r="K542" s="44">
        <f>IFERROR(_xll.qlIndexFixing(Index3M,H542,TRUE,_xll.ohTrigger(RecalcTrigger,Trigger3M)),NA())</f>
        <v>7.0994317840348804E-4</v>
      </c>
      <c r="L542" s="44">
        <f>IFERROR(_xll.qlIndexFixing(Index6M,$H542,TRUE,_xll.ohTrigger(RecalcTrigger,Trigger6M)),NA())</f>
        <v>2.3826505797383429E-3</v>
      </c>
      <c r="M542" s="183">
        <f>IFERROR(_xll.qlIndexFixing(Index1Y,$H542,TRUE,_xll.ohTrigger(RecalcTrigger,Trigger1Y)),NA())</f>
        <v>4.5248335744547067E-3</v>
      </c>
      <c r="N542" s="182">
        <f>IFERROR(_xll.qlIndexFixing(ONIndex1M,I542,TRUE,_xll.ohTrigger(RecalcTrigger,Trigger1M)),NA())</f>
        <v>-8.8756016500379786E-4</v>
      </c>
      <c r="O542" s="44">
        <f>IFERROR(_xll.qlIndexFixing(ONIndex3M,I542,TRUE,_xll.ohTrigger(RecalcTrigger,Trigger3M)),NA())</f>
        <v>3.7200308713458696E-4</v>
      </c>
      <c r="P542" s="44">
        <f>IFERROR(_xll.qlIndexFixing(ONIndex6M,I542,TRUE,_xll.ohTrigger(RecalcTrigger,Trigger6M)),NA())</f>
        <v>1.5799705453556356E-3</v>
      </c>
      <c r="Q542" s="183">
        <f>IFERROR(_xll.qlIndexFixing(ONIndex1Y,I542,TRUE,_xll.ohTrigger(RecalcTrigger,Trigger1Y)),NA())</f>
        <v>2.8587280888903166E-3</v>
      </c>
    </row>
    <row r="543" spans="2:17" x14ac:dyDescent="0.2">
      <c r="B543" s="39" t="s">
        <v>42</v>
      </c>
      <c r="D543" s="42">
        <f>_xll.qlCalendarAdvance(Calendar,$D542,B543,"f",FALSE)</f>
        <v>43244</v>
      </c>
      <c r="E543" s="177">
        <f>_xll.qlInterestRateIndexValueDate(IndexON,D543)</f>
        <v>43244</v>
      </c>
      <c r="F543" s="193">
        <f>IFERROR(_xll.qlIndexFixing(IndexON,D543,TRUE,_xll.ohTrigger(RecalcTrigger,TriggerON)),NA())</f>
        <v>-9.1261182083357539E-4</v>
      </c>
      <c r="H543" s="42">
        <f>_xll.qlCalendarAdvance(Calendar,$H542,B543,"f",FALSE)</f>
        <v>43244</v>
      </c>
      <c r="I543" s="177">
        <f>_xll.qlInterestRateIndexValueDate(Index1M,$H543)</f>
        <v>43248</v>
      </c>
      <c r="J543" s="182">
        <f>IFERROR(_xll.qlIndexFixing(Index1M,$H543,TRUE,_xll.ohTrigger(RecalcTrigger,Trigger1M)),NA())</f>
        <v>-7.5258986448585097E-4</v>
      </c>
      <c r="K543" s="44">
        <f>IFERROR(_xll.qlIndexFixing(Index3M,H543,TRUE,_xll.ohTrigger(RecalcTrigger,Trigger3M)),NA())</f>
        <v>7.657974941924821E-4</v>
      </c>
      <c r="L543" s="44">
        <f>IFERROR(_xll.qlIndexFixing(Index6M,$H543,TRUE,_xll.ohTrigger(RecalcTrigger,Trigger6M)),NA())</f>
        <v>2.4466049602245785E-3</v>
      </c>
      <c r="M543" s="183">
        <f>IFERROR(_xll.qlIndexFixing(Index1Y,$H543,TRUE,_xll.ohTrigger(RecalcTrigger,Trigger1Y)),NA())</f>
        <v>4.5900308042780445E-3</v>
      </c>
      <c r="N543" s="182">
        <f>IFERROR(_xll.qlIndexFixing(ONIndex1M,I543,TRUE,_xll.ohTrigger(RecalcTrigger,Trigger1M)),NA())</f>
        <v>-8.4114326100337422E-4</v>
      </c>
      <c r="O543" s="44">
        <f>IFERROR(_xll.qlIndexFixing(ONIndex3M,I543,TRUE,_xll.ohTrigger(RecalcTrigger,Trigger3M)),NA())</f>
        <v>4.2410956226923702E-4</v>
      </c>
      <c r="P543" s="44">
        <f>IFERROR(_xll.qlIndexFixing(ONIndex6M,I543,TRUE,_xll.ohTrigger(RecalcTrigger,Trigger6M)),NA())</f>
        <v>1.6399506004383113E-3</v>
      </c>
      <c r="Q543" s="183">
        <f>IFERROR(_xll.qlIndexFixing(ONIndex1Y,I543,TRUE,_xll.ohTrigger(RecalcTrigger,Trigger1Y)),NA())</f>
        <v>2.9211861298694686E-3</v>
      </c>
    </row>
    <row r="544" spans="2:17" x14ac:dyDescent="0.2">
      <c r="B544" s="39" t="s">
        <v>42</v>
      </c>
      <c r="D544" s="42">
        <f>_xll.qlCalendarAdvance(Calendar,$D543,B544,"f",FALSE)</f>
        <v>43251</v>
      </c>
      <c r="E544" s="177">
        <f>_xll.qlInterestRateIndexValueDate(IndexON,D544)</f>
        <v>43251</v>
      </c>
      <c r="F544" s="193">
        <f>IFERROR(_xll.qlIndexFixing(IndexON,D544,TRUE,_xll.ohTrigger(RecalcTrigger,TriggerON)),NA())</f>
        <v>-8.62444559048825E-4</v>
      </c>
      <c r="H544" s="42">
        <f>_xll.qlCalendarAdvance(Calendar,$H543,B544,"f",FALSE)</f>
        <v>43251</v>
      </c>
      <c r="I544" s="177">
        <f>_xll.qlInterestRateIndexValueDate(Index1M,$H544)</f>
        <v>43255</v>
      </c>
      <c r="J544" s="182">
        <f>IFERROR(_xll.qlIndexFixing(Index1M,$H544,TRUE,_xll.ohTrigger(RecalcTrigger,Trigger1M)),NA())</f>
        <v>-7.0776553752027738E-4</v>
      </c>
      <c r="K544" s="44">
        <f>IFERROR(_xll.qlIndexFixing(Index3M,H544,TRUE,_xll.ohTrigger(RecalcTrigger,Trigger3M)),NA())</f>
        <v>8.2225416423317114E-4</v>
      </c>
      <c r="L544" s="44">
        <f>IFERROR(_xll.qlIndexFixing(Index6M,$H544,TRUE,_xll.ohTrigger(RecalcTrigger,Trigger6M)),NA())</f>
        <v>2.5061358610878508E-3</v>
      </c>
      <c r="M544" s="183">
        <f>IFERROR(_xll.qlIndexFixing(Index1Y,$H544,TRUE,_xll.ohTrigger(RecalcTrigger,Trigger1Y)),NA())</f>
        <v>4.6553151783003078E-3</v>
      </c>
      <c r="N544" s="182">
        <f>IFERROR(_xll.qlIndexFixing(ONIndex1M,I544,TRUE,_xll.ohTrigger(RecalcTrigger,Trigger1M)),NA())</f>
        <v>-7.9405759859429992E-4</v>
      </c>
      <c r="O544" s="44">
        <f>IFERROR(_xll.qlIndexFixing(ONIndex3M,I544,TRUE,_xll.ohTrigger(RecalcTrigger,Trigger3M)),NA())</f>
        <v>4.768174376934553E-4</v>
      </c>
      <c r="P544" s="44">
        <f>IFERROR(_xll.qlIndexFixing(ONIndex6M,I544,TRUE,_xll.ohTrigger(RecalcTrigger,Trigger6M)),NA())</f>
        <v>1.7003250677838366E-3</v>
      </c>
      <c r="Q544" s="183">
        <f>IFERROR(_xll.qlIndexFixing(ONIndex1Y,I544,TRUE,_xll.ohTrigger(RecalcTrigger,Trigger1Y)),NA())</f>
        <v>2.9839203521664359E-3</v>
      </c>
    </row>
    <row r="545" spans="2:17" x14ac:dyDescent="0.2">
      <c r="B545" s="39" t="s">
        <v>42</v>
      </c>
      <c r="D545" s="42">
        <f>_xll.qlCalendarAdvance(Calendar,$D544,B545,"f",FALSE)</f>
        <v>43258</v>
      </c>
      <c r="E545" s="177">
        <f>_xll.qlInterestRateIndexValueDate(IndexON,D545)</f>
        <v>43258</v>
      </c>
      <c r="F545" s="193">
        <f>IFERROR(_xll.qlIndexFixing(IndexON,D545,TRUE,_xll.ohTrigger(RecalcTrigger,TriggerON)),NA())</f>
        <v>-8.1160289812753916E-4</v>
      </c>
      <c r="H545" s="42">
        <f>_xll.qlCalendarAdvance(Calendar,$H544,B545,"f",FALSE)</f>
        <v>43258</v>
      </c>
      <c r="I545" s="177">
        <f>_xll.qlInterestRateIndexValueDate(Index1M,$H545)</f>
        <v>43262</v>
      </c>
      <c r="J545" s="182">
        <f>IFERROR(_xll.qlIndexFixing(Index1M,$H545,TRUE,_xll.ohTrigger(RecalcTrigger,Trigger1M)),NA())</f>
        <v>-6.5880155478126312E-4</v>
      </c>
      <c r="K545" s="44">
        <f>IFERROR(_xll.qlIndexFixing(Index3M,H545,TRUE,_xll.ohTrigger(RecalcTrigger,Trigger3M)),NA())</f>
        <v>8.79313220802345E-4</v>
      </c>
      <c r="L545" s="44">
        <f>IFERROR(_xll.qlIndexFixing(Index6M,$H545,TRUE,_xll.ohTrigger(RecalcTrigger,Trigger6M)),NA())</f>
        <v>2.5705770699867227E-3</v>
      </c>
      <c r="M545" s="183">
        <f>IFERROR(_xll.qlIndexFixing(Index1Y,$H545,TRUE,_xll.ohTrigger(RecalcTrigger,Trigger1Y)),NA())</f>
        <v>4.7206824345479284E-3</v>
      </c>
      <c r="N545" s="182">
        <f>IFERROR(_xll.qlIndexFixing(ONIndex1M,I545,TRUE,_xll.ohTrigger(RecalcTrigger,Trigger1M)),NA())</f>
        <v>-7.4630018880750271E-4</v>
      </c>
      <c r="O545" s="44">
        <f>IFERROR(_xll.qlIndexFixing(ONIndex3M,I545,TRUE,_xll.ohTrigger(RecalcTrigger,Trigger3M)),NA())</f>
        <v>5.3012672020180673E-4</v>
      </c>
      <c r="P545" s="44">
        <f>IFERROR(_xll.qlIndexFixing(ONIndex6M,I545,TRUE,_xll.ohTrigger(RecalcTrigger,Trigger6M)),NA())</f>
        <v>1.7610829334024913E-3</v>
      </c>
      <c r="Q545" s="183">
        <f>IFERROR(_xll.qlIndexFixing(ONIndex1Y,I545,TRUE,_xll.ohTrigger(RecalcTrigger,Trigger1Y)),NA())</f>
        <v>3.0469151453882404E-3</v>
      </c>
    </row>
    <row r="546" spans="2:17" x14ac:dyDescent="0.2">
      <c r="B546" s="39" t="s">
        <v>42</v>
      </c>
      <c r="D546" s="42">
        <f>_xll.qlCalendarAdvance(Calendar,$D545,B546,"f",FALSE)</f>
        <v>43265</v>
      </c>
      <c r="E546" s="177">
        <f>_xll.qlInterestRateIndexValueDate(IndexON,D546)</f>
        <v>43265</v>
      </c>
      <c r="F546" s="193">
        <f>IFERROR(_xll.qlIndexFixing(IndexON,D546,TRUE,_xll.ohTrigger(RecalcTrigger,TriggerON)),NA())</f>
        <v>-7.6008516444847629E-4</v>
      </c>
      <c r="H546" s="42">
        <f>_xll.qlCalendarAdvance(Calendar,$H545,B546,"f",FALSE)</f>
        <v>43265</v>
      </c>
      <c r="I546" s="177">
        <f>_xll.qlInterestRateIndexValueDate(Index1M,$H546)</f>
        <v>43269</v>
      </c>
      <c r="J546" s="182">
        <f>IFERROR(_xll.qlIndexFixing(Index1M,$H546,TRUE,_xll.ohTrigger(RecalcTrigger,Trigger1M)),NA())</f>
        <v>-6.0915733827160423E-4</v>
      </c>
      <c r="K546" s="44">
        <f>IFERROR(_xll.qlIndexFixing(Index3M,H546,TRUE,_xll.ohTrigger(RecalcTrigger,Trigger3M)),NA())</f>
        <v>9.3697469644961893E-4</v>
      </c>
      <c r="L546" s="44">
        <f>IFERROR(_xll.qlIndexFixing(Index6M,$H546,TRUE,_xll.ohTrigger(RecalcTrigger,Trigger6M)),NA())</f>
        <v>2.6352530339403338E-3</v>
      </c>
      <c r="M546" s="183">
        <f>IFERROR(_xll.qlIndexFixing(Index1Y,$H546,TRUE,_xll.ohTrigger(RecalcTrigger,Trigger1Y)),NA())</f>
        <v>4.7861284932982631E-3</v>
      </c>
      <c r="N546" s="182">
        <f>IFERROR(_xll.qlIndexFixing(ONIndex1M,I546,TRUE,_xll.ohTrigger(RecalcTrigger,Trigger1M)),NA())</f>
        <v>-6.9786804263394231E-4</v>
      </c>
      <c r="O546" s="44">
        <f>IFERROR(_xll.qlIndexFixing(ONIndex3M,I546,TRUE,_xll.ohTrigger(RecalcTrigger,Trigger3M)),NA())</f>
        <v>5.8403741602930381E-4</v>
      </c>
      <c r="P546" s="44">
        <f>IFERROR(_xll.qlIndexFixing(ONIndex6M,I546,TRUE,_xll.ohTrigger(RecalcTrigger,Trigger6M)),NA())</f>
        <v>1.8222131835443633E-3</v>
      </c>
      <c r="Q546" s="183">
        <f>IFERROR(_xll.qlIndexFixing(ONIndex1Y,I546,TRUE,_xll.ohTrigger(RecalcTrigger,Trigger1Y)),NA())</f>
        <v>3.1101548986622873E-3</v>
      </c>
    </row>
    <row r="547" spans="2:17" x14ac:dyDescent="0.2">
      <c r="B547" s="39" t="s">
        <v>42</v>
      </c>
      <c r="D547" s="42">
        <f>_xll.qlCalendarAdvance(Calendar,$D546,B547,"f",FALSE)</f>
        <v>43272</v>
      </c>
      <c r="E547" s="177">
        <f>_xll.qlInterestRateIndexValueDate(IndexON,D547)</f>
        <v>43272</v>
      </c>
      <c r="F547" s="193">
        <f>IFERROR(_xll.qlIndexFixing(IndexON,D547,TRUE,_xll.ohTrigger(RecalcTrigger,TriggerON)),NA())</f>
        <v>-7.0788968443036282E-4</v>
      </c>
      <c r="H547" s="42">
        <f>_xll.qlCalendarAdvance(Calendar,$H546,B547,"f",FALSE)</f>
        <v>43272</v>
      </c>
      <c r="I547" s="177">
        <f>_xll.qlInterestRateIndexValueDate(Index1M,$H547)</f>
        <v>43276</v>
      </c>
      <c r="J547" s="182">
        <f>IFERROR(_xll.qlIndexFixing(Index1M,$H547,TRUE,_xll.ohTrigger(RecalcTrigger,Trigger1M)),NA())</f>
        <v>-5.5882989090605406E-4</v>
      </c>
      <c r="K547" s="44">
        <f>IFERROR(_xll.qlIndexFixing(Index3M,H547,TRUE,_xll.ohTrigger(RecalcTrigger,Trigger3M)),NA())</f>
        <v>9.952386240104662E-4</v>
      </c>
      <c r="L547" s="44">
        <f>IFERROR(_xll.qlIndexFixing(Index6M,$H547,TRUE,_xll.ohTrigger(RecalcTrigger,Trigger6M)),NA())</f>
        <v>2.7095934518354997E-3</v>
      </c>
      <c r="M547" s="183">
        <f>IFERROR(_xll.qlIndexFixing(Index1Y,$H547,TRUE,_xll.ohTrigger(RecalcTrigger,Trigger1Y)),NA())</f>
        <v>4.8516494571380717E-3</v>
      </c>
      <c r="N547" s="182">
        <f>IFERROR(_xll.qlIndexFixing(ONIndex1M,I547,TRUE,_xll.ohTrigger(RecalcTrigger,Trigger1M)),NA())</f>
        <v>-6.4875817102461042E-4</v>
      </c>
      <c r="O547" s="44">
        <f>IFERROR(_xll.qlIndexFixing(ONIndex3M,I547,TRUE,_xll.ohTrigger(RecalcTrigger,Trigger3M)),NA())</f>
        <v>6.3854953173070328E-4</v>
      </c>
      <c r="P547" s="44">
        <f>IFERROR(_xll.qlIndexFixing(ONIndex6M,I547,TRUE,_xll.ohTrigger(RecalcTrigger,Trigger6M)),NA())</f>
        <v>1.8837048038200521E-3</v>
      </c>
      <c r="Q547" s="183">
        <f>IFERROR(_xll.qlIndexFixing(ONIndex1Y,I547,TRUE,_xll.ohTrigger(RecalcTrigger,Trigger1Y)),NA())</f>
        <v>3.1736240012758543E-3</v>
      </c>
    </row>
    <row r="548" spans="2:17" x14ac:dyDescent="0.2">
      <c r="B548" s="39" t="s">
        <v>42</v>
      </c>
      <c r="D548" s="42">
        <f>_xll.qlCalendarAdvance(Calendar,$D547,B548,"f",FALSE)</f>
        <v>43279</v>
      </c>
      <c r="E548" s="177">
        <f>_xll.qlInterestRateIndexValueDate(IndexON,D548)</f>
        <v>43279</v>
      </c>
      <c r="F548" s="193">
        <f>IFERROR(_xll.qlIndexFixing(IndexON,D548,TRUE,_xll.ohTrigger(RecalcTrigger,TriggerON)),NA())</f>
        <v>-6.5501478445195715E-4</v>
      </c>
      <c r="H548" s="42">
        <f>_xll.qlCalendarAdvance(Calendar,$H547,B548,"f",FALSE)</f>
        <v>43279</v>
      </c>
      <c r="I548" s="177">
        <f>_xll.qlInterestRateIndexValueDate(Index1M,$H548)</f>
        <v>43283</v>
      </c>
      <c r="J548" s="182">
        <f>IFERROR(_xll.qlIndexFixing(Index1M,$H548,TRUE,_xll.ohTrigger(RecalcTrigger,Trigger1M)),NA())</f>
        <v>-5.0410994025720888E-4</v>
      </c>
      <c r="K548" s="44">
        <f>IFERROR(_xll.qlIndexFixing(Index3M,H548,TRUE,_xll.ohTrigger(RecalcTrigger,Trigger3M)),NA())</f>
        <v>1.0541050365905794E-3</v>
      </c>
      <c r="L548" s="44">
        <f>IFERROR(_xll.qlIndexFixing(Index6M,$H548,TRUE,_xll.ohTrigger(RecalcTrigger,Trigger6M)),NA())</f>
        <v>2.7700006190676542E-3</v>
      </c>
      <c r="M548" s="183">
        <f>IFERROR(_xll.qlIndexFixing(Index1Y,$H548,TRUE,_xll.ohTrigger(RecalcTrigger,Trigger1Y)),NA())</f>
        <v>4.9172416110191399E-3</v>
      </c>
      <c r="N548" s="182">
        <f>IFERROR(_xll.qlIndexFixing(ONIndex1M,I548,TRUE,_xll.ohTrigger(RecalcTrigger,Trigger1M)),NA())</f>
        <v>-5.9896758481059464E-4</v>
      </c>
      <c r="O548" s="44">
        <f>IFERROR(_xll.qlIndexFixing(ONIndex3M,I548,TRUE,_xll.ohTrigger(RecalcTrigger,Trigger3M)),NA())</f>
        <v>6.9366307394069793E-4</v>
      </c>
      <c r="P548" s="44">
        <f>IFERROR(_xll.qlIndexFixing(ONIndex6M,I548,TRUE,_xll.ohTrigger(RecalcTrigger,Trigger6M)),NA())</f>
        <v>1.9455467804796456E-3</v>
      </c>
      <c r="Q548" s="183">
        <f>IFERROR(_xll.qlIndexFixing(ONIndex1Y,I548,TRUE,_xll.ohTrigger(RecalcTrigger,Trigger1Y)),NA())</f>
        <v>3.2373068426760909E-3</v>
      </c>
    </row>
    <row r="549" spans="2:17" x14ac:dyDescent="0.2">
      <c r="B549" s="39" t="s">
        <v>42</v>
      </c>
      <c r="D549" s="42">
        <f>_xll.qlCalendarAdvance(Calendar,$D548,B549,"f",FALSE)</f>
        <v>43286</v>
      </c>
      <c r="E549" s="177">
        <f>_xll.qlInterestRateIndexValueDate(IndexON,D549)</f>
        <v>43286</v>
      </c>
      <c r="F549" s="193">
        <f>IFERROR(_xll.qlIndexFixing(IndexON,D549,TRUE,_xll.ohTrigger(RecalcTrigger,TriggerON)),NA())</f>
        <v>-6.0145879105188982E-4</v>
      </c>
      <c r="H549" s="42">
        <f>_xll.qlCalendarAdvance(Calendar,$H548,B549,"f",FALSE)</f>
        <v>43286</v>
      </c>
      <c r="I549" s="177">
        <f>_xll.qlInterestRateIndexValueDate(Index1M,$H549)</f>
        <v>43290</v>
      </c>
      <c r="J549" s="182">
        <f>IFERROR(_xll.qlIndexFixing(Index1M,$H549,TRUE,_xll.ohTrigger(RecalcTrigger,Trigger1M)),NA())</f>
        <v>-4.5235760772296512E-4</v>
      </c>
      <c r="K549" s="44">
        <f>IFERROR(_xll.qlIndexFixing(Index3M,H549,TRUE,_xll.ohTrigger(RecalcTrigger,Trigger3M)),NA())</f>
        <v>1.1135739675823771E-3</v>
      </c>
      <c r="L549" s="44">
        <f>IFERROR(_xll.qlIndexFixing(Index6M,$H549,TRUE,_xll.ohTrigger(RecalcTrigger,Trigger6M)),NA())</f>
        <v>2.8353378134325104E-3</v>
      </c>
      <c r="M549" s="183">
        <f>IFERROR(_xll.qlIndexFixing(Index1Y,$H549,TRUE,_xll.ohTrigger(RecalcTrigger,Trigger1Y)),NA())</f>
        <v>4.9829014223178487E-3</v>
      </c>
      <c r="N549" s="182">
        <f>IFERROR(_xll.qlIndexFixing(ONIndex1M,I549,TRUE,_xll.ohTrigger(RecalcTrigger,Trigger1M)),NA())</f>
        <v>-5.4849329498285471E-4</v>
      </c>
      <c r="O549" s="44">
        <f>IFERROR(_xll.qlIndexFixing(ONIndex3M,I549,TRUE,_xll.ohTrigger(RecalcTrigger,Trigger3M)),NA())</f>
        <v>7.4937804905417238E-4</v>
      </c>
      <c r="P549" s="44">
        <f>IFERROR(_xll.qlIndexFixing(ONIndex6M,I549,TRUE,_xll.ohTrigger(RecalcTrigger,Trigger6M)),NA())</f>
        <v>2.0077280996932956E-3</v>
      </c>
      <c r="Q549" s="183">
        <f>IFERROR(_xll.qlIndexFixing(ONIndex1Y,I549,TRUE,_xll.ohTrigger(RecalcTrigger,Trigger1Y)),NA())</f>
        <v>3.3011878119104665E-3</v>
      </c>
    </row>
    <row r="550" spans="2:17" x14ac:dyDescent="0.2">
      <c r="B550" s="39" t="s">
        <v>42</v>
      </c>
      <c r="D550" s="42">
        <f>_xll.qlCalendarAdvance(Calendar,$D549,B550,"f",FALSE)</f>
        <v>43293</v>
      </c>
      <c r="E550" s="177">
        <f>_xll.qlInterestRateIndexValueDate(IndexON,D550)</f>
        <v>43293</v>
      </c>
      <c r="F550" s="193">
        <f>IFERROR(_xll.qlIndexFixing(IndexON,D550,TRUE,_xll.ohTrigger(RecalcTrigger,TriggerON)),NA())</f>
        <v>-5.4722003024920696E-4</v>
      </c>
      <c r="H550" s="42">
        <f>_xll.qlCalendarAdvance(Calendar,$H549,B550,"f",FALSE)</f>
        <v>43293</v>
      </c>
      <c r="I550" s="177">
        <f>_xll.qlInterestRateIndexValueDate(Index1M,$H550)</f>
        <v>43297</v>
      </c>
      <c r="J550" s="182">
        <f>IFERROR(_xll.qlIndexFixing(Index1M,$H550,TRUE,_xll.ohTrigger(RecalcTrigger,Trigger1M)),NA())</f>
        <v>-3.9991283126329701E-4</v>
      </c>
      <c r="K550" s="44">
        <f>IFERROR(_xll.qlIndexFixing(Index3M,H550,TRUE,_xll.ohTrigger(RecalcTrigger,Trigger3M)),NA())</f>
        <v>1.1736454506502355E-3</v>
      </c>
      <c r="L550" s="44">
        <f>IFERROR(_xll.qlIndexFixing(Index6M,$H550,TRUE,_xll.ohTrigger(RecalcTrigger,Trigger6M)),NA())</f>
        <v>2.9008781730037641E-3</v>
      </c>
      <c r="M550" s="183">
        <f>IFERROR(_xll.qlIndexFixing(Index1Y,$H550,TRUE,_xll.ohTrigger(RecalcTrigger,Trigger1Y)),NA())</f>
        <v>5.0486255408921168E-3</v>
      </c>
      <c r="N550" s="182">
        <f>IFERROR(_xll.qlIndexFixing(ONIndex1M,I550,TRUE,_xll.ohTrigger(RecalcTrigger,Trigger1M)),NA())</f>
        <v>-4.9733231265225442E-4</v>
      </c>
      <c r="O550" s="44">
        <f>IFERROR(_xll.qlIndexFixing(ONIndex3M,I550,TRUE,_xll.ohTrigger(RecalcTrigger,Trigger3M)),NA())</f>
        <v>8.0569446370581943E-4</v>
      </c>
      <c r="P550" s="44">
        <f>IFERROR(_xll.qlIndexFixing(ONIndex6M,I550,TRUE,_xll.ohTrigger(RecalcTrigger,Trigger6M)),NA())</f>
        <v>2.0702377471515376E-3</v>
      </c>
      <c r="Q550" s="183">
        <f>IFERROR(_xll.qlIndexFixing(ONIndex1Y,I550,TRUE,_xll.ohTrigger(RecalcTrigger,Trigger1Y)),NA())</f>
        <v>3.3652512984261307E-3</v>
      </c>
    </row>
    <row r="551" spans="2:17" x14ac:dyDescent="0.2">
      <c r="B551" s="39" t="s">
        <v>42</v>
      </c>
      <c r="D551" s="42">
        <f>_xll.qlCalendarAdvance(Calendar,$D550,B551,"f",FALSE)</f>
        <v>43300</v>
      </c>
      <c r="E551" s="177">
        <f>_xll.qlInterestRateIndexValueDate(IndexON,D551)</f>
        <v>43300</v>
      </c>
      <c r="F551" s="193">
        <f>IFERROR(_xll.qlIndexFixing(IndexON,D551,TRUE,_xll.ohTrigger(RecalcTrigger,TriggerON)),NA())</f>
        <v>-4.9229682874241121E-4</v>
      </c>
      <c r="H551" s="42">
        <f>_xll.qlCalendarAdvance(Calendar,$H550,B551,"f",FALSE)</f>
        <v>43300</v>
      </c>
      <c r="I551" s="177">
        <f>_xll.qlInterestRateIndexValueDate(Index1M,$H551)</f>
        <v>43304</v>
      </c>
      <c r="J551" s="182">
        <f>IFERROR(_xll.qlIndexFixing(Index1M,$H551,TRUE,_xll.ohTrigger(RecalcTrigger,Trigger1M)),NA())</f>
        <v>-3.4677261280028959E-4</v>
      </c>
      <c r="K551" s="44">
        <f>IFERROR(_xll.qlIndexFixing(Index3M,H551,TRUE,_xll.ohTrigger(RecalcTrigger,Trigger3M)),NA())</f>
        <v>1.2343195197417817E-3</v>
      </c>
      <c r="L551" s="44">
        <f>IFERROR(_xll.qlIndexFixing(Index6M,$H551,TRUE,_xll.ohTrigger(RecalcTrigger,Trigger6M)),NA())</f>
        <v>2.9666157758497743E-3</v>
      </c>
      <c r="M551" s="183">
        <f>IFERROR(_xll.qlIndexFixing(Index1Y,$H551,TRUE,_xll.ohTrigger(RecalcTrigger,Trigger1Y)),NA())</f>
        <v>5.1144107991409685E-3</v>
      </c>
      <c r="N551" s="182">
        <f>IFERROR(_xll.qlIndexFixing(ONIndex1M,I551,TRUE,_xll.ohTrigger(RecalcTrigger,Trigger1M)),NA())</f>
        <v>-4.4548164849000926E-4</v>
      </c>
      <c r="O551" s="44">
        <f>IFERROR(_xll.qlIndexFixing(ONIndex3M,I551,TRUE,_xll.ohTrigger(RecalcTrigger,Trigger3M)),NA())</f>
        <v>8.6261232405071553E-4</v>
      </c>
      <c r="P551" s="44">
        <f>IFERROR(_xll.qlIndexFixing(ONIndex6M,I551,TRUE,_xll.ohTrigger(RecalcTrigger,Trigger6M)),NA())</f>
        <v>2.1330647089445876E-3</v>
      </c>
      <c r="Q551" s="183">
        <f>IFERROR(_xll.qlIndexFixing(ONIndex1Y,I551,TRUE,_xll.ohTrigger(RecalcTrigger,Trigger1Y)),NA())</f>
        <v>3.4294816913504889E-3</v>
      </c>
    </row>
    <row r="552" spans="2:17" x14ac:dyDescent="0.2">
      <c r="B552" s="39" t="s">
        <v>42</v>
      </c>
      <c r="D552" s="42">
        <f>_xll.qlCalendarAdvance(Calendar,$D551,B552,"f",FALSE)</f>
        <v>43307</v>
      </c>
      <c r="E552" s="177">
        <f>_xll.qlInterestRateIndexValueDate(IndexON,D552)</f>
        <v>43307</v>
      </c>
      <c r="F552" s="193">
        <f>IFERROR(_xll.qlIndexFixing(IndexON,D552,TRUE,_xll.ohTrigger(RecalcTrigger,TriggerON)),NA())</f>
        <v>-4.3668751279035689E-4</v>
      </c>
      <c r="H552" s="42">
        <f>_xll.qlCalendarAdvance(Calendar,$H551,B552,"f",FALSE)</f>
        <v>43307</v>
      </c>
      <c r="I552" s="177">
        <f>_xll.qlInterestRateIndexValueDate(Index1M,$H552)</f>
        <v>43311</v>
      </c>
      <c r="J552" s="182">
        <f>IFERROR(_xll.qlIndexFixing(Index1M,$H552,TRUE,_xll.ohTrigger(RecalcTrigger,Trigger1M)),NA())</f>
        <v>-2.9293395408197352E-4</v>
      </c>
      <c r="K552" s="44">
        <f>IFERROR(_xll.qlIndexFixing(Index3M,H552,TRUE,_xll.ohTrigger(RecalcTrigger,Trigger3M)),NA())</f>
        <v>1.2955962090818126E-3</v>
      </c>
      <c r="L552" s="44">
        <f>IFERROR(_xll.qlIndexFixing(Index6M,$H552,TRUE,_xll.ohTrigger(RecalcTrigger,Trigger6M)),NA())</f>
        <v>3.032544819442518E-3</v>
      </c>
      <c r="M552" s="183">
        <f>IFERROR(_xll.qlIndexFixing(Index1Y,$H552,TRUE,_xll.ohTrigger(RecalcTrigger,Trigger1Y)),NA())</f>
        <v>5.1802542120621305E-3</v>
      </c>
      <c r="N552" s="182">
        <f>IFERROR(_xll.qlIndexFixing(ONIndex1M,I552,TRUE,_xll.ohTrigger(RecalcTrigger,Trigger1M)),NA())</f>
        <v>-3.92938313527047E-4</v>
      </c>
      <c r="O552" s="44">
        <f>IFERROR(_xll.qlIndexFixing(ONIndex3M,I552,TRUE,_xll.ohTrigger(RecalcTrigger,Trigger3M)),NA())</f>
        <v>9.201316370432977E-4</v>
      </c>
      <c r="P552" s="44">
        <f>IFERROR(_xll.qlIndexFixing(ONIndex6M,I552,TRUE,_xll.ohTrigger(RecalcTrigger,Trigger6M)),NA())</f>
        <v>2.196197971002789E-3</v>
      </c>
      <c r="Q552" s="183">
        <f>IFERROR(_xll.qlIndexFixing(ONIndex1Y,I552,TRUE,_xll.ohTrigger(RecalcTrigger,Trigger1Y)),NA())</f>
        <v>3.4938633800507546E-3</v>
      </c>
    </row>
    <row r="553" spans="2:17" x14ac:dyDescent="0.2">
      <c r="B553" s="39" t="s">
        <v>42</v>
      </c>
      <c r="D553" s="42">
        <f>_xll.qlCalendarAdvance(Calendar,$D552,B553,"f",FALSE)</f>
        <v>43314</v>
      </c>
      <c r="E553" s="177">
        <f>_xll.qlInterestRateIndexValueDate(IndexON,D553)</f>
        <v>43314</v>
      </c>
      <c r="F553" s="193">
        <f>IFERROR(_xll.qlIndexFixing(IndexON,D553,TRUE,_xll.ohTrigger(RecalcTrigger,TriggerON)),NA())</f>
        <v>-3.8039040885173847E-4</v>
      </c>
      <c r="H553" s="42">
        <f>_xll.qlCalendarAdvance(Calendar,$H552,B553,"f",FALSE)</f>
        <v>43314</v>
      </c>
      <c r="I553" s="177">
        <f>_xll.qlInterestRateIndexValueDate(Index1M,$H553)</f>
        <v>43318</v>
      </c>
      <c r="J553" s="182">
        <f>IFERROR(_xll.qlIndexFixing(Index1M,$H553,TRUE,_xll.ohTrigger(RecalcTrigger,Trigger1M)),NA())</f>
        <v>-2.3839385666814307E-4</v>
      </c>
      <c r="K553" s="44">
        <f>IFERROR(_xll.qlIndexFixing(Index3M,H553,TRUE,_xll.ohTrigger(RecalcTrigger,Trigger3M)),NA())</f>
        <v>1.3574755531731637E-3</v>
      </c>
      <c r="L553" s="44">
        <f>IFERROR(_xll.qlIndexFixing(Index6M,$H553,TRUE,_xll.ohTrigger(RecalcTrigger,Trigger6M)),NA())</f>
        <v>3.0986596206719259E-3</v>
      </c>
      <c r="M553" s="183">
        <f>IFERROR(_xll.qlIndexFixing(Index1Y,$H553,TRUE,_xll.ohTrigger(RecalcTrigger,Trigger1Y)),NA())</f>
        <v>5.2461529773122594E-3</v>
      </c>
      <c r="N553" s="182">
        <f>IFERROR(_xll.qlIndexFixing(ONIndex1M,I553,TRUE,_xll.ohTrigger(RecalcTrigger,Trigger1M)),NA())</f>
        <v>-3.3969931855448721E-4</v>
      </c>
      <c r="O553" s="44">
        <f>IFERROR(_xll.qlIndexFixing(ONIndex3M,I553,TRUE,_xll.ohTrigger(RecalcTrigger,Trigger3M)),NA())</f>
        <v>9.7825240907845057E-4</v>
      </c>
      <c r="P553" s="44">
        <f>IFERROR(_xll.qlIndexFixing(ONIndex6M,I553,TRUE,_xll.ohTrigger(RecalcTrigger,Trigger6M)),NA())</f>
        <v>2.2596265194962939E-3</v>
      </c>
      <c r="Q553" s="183">
        <f>IFERROR(_xll.qlIndexFixing(ONIndex1Y,I553,TRUE,_xll.ohTrigger(RecalcTrigger,Trigger1Y)),NA())</f>
        <v>3.5583807536543333E-3</v>
      </c>
    </row>
    <row r="554" spans="2:17" x14ac:dyDescent="0.2">
      <c r="B554" s="39" t="s">
        <v>42</v>
      </c>
      <c r="D554" s="42">
        <f>_xll.qlCalendarAdvance(Calendar,$D553,B554,"f",FALSE)</f>
        <v>43321</v>
      </c>
      <c r="E554" s="177">
        <f>_xll.qlInterestRateIndexValueDate(IndexON,D554)</f>
        <v>43321</v>
      </c>
      <c r="F554" s="193">
        <f>IFERROR(_xll.qlIndexFixing(IndexON,D554,TRUE,_xll.ohTrigger(RecalcTrigger,TriggerON)),NA())</f>
        <v>-3.2340384318541027E-4</v>
      </c>
      <c r="H554" s="42">
        <f>_xll.qlCalendarAdvance(Calendar,$H553,B554,"f",FALSE)</f>
        <v>43321</v>
      </c>
      <c r="I554" s="177">
        <f>_xll.qlInterestRateIndexValueDate(Index1M,$H554)</f>
        <v>43325</v>
      </c>
      <c r="J554" s="182">
        <f>IFERROR(_xll.qlIndexFixing(Index1M,$H554,TRUE,_xll.ohTrigger(RecalcTrigger,Trigger1M)),NA())</f>
        <v>-1.831493219380916E-4</v>
      </c>
      <c r="K554" s="44">
        <f>IFERROR(_xll.qlIndexFixing(Index3M,H554,TRUE,_xll.ohTrigger(RecalcTrigger,Trigger3M)),NA())</f>
        <v>1.4199575867958397E-3</v>
      </c>
      <c r="L554" s="44">
        <f>IFERROR(_xll.qlIndexFixing(Index6M,$H554,TRUE,_xll.ohTrigger(RecalcTrigger,Trigger6M)),NA())</f>
        <v>3.1649546158615213E-3</v>
      </c>
      <c r="M554" s="183">
        <f>IFERROR(_xll.qlIndexFixing(Index1Y,$H554,TRUE,_xll.ohTrigger(RecalcTrigger,Trigger1Y)),NA())</f>
        <v>5.3121044752654153E-3</v>
      </c>
      <c r="N554" s="182">
        <f>IFERROR(_xll.qlIndexFixing(ONIndex1M,I554,TRUE,_xll.ohTrigger(RecalcTrigger,Trigger1M)),NA())</f>
        <v>-2.8576167472316172E-4</v>
      </c>
      <c r="O554" s="44">
        <f>IFERROR(_xll.qlIndexFixing(ONIndex3M,I554,TRUE,_xll.ohTrigger(RecalcTrigger,Trigger3M)),NA())</f>
        <v>1.0369746464711227E-3</v>
      </c>
      <c r="P554" s="44">
        <f>IFERROR(_xll.qlIndexFixing(ONIndex6M,I554,TRUE,_xll.ohTrigger(RecalcTrigger,Trigger6M)),NA())</f>
        <v>2.3233393402755098E-3</v>
      </c>
      <c r="Q554" s="183">
        <f>IFERROR(_xll.qlIndexFixing(ONIndex1Y,I554,TRUE,_xll.ohTrigger(RecalcTrigger,Trigger1Y)),NA())</f>
        <v>3.6230182013685663E-3</v>
      </c>
    </row>
    <row r="555" spans="2:17" x14ac:dyDescent="0.2">
      <c r="B555" s="39" t="s">
        <v>42</v>
      </c>
      <c r="D555" s="42">
        <f>_xll.qlCalendarAdvance(Calendar,$D554,B555,"f",FALSE)</f>
        <v>43328</v>
      </c>
      <c r="E555" s="177">
        <f>_xll.qlInterestRateIndexValueDate(IndexON,D555)</f>
        <v>43328</v>
      </c>
      <c r="F555" s="193">
        <f>IFERROR(_xll.qlIndexFixing(IndexON,D555,TRUE,_xll.ohTrigger(RecalcTrigger,TriggerON)),NA())</f>
        <v>-2.6572614197029054E-4</v>
      </c>
      <c r="H555" s="42">
        <f>_xll.qlCalendarAdvance(Calendar,$H554,B555,"f",FALSE)</f>
        <v>43328</v>
      </c>
      <c r="I555" s="177">
        <f>_xll.qlInterestRateIndexValueDate(Index1M,$H555)</f>
        <v>43332</v>
      </c>
      <c r="J555" s="182">
        <f>IFERROR(_xll.qlIndexFixing(Index1M,$H555,TRUE,_xll.ohTrigger(RecalcTrigger,Trigger1M)),NA())</f>
        <v>-1.2719735108545466E-4</v>
      </c>
      <c r="K555" s="44">
        <f>IFERROR(_xll.qlIndexFixing(Index3M,H555,TRUE,_xll.ohTrigger(RecalcTrigger,Trigger3M)),NA())</f>
        <v>1.4830423450139664E-3</v>
      </c>
      <c r="L555" s="44">
        <f>IFERROR(_xll.qlIndexFixing(Index6M,$H555,TRUE,_xll.ohTrigger(RecalcTrigger,Trigger6M)),NA())</f>
        <v>3.2314243607818897E-3</v>
      </c>
      <c r="M555" s="183">
        <f>IFERROR(_xll.qlIndexFixing(Index1Y,$H555,TRUE,_xll.ohTrigger(RecalcTrigger,Trigger1Y)),NA())</f>
        <v>5.3781062690730647E-3</v>
      </c>
      <c r="N555" s="182">
        <f>IFERROR(_xll.qlIndexFixing(ONIndex1M,I555,TRUE,_xll.ohTrigger(RecalcTrigger,Trigger1M)),NA())</f>
        <v>-2.31122392664318E-4</v>
      </c>
      <c r="O555" s="44">
        <f>IFERROR(_xll.qlIndexFixing(ONIndex3M,I555,TRUE,_xll.ohTrigger(RecalcTrigger,Trigger3M)),NA())</f>
        <v>1.0962983559359429E-3</v>
      </c>
      <c r="P555" s="44">
        <f>IFERROR(_xll.qlIndexFixing(ONIndex6M,I555,TRUE,_xll.ohTrigger(RecalcTrigger,Trigger6M)),NA())</f>
        <v>2.3873254191908444E-3</v>
      </c>
      <c r="Q555" s="183">
        <f>IFERROR(_xll.qlIndexFixing(ONIndex1Y,I555,TRUE,_xll.ohTrigger(RecalcTrigger,Trigger1Y)),NA())</f>
        <v>3.6877601124807313E-3</v>
      </c>
    </row>
    <row r="556" spans="2:17" x14ac:dyDescent="0.2">
      <c r="B556" s="39" t="s">
        <v>42</v>
      </c>
      <c r="D556" s="42">
        <f>_xll.qlCalendarAdvance(Calendar,$D555,B556,"f",FALSE)</f>
        <v>43335</v>
      </c>
      <c r="E556" s="177">
        <f>_xll.qlInterestRateIndexValueDate(IndexON,D556)</f>
        <v>43335</v>
      </c>
      <c r="F556" s="193">
        <f>IFERROR(_xll.qlIndexFixing(IndexON,D556,TRUE,_xll.ohTrigger(RecalcTrigger,TriggerON)),NA())</f>
        <v>-2.073556318649139E-4</v>
      </c>
      <c r="H556" s="42">
        <f>_xll.qlCalendarAdvance(Calendar,$H555,B556,"f",FALSE)</f>
        <v>43335</v>
      </c>
      <c r="I556" s="177">
        <f>_xll.qlInterestRateIndexValueDate(Index1M,$H556)</f>
        <v>43339</v>
      </c>
      <c r="J556" s="182">
        <f>IFERROR(_xll.qlIndexFixing(Index1M,$H556,TRUE,_xll.ohTrigger(RecalcTrigger,Trigger1M)),NA())</f>
        <v>-7.0534945118209741E-5</v>
      </c>
      <c r="K556" s="44">
        <f>IFERROR(_xll.qlIndexFixing(Index3M,H556,TRUE,_xll.ohTrigger(RecalcTrigger,Trigger3M)),NA())</f>
        <v>1.5467298631653633E-3</v>
      </c>
      <c r="L556" s="44">
        <f>IFERROR(_xll.qlIndexFixing(Index6M,$H556,TRUE,_xll.ohTrigger(RecalcTrigger,Trigger6M)),NA())</f>
        <v>3.2980635306697919E-3</v>
      </c>
      <c r="M556" s="183">
        <f>IFERROR(_xll.qlIndexFixing(Index1Y,$H556,TRUE,_xll.ohTrigger(RecalcTrigger,Trigger1Y)),NA())</f>
        <v>5.4441561047232192E-3</v>
      </c>
      <c r="N556" s="182">
        <f>IFERROR(_xll.qlIndexFixing(ONIndex1M,I556,TRUE,_xll.ohTrigger(RecalcTrigger,Trigger1M)),NA())</f>
        <v>-1.7577848348881986E-4</v>
      </c>
      <c r="O556" s="44">
        <f>IFERROR(_xll.qlIndexFixing(ONIndex3M,I556,TRUE,_xll.ohTrigger(RecalcTrigger,Trigger3M)),NA())</f>
        <v>1.156223543947732E-3</v>
      </c>
      <c r="P556" s="44">
        <f>IFERROR(_xll.qlIndexFixing(ONIndex6M,I556,TRUE,_xll.ohTrigger(RecalcTrigger,Trigger6M)),NA())</f>
        <v>2.4515737424124495E-3</v>
      </c>
      <c r="Q556" s="183">
        <f>IFERROR(_xll.qlIndexFixing(ONIndex1Y,I556,TRUE,_xll.ohTrigger(RecalcTrigger,Trigger1Y)),NA())</f>
        <v>3.7525908761981697E-3</v>
      </c>
    </row>
    <row r="557" spans="2:17" x14ac:dyDescent="0.2">
      <c r="B557" s="39" t="s">
        <v>42</v>
      </c>
      <c r="D557" s="42">
        <f>_xll.qlCalendarAdvance(Calendar,$D556,B557,"f",FALSE)</f>
        <v>43342</v>
      </c>
      <c r="E557" s="177">
        <f>_xll.qlInterestRateIndexValueDate(IndexON,D557)</f>
        <v>43342</v>
      </c>
      <c r="F557" s="193">
        <f>IFERROR(_xll.qlIndexFixing(IndexON,D557,TRUE,_xll.ohTrigger(RecalcTrigger,TriggerON)),NA())</f>
        <v>-1.4829063900823058E-4</v>
      </c>
      <c r="H557" s="42">
        <f>_xll.qlCalendarAdvance(Calendar,$H556,B557,"f",FALSE)</f>
        <v>43342</v>
      </c>
      <c r="I557" s="177">
        <f>_xll.qlInterestRateIndexValueDate(Index1M,$H557)</f>
        <v>43346</v>
      </c>
      <c r="J557" s="182">
        <f>IFERROR(_xll.qlIndexFixing(Index1M,$H557,TRUE,_xll.ohTrigger(RecalcTrigger,Trigger1M)),NA())</f>
        <v>-1.7318239305286198E-5</v>
      </c>
      <c r="K557" s="44">
        <f>IFERROR(_xll.qlIndexFixing(Index3M,H557,TRUE,_xll.ohTrigger(RecalcTrigger,Trigger3M)),NA())</f>
        <v>1.6063107950680003E-3</v>
      </c>
      <c r="L557" s="44">
        <f>IFERROR(_xll.qlIndexFixing(Index6M,$H557,TRUE,_xll.ohTrigger(RecalcTrigger,Trigger6M)),NA())</f>
        <v>3.3551895887325781E-3</v>
      </c>
      <c r="M557" s="183">
        <f>IFERROR(_xll.qlIndexFixing(Index1Y,$H557,TRUE,_xll.ohTrigger(RecalcTrigger,Trigger1Y)),NA())</f>
        <v>5.51025191110153E-3</v>
      </c>
      <c r="N557" s="182">
        <f>IFERROR(_xll.qlIndexFixing(ONIndex1M,I557,TRUE,_xll.ohTrigger(RecalcTrigger,Trigger1M)),NA())</f>
        <v>-1.1972695798778688E-4</v>
      </c>
      <c r="O557" s="44">
        <f>IFERROR(_xll.qlIndexFixing(ONIndex3M,I557,TRUE,_xll.ohTrigger(RecalcTrigger,Trigger3M)),NA())</f>
        <v>1.2167502171411826E-3</v>
      </c>
      <c r="P557" s="44">
        <f>IFERROR(_xll.qlIndexFixing(ONIndex6M,I557,TRUE,_xll.ohTrigger(RecalcTrigger,Trigger6M)),NA())</f>
        <v>2.5160732956308607E-3</v>
      </c>
      <c r="Q557" s="183">
        <f>IFERROR(_xll.qlIndexFixing(ONIndex1Y,I557,TRUE,_xll.ohTrigger(RecalcTrigger,Trigger1Y)),NA())</f>
        <v>3.8174948817282228E-3</v>
      </c>
    </row>
    <row r="558" spans="2:17" x14ac:dyDescent="0.2">
      <c r="B558" s="39" t="s">
        <v>42</v>
      </c>
      <c r="D558" s="42">
        <f>_xll.qlCalendarAdvance(Calendar,$D557,B558,"f",FALSE)</f>
        <v>43349</v>
      </c>
      <c r="E558" s="177">
        <f>_xll.qlInterestRateIndexValueDate(IndexON,D558)</f>
        <v>43349</v>
      </c>
      <c r="F558" s="193">
        <f>IFERROR(_xll.qlIndexFixing(IndexON,D558,TRUE,_xll.ohTrigger(RecalcTrigger,TriggerON)),NA())</f>
        <v>-8.8529490018807167E-5</v>
      </c>
      <c r="H558" s="42">
        <f>_xll.qlCalendarAdvance(Calendar,$H557,B558,"f",FALSE)</f>
        <v>43349</v>
      </c>
      <c r="I558" s="177">
        <f>_xll.qlInterestRateIndexValueDate(Index1M,$H558)</f>
        <v>43353</v>
      </c>
      <c r="J558" s="182">
        <f>IFERROR(_xll.qlIndexFixing(Index1M,$H558,TRUE,_xll.ohTrigger(RecalcTrigger,Trigger1M)),NA())</f>
        <v>4.0722604211396174E-5</v>
      </c>
      <c r="K558" s="44">
        <f>IFERROR(_xll.qlIndexFixing(Index3M,H558,TRUE,_xll.ohTrigger(RecalcTrigger,Trigger3M)),NA())</f>
        <v>1.6711605819754948E-3</v>
      </c>
      <c r="L558" s="44">
        <f>IFERROR(_xll.qlIndexFixing(Index6M,$H558,TRUE,_xll.ohTrigger(RecalcTrigger,Trigger6M)),NA())</f>
        <v>3.4221302370208086E-3</v>
      </c>
      <c r="M558" s="183">
        <f>IFERROR(_xll.qlIndexFixing(Index1Y,$H558,TRUE,_xll.ohTrigger(RecalcTrigger,Trigger1Y)),NA())</f>
        <v>5.576391800049982E-3</v>
      </c>
      <c r="N558" s="182">
        <f>IFERROR(_xll.qlIndexFixing(ONIndex1M,I558,TRUE,_xll.ohTrigger(RecalcTrigger,Trigger1M)),NA())</f>
        <v>-6.2964827032274684E-5</v>
      </c>
      <c r="O558" s="44">
        <f>IFERROR(_xll.qlIndexFixing(ONIndex3M,I558,TRUE,_xll.ohTrigger(RecalcTrigger,Trigger3M)),NA())</f>
        <v>1.2778783818312434E-3</v>
      </c>
      <c r="P558" s="44">
        <f>IFERROR(_xll.qlIndexFixing(ONIndex6M,I558,TRUE,_xll.ohTrigger(RecalcTrigger,Trigger6M)),NA())</f>
        <v>2.5808130650961658E-3</v>
      </c>
      <c r="Q558" s="183">
        <f>IFERROR(_xll.qlIndexFixing(ONIndex1Y,I558,TRUE,_xll.ohTrigger(RecalcTrigger,Trigger1Y)),NA())</f>
        <v>3.8824565180384241E-3</v>
      </c>
    </row>
    <row r="559" spans="2:17" x14ac:dyDescent="0.2">
      <c r="B559" s="39" t="s">
        <v>42</v>
      </c>
      <c r="D559" s="42">
        <f>_xll.qlCalendarAdvance(Calendar,$D558,B559,"f",FALSE)</f>
        <v>43356</v>
      </c>
      <c r="E559" s="177">
        <f>_xll.qlInterestRateIndexValueDate(IndexON,D559)</f>
        <v>43356</v>
      </c>
      <c r="F559" s="193">
        <f>IFERROR(_xll.qlIndexFixing(IndexON,D559,TRUE,_xll.ohTrigger(RecalcTrigger,TriggerON)),NA())</f>
        <v>-2.8070510875721766E-5</v>
      </c>
      <c r="H559" s="42">
        <f>_xll.qlCalendarAdvance(Calendar,$H558,B559,"f",FALSE)</f>
        <v>43356</v>
      </c>
      <c r="I559" s="177">
        <f>_xll.qlInterestRateIndexValueDate(Index1M,$H559)</f>
        <v>43360</v>
      </c>
      <c r="J559" s="182">
        <f>IFERROR(_xll.qlIndexFixing(Index1M,$H559,TRUE,_xll.ohTrigger(RecalcTrigger,Trigger1M)),NA())</f>
        <v>9.9482657133442842E-5</v>
      </c>
      <c r="K559" s="44">
        <f>IFERROR(_xll.qlIndexFixing(Index3M,H559,TRUE,_xll.ohTrigger(RecalcTrigger,Trigger3M)),NA())</f>
        <v>1.7366132193171772E-3</v>
      </c>
      <c r="L559" s="44">
        <f>IFERROR(_xll.qlIndexFixing(Index6M,$H559,TRUE,_xll.ohTrigger(RecalcTrigger,Trigger6M)),NA())</f>
        <v>3.4892255350446938E-3</v>
      </c>
      <c r="M559" s="183">
        <f>IFERROR(_xll.qlIndexFixing(Index1Y,$H559,TRUE,_xll.ohTrigger(RecalcTrigger,Trigger1Y)),NA())</f>
        <v>5.6425740664277808E-3</v>
      </c>
      <c r="N559" s="182">
        <f>IFERROR(_xll.qlIndexFixing(ONIndex1M,I559,TRUE,_xll.ohTrigger(RecalcTrigger,Trigger1M)),NA())</f>
        <v>-5.4891015333069504E-6</v>
      </c>
      <c r="O559" s="44">
        <f>IFERROR(_xll.qlIndexFixing(ONIndex3M,I559,TRUE,_xll.ohTrigger(RecalcTrigger,Trigger3M)),NA())</f>
        <v>1.3396080447325431E-3</v>
      </c>
      <c r="P559" s="44">
        <f>IFERROR(_xll.qlIndexFixing(ONIndex6M,I559,TRUE,_xll.ohTrigger(RecalcTrigger,Trigger6M)),NA())</f>
        <v>2.6457820364989004E-3</v>
      </c>
      <c r="Q559" s="183">
        <f>IFERROR(_xll.qlIndexFixing(ONIndex1Y,I559,TRUE,_xll.ohTrigger(RecalcTrigger,Trigger1Y)),NA())</f>
        <v>3.947460174575923E-3</v>
      </c>
    </row>
    <row r="560" spans="2:17" x14ac:dyDescent="0.2">
      <c r="B560" s="39" t="s">
        <v>42</v>
      </c>
      <c r="D560" s="42">
        <f>_xll.qlCalendarAdvance(Calendar,$D559,B560,"f",FALSE)</f>
        <v>43363</v>
      </c>
      <c r="E560" s="177">
        <f>_xll.qlInterestRateIndexValueDate(IndexON,D560)</f>
        <v>43363</v>
      </c>
      <c r="F560" s="193">
        <f>IFERROR(_xll.qlIndexFixing(IndexON,D560,TRUE,_xll.ohTrigger(RecalcTrigger,TriggerON)),NA())</f>
        <v>3.3087971962331153E-5</v>
      </c>
      <c r="H560" s="42">
        <f>_xll.qlCalendarAdvance(Calendar,$H559,B560,"f",FALSE)</f>
        <v>43363</v>
      </c>
      <c r="I560" s="177">
        <f>_xll.qlInterestRateIndexValueDate(Index1M,$H560)</f>
        <v>43367</v>
      </c>
      <c r="J560" s="182">
        <f>IFERROR(_xll.qlIndexFixing(Index1M,$H560,TRUE,_xll.ohTrigger(RecalcTrigger,Trigger1M)),NA())</f>
        <v>1.5896491885758479E-4</v>
      </c>
      <c r="K560" s="44">
        <f>IFERROR(_xll.qlIndexFixing(Index3M,H560,TRUE,_xll.ohTrigger(RecalcTrigger,Trigger3M)),NA())</f>
        <v>1.8026683131927507E-3</v>
      </c>
      <c r="L560" s="44">
        <f>IFERROR(_xll.qlIndexFixing(Index6M,$H560,TRUE,_xll.ohTrigger(RecalcTrigger,Trigger6M)),NA())</f>
        <v>3.5564706691558526E-3</v>
      </c>
      <c r="M560" s="183">
        <f>IFERROR(_xll.qlIndexFixing(Index1Y,$H560,TRUE,_xll.ohTrigger(RecalcTrigger,Trigger1Y)),NA())</f>
        <v>5.7087971881726682E-3</v>
      </c>
      <c r="N560" s="182">
        <f>IFERROR(_xll.qlIndexFixing(ONIndex1M,I560,TRUE,_xll.ohTrigger(RecalcTrigger,Trigger1M)),NA())</f>
        <v>5.270320763806069E-5</v>
      </c>
      <c r="O560" s="44">
        <f>IFERROR(_xll.qlIndexFixing(ONIndex3M,I560,TRUE,_xll.ohTrigger(RecalcTrigger,Trigger3M)),NA())</f>
        <v>1.4019392123199026E-3</v>
      </c>
      <c r="P560" s="44">
        <f>IFERROR(_xll.qlIndexFixing(ONIndex6M,I560,TRUE,_xll.ohTrigger(RecalcTrigger,Trigger6M)),NA())</f>
        <v>2.7109691958493443E-3</v>
      </c>
      <c r="Q560" s="183">
        <f>IFERROR(_xll.qlIndexFixing(ONIndex1Y,I560,TRUE,_xll.ohTrigger(RecalcTrigger,Trigger1Y)),NA())</f>
        <v>4.012490240308253E-3</v>
      </c>
    </row>
    <row r="561" spans="2:17" x14ac:dyDescent="0.2">
      <c r="B561" s="39" t="s">
        <v>42</v>
      </c>
      <c r="D561" s="42">
        <f>_xll.qlCalendarAdvance(Calendar,$D560,B561,"f",FALSE)</f>
        <v>43370</v>
      </c>
      <c r="E561" s="177">
        <f>_xll.qlInterestRateIndexValueDate(IndexON,D561)</f>
        <v>43370</v>
      </c>
      <c r="F561" s="193">
        <f>IFERROR(_xll.qlIndexFixing(IndexON,D561,TRUE,_xll.ohTrigger(RecalcTrigger,TriggerON)),NA())</f>
        <v>9.4947631996689097E-5</v>
      </c>
      <c r="H561" s="42">
        <f>_xll.qlCalendarAdvance(Calendar,$H560,B561,"f",FALSE)</f>
        <v>43370</v>
      </c>
      <c r="I561" s="177">
        <f>_xll.qlInterestRateIndexValueDate(Index1M,$H561)</f>
        <v>43374</v>
      </c>
      <c r="J561" s="182">
        <f>IFERROR(_xll.qlIndexFixing(Index1M,$H561,TRUE,_xll.ohTrigger(RecalcTrigger,Trigger1M)),NA())</f>
        <v>2.23538589440199E-4</v>
      </c>
      <c r="K561" s="44">
        <f>IFERROR(_xll.qlIndexFixing(Index3M,H561,TRUE,_xll.ohTrigger(RecalcTrigger,Trigger3M)),NA())</f>
        <v>1.8790700299117331E-3</v>
      </c>
      <c r="L561" s="44">
        <f>IFERROR(_xll.qlIndexFixing(Index6M,$H561,TRUE,_xll.ohTrigger(RecalcTrigger,Trigger6M)),NA())</f>
        <v>3.6238609465832784E-3</v>
      </c>
      <c r="M561" s="183">
        <f>IFERROR(_xll.qlIndexFixing(Index1Y,$H561,TRUE,_xll.ohTrigger(RecalcTrigger,Trigger1Y)),NA())</f>
        <v>5.7750598263596204E-3</v>
      </c>
      <c r="N561" s="182">
        <f>IFERROR(_xll.qlIndexFixing(ONIndex1M,I561,TRUE,_xll.ohTrigger(RecalcTrigger,Trigger1M)),NA())</f>
        <v>1.1161508973067669E-4</v>
      </c>
      <c r="O561" s="44">
        <f>IFERROR(_xll.qlIndexFixing(ONIndex3M,I561,TRUE,_xll.ohTrigger(RecalcTrigger,Trigger3M)),NA())</f>
        <v>1.4648718912280145E-3</v>
      </c>
      <c r="P561" s="44">
        <f>IFERROR(_xll.qlIndexFixing(ONIndex6M,I561,TRUE,_xll.ohTrigger(RecalcTrigger,Trigger6M)),NA())</f>
        <v>2.776363529077841E-3</v>
      </c>
      <c r="Q561" s="183">
        <f>IFERROR(_xll.qlIndexFixing(ONIndex1Y,I561,TRUE,_xll.ohTrigger(RecalcTrigger,Trigger1Y)),NA())</f>
        <v>4.0775311044427553E-3</v>
      </c>
    </row>
    <row r="562" spans="2:17" x14ac:dyDescent="0.2">
      <c r="B562" s="39" t="s">
        <v>42</v>
      </c>
      <c r="D562" s="42">
        <f>_xll.qlCalendarAdvance(Calendar,$D561,B562,"f",FALSE)</f>
        <v>43377</v>
      </c>
      <c r="E562" s="177">
        <f>_xll.qlInterestRateIndexValueDate(IndexON,D562)</f>
        <v>43377</v>
      </c>
      <c r="F562" s="193">
        <f>IFERROR(_xll.qlIndexFixing(IndexON,D562,TRUE,_xll.ohTrigger(RecalcTrigger,TriggerON)),NA())</f>
        <v>1.5751014316833789E-4</v>
      </c>
      <c r="H562" s="42">
        <f>_xll.qlCalendarAdvance(Calendar,$H561,B562,"f",FALSE)</f>
        <v>43377</v>
      </c>
      <c r="I562" s="177">
        <f>_xll.qlInterestRateIndexValueDate(Index1M,$H562)</f>
        <v>43381</v>
      </c>
      <c r="J562" s="182">
        <f>IFERROR(_xll.qlIndexFixing(Index1M,$H562,TRUE,_xll.ohTrigger(RecalcTrigger,Trigger1M)),NA())</f>
        <v>2.8452659560547353E-4</v>
      </c>
      <c r="K562" s="44">
        <f>IFERROR(_xll.qlIndexFixing(Index3M,H562,TRUE,_xll.ohTrigger(RecalcTrigger,Trigger3M)),NA())</f>
        <v>1.9414218154075206E-3</v>
      </c>
      <c r="L562" s="44">
        <f>IFERROR(_xll.qlIndexFixing(Index6M,$H562,TRUE,_xll.ohTrigger(RecalcTrigger,Trigger6M)),NA())</f>
        <v>3.6913917954451972E-3</v>
      </c>
      <c r="M562" s="183">
        <f>IFERROR(_xll.qlIndexFixing(Index1Y,$H562,TRUE,_xll.ohTrigger(RecalcTrigger,Trigger1Y)),NA())</f>
        <v>5.8413608252632573E-3</v>
      </c>
      <c r="N562" s="182">
        <f>IFERROR(_xll.qlIndexFixing(ONIndex1M,I562,TRUE,_xll.ohTrigger(RecalcTrigger,Trigger1M)),NA())</f>
        <v>1.7124953367364526E-4</v>
      </c>
      <c r="O562" s="44">
        <f>IFERROR(_xll.qlIndexFixing(ONIndex3M,I562,TRUE,_xll.ohTrigger(RecalcTrigger,Trigger3M)),NA())</f>
        <v>1.5284060877718275E-3</v>
      </c>
      <c r="P562" s="44">
        <f>IFERROR(_xll.qlIndexFixing(ONIndex6M,I562,TRUE,_xll.ohTrigger(RecalcTrigger,Trigger6M)),NA())</f>
        <v>2.8419540220347983E-3</v>
      </c>
      <c r="Q562" s="183">
        <f>IFERROR(_xll.qlIndexFixing(ONIndex1Y,I562,TRUE,_xll.ohTrigger(RecalcTrigger,Trigger1Y)),NA())</f>
        <v>4.1425671560268995E-3</v>
      </c>
    </row>
    <row r="563" spans="2:17" x14ac:dyDescent="0.2">
      <c r="B563" s="39" t="s">
        <v>42</v>
      </c>
      <c r="D563" s="42">
        <f>_xll.qlCalendarAdvance(Calendar,$D562,B563,"f",FALSE)</f>
        <v>43384</v>
      </c>
      <c r="E563" s="177">
        <f>_xll.qlInterestRateIndexValueDate(IndexON,D563)</f>
        <v>43384</v>
      </c>
      <c r="F563" s="193">
        <f>IFERROR(_xll.qlIndexFixing(IndexON,D563,TRUE,_xll.ohTrigger(RecalcTrigger,TriggerON)),NA())</f>
        <v>2.2077717909851913E-4</v>
      </c>
      <c r="H563" s="42">
        <f>_xll.qlCalendarAdvance(Calendar,$H562,B563,"f",FALSE)</f>
        <v>43384</v>
      </c>
      <c r="I563" s="177">
        <f>_xll.qlInterestRateIndexValueDate(Index1M,$H563)</f>
        <v>43388</v>
      </c>
      <c r="J563" s="182">
        <f>IFERROR(_xll.qlIndexFixing(Index1M,$H563,TRUE,_xll.ohTrigger(RecalcTrigger,Trigger1M)),NA())</f>
        <v>3.4624603520327923E-4</v>
      </c>
      <c r="K563" s="44">
        <f>IFERROR(_xll.qlIndexFixing(Index3M,H563,TRUE,_xll.ohTrigger(RecalcTrigger,Trigger3M)),NA())</f>
        <v>2.0091717124070133E-3</v>
      </c>
      <c r="L563" s="44">
        <f>IFERROR(_xll.qlIndexFixing(Index6M,$H563,TRUE,_xll.ohTrigger(RecalcTrigger,Trigger6M)),NA())</f>
        <v>3.7590587647692701E-3</v>
      </c>
      <c r="M563" s="183">
        <f>IFERROR(_xll.qlIndexFixing(Index1Y,$H563,TRUE,_xll.ohTrigger(RecalcTrigger,Trigger1Y)),NA())</f>
        <v>5.9076992124180751E-3</v>
      </c>
      <c r="N563" s="182">
        <f>IFERROR(_xll.qlIndexFixing(ONIndex1M,I563,TRUE,_xll.ohTrigger(RecalcTrigger,Trigger1M)),NA())</f>
        <v>2.3160952883571895E-4</v>
      </c>
      <c r="O563" s="44">
        <f>IFERROR(_xll.qlIndexFixing(ONIndex3M,I563,TRUE,_xll.ohTrigger(RecalcTrigger,Trigger3M)),NA())</f>
        <v>1.5925418086659704E-3</v>
      </c>
      <c r="P563" s="44">
        <f>IFERROR(_xll.qlIndexFixing(ONIndex6M,I563,TRUE,_xll.ohTrigger(RecalcTrigger,Trigger6M)),NA())</f>
        <v>2.9077296607304959E-3</v>
      </c>
      <c r="Q563" s="183">
        <f>IFERROR(_xll.qlIndexFixing(ONIndex1Y,I563,TRUE,_xll.ohTrigger(RecalcTrigger,Trigger1Y)),NA())</f>
        <v>4.207582784347963E-3</v>
      </c>
    </row>
    <row r="564" spans="2:17" x14ac:dyDescent="0.2">
      <c r="B564" s="39" t="s">
        <v>42</v>
      </c>
      <c r="D564" s="42">
        <f>_xll.qlCalendarAdvance(Calendar,$D563,B564,"f",FALSE)</f>
        <v>43391</v>
      </c>
      <c r="E564" s="177">
        <f>_xll.qlInterestRateIndexValueDate(IndexON,D564)</f>
        <v>43391</v>
      </c>
      <c r="F564" s="193">
        <f>IFERROR(_xll.qlIndexFixing(IndexON,D564,TRUE,_xll.ohTrigger(RecalcTrigger,TriggerON)),NA())</f>
        <v>2.8475041332853834E-4</v>
      </c>
      <c r="H564" s="42">
        <f>_xll.qlCalendarAdvance(Calendar,$H563,B564,"f",FALSE)</f>
        <v>43391</v>
      </c>
      <c r="I564" s="177">
        <f>_xll.qlInterestRateIndexValueDate(Index1M,$H564)</f>
        <v>43395</v>
      </c>
      <c r="J564" s="182">
        <f>IFERROR(_xll.qlIndexFixing(Index1M,$H564,TRUE,_xll.ohTrigger(RecalcTrigger,Trigger1M)),NA())</f>
        <v>4.0869990878825954E-4</v>
      </c>
      <c r="K564" s="44">
        <f>IFERROR(_xll.qlIndexFixing(Index3M,H564,TRUE,_xll.ohTrigger(RecalcTrigger,Trigger3M)),NA())</f>
        <v>2.0774038421333E-3</v>
      </c>
      <c r="L564" s="44">
        <f>IFERROR(_xll.qlIndexFixing(Index6M,$H564,TRUE,_xll.ohTrigger(RecalcTrigger,Trigger6M)),NA())</f>
        <v>3.8317666718822693E-3</v>
      </c>
      <c r="M564" s="183">
        <f>IFERROR(_xll.qlIndexFixing(Index1Y,$H564,TRUE,_xll.ohTrigger(RecalcTrigger,Trigger1Y)),NA())</f>
        <v>5.9740741986793224E-3</v>
      </c>
      <c r="N564" s="182">
        <f>IFERROR(_xll.qlIndexFixing(ONIndex1M,I564,TRUE,_xll.ohTrigger(RecalcTrigger,Trigger1M)),NA())</f>
        <v>2.9269806418597E-4</v>
      </c>
      <c r="O564" s="44">
        <f>IFERROR(_xll.qlIndexFixing(ONIndex3M,I564,TRUE,_xll.ohTrigger(RecalcTrigger,Trigger3M)),NA())</f>
        <v>1.6572790604651999E-3</v>
      </c>
      <c r="P564" s="44">
        <f>IFERROR(_xll.qlIndexFixing(ONIndex6M,I564,TRUE,_xll.ohTrigger(RecalcTrigger,Trigger6M)),NA())</f>
        <v>2.9736794309354053E-3</v>
      </c>
      <c r="Q564" s="183">
        <f>IFERROR(_xll.qlIndexFixing(ONIndex1Y,I564,TRUE,_xll.ohTrigger(RecalcTrigger,Trigger1Y)),NA())</f>
        <v>4.272562378373479E-3</v>
      </c>
    </row>
    <row r="565" spans="2:17" x14ac:dyDescent="0.2">
      <c r="B565" s="39" t="s">
        <v>42</v>
      </c>
      <c r="D565" s="42">
        <f>_xll.qlCalendarAdvance(Calendar,$D564,B565,"f",FALSE)</f>
        <v>43398</v>
      </c>
      <c r="E565" s="177">
        <f>_xll.qlInterestRateIndexValueDate(IndexON,D565)</f>
        <v>43398</v>
      </c>
      <c r="F565" s="193">
        <f>IFERROR(_xll.qlIndexFixing(IndexON,D565,TRUE,_xll.ohTrigger(RecalcTrigger,TriggerON)),NA())</f>
        <v>3.4943151979938136E-4</v>
      </c>
      <c r="H565" s="42">
        <f>_xll.qlCalendarAdvance(Calendar,$H564,B565,"f",FALSE)</f>
        <v>43398</v>
      </c>
      <c r="I565" s="177">
        <f>_xll.qlInterestRateIndexValueDate(Index1M,$H565)</f>
        <v>43402</v>
      </c>
      <c r="J565" s="182">
        <f>IFERROR(_xll.qlIndexFixing(Index1M,$H565,TRUE,_xll.ohTrigger(RecalcTrigger,Trigger1M)),NA())</f>
        <v>4.7189121711618733E-4</v>
      </c>
      <c r="K565" s="44">
        <f>IFERROR(_xll.qlIndexFixing(Index3M,H565,TRUE,_xll.ohTrigger(RecalcTrigger,Trigger3M)),NA())</f>
        <v>2.1460825385015126E-3</v>
      </c>
      <c r="L565" s="44">
        <f>IFERROR(_xll.qlIndexFixing(Index6M,$H565,TRUE,_xll.ohTrigger(RecalcTrigger,Trigger6M)),NA())</f>
        <v>3.8947838655644853E-3</v>
      </c>
      <c r="M565" s="183">
        <f>IFERROR(_xll.qlIndexFixing(Index1Y,$H565,TRUE,_xll.ohTrigger(RecalcTrigger,Trigger1Y)),NA())</f>
        <v>6.0404851782838902E-3</v>
      </c>
      <c r="N565" s="182">
        <f>IFERROR(_xll.qlIndexFixing(ONIndex1M,I565,TRUE,_xll.ohTrigger(RecalcTrigger,Trigger1M)),NA())</f>
        <v>3.5451812901321489E-4</v>
      </c>
      <c r="O565" s="44">
        <f>IFERROR(_xll.qlIndexFixing(ONIndex3M,I565,TRUE,_xll.ohTrigger(RecalcTrigger,Trigger3M)),NA())</f>
        <v>1.7226178497242728E-3</v>
      </c>
      <c r="P565" s="44">
        <f>IFERROR(_xll.qlIndexFixing(ONIndex6M,I565,TRUE,_xll.ohTrigger(RecalcTrigger,Trigger6M)),NA())</f>
        <v>3.0397923185798703E-3</v>
      </c>
      <c r="Q565" s="183">
        <f>IFERROR(_xll.qlIndexFixing(ONIndex1Y,I565,TRUE,_xll.ohTrigger(RecalcTrigger,Trigger1Y)),NA())</f>
        <v>4.337490327310789E-3</v>
      </c>
    </row>
    <row r="566" spans="2:17" x14ac:dyDescent="0.2">
      <c r="B566" s="39" t="s">
        <v>42</v>
      </c>
      <c r="D566" s="42">
        <f>_xll.qlCalendarAdvance(Calendar,$D565,B566,"f",FALSE)</f>
        <v>43405</v>
      </c>
      <c r="E566" s="177">
        <f>_xll.qlInterestRateIndexValueDate(IndexON,D566)</f>
        <v>43405</v>
      </c>
      <c r="F566" s="193">
        <f>IFERROR(_xll.qlIndexFixing(IndexON,D566,TRUE,_xll.ohTrigger(RecalcTrigger,TriggerON)),NA())</f>
        <v>4.1482217189248161E-4</v>
      </c>
      <c r="H566" s="42">
        <f>_xll.qlCalendarAdvance(Calendar,$H565,B566,"f",FALSE)</f>
        <v>43405</v>
      </c>
      <c r="I566" s="177">
        <f>_xll.qlInterestRateIndexValueDate(Index1M,$H566)</f>
        <v>43409</v>
      </c>
      <c r="J566" s="182">
        <f>IFERROR(_xll.qlIndexFixing(Index1M,$H566,TRUE,_xll.ohTrigger(RecalcTrigger,Trigger1M)),NA())</f>
        <v>5.3119286379121888E-4</v>
      </c>
      <c r="K566" s="44">
        <f>IFERROR(_xll.qlIndexFixing(Index3M,H566,TRUE,_xll.ohTrigger(RecalcTrigger,Trigger3M)),NA())</f>
        <v>2.2151713070120548E-3</v>
      </c>
      <c r="L566" s="44">
        <f>IFERROR(_xll.qlIndexFixing(Index6M,$H566,TRUE,_xll.ohTrigger(RecalcTrigger,Trigger6M)),NA())</f>
        <v>3.9628336997940524E-3</v>
      </c>
      <c r="M566" s="183">
        <f>IFERROR(_xll.qlIndexFixing(Index1Y,$H566,TRUE,_xll.ohTrigger(RecalcTrigger,Trigger1Y)),NA())</f>
        <v>6.106931728911625E-3</v>
      </c>
      <c r="N566" s="182">
        <f>IFERROR(_xll.qlIndexFixing(ONIndex1M,I566,TRUE,_xll.ohTrigger(RecalcTrigger,Trigger1M)),NA())</f>
        <v>4.1707271244639799E-4</v>
      </c>
      <c r="O566" s="44">
        <f>IFERROR(_xll.qlIndexFixing(ONIndex3M,I566,TRUE,_xll.ohTrigger(RecalcTrigger,Trigger3M)),NA())</f>
        <v>1.7885581829180097E-3</v>
      </c>
      <c r="P566" s="44">
        <f>IFERROR(_xll.qlIndexFixing(ONIndex6M,I566,TRUE,_xll.ohTrigger(RecalcTrigger,Trigger6M)),NA())</f>
        <v>3.1060573096741706E-3</v>
      </c>
      <c r="Q566" s="183">
        <f>IFERROR(_xll.qlIndexFixing(ONIndex1Y,I566,TRUE,_xll.ohTrigger(RecalcTrigger,Trigger1Y)),NA())</f>
        <v>4.4023510201274263E-3</v>
      </c>
    </row>
    <row r="567" spans="2:17" x14ac:dyDescent="0.2">
      <c r="B567" s="39" t="s">
        <v>42</v>
      </c>
      <c r="D567" s="42">
        <f>_xll.qlCalendarAdvance(Calendar,$D566,B567,"f",FALSE)</f>
        <v>43412</v>
      </c>
      <c r="E567" s="177">
        <f>_xll.qlInterestRateIndexValueDate(IndexON,D567)</f>
        <v>43412</v>
      </c>
      <c r="F567" s="193">
        <f>IFERROR(_xll.qlIndexFixing(IndexON,D567,TRUE,_xll.ohTrigger(RecalcTrigger,TriggerON)),NA())</f>
        <v>4.8092404362876096E-4</v>
      </c>
      <c r="H567" s="42">
        <f>_xll.qlCalendarAdvance(Calendar,$H566,B567,"f",FALSE)</f>
        <v>43412</v>
      </c>
      <c r="I567" s="177">
        <f>_xll.qlInterestRateIndexValueDate(Index1M,$H567)</f>
        <v>43416</v>
      </c>
      <c r="J567" s="182">
        <f>IFERROR(_xll.qlIndexFixing(Index1M,$H567,TRUE,_xll.ohTrigger(RecalcTrigger,Trigger1M)),NA())</f>
        <v>5.9581458611912552E-4</v>
      </c>
      <c r="K567" s="44">
        <f>IFERROR(_xll.qlIndexFixing(Index3M,H567,TRUE,_xll.ohTrigger(RecalcTrigger,Trigger3M)),NA())</f>
        <v>2.2846328246376498E-3</v>
      </c>
      <c r="L567" s="44">
        <f>IFERROR(_xll.qlIndexFixing(Index6M,$H567,TRUE,_xll.ohTrigger(RecalcTrigger,Trigger6M)),NA())</f>
        <v>4.0310030600386381E-3</v>
      </c>
      <c r="M567" s="183">
        <f>IFERROR(_xll.qlIndexFixing(Index1Y,$H567,TRUE,_xll.ohTrigger(RecalcTrigger,Trigger1Y)),NA())</f>
        <v>6.1734136117470948E-3</v>
      </c>
      <c r="N567" s="182">
        <f>IFERROR(_xll.qlIndexFixing(ONIndex1M,I567,TRUE,_xll.ohTrigger(RecalcTrigger,Trigger1M)),NA())</f>
        <v>4.803648035345276E-4</v>
      </c>
      <c r="O567" s="44">
        <f>IFERROR(_xll.qlIndexFixing(ONIndex3M,I567,TRUE,_xll.ohTrigger(RecalcTrigger,Trigger3M)),NA())</f>
        <v>1.8551000666811035E-3</v>
      </c>
      <c r="P567" s="44">
        <f>IFERROR(_xll.qlIndexFixing(ONIndex6M,I567,TRUE,_xll.ohTrigger(RecalcTrigger,Trigger6M)),NA())</f>
        <v>3.1724633898289056E-3</v>
      </c>
      <c r="Q567" s="183">
        <f>IFERROR(_xll.qlIndexFixing(ONIndex1Y,I567,TRUE,_xll.ohTrigger(RecalcTrigger,Trigger1Y)),NA())</f>
        <v>4.4671288459507963E-3</v>
      </c>
    </row>
    <row r="568" spans="2:17" x14ac:dyDescent="0.2">
      <c r="B568" s="39" t="s">
        <v>42</v>
      </c>
      <c r="D568" s="42">
        <f>_xll.qlCalendarAdvance(Calendar,$D567,B568,"f",FALSE)</f>
        <v>43419</v>
      </c>
      <c r="E568" s="177">
        <f>_xll.qlInterestRateIndexValueDate(IndexON,D568)</f>
        <v>43419</v>
      </c>
      <c r="F568" s="193">
        <f>IFERROR(_xll.qlIndexFixing(IndexON,D568,TRUE,_xll.ohTrigger(RecalcTrigger,TriggerON)),NA())</f>
        <v>5.4773880854952495E-4</v>
      </c>
      <c r="H568" s="42">
        <f>_xll.qlCalendarAdvance(Calendar,$H567,B568,"f",FALSE)</f>
        <v>43419</v>
      </c>
      <c r="I568" s="177">
        <f>_xll.qlInterestRateIndexValueDate(Index1M,$H568)</f>
        <v>43423</v>
      </c>
      <c r="J568" s="182">
        <f>IFERROR(_xll.qlIndexFixing(Index1M,$H568,TRUE,_xll.ohTrigger(RecalcTrigger,Trigger1M)),NA())</f>
        <v>6.6118251931612804E-4</v>
      </c>
      <c r="K568" s="44">
        <f>IFERROR(_xll.qlIndexFixing(Index3M,H568,TRUE,_xll.ohTrigger(RecalcTrigger,Trigger3M)),NA())</f>
        <v>2.3544289397121223E-3</v>
      </c>
      <c r="L568" s="44">
        <f>IFERROR(_xll.qlIndexFixing(Index6M,$H568,TRUE,_xll.ohTrigger(RecalcTrigger,Trigger6M)),NA())</f>
        <v>4.0992881001379313E-3</v>
      </c>
      <c r="M568" s="183">
        <f>IFERROR(_xll.qlIndexFixing(Index1Y,$H568,TRUE,_xll.ohTrigger(RecalcTrigger,Trigger1Y)),NA())</f>
        <v>6.2399307715404681E-3</v>
      </c>
      <c r="N568" s="182">
        <f>IFERROR(_xll.qlIndexFixing(ONIndex1M,I568,TRUE,_xll.ohTrigger(RecalcTrigger,Trigger1M)),NA())</f>
        <v>5.4439739172629231E-4</v>
      </c>
      <c r="O568" s="44">
        <f>IFERROR(_xll.qlIndexFixing(ONIndex3M,I568,TRUE,_xll.ohTrigger(RecalcTrigger,Trigger3M)),NA())</f>
        <v>1.9222435075683109E-3</v>
      </c>
      <c r="P568" s="44">
        <f>IFERROR(_xll.qlIndexFixing(ONIndex6M,I568,TRUE,_xll.ohTrigger(RecalcTrigger,Trigger6M)),NA())</f>
        <v>3.2389995450543552E-3</v>
      </c>
      <c r="Q568" s="183">
        <f>IFERROR(_xll.qlIndexFixing(ONIndex1Y,I568,TRUE,_xll.ohTrigger(RecalcTrigger,Trigger1Y)),NA())</f>
        <v>4.5318081939083044E-3</v>
      </c>
    </row>
    <row r="569" spans="2:17" x14ac:dyDescent="0.2">
      <c r="B569" s="39" t="s">
        <v>42</v>
      </c>
      <c r="D569" s="42">
        <f>_xll.qlCalendarAdvance(Calendar,$D568,B569,"f",FALSE)</f>
        <v>43426</v>
      </c>
      <c r="E569" s="177">
        <f>_xll.qlInterestRateIndexValueDate(IndexON,D569)</f>
        <v>43426</v>
      </c>
      <c r="F569" s="193">
        <f>IFERROR(_xll.qlIndexFixing(IndexON,D569,TRUE,_xll.ohTrigger(RecalcTrigger,TriggerON)),NA())</f>
        <v>6.1526814051582335E-4</v>
      </c>
      <c r="H569" s="42">
        <f>_xll.qlCalendarAdvance(Calendar,$H568,B569,"f",FALSE)</f>
        <v>43426</v>
      </c>
      <c r="I569" s="177">
        <f>_xll.qlInterestRateIndexValueDate(Index1M,$H569)</f>
        <v>43430</v>
      </c>
      <c r="J569" s="182">
        <f>IFERROR(_xll.qlIndexFixing(Index1M,$H569,TRUE,_xll.ohTrigger(RecalcTrigger,Trigger1M)),NA())</f>
        <v>7.3207943091624372E-4</v>
      </c>
      <c r="K569" s="44">
        <f>IFERROR(_xll.qlIndexFixing(Index3M,H569,TRUE,_xll.ohTrigger(RecalcTrigger,Trigger3M)),NA())</f>
        <v>2.4245206718217943E-3</v>
      </c>
      <c r="L569" s="44">
        <f>IFERROR(_xll.qlIndexFixing(Index6M,$H569,TRUE,_xll.ohTrigger(RecalcTrigger,Trigger6M)),NA())</f>
        <v>4.1676850949495378E-3</v>
      </c>
      <c r="M569" s="183">
        <f>IFERROR(_xll.qlIndexFixing(Index1Y,$H569,TRUE,_xll.ohTrigger(RecalcTrigger,Trigger1Y)),NA())</f>
        <v>6.3064833366688333E-3</v>
      </c>
      <c r="N569" s="182">
        <f>IFERROR(_xll.qlIndexFixing(ONIndex1M,I569,TRUE,_xll.ohTrigger(RecalcTrigger,Trigger1M)),NA())</f>
        <v>6.0917346599076438E-4</v>
      </c>
      <c r="O569" s="44">
        <f>IFERROR(_xll.qlIndexFixing(ONIndex3M,I569,TRUE,_xll.ohTrigger(RecalcTrigger,Trigger3M)),NA())</f>
        <v>1.9899885121343885E-3</v>
      </c>
      <c r="P569" s="44">
        <f>IFERROR(_xll.qlIndexFixing(ONIndex6M,I569,TRUE,_xll.ohTrigger(RecalcTrigger,Trigger6M)),NA())</f>
        <v>3.3056547612808629E-3</v>
      </c>
      <c r="Q569" s="183">
        <f>IFERROR(_xll.qlIndexFixing(ONIndex1Y,I569,TRUE,_xll.ohTrigger(RecalcTrigger,Trigger1Y)),NA())</f>
        <v>4.5963734529674838E-3</v>
      </c>
    </row>
    <row r="570" spans="2:17" x14ac:dyDescent="0.2">
      <c r="B570" s="39" t="s">
        <v>42</v>
      </c>
      <c r="D570" s="42">
        <f>_xll.qlCalendarAdvance(Calendar,$D569,B570,"f",FALSE)</f>
        <v>43433</v>
      </c>
      <c r="E570" s="177">
        <f>_xll.qlInterestRateIndexValueDate(IndexON,D570)</f>
        <v>43433</v>
      </c>
      <c r="F570" s="193">
        <f>IFERROR(_xll.qlIndexFixing(IndexON,D570,TRUE,_xll.ohTrigger(RecalcTrigger,TriggerON)),NA())</f>
        <v>6.8351371306896169E-4</v>
      </c>
      <c r="H570" s="42">
        <f>_xll.qlCalendarAdvance(Calendar,$H569,B570,"f",FALSE)</f>
        <v>43433</v>
      </c>
      <c r="I570" s="177">
        <f>_xll.qlInterestRateIndexValueDate(Index1M,$H570)</f>
        <v>43437</v>
      </c>
      <c r="J570" s="182">
        <f>IFERROR(_xll.qlIndexFixing(Index1M,$H570,TRUE,_xll.ohTrigger(RecalcTrigger,Trigger1M)),NA())</f>
        <v>7.9889774108884179E-4</v>
      </c>
      <c r="K570" s="44">
        <f>IFERROR(_xll.qlIndexFixing(Index3M,H570,TRUE,_xll.ohTrigger(RecalcTrigger,Trigger3M)),NA())</f>
        <v>2.489799569318911E-3</v>
      </c>
      <c r="L570" s="44">
        <f>IFERROR(_xll.qlIndexFixing(Index6M,$H570,TRUE,_xll.ohTrigger(RecalcTrigger,Trigger6M)),NA())</f>
        <v>4.236190440365677E-3</v>
      </c>
      <c r="M570" s="183">
        <f>IFERROR(_xll.qlIndexFixing(Index1Y,$H570,TRUE,_xll.ohTrigger(RecalcTrigger,Trigger1Y)),NA())</f>
        <v>6.3730716191986196E-3</v>
      </c>
      <c r="N570" s="182">
        <f>IFERROR(_xll.qlIndexFixing(ONIndex1M,I570,TRUE,_xll.ohTrigger(RecalcTrigger,Trigger1M)),NA())</f>
        <v>6.7469601561676029E-4</v>
      </c>
      <c r="O570" s="44">
        <f>IFERROR(_xll.qlIndexFixing(ONIndex3M,I570,TRUE,_xll.ohTrigger(RecalcTrigger,Trigger3M)),NA())</f>
        <v>2.0583350868541572E-3</v>
      </c>
      <c r="P570" s="44">
        <f>IFERROR(_xll.qlIndexFixing(ONIndex6M,I570,TRUE,_xll.ohTrigger(RecalcTrigger,Trigger6M)),NA())</f>
        <v>3.3724180242789004E-3</v>
      </c>
      <c r="Q570" s="183">
        <f>IFERROR(_xll.qlIndexFixing(ONIndex1Y,I570,TRUE,_xll.ohTrigger(RecalcTrigger,Trigger1Y)),NA())</f>
        <v>4.6608090120958678E-3</v>
      </c>
    </row>
    <row r="571" spans="2:17" x14ac:dyDescent="0.2">
      <c r="B571" s="39" t="s">
        <v>42</v>
      </c>
      <c r="D571" s="42">
        <f>_xll.qlCalendarAdvance(Calendar,$D570,B571,"f",FALSE)</f>
        <v>43440</v>
      </c>
      <c r="E571" s="177">
        <f>_xll.qlInterestRateIndexValueDate(IndexON,D571)</f>
        <v>43440</v>
      </c>
      <c r="F571" s="193">
        <f>IFERROR(_xll.qlIndexFixing(IndexON,D571,TRUE,_xll.ohTrigger(RecalcTrigger,TriggerON)),NA())</f>
        <v>7.5247719999005369E-4</v>
      </c>
      <c r="H571" s="42">
        <f>_xll.qlCalendarAdvance(Calendar,$H570,B571,"f",FALSE)</f>
        <v>43440</v>
      </c>
      <c r="I571" s="177">
        <f>_xll.qlInterestRateIndexValueDate(Index1M,$H571)</f>
        <v>43444</v>
      </c>
      <c r="J571" s="182">
        <f>IFERROR(_xll.qlIndexFixing(Index1M,$H571,TRUE,_xll.ohTrigger(RecalcTrigger,Trigger1M)),NA())</f>
        <v>8.662660781757767E-4</v>
      </c>
      <c r="K571" s="44">
        <f>IFERROR(_xll.qlIndexFixing(Index3M,H571,TRUE,_xll.ohTrigger(RecalcTrigger,Trigger3M)),NA())</f>
        <v>2.5603534390351312E-3</v>
      </c>
      <c r="L571" s="44">
        <f>IFERROR(_xll.qlIndexFixing(Index6M,$H571,TRUE,_xll.ohTrigger(RecalcTrigger,Trigger6M)),NA())</f>
        <v>4.3048006533355776E-3</v>
      </c>
      <c r="M571" s="183">
        <f>IFERROR(_xll.qlIndexFixing(Index1Y,$H571,TRUE,_xll.ohTrigger(RecalcTrigger,Trigger1Y)),NA())</f>
        <v>6.4396961149460344E-3</v>
      </c>
      <c r="N571" s="182">
        <f>IFERROR(_xll.qlIndexFixing(ONIndex1M,I571,TRUE,_xll.ohTrigger(RecalcTrigger,Trigger1M)),NA())</f>
        <v>7.409680297332244E-4</v>
      </c>
      <c r="O571" s="44">
        <f>IFERROR(_xll.qlIndexFixing(ONIndex3M,I571,TRUE,_xll.ohTrigger(RecalcTrigger,Trigger3M)),NA())</f>
        <v>2.1272832386021179E-3</v>
      </c>
      <c r="P571" s="44">
        <f>IFERROR(_xll.qlIndexFixing(ONIndex6M,I571,TRUE,_xll.ohTrigger(RecalcTrigger,Trigger6M)),NA())</f>
        <v>3.4392783197390031E-3</v>
      </c>
      <c r="Q571" s="183">
        <f>IFERROR(_xll.qlIndexFixing(ONIndex1Y,I571,TRUE,_xll.ohTrigger(RecalcTrigger,Trigger1Y)),NA())</f>
        <v>4.725099260500798E-3</v>
      </c>
    </row>
    <row r="572" spans="2:17" x14ac:dyDescent="0.2">
      <c r="B572" s="39" t="s">
        <v>42</v>
      </c>
      <c r="D572" s="42">
        <f>_xll.qlCalendarAdvance(Calendar,$D571,B572,"f",FALSE)</f>
        <v>43447</v>
      </c>
      <c r="E572" s="177">
        <f>_xll.qlInterestRateIndexValueDate(IndexON,D572)</f>
        <v>43447</v>
      </c>
      <c r="F572" s="193">
        <f>IFERROR(_xll.qlIndexFixing(IndexON,D572,TRUE,_xll.ohTrigger(RecalcTrigger,TriggerON)),NA())</f>
        <v>8.2216027506021305E-4</v>
      </c>
      <c r="H572" s="42">
        <f>_xll.qlCalendarAdvance(Calendar,$H571,B572,"f",FALSE)</f>
        <v>43447</v>
      </c>
      <c r="I572" s="177">
        <f>_xll.qlInterestRateIndexValueDate(Index1M,$H572)</f>
        <v>43451</v>
      </c>
      <c r="J572" s="182">
        <f>IFERROR(_xll.qlIndexFixing(Index1M,$H572,TRUE,_xll.ohTrigger(RecalcTrigger,Trigger1M)),NA())</f>
        <v>9.3407301663470739E-4</v>
      </c>
      <c r="K572" s="44">
        <f>IFERROR(_xll.qlIndexFixing(Index3M,H572,TRUE,_xll.ohTrigger(RecalcTrigger,Trigger3M)),NA())</f>
        <v>2.6310823170255975E-3</v>
      </c>
      <c r="L572" s="44">
        <f>IFERROR(_xll.qlIndexFixing(Index6M,$H572,TRUE,_xll.ohTrigger(RecalcTrigger,Trigger6M)),NA())</f>
        <v>4.3735123718812909E-3</v>
      </c>
      <c r="M572" s="183">
        <f>IFERROR(_xll.qlIndexFixing(Index1Y,$H572,TRUE,_xll.ohTrigger(RecalcTrigger,Trigger1Y)),NA())</f>
        <v>6.5063575035394887E-3</v>
      </c>
      <c r="N572" s="182">
        <f>IFERROR(_xll.qlIndexFixing(ONIndex1M,I572,TRUE,_xll.ohTrigger(RecalcTrigger,Trigger1M)),NA())</f>
        <v>8.0799249754903713E-4</v>
      </c>
      <c r="O572" s="44">
        <f>IFERROR(_xll.qlIndexFixing(ONIndex3M,I572,TRUE,_xll.ohTrigger(RecalcTrigger,Trigger3M)),NA())</f>
        <v>2.1968329734534109E-3</v>
      </c>
      <c r="P572" s="44">
        <f>IFERROR(_xll.qlIndexFixing(ONIndex6M,I572,TRUE,_xll.ohTrigger(RecalcTrigger,Trigger6M)),NA())</f>
        <v>3.506224633831323E-3</v>
      </c>
      <c r="Q572" s="183">
        <f>IFERROR(_xll.qlIndexFixing(ONIndex1Y,I572,TRUE,_xll.ohTrigger(RecalcTrigger,Trigger1Y)),NA())</f>
        <v>4.7892285871498075E-3</v>
      </c>
    </row>
    <row r="573" spans="2:17" x14ac:dyDescent="0.2">
      <c r="B573" s="39" t="s">
        <v>42</v>
      </c>
      <c r="D573" s="42">
        <f>_xll.qlCalendarAdvance(Calendar,$D572,B573,"f",FALSE)</f>
        <v>43454</v>
      </c>
      <c r="E573" s="177">
        <f>_xll.qlInterestRateIndexValueDate(IndexON,D573)</f>
        <v>43454</v>
      </c>
      <c r="F573" s="193">
        <f>IFERROR(_xll.qlIndexFixing(IndexON,D573,TRUE,_xll.ohTrigger(RecalcTrigger,TriggerON)),NA())</f>
        <v>8.9256461214048954E-4</v>
      </c>
      <c r="H573" s="42">
        <f>_xll.qlCalendarAdvance(Calendar,$H572,B573,"f",FALSE)</f>
        <v>43454</v>
      </c>
      <c r="I573" s="177">
        <f>_xll.qlInterestRateIndexValueDate(Index1M,$H573)</f>
        <v>43458</v>
      </c>
      <c r="J573" s="182">
        <f>IFERROR(_xll.qlIndexFixing(Index1M,$H573,TRUE,_xll.ohTrigger(RecalcTrigger,Trigger1M)),NA())</f>
        <v>1.0022057909680488E-3</v>
      </c>
      <c r="K573" s="44">
        <f>IFERROR(_xll.qlIndexFixing(Index3M,H573,TRUE,_xll.ohTrigger(RecalcTrigger,Trigger3M)),NA())</f>
        <v>2.7019439916837924E-3</v>
      </c>
      <c r="L573" s="44">
        <f>IFERROR(_xll.qlIndexFixing(Index6M,$H573,TRUE,_xll.ohTrigger(RecalcTrigger,Trigger6M)),NA())</f>
        <v>4.4423222925305964E-3</v>
      </c>
      <c r="M573" s="183">
        <f>IFERROR(_xll.qlIndexFixing(Index1Y,$H573,TRUE,_xll.ohTrigger(RecalcTrigger,Trigger1Y)),NA())</f>
        <v>6.5730565534564273E-3</v>
      </c>
      <c r="N573" s="182">
        <f>IFERROR(_xll.qlIndexFixing(ONIndex1M,I573,TRUE,_xll.ohTrigger(RecalcTrigger,Trigger1M)),NA())</f>
        <v>9.047006261742041E-4</v>
      </c>
      <c r="O573" s="44">
        <f>IFERROR(_xll.qlIndexFixing(ONIndex3M,I573,TRUE,_xll.ohTrigger(RecalcTrigger,Trigger3M)),NA())</f>
        <v>2.2969323388633001E-3</v>
      </c>
      <c r="P573" s="44">
        <f>IFERROR(_xll.qlIndexFixing(ONIndex6M,I573,TRUE,_xll.ohTrigger(RecalcTrigger,Trigger6M)),NA())</f>
        <v>3.6021189573265389E-3</v>
      </c>
      <c r="Q573" s="183">
        <f>IFERROR(_xll.qlIndexFixing(ONIndex1Y,I573,TRUE,_xll.ohTrigger(RecalcTrigger,Trigger1Y)),NA())</f>
        <v>4.8808769877517477E-3</v>
      </c>
    </row>
    <row r="574" spans="2:17" x14ac:dyDescent="0.2">
      <c r="B574" s="39" t="s">
        <v>42</v>
      </c>
      <c r="D574" s="42">
        <f>_xll.qlCalendarAdvance(Calendar,$D573,B574,"f",FALSE)</f>
        <v>43461</v>
      </c>
      <c r="E574" s="177">
        <f>_xll.qlInterestRateIndexValueDate(IndexON,D574)</f>
        <v>43461</v>
      </c>
      <c r="F574" s="193">
        <f>IFERROR(_xll.qlIndexFixing(IndexON,D574,TRUE,_xll.ohTrigger(RecalcTrigger,TriggerON)),NA())</f>
        <v>9.6344968435246869E-4</v>
      </c>
      <c r="H574" s="42">
        <f>_xll.qlCalendarAdvance(Calendar,$H573,B574,"f",FALSE)</f>
        <v>43461</v>
      </c>
      <c r="I574" s="177">
        <f>_xll.qlInterestRateIndexValueDate(Index1M,$H574)</f>
        <v>43465</v>
      </c>
      <c r="J574" s="182">
        <f>IFERROR(_xll.qlIndexFixing(Index1M,$H574,TRUE,_xll.ohTrigger(RecalcTrigger,Trigger1M)),NA())</f>
        <v>1.0705961173430195E-3</v>
      </c>
      <c r="K574" s="44">
        <f>IFERROR(_xll.qlIndexFixing(Index3M,H574,TRUE,_xll.ohTrigger(RecalcTrigger,Trigger3M)),NA())</f>
        <v>2.757620391244235E-3</v>
      </c>
      <c r="L574" s="44">
        <f>IFERROR(_xll.qlIndexFixing(Index6M,$H574,TRUE,_xll.ohTrigger(RecalcTrigger,Trigger6M)),NA())</f>
        <v>4.496290813925074E-3</v>
      </c>
      <c r="M574" s="183">
        <f>IFERROR(_xll.qlIndexFixing(Index1Y,$H574,TRUE,_xll.ohTrigger(RecalcTrigger,Trigger1Y)),NA())</f>
        <v>6.6397908466825683E-3</v>
      </c>
      <c r="N574" s="182">
        <f>IFERROR(_xll.qlIndexFixing(ONIndex1M,I574,TRUE,_xll.ohTrigger(RecalcTrigger,Trigger1M)),NA())</f>
        <v>9.5326022899300256E-4</v>
      </c>
      <c r="O574" s="44">
        <f>IFERROR(_xll.qlIndexFixing(ONIndex3M,I574,TRUE,_xll.ohTrigger(RecalcTrigger,Trigger3M)),NA())</f>
        <v>2.3470906633438204E-3</v>
      </c>
      <c r="P574" s="44">
        <f>IFERROR(_xll.qlIndexFixing(ONIndex6M,I574,TRUE,_xll.ohTrigger(RecalcTrigger,Trigger6M)),NA())</f>
        <v>3.6501528648447135E-3</v>
      </c>
      <c r="Q574" s="183">
        <f>IFERROR(_xll.qlIndexFixing(ONIndex1Y,I574,TRUE,_xll.ohTrigger(RecalcTrigger,Trigger1Y)),NA())</f>
        <v>4.926738425705679E-3</v>
      </c>
    </row>
    <row r="575" spans="2:17" x14ac:dyDescent="0.2">
      <c r="B575" s="39" t="s">
        <v>42</v>
      </c>
      <c r="D575" s="42">
        <f>_xll.qlCalendarAdvance(Calendar,$D574,B575,"f",FALSE)</f>
        <v>43468</v>
      </c>
      <c r="E575" s="177">
        <f>_xll.qlInterestRateIndexValueDate(IndexON,D575)</f>
        <v>43468</v>
      </c>
      <c r="F575" s="193">
        <f>IFERROR(_xll.qlIndexFixing(IndexON,D575,TRUE,_xll.ohTrigger(RecalcTrigger,TriggerON)),NA())</f>
        <v>1.0344918233240463E-3</v>
      </c>
      <c r="H575" s="42">
        <f>_xll.qlCalendarAdvance(Calendar,$H574,B575,"f",FALSE)</f>
        <v>43468</v>
      </c>
      <c r="I575" s="177">
        <f>_xll.qlInterestRateIndexValueDate(Index1M,$H575)</f>
        <v>43472</v>
      </c>
      <c r="J575" s="182">
        <f>IFERROR(_xll.qlIndexFixing(Index1M,$H575,TRUE,_xll.ohTrigger(RecalcTrigger,Trigger1M)),NA())</f>
        <v>1.1392314346049225E-3</v>
      </c>
      <c r="K575" s="44">
        <f>IFERROR(_xll.qlIndexFixing(Index3M,H575,TRUE,_xll.ohTrigger(RecalcTrigger,Trigger3M)),NA())</f>
        <v>2.8439676547195683E-3</v>
      </c>
      <c r="L575" s="44">
        <f>IFERROR(_xll.qlIndexFixing(Index6M,$H575,TRUE,_xll.ohTrigger(RecalcTrigger,Trigger6M)),NA())</f>
        <v>4.580213223011078E-3</v>
      </c>
      <c r="M575" s="183">
        <f>IFERROR(_xll.qlIndexFixing(Index1Y,$H575,TRUE,_xll.ohTrigger(RecalcTrigger,Trigger1Y)),NA())</f>
        <v>6.706553659675641E-3</v>
      </c>
      <c r="N575" s="182">
        <f>IFERROR(_xll.qlIndexFixing(ONIndex1M,I575,TRUE,_xll.ohTrigger(RecalcTrigger,Trigger1M)),NA())</f>
        <v>1.0117117253560792E-3</v>
      </c>
      <c r="O575" s="44">
        <f>IFERROR(_xll.qlIndexFixing(ONIndex3M,I575,TRUE,_xll.ohTrigger(RecalcTrigger,Trigger3M)),NA())</f>
        <v>2.4074042497090886E-3</v>
      </c>
      <c r="P575" s="44">
        <f>IFERROR(_xll.qlIndexFixing(ONIndex6M,I575,TRUE,_xll.ohTrigger(RecalcTrigger,Trigger6M)),NA())</f>
        <v>3.7079599091160986E-3</v>
      </c>
      <c r="Q575" s="183">
        <f>IFERROR(_xll.qlIndexFixing(ONIndex1Y,I575,TRUE,_xll.ohTrigger(RecalcTrigger,Trigger1Y)),NA())</f>
        <v>4.9819746398682696E-3</v>
      </c>
    </row>
    <row r="576" spans="2:17" x14ac:dyDescent="0.2">
      <c r="B576" s="39" t="s">
        <v>42</v>
      </c>
      <c r="D576" s="42">
        <f>_xll.qlCalendarAdvance(Calendar,$D575,B576,"f",FALSE)</f>
        <v>43475</v>
      </c>
      <c r="E576" s="177">
        <f>_xll.qlInterestRateIndexValueDate(IndexON,D576)</f>
        <v>43475</v>
      </c>
      <c r="F576" s="193">
        <f>IFERROR(_xll.qlIndexFixing(IndexON,D576,TRUE,_xll.ohTrigger(RecalcTrigger,TriggerON)),NA())</f>
        <v>1.1056766522354877E-3</v>
      </c>
      <c r="H576" s="42">
        <f>_xll.qlCalendarAdvance(Calendar,$H575,B576,"f",FALSE)</f>
        <v>43475</v>
      </c>
      <c r="I576" s="177">
        <f>_xll.qlInterestRateIndexValueDate(Index1M,$H576)</f>
        <v>43479</v>
      </c>
      <c r="J576" s="182">
        <f>IFERROR(_xll.qlIndexFixing(Index1M,$H576,TRUE,_xll.ohTrigger(RecalcTrigger,Trigger1M)),NA())</f>
        <v>1.2081025254017145E-3</v>
      </c>
      <c r="K576" s="44">
        <f>IFERROR(_xll.qlIndexFixing(Index3M,H576,TRUE,_xll.ohTrigger(RecalcTrigger,Trigger3M)),NA())</f>
        <v>2.9151069355786469E-3</v>
      </c>
      <c r="L576" s="44">
        <f>IFERROR(_xll.qlIndexFixing(Index6M,$H576,TRUE,_xll.ohTrigger(RecalcTrigger,Trigger6M)),NA())</f>
        <v>4.6492786397971586E-3</v>
      </c>
      <c r="M576" s="183">
        <f>IFERROR(_xll.qlIndexFixing(Index1Y,$H576,TRUE,_xll.ohTrigger(RecalcTrigger,Trigger1Y)),NA())</f>
        <v>6.7733379331717872E-3</v>
      </c>
      <c r="N576" s="182">
        <f>IFERROR(_xll.qlIndexFixing(ONIndex1M,I576,TRUE,_xll.ohTrigger(RecalcTrigger,Trigger1M)),NA())</f>
        <v>1.0801391768211488E-3</v>
      </c>
      <c r="O576" s="44">
        <f>IFERROR(_xll.qlIndexFixing(ONIndex3M,I576,TRUE,_xll.ohTrigger(RecalcTrigger,Trigger3M)),NA())</f>
        <v>2.4779057936719084E-3</v>
      </c>
      <c r="P576" s="44">
        <f>IFERROR(_xll.qlIndexFixing(ONIndex6M,I576,TRUE,_xll.ohTrigger(RecalcTrigger,Trigger6M)),NA())</f>
        <v>3.7755628405289343E-3</v>
      </c>
      <c r="Q576" s="183">
        <f>IFERROR(_xll.qlIndexFixing(ONIndex1Y,I576,TRUE,_xll.ohTrigger(RecalcTrigger,Trigger1Y)),NA())</f>
        <v>5.046579655845207E-3</v>
      </c>
    </row>
    <row r="577" spans="2:17" x14ac:dyDescent="0.2">
      <c r="B577" s="39" t="s">
        <v>42</v>
      </c>
      <c r="D577" s="42">
        <f>_xll.qlCalendarAdvance(Calendar,$D576,B577,"f",FALSE)</f>
        <v>43482</v>
      </c>
      <c r="E577" s="177">
        <f>_xll.qlInterestRateIndexValueDate(IndexON,D577)</f>
        <v>43482</v>
      </c>
      <c r="F577" s="193">
        <f>IFERROR(_xll.qlIndexFixing(IndexON,D577,TRUE,_xll.ohTrigger(RecalcTrigger,TriggerON)),NA())</f>
        <v>1.1769916843551442E-3</v>
      </c>
      <c r="H577" s="42">
        <f>_xll.qlCalendarAdvance(Calendar,$H576,B577,"f",FALSE)</f>
        <v>43482</v>
      </c>
      <c r="I577" s="177">
        <f>_xll.qlInterestRateIndexValueDate(Index1M,$H577)</f>
        <v>43486</v>
      </c>
      <c r="J577" s="182">
        <f>IFERROR(_xll.qlIndexFixing(Index1M,$H577,TRUE,_xll.ohTrigger(RecalcTrigger,Trigger1M)),NA())</f>
        <v>1.2772001721905377E-3</v>
      </c>
      <c r="K577" s="44">
        <f>IFERROR(_xll.qlIndexFixing(Index3M,H577,TRUE,_xll.ohTrigger(RecalcTrigger,Trigger3M)),NA())</f>
        <v>2.9914269305991968E-3</v>
      </c>
      <c r="L577" s="44">
        <f>IFERROR(_xll.qlIndexFixing(Index6M,$H577,TRUE,_xll.ohTrigger(RecalcTrigger,Trigger6M)),NA())</f>
        <v>4.7184135288336083E-3</v>
      </c>
      <c r="M577" s="183">
        <f>IFERROR(_xll.qlIndexFixing(Index1Y,$H577,TRUE,_xll.ohTrigger(RecalcTrigger,Trigger1Y)),NA())</f>
        <v>6.8401365888153508E-3</v>
      </c>
      <c r="N577" s="182">
        <f>IFERROR(_xll.qlIndexFixing(ONIndex1M,I577,TRUE,_xll.ohTrigger(RecalcTrigger,Trigger1M)),NA())</f>
        <v>1.1488098891376808E-3</v>
      </c>
      <c r="O577" s="44">
        <f>IFERROR(_xll.qlIndexFixing(ONIndex3M,I577,TRUE,_xll.ohTrigger(RecalcTrigger,Trigger3M)),NA())</f>
        <v>2.5485431405236625E-3</v>
      </c>
      <c r="P577" s="44">
        <f>IFERROR(_xll.qlIndexFixing(ONIndex6M,I577,TRUE,_xll.ohTrigger(RecalcTrigger,Trigger6M)),NA())</f>
        <v>3.8433320788300307E-3</v>
      </c>
      <c r="Q577" s="183">
        <f>IFERROR(_xll.qlIndexFixing(ONIndex1Y,I577,TRUE,_xll.ohTrigger(RecalcTrigger,Trigger1Y)),NA())</f>
        <v>5.111354152731451E-3</v>
      </c>
    </row>
    <row r="578" spans="2:17" x14ac:dyDescent="0.2">
      <c r="B578" s="39" t="s">
        <v>42</v>
      </c>
      <c r="D578" s="42">
        <f>_xll.qlCalendarAdvance(Calendar,$D577,B578,"f",FALSE)</f>
        <v>43489</v>
      </c>
      <c r="E578" s="177">
        <f>_xll.qlInterestRateIndexValueDate(IndexON,D578)</f>
        <v>43489</v>
      </c>
      <c r="F578" s="193">
        <f>IFERROR(_xll.qlIndexFixing(IndexON,D578,TRUE,_xll.ohTrigger(RecalcTrigger,TriggerON)),NA())</f>
        <v>1.2484244332711114E-3</v>
      </c>
      <c r="H578" s="42">
        <f>_xll.qlCalendarAdvance(Calendar,$H577,B578,"f",FALSE)</f>
        <v>43489</v>
      </c>
      <c r="I578" s="177">
        <f>_xll.qlInterestRateIndexValueDate(Index1M,$H578)</f>
        <v>43493</v>
      </c>
      <c r="J578" s="182">
        <f>IFERROR(_xll.qlIndexFixing(Index1M,$H578,TRUE,_xll.ohTrigger(RecalcTrigger,Trigger1M)),NA())</f>
        <v>1.3465151572119331E-3</v>
      </c>
      <c r="K578" s="44">
        <f>IFERROR(_xll.qlIndexFixing(Index3M,H578,TRUE,_xll.ohTrigger(RecalcTrigger,Trigger3M)),NA())</f>
        <v>3.0575861538545473E-3</v>
      </c>
      <c r="L578" s="44">
        <f>IFERROR(_xll.qlIndexFixing(Index6M,$H578,TRUE,_xll.ohTrigger(RecalcTrigger,Trigger6M)),NA())</f>
        <v>4.7876100171728598E-3</v>
      </c>
      <c r="M578" s="183">
        <f>IFERROR(_xll.qlIndexFixing(Index1Y,$H578,TRUE,_xll.ohTrigger(RecalcTrigger,Trigger1Y)),NA())</f>
        <v>6.9069425291514355E-3</v>
      </c>
      <c r="N578" s="182">
        <f>IFERROR(_xll.qlIndexFixing(ONIndex1M,I578,TRUE,_xll.ohTrigger(RecalcTrigger,Trigger1M)),NA())</f>
        <v>1.217714641601475E-3</v>
      </c>
      <c r="O578" s="44">
        <f>IFERROR(_xll.qlIndexFixing(ONIndex3M,I578,TRUE,_xll.ohTrigger(RecalcTrigger,Trigger3M)),NA())</f>
        <v>2.6193054454193287E-3</v>
      </c>
      <c r="P578" s="44">
        <f>IFERROR(_xll.qlIndexFixing(ONIndex6M,I578,TRUE,_xll.ohTrigger(RecalcTrigger,Trigger6M)),NA())</f>
        <v>3.9112597631074664E-3</v>
      </c>
      <c r="Q578" s="183">
        <f>IFERROR(_xll.qlIndexFixing(ONIndex1Y,I578,TRUE,_xll.ohTrigger(RecalcTrigger,Trigger1Y)),NA())</f>
        <v>5.1762920346032359E-3</v>
      </c>
    </row>
    <row r="579" spans="2:17" x14ac:dyDescent="0.2">
      <c r="B579" s="39" t="s">
        <v>42</v>
      </c>
      <c r="D579" s="42">
        <f>_xll.qlCalendarAdvance(Calendar,$D578,B579,"f",FALSE)</f>
        <v>43496</v>
      </c>
      <c r="E579" s="177">
        <f>_xll.qlInterestRateIndexValueDate(IndexON,D579)</f>
        <v>43496</v>
      </c>
      <c r="F579" s="193">
        <f>IFERROR(_xll.qlIndexFixing(IndexON,D579,TRUE,_xll.ohTrigger(RecalcTrigger,TriggerON)),NA())</f>
        <v>1.3199624122517406E-3</v>
      </c>
      <c r="H579" s="42">
        <f>_xll.qlCalendarAdvance(Calendar,$H578,B579,"f",FALSE)</f>
        <v>43496</v>
      </c>
      <c r="I579" s="177">
        <f>_xll.qlInterestRateIndexValueDate(Index1M,$H579)</f>
        <v>43500</v>
      </c>
      <c r="J579" s="182">
        <f>IFERROR(_xll.qlIndexFixing(Index1M,$H579,TRUE,_xll.ohTrigger(RecalcTrigger,Trigger1M)),NA())</f>
        <v>1.4010850453827217E-3</v>
      </c>
      <c r="K579" s="44">
        <f>IFERROR(_xll.qlIndexFixing(Index3M,H579,TRUE,_xll.ohTrigger(RecalcTrigger,Trigger3M)),NA())</f>
        <v>3.1289043920944087E-3</v>
      </c>
      <c r="L579" s="44">
        <f>IFERROR(_xll.qlIndexFixing(Index6M,$H579,TRUE,_xll.ohTrigger(RecalcTrigger,Trigger6M)),NA())</f>
        <v>4.8568602307723962E-3</v>
      </c>
      <c r="M579" s="183">
        <f>IFERROR(_xll.qlIndexFixing(Index1Y,$H579,TRUE,_xll.ohTrigger(RecalcTrigger,Trigger1Y)),NA())</f>
        <v>6.9737486376193298E-3</v>
      </c>
      <c r="N579" s="182">
        <f>IFERROR(_xll.qlIndexFixing(ONIndex1M,I579,TRUE,_xll.ohTrigger(RecalcTrigger,Trigger1M)),NA())</f>
        <v>1.2868442134283953E-3</v>
      </c>
      <c r="O579" s="44">
        <f>IFERROR(_xll.qlIndexFixing(ONIndex3M,I579,TRUE,_xll.ohTrigger(RecalcTrigger,Trigger3M)),NA())</f>
        <v>2.6901818640734376E-3</v>
      </c>
      <c r="P579" s="44">
        <f>IFERROR(_xll.qlIndexFixing(ONIndex6M,I579,TRUE,_xll.ohTrigger(RecalcTrigger,Trigger6M)),NA())</f>
        <v>3.9793380322894478E-3</v>
      </c>
      <c r="Q579" s="183">
        <f>IFERROR(_xll.qlIndexFixing(ONIndex1Y,I579,TRUE,_xll.ohTrigger(RecalcTrigger,Trigger1Y)),NA())</f>
        <v>5.2413872052969879E-3</v>
      </c>
    </row>
    <row r="580" spans="2:17" x14ac:dyDescent="0.2">
      <c r="B580" s="39" t="s">
        <v>42</v>
      </c>
      <c r="D580" s="42">
        <f>_xll.qlCalendarAdvance(Calendar,$D579,B580,"f",FALSE)</f>
        <v>43503</v>
      </c>
      <c r="E580" s="177">
        <f>_xll.qlInterestRateIndexValueDate(IndexON,D580)</f>
        <v>43503</v>
      </c>
      <c r="F580" s="193">
        <f>IFERROR(_xll.qlIndexFixing(IndexON,D580,TRUE,_xll.ohTrigger(RecalcTrigger,TriggerON)),NA())</f>
        <v>1.3915931348051913E-3</v>
      </c>
      <c r="H580" s="42">
        <f>_xll.qlCalendarAdvance(Calendar,$H579,B580,"f",FALSE)</f>
        <v>43503</v>
      </c>
      <c r="I580" s="177">
        <f>_xll.qlInterestRateIndexValueDate(Index1M,$H580)</f>
        <v>43507</v>
      </c>
      <c r="J580" s="182">
        <f>IFERROR(_xll.qlIndexFixing(Index1M,$H580,TRUE,_xll.ohTrigger(RecalcTrigger,Trigger1M)),NA())</f>
        <v>1.4707657609774089E-3</v>
      </c>
      <c r="K580" s="44">
        <f>IFERROR(_xll.qlIndexFixing(Index3M,H580,TRUE,_xll.ohTrigger(RecalcTrigger,Trigger3M)),NA())</f>
        <v>3.2002605823169251E-3</v>
      </c>
      <c r="L580" s="44">
        <f>IFERROR(_xll.qlIndexFixing(Index6M,$H580,TRUE,_xll.ohTrigger(RecalcTrigger,Trigger6M)),NA())</f>
        <v>4.9261562944943119E-3</v>
      </c>
      <c r="M580" s="183">
        <f>IFERROR(_xll.qlIndexFixing(Index1Y,$H580,TRUE,_xll.ohTrigger(RecalcTrigger,Trigger1Y)),NA())</f>
        <v>7.0405477785474742E-3</v>
      </c>
      <c r="N580" s="182">
        <f>IFERROR(_xll.qlIndexFixing(ONIndex1M,I580,TRUE,_xll.ohTrigger(RecalcTrigger,Trigger1M)),NA())</f>
        <v>1.3561893839941774E-3</v>
      </c>
      <c r="O580" s="44">
        <f>IFERROR(_xll.qlIndexFixing(ONIndex3M,I580,TRUE,_xll.ohTrigger(RecalcTrigger,Trigger3M)),NA())</f>
        <v>2.7611615517209032E-3</v>
      </c>
      <c r="P580" s="44">
        <f>IFERROR(_xll.qlIndexFixing(ONIndex6M,I580,TRUE,_xll.ohTrigger(RecalcTrigger,Trigger6M)),NA())</f>
        <v>4.0475590252242455E-3</v>
      </c>
      <c r="Q580" s="183">
        <f>IFERROR(_xll.qlIndexFixing(ONIndex1Y,I580,TRUE,_xll.ohTrigger(RecalcTrigger,Trigger1Y)),NA())</f>
        <v>5.3066335688090049E-3</v>
      </c>
    </row>
    <row r="581" spans="2:17" x14ac:dyDescent="0.2">
      <c r="B581" s="39" t="s">
        <v>42</v>
      </c>
      <c r="D581" s="42">
        <f>_xll.qlCalendarAdvance(Calendar,$D580,B581,"f",FALSE)</f>
        <v>43510</v>
      </c>
      <c r="E581" s="177">
        <f>_xll.qlInterestRateIndexValueDate(IndexON,D581)</f>
        <v>43510</v>
      </c>
      <c r="F581" s="193">
        <f>IFERROR(_xll.qlIndexFixing(IndexON,D581,TRUE,_xll.ohTrigger(RecalcTrigger,TriggerON)),NA())</f>
        <v>1.4633041141998149E-3</v>
      </c>
      <c r="H581" s="42">
        <f>_xll.qlCalendarAdvance(Calendar,$H580,B581,"f",FALSE)</f>
        <v>43510</v>
      </c>
      <c r="I581" s="177">
        <f>_xll.qlInterestRateIndexValueDate(Index1M,$H581)</f>
        <v>43514</v>
      </c>
      <c r="J581" s="182">
        <f>IFERROR(_xll.qlIndexFixing(Index1M,$H581,TRUE,_xll.ohTrigger(RecalcTrigger,Trigger1M)),NA())</f>
        <v>1.5406380927778557E-3</v>
      </c>
      <c r="K581" s="44">
        <f>IFERROR(_xll.qlIndexFixing(Index3M,H581,TRUE,_xll.ohTrigger(RecalcTrigger,Trigger3M)),NA())</f>
        <v>3.2716438729817714E-3</v>
      </c>
      <c r="L581" s="44">
        <f>IFERROR(_xll.qlIndexFixing(Index6M,$H581,TRUE,_xll.ohTrigger(RecalcTrigger,Trigger6M)),NA())</f>
        <v>4.9954903321022424E-3</v>
      </c>
      <c r="M581" s="183">
        <f>IFERROR(_xll.qlIndexFixing(Index1Y,$H581,TRUE,_xll.ohTrigger(RecalcTrigger,Trigger1Y)),NA())</f>
        <v>7.1073327971471053E-3</v>
      </c>
      <c r="N581" s="182">
        <f>IFERROR(_xll.qlIndexFixing(ONIndex1M,I581,TRUE,_xll.ohTrigger(RecalcTrigger,Trigger1M)),NA())</f>
        <v>1.4257409329943016E-3</v>
      </c>
      <c r="O581" s="44">
        <f>IFERROR(_xll.qlIndexFixing(ONIndex3M,I581,TRUE,_xll.ohTrigger(RecalcTrigger,Trigger3M)),NA())</f>
        <v>2.8322336639163836E-3</v>
      </c>
      <c r="P581" s="44">
        <f>IFERROR(_xll.qlIndexFixing(ONIndex6M,I581,TRUE,_xll.ohTrigger(RecalcTrigger,Trigger6M)),NA())</f>
        <v>4.1159148812397461E-3</v>
      </c>
      <c r="Q581" s="183">
        <f>IFERROR(_xll.qlIndexFixing(ONIndex1Y,I581,TRUE,_xll.ohTrigger(RecalcTrigger,Trigger1Y)),NA())</f>
        <v>5.3720250292155214E-3</v>
      </c>
    </row>
    <row r="582" spans="2:17" x14ac:dyDescent="0.2">
      <c r="B582" s="39" t="s">
        <v>42</v>
      </c>
      <c r="D582" s="42">
        <f>_xll.qlCalendarAdvance(Calendar,$D581,B582,"f",FALSE)</f>
        <v>43517</v>
      </c>
      <c r="E582" s="177">
        <f>_xll.qlInterestRateIndexValueDate(IndexON,D582)</f>
        <v>43517</v>
      </c>
      <c r="F582" s="193">
        <f>IFERROR(_xll.qlIndexFixing(IndexON,D582,TRUE,_xll.ohTrigger(RecalcTrigger,TriggerON)),NA())</f>
        <v>1.5350828639437708E-3</v>
      </c>
      <c r="H582" s="42">
        <f>_xll.qlCalendarAdvance(Calendar,$H581,B582,"f",FALSE)</f>
        <v>43517</v>
      </c>
      <c r="I582" s="177">
        <f>_xll.qlInterestRateIndexValueDate(Index1M,$H582)</f>
        <v>43521</v>
      </c>
      <c r="J582" s="182">
        <f>IFERROR(_xll.qlIndexFixing(Index1M,$H582,TRUE,_xll.ohTrigger(RecalcTrigger,Trigger1M)),NA())</f>
        <v>1.6106928220240211E-3</v>
      </c>
      <c r="K582" s="44">
        <f>IFERROR(_xll.qlIndexFixing(Index3M,H582,TRUE,_xll.ohTrigger(RecalcTrigger,Trigger3M)),NA())</f>
        <v>3.3430434117677076E-3</v>
      </c>
      <c r="L582" s="44">
        <f>IFERROR(_xll.qlIndexFixing(Index6M,$H582,TRUE,_xll.ohTrigger(RecalcTrigger,Trigger6M)),NA())</f>
        <v>5.0648544662604787E-3</v>
      </c>
      <c r="M582" s="183">
        <f>IFERROR(_xll.qlIndexFixing(Index1Y,$H582,TRUE,_xll.ohTrigger(RecalcTrigger,Trigger1Y)),NA())</f>
        <v>7.1740965195065684E-3</v>
      </c>
      <c r="N582" s="182">
        <f>IFERROR(_xll.qlIndexFixing(ONIndex1M,I582,TRUE,_xll.ohTrigger(RecalcTrigger,Trigger1M)),NA())</f>
        <v>1.4954896393248873E-3</v>
      </c>
      <c r="O582" s="44">
        <f>IFERROR(_xll.qlIndexFixing(ONIndex3M,I582,TRUE,_xll.ohTrigger(RecalcTrigger,Trigger3M)),NA())</f>
        <v>2.9033873559747292E-3</v>
      </c>
      <c r="P582" s="44">
        <f>IFERROR(_xll.qlIndexFixing(ONIndex6M,I582,TRUE,_xll.ohTrigger(RecalcTrigger,Trigger6M)),NA())</f>
        <v>4.184397738944412E-3</v>
      </c>
      <c r="Q582" s="183">
        <f>IFERROR(_xll.qlIndexFixing(ONIndex1Y,I582,TRUE,_xll.ohTrigger(RecalcTrigger,Trigger1Y)),NA())</f>
        <v>5.4375554903529633E-3</v>
      </c>
    </row>
    <row r="583" spans="2:17" x14ac:dyDescent="0.2">
      <c r="B583" s="39" t="s">
        <v>42</v>
      </c>
      <c r="D583" s="42">
        <f>_xll.qlCalendarAdvance(Calendar,$D582,B583,"f",FALSE)</f>
        <v>43524</v>
      </c>
      <c r="E583" s="177">
        <f>_xll.qlInterestRateIndexValueDate(IndexON,D583)</f>
        <v>43524</v>
      </c>
      <c r="F583" s="193">
        <f>IFERROR(_xll.qlIndexFixing(IndexON,D583,TRUE,_xll.ohTrigger(RecalcTrigger,TriggerON)),NA())</f>
        <v>1.6069168974652825E-3</v>
      </c>
      <c r="H583" s="42">
        <f>_xll.qlCalendarAdvance(Calendar,$H582,B583,"f",FALSE)</f>
        <v>43524</v>
      </c>
      <c r="I583" s="177">
        <f>_xll.qlInterestRateIndexValueDate(Index1M,$H583)</f>
        <v>43528</v>
      </c>
      <c r="J583" s="182">
        <f>IFERROR(_xll.qlIndexFixing(Index1M,$H583,TRUE,_xll.ohTrigger(RecalcTrigger,Trigger1M)),NA())</f>
        <v>1.6960275198276268E-3</v>
      </c>
      <c r="K583" s="44">
        <f>IFERROR(_xll.qlIndexFixing(Index3M,H583,TRUE,_xll.ohTrigger(RecalcTrigger,Trigger3M)),NA())</f>
        <v>3.4195636832513444E-3</v>
      </c>
      <c r="L583" s="44">
        <f>IFERROR(_xll.qlIndexFixing(Index6M,$H583,TRUE,_xll.ohTrigger(RecalcTrigger,Trigger6M)),NA())</f>
        <v>5.1442346653914365E-3</v>
      </c>
      <c r="M583" s="183">
        <f>IFERROR(_xll.qlIndexFixing(Index1Y,$H583,TRUE,_xll.ohTrigger(RecalcTrigger,Trigger1Y)),NA())</f>
        <v>7.2456478533591056E-3</v>
      </c>
      <c r="N583" s="182">
        <f>IFERROR(_xll.qlIndexFixing(ONIndex1M,I583,TRUE,_xll.ohTrigger(RecalcTrigger,Trigger1M)),NA())</f>
        <v>1.5654262826814147E-3</v>
      </c>
      <c r="O583" s="44">
        <f>IFERROR(_xll.qlIndexFixing(ONIndex3M,I583,TRUE,_xll.ohTrigger(RecalcTrigger,Trigger3M)),NA())</f>
        <v>2.9746117832107899E-3</v>
      </c>
      <c r="P583" s="44">
        <f>IFERROR(_xll.qlIndexFixing(ONIndex6M,I583,TRUE,_xll.ohTrigger(RecalcTrigger,Trigger6M)),NA())</f>
        <v>4.2529997375062578E-3</v>
      </c>
      <c r="Q583" s="183">
        <f>IFERROR(_xll.qlIndexFixing(ONIndex1Y,I583,TRUE,_xll.ohTrigger(RecalcTrigger,Trigger1Y)),NA())</f>
        <v>5.5032188562176287E-3</v>
      </c>
    </row>
    <row r="584" spans="2:17" x14ac:dyDescent="0.2">
      <c r="B584" s="39" t="s">
        <v>42</v>
      </c>
      <c r="D584" s="42">
        <f>_xll.qlCalendarAdvance(Calendar,$D583,B584,"f",FALSE)</f>
        <v>43531</v>
      </c>
      <c r="E584" s="177">
        <f>_xll.qlInterestRateIndexValueDate(IndexON,D584)</f>
        <v>43531</v>
      </c>
      <c r="F584" s="193">
        <f>IFERROR(_xll.qlIndexFixing(IndexON,D584,TRUE,_xll.ohTrigger(RecalcTrigger,TriggerON)),NA())</f>
        <v>1.6787937281126375E-3</v>
      </c>
      <c r="H584" s="42">
        <f>_xll.qlCalendarAdvance(Calendar,$H583,B584,"f",FALSE)</f>
        <v>43531</v>
      </c>
      <c r="I584" s="177">
        <f>_xll.qlInterestRateIndexValueDate(Index1M,$H584)</f>
        <v>43535</v>
      </c>
      <c r="J584" s="182">
        <f>IFERROR(_xll.qlIndexFixing(Index1M,$H584,TRUE,_xll.ohTrigger(RecalcTrigger,Trigger1M)),NA())</f>
        <v>1.766452949684461E-3</v>
      </c>
      <c r="K584" s="44">
        <f>IFERROR(_xll.qlIndexFixing(Index3M,H584,TRUE,_xll.ohTrigger(RecalcTrigger,Trigger3M)),NA())</f>
        <v>3.4909613488241244E-3</v>
      </c>
      <c r="L584" s="44">
        <f>IFERROR(_xll.qlIndexFixing(Index6M,$H584,TRUE,_xll.ohTrigger(RecalcTrigger,Trigger6M)),NA())</f>
        <v>5.2136338496442201E-3</v>
      </c>
      <c r="M584" s="183">
        <f>IFERROR(_xll.qlIndexFixing(Index1Y,$H584,TRUE,_xll.ohTrigger(RecalcTrigger,Trigger1Y)),NA())</f>
        <v>7.3123414746931233E-3</v>
      </c>
      <c r="N584" s="182">
        <f>IFERROR(_xll.qlIndexFixing(ONIndex1M,I584,TRUE,_xll.ohTrigger(RecalcTrigger,Trigger1M)),NA())</f>
        <v>1.6355416421998115E-3</v>
      </c>
      <c r="O584" s="44">
        <f>IFERROR(_xll.qlIndexFixing(ONIndex3M,I584,TRUE,_xll.ohTrigger(RecalcTrigger,Trigger3M)),NA())</f>
        <v>3.045896101099288E-3</v>
      </c>
      <c r="P584" s="44">
        <f>IFERROR(_xll.qlIndexFixing(ONIndex6M,I584,TRUE,_xll.ohTrigger(RecalcTrigger,Trigger6M)),NA())</f>
        <v>4.3217130156936179E-3</v>
      </c>
      <c r="Q584" s="183">
        <f>IFERROR(_xll.qlIndexFixing(ONIndex1Y,I584,TRUE,_xll.ohTrigger(RecalcTrigger,Trigger1Y)),NA())</f>
        <v>5.5690090309656881E-3</v>
      </c>
    </row>
    <row r="585" spans="2:17" x14ac:dyDescent="0.2">
      <c r="B585" s="39" t="s">
        <v>42</v>
      </c>
      <c r="D585" s="42">
        <f>_xll.qlCalendarAdvance(Calendar,$D584,B585,"f",FALSE)</f>
        <v>43538</v>
      </c>
      <c r="E585" s="177">
        <f>_xll.qlInterestRateIndexValueDate(IndexON,D585)</f>
        <v>43538</v>
      </c>
      <c r="F585" s="193">
        <f>IFERROR(_xll.qlIndexFixing(IndexON,D585,TRUE,_xll.ohTrigger(RecalcTrigger,TriggerON)),NA())</f>
        <v>1.7507008690742509E-3</v>
      </c>
      <c r="H585" s="42">
        <f>_xll.qlCalendarAdvance(Calendar,$H584,B585,"f",FALSE)</f>
        <v>43538</v>
      </c>
      <c r="I585" s="177">
        <f>_xll.qlInterestRateIndexValueDate(Index1M,$H585)</f>
        <v>43542</v>
      </c>
      <c r="J585" s="182">
        <f>IFERROR(_xll.qlIndexFixing(Index1M,$H585,TRUE,_xll.ohTrigger(RecalcTrigger,Trigger1M)),NA())</f>
        <v>1.8370311875913795E-3</v>
      </c>
      <c r="K585" s="44">
        <f>IFERROR(_xll.qlIndexFixing(Index3M,H585,TRUE,_xll.ohTrigger(RecalcTrigger,Trigger3M)),NA())</f>
        <v>3.5623419394111315E-3</v>
      </c>
      <c r="L585" s="44">
        <f>IFERROR(_xll.qlIndexFixing(Index6M,$H585,TRUE,_xll.ohTrigger(RecalcTrigger,Trigger6M)),NA())</f>
        <v>5.2830383924323586E-3</v>
      </c>
      <c r="M585" s="183">
        <f>IFERROR(_xll.qlIndexFixing(Index1Y,$H585,TRUE,_xll.ohTrigger(RecalcTrigger,Trigger1Y)),NA())</f>
        <v>7.3789916094953879E-3</v>
      </c>
      <c r="N585" s="182">
        <f>IFERROR(_xll.qlIndexFixing(ONIndex1M,I585,TRUE,_xll.ohTrigger(RecalcTrigger,Trigger1M)),NA())</f>
        <v>1.7058264973357495E-3</v>
      </c>
      <c r="O585" s="44">
        <f>IFERROR(_xll.qlIndexFixing(ONIndex3M,I585,TRUE,_xll.ohTrigger(RecalcTrigger,Trigger3M)),NA())</f>
        <v>3.1172294650350096E-3</v>
      </c>
      <c r="P585" s="44">
        <f>IFERROR(_xll.qlIndexFixing(ONIndex6M,I585,TRUE,_xll.ohTrigger(RecalcTrigger,Trigger6M)),NA())</f>
        <v>4.3905297126745069E-3</v>
      </c>
      <c r="Q585" s="183">
        <f>IFERROR(_xll.qlIndexFixing(ONIndex1Y,I585,TRUE,_xll.ohTrigger(RecalcTrigger,Trigger1Y)),NA())</f>
        <v>5.6349199182736953E-3</v>
      </c>
    </row>
    <row r="586" spans="2:17" x14ac:dyDescent="0.2">
      <c r="B586" s="39" t="s">
        <v>42</v>
      </c>
      <c r="D586" s="42">
        <f>_xll.qlCalendarAdvance(Calendar,$D585,B586,"f",FALSE)</f>
        <v>43545</v>
      </c>
      <c r="E586" s="177">
        <f>_xll.qlInterestRateIndexValueDate(IndexON,D586)</f>
        <v>43545</v>
      </c>
      <c r="F586" s="193">
        <f>IFERROR(_xll.qlIndexFixing(IndexON,D586,TRUE,_xll.ohTrigger(RecalcTrigger,TriggerON)),NA())</f>
        <v>1.8226258338582824E-3</v>
      </c>
      <c r="H586" s="42">
        <f>_xll.qlCalendarAdvance(Calendar,$H585,B586,"f",FALSE)</f>
        <v>43545</v>
      </c>
      <c r="I586" s="177">
        <f>_xll.qlInterestRateIndexValueDate(Index1M,$H586)</f>
        <v>43549</v>
      </c>
      <c r="J586" s="182">
        <f>IFERROR(_xll.qlIndexFixing(Index1M,$H586,TRUE,_xll.ohTrigger(RecalcTrigger,Trigger1M)),NA())</f>
        <v>1.9077530140922162E-3</v>
      </c>
      <c r="K586" s="44">
        <f>IFERROR(_xll.qlIndexFixing(Index3M,H586,TRUE,_xll.ohTrigger(RecalcTrigger,Trigger3M)),NA())</f>
        <v>3.6336945993829264E-3</v>
      </c>
      <c r="L586" s="44">
        <f>IFERROR(_xll.qlIndexFixing(Index6M,$H586,TRUE,_xll.ohTrigger(RecalcTrigger,Trigger6M)),NA())</f>
        <v>5.3524404116252504E-3</v>
      </c>
      <c r="M586" s="183">
        <f>IFERROR(_xll.qlIndexFixing(Index1Y,$H586,TRUE,_xll.ohTrigger(RecalcTrigger,Trigger1Y)),NA())</f>
        <v>7.4455910075580337E-3</v>
      </c>
      <c r="N586" s="182">
        <f>IFERROR(_xll.qlIndexFixing(ONIndex1M,I586,TRUE,_xll.ohTrigger(RecalcTrigger,Trigger1M)),NA())</f>
        <v>1.7762716275449009E-3</v>
      </c>
      <c r="O586" s="44">
        <f>IFERROR(_xll.qlIndexFixing(ONIndex3M,I586,TRUE,_xll.ohTrigger(RecalcTrigger,Trigger3M)),NA())</f>
        <v>3.1886010302528689E-3</v>
      </c>
      <c r="P586" s="44">
        <f>IFERROR(_xll.qlIndexFixing(ONIndex6M,I586,TRUE,_xll.ohTrigger(RecalcTrigger,Trigger6M)),NA())</f>
        <v>4.4594419672172592E-3</v>
      </c>
      <c r="Q586" s="183">
        <f>IFERROR(_xll.qlIndexFixing(ONIndex1Y,I586,TRUE,_xll.ohTrigger(RecalcTrigger,Trigger1Y)),NA())</f>
        <v>5.7009454222178846E-3</v>
      </c>
    </row>
    <row r="587" spans="2:17" x14ac:dyDescent="0.2">
      <c r="B587" s="39" t="s">
        <v>42</v>
      </c>
      <c r="D587" s="42">
        <f>_xll.qlCalendarAdvance(Calendar,$D586,B587,"f",FALSE)</f>
        <v>43552</v>
      </c>
      <c r="E587" s="177">
        <f>_xll.qlInterestRateIndexValueDate(IndexON,D587)</f>
        <v>43552</v>
      </c>
      <c r="F587" s="193">
        <f>IFERROR(_xll.qlIndexFixing(IndexON,D587,TRUE,_xll.ohTrigger(RecalcTrigger,TriggerON)),NA())</f>
        <v>1.8945561357330831E-3</v>
      </c>
      <c r="H587" s="42">
        <f>_xll.qlCalendarAdvance(Calendar,$H586,B587,"f",FALSE)</f>
        <v>43552</v>
      </c>
      <c r="I587" s="177">
        <f>_xll.qlInterestRateIndexValueDate(Index1M,$H587)</f>
        <v>43556</v>
      </c>
      <c r="J587" s="182">
        <f>IFERROR(_xll.qlIndexFixing(Index1M,$H587,TRUE,_xll.ohTrigger(RecalcTrigger,Trigger1M)),NA())</f>
        <v>1.9786092095142038E-3</v>
      </c>
      <c r="K587" s="44">
        <f>IFERROR(_xll.qlIndexFixing(Index3M,H587,TRUE,_xll.ohTrigger(RecalcTrigger,Trigger3M)),NA())</f>
        <v>3.6999049414711228E-3</v>
      </c>
      <c r="L587" s="44">
        <f>IFERROR(_xll.qlIndexFixing(Index6M,$H587,TRUE,_xll.ohTrigger(RecalcTrigger,Trigger6M)),NA())</f>
        <v>5.4168415757916595E-3</v>
      </c>
      <c r="M587" s="183">
        <f>IFERROR(_xll.qlIndexFixing(Index1Y,$H587,TRUE,_xll.ohTrigger(RecalcTrigger,Trigger1Y)),NA())</f>
        <v>7.5121323995754668E-3</v>
      </c>
      <c r="N587" s="182">
        <f>IFERROR(_xll.qlIndexFixing(ONIndex1M,I587,TRUE,_xll.ohTrigger(RecalcTrigger,Trigger1M)),NA())</f>
        <v>1.846867811803321E-3</v>
      </c>
      <c r="O587" s="44">
        <f>IFERROR(_xll.qlIndexFixing(ONIndex3M,I587,TRUE,_xll.ohTrigger(RecalcTrigger,Trigger3M)),NA())</f>
        <v>3.2599999520677159E-3</v>
      </c>
      <c r="P587" s="44">
        <f>IFERROR(_xll.qlIndexFixing(ONIndex6M,I587,TRUE,_xll.ohTrigger(RecalcTrigger,Trigger6M)),NA())</f>
        <v>4.5284419182500812E-3</v>
      </c>
      <c r="Q587" s="183">
        <f>IFERROR(_xll.qlIndexFixing(ONIndex1Y,I587,TRUE,_xll.ohTrigger(RecalcTrigger,Trigger1Y)),NA())</f>
        <v>5.7670794467945541E-3</v>
      </c>
    </row>
    <row r="588" spans="2:17" x14ac:dyDescent="0.2">
      <c r="B588" s="39" t="s">
        <v>42</v>
      </c>
      <c r="D588" s="42">
        <f>_xll.qlCalendarAdvance(Calendar,$D587,B588,"f",FALSE)</f>
        <v>43559</v>
      </c>
      <c r="E588" s="177">
        <f>_xll.qlInterestRateIndexValueDate(IndexON,D588)</f>
        <v>43559</v>
      </c>
      <c r="F588" s="193">
        <f>IFERROR(_xll.qlIndexFixing(IndexON,D588,TRUE,_xll.ohTrigger(RecalcTrigger,TriggerON)),NA())</f>
        <v>1.9664792881268767E-3</v>
      </c>
      <c r="H588" s="42">
        <f>_xll.qlCalendarAdvance(Calendar,$H587,B588,"f",FALSE)</f>
        <v>43559</v>
      </c>
      <c r="I588" s="177">
        <f>_xll.qlInterestRateIndexValueDate(Index1M,$H588)</f>
        <v>43563</v>
      </c>
      <c r="J588" s="182">
        <f>IFERROR(_xll.qlIndexFixing(Index1M,$H588,TRUE,_xll.ohTrigger(RecalcTrigger,Trigger1M)),NA())</f>
        <v>2.0445046739538952E-3</v>
      </c>
      <c r="K588" s="44">
        <f>IFERROR(_xll.qlIndexFixing(Index3M,H588,TRUE,_xll.ohTrigger(RecalcTrigger,Trigger3M)),NA())</f>
        <v>3.7711740264018685E-3</v>
      </c>
      <c r="L588" s="44">
        <f>IFERROR(_xll.qlIndexFixing(Index6M,$H588,TRUE,_xll.ohTrigger(RecalcTrigger,Trigger6M)),NA())</f>
        <v>5.4862178761468988E-3</v>
      </c>
      <c r="M588" s="183">
        <f>IFERROR(_xll.qlIndexFixing(Index1Y,$H588,TRUE,_xll.ohTrigger(RecalcTrigger,Trigger1Y)),NA())</f>
        <v>7.578608497143053E-3</v>
      </c>
      <c r="N588" s="182">
        <f>IFERROR(_xll.qlIndexFixing(ONIndex1M,I588,TRUE,_xll.ohTrigger(RecalcTrigger,Trigger1M)),NA())</f>
        <v>1.9176058298064902E-3</v>
      </c>
      <c r="O588" s="44">
        <f>IFERROR(_xll.qlIndexFixing(ONIndex3M,I588,TRUE,_xll.ohTrigger(RecalcTrigger,Trigger3M)),NA())</f>
        <v>3.3314153860342088E-3</v>
      </c>
      <c r="P588" s="44">
        <f>IFERROR(_xll.qlIndexFixing(ONIndex6M,I588,TRUE,_xll.ohTrigger(RecalcTrigger,Trigger6M)),NA())</f>
        <v>4.5975217049409878E-3</v>
      </c>
      <c r="Q588" s="183">
        <f>IFERROR(_xll.qlIndexFixing(ONIndex1Y,I588,TRUE,_xll.ohTrigger(RecalcTrigger,Trigger1Y)),NA())</f>
        <v>5.8333158959200659E-3</v>
      </c>
    </row>
    <row r="589" spans="2:17" x14ac:dyDescent="0.2">
      <c r="B589" s="39" t="s">
        <v>42</v>
      </c>
      <c r="D589" s="42">
        <f>_xll.qlCalendarAdvance(Calendar,$D588,B589,"f",FALSE)</f>
        <v>43566</v>
      </c>
      <c r="E589" s="177">
        <f>_xll.qlInterestRateIndexValueDate(IndexON,D589)</f>
        <v>43566</v>
      </c>
      <c r="F589" s="193">
        <f>IFERROR(_xll.qlIndexFixing(IndexON,D589,TRUE,_xll.ohTrigger(RecalcTrigger,TriggerON)),NA())</f>
        <v>2.0383828042280783E-3</v>
      </c>
      <c r="H589" s="42">
        <f>_xll.qlCalendarAdvance(Calendar,$H588,B589,"f",FALSE)</f>
        <v>43566</v>
      </c>
      <c r="I589" s="177">
        <f>_xll.qlInterestRateIndexValueDate(Index1M,$H589)</f>
        <v>43570</v>
      </c>
      <c r="J589" s="182">
        <f>IFERROR(_xll.qlIndexFixing(Index1M,$H589,TRUE,_xll.ohTrigger(RecalcTrigger,Trigger1M)),NA())</f>
        <v>2.1155940400570117E-3</v>
      </c>
      <c r="K589" s="44">
        <f>IFERROR(_xll.qlIndexFixing(Index3M,H589,TRUE,_xll.ohTrigger(RecalcTrigger,Trigger3M)),NA())</f>
        <v>3.8423833712946426E-3</v>
      </c>
      <c r="L589" s="44">
        <f>IFERROR(_xll.qlIndexFixing(Index6M,$H589,TRUE,_xll.ohTrigger(RecalcTrigger,Trigger6M)),NA())</f>
        <v>5.5555685503430189E-3</v>
      </c>
      <c r="M589" s="183">
        <f>IFERROR(_xll.qlIndexFixing(Index1Y,$H589,TRUE,_xll.ohTrigger(RecalcTrigger,Trigger1Y)),NA())</f>
        <v>7.6450119927549357E-3</v>
      </c>
      <c r="N589" s="182">
        <f>IFERROR(_xll.qlIndexFixing(ONIndex1M,I589,TRUE,_xll.ohTrigger(RecalcTrigger,Trigger1M)),NA())</f>
        <v>1.9884764604505278E-3</v>
      </c>
      <c r="O589" s="44">
        <f>IFERROR(_xll.qlIndexFixing(ONIndex3M,I589,TRUE,_xll.ohTrigger(RecalcTrigger,Trigger3M)),NA())</f>
        <v>3.4028364872273897E-3</v>
      </c>
      <c r="P589" s="44">
        <f>IFERROR(_xll.qlIndexFixing(ONIndex6M,I589,TRUE,_xll.ohTrigger(RecalcTrigger,Trigger6M)),NA())</f>
        <v>4.666673465898441E-3</v>
      </c>
      <c r="Q589" s="183">
        <f>IFERROR(_xll.qlIndexFixing(ONIndex1Y,I589,TRUE,_xll.ohTrigger(RecalcTrigger,Trigger1Y)),NA())</f>
        <v>5.8996486734308462E-3</v>
      </c>
    </row>
    <row r="590" spans="2:17" x14ac:dyDescent="0.2">
      <c r="B590" s="39" t="s">
        <v>42</v>
      </c>
      <c r="D590" s="42">
        <f>_xll.qlCalendarAdvance(Calendar,$D589,B590,"f",FALSE)</f>
        <v>43573</v>
      </c>
      <c r="E590" s="177">
        <f>_xll.qlInterestRateIndexValueDate(IndexON,D590)</f>
        <v>43573</v>
      </c>
      <c r="F590" s="193">
        <f>IFERROR(_xll.qlIndexFixing(IndexON,D590,TRUE,_xll.ohTrigger(RecalcTrigger,TriggerON)),NA())</f>
        <v>2.1308054737936288E-3</v>
      </c>
      <c r="H590" s="42">
        <f>_xll.qlCalendarAdvance(Calendar,$H589,B590,"f",FALSE)</f>
        <v>43573</v>
      </c>
      <c r="I590" s="177">
        <f>_xll.qlInterestRateIndexValueDate(Index1M,$H590)</f>
        <v>43579</v>
      </c>
      <c r="J590" s="182">
        <f>IFERROR(_xll.qlIndexFixing(Index1M,$H590,TRUE,_xll.ohTrigger(RecalcTrigger,Trigger1M)),NA())</f>
        <v>2.2071511057033533E-3</v>
      </c>
      <c r="K590" s="44">
        <f>IFERROR(_xll.qlIndexFixing(Index3M,H590,TRUE,_xll.ohTrigger(RecalcTrigger,Trigger3M)),NA())</f>
        <v>3.933832986904892E-3</v>
      </c>
      <c r="L590" s="44">
        <f>IFERROR(_xll.qlIndexFixing(Index6M,$H590,TRUE,_xll.ohTrigger(RecalcTrigger,Trigger6M)),NA())</f>
        <v>5.6446833562181558E-3</v>
      </c>
      <c r="M590" s="183">
        <f>IFERROR(_xll.qlIndexFixing(Index1Y,$H590,TRUE,_xll.ohTrigger(RecalcTrigger,Trigger1Y)),NA())</f>
        <v>7.7302694421409858E-3</v>
      </c>
      <c r="N590" s="182">
        <f>IFERROR(_xll.qlIndexFixing(ONIndex1M,I590,TRUE,_xll.ohTrigger(RecalcTrigger,Trigger1M)),NA())</f>
        <v>2.0899448638100893E-3</v>
      </c>
      <c r="O590" s="44">
        <f>IFERROR(_xll.qlIndexFixing(ONIndex3M,I590,TRUE,_xll.ohTrigger(RecalcTrigger,Trigger3M)),NA())</f>
        <v>3.5048889450717269E-3</v>
      </c>
      <c r="P590" s="44">
        <f>IFERROR(_xll.qlIndexFixing(ONIndex6M,I590,TRUE,_xll.ohTrigger(RecalcTrigger,Trigger6M)),NA())</f>
        <v>4.7656344099245018E-3</v>
      </c>
      <c r="Q590" s="183">
        <f>IFERROR(_xll.qlIndexFixing(ONIndex1Y,I590,TRUE,_xll.ohTrigger(RecalcTrigger,Trigger1Y)),NA())</f>
        <v>5.9946651730591327E-3</v>
      </c>
    </row>
    <row r="591" spans="2:17" x14ac:dyDescent="0.2">
      <c r="B591" s="39" t="s">
        <v>42</v>
      </c>
      <c r="D591" s="42">
        <f>_xll.qlCalendarAdvance(Calendar,$D590,B591,"f",FALSE)</f>
        <v>43580</v>
      </c>
      <c r="E591" s="177">
        <f>_xll.qlInterestRateIndexValueDate(IndexON,D591)</f>
        <v>43580</v>
      </c>
      <c r="F591" s="193">
        <f>IFERROR(_xll.qlIndexFixing(IndexON,D591,TRUE,_xll.ohTrigger(RecalcTrigger,TriggerON)),NA())</f>
        <v>2.1820809810257913E-3</v>
      </c>
      <c r="H591" s="42">
        <f>_xll.qlCalendarAdvance(Calendar,$H590,B591,"f",FALSE)</f>
        <v>43580</v>
      </c>
      <c r="I591" s="177">
        <f>_xll.qlInterestRateIndexValueDate(Index1M,$H591)</f>
        <v>43584</v>
      </c>
      <c r="J591" s="182">
        <f>IFERROR(_xll.qlIndexFixing(Index1M,$H591,TRUE,_xll.ohTrigger(RecalcTrigger,Trigger1M)),NA())</f>
        <v>2.2580856091529711E-3</v>
      </c>
      <c r="K591" s="44">
        <f>IFERROR(_xll.qlIndexFixing(Index3M,H591,TRUE,_xll.ohTrigger(RecalcTrigger,Trigger3M)),NA())</f>
        <v>3.9845794058909608E-3</v>
      </c>
      <c r="L591" s="44">
        <f>IFERROR(_xll.qlIndexFixing(Index6M,$H591,TRUE,_xll.ohTrigger(RecalcTrigger,Trigger6M)),NA())</f>
        <v>5.6941614736621873E-3</v>
      </c>
      <c r="M591" s="183">
        <f>IFERROR(_xll.qlIndexFixing(Index1Y,$H591,TRUE,_xll.ohTrigger(RecalcTrigger,Trigger1Y)),NA())</f>
        <v>7.7775718525848808E-3</v>
      </c>
      <c r="N591" s="182">
        <f>IFERROR(_xll.qlIndexFixing(ONIndex1M,I591,TRUE,_xll.ohTrigger(RecalcTrigger,Trigger1M)),NA())</f>
        <v>2.1407457736888347E-3</v>
      </c>
      <c r="O591" s="44">
        <f>IFERROR(_xll.qlIndexFixing(ONIndex3M,I591,TRUE,_xll.ohTrigger(RecalcTrigger,Trigger3M)),NA())</f>
        <v>3.555850358960555E-3</v>
      </c>
      <c r="P591" s="44">
        <f>IFERROR(_xll.qlIndexFixing(ONIndex6M,I591,TRUE,_xll.ohTrigger(RecalcTrigger,Trigger6M)),NA())</f>
        <v>4.8150616185438366E-3</v>
      </c>
      <c r="Q591" s="183">
        <f>IFERROR(_xll.qlIndexFixing(ONIndex1Y,I591,TRUE,_xll.ohTrigger(RecalcTrigger,Trigger1Y)),NA())</f>
        <v>6.0420863633137145E-3</v>
      </c>
    </row>
    <row r="592" spans="2:17" x14ac:dyDescent="0.2">
      <c r="B592" s="39" t="s">
        <v>42</v>
      </c>
      <c r="D592" s="42">
        <f>_xll.qlCalendarAdvance(Calendar,$D591,B592,"f",FALSE)</f>
        <v>43587</v>
      </c>
      <c r="E592" s="177">
        <f>_xll.qlInterestRateIndexValueDate(IndexON,D592)</f>
        <v>43587</v>
      </c>
      <c r="F592" s="193">
        <f>IFERROR(_xll.qlIndexFixing(IndexON,D592,TRUE,_xll.ohTrigger(RecalcTrigger,TriggerON)),NA())</f>
        <v>2.2538506682590054E-3</v>
      </c>
      <c r="H592" s="42">
        <f>_xll.qlCalendarAdvance(Calendar,$H591,B592,"f",FALSE)</f>
        <v>43587</v>
      </c>
      <c r="I592" s="177">
        <f>_xll.qlInterestRateIndexValueDate(Index1M,$H592)</f>
        <v>43591</v>
      </c>
      <c r="J592" s="182">
        <f>IFERROR(_xll.qlIndexFixing(Index1M,$H592,TRUE,_xll.ohTrigger(RecalcTrigger,Trigger1M)),NA())</f>
        <v>2.3345830162090388E-3</v>
      </c>
      <c r="K592" s="44">
        <f>IFERROR(_xll.qlIndexFixing(Index3M,H592,TRUE,_xll.ohTrigger(RecalcTrigger,Trigger3M)),NA())</f>
        <v>4.0606160016634285E-3</v>
      </c>
      <c r="L592" s="44">
        <f>IFERROR(_xll.qlIndexFixing(Index6M,$H592,TRUE,_xll.ohTrigger(RecalcTrigger,Trigger6M)),NA())</f>
        <v>5.7683579914468786E-3</v>
      </c>
      <c r="M592" s="183">
        <f>IFERROR(_xll.qlIndexFixing(Index1Y,$H592,TRUE,_xll.ohTrigger(RecalcTrigger,Trigger1Y)),NA())</f>
        <v>7.8437135062862044E-3</v>
      </c>
      <c r="N592" s="182">
        <f>IFERROR(_xll.qlIndexFixing(ONIndex1M,I592,TRUE,_xll.ohTrigger(RecalcTrigger,Trigger1M)),NA())</f>
        <v>2.2017918228645073E-3</v>
      </c>
      <c r="O592" s="44">
        <f>IFERROR(_xll.qlIndexFixing(ONIndex3M,I592,TRUE,_xll.ohTrigger(RecalcTrigger,Trigger3M)),NA())</f>
        <v>3.6170253482747938E-3</v>
      </c>
      <c r="P592" s="44">
        <f>IFERROR(_xll.qlIndexFixing(ONIndex6M,I592,TRUE,_xll.ohTrigger(RecalcTrigger,Trigger6M)),NA())</f>
        <v>4.8744819844515064E-3</v>
      </c>
      <c r="Q592" s="183">
        <f>IFERROR(_xll.qlIndexFixing(ONIndex1Y,I592,TRUE,_xll.ohTrigger(RecalcTrigger,Trigger1Y)),NA())</f>
        <v>6.0991640161578431E-3</v>
      </c>
    </row>
    <row r="593" spans="2:17" x14ac:dyDescent="0.2">
      <c r="B593" s="39" t="s">
        <v>42</v>
      </c>
      <c r="D593" s="42">
        <f>_xll.qlCalendarAdvance(Calendar,$D592,B593,"f",FALSE)</f>
        <v>43594</v>
      </c>
      <c r="E593" s="177">
        <f>_xll.qlInterestRateIndexValueDate(IndexON,D593)</f>
        <v>43594</v>
      </c>
      <c r="F593" s="193">
        <f>IFERROR(_xll.qlIndexFixing(IndexON,D593,TRUE,_xll.ohTrigger(RecalcTrigger,TriggerON)),NA())</f>
        <v>2.3255507725927771E-3</v>
      </c>
      <c r="H593" s="42">
        <f>_xll.qlCalendarAdvance(Calendar,$H592,B593,"f",FALSE)</f>
        <v>43594</v>
      </c>
      <c r="I593" s="177">
        <f>_xll.qlInterestRateIndexValueDate(Index1M,$H593)</f>
        <v>43598</v>
      </c>
      <c r="J593" s="182">
        <f>IFERROR(_xll.qlIndexFixing(Index1M,$H593,TRUE,_xll.ohTrigger(RecalcTrigger,Trigger1M)),NA())</f>
        <v>2.406051799515961E-3</v>
      </c>
      <c r="K593" s="44">
        <f>IFERROR(_xll.qlIndexFixing(Index3M,H593,TRUE,_xll.ohTrigger(RecalcTrigger,Trigger3M)),NA())</f>
        <v>4.1314691234930678E-3</v>
      </c>
      <c r="L593" s="44">
        <f>IFERROR(_xll.qlIndexFixing(Index6M,$H593,TRUE,_xll.ohTrigger(RecalcTrigger,Trigger6M)),NA())</f>
        <v>5.8375215521759265E-3</v>
      </c>
      <c r="M593" s="183">
        <f>IFERROR(_xll.qlIndexFixing(Index1Y,$H593,TRUE,_xll.ohTrigger(RecalcTrigger,Trigger1Y)),NA())</f>
        <v>7.9097531369996567E-3</v>
      </c>
      <c r="N593" s="182">
        <f>IFERROR(_xll.qlIndexFixing(ONIndex1M,I593,TRUE,_xll.ohTrigger(RecalcTrigger,Trigger1M)),NA())</f>
        <v>2.2731006980691859E-3</v>
      </c>
      <c r="O593" s="44">
        <f>IFERROR(_xll.qlIndexFixing(ONIndex3M,I593,TRUE,_xll.ohTrigger(RecalcTrigger,Trigger3M)),NA())</f>
        <v>3.688360672162716E-3</v>
      </c>
      <c r="P593" s="44">
        <f>IFERROR(_xll.qlIndexFixing(ONIndex6M,I593,TRUE,_xll.ohTrigger(RecalcTrigger,Trigger6M)),NA())</f>
        <v>4.9438430321568916E-3</v>
      </c>
      <c r="Q593" s="183">
        <f>IFERROR(_xll.qlIndexFixing(ONIndex1Y,I593,TRUE,_xll.ohTrigger(RecalcTrigger,Trigger1Y)),NA())</f>
        <v>6.1658211468529345E-3</v>
      </c>
    </row>
    <row r="594" spans="2:17" x14ac:dyDescent="0.2">
      <c r="B594" s="39" t="s">
        <v>42</v>
      </c>
      <c r="D594" s="42">
        <f>_xll.qlCalendarAdvance(Calendar,$D593,B594,"f",FALSE)</f>
        <v>43601</v>
      </c>
      <c r="E594" s="177">
        <f>_xll.qlInterestRateIndexValueDate(IndexON,D594)</f>
        <v>43601</v>
      </c>
      <c r="F594" s="193">
        <f>IFERROR(_xll.qlIndexFixing(IndexON,D594,TRUE,_xll.ohTrigger(RecalcTrigger,TriggerON)),NA())</f>
        <v>2.3971688069757136E-3</v>
      </c>
      <c r="H594" s="42">
        <f>_xll.qlCalendarAdvance(Calendar,$H593,B594,"f",FALSE)</f>
        <v>43601</v>
      </c>
      <c r="I594" s="177">
        <f>_xll.qlInterestRateIndexValueDate(Index1M,$H594)</f>
        <v>43605</v>
      </c>
      <c r="J594" s="182">
        <f>IFERROR(_xll.qlIndexFixing(Index1M,$H594,TRUE,_xll.ohTrigger(RecalcTrigger,Trigger1M)),NA())</f>
        <v>2.4775904077790228E-3</v>
      </c>
      <c r="K594" s="44">
        <f>IFERROR(_xll.qlIndexFixing(Index3M,H594,TRUE,_xll.ohTrigger(RecalcTrigger,Trigger3M)),NA())</f>
        <v>4.202207441338127E-3</v>
      </c>
      <c r="L594" s="44">
        <f>IFERROR(_xll.qlIndexFixing(Index6M,$H594,TRUE,_xll.ohTrigger(RecalcTrigger,Trigger6M)),NA())</f>
        <v>5.9066194921674345E-3</v>
      </c>
      <c r="M594" s="183">
        <f>IFERROR(_xll.qlIndexFixing(Index1Y,$H594,TRUE,_xll.ohTrigger(RecalcTrigger,Trigger1Y)),NA())</f>
        <v>7.9756833417185032E-3</v>
      </c>
      <c r="N594" s="182">
        <f>IFERROR(_xll.qlIndexFixing(ONIndex1M,I594,TRUE,_xll.ohTrigger(RecalcTrigger,Trigger1M)),NA())</f>
        <v>2.3444960823937322E-3</v>
      </c>
      <c r="O594" s="44">
        <f>IFERROR(_xll.qlIndexFixing(ONIndex3M,I594,TRUE,_xll.ohTrigger(RecalcTrigger,Trigger3M)),NA())</f>
        <v>3.7596474397716406E-3</v>
      </c>
      <c r="P594" s="44">
        <f>IFERROR(_xll.qlIndexFixing(ONIndex6M,I594,TRUE,_xll.ohTrigger(RecalcTrigger,Trigger6M)),NA())</f>
        <v>5.013236748929728E-3</v>
      </c>
      <c r="Q594" s="183">
        <f>IFERROR(_xll.qlIndexFixing(ONIndex1Y,I594,TRUE,_xll.ohTrigger(RecalcTrigger,Trigger1Y)),NA())</f>
        <v>6.2325441255950409E-3</v>
      </c>
    </row>
    <row r="595" spans="2:17" x14ac:dyDescent="0.2">
      <c r="B595" s="39" t="s">
        <v>42</v>
      </c>
      <c r="D595" s="42">
        <f>_xll.qlCalendarAdvance(Calendar,$D594,B595,"f",FALSE)</f>
        <v>43608</v>
      </c>
      <c r="E595" s="177">
        <f>_xll.qlInterestRateIndexValueDate(IndexON,D595)</f>
        <v>43608</v>
      </c>
      <c r="F595" s="193">
        <f>IFERROR(_xll.qlIndexFixing(IndexON,D595,TRUE,_xll.ohTrigger(RecalcTrigger,TriggerON)),NA())</f>
        <v>2.4686922849159743E-3</v>
      </c>
      <c r="H595" s="42">
        <f>_xll.qlCalendarAdvance(Calendar,$H594,B595,"f",FALSE)</f>
        <v>43608</v>
      </c>
      <c r="I595" s="177">
        <f>_xll.qlInterestRateIndexValueDate(Index1M,$H595)</f>
        <v>43612</v>
      </c>
      <c r="J595" s="182">
        <f>IFERROR(_xll.qlIndexFixing(Index1M,$H595,TRUE,_xll.ohTrigger(RecalcTrigger,Trigger1M)),NA())</f>
        <v>2.5491896195436567E-3</v>
      </c>
      <c r="K595" s="44">
        <f>IFERROR(_xll.qlIndexFixing(Index3M,H595,TRUE,_xll.ohTrigger(RecalcTrigger,Trigger3M)),NA())</f>
        <v>4.272820092514811E-3</v>
      </c>
      <c r="L595" s="44">
        <f>IFERROR(_xll.qlIndexFixing(Index6M,$H595,TRUE,_xll.ohTrigger(RecalcTrigger,Trigger6M)),NA())</f>
        <v>5.9756439192875004E-3</v>
      </c>
      <c r="M595" s="183">
        <f>IFERROR(_xll.qlIndexFixing(Index1Y,$H595,TRUE,_xll.ohTrigger(RecalcTrigger,Trigger1Y)),NA())</f>
        <v>8.0414966983400338E-3</v>
      </c>
      <c r="N595" s="182">
        <f>IFERROR(_xll.qlIndexFixing(ONIndex1M,I595,TRUE,_xll.ohTrigger(RecalcTrigger,Trigger1M)),NA())</f>
        <v>2.4159687555336262E-3</v>
      </c>
      <c r="O595" s="44">
        <f>IFERROR(_xll.qlIndexFixing(ONIndex3M,I595,TRUE,_xll.ohTrigger(RecalcTrigger,Trigger3M)),NA())</f>
        <v>3.8308748065762899E-3</v>
      </c>
      <c r="P595" s="44">
        <f>IFERROR(_xll.qlIndexFixing(ONIndex6M,I595,TRUE,_xll.ohTrigger(RecalcTrigger,Trigger6M)),NA())</f>
        <v>5.082655273378478E-3</v>
      </c>
      <c r="Q595" s="183">
        <f>IFERROR(_xll.qlIndexFixing(ONIndex1Y,I595,TRUE,_xll.ohTrigger(RecalcTrigger,Trigger1Y)),NA())</f>
        <v>6.2993268563804605E-3</v>
      </c>
    </row>
    <row r="596" spans="2:17" x14ac:dyDescent="0.2">
      <c r="B596" s="39" t="s">
        <v>42</v>
      </c>
      <c r="D596" s="42">
        <f>_xll.qlCalendarAdvance(Calendar,$D595,B596,"f",FALSE)</f>
        <v>43615</v>
      </c>
      <c r="E596" s="177">
        <f>_xll.qlInterestRateIndexValueDate(IndexON,D596)</f>
        <v>43615</v>
      </c>
      <c r="F596" s="193">
        <f>IFERROR(_xll.qlIndexFixing(IndexON,D596,TRUE,_xll.ohTrigger(RecalcTrigger,TriggerON)),NA())</f>
        <v>2.5401087196019745E-3</v>
      </c>
      <c r="H596" s="42">
        <f>_xll.qlCalendarAdvance(Calendar,$H595,B596,"f",FALSE)</f>
        <v>43615</v>
      </c>
      <c r="I596" s="177">
        <f>_xll.qlInterestRateIndexValueDate(Index1M,$H596)</f>
        <v>43619</v>
      </c>
      <c r="J596" s="182">
        <f>IFERROR(_xll.qlIndexFixing(Index1M,$H596,TRUE,_xll.ohTrigger(RecalcTrigger,Trigger1M)),NA())</f>
        <v>2.6157091060730053E-3</v>
      </c>
      <c r="K596" s="44">
        <f>IFERROR(_xll.qlIndexFixing(Index3M,H596,TRUE,_xll.ohTrigger(RecalcTrigger,Trigger3M)),NA())</f>
        <v>4.3432962135686358E-3</v>
      </c>
      <c r="L596" s="44">
        <f>IFERROR(_xll.qlIndexFixing(Index6M,$H596,TRUE,_xll.ohTrigger(RecalcTrigger,Trigger6M)),NA())</f>
        <v>6.0396431427833432E-3</v>
      </c>
      <c r="M596" s="183">
        <f>IFERROR(_xll.qlIndexFixing(Index1Y,$H596,TRUE,_xll.ohTrigger(RecalcTrigger,Trigger1Y)),NA())</f>
        <v>8.1071857656670777E-3</v>
      </c>
      <c r="N596" s="182">
        <f>IFERROR(_xll.qlIndexFixing(ONIndex1M,I596,TRUE,_xll.ohTrigger(RecalcTrigger,Trigger1M)),NA())</f>
        <v>2.4875094963050515E-3</v>
      </c>
      <c r="O596" s="44">
        <f>IFERROR(_xll.qlIndexFixing(ONIndex3M,I596,TRUE,_xll.ohTrigger(RecalcTrigger,Trigger3M)),NA())</f>
        <v>3.9020319278915139E-3</v>
      </c>
      <c r="P596" s="44">
        <f>IFERROR(_xll.qlIndexFixing(ONIndex6M,I596,TRUE,_xll.ohTrigger(RecalcTrigger,Trigger6M)),NA())</f>
        <v>5.152090744511284E-3</v>
      </c>
      <c r="Q596" s="183">
        <f>IFERROR(_xll.qlIndexFixing(ONIndex1Y,I596,TRUE,_xll.ohTrigger(RecalcTrigger,Trigger1Y)),NA())</f>
        <v>6.3661632430456194E-3</v>
      </c>
    </row>
    <row r="597" spans="2:17" x14ac:dyDescent="0.2">
      <c r="B597" s="39" t="s">
        <v>42</v>
      </c>
      <c r="D597" s="42">
        <f>_xll.qlCalendarAdvance(Calendar,$D596,B597,"f",FALSE)</f>
        <v>43622</v>
      </c>
      <c r="E597" s="177">
        <f>_xll.qlInterestRateIndexValueDate(IndexON,D597)</f>
        <v>43622</v>
      </c>
      <c r="F597" s="193">
        <f>IFERROR(_xll.qlIndexFixing(IndexON,D597,TRUE,_xll.ohTrigger(RecalcTrigger,TriggerON)),NA())</f>
        <v>2.6114056242221295E-3</v>
      </c>
      <c r="H597" s="42">
        <f>_xll.qlCalendarAdvance(Calendar,$H596,B597,"f",FALSE)</f>
        <v>43622</v>
      </c>
      <c r="I597" s="177">
        <f>_xll.qlInterestRateIndexValueDate(Index1M,$H597)</f>
        <v>43626</v>
      </c>
      <c r="J597" s="182">
        <f>IFERROR(_xll.qlIndexFixing(Index1M,$H597,TRUE,_xll.ohTrigger(RecalcTrigger,Trigger1M)),NA())</f>
        <v>2.6873991043547818E-3</v>
      </c>
      <c r="K597" s="44">
        <f>IFERROR(_xll.qlIndexFixing(Index3M,H597,TRUE,_xll.ohTrigger(RecalcTrigger,Trigger3M)),NA())</f>
        <v>4.4136249402735601E-3</v>
      </c>
      <c r="L597" s="44">
        <f>IFERROR(_xll.qlIndexFixing(Index6M,$H597,TRUE,_xll.ohTrigger(RecalcTrigger,Trigger6M)),NA())</f>
        <v>6.1085048055854628E-3</v>
      </c>
      <c r="M597" s="183">
        <f>IFERROR(_xll.qlIndexFixing(Index1Y,$H597,TRUE,_xll.ohTrigger(RecalcTrigger,Trigger1Y)),NA())</f>
        <v>8.1727430834134789E-3</v>
      </c>
      <c r="N597" s="182">
        <f>IFERROR(_xll.qlIndexFixing(ONIndex1M,I597,TRUE,_xll.ohTrigger(RecalcTrigger,Trigger1M)),NA())</f>
        <v>2.5591090841636799E-3</v>
      </c>
      <c r="O597" s="44">
        <f>IFERROR(_xll.qlIndexFixing(ONIndex3M,I597,TRUE,_xll.ohTrigger(RecalcTrigger,Trigger3M)),NA())</f>
        <v>3.9731079588722906E-3</v>
      </c>
      <c r="P597" s="44">
        <f>IFERROR(_xll.qlIndexFixing(ONIndex6M,I597,TRUE,_xll.ohTrigger(RecalcTrigger,Trigger6M)),NA())</f>
        <v>5.2215353013362886E-3</v>
      </c>
      <c r="Q597" s="183">
        <f>IFERROR(_xll.qlIndexFixing(ONIndex1Y,I597,TRUE,_xll.ohTrigger(RecalcTrigger,Trigger1Y)),NA())</f>
        <v>6.4330471895868158E-3</v>
      </c>
    </row>
    <row r="598" spans="2:17" x14ac:dyDescent="0.2">
      <c r="B598" s="39" t="s">
        <v>42</v>
      </c>
      <c r="D598" s="42">
        <f>_xll.qlCalendarAdvance(Calendar,$D597,B598,"f",FALSE)</f>
        <v>43629</v>
      </c>
      <c r="E598" s="177">
        <f>_xll.qlInterestRateIndexValueDate(IndexON,D598)</f>
        <v>43629</v>
      </c>
      <c r="F598" s="193">
        <f>IFERROR(_xll.qlIndexFixing(IndexON,D598,TRUE,_xll.ohTrigger(RecalcTrigger,TriggerON)),NA())</f>
        <v>2.6825705120447907E-3</v>
      </c>
      <c r="H598" s="42">
        <f>_xll.qlCalendarAdvance(Calendar,$H597,B598,"f",FALSE)</f>
        <v>43629</v>
      </c>
      <c r="I598" s="177">
        <f>_xll.qlInterestRateIndexValueDate(Index1M,$H598)</f>
        <v>43633</v>
      </c>
      <c r="J598" s="182">
        <f>IFERROR(_xll.qlIndexFixing(Index1M,$H598,TRUE,_xll.ohTrigger(RecalcTrigger,Trigger1M)),NA())</f>
        <v>2.7591226845977701E-3</v>
      </c>
      <c r="K598" s="44">
        <f>IFERROR(_xll.qlIndexFixing(Index3M,H598,TRUE,_xll.ohTrigger(RecalcTrigger,Trigger3M)),NA())</f>
        <v>4.4837954076441516E-3</v>
      </c>
      <c r="L598" s="44">
        <f>IFERROR(_xll.qlIndexFixing(Index6M,$H598,TRUE,_xll.ohTrigger(RecalcTrigger,Trigger6M)),NA())</f>
        <v>6.1772698252088769E-3</v>
      </c>
      <c r="M598" s="183">
        <f>IFERROR(_xll.qlIndexFixing(Index1Y,$H598,TRUE,_xll.ohTrigger(RecalcTrigger,Trigger1Y)),NA())</f>
        <v>8.2381611722062674E-3</v>
      </c>
      <c r="N598" s="182">
        <f>IFERROR(_xll.qlIndexFixing(ONIndex1M,I598,TRUE,_xll.ohTrigger(RecalcTrigger,Trigger1M)),NA())</f>
        <v>2.6307582984053113E-3</v>
      </c>
      <c r="O598" s="44">
        <f>IFERROR(_xll.qlIndexFixing(ONIndex3M,I598,TRUE,_xll.ohTrigger(RecalcTrigger,Trigger3M)),NA())</f>
        <v>4.0440920546735981E-3</v>
      </c>
      <c r="P598" s="44">
        <f>IFERROR(_xll.qlIndexFixing(ONIndex6M,I598,TRUE,_xll.ohTrigger(RecalcTrigger,Trigger6M)),NA())</f>
        <v>5.2909810825418901E-3</v>
      </c>
      <c r="Q598" s="183">
        <f>IFERROR(_xll.qlIndexFixing(ONIndex1Y,I598,TRUE,_xll.ohTrigger(RecalcTrigger,Trigger1Y)),NA())</f>
        <v>6.4999725997605395E-3</v>
      </c>
    </row>
    <row r="599" spans="2:17" x14ac:dyDescent="0.2">
      <c r="B599" s="39" t="s">
        <v>42</v>
      </c>
      <c r="D599" s="42">
        <f>_xll.qlCalendarAdvance(Calendar,$D598,B599,"f",FALSE)</f>
        <v>43636</v>
      </c>
      <c r="E599" s="177">
        <f>_xll.qlInterestRateIndexValueDate(IndexON,D599)</f>
        <v>43636</v>
      </c>
      <c r="F599" s="193">
        <f>IFERROR(_xll.qlIndexFixing(IndexON,D599,TRUE,_xll.ohTrigger(RecalcTrigger,TriggerON)),NA())</f>
        <v>2.7535908962583733E-3</v>
      </c>
      <c r="H599" s="42">
        <f>_xll.qlCalendarAdvance(Calendar,$H598,B599,"f",FALSE)</f>
        <v>43636</v>
      </c>
      <c r="I599" s="177">
        <f>_xll.qlInterestRateIndexValueDate(Index1M,$H599)</f>
        <v>43640</v>
      </c>
      <c r="J599" s="182">
        <f>IFERROR(_xll.qlIndexFixing(Index1M,$H599,TRUE,_xll.ohTrigger(RecalcTrigger,Trigger1M)),NA())</f>
        <v>2.8308706244857262E-3</v>
      </c>
      <c r="K599" s="44">
        <f>IFERROR(_xll.qlIndexFixing(Index3M,H599,TRUE,_xll.ohTrigger(RecalcTrigger,Trigger3M)),NA())</f>
        <v>4.5537967499312392E-3</v>
      </c>
      <c r="L599" s="44">
        <f>IFERROR(_xll.qlIndexFixing(Index6M,$H599,TRUE,_xll.ohTrigger(RecalcTrigger,Trigger6M)),NA())</f>
        <v>6.2459303058742541E-3</v>
      </c>
      <c r="M599" s="183">
        <f>IFERROR(_xll.qlIndexFixing(Index1Y,$H599,TRUE,_xll.ohTrigger(RecalcTrigger,Trigger1Y)),NA())</f>
        <v>8.3034325335919999E-3</v>
      </c>
      <c r="N599" s="182">
        <f>IFERROR(_xll.qlIndexFixing(ONIndex1M,I599,TRUE,_xll.ohTrigger(RecalcTrigger,Trigger1M)),NA())</f>
        <v>2.7024479182458094E-3</v>
      </c>
      <c r="O599" s="44">
        <f>IFERROR(_xll.qlIndexFixing(ONIndex3M,I599,TRUE,_xll.ohTrigger(RecalcTrigger,Trigger3M)),NA())</f>
        <v>4.1149733706902225E-3</v>
      </c>
      <c r="P599" s="44">
        <f>IFERROR(_xll.qlIndexFixing(ONIndex6M,I599,TRUE,_xll.ohTrigger(RecalcTrigger,Trigger6M)),NA())</f>
        <v>5.3604202270562951E-3</v>
      </c>
      <c r="Q599" s="183">
        <f>IFERROR(_xll.qlIndexFixing(ONIndex1Y,I599,TRUE,_xll.ohTrigger(RecalcTrigger,Trigger1Y)),NA())</f>
        <v>6.5669333775630889E-3</v>
      </c>
    </row>
    <row r="600" spans="2:17" x14ac:dyDescent="0.2">
      <c r="B600" s="39" t="s">
        <v>42</v>
      </c>
      <c r="D600" s="42">
        <f>_xll.qlCalendarAdvance(Calendar,$D599,B600,"f",FALSE)</f>
        <v>43643</v>
      </c>
      <c r="E600" s="177">
        <f>_xll.qlInterestRateIndexValueDate(IndexON,D600)</f>
        <v>43643</v>
      </c>
      <c r="F600" s="193">
        <f>IFERROR(_xll.qlIndexFixing(IndexON,D600,TRUE,_xll.ohTrigger(RecalcTrigger,TriggerON)),NA())</f>
        <v>2.8244542902111647E-3</v>
      </c>
      <c r="H600" s="42">
        <f>_xll.qlCalendarAdvance(Calendar,$H599,B600,"f",FALSE)</f>
        <v>43643</v>
      </c>
      <c r="I600" s="177">
        <f>_xll.qlInterestRateIndexValueDate(Index1M,$H600)</f>
        <v>43647</v>
      </c>
      <c r="J600" s="182">
        <f>IFERROR(_xll.qlIndexFixing(Index1M,$H600,TRUE,_xll.ohTrigger(RecalcTrigger,Trigger1M)),NA())</f>
        <v>2.9077719637199944E-3</v>
      </c>
      <c r="K600" s="44">
        <f>IFERROR(_xll.qlIndexFixing(Index3M,H600,TRUE,_xll.ohTrigger(RecalcTrigger,Trigger3M)),NA())</f>
        <v>4.6236181006375577E-3</v>
      </c>
      <c r="L600" s="44">
        <f>IFERROR(_xll.qlIndexFixing(Index6M,$H600,TRUE,_xll.ohTrigger(RecalcTrigger,Trigger6M)),NA())</f>
        <v>6.3242952319132019E-3</v>
      </c>
      <c r="M600" s="183">
        <f>IFERROR(_xll.qlIndexFixing(Index1Y,$H600,TRUE,_xll.ohTrigger(RecalcTrigger,Trigger1Y)),NA())</f>
        <v>8.3685496500391626E-3</v>
      </c>
      <c r="N600" s="182">
        <f>IFERROR(_xll.qlIndexFixing(ONIndex1M,I600,TRUE,_xll.ohTrigger(RecalcTrigger,Trigger1M)),NA())</f>
        <v>2.7741687228211021E-3</v>
      </c>
      <c r="O600" s="44">
        <f>IFERROR(_xll.qlIndexFixing(ONIndex3M,I600,TRUE,_xll.ohTrigger(RecalcTrigger,Trigger3M)),NA())</f>
        <v>4.1857410621570779E-3</v>
      </c>
      <c r="P600" s="44">
        <f>IFERROR(_xll.qlIndexFixing(ONIndex6M,I600,TRUE,_xll.ohTrigger(RecalcTrigger,Trigger6M)),NA())</f>
        <v>5.4298448737277738E-3</v>
      </c>
      <c r="Q600" s="183">
        <f>IFERROR(_xll.qlIndexFixing(ONIndex1Y,I600,TRUE,_xll.ohTrigger(RecalcTrigger,Trigger1Y)),NA())</f>
        <v>6.6339234269907621E-3</v>
      </c>
    </row>
    <row r="601" spans="2:17" x14ac:dyDescent="0.2">
      <c r="B601" s="39" t="s">
        <v>42</v>
      </c>
      <c r="D601" s="42">
        <f>_xll.qlCalendarAdvance(Calendar,$D600,B601,"f",FALSE)</f>
        <v>43650</v>
      </c>
      <c r="E601" s="177">
        <f>_xll.qlInterestRateIndexValueDate(IndexON,D601)</f>
        <v>43650</v>
      </c>
      <c r="F601" s="193">
        <f>IFERROR(_xll.qlIndexFixing(IndexON,D601,TRUE,_xll.ohTrigger(RecalcTrigger,TriggerON)),NA())</f>
        <v>2.895148206931708E-3</v>
      </c>
      <c r="H601" s="42">
        <f>_xll.qlCalendarAdvance(Calendar,$H600,B601,"f",FALSE)</f>
        <v>43650</v>
      </c>
      <c r="I601" s="177">
        <f>_xll.qlInterestRateIndexValueDate(Index1M,$H601)</f>
        <v>43654</v>
      </c>
      <c r="J601" s="182">
        <f>IFERROR(_xll.qlIndexFixing(Index1M,$H601,TRUE,_xll.ohTrigger(RecalcTrigger,Trigger1M)),NA())</f>
        <v>2.9795411330320186E-3</v>
      </c>
      <c r="K601" s="44">
        <f>IFERROR(_xll.qlIndexFixing(Index3M,H601,TRUE,_xll.ohTrigger(RecalcTrigger,Trigger3M)),NA())</f>
        <v>4.6932485925073146E-3</v>
      </c>
      <c r="L601" s="44">
        <f>IFERROR(_xll.qlIndexFixing(Index6M,$H601,TRUE,_xll.ohTrigger(RecalcTrigger,Trigger6M)),NA())</f>
        <v>6.3878065522374305E-3</v>
      </c>
      <c r="M601" s="183">
        <f>IFERROR(_xll.qlIndexFixing(Index1Y,$H601,TRUE,_xll.ohTrigger(RecalcTrigger,Trigger1Y)),NA())</f>
        <v>8.4335049849471235E-3</v>
      </c>
      <c r="N601" s="182">
        <f>IFERROR(_xll.qlIndexFixing(ONIndex1M,I601,TRUE,_xll.ohTrigger(RecalcTrigger,Trigger1M)),NA())</f>
        <v>2.845911491426989E-3</v>
      </c>
      <c r="O601" s="44">
        <f>IFERROR(_xll.qlIndexFixing(ONIndex3M,I601,TRUE,_xll.ohTrigger(RecalcTrigger,Trigger3M)),NA())</f>
        <v>4.2563842843090782E-3</v>
      </c>
      <c r="P601" s="44">
        <f>IFERROR(_xll.qlIndexFixing(ONIndex6M,I601,TRUE,_xll.ohTrigger(RecalcTrigger,Trigger6M)),NA())</f>
        <v>5.4992471614045968E-3</v>
      </c>
      <c r="Q601" s="183">
        <f>IFERROR(_xll.qlIndexFixing(ONIndex1Y,I601,TRUE,_xll.ohTrigger(RecalcTrigger,Trigger1Y)),NA())</f>
        <v>6.7009366516401769E-3</v>
      </c>
    </row>
    <row r="602" spans="2:17" x14ac:dyDescent="0.2">
      <c r="B602" s="39" t="s">
        <v>42</v>
      </c>
      <c r="D602" s="42">
        <f>_xll.qlCalendarAdvance(Calendar,$D601,B602,"f",FALSE)</f>
        <v>43657</v>
      </c>
      <c r="E602" s="177">
        <f>_xll.qlInterestRateIndexValueDate(IndexON,D602)</f>
        <v>43657</v>
      </c>
      <c r="F602" s="193">
        <f>IFERROR(_xll.qlIndexFixing(IndexON,D602,TRUE,_xll.ohTrigger(RecalcTrigger,TriggerON)),NA())</f>
        <v>2.9656601596883547E-3</v>
      </c>
      <c r="H602" s="42">
        <f>_xll.qlCalendarAdvance(Calendar,$H601,B602,"f",FALSE)</f>
        <v>43657</v>
      </c>
      <c r="I602" s="177">
        <f>_xll.qlInterestRateIndexValueDate(Index1M,$H602)</f>
        <v>43661</v>
      </c>
      <c r="J602" s="182">
        <f>IFERROR(_xll.qlIndexFixing(Index1M,$H602,TRUE,_xll.ohTrigger(RecalcTrigger,Trigger1M)),NA())</f>
        <v>3.0513063492352351E-3</v>
      </c>
      <c r="K602" s="44">
        <f>IFERROR(_xll.qlIndexFixing(Index3M,H602,TRUE,_xll.ohTrigger(RecalcTrigger,Trigger3M)),NA())</f>
        <v>4.7626773575444419E-3</v>
      </c>
      <c r="L602" s="44">
        <f>IFERROR(_xll.qlIndexFixing(Index6M,$H602,TRUE,_xll.ohTrigger(RecalcTrigger,Trigger6M)),NA())</f>
        <v>6.456099164404947E-3</v>
      </c>
      <c r="M602" s="183">
        <f>IFERROR(_xll.qlIndexFixing(Index1Y,$H602,TRUE,_xll.ohTrigger(RecalcTrigger,Trigger1Y)),NA())</f>
        <v>8.4982909826496235E-3</v>
      </c>
      <c r="N602" s="182">
        <f>IFERROR(_xll.qlIndexFixing(ONIndex1M,I602,TRUE,_xll.ohTrigger(RecalcTrigger,Trigger1M)),NA())</f>
        <v>2.9176670031993979E-3</v>
      </c>
      <c r="O602" s="44">
        <f>IFERROR(_xll.qlIndexFixing(ONIndex3M,I602,TRUE,_xll.ohTrigger(RecalcTrigger,Trigger3M)),NA())</f>
        <v>4.3268921923012016E-3</v>
      </c>
      <c r="P602" s="44">
        <f>IFERROR(_xll.qlIndexFixing(ONIndex6M,I602,TRUE,_xll.ohTrigger(RecalcTrigger,Trigger6M)),NA())</f>
        <v>5.5686192290149705E-3</v>
      </c>
      <c r="Q602" s="183">
        <f>IFERROR(_xll.qlIndexFixing(ONIndex1Y,I602,TRUE,_xll.ohTrigger(RecalcTrigger,Trigger1Y)),NA())</f>
        <v>6.7679669555875677E-3</v>
      </c>
    </row>
    <row r="603" spans="2:17" x14ac:dyDescent="0.2">
      <c r="B603" s="39" t="s">
        <v>42</v>
      </c>
      <c r="D603" s="42">
        <f>_xll.qlCalendarAdvance(Calendar,$D602,B603,"f",FALSE)</f>
        <v>43664</v>
      </c>
      <c r="E603" s="177">
        <f>_xll.qlInterestRateIndexValueDate(IndexON,D603)</f>
        <v>43664</v>
      </c>
      <c r="F603" s="193">
        <f>IFERROR(_xll.qlIndexFixing(IndexON,D603,TRUE,_xll.ohTrigger(RecalcTrigger,TriggerON)),NA())</f>
        <v>3.035977661749456E-3</v>
      </c>
      <c r="H603" s="42">
        <f>_xll.qlCalendarAdvance(Calendar,$H602,B603,"f",FALSE)</f>
        <v>43664</v>
      </c>
      <c r="I603" s="177">
        <f>_xll.qlInterestRateIndexValueDate(Index1M,$H603)</f>
        <v>43668</v>
      </c>
      <c r="J603" s="182">
        <f>IFERROR(_xll.qlIndexFixing(Index1M,$H603,TRUE,_xll.ohTrigger(RecalcTrigger,Trigger1M)),NA())</f>
        <v>3.123058389054596E-3</v>
      </c>
      <c r="K603" s="44">
        <f>IFERROR(_xll.qlIndexFixing(Index3M,H603,TRUE,_xll.ohTrigger(RecalcTrigger,Trigger3M)),NA())</f>
        <v>4.8318935270143309E-3</v>
      </c>
      <c r="L603" s="44">
        <f>IFERROR(_xll.qlIndexFixing(Index6M,$H603,TRUE,_xll.ohTrigger(RecalcTrigger,Trigger6M)),NA())</f>
        <v>6.5242583542818554E-3</v>
      </c>
      <c r="M603" s="183">
        <f>IFERROR(_xll.qlIndexFixing(Index1Y,$H603,TRUE,_xll.ohTrigger(RecalcTrigger,Trigger1Y)),NA())</f>
        <v>8.5629000684237372E-3</v>
      </c>
      <c r="N603" s="182">
        <f>IFERROR(_xll.qlIndexFixing(ONIndex1M,I603,TRUE,_xll.ohTrigger(RecalcTrigger,Trigger1M)),NA())</f>
        <v>2.9894260374341286E-3</v>
      </c>
      <c r="O603" s="44">
        <f>IFERROR(_xll.qlIndexFixing(ONIndex3M,I603,TRUE,_xll.ohTrigger(RecalcTrigger,Trigger3M)),NA())</f>
        <v>4.397253941368362E-3</v>
      </c>
      <c r="P603" s="44">
        <f>IFERROR(_xll.qlIndexFixing(ONIndex6M,I603,TRUE,_xll.ohTrigger(RecalcTrigger,Trigger6M)),NA())</f>
        <v>5.6379532152472933E-3</v>
      </c>
      <c r="Q603" s="183">
        <f>IFERROR(_xll.qlIndexFixing(ONIndex1Y,I603,TRUE,_xll.ohTrigger(RecalcTrigger,Trigger1Y)),NA())</f>
        <v>6.8350082427492964E-3</v>
      </c>
    </row>
    <row r="604" spans="2:17" x14ac:dyDescent="0.2">
      <c r="B604" s="39" t="s">
        <v>42</v>
      </c>
      <c r="D604" s="42">
        <f>_xll.qlCalendarAdvance(Calendar,$D603,B604,"f",FALSE)</f>
        <v>43671</v>
      </c>
      <c r="E604" s="177">
        <f>_xll.qlInterestRateIndexValueDate(IndexON,D604)</f>
        <v>43671</v>
      </c>
      <c r="F604" s="193">
        <f>IFERROR(_xll.qlIndexFixing(IndexON,D604,TRUE,_xll.ohTrigger(RecalcTrigger,TriggerON)),NA())</f>
        <v>3.1060882260636191E-3</v>
      </c>
      <c r="H604" s="42">
        <f>_xll.qlCalendarAdvance(Calendar,$H603,B604,"f",FALSE)</f>
        <v>43671</v>
      </c>
      <c r="I604" s="177">
        <f>_xll.qlInterestRateIndexValueDate(Index1M,$H604)</f>
        <v>43675</v>
      </c>
      <c r="J604" s="182">
        <f>IFERROR(_xll.qlIndexFixing(Index1M,$H604,TRUE,_xll.ohTrigger(RecalcTrigger,Trigger1M)),NA())</f>
        <v>3.1947880289778258E-3</v>
      </c>
      <c r="K604" s="44">
        <f>IFERROR(_xll.qlIndexFixing(Index3M,H604,TRUE,_xll.ohTrigger(RecalcTrigger,Trigger3M)),NA())</f>
        <v>4.9008862314429674E-3</v>
      </c>
      <c r="L604" s="44">
        <f>IFERROR(_xll.qlIndexFixing(Index6M,$H604,TRUE,_xll.ohTrigger(RecalcTrigger,Trigger6M)),NA())</f>
        <v>6.5922772536039396E-3</v>
      </c>
      <c r="M604" s="183">
        <f>IFERROR(_xll.qlIndexFixing(Index1Y,$H604,TRUE,_xll.ohTrigger(RecalcTrigger,Trigger1Y)),NA())</f>
        <v>8.6273246484964237E-3</v>
      </c>
      <c r="N604" s="182">
        <f>IFERROR(_xll.qlIndexFixing(ONIndex1M,I604,TRUE,_xll.ohTrigger(RecalcTrigger,Trigger1M)),NA())</f>
        <v>3.0611793733470449E-3</v>
      </c>
      <c r="O604" s="44">
        <f>IFERROR(_xll.qlIndexFixing(ONIndex3M,I604,TRUE,_xll.ohTrigger(RecalcTrigger,Trigger3M)),NA())</f>
        <v>4.4674586867454735E-3</v>
      </c>
      <c r="P604" s="44">
        <f>IFERROR(_xll.qlIndexFixing(ONIndex6M,I604,TRUE,_xll.ohTrigger(RecalcTrigger,Trigger6M)),NA())</f>
        <v>5.7072412591097077E-3</v>
      </c>
      <c r="Q604" s="183">
        <f>IFERROR(_xll.qlIndexFixing(ONIndex1Y,I604,TRUE,_xll.ohTrigger(RecalcTrigger,Trigger1Y)),NA())</f>
        <v>6.9020544168019171E-3</v>
      </c>
    </row>
    <row r="605" spans="2:17" x14ac:dyDescent="0.2">
      <c r="B605" s="39" t="s">
        <v>42</v>
      </c>
      <c r="D605" s="42">
        <f>_xll.qlCalendarAdvance(Calendar,$D604,B605,"f",FALSE)</f>
        <v>43678</v>
      </c>
      <c r="E605" s="177">
        <f>_xll.qlInterestRateIndexValueDate(IndexON,D605)</f>
        <v>43678</v>
      </c>
      <c r="F605" s="193">
        <f>IFERROR(_xll.qlIndexFixing(IndexON,D605,TRUE,_xll.ohTrigger(RecalcTrigger,TriggerON)),NA())</f>
        <v>3.1759793660590674E-3</v>
      </c>
      <c r="H605" s="42">
        <f>_xll.qlCalendarAdvance(Calendar,$H604,B605,"f",FALSE)</f>
        <v>43678</v>
      </c>
      <c r="I605" s="177">
        <f>_xll.qlInterestRateIndexValueDate(Index1M,$H605)</f>
        <v>43682</v>
      </c>
      <c r="J605" s="182">
        <f>IFERROR(_xll.qlIndexFixing(Index1M,$H605,TRUE,_xll.ohTrigger(RecalcTrigger,Trigger1M)),NA())</f>
        <v>3.2664860452657324E-3</v>
      </c>
      <c r="K605" s="44">
        <f>IFERROR(_xll.qlIndexFixing(Index3M,H605,TRUE,_xll.ohTrigger(RecalcTrigger,Trigger3M)),NA())</f>
        <v>4.9696446006343015E-3</v>
      </c>
      <c r="L605" s="44">
        <f>IFERROR(_xll.qlIndexFixing(Index6M,$H605,TRUE,_xll.ohTrigger(RecalcTrigger,Trigger6M)),NA())</f>
        <v>6.6601490116273126E-3</v>
      </c>
      <c r="M605" s="183">
        <f>IFERROR(_xll.qlIndexFixing(Index1Y,$H605,TRUE,_xll.ohTrigger(RecalcTrigger,Trigger1Y)),NA())</f>
        <v>8.6915571100532607E-3</v>
      </c>
      <c r="N605" s="182">
        <f>IFERROR(_xll.qlIndexFixing(ONIndex1M,I605,TRUE,_xll.ohTrigger(RecalcTrigger,Trigger1M)),NA())</f>
        <v>3.1329177899941385E-3</v>
      </c>
      <c r="O605" s="44">
        <f>IFERROR(_xll.qlIndexFixing(ONIndex3M,I605,TRUE,_xll.ohTrigger(RecalcTrigger,Trigger3M)),NA())</f>
        <v>4.5374955835875141E-3</v>
      </c>
      <c r="P605" s="44">
        <f>IFERROR(_xll.qlIndexFixing(ONIndex6M,I605,TRUE,_xll.ohTrigger(RecalcTrigger,Trigger6M)),NA())</f>
        <v>5.7764754992106759E-3</v>
      </c>
      <c r="Q605" s="183">
        <f>IFERROR(_xll.qlIndexFixing(ONIndex1Y,I605,TRUE,_xll.ohTrigger(RecalcTrigger,Trigger1Y)),NA())</f>
        <v>6.969099381821664E-3</v>
      </c>
    </row>
    <row r="606" spans="2:17" x14ac:dyDescent="0.2">
      <c r="B606" s="39" t="s">
        <v>42</v>
      </c>
      <c r="D606" s="42">
        <f>_xll.qlCalendarAdvance(Calendar,$D605,B606,"f",FALSE)</f>
        <v>43685</v>
      </c>
      <c r="E606" s="177">
        <f>_xll.qlInterestRateIndexValueDate(IndexON,D606)</f>
        <v>43685</v>
      </c>
      <c r="F606" s="193">
        <f>IFERROR(_xll.qlIndexFixing(IndexON,D606,TRUE,_xll.ohTrigger(RecalcTrigger,TriggerON)),NA())</f>
        <v>3.245638594684408E-3</v>
      </c>
      <c r="H606" s="42">
        <f>_xll.qlCalendarAdvance(Calendar,$H605,B606,"f",FALSE)</f>
        <v>43685</v>
      </c>
      <c r="I606" s="177">
        <f>_xll.qlInterestRateIndexValueDate(Index1M,$H606)</f>
        <v>43689</v>
      </c>
      <c r="J606" s="182">
        <f>IFERROR(_xll.qlIndexFixing(Index1M,$H606,TRUE,_xll.ohTrigger(RecalcTrigger,Trigger1M)),NA())</f>
        <v>3.3381432139522084E-3</v>
      </c>
      <c r="K606" s="44">
        <f>IFERROR(_xll.qlIndexFixing(Index3M,H606,TRUE,_xll.ohTrigger(RecalcTrigger,Trigger3M)),NA())</f>
        <v>5.0381577636676488E-3</v>
      </c>
      <c r="L606" s="44">
        <f>IFERROR(_xll.qlIndexFixing(Index6M,$H606,TRUE,_xll.ohTrigger(RecalcTrigger,Trigger6M)),NA())</f>
        <v>6.7278667951366769E-3</v>
      </c>
      <c r="M606" s="183">
        <f>IFERROR(_xll.qlIndexFixing(Index1Y,$H606,TRUE,_xll.ohTrigger(RecalcTrigger,Trigger1Y)),NA())</f>
        <v>8.7555898212467436E-3</v>
      </c>
      <c r="N606" s="182">
        <f>IFERROR(_xll.qlIndexFixing(ONIndex1M,I606,TRUE,_xll.ohTrigger(RecalcTrigger,Trigger1M)),NA())</f>
        <v>3.2046320666712091E-3</v>
      </c>
      <c r="O606" s="44">
        <f>IFERROR(_xll.qlIndexFixing(ONIndex3M,I606,TRUE,_xll.ohTrigger(RecalcTrigger,Trigger3M)),NA())</f>
        <v>4.6073537869695258E-3</v>
      </c>
      <c r="P606" s="44">
        <f>IFERROR(_xll.qlIndexFixing(ONIndex6M,I606,TRUE,_xll.ohTrigger(RecalcTrigger,Trigger6M)),NA())</f>
        <v>5.8456480745583406E-3</v>
      </c>
      <c r="Q606" s="183">
        <f>IFERROR(_xll.qlIndexFixing(ONIndex1Y,I606,TRUE,_xll.ohTrigger(RecalcTrigger,Trigger1Y)),NA())</f>
        <v>7.0361370415650271E-3</v>
      </c>
    </row>
    <row r="607" spans="2:17" x14ac:dyDescent="0.2">
      <c r="B607" s="39" t="s">
        <v>42</v>
      </c>
      <c r="D607" s="42">
        <f>_xll.qlCalendarAdvance(Calendar,$D606,B607,"f",FALSE)</f>
        <v>43692</v>
      </c>
      <c r="E607" s="177">
        <f>_xll.qlInterestRateIndexValueDate(IndexON,D607)</f>
        <v>43692</v>
      </c>
      <c r="F607" s="193">
        <f>IFERROR(_xll.qlIndexFixing(IndexON,D607,TRUE,_xll.ohTrigger(RecalcTrigger,TriggerON)),NA())</f>
        <v>3.3150534251280561E-3</v>
      </c>
      <c r="H607" s="42">
        <f>_xll.qlCalendarAdvance(Calendar,$H606,B607,"f",FALSE)</f>
        <v>43692</v>
      </c>
      <c r="I607" s="177">
        <f>_xll.qlInterestRateIndexValueDate(Index1M,$H607)</f>
        <v>43696</v>
      </c>
      <c r="J607" s="182">
        <f>IFERROR(_xll.qlIndexFixing(Index1M,$H607,TRUE,_xll.ohTrigger(RecalcTrigger,Trigger1M)),NA())</f>
        <v>3.4097503108468106E-3</v>
      </c>
      <c r="K607" s="44">
        <f>IFERROR(_xll.qlIndexFixing(Index3M,H607,TRUE,_xll.ohTrigger(RecalcTrigger,Trigger3M)),NA())</f>
        <v>5.1064148489107187E-3</v>
      </c>
      <c r="L607" s="44">
        <f>IFERROR(_xll.qlIndexFixing(Index6M,$H607,TRUE,_xll.ohTrigger(RecalcTrigger,Trigger6M)),NA())</f>
        <v>6.7954237884509704E-3</v>
      </c>
      <c r="M607" s="183">
        <f>IFERROR(_xll.qlIndexFixing(Index1Y,$H607,TRUE,_xll.ohTrigger(RecalcTrigger,Trigger1Y)),NA())</f>
        <v>8.819415131206116E-3</v>
      </c>
      <c r="N607" s="182">
        <f>IFERROR(_xll.qlIndexFixing(ONIndex1M,I607,TRUE,_xll.ohTrigger(RecalcTrigger,Trigger1M)),NA())</f>
        <v>3.2763129825941206E-3</v>
      </c>
      <c r="O607" s="44">
        <f>IFERROR(_xll.qlIndexFixing(ONIndex3M,I607,TRUE,_xll.ohTrigger(RecalcTrigger,Trigger3M)),NA())</f>
        <v>4.6770224524461668E-3</v>
      </c>
      <c r="P607" s="44">
        <f>IFERROR(_xll.qlIndexFixing(ONIndex6M,I607,TRUE,_xll.ohTrigger(RecalcTrigger,Trigger6M)),NA())</f>
        <v>5.9147511238410999E-3</v>
      </c>
      <c r="Q607" s="183">
        <f>IFERROR(_xll.qlIndexFixing(ONIndex1Y,I607,TRUE,_xll.ohTrigger(RecalcTrigger,Trigger1Y)),NA())</f>
        <v>7.1031612998684324E-3</v>
      </c>
    </row>
    <row r="608" spans="2:17" x14ac:dyDescent="0.2">
      <c r="B608" s="39" t="s">
        <v>42</v>
      </c>
      <c r="D608" s="42">
        <f>_xll.qlCalendarAdvance(Calendar,$D607,B608,"f",FALSE)</f>
        <v>43699</v>
      </c>
      <c r="E608" s="177">
        <f>_xll.qlInterestRateIndexValueDate(IndexON,D608)</f>
        <v>43699</v>
      </c>
      <c r="F608" s="193">
        <f>IFERROR(_xll.qlIndexFixing(IndexON,D608,TRUE,_xll.ohTrigger(RecalcTrigger,TriggerON)),NA())</f>
        <v>3.3842113706583632E-3</v>
      </c>
      <c r="H608" s="42">
        <f>_xll.qlCalendarAdvance(Calendar,$H607,B608,"f",FALSE)</f>
        <v>43699</v>
      </c>
      <c r="I608" s="177">
        <f>_xll.qlInterestRateIndexValueDate(Index1M,$H608)</f>
        <v>43703</v>
      </c>
      <c r="J608" s="182">
        <f>IFERROR(_xll.qlIndexFixing(Index1M,$H608,TRUE,_xll.ohTrigger(RecalcTrigger,Trigger1M)),NA())</f>
        <v>3.481298111529601E-3</v>
      </c>
      <c r="K608" s="44">
        <f>IFERROR(_xll.qlIndexFixing(Index3M,H608,TRUE,_xll.ohTrigger(RecalcTrigger,Trigger3M)),NA())</f>
        <v>5.1744049840196172E-3</v>
      </c>
      <c r="L608" s="44">
        <f>IFERROR(_xll.qlIndexFixing(Index6M,$H608,TRUE,_xll.ohTrigger(RecalcTrigger,Trigger6M)),NA())</f>
        <v>6.8628131934377005E-3</v>
      </c>
      <c r="M608" s="183">
        <f>IFERROR(_xll.qlIndexFixing(Index1Y,$H608,TRUE,_xll.ohTrigger(RecalcTrigger,Trigger1Y)),NA())</f>
        <v>8.8830253700476324E-3</v>
      </c>
      <c r="N608" s="182">
        <f>IFERROR(_xll.qlIndexFixing(ONIndex1M,I608,TRUE,_xll.ohTrigger(RecalcTrigger,Trigger1M)),NA())</f>
        <v>3.3479513168188646E-3</v>
      </c>
      <c r="O608" s="44">
        <f>IFERROR(_xll.qlIndexFixing(ONIndex3M,I608,TRUE,_xll.ohTrigger(RecalcTrigger,Trigger3M)),NA())</f>
        <v>4.7464907346927987E-3</v>
      </c>
      <c r="P608" s="44">
        <f>IFERROR(_xll.qlIndexFixing(ONIndex6M,I608,TRUE,_xll.ohTrigger(RecalcTrigger,Trigger6M)),NA())</f>
        <v>5.9837767859871605E-3</v>
      </c>
      <c r="Q608" s="183">
        <f>IFERROR(_xll.qlIndexFixing(ONIndex1Y,I608,TRUE,_xll.ohTrigger(RecalcTrigger,Trigger1Y)),NA())</f>
        <v>7.170166060648242E-3</v>
      </c>
    </row>
    <row r="609" spans="2:17" x14ac:dyDescent="0.2">
      <c r="B609" s="39" t="s">
        <v>42</v>
      </c>
      <c r="D609" s="42">
        <f>_xll.qlCalendarAdvance(Calendar,$D608,B609,"f",FALSE)</f>
        <v>43706</v>
      </c>
      <c r="E609" s="177">
        <f>_xll.qlInterestRateIndexValueDate(IndexON,D609)</f>
        <v>43706</v>
      </c>
      <c r="F609" s="193">
        <f>IFERROR(_xll.qlIndexFixing(IndexON,D609,TRUE,_xll.ohTrigger(RecalcTrigger,TriggerON)),NA())</f>
        <v>3.4530999443038723E-3</v>
      </c>
      <c r="H609" s="42">
        <f>_xll.qlCalendarAdvance(Calendar,$H608,B609,"f",FALSE)</f>
        <v>43706</v>
      </c>
      <c r="I609" s="177">
        <f>_xll.qlInterestRateIndexValueDate(Index1M,$H609)</f>
        <v>43710</v>
      </c>
      <c r="J609" s="182">
        <f>IFERROR(_xll.qlIndexFixing(Index1M,$H609,TRUE,_xll.ohTrigger(RecalcTrigger,Trigger1M)),NA())</f>
        <v>3.5476607401427884E-3</v>
      </c>
      <c r="K609" s="44">
        <f>IFERROR(_xll.qlIndexFixing(Index3M,H609,TRUE,_xll.ohTrigger(RecalcTrigger,Trigger3M)),NA())</f>
        <v>5.2372970533067021E-3</v>
      </c>
      <c r="L609" s="44">
        <f>IFERROR(_xll.qlIndexFixing(Index6M,$H609,TRUE,_xll.ohTrigger(RecalcTrigger,Trigger6M)),NA())</f>
        <v>6.9204188012686619E-3</v>
      </c>
      <c r="M609" s="183">
        <f>IFERROR(_xll.qlIndexFixing(Index1Y,$H609,TRUE,_xll.ohTrigger(RecalcTrigger,Trigger1Y)),NA())</f>
        <v>8.9464128488850464E-3</v>
      </c>
      <c r="N609" s="182">
        <f>IFERROR(_xll.qlIndexFixing(ONIndex1M,I609,TRUE,_xll.ohTrigger(RecalcTrigger,Trigger1M)),NA())</f>
        <v>3.4195378484813688E-3</v>
      </c>
      <c r="O609" s="44">
        <f>IFERROR(_xll.qlIndexFixing(ONIndex3M,I609,TRUE,_xll.ohTrigger(RecalcTrigger,Trigger3M)),NA())</f>
        <v>4.8157477891841438E-3</v>
      </c>
      <c r="P609" s="44">
        <f>IFERROR(_xll.qlIndexFixing(ONIndex6M,I609,TRUE,_xll.ohTrigger(RecalcTrigger,Trigger6M)),NA())</f>
        <v>6.0527171996049844E-3</v>
      </c>
      <c r="Q609" s="183">
        <f>IFERROR(_xll.qlIndexFixing(ONIndex1Y,I609,TRUE,_xll.ohTrigger(RecalcTrigger,Trigger1Y)),NA())</f>
        <v>7.2371452277408821E-3</v>
      </c>
    </row>
    <row r="610" spans="2:17" x14ac:dyDescent="0.2">
      <c r="B610" s="39" t="s">
        <v>42</v>
      </c>
      <c r="D610" s="42">
        <f>_xll.qlCalendarAdvance(Calendar,$D609,B610,"f",FALSE)</f>
        <v>43713</v>
      </c>
      <c r="E610" s="177">
        <f>_xll.qlInterestRateIndexValueDate(IndexON,D610)</f>
        <v>43713</v>
      </c>
      <c r="F610" s="193">
        <f>IFERROR(_xll.qlIndexFixing(IndexON,D610,TRUE,_xll.ohTrigger(RecalcTrigger,TriggerON)),NA())</f>
        <v>3.5217066590931267E-3</v>
      </c>
      <c r="H610" s="42">
        <f>_xll.qlCalendarAdvance(Calendar,$H609,B610,"f",FALSE)</f>
        <v>43713</v>
      </c>
      <c r="I610" s="177">
        <f>_xll.qlInterestRateIndexValueDate(Index1M,$H610)</f>
        <v>43717</v>
      </c>
      <c r="J610" s="182">
        <f>IFERROR(_xll.qlIndexFixing(Index1M,$H610,TRUE,_xll.ohTrigger(RecalcTrigger,Trigger1M)),NA())</f>
        <v>3.6190679012282345E-3</v>
      </c>
      <c r="K610" s="44">
        <f>IFERROR(_xll.qlIndexFixing(Index3M,H610,TRUE,_xll.ohTrigger(RecalcTrigger,Trigger3M)),NA())</f>
        <v>5.3047423539021275E-3</v>
      </c>
      <c r="L610" s="44">
        <f>IFERROR(_xll.qlIndexFixing(Index6M,$H610,TRUE,_xll.ohTrigger(RecalcTrigger,Trigger6M)),NA())</f>
        <v>6.9874803436823715E-3</v>
      </c>
      <c r="M610" s="183">
        <f>IFERROR(_xll.qlIndexFixing(Index1Y,$H610,TRUE,_xll.ohTrigger(RecalcTrigger,Trigger1Y)),NA())</f>
        <v>9.0095698598409591E-3</v>
      </c>
      <c r="N610" s="182">
        <f>IFERROR(_xll.qlIndexFixing(ONIndex1M,I610,TRUE,_xll.ohTrigger(RecalcTrigger,Trigger1M)),NA())</f>
        <v>3.491063356877433E-3</v>
      </c>
      <c r="O610" s="44">
        <f>IFERROR(_xll.qlIndexFixing(ONIndex3M,I610,TRUE,_xll.ohTrigger(RecalcTrigger,Trigger3M)),NA())</f>
        <v>4.8847827710751801E-3</v>
      </c>
      <c r="P610" s="44">
        <f>IFERROR(_xll.qlIndexFixing(ONIndex6M,I610,TRUE,_xll.ohTrigger(RecalcTrigger,Trigger6M)),NA())</f>
        <v>6.1215645037826505E-3</v>
      </c>
      <c r="Q610" s="183">
        <f>IFERROR(_xll.qlIndexFixing(ONIndex1Y,I610,TRUE,_xll.ohTrigger(RecalcTrigger,Trigger1Y)),NA())</f>
        <v>7.3040927049028426E-3</v>
      </c>
    </row>
    <row r="611" spans="2:17" x14ac:dyDescent="0.2">
      <c r="B611" s="39" t="s">
        <v>42</v>
      </c>
      <c r="D611" s="42">
        <f>_xll.qlCalendarAdvance(Calendar,$D610,B611,"f",FALSE)</f>
        <v>43720</v>
      </c>
      <c r="E611" s="177">
        <f>_xll.qlInterestRateIndexValueDate(IndexON,D611)</f>
        <v>43720</v>
      </c>
      <c r="F611" s="193">
        <f>IFERROR(_xll.qlIndexFixing(IndexON,D611,TRUE,_xll.ohTrigger(RecalcTrigger,TriggerON)),NA())</f>
        <v>3.5900190283744138E-3</v>
      </c>
      <c r="H611" s="42">
        <f>_xll.qlCalendarAdvance(Calendar,$H610,B611,"f",FALSE)</f>
        <v>43720</v>
      </c>
      <c r="I611" s="177">
        <f>_xll.qlInterestRateIndexValueDate(Index1M,$H611)</f>
        <v>43724</v>
      </c>
      <c r="J611" s="182">
        <f>IFERROR(_xll.qlIndexFixing(Index1M,$H611,TRUE,_xll.ohTrigger(RecalcTrigger,Trigger1M)),NA())</f>
        <v>3.6903887371533273E-3</v>
      </c>
      <c r="K611" s="44">
        <f>IFERROR(_xll.qlIndexFixing(Index3M,H611,TRUE,_xll.ohTrigger(RecalcTrigger,Trigger3M)),NA())</f>
        <v>5.371888851821765E-3</v>
      </c>
      <c r="L611" s="44">
        <f>IFERROR(_xll.qlIndexFixing(Index6M,$H611,TRUE,_xll.ohTrigger(RecalcTrigger,Trigger6M)),NA())</f>
        <v>7.0543549158844608E-3</v>
      </c>
      <c r="M611" s="183">
        <f>IFERROR(_xll.qlIndexFixing(Index1Y,$H611,TRUE,_xll.ohTrigger(RecalcTrigger,Trigger1Y)),NA())</f>
        <v>9.0724886760590595E-3</v>
      </c>
      <c r="N611" s="182">
        <f>IFERROR(_xll.qlIndexFixing(ONIndex1M,I611,TRUE,_xll.ohTrigger(RecalcTrigger,Trigger1M)),NA())</f>
        <v>3.562518621222921E-3</v>
      </c>
      <c r="O611" s="44">
        <f>IFERROR(_xll.qlIndexFixing(ONIndex3M,I611,TRUE,_xll.ohTrigger(RecalcTrigger,Trigger3M)),NA())</f>
        <v>4.9535848353610135E-3</v>
      </c>
      <c r="P611" s="44">
        <f>IFERROR(_xll.qlIndexFixing(ONIndex6M,I611,TRUE,_xll.ohTrigger(RecalcTrigger,Trigger6M)),NA())</f>
        <v>6.1903108369687487E-3</v>
      </c>
      <c r="Q611" s="183">
        <f>IFERROR(_xll.qlIndexFixing(ONIndex1Y,I611,TRUE,_xll.ohTrigger(RecalcTrigger,Trigger1Y)),NA())</f>
        <v>7.3710023961304216E-3</v>
      </c>
    </row>
    <row r="612" spans="2:17" x14ac:dyDescent="0.2">
      <c r="B612" s="39" t="s">
        <v>42</v>
      </c>
      <c r="D612" s="42">
        <f>_xll.qlCalendarAdvance(Calendar,$D611,B612,"f",FALSE)</f>
        <v>43727</v>
      </c>
      <c r="E612" s="177">
        <f>_xll.qlInterestRateIndexValueDate(IndexON,D612)</f>
        <v>43727</v>
      </c>
      <c r="F612" s="193">
        <f>IFERROR(_xll.qlIndexFixing(IndexON,D612,TRUE,_xll.ohTrigger(RecalcTrigger,TriggerON)),NA())</f>
        <v>3.6580245650164045E-3</v>
      </c>
      <c r="H612" s="42">
        <f>_xll.qlCalendarAdvance(Calendar,$H611,B612,"f",FALSE)</f>
        <v>43727</v>
      </c>
      <c r="I612" s="177">
        <f>_xll.qlInterestRateIndexValueDate(Index1M,$H612)</f>
        <v>43731</v>
      </c>
      <c r="J612" s="182">
        <f>IFERROR(_xll.qlIndexFixing(Index1M,$H612,TRUE,_xll.ohTrigger(RecalcTrigger,Trigger1M)),NA())</f>
        <v>3.7616140227720862E-3</v>
      </c>
      <c r="K612" s="44">
        <f>IFERROR(_xll.qlIndexFixing(Index3M,H612,TRUE,_xll.ohTrigger(RecalcTrigger,Trigger3M)),NA())</f>
        <v>5.4387256723464651E-3</v>
      </c>
      <c r="L612" s="44">
        <f>IFERROR(_xll.qlIndexFixing(Index6M,$H612,TRUE,_xll.ohTrigger(RecalcTrigger,Trigger6M)),NA())</f>
        <v>7.1210357982553433E-3</v>
      </c>
      <c r="M612" s="183">
        <f>IFERROR(_xll.qlIndexFixing(Index1Y,$H612,TRUE,_xll.ohTrigger(RecalcTrigger,Trigger1Y)),NA())</f>
        <v>9.1351615517165641E-3</v>
      </c>
      <c r="N612" s="182">
        <f>IFERROR(_xll.qlIndexFixing(ONIndex1M,I612,TRUE,_xll.ohTrigger(RecalcTrigger,Trigger1M)),NA())</f>
        <v>3.6338944204139523E-3</v>
      </c>
      <c r="O612" s="44">
        <f>IFERROR(_xll.qlIndexFixing(ONIndex3M,I612,TRUE,_xll.ohTrigger(RecalcTrigger,Trigger3M)),NA())</f>
        <v>5.0221431372765579E-3</v>
      </c>
      <c r="P612" s="44">
        <f>IFERROR(_xll.qlIndexFixing(ONIndex6M,I612,TRUE,_xll.ohTrigger(RecalcTrigger,Trigger6M)),NA())</f>
        <v>6.2589483382513578E-3</v>
      </c>
      <c r="Q612" s="183">
        <f>IFERROR(_xll.qlIndexFixing(ONIndex1Y,I612,TRUE,_xll.ohTrigger(RecalcTrigger,Trigger1Y)),NA())</f>
        <v>7.4378682051001732E-3</v>
      </c>
    </row>
    <row r="613" spans="2:17" x14ac:dyDescent="0.2">
      <c r="B613" s="39" t="s">
        <v>42</v>
      </c>
      <c r="D613" s="42">
        <f>_xll.qlCalendarAdvance(Calendar,$D612,B613,"f",FALSE)</f>
        <v>43734</v>
      </c>
      <c r="E613" s="177">
        <f>_xll.qlInterestRateIndexValueDate(IndexON,D613)</f>
        <v>43734</v>
      </c>
      <c r="F613" s="193">
        <f>IFERROR(_xll.qlIndexFixing(IndexON,D613,TRUE,_xll.ohTrigger(RecalcTrigger,TriggerON)),NA())</f>
        <v>3.7257107820476421E-3</v>
      </c>
      <c r="H613" s="42">
        <f>_xll.qlCalendarAdvance(Calendar,$H612,B613,"f",FALSE)</f>
        <v>43734</v>
      </c>
      <c r="I613" s="177">
        <f>_xll.qlInterestRateIndexValueDate(Index1M,$H613)</f>
        <v>43738</v>
      </c>
      <c r="J613" s="182">
        <f>IFERROR(_xll.qlIndexFixing(Index1M,$H613,TRUE,_xll.ohTrigger(RecalcTrigger,Trigger1M)),NA())</f>
        <v>3.8378248012489601E-3</v>
      </c>
      <c r="K613" s="44">
        <f>IFERROR(_xll.qlIndexFixing(Index3M,H613,TRUE,_xll.ohTrigger(RecalcTrigger,Trigger3M)),NA())</f>
        <v>5.5099760957950765E-3</v>
      </c>
      <c r="L613" s="44">
        <f>IFERROR(_xll.qlIndexFixing(Index6M,$H613,TRUE,_xll.ohTrigger(RecalcTrigger,Trigger6M)),NA())</f>
        <v>7.1922637402447804E-3</v>
      </c>
      <c r="M613" s="183">
        <f>IFERROR(_xll.qlIndexFixing(Index1Y,$H613,TRUE,_xll.ohTrigger(RecalcTrigger,Trigger1Y)),NA())</f>
        <v>9.1975807220384224E-3</v>
      </c>
      <c r="N613" s="182">
        <f>IFERROR(_xll.qlIndexFixing(ONIndex1M,I613,TRUE,_xll.ohTrigger(RecalcTrigger,Trigger1M)),NA())</f>
        <v>3.7051815336663907E-3</v>
      </c>
      <c r="O613" s="44">
        <f>IFERROR(_xll.qlIndexFixing(ONIndex3M,I613,TRUE,_xll.ohTrigger(RecalcTrigger,Trigger3M)),NA())</f>
        <v>5.0904468319767915E-3</v>
      </c>
      <c r="P613" s="44">
        <f>IFERROR(_xll.qlIndexFixing(ONIndex6M,I613,TRUE,_xll.ohTrigger(RecalcTrigger,Trigger6M)),NA())</f>
        <v>6.3274691462389399E-3</v>
      </c>
      <c r="Q613" s="183">
        <f>IFERROR(_xll.qlIndexFixing(ONIndex1Y,I613,TRUE,_xll.ohTrigger(RecalcTrigger,Trigger1Y)),NA())</f>
        <v>7.5046840358083955E-3</v>
      </c>
    </row>
    <row r="614" spans="2:17" x14ac:dyDescent="0.2">
      <c r="B614" s="39" t="s">
        <v>42</v>
      </c>
      <c r="D614" s="42">
        <f>_xll.qlCalendarAdvance(Calendar,$D613,B614,"f",FALSE)</f>
        <v>43741</v>
      </c>
      <c r="E614" s="177">
        <f>_xll.qlInterestRateIndexValueDate(IndexON,D614)</f>
        <v>43741</v>
      </c>
      <c r="F614" s="193">
        <f>IFERROR(_xll.qlIndexFixing(IndexON,D614,TRUE,_xll.ohTrigger(RecalcTrigger,TriggerON)),NA())</f>
        <v>3.7930651928164139E-3</v>
      </c>
      <c r="H614" s="42">
        <f>_xll.qlCalendarAdvance(Calendar,$H613,B614,"f",FALSE)</f>
        <v>43741</v>
      </c>
      <c r="I614" s="177">
        <f>_xll.qlInterestRateIndexValueDate(Index1M,$H614)</f>
        <v>43745</v>
      </c>
      <c r="J614" s="182">
        <f>IFERROR(_xll.qlIndexFixing(Index1M,$H614,TRUE,_xll.ohTrigger(RecalcTrigger,Trigger1M)),NA())</f>
        <v>3.9088230992045591E-3</v>
      </c>
      <c r="K614" s="44">
        <f>IFERROR(_xll.qlIndexFixing(Index3M,H614,TRUE,_xll.ohTrigger(RecalcTrigger,Trigger3M)),NA())</f>
        <v>5.5761658003480276E-3</v>
      </c>
      <c r="L614" s="44">
        <f>IFERROR(_xll.qlIndexFixing(Index6M,$H614,TRUE,_xll.ohTrigger(RecalcTrigger,Trigger6M)),NA())</f>
        <v>7.2585215196686939E-3</v>
      </c>
      <c r="M614" s="183">
        <f>IFERROR(_xll.qlIndexFixing(Index1Y,$H614,TRUE,_xll.ohTrigger(RecalcTrigger,Trigger1Y)),NA())</f>
        <v>9.259738403310196E-3</v>
      </c>
      <c r="N614" s="182">
        <f>IFERROR(_xll.qlIndexFixing(ONIndex1M,I614,TRUE,_xll.ohTrigger(RecalcTrigger,Trigger1M)),NA())</f>
        <v>3.7763707401161639E-3</v>
      </c>
      <c r="O614" s="44">
        <f>IFERROR(_xll.qlIndexFixing(ONIndex3M,I614,TRUE,_xll.ohTrigger(RecalcTrigger,Trigger3M)),NA())</f>
        <v>5.15848507445682E-3</v>
      </c>
      <c r="P614" s="44">
        <f>IFERROR(_xll.qlIndexFixing(ONIndex6M,I614,TRUE,_xll.ohTrigger(RecalcTrigger,Trigger6M)),NA())</f>
        <v>6.3958653998597015E-3</v>
      </c>
      <c r="Q614" s="183">
        <f>IFERROR(_xll.qlIndexFixing(ONIndex1Y,I614,TRUE,_xll.ohTrigger(RecalcTrigger,Trigger1Y)),NA())</f>
        <v>7.5714437919316424E-3</v>
      </c>
    </row>
    <row r="615" spans="2:17" x14ac:dyDescent="0.2">
      <c r="B615" s="39" t="s">
        <v>42</v>
      </c>
      <c r="D615" s="42">
        <f>_xll.qlCalendarAdvance(Calendar,$D614,B615,"f",FALSE)</f>
        <v>43748</v>
      </c>
      <c r="E615" s="177">
        <f>_xll.qlInterestRateIndexValueDate(IndexON,D615)</f>
        <v>43748</v>
      </c>
      <c r="F615" s="193">
        <f>IFERROR(_xll.qlIndexFixing(IndexON,D615,TRUE,_xll.ohTrigger(RecalcTrigger,TriggerON)),NA())</f>
        <v>3.8600753103512631E-3</v>
      </c>
      <c r="H615" s="42">
        <f>_xll.qlCalendarAdvance(Calendar,$H614,B615,"f",FALSE)</f>
        <v>43748</v>
      </c>
      <c r="I615" s="177">
        <f>_xll.qlInterestRateIndexValueDate(Index1M,$H615)</f>
        <v>43752</v>
      </c>
      <c r="J615" s="182">
        <f>IFERROR(_xll.qlIndexFixing(Index1M,$H615,TRUE,_xll.ohTrigger(RecalcTrigger,Trigger1M)),NA())</f>
        <v>3.9796975237067272E-3</v>
      </c>
      <c r="K615" s="44">
        <f>IFERROR(_xll.qlIndexFixing(Index3M,H615,TRUE,_xll.ohTrigger(RecalcTrigger,Trigger3M)),NA())</f>
        <v>5.6420585260351323E-3</v>
      </c>
      <c r="L615" s="44">
        <f>IFERROR(_xll.qlIndexFixing(Index6M,$H615,TRUE,_xll.ohTrigger(RecalcTrigger,Trigger6M)),NA())</f>
        <v>7.3245650868647609E-3</v>
      </c>
      <c r="M615" s="183">
        <f>IFERROR(_xll.qlIndexFixing(Index1Y,$H615,TRUE,_xll.ohTrigger(RecalcTrigger,Trigger1Y)),NA())</f>
        <v>9.3216267928940034E-3</v>
      </c>
      <c r="N615" s="182">
        <f>IFERROR(_xll.qlIndexFixing(ONIndex1M,I615,TRUE,_xll.ohTrigger(RecalcTrigger,Trigger1M)),NA())</f>
        <v>3.8474528189791357E-3</v>
      </c>
      <c r="O615" s="44">
        <f>IFERROR(_xll.qlIndexFixing(ONIndex3M,I615,TRUE,_xll.ohTrigger(RecalcTrigger,Trigger3M)),NA())</f>
        <v>5.2262470198716215E-3</v>
      </c>
      <c r="P615" s="44">
        <f>IFERROR(_xll.qlIndexFixing(ONIndex6M,I615,TRUE,_xll.ohTrigger(RecalcTrigger,Trigger6M)),NA())</f>
        <v>6.4641292376421688E-3</v>
      </c>
      <c r="Q615" s="183">
        <f>IFERROR(_xll.qlIndexFixing(ONIndex1Y,I615,TRUE,_xll.ohTrigger(RecalcTrigger,Trigger1Y)),NA())</f>
        <v>7.6381413773862761E-3</v>
      </c>
    </row>
    <row r="616" spans="2:17" x14ac:dyDescent="0.2">
      <c r="B616" s="39" t="s">
        <v>42</v>
      </c>
      <c r="D616" s="42">
        <f>_xll.qlCalendarAdvance(Calendar,$D615,B616,"f",FALSE)</f>
        <v>43755</v>
      </c>
      <c r="E616" s="177">
        <f>_xll.qlInterestRateIndexValueDate(IndexON,D616)</f>
        <v>43755</v>
      </c>
      <c r="F616" s="193">
        <f>IFERROR(_xll.qlIndexFixing(IndexON,D616,TRUE,_xll.ohTrigger(RecalcTrigger,TriggerON)),NA())</f>
        <v>3.9267286476007968E-3</v>
      </c>
      <c r="H616" s="42">
        <f>_xll.qlCalendarAdvance(Calendar,$H615,B616,"f",FALSE)</f>
        <v>43755</v>
      </c>
      <c r="I616" s="177">
        <f>_xll.qlInterestRateIndexValueDate(Index1M,$H616)</f>
        <v>43759</v>
      </c>
      <c r="J616" s="182">
        <f>IFERROR(_xll.qlIndexFixing(Index1M,$H616,TRUE,_xll.ohTrigger(RecalcTrigger,Trigger1M)),NA())</f>
        <v>4.0504388485408348E-3</v>
      </c>
      <c r="K616" s="44">
        <f>IFERROR(_xll.qlIndexFixing(Index3M,H616,TRUE,_xll.ohTrigger(RecalcTrigger,Trigger3M)),NA())</f>
        <v>5.7076655270244213E-3</v>
      </c>
      <c r="L616" s="44">
        <f>IFERROR(_xll.qlIndexFixing(Index6M,$H616,TRUE,_xll.ohTrigger(RecalcTrigger,Trigger6M)),NA())</f>
        <v>7.3903877889178234E-3</v>
      </c>
      <c r="M616" s="183">
        <f>IFERROR(_xll.qlIndexFixing(Index1Y,$H616,TRUE,_xll.ohTrigger(RecalcTrigger,Trigger1Y)),NA())</f>
        <v>9.3832380692422824E-3</v>
      </c>
      <c r="N616" s="182">
        <f>IFERROR(_xll.qlIndexFixing(ONIndex1M,I616,TRUE,_xll.ohTrigger(RecalcTrigger,Trigger1M)),NA())</f>
        <v>3.9184185493112977E-3</v>
      </c>
      <c r="O616" s="44">
        <f>IFERROR(_xll.qlIndexFixing(ONIndex3M,I616,TRUE,_xll.ohTrigger(RecalcTrigger,Trigger3M)),NA())</f>
        <v>5.2937218235360461E-3</v>
      </c>
      <c r="P616" s="44">
        <f>IFERROR(_xll.qlIndexFixing(ONIndex6M,I616,TRUE,_xll.ohTrigger(RecalcTrigger,Trigger6M)),NA())</f>
        <v>6.5322527985145484E-3</v>
      </c>
      <c r="Q616" s="183">
        <f>IFERROR(_xll.qlIndexFixing(ONIndex1Y,I616,TRUE,_xll.ohTrigger(RecalcTrigger,Trigger1Y)),NA())</f>
        <v>7.7047706959287865E-3</v>
      </c>
    </row>
    <row r="617" spans="2:17" x14ac:dyDescent="0.2">
      <c r="B617" s="39" t="s">
        <v>42</v>
      </c>
      <c r="D617" s="42">
        <f>_xll.qlCalendarAdvance(Calendar,$D616,B617,"f",FALSE)</f>
        <v>43762</v>
      </c>
      <c r="E617" s="177">
        <f>_xll.qlInterestRateIndexValueDate(IndexON,D617)</f>
        <v>43762</v>
      </c>
      <c r="F617" s="193">
        <f>IFERROR(_xll.qlIndexFixing(IndexON,D617,TRUE,_xll.ohTrigger(RecalcTrigger,TriggerON)),NA())</f>
        <v>3.9930127175935581E-3</v>
      </c>
      <c r="H617" s="42">
        <f>_xll.qlCalendarAdvance(Calendar,$H616,B617,"f",FALSE)</f>
        <v>43762</v>
      </c>
      <c r="I617" s="177">
        <f>_xll.qlInterestRateIndexValueDate(Index1M,$H617)</f>
        <v>43766</v>
      </c>
      <c r="J617" s="182">
        <f>IFERROR(_xll.qlIndexFixing(Index1M,$H617,TRUE,_xll.ohTrigger(RecalcTrigger,Trigger1M)),NA())</f>
        <v>4.1210378472679131E-3</v>
      </c>
      <c r="K617" s="44">
        <f>IFERROR(_xll.qlIndexFixing(Index3M,H617,TRUE,_xll.ohTrigger(RecalcTrigger,Trigger3M)),NA())</f>
        <v>5.7729984614512233E-3</v>
      </c>
      <c r="L617" s="44">
        <f>IFERROR(_xll.qlIndexFixing(Index6M,$H617,TRUE,_xll.ohTrigger(RecalcTrigger,Trigger6M)),NA())</f>
        <v>7.4559829906489161E-3</v>
      </c>
      <c r="M617" s="183">
        <f>IFERROR(_xll.qlIndexFixing(Index1Y,$H617,TRUE,_xll.ohTrigger(RecalcTrigger,Trigger1Y)),NA())</f>
        <v>9.4445643919161357E-3</v>
      </c>
      <c r="N617" s="182">
        <f>IFERROR(_xll.qlIndexFixing(ONIndex1M,I617,TRUE,_xll.ohTrigger(RecalcTrigger,Trigger1M)),NA())</f>
        <v>3.9892587101686416E-3</v>
      </c>
      <c r="O617" s="44">
        <f>IFERROR(_xll.qlIndexFixing(ONIndex3M,I617,TRUE,_xll.ohTrigger(RecalcTrigger,Trigger3M)),NA())</f>
        <v>5.3608986402853276E-3</v>
      </c>
      <c r="P617" s="44">
        <f>IFERROR(_xll.qlIndexFixing(ONIndex6M,I617,TRUE,_xll.ohTrigger(RecalcTrigger,Trigger6M)),NA())</f>
        <v>6.6002282212451746E-3</v>
      </c>
      <c r="Q617" s="183">
        <f>IFERROR(_xll.qlIndexFixing(ONIndex1Y,I617,TRUE,_xll.ohTrigger(RecalcTrigger,Trigger1Y)),NA())</f>
        <v>7.7713256513955997E-3</v>
      </c>
    </row>
    <row r="618" spans="2:17" x14ac:dyDescent="0.2">
      <c r="B618" s="39" t="s">
        <v>42</v>
      </c>
      <c r="D618" s="42">
        <f>_xll.qlCalendarAdvance(Calendar,$D617,B618,"f",FALSE)</f>
        <v>43769</v>
      </c>
      <c r="E618" s="177">
        <f>_xll.qlInterestRateIndexValueDate(IndexON,D618)</f>
        <v>43769</v>
      </c>
      <c r="F618" s="193">
        <f>IFERROR(_xll.qlIndexFixing(IndexON,D618,TRUE,_xll.ohTrigger(RecalcTrigger,TriggerON)),NA())</f>
        <v>4.0589150335978985E-3</v>
      </c>
      <c r="H618" s="42">
        <f>_xll.qlCalendarAdvance(Calendar,$H617,B618,"f",FALSE)</f>
        <v>43769</v>
      </c>
      <c r="I618" s="177">
        <f>_xll.qlInterestRateIndexValueDate(Index1M,$H618)</f>
        <v>43773</v>
      </c>
      <c r="J618" s="182">
        <f>IFERROR(_xll.qlIndexFixing(Index1M,$H618,TRUE,_xll.ohTrigger(RecalcTrigger,Trigger1M)),NA())</f>
        <v>4.1864425438538078E-3</v>
      </c>
      <c r="K618" s="44">
        <f>IFERROR(_xll.qlIndexFixing(Index3M,H618,TRUE,_xll.ohTrigger(RecalcTrigger,Trigger3M)),NA())</f>
        <v>5.8380693914450929E-3</v>
      </c>
      <c r="L618" s="44">
        <f>IFERROR(_xll.qlIndexFixing(Index6M,$H618,TRUE,_xll.ohTrigger(RecalcTrigger,Trigger6M)),NA())</f>
        <v>7.5166795517107397E-3</v>
      </c>
      <c r="M618" s="183">
        <f>IFERROR(_xll.qlIndexFixing(Index1Y,$H618,TRUE,_xll.ohTrigger(RecalcTrigger,Trigger1Y)),NA())</f>
        <v>9.5055979015999589E-3</v>
      </c>
      <c r="N618" s="182">
        <f>IFERROR(_xll.qlIndexFixing(ONIndex1M,I618,TRUE,_xll.ohTrigger(RecalcTrigger,Trigger1M)),NA())</f>
        <v>4.0599640807670312E-3</v>
      </c>
      <c r="O618" s="44">
        <f>IFERROR(_xll.qlIndexFixing(ONIndex3M,I618,TRUE,_xll.ohTrigger(RecalcTrigger,Trigger3M)),NA())</f>
        <v>5.4277666253543799E-3</v>
      </c>
      <c r="P618" s="44">
        <f>IFERROR(_xll.qlIndexFixing(ONIndex6M,I618,TRUE,_xll.ohTrigger(RecalcTrigger,Trigger6M)),NA())</f>
        <v>6.6680476445224457E-3</v>
      </c>
      <c r="Q618" s="183">
        <f>IFERROR(_xll.qlIndexFixing(ONIndex1Y,I618,TRUE,_xll.ohTrigger(RecalcTrigger,Trigger1Y)),NA())</f>
        <v>7.8378001476231418E-3</v>
      </c>
    </row>
    <row r="619" spans="2:17" x14ac:dyDescent="0.2">
      <c r="B619" s="39" t="s">
        <v>42</v>
      </c>
      <c r="D619" s="42">
        <f>_xll.qlCalendarAdvance(Calendar,$D618,B619,"f",FALSE)</f>
        <v>43776</v>
      </c>
      <c r="E619" s="177">
        <f>_xll.qlInterestRateIndexValueDate(IndexON,D619)</f>
        <v>43776</v>
      </c>
      <c r="F619" s="193">
        <f>IFERROR(_xll.qlIndexFixing(IndexON,D619,TRUE,_xll.ohTrigger(RecalcTrigger,TriggerON)),NA())</f>
        <v>4.1244231083226168E-3</v>
      </c>
      <c r="H619" s="42">
        <f>_xll.qlCalendarAdvance(Calendar,$H618,B619,"f",FALSE)</f>
        <v>43776</v>
      </c>
      <c r="I619" s="177">
        <f>_xll.qlInterestRateIndexValueDate(Index1M,$H619)</f>
        <v>43780</v>
      </c>
      <c r="J619" s="182">
        <f>IFERROR(_xll.qlIndexFixing(Index1M,$H619,TRUE,_xll.ohTrigger(RecalcTrigger,Trigger1M)),NA())</f>
        <v>4.256740654759561E-3</v>
      </c>
      <c r="K619" s="44">
        <f>IFERROR(_xll.qlIndexFixing(Index3M,H619,TRUE,_xll.ohTrigger(RecalcTrigger,Trigger3M)),NA())</f>
        <v>5.9028907831515385E-3</v>
      </c>
      <c r="L619" s="44">
        <f>IFERROR(_xll.qlIndexFixing(Index6M,$H619,TRUE,_xll.ohTrigger(RecalcTrigger,Trigger6M)),NA())</f>
        <v>7.5818179525975428E-3</v>
      </c>
      <c r="M619" s="183">
        <f>IFERROR(_xll.qlIndexFixing(Index1Y,$H619,TRUE,_xll.ohTrigger(RecalcTrigger,Trigger1Y)),NA())</f>
        <v>9.5663307201202304E-3</v>
      </c>
      <c r="N619" s="182">
        <f>IFERROR(_xll.qlIndexFixing(ONIndex1M,I619,TRUE,_xll.ohTrigger(RecalcTrigger,Trigger1M)),NA())</f>
        <v>4.1305254400025859E-3</v>
      </c>
      <c r="O619" s="44">
        <f>IFERROR(_xll.qlIndexFixing(ONIndex3M,I619,TRUE,_xll.ohTrigger(RecalcTrigger,Trigger3M)),NA())</f>
        <v>5.494314933738309E-3</v>
      </c>
      <c r="P619" s="44">
        <f>IFERROR(_xll.qlIndexFixing(ONIndex6M,I619,TRUE,_xll.ohTrigger(RecalcTrigger,Trigger6M)),NA())</f>
        <v>6.73570320703476E-3</v>
      </c>
      <c r="Q619" s="183">
        <f>IFERROR(_xll.qlIndexFixing(ONIndex1Y,I619,TRUE,_xll.ohTrigger(RecalcTrigger,Trigger1Y)),NA())</f>
        <v>7.9041880883679028E-3</v>
      </c>
    </row>
    <row r="620" spans="2:17" x14ac:dyDescent="0.2">
      <c r="B620" s="39" t="s">
        <v>42</v>
      </c>
      <c r="D620" s="42">
        <f>_xll.qlCalendarAdvance(Calendar,$D619,B620,"f",FALSE)</f>
        <v>43783</v>
      </c>
      <c r="E620" s="177">
        <f>_xll.qlInterestRateIndexValueDate(IndexON,D620)</f>
        <v>43783</v>
      </c>
      <c r="F620" s="193">
        <f>IFERROR(_xll.qlIndexFixing(IndexON,D620,TRUE,_xll.ohTrigger(RecalcTrigger,TriggerON)),NA())</f>
        <v>4.1895244551160005E-3</v>
      </c>
      <c r="H620" s="42">
        <f>_xll.qlCalendarAdvance(Calendar,$H619,B620,"f",FALSE)</f>
        <v>43783</v>
      </c>
      <c r="I620" s="177">
        <f>_xll.qlInterestRateIndexValueDate(Index1M,$H620)</f>
        <v>43787</v>
      </c>
      <c r="J620" s="182">
        <f>IFERROR(_xll.qlIndexFixing(Index1M,$H620,TRUE,_xll.ohTrigger(RecalcTrigger,Trigger1M)),NA())</f>
        <v>4.3268694063547386E-3</v>
      </c>
      <c r="K620" s="44">
        <f>IFERROR(_xll.qlIndexFixing(Index3M,H620,TRUE,_xll.ohTrigger(RecalcTrigger,Trigger3M)),NA())</f>
        <v>5.9674755067589515E-3</v>
      </c>
      <c r="L620" s="44">
        <f>IFERROR(_xll.qlIndexFixing(Index6M,$H620,TRUE,_xll.ohTrigger(RecalcTrigger,Trigger6M)),NA())</f>
        <v>7.6467095484402522E-3</v>
      </c>
      <c r="M620" s="183">
        <f>IFERROR(_xll.qlIndexFixing(Index1Y,$H620,TRUE,_xll.ohTrigger(RecalcTrigger,Trigger1Y)),NA())</f>
        <v>9.6267549504631938E-3</v>
      </c>
      <c r="N620" s="182">
        <f>IFERROR(_xll.qlIndexFixing(ONIndex1M,I620,TRUE,_xll.ohTrigger(RecalcTrigger,Trigger1M)),NA())</f>
        <v>4.2009335670911696E-3</v>
      </c>
      <c r="O620" s="44">
        <f>IFERROR(_xll.qlIndexFixing(ONIndex3M,I620,TRUE,_xll.ohTrigger(RecalcTrigger,Trigger3M)),NA())</f>
        <v>5.5605327205920929E-3</v>
      </c>
      <c r="P620" s="44">
        <f>IFERROR(_xll.qlIndexFixing(ONIndex6M,I620,TRUE,_xll.ohTrigger(RecalcTrigger,Trigger6M)),NA())</f>
        <v>6.803187047630388E-3</v>
      </c>
      <c r="Q620" s="183">
        <f>IFERROR(_xll.qlIndexFixing(ONIndex1Y,I620,TRUE,_xll.ohTrigger(RecalcTrigger,Trigger1Y)),NA())</f>
        <v>7.9704833774663086E-3</v>
      </c>
    </row>
    <row r="621" spans="2:17" x14ac:dyDescent="0.2">
      <c r="B621" s="39" t="s">
        <v>42</v>
      </c>
      <c r="D621" s="42">
        <f>_xll.qlCalendarAdvance(Calendar,$D620,B621,"f",FALSE)</f>
        <v>43790</v>
      </c>
      <c r="E621" s="177">
        <f>_xll.qlInterestRateIndexValueDate(IndexON,D621)</f>
        <v>43790</v>
      </c>
      <c r="F621" s="193">
        <f>IFERROR(_xll.qlIndexFixing(IndexON,D621,TRUE,_xll.ohTrigger(RecalcTrigger,TriggerON)),NA())</f>
        <v>4.2542065868467205E-3</v>
      </c>
      <c r="H621" s="42">
        <f>_xll.qlCalendarAdvance(Calendar,$H620,B621,"f",FALSE)</f>
        <v>43790</v>
      </c>
      <c r="I621" s="177">
        <f>_xll.qlInterestRateIndexValueDate(Index1M,$H621)</f>
        <v>43794</v>
      </c>
      <c r="J621" s="182">
        <f>IFERROR(_xll.qlIndexFixing(Index1M,$H621,TRUE,_xll.ohTrigger(RecalcTrigger,Trigger1M)),NA())</f>
        <v>4.4068317894854769E-3</v>
      </c>
      <c r="K621" s="44">
        <f>IFERROR(_xll.qlIndexFixing(Index3M,H621,TRUE,_xll.ohTrigger(RecalcTrigger,Trigger3M)),NA())</f>
        <v>6.0318368365255481E-3</v>
      </c>
      <c r="L621" s="44">
        <f>IFERROR(_xll.qlIndexFixing(Index6M,$H621,TRUE,_xll.ohTrigger(RecalcTrigger,Trigger6M)),NA())</f>
        <v>7.71134778021214E-3</v>
      </c>
      <c r="M621" s="183">
        <f>IFERROR(_xll.qlIndexFixing(Index1Y,$H621,TRUE,_xll.ohTrigger(RecalcTrigger,Trigger1Y)),NA())</f>
        <v>9.6868626767943056E-3</v>
      </c>
      <c r="N621" s="182">
        <f>IFERROR(_xll.qlIndexFixing(ONIndex1M,I621,TRUE,_xll.ohTrigger(RecalcTrigger,Trigger1M)),NA())</f>
        <v>4.27117924116871E-3</v>
      </c>
      <c r="O621" s="44">
        <f>IFERROR(_xll.qlIndexFixing(ONIndex3M,I621,TRUE,_xll.ohTrigger(RecalcTrigger,Trigger3M)),NA())</f>
        <v>5.6264091409907735E-3</v>
      </c>
      <c r="P621" s="44">
        <f>IFERROR(_xll.qlIndexFixing(ONIndex6M,I621,TRUE,_xll.ohTrigger(RecalcTrigger,Trigger6M)),NA())</f>
        <v>6.8704913049977279E-3</v>
      </c>
      <c r="Q621" s="183">
        <f>IFERROR(_xll.qlIndexFixing(ONIndex1Y,I621,TRUE,_xll.ohTrigger(RecalcTrigger,Trigger1Y)),NA())</f>
        <v>8.0366799186748494E-3</v>
      </c>
    </row>
    <row r="622" spans="2:17" x14ac:dyDescent="0.2">
      <c r="B622" s="39" t="s">
        <v>42</v>
      </c>
      <c r="D622" s="42">
        <f>_xll.qlCalendarAdvance(Calendar,$D621,B622,"f",FALSE)</f>
        <v>43797</v>
      </c>
      <c r="E622" s="177">
        <f>_xll.qlInterestRateIndexValueDate(IndexON,D622)</f>
        <v>43797</v>
      </c>
      <c r="F622" s="193">
        <f>IFERROR(_xll.qlIndexFixing(IndexON,D622,TRUE,_xll.ohTrigger(RecalcTrigger,TriggerON)),NA())</f>
        <v>4.3184570166232561E-3</v>
      </c>
      <c r="H622" s="42">
        <f>_xll.qlCalendarAdvance(Calendar,$H621,B622,"f",FALSE)</f>
        <v>43797</v>
      </c>
      <c r="I622" s="177">
        <f>_xll.qlInterestRateIndexValueDate(Index1M,$H622)</f>
        <v>43801</v>
      </c>
      <c r="J622" s="182">
        <f>IFERROR(_xll.qlIndexFixing(Index1M,$H622,TRUE,_xll.ohTrigger(RecalcTrigger,Trigger1M)),NA())</f>
        <v>4.4715831319850066E-3</v>
      </c>
      <c r="K622" s="44">
        <f>IFERROR(_xll.qlIndexFixing(Index3M,H622,TRUE,_xll.ohTrigger(RecalcTrigger,Trigger3M)),NA())</f>
        <v>6.0913881106963389E-3</v>
      </c>
      <c r="L622" s="44">
        <f>IFERROR(_xll.qlIndexFixing(Index6M,$H622,TRUE,_xll.ohTrigger(RecalcTrigger,Trigger6M)),NA())</f>
        <v>7.7803155061858045E-3</v>
      </c>
      <c r="M622" s="183">
        <f>IFERROR(_xll.qlIndexFixing(Index1Y,$H622,TRUE,_xll.ohTrigger(RecalcTrigger,Trigger1Y)),NA())</f>
        <v>9.746645964476575E-3</v>
      </c>
      <c r="N622" s="182">
        <f>IFERROR(_xll.qlIndexFixing(ONIndex1M,I622,TRUE,_xll.ohTrigger(RecalcTrigger,Trigger1M)),NA())</f>
        <v>4.3412532411313265E-3</v>
      </c>
      <c r="O622" s="44">
        <f>IFERROR(_xll.qlIndexFixing(ONIndex3M,I622,TRUE,_xll.ohTrigger(RecalcTrigger,Trigger3M)),NA())</f>
        <v>5.6919333499294567E-3</v>
      </c>
      <c r="P622" s="44">
        <f>IFERROR(_xll.qlIndexFixing(ONIndex6M,I622,TRUE,_xll.ohTrigger(RecalcTrigger,Trigger6M)),NA())</f>
        <v>6.9376081178251781E-3</v>
      </c>
      <c r="Q622" s="183">
        <f>IFERROR(_xll.qlIndexFixing(ONIndex1Y,I622,TRUE,_xll.ohTrigger(RecalcTrigger,Trigger1Y)),NA())</f>
        <v>8.1027716158299512E-3</v>
      </c>
    </row>
    <row r="623" spans="2:17" x14ac:dyDescent="0.2">
      <c r="B623" s="39" t="s">
        <v>42</v>
      </c>
      <c r="D623" s="42">
        <f>_xll.qlCalendarAdvance(Calendar,$D622,B623,"f",FALSE)</f>
        <v>43804</v>
      </c>
      <c r="E623" s="177">
        <f>_xll.qlInterestRateIndexValueDate(IndexON,D623)</f>
        <v>43804</v>
      </c>
      <c r="F623" s="193">
        <f>IFERROR(_xll.qlIndexFixing(IndexON,D623,TRUE,_xll.ohTrigger(RecalcTrigger,TriggerON)),NA())</f>
        <v>4.3822632572343423E-3</v>
      </c>
      <c r="H623" s="42">
        <f>_xll.qlCalendarAdvance(Calendar,$H622,B623,"f",FALSE)</f>
        <v>43804</v>
      </c>
      <c r="I623" s="177">
        <f>_xll.qlInterestRateIndexValueDate(Index1M,$H623)</f>
        <v>43808</v>
      </c>
      <c r="J623" s="182">
        <f>IFERROR(_xll.qlIndexFixing(Index1M,$H623,TRUE,_xll.ohTrigger(RecalcTrigger,Trigger1M)),NA())</f>
        <v>4.5411663820114512E-3</v>
      </c>
      <c r="K623" s="44">
        <f>IFERROR(_xll.qlIndexFixing(Index3M,H623,TRUE,_xll.ohTrigger(RecalcTrigger,Trigger3M)),NA())</f>
        <v>6.1553543682126453E-3</v>
      </c>
      <c r="L623" s="44">
        <f>IFERROR(_xll.qlIndexFixing(Index6M,$H623,TRUE,_xll.ohTrigger(RecalcTrigger,Trigger6M)),NA())</f>
        <v>7.8444073618799508E-3</v>
      </c>
      <c r="M623" s="183">
        <f>IFERROR(_xll.qlIndexFixing(Index1Y,$H623,TRUE,_xll.ohTrigger(RecalcTrigger,Trigger1Y)),NA())</f>
        <v>9.806096860092187E-3</v>
      </c>
      <c r="N623" s="182">
        <f>IFERROR(_xll.qlIndexFixing(ONIndex1M,I623,TRUE,_xll.ohTrigger(RecalcTrigger,Trigger1M)),NA())</f>
        <v>4.411146346194883E-3</v>
      </c>
      <c r="O623" s="44">
        <f>IFERROR(_xll.qlIndexFixing(ONIndex3M,I623,TRUE,_xll.ohTrigger(RecalcTrigger,Trigger3M)),NA())</f>
        <v>5.7570945024831843E-3</v>
      </c>
      <c r="P623" s="44">
        <f>IFERROR(_xll.qlIndexFixing(ONIndex6M,I623,TRUE,_xll.ohTrigger(RecalcTrigger,Trigger6M)),NA())</f>
        <v>7.0045296249610089E-3</v>
      </c>
      <c r="Q623" s="183">
        <f>IFERROR(_xll.qlIndexFixing(ONIndex1Y,I623,TRUE,_xll.ohTrigger(RecalcTrigger,Trigger1Y)),NA())</f>
        <v>8.1687523726881039E-3</v>
      </c>
    </row>
    <row r="624" spans="2:17" x14ac:dyDescent="0.2">
      <c r="B624" s="39" t="s">
        <v>42</v>
      </c>
      <c r="D624" s="42">
        <f>_xll.qlCalendarAdvance(Calendar,$D623,B624,"f",FALSE)</f>
        <v>43811</v>
      </c>
      <c r="E624" s="177">
        <f>_xll.qlInterestRateIndexValueDate(IndexON,D624)</f>
        <v>43811</v>
      </c>
      <c r="F624" s="193">
        <f>IFERROR(_xll.qlIndexFixing(IndexON,D624,TRUE,_xll.ohTrigger(RecalcTrigger,TriggerON)),NA())</f>
        <v>4.4456128221082025E-3</v>
      </c>
      <c r="H624" s="42">
        <f>_xll.qlCalendarAdvance(Calendar,$H623,B624,"f",FALSE)</f>
        <v>43811</v>
      </c>
      <c r="I624" s="177">
        <f>_xll.qlInterestRateIndexValueDate(Index1M,$H624)</f>
        <v>43815</v>
      </c>
      <c r="J624" s="182">
        <f>IFERROR(_xll.qlIndexFixing(Index1M,$H624,TRUE,_xll.ohTrigger(RecalcTrigger,Trigger1M)),NA())</f>
        <v>4.6105840024272234E-3</v>
      </c>
      <c r="K624" s="44">
        <f>IFERROR(_xll.qlIndexFixing(Index3M,H624,TRUE,_xll.ohTrigger(RecalcTrigger,Trigger3M)),NA())</f>
        <v>6.2191394152449715E-3</v>
      </c>
      <c r="L624" s="44">
        <f>IFERROR(_xll.qlIndexFixing(Index6M,$H624,TRUE,_xll.ohTrigger(RecalcTrigger,Trigger6M)),NA())</f>
        <v>7.908225768558097E-3</v>
      </c>
      <c r="M624" s="183">
        <f>IFERROR(_xll.qlIndexFixing(Index1Y,$H624,TRUE,_xll.ohTrigger(RecalcTrigger,Trigger1Y)),NA())</f>
        <v>9.8652073914628144E-3</v>
      </c>
      <c r="N624" s="182">
        <f>IFERROR(_xll.qlIndexFixing(ONIndex1M,I624,TRUE,_xll.ohTrigger(RecalcTrigger,Trigger1M)),NA())</f>
        <v>4.4808493353354351E-3</v>
      </c>
      <c r="O624" s="44">
        <f>IFERROR(_xll.qlIndexFixing(ONIndex3M,I624,TRUE,_xll.ohTrigger(RecalcTrigger,Trigger3M)),NA())</f>
        <v>5.8218817538069345E-3</v>
      </c>
      <c r="P624" s="44">
        <f>IFERROR(_xll.qlIndexFixing(ONIndex6M,I624,TRUE,_xll.ohTrigger(RecalcTrigger,Trigger6M)),NA())</f>
        <v>7.0712479648538107E-3</v>
      </c>
      <c r="Q624" s="183">
        <f>IFERROR(_xll.qlIndexFixing(ONIndex1Y,I624,TRUE,_xll.ohTrigger(RecalcTrigger,Trigger1Y)),NA())</f>
        <v>8.2346160930857337E-3</v>
      </c>
    </row>
    <row r="625" spans="2:17" x14ac:dyDescent="0.2">
      <c r="B625" s="39" t="s">
        <v>42</v>
      </c>
      <c r="D625" s="42">
        <f>_xll.qlCalendarAdvance(Calendar,$D624,B625,"f",FALSE)</f>
        <v>43818</v>
      </c>
      <c r="E625" s="177">
        <f>_xll.qlInterestRateIndexValueDate(IndexON,D625)</f>
        <v>43818</v>
      </c>
      <c r="F625" s="193">
        <f>IFERROR(_xll.qlIndexFixing(IndexON,D625,TRUE,_xll.ohTrigger(RecalcTrigger,TriggerON)),NA())</f>
        <v>4.5084932237937636E-3</v>
      </c>
      <c r="H625" s="42">
        <f>_xll.qlCalendarAdvance(Calendar,$H624,B625,"f",FALSE)</f>
        <v>43818</v>
      </c>
      <c r="I625" s="177">
        <f>_xll.qlInterestRateIndexValueDate(Index1M,$H625)</f>
        <v>43822</v>
      </c>
      <c r="J625" s="182">
        <f>IFERROR(_xll.qlIndexFixing(Index1M,$H625,TRUE,_xll.ohTrigger(RecalcTrigger,Trigger1M)),NA())</f>
        <v>4.6798443003885776E-3</v>
      </c>
      <c r="K625" s="44">
        <f>IFERROR(_xll.qlIndexFixing(Index3M,H625,TRUE,_xll.ohTrigger(RecalcTrigger,Trigger3M)),NA())</f>
        <v>6.2827583672547269E-3</v>
      </c>
      <c r="L625" s="44">
        <f>IFERROR(_xll.qlIndexFixing(Index6M,$H625,TRUE,_xll.ohTrigger(RecalcTrigger,Trigger6M)),NA())</f>
        <v>7.9717642333370746E-3</v>
      </c>
      <c r="M625" s="183">
        <f>IFERROR(_xll.qlIndexFixing(Index1Y,$H625,TRUE,_xll.ohTrigger(RecalcTrigger,Trigger1Y)),NA())</f>
        <v>9.9239696157298451E-3</v>
      </c>
      <c r="N625" s="182">
        <f>IFERROR(_xll.qlIndexFixing(ONIndex1M,I625,TRUE,_xll.ohTrigger(RecalcTrigger,Trigger1M)),NA())</f>
        <v>4.5801571585535328E-3</v>
      </c>
      <c r="O625" s="44">
        <f>IFERROR(_xll.qlIndexFixing(ONIndex3M,I625,TRUE,_xll.ohTrigger(RecalcTrigger,Trigger3M)),NA())</f>
        <v>5.9139471982216918E-3</v>
      </c>
      <c r="P625" s="44">
        <f>IFERROR(_xll.qlIndexFixing(ONIndex6M,I625,TRUE,_xll.ohTrigger(RecalcTrigger,Trigger6M)),NA())</f>
        <v>7.1663410280375928E-3</v>
      </c>
      <c r="Q625" s="183">
        <f>IFERROR(_xll.qlIndexFixing(ONIndex1Y,I625,TRUE,_xll.ohTrigger(RecalcTrigger,Trigger1Y)),NA())</f>
        <v>8.3286690016670661E-3</v>
      </c>
    </row>
    <row r="626" spans="2:17" x14ac:dyDescent="0.2">
      <c r="B626" s="39" t="s">
        <v>42</v>
      </c>
      <c r="D626" s="42">
        <f>_xll.qlCalendarAdvance(Calendar,$D625,B626,"f",FALSE)</f>
        <v>43826</v>
      </c>
      <c r="E626" s="177">
        <f>_xll.qlInterestRateIndexValueDate(IndexON,D626)</f>
        <v>43826</v>
      </c>
      <c r="F626" s="193">
        <f>IFERROR(_xll.qlIndexFixing(IndexON,D626,TRUE,_xll.ohTrigger(RecalcTrigger,TriggerON)),NA())</f>
        <v>4.5888314208486491E-3</v>
      </c>
      <c r="H626" s="42">
        <f>_xll.qlCalendarAdvance(Calendar,$H625,B626,"f",FALSE)</f>
        <v>43826</v>
      </c>
      <c r="I626" s="177">
        <f>_xll.qlInterestRateIndexValueDate(Index1M,$H626)</f>
        <v>43830</v>
      </c>
      <c r="J626" s="182">
        <f>IFERROR(_xll.qlIndexFixing(Index1M,$H626,TRUE,_xll.ohTrigger(RecalcTrigger,Trigger1M)),NA())</f>
        <v>4.7588132123581456E-3</v>
      </c>
      <c r="K626" s="44">
        <f>IFERROR(_xll.qlIndexFixing(Index3M,H626,TRUE,_xll.ohTrigger(RecalcTrigger,Trigger3M)),NA())</f>
        <v>6.3552769645269791E-3</v>
      </c>
      <c r="L626" s="44">
        <f>IFERROR(_xll.qlIndexFixing(Index6M,$H626,TRUE,_xll.ohTrigger(RecalcTrigger,Trigger6M)),NA())</f>
        <v>8.0395253006106324E-3</v>
      </c>
      <c r="M626" s="183">
        <f>IFERROR(_xll.qlIndexFixing(Index1Y,$H626,TRUE,_xll.ohTrigger(RecalcTrigger,Trigger1Y)),NA())</f>
        <v>9.9906957662923533E-3</v>
      </c>
      <c r="N626" s="182">
        <f>IFERROR(_xll.qlIndexFixing(ONIndex1M,I626,TRUE,_xll.ohTrigger(RecalcTrigger,Trigger1M)),NA())</f>
        <v>4.6494574983135806E-3</v>
      </c>
      <c r="O626" s="44">
        <f>IFERROR(_xll.qlIndexFixing(ONIndex3M,I626,TRUE,_xll.ohTrigger(RecalcTrigger,Trigger3M)),NA())</f>
        <v>5.9781433621530766E-3</v>
      </c>
      <c r="P626" s="44">
        <f>IFERROR(_xll.qlIndexFixing(ONIndex6M,I626,TRUE,_xll.ohTrigger(RecalcTrigger,Trigger6M)),NA())</f>
        <v>7.2325687056729038E-3</v>
      </c>
      <c r="Q626" s="183">
        <f>IFERROR(_xll.qlIndexFixing(ONIndex1Y,I626,TRUE,_xll.ohTrigger(RecalcTrigger,Trigger1Y)),NA())</f>
        <v>8.3941655187036446E-3</v>
      </c>
    </row>
    <row r="627" spans="2:17" x14ac:dyDescent="0.2">
      <c r="B627" s="39" t="s">
        <v>42</v>
      </c>
      <c r="D627" s="42">
        <f>_xll.qlCalendarAdvance(Calendar,$D626,B627,"f",FALSE)</f>
        <v>43833</v>
      </c>
      <c r="E627" s="177">
        <f>_xll.qlInterestRateIndexValueDate(IndexON,D627)</f>
        <v>43833</v>
      </c>
      <c r="F627" s="193">
        <f>IFERROR(_xll.qlIndexFixing(IndexON,D627,TRUE,_xll.ohTrigger(RecalcTrigger,TriggerON)),NA())</f>
        <v>4.6511934643245212E-3</v>
      </c>
      <c r="H627" s="42">
        <f>_xll.qlCalendarAdvance(Calendar,$H626,B627,"f",FALSE)</f>
        <v>43833</v>
      </c>
      <c r="I627" s="177">
        <f>_xll.qlInterestRateIndexValueDate(Index1M,$H627)</f>
        <v>43837</v>
      </c>
      <c r="J627" s="182">
        <f>IFERROR(_xll.qlIndexFixing(Index1M,$H627,TRUE,_xll.ohTrigger(RecalcTrigger,Trigger1M)),NA())</f>
        <v>4.8277424869688328E-3</v>
      </c>
      <c r="K627" s="44">
        <f>IFERROR(_xll.qlIndexFixing(Index3M,H627,TRUE,_xll.ohTrigger(RecalcTrigger,Trigger3M)),NA())</f>
        <v>6.4185628382148882E-3</v>
      </c>
      <c r="L627" s="44">
        <f>IFERROR(_xll.qlIndexFixing(Index6M,$H627,TRUE,_xll.ohTrigger(RecalcTrigger,Trigger6M)),NA())</f>
        <v>8.1024629515907293E-3</v>
      </c>
      <c r="M627" s="183">
        <f>IFERROR(_xll.qlIndexFixing(Index1Y,$H627,TRUE,_xll.ohTrigger(RecalcTrigger,Trigger1Y)),NA())</f>
        <v>1.0048709461742531E-2</v>
      </c>
      <c r="N627" s="182">
        <f>IFERROR(_xll.qlIndexFixing(ONIndex1M,I627,TRUE,_xll.ohTrigger(RecalcTrigger,Trigger1M)),NA())</f>
        <v>4.6988086962151954E-3</v>
      </c>
      <c r="O627" s="44">
        <f>IFERROR(_xll.qlIndexFixing(ONIndex3M,I627,TRUE,_xll.ohTrigger(RecalcTrigger,Trigger3M)),NA())</f>
        <v>6.0238215348640267E-3</v>
      </c>
      <c r="P627" s="44">
        <f>IFERROR(_xll.qlIndexFixing(ONIndex6M,I627,TRUE,_xll.ohTrigger(RecalcTrigger,Trigger6M)),NA())</f>
        <v>7.2796039433242754E-3</v>
      </c>
      <c r="Q627" s="183">
        <f>IFERROR(_xll.qlIndexFixing(ONIndex1Y,I627,TRUE,_xll.ohTrigger(RecalcTrigger,Trigger1Y)),NA())</f>
        <v>8.4406386515389897E-3</v>
      </c>
    </row>
    <row r="628" spans="2:17" x14ac:dyDescent="0.2">
      <c r="B628" s="39" t="s">
        <v>42</v>
      </c>
      <c r="D628" s="42">
        <f>_xll.qlCalendarAdvance(Calendar,$D627,B628,"f",FALSE)</f>
        <v>43840</v>
      </c>
      <c r="E628" s="177">
        <f>_xll.qlInterestRateIndexValueDate(IndexON,D628)</f>
        <v>43840</v>
      </c>
      <c r="F628" s="193">
        <f>IFERROR(_xll.qlIndexFixing(IndexON,D628,TRUE,_xll.ohTrigger(RecalcTrigger,TriggerON)),NA())</f>
        <v>4.7135212298599072E-3</v>
      </c>
      <c r="H628" s="42">
        <f>_xll.qlCalendarAdvance(Calendar,$H627,B628,"f",FALSE)</f>
        <v>43840</v>
      </c>
      <c r="I628" s="177">
        <f>_xll.qlInterestRateIndexValueDate(Index1M,$H628)</f>
        <v>43844</v>
      </c>
      <c r="J628" s="182">
        <f>IFERROR(_xll.qlIndexFixing(Index1M,$H628,TRUE,_xll.ohTrigger(RecalcTrigger,Trigger1M)),NA())</f>
        <v>4.8965062806344455E-3</v>
      </c>
      <c r="K628" s="44">
        <f>IFERROR(_xll.qlIndexFixing(Index3M,H628,TRUE,_xll.ohTrigger(RecalcTrigger,Trigger3M)),NA())</f>
        <v>6.4816861704728107E-3</v>
      </c>
      <c r="L628" s="44">
        <f>IFERROR(_xll.qlIndexFixing(Index6M,$H628,TRUE,_xll.ohTrigger(RecalcTrigger,Trigger6M)),NA())</f>
        <v>8.1650987761230347E-3</v>
      </c>
      <c r="M628" s="183">
        <f>IFERROR(_xll.qlIndexFixing(Index1Y,$H628,TRUE,_xll.ohTrigger(RecalcTrigger,Trigger1Y)),NA())</f>
        <v>1.0106382106889517E-2</v>
      </c>
      <c r="N628" s="182">
        <f>IFERROR(_xll.qlIndexFixing(ONIndex1M,I628,TRUE,_xll.ohTrigger(RecalcTrigger,Trigger1M)),NA())</f>
        <v>4.7678527303052221E-3</v>
      </c>
      <c r="O628" s="44">
        <f>IFERROR(_xll.qlIndexFixing(ONIndex3M,I628,TRUE,_xll.ohTrigger(RecalcTrigger,Trigger3M)),NA())</f>
        <v>6.0877976013085089E-3</v>
      </c>
      <c r="P628" s="44">
        <f>IFERROR(_xll.qlIndexFixing(ONIndex6M,I628,TRUE,_xll.ohTrigger(RecalcTrigger,Trigger6M)),NA())</f>
        <v>7.3454747638823648E-3</v>
      </c>
      <c r="Q628" s="183">
        <f>IFERROR(_xll.qlIndexFixing(ONIndex1Y,I628,TRUE,_xll.ohTrigger(RecalcTrigger,Trigger1Y)),NA())</f>
        <v>8.5058089557321637E-3</v>
      </c>
    </row>
    <row r="629" spans="2:17" x14ac:dyDescent="0.2">
      <c r="B629" s="39" t="s">
        <v>42</v>
      </c>
      <c r="D629" s="42">
        <f>_xll.qlCalendarAdvance(Calendar,$D628,B629,"f",FALSE)</f>
        <v>43847</v>
      </c>
      <c r="E629" s="177">
        <f>_xll.qlInterestRateIndexValueDate(IndexON,D629)</f>
        <v>43847</v>
      </c>
      <c r="F629" s="193">
        <f>IFERROR(_xll.qlIndexFixing(IndexON,D629,TRUE,_xll.ohTrigger(RecalcTrigger,TriggerON)),NA())</f>
        <v>4.775811014283704E-3</v>
      </c>
      <c r="H629" s="42">
        <f>_xll.qlCalendarAdvance(Calendar,$H628,B629,"f",FALSE)</f>
        <v>43847</v>
      </c>
      <c r="I629" s="177">
        <f>_xll.qlInterestRateIndexValueDate(Index1M,$H629)</f>
        <v>43851</v>
      </c>
      <c r="J629" s="182">
        <f>IFERROR(_xll.qlIndexFixing(Index1M,$H629,TRUE,_xll.ohTrigger(RecalcTrigger,Trigger1M)),NA())</f>
        <v>4.9650967730969922E-3</v>
      </c>
      <c r="K629" s="44">
        <f>IFERROR(_xll.qlIndexFixing(Index3M,H629,TRUE,_xll.ohTrigger(RecalcTrigger,Trigger3M)),NA())</f>
        <v>6.5446413904462009E-3</v>
      </c>
      <c r="L629" s="44">
        <f>IFERROR(_xll.qlIndexFixing(Index6M,$H629,TRUE,_xll.ohTrigger(RecalcTrigger,Trigger6M)),NA())</f>
        <v>8.2274253369018328E-3</v>
      </c>
      <c r="M629" s="183">
        <f>IFERROR(_xll.qlIndexFixing(Index1Y,$H629,TRUE,_xll.ohTrigger(RecalcTrigger,Trigger1Y)),NA())</f>
        <v>1.0163719490210334E-2</v>
      </c>
      <c r="N629" s="182">
        <f>IFERROR(_xll.qlIndexFixing(ONIndex1M,I629,TRUE,_xll.ohTrigger(RecalcTrigger,Trigger1M)),NA())</f>
        <v>4.8367376533509088E-3</v>
      </c>
      <c r="O629" s="44">
        <f>IFERROR(_xll.qlIndexFixing(ONIndex3M,I629,TRUE,_xll.ohTrigger(RecalcTrigger,Trigger3M)),NA())</f>
        <v>6.1516389547922046E-3</v>
      </c>
      <c r="P629" s="44">
        <f>IFERROR(_xll.qlIndexFixing(ONIndex6M,I629,TRUE,_xll.ohTrigger(RecalcTrigger,Trigger6M)),NA())</f>
        <v>7.4111289203937503E-3</v>
      </c>
      <c r="Q629" s="183">
        <f>IFERROR(_xll.qlIndexFixing(ONIndex1Y,I629,TRUE,_xll.ohTrigger(RecalcTrigger,Trigger1Y)),NA())</f>
        <v>8.5707812340896083E-3</v>
      </c>
    </row>
    <row r="630" spans="2:17" x14ac:dyDescent="0.2">
      <c r="B630" s="39" t="s">
        <v>42</v>
      </c>
      <c r="D630" s="42">
        <f>_xll.qlCalendarAdvance(Calendar,$D629,B630,"f",FALSE)</f>
        <v>43854</v>
      </c>
      <c r="E630" s="177">
        <f>_xll.qlInterestRateIndexValueDate(IndexON,D630)</f>
        <v>43854</v>
      </c>
      <c r="F630" s="193">
        <f>IFERROR(_xll.qlIndexFixing(IndexON,D630,TRUE,_xll.ohTrigger(RecalcTrigger,TriggerON)),NA())</f>
        <v>4.8380591145047447E-3</v>
      </c>
      <c r="H630" s="42">
        <f>_xll.qlCalendarAdvance(Calendar,$H629,B630,"f",FALSE)</f>
        <v>43854</v>
      </c>
      <c r="I630" s="177">
        <f>_xll.qlInterestRateIndexValueDate(Index1M,$H630)</f>
        <v>43858</v>
      </c>
      <c r="J630" s="182">
        <f>IFERROR(_xll.qlIndexFixing(Index1M,$H630,TRUE,_xll.ohTrigger(RecalcTrigger,Trigger1M)),NA())</f>
        <v>5.0335061439025115E-3</v>
      </c>
      <c r="K630" s="44">
        <f>IFERROR(_xll.qlIndexFixing(Index3M,H630,TRUE,_xll.ohTrigger(RecalcTrigger,Trigger3M)),NA())</f>
        <v>6.6074229269493471E-3</v>
      </c>
      <c r="L630" s="44">
        <f>IFERROR(_xll.qlIndexFixing(Index6M,$H630,TRUE,_xll.ohTrigger(RecalcTrigger,Trigger6M)),NA())</f>
        <v>8.2894351958339059E-3</v>
      </c>
      <c r="M630" s="183">
        <f>IFERROR(_xll.qlIndexFixing(Index1Y,$H630,TRUE,_xll.ohTrigger(RecalcTrigger,Trigger1Y)),NA())</f>
        <v>1.0220727591194237E-2</v>
      </c>
      <c r="N630" s="182">
        <f>IFERROR(_xll.qlIndexFixing(ONIndex1M,I630,TRUE,_xll.ohTrigger(RecalcTrigger,Trigger1M)),NA())</f>
        <v>4.9054556509631198E-3</v>
      </c>
      <c r="O630" s="44">
        <f>IFERROR(_xll.qlIndexFixing(ONIndex3M,I630,TRUE,_xll.ohTrigger(RecalcTrigger,Trigger3M)),NA())</f>
        <v>6.2153400414377558E-3</v>
      </c>
      <c r="P630" s="44">
        <f>IFERROR(_xll.qlIndexFixing(ONIndex6M,I630,TRUE,_xll.ohTrigger(RecalcTrigger,Trigger6M)),NA())</f>
        <v>7.4765590346004274E-3</v>
      </c>
      <c r="Q630" s="183">
        <f>IFERROR(_xll.qlIndexFixing(ONIndex1Y,I630,TRUE,_xll.ohTrigger(RecalcTrigger,Trigger1Y)),NA())</f>
        <v>8.6355485000400023E-3</v>
      </c>
    </row>
    <row r="631" spans="2:17" x14ac:dyDescent="0.2">
      <c r="B631" s="39" t="s">
        <v>42</v>
      </c>
      <c r="D631" s="42">
        <f>_xll.qlCalendarAdvance(Calendar,$D630,B631,"f",FALSE)</f>
        <v>43861</v>
      </c>
      <c r="E631" s="177">
        <f>_xll.qlInterestRateIndexValueDate(IndexON,D631)</f>
        <v>43861</v>
      </c>
      <c r="F631" s="193">
        <f>IFERROR(_xll.qlIndexFixing(IndexON,D631,TRUE,_xll.ohTrigger(RecalcTrigger,TriggerON)),NA())</f>
        <v>4.9002618272986354E-3</v>
      </c>
      <c r="H631" s="42">
        <f>_xll.qlCalendarAdvance(Calendar,$H630,B631,"f",FALSE)</f>
        <v>43861</v>
      </c>
      <c r="I631" s="177">
        <f>_xll.qlInterestRateIndexValueDate(Index1M,$H631)</f>
        <v>43865</v>
      </c>
      <c r="J631" s="182">
        <f>IFERROR(_xll.qlIndexFixing(Index1M,$H631,TRUE,_xll.ohTrigger(RecalcTrigger,Trigger1M)),NA())</f>
        <v>5.0919406532172898E-3</v>
      </c>
      <c r="K631" s="44">
        <f>IFERROR(_xll.qlIndexFixing(Index3M,H631,TRUE,_xll.ohTrigger(RecalcTrigger,Trigger3M)),NA())</f>
        <v>6.665526544542999E-3</v>
      </c>
      <c r="L631" s="44">
        <f>IFERROR(_xll.qlIndexFixing(Index6M,$H631,TRUE,_xll.ohTrigger(RecalcTrigger,Trigger6M)),NA())</f>
        <v>8.351120914050391E-3</v>
      </c>
      <c r="M631" s="183">
        <f>IFERROR(_xll.qlIndexFixing(Index1Y,$H631,TRUE,_xll.ohTrigger(RecalcTrigger,Trigger1Y)),NA())</f>
        <v>1.0277412580378089E-2</v>
      </c>
      <c r="N631" s="182">
        <f>IFERROR(_xll.qlIndexFixing(ONIndex1M,I631,TRUE,_xll.ohTrigger(RecalcTrigger,Trigger1M)),NA())</f>
        <v>4.9739989089925274E-3</v>
      </c>
      <c r="O631" s="44">
        <f>IFERROR(_xll.qlIndexFixing(ONIndex3M,I631,TRUE,_xll.ohTrigger(RecalcTrigger,Trigger3M)),NA())</f>
        <v>6.2788953071279963E-3</v>
      </c>
      <c r="P631" s="44">
        <f>IFERROR(_xll.qlIndexFixing(ONIndex6M,I631,TRUE,_xll.ohTrigger(RecalcTrigger,Trigger6M)),NA())</f>
        <v>7.5417577284042636E-3</v>
      </c>
      <c r="Q631" s="183">
        <f>IFERROR(_xll.qlIndexFixing(ONIndex1Y,I631,TRUE,_xll.ohTrigger(RecalcTrigger,Trigger1Y)),NA())</f>
        <v>8.700103767012024E-3</v>
      </c>
    </row>
    <row r="632" spans="2:17" x14ac:dyDescent="0.2">
      <c r="B632" s="39" t="s">
        <v>42</v>
      </c>
      <c r="D632" s="42">
        <f>_xll.qlCalendarAdvance(Calendar,$D631,B632,"f",FALSE)</f>
        <v>43868</v>
      </c>
      <c r="E632" s="177">
        <f>_xll.qlInterestRateIndexValueDate(IndexON,D632)</f>
        <v>43868</v>
      </c>
      <c r="F632" s="193">
        <f>IFERROR(_xll.qlIndexFixing(IndexON,D632,TRUE,_xll.ohTrigger(RecalcTrigger,TriggerON)),NA())</f>
        <v>4.9624154496008543E-3</v>
      </c>
      <c r="H632" s="42">
        <f>_xll.qlCalendarAdvance(Calendar,$H631,B632,"f",FALSE)</f>
        <v>43868</v>
      </c>
      <c r="I632" s="177">
        <f>_xll.qlInterestRateIndexValueDate(Index1M,$H632)</f>
        <v>43872</v>
      </c>
      <c r="J632" s="182">
        <f>IFERROR(_xll.qlIndexFixing(Index1M,$H632,TRUE,_xll.ohTrigger(RecalcTrigger,Trigger1M)),NA())</f>
        <v>5.1599917667670457E-3</v>
      </c>
      <c r="K632" s="44">
        <f>IFERROR(_xll.qlIndexFixing(Index3M,H632,TRUE,_xll.ohTrigger(RecalcTrigger,Trigger3M)),NA())</f>
        <v>6.7279570822700308E-3</v>
      </c>
      <c r="L632" s="44">
        <f>IFERROR(_xll.qlIndexFixing(Index6M,$H632,TRUE,_xll.ohTrigger(RecalcTrigger,Trigger6M)),NA())</f>
        <v>8.4124750519173255E-3</v>
      </c>
      <c r="M632" s="183">
        <f>IFERROR(_xll.qlIndexFixing(Index1Y,$H632,TRUE,_xll.ohTrigger(RecalcTrigger,Trigger1Y)),NA())</f>
        <v>1.0333780819379357E-2</v>
      </c>
      <c r="N632" s="182">
        <f>IFERROR(_xll.qlIndexFixing(ONIndex1M,I632,TRUE,_xll.ohTrigger(RecalcTrigger,Trigger1M)),NA())</f>
        <v>5.042359613209868E-3</v>
      </c>
      <c r="O632" s="44">
        <f>IFERROR(_xll.qlIndexFixing(ONIndex3M,I632,TRUE,_xll.ohTrigger(RecalcTrigger,Trigger3M)),NA())</f>
        <v>6.342299197825696E-3</v>
      </c>
      <c r="P632" s="44">
        <f>IFERROR(_xll.qlIndexFixing(ONIndex6M,I632,TRUE,_xll.ohTrigger(RecalcTrigger,Trigger6M)),NA())</f>
        <v>7.6067176235472544E-3</v>
      </c>
      <c r="Q632" s="183">
        <f>IFERROR(_xll.qlIndexFixing(ONIndex1Y,I632,TRUE,_xll.ohTrigger(RecalcTrigger,Trigger1Y)),NA())</f>
        <v>8.76444004827448E-3</v>
      </c>
    </row>
    <row r="633" spans="2:17" x14ac:dyDescent="0.2">
      <c r="B633" s="39" t="s">
        <v>42</v>
      </c>
      <c r="D633" s="42">
        <f>_xll.qlCalendarAdvance(Calendar,$D632,B633,"f",FALSE)</f>
        <v>43875</v>
      </c>
      <c r="E633" s="177">
        <f>_xll.qlInterestRateIndexValueDate(IndexON,D633)</f>
        <v>43875</v>
      </c>
      <c r="F633" s="193">
        <f>IFERROR(_xll.qlIndexFixing(IndexON,D633,TRUE,_xll.ohTrigger(RecalcTrigger,TriggerON)),NA())</f>
        <v>5.0245162781870079E-3</v>
      </c>
      <c r="H633" s="42">
        <f>_xll.qlCalendarAdvance(Calendar,$H632,B633,"f",FALSE)</f>
        <v>43875</v>
      </c>
      <c r="I633" s="177">
        <f>_xll.qlInterestRateIndexValueDate(Index1M,$H633)</f>
        <v>43879</v>
      </c>
      <c r="J633" s="182">
        <f>IFERROR(_xll.qlIndexFixing(Index1M,$H633,TRUE,_xll.ohTrigger(RecalcTrigger,Trigger1M)),NA())</f>
        <v>5.2278393937622986E-3</v>
      </c>
      <c r="K633" s="44">
        <f>IFERROR(_xll.qlIndexFixing(Index3M,H633,TRUE,_xll.ohTrigger(RecalcTrigger,Trigger3M)),NA())</f>
        <v>6.7901976118225349E-3</v>
      </c>
      <c r="L633" s="44">
        <f>IFERROR(_xll.qlIndexFixing(Index6M,$H633,TRUE,_xll.ohTrigger(RecalcTrigger,Trigger6M)),NA())</f>
        <v>8.473490169049698E-3</v>
      </c>
      <c r="M633" s="183">
        <f>IFERROR(_xll.qlIndexFixing(Index1Y,$H633,TRUE,_xll.ohTrigger(RecalcTrigger,Trigger1Y)),NA())</f>
        <v>1.0389838860929729E-2</v>
      </c>
      <c r="N633" s="182">
        <f>IFERROR(_xll.qlIndexFixing(ONIndex1M,I633,TRUE,_xll.ohTrigger(RecalcTrigger,Trigger1M)),NA())</f>
        <v>5.1105299496256862E-3</v>
      </c>
      <c r="O633" s="44">
        <f>IFERROR(_xll.qlIndexFixing(ONIndex3M,I633,TRUE,_xll.ohTrigger(RecalcTrigger,Trigger3M)),NA())</f>
        <v>6.4055461594936247E-3</v>
      </c>
      <c r="P633" s="44">
        <f>IFERROR(_xll.qlIndexFixing(ONIndex6M,I633,TRUE,_xll.ohTrigger(RecalcTrigger,Trigger6M)),NA())</f>
        <v>7.6714313416115232E-3</v>
      </c>
      <c r="Q633" s="183">
        <f>IFERROR(_xll.qlIndexFixing(ONIndex1Y,I633,TRUE,_xll.ohTrigger(RecalcTrigger,Trigger1Y)),NA())</f>
        <v>8.8285503573359847E-3</v>
      </c>
    </row>
    <row r="634" spans="2:17" x14ac:dyDescent="0.2">
      <c r="B634" s="39" t="s">
        <v>42</v>
      </c>
      <c r="D634" s="42">
        <f>_xll.qlCalendarAdvance(Calendar,$D633,B634,"f",FALSE)</f>
        <v>43882</v>
      </c>
      <c r="E634" s="177">
        <f>_xll.qlInterestRateIndexValueDate(IndexON,D634)</f>
        <v>43882</v>
      </c>
      <c r="F634" s="193">
        <f>IFERROR(_xll.qlIndexFixing(IndexON,D634,TRUE,_xll.ohTrigger(RecalcTrigger,TriggerON)),NA())</f>
        <v>5.0865606098859928E-3</v>
      </c>
      <c r="H634" s="42">
        <f>_xll.qlCalendarAdvance(Calendar,$H633,B634,"f",FALSE)</f>
        <v>43882</v>
      </c>
      <c r="I634" s="177">
        <f>_xll.qlInterestRateIndexValueDate(Index1M,$H634)</f>
        <v>43886</v>
      </c>
      <c r="J634" s="182">
        <f>IFERROR(_xll.qlIndexFixing(Index1M,$H634,TRUE,_xll.ohTrigger(RecalcTrigger,Trigger1M)),NA())</f>
        <v>5.2954757135458231E-3</v>
      </c>
      <c r="K634" s="44">
        <f>IFERROR(_xll.qlIndexFixing(Index3M,H634,TRUE,_xll.ohTrigger(RecalcTrigger,Trigger3M)),NA())</f>
        <v>6.8522425609369719E-3</v>
      </c>
      <c r="L634" s="44">
        <f>IFERROR(_xll.qlIndexFixing(Index6M,$H634,TRUE,_xll.ohTrigger(RecalcTrigger,Trigger6M)),NA())</f>
        <v>8.5341588243233076E-3</v>
      </c>
      <c r="M634" s="183">
        <f>IFERROR(_xll.qlIndexFixing(Index1Y,$H634,TRUE,_xll.ohTrigger(RecalcTrigger,Trigger1Y)),NA())</f>
        <v>1.0445593448908759E-2</v>
      </c>
      <c r="N634" s="182">
        <f>IFERROR(_xll.qlIndexFixing(ONIndex1M,I634,TRUE,_xll.ohTrigger(RecalcTrigger,Trigger1M)),NA())</f>
        <v>5.1785021038508461E-3</v>
      </c>
      <c r="O634" s="44">
        <f>IFERROR(_xll.qlIndexFixing(ONIndex3M,I634,TRUE,_xll.ohTrigger(RecalcTrigger,Trigger3M)),NA())</f>
        <v>6.4686306380945524E-3</v>
      </c>
      <c r="P634" s="44">
        <f>IFERROR(_xll.qlIndexFixing(ONIndex6M,I634,TRUE,_xll.ohTrigger(RecalcTrigger,Trigger6M)),NA())</f>
        <v>7.7358915045788734E-3</v>
      </c>
      <c r="Q634" s="183">
        <f>IFERROR(_xll.qlIndexFixing(ONIndex1Y,I634,TRUE,_xll.ohTrigger(RecalcTrigger,Trigger1Y)),NA())</f>
        <v>8.8924277073854086E-3</v>
      </c>
    </row>
    <row r="635" spans="2:17" x14ac:dyDescent="0.2">
      <c r="B635" s="39" t="s">
        <v>42</v>
      </c>
      <c r="D635" s="42">
        <f>_xll.qlCalendarAdvance(Calendar,$D634,B635,"f",FALSE)</f>
        <v>43889</v>
      </c>
      <c r="E635" s="177">
        <f>_xll.qlInterestRateIndexValueDate(IndexON,D635)</f>
        <v>43889</v>
      </c>
      <c r="F635" s="193">
        <f>IFERROR(_xll.qlIndexFixing(IndexON,D635,TRUE,_xll.ohTrigger(RecalcTrigger,TriggerON)),NA())</f>
        <v>5.148544741526706E-3</v>
      </c>
      <c r="H635" s="42">
        <f>_xll.qlCalendarAdvance(Calendar,$H634,B635,"f",FALSE)</f>
        <v>43889</v>
      </c>
      <c r="I635" s="177">
        <f>_xll.qlInterestRateIndexValueDate(Index1M,$H635)</f>
        <v>43893</v>
      </c>
      <c r="J635" s="182">
        <f>IFERROR(_xll.qlIndexFixing(Index1M,$H635,TRUE,_xll.ohTrigger(RecalcTrigger,Trigger1M)),NA())</f>
        <v>5.3725624452136758E-3</v>
      </c>
      <c r="K635" s="44">
        <f>IFERROR(_xll.qlIndexFixing(Index3M,H635,TRUE,_xll.ohTrigger(RecalcTrigger,Trigger3M)),NA())</f>
        <v>6.922972964199671E-3</v>
      </c>
      <c r="L635" s="44">
        <f>IFERROR(_xll.qlIndexFixing(Index6M,$H635,TRUE,_xll.ohTrigger(RecalcTrigger,Trigger6M)),NA())</f>
        <v>8.6030392181431041E-3</v>
      </c>
      <c r="M635" s="183">
        <f>IFERROR(_xll.qlIndexFixing(Index1Y,$H635,TRUE,_xll.ohTrigger(RecalcTrigger,Trigger1Y)),NA())</f>
        <v>1.0497172291432011E-2</v>
      </c>
      <c r="N635" s="182">
        <f>IFERROR(_xll.qlIndexFixing(ONIndex1M,I635,TRUE,_xll.ohTrigger(RecalcTrigger,Trigger1M)),NA())</f>
        <v>5.2462682616560841E-3</v>
      </c>
      <c r="O635" s="44">
        <f>IFERROR(_xll.qlIndexFixing(ONIndex3M,I635,TRUE,_xll.ohTrigger(RecalcTrigger,Trigger3M)),NA())</f>
        <v>6.5315470795912489E-3</v>
      </c>
      <c r="P635" s="44">
        <f>IFERROR(_xll.qlIndexFixing(ONIndex6M,I635,TRUE,_xll.ohTrigger(RecalcTrigger,Trigger6M)),NA())</f>
        <v>7.8000907342712367E-3</v>
      </c>
      <c r="Q635" s="183">
        <f>IFERROR(_xll.qlIndexFixing(ONIndex1Y,I635,TRUE,_xll.ohTrigger(RecalcTrigger,Trigger1Y)),NA())</f>
        <v>8.9560651118514301E-3</v>
      </c>
    </row>
    <row r="636" spans="2:17" x14ac:dyDescent="0.2">
      <c r="B636" s="39" t="s">
        <v>42</v>
      </c>
      <c r="D636" s="42">
        <f>_xll.qlCalendarAdvance(Calendar,$D635,B636,"f",FALSE)</f>
        <v>43896</v>
      </c>
      <c r="E636" s="177">
        <f>_xll.qlInterestRateIndexValueDate(IndexON,D636)</f>
        <v>43896</v>
      </c>
      <c r="F636" s="193">
        <f>IFERROR(_xll.qlIndexFixing(IndexON,D636,TRUE,_xll.ohTrigger(RecalcTrigger,TriggerON)),NA())</f>
        <v>5.2104649699380445E-3</v>
      </c>
      <c r="H636" s="42">
        <f>_xll.qlCalendarAdvance(Calendar,$H635,B636,"f",FALSE)</f>
        <v>43896</v>
      </c>
      <c r="I636" s="177">
        <f>_xll.qlInterestRateIndexValueDate(Index1M,$H636)</f>
        <v>43900</v>
      </c>
      <c r="J636" s="182">
        <f>IFERROR(_xll.qlIndexFixing(Index1M,$H636,TRUE,_xll.ohTrigger(RecalcTrigger,Trigger1M)),NA())</f>
        <v>5.4589779674914596E-3</v>
      </c>
      <c r="K636" s="44">
        <f>IFERROR(_xll.qlIndexFixing(Index3M,H636,TRUE,_xll.ohTrigger(RecalcTrigger,Trigger3M)),NA())</f>
        <v>6.984580701993569E-3</v>
      </c>
      <c r="L636" s="44">
        <f>IFERROR(_xll.qlIndexFixing(Index6M,$H636,TRUE,_xll.ohTrigger(RecalcTrigger,Trigger6M)),NA())</f>
        <v>8.6629386420536067E-3</v>
      </c>
      <c r="M636" s="183">
        <f>IFERROR(_xll.qlIndexFixing(Index1Y,$H636,TRUE,_xll.ohTrigger(RecalcTrigger,Trigger1Y)),NA())</f>
        <v>1.0552355931241182E-2</v>
      </c>
      <c r="N636" s="182">
        <f>IFERROR(_xll.qlIndexFixing(ONIndex1M,I636,TRUE,_xll.ohTrigger(RecalcTrigger,Trigger1M)),NA())</f>
        <v>5.3138206088920725E-3</v>
      </c>
      <c r="O636" s="44">
        <f>IFERROR(_xll.qlIndexFixing(ONIndex3M,I636,TRUE,_xll.ohTrigger(RecalcTrigger,Trigger3M)),NA())</f>
        <v>6.5942899298665481E-3</v>
      </c>
      <c r="P636" s="44">
        <f>IFERROR(_xll.qlIndexFixing(ONIndex6M,I636,TRUE,_xll.ohTrigger(RecalcTrigger,Trigger6M)),NA())</f>
        <v>7.8640216521908002E-3</v>
      </c>
      <c r="Q636" s="183">
        <f>IFERROR(_xll.qlIndexFixing(ONIndex1Y,I636,TRUE,_xll.ohTrigger(RecalcTrigger,Trigger1Y)),NA())</f>
        <v>9.0194555841627277E-3</v>
      </c>
    </row>
    <row r="637" spans="2:17" x14ac:dyDescent="0.2">
      <c r="B637" s="39" t="s">
        <v>42</v>
      </c>
      <c r="D637" s="42">
        <f>_xll.qlCalendarAdvance(Calendar,$D636,B637,"f",FALSE)</f>
        <v>43903</v>
      </c>
      <c r="E637" s="177">
        <f>_xll.qlInterestRateIndexValueDate(IndexON,D637)</f>
        <v>43903</v>
      </c>
      <c r="F637" s="193">
        <f>IFERROR(_xll.qlIndexFixing(IndexON,D637,TRUE,_xll.ohTrigger(RecalcTrigger,TriggerON)),NA())</f>
        <v>5.2723175918423237E-3</v>
      </c>
      <c r="H637" s="42">
        <f>_xll.qlCalendarAdvance(Calendar,$H636,B637,"f",FALSE)</f>
        <v>43903</v>
      </c>
      <c r="I637" s="177">
        <f>_xll.qlInterestRateIndexValueDate(Index1M,$H637)</f>
        <v>43907</v>
      </c>
      <c r="J637" s="182">
        <f>IFERROR(_xll.qlIndexFixing(Index1M,$H637,TRUE,_xll.ohTrigger(RecalcTrigger,Trigger1M)),NA())</f>
        <v>5.5066433790480988E-3</v>
      </c>
      <c r="K637" s="44">
        <f>IFERROR(_xll.qlIndexFixing(Index3M,H637,TRUE,_xll.ohTrigger(RecalcTrigger,Trigger3M)),NA())</f>
        <v>7.0459753571394191E-3</v>
      </c>
      <c r="L637" s="44">
        <f>IFERROR(_xll.qlIndexFixing(Index6M,$H637,TRUE,_xll.ohTrigger(RecalcTrigger,Trigger6M)),NA())</f>
        <v>8.7224682147735641E-3</v>
      </c>
      <c r="M637" s="183">
        <f>IFERROR(_xll.qlIndexFixing(Index1Y,$H637,TRUE,_xll.ohTrigger(RecalcTrigger,Trigger1Y)),NA())</f>
        <v>1.060725634606738E-2</v>
      </c>
      <c r="N637" s="182">
        <f>IFERROR(_xll.qlIndexFixing(ONIndex1M,I637,TRUE,_xll.ohTrigger(RecalcTrigger,Trigger1M)),NA())</f>
        <v>5.3811513313295478E-3</v>
      </c>
      <c r="O637" s="44">
        <f>IFERROR(_xll.qlIndexFixing(ONIndex3M,I637,TRUE,_xll.ohTrigger(RecalcTrigger,Trigger3M)),NA())</f>
        <v>6.6568536349631557E-3</v>
      </c>
      <c r="P637" s="44">
        <f>IFERROR(_xll.qlIndexFixing(ONIndex6M,I637,TRUE,_xll.ohTrigger(RecalcTrigger,Trigger6M)),NA())</f>
        <v>7.9276768803993036E-3</v>
      </c>
      <c r="Q637" s="183">
        <f>IFERROR(_xll.qlIndexFixing(ONIndex1Y,I637,TRUE,_xll.ohTrigger(RecalcTrigger,Trigger1Y)),NA())</f>
        <v>9.082592137508172E-3</v>
      </c>
    </row>
    <row r="638" spans="2:17" x14ac:dyDescent="0.2">
      <c r="B638" s="39" t="s">
        <v>42</v>
      </c>
      <c r="D638" s="42">
        <f>_xll.qlCalendarAdvance(Calendar,$D637,B638,"f",FALSE)</f>
        <v>43910</v>
      </c>
      <c r="E638" s="177">
        <f>_xll.qlInterestRateIndexValueDate(IndexON,D638)</f>
        <v>43910</v>
      </c>
      <c r="F638" s="193">
        <f>IFERROR(_xll.qlIndexFixing(IndexON,D638,TRUE,_xll.ohTrigger(RecalcTrigger,TriggerON)),NA())</f>
        <v>5.3340989041483766E-3</v>
      </c>
      <c r="H638" s="42">
        <f>_xll.qlCalendarAdvance(Calendar,$H637,B638,"f",FALSE)</f>
        <v>43910</v>
      </c>
      <c r="I638" s="177">
        <f>_xll.qlInterestRateIndexValueDate(Index1M,$H638)</f>
        <v>43914</v>
      </c>
      <c r="J638" s="182">
        <f>IFERROR(_xll.qlIndexFixing(Index1M,$H638,TRUE,_xll.ohTrigger(RecalcTrigger,Trigger1M)),NA())</f>
        <v>5.5733222196983137E-3</v>
      </c>
      <c r="K638" s="44">
        <f>IFERROR(_xll.qlIndexFixing(Index3M,H638,TRUE,_xll.ohTrigger(RecalcTrigger,Trigger3M)),NA())</f>
        <v>7.1071513556429117E-3</v>
      </c>
      <c r="L638" s="44">
        <f>IFERROR(_xll.qlIndexFixing(Index6M,$H638,TRUE,_xll.ohTrigger(RecalcTrigger,Trigger6M)),NA())</f>
        <v>8.7816204915312241E-3</v>
      </c>
      <c r="M638" s="183">
        <f>IFERROR(_xll.qlIndexFixing(Index1Y,$H638,TRUE,_xll.ohTrigger(RecalcTrigger,Trigger1Y)),NA())</f>
        <v>1.0661881057292918E-2</v>
      </c>
      <c r="N638" s="182">
        <f>IFERROR(_xll.qlIndexFixing(ONIndex1M,I638,TRUE,_xll.ohTrigger(RecalcTrigger,Trigger1M)),NA())</f>
        <v>5.4482526146593102E-3</v>
      </c>
      <c r="O638" s="44">
        <f>IFERROR(_xll.qlIndexFixing(ONIndex3M,I638,TRUE,_xll.ohTrigger(RecalcTrigger,Trigger3M)),NA())</f>
        <v>6.7192326407639058E-3</v>
      </c>
      <c r="P638" s="44">
        <f>IFERROR(_xll.qlIndexFixing(ONIndex6M,I638,TRUE,_xll.ohTrigger(RecalcTrigger,Trigger6M)),NA())</f>
        <v>7.9910490403989343E-3</v>
      </c>
      <c r="Q638" s="183">
        <f>IFERROR(_xll.qlIndexFixing(ONIndex1Y,I638,TRUE,_xll.ohTrigger(RecalcTrigger,Trigger1Y)),NA())</f>
        <v>9.1454677853164412E-3</v>
      </c>
    </row>
    <row r="639" spans="2:17" x14ac:dyDescent="0.2">
      <c r="B639" s="39" t="s">
        <v>42</v>
      </c>
      <c r="D639" s="42">
        <f>_xll.qlCalendarAdvance(Calendar,$D638,B639,"f",FALSE)</f>
        <v>43917</v>
      </c>
      <c r="E639" s="177">
        <f>_xll.qlInterestRateIndexValueDate(IndexON,D639)</f>
        <v>43917</v>
      </c>
      <c r="F639" s="193">
        <f>IFERROR(_xll.qlIndexFixing(IndexON,D639,TRUE,_xll.ohTrigger(RecalcTrigger,TriggerON)),NA())</f>
        <v>5.395805203605164E-3</v>
      </c>
      <c r="H639" s="42">
        <f>_xll.qlCalendarAdvance(Calendar,$H638,B639,"f",FALSE)</f>
        <v>43917</v>
      </c>
      <c r="I639" s="177">
        <f>_xll.qlInterestRateIndexValueDate(Index1M,$H639)</f>
        <v>43921</v>
      </c>
      <c r="J639" s="182">
        <f>IFERROR(_xll.qlIndexFixing(Index1M,$H639,TRUE,_xll.ohTrigger(RecalcTrigger,Trigger1M)),NA())</f>
        <v>5.6349825934294273E-3</v>
      </c>
      <c r="K639" s="44">
        <f>IFERROR(_xll.qlIndexFixing(Index3M,H639,TRUE,_xll.ohTrigger(RecalcTrigger,Trigger3M)),NA())</f>
        <v>7.1637215924355421E-3</v>
      </c>
      <c r="L639" s="44">
        <f>IFERROR(_xll.qlIndexFixing(Index6M,$H639,TRUE,_xll.ohTrigger(RecalcTrigger,Trigger6M)),NA())</f>
        <v>8.8362177533576856E-3</v>
      </c>
      <c r="M639" s="183">
        <f>IFERROR(_xll.qlIndexFixing(Index1Y,$H639,TRUE,_xll.ohTrigger(RecalcTrigger,Trigger1Y)),NA())</f>
        <v>1.0716237778119048E-2</v>
      </c>
      <c r="N639" s="182">
        <f>IFERROR(_xll.qlIndexFixing(ONIndex1M,I639,TRUE,_xll.ohTrigger(RecalcTrigger,Trigger1M)),NA())</f>
        <v>5.5151166448919042E-3</v>
      </c>
      <c r="O639" s="44">
        <f>IFERROR(_xll.qlIndexFixing(ONIndex3M,I639,TRUE,_xll.ohTrigger(RecalcTrigger,Trigger3M)),NA())</f>
        <v>6.7814213931516321E-3</v>
      </c>
      <c r="P639" s="44">
        <f>IFERROR(_xll.qlIndexFixing(ONIndex6M,I639,TRUE,_xll.ohTrigger(RecalcTrigger,Trigger6M)),NA())</f>
        <v>8.0541307540915597E-3</v>
      </c>
      <c r="Q639" s="183">
        <f>IFERROR(_xll.qlIndexFixing(ONIndex1Y,I639,TRUE,_xll.ohTrigger(RecalcTrigger,Trigger1Y)),NA())</f>
        <v>9.208075540936278E-3</v>
      </c>
    </row>
    <row r="640" spans="2:17" x14ac:dyDescent="0.2">
      <c r="B640" s="39" t="s">
        <v>42</v>
      </c>
      <c r="D640" s="42">
        <f>_xll.qlCalendarAdvance(Calendar,$D639,B640,"f",FALSE)</f>
        <v>43924</v>
      </c>
      <c r="E640" s="177">
        <f>_xll.qlInterestRateIndexValueDate(IndexON,D640)</f>
        <v>43924</v>
      </c>
      <c r="F640" s="193">
        <f>IFERROR(_xll.qlIndexFixing(IndexON,D640,TRUE,_xll.ohTrigger(RecalcTrigger,TriggerON)),NA())</f>
        <v>5.4574327869083561E-3</v>
      </c>
      <c r="H640" s="42">
        <f>_xll.qlCalendarAdvance(Calendar,$H639,B640,"f",FALSE)</f>
        <v>43924</v>
      </c>
      <c r="I640" s="177">
        <f>_xll.qlInterestRateIndexValueDate(Index1M,$H640)</f>
        <v>43928</v>
      </c>
      <c r="J640" s="182">
        <f>IFERROR(_xll.qlIndexFixing(Index1M,$H640,TRUE,_xll.ohTrigger(RecalcTrigger,Trigger1M)),NA())</f>
        <v>5.7011687322177096E-3</v>
      </c>
      <c r="K640" s="44">
        <f>IFERROR(_xll.qlIndexFixing(Index3M,H640,TRUE,_xll.ohTrigger(RecalcTrigger,Trigger3M)),NA())</f>
        <v>7.2244598077165758E-3</v>
      </c>
      <c r="L640" s="44">
        <f>IFERROR(_xll.qlIndexFixing(Index6M,$H640,TRUE,_xll.ohTrigger(RecalcTrigger,Trigger6M)),NA())</f>
        <v>8.8946222430411198E-3</v>
      </c>
      <c r="M640" s="183">
        <f>IFERROR(_xll.qlIndexFixing(Index1Y,$H640,TRUE,_xll.ohTrigger(RecalcTrigger,Trigger1Y)),NA())</f>
        <v>1.0770334413596852E-2</v>
      </c>
      <c r="N640" s="182">
        <f>IFERROR(_xll.qlIndexFixing(ONIndex1M,I640,TRUE,_xll.ohTrigger(RecalcTrigger,Trigger1M)),NA())</f>
        <v>5.6008925538275633E-3</v>
      </c>
      <c r="O640" s="44">
        <f>IFERROR(_xll.qlIndexFixing(ONIndex3M,I640,TRUE,_xll.ohTrigger(RecalcTrigger,Trigger3M)),NA())</f>
        <v>6.8613472541851905E-3</v>
      </c>
      <c r="P640" s="44">
        <f>IFERROR(_xll.qlIndexFixing(ONIndex6M,I640,TRUE,_xll.ohTrigger(RecalcTrigger,Trigger6M)),NA())</f>
        <v>8.1351585364952683E-3</v>
      </c>
      <c r="Q640" s="183">
        <f>IFERROR(_xll.qlIndexFixing(ONIndex1Y,I640,TRUE,_xll.ohTrigger(RecalcTrigger,Trigger1Y)),NA())</f>
        <v>9.2886398418148275E-3</v>
      </c>
    </row>
    <row r="641" spans="2:17" x14ac:dyDescent="0.2">
      <c r="B641" s="39" t="s">
        <v>42</v>
      </c>
      <c r="D641" s="42">
        <f>_xll.qlCalendarAdvance(Calendar,$D640,B641,"f",FALSE)</f>
        <v>43935</v>
      </c>
      <c r="E641" s="177">
        <f>_xll.qlInterestRateIndexValueDate(IndexON,D641)</f>
        <v>43935</v>
      </c>
      <c r="F641" s="193">
        <f>IFERROR(_xll.qlIndexFixing(IndexON,D641,TRUE,_xll.ohTrigger(RecalcTrigger,TriggerON)),NA())</f>
        <v>5.545243482236728E-3</v>
      </c>
      <c r="H641" s="42">
        <f>_xll.qlCalendarAdvance(Calendar,$H640,B641,"f",FALSE)</f>
        <v>43935</v>
      </c>
      <c r="I641" s="177">
        <f>_xll.qlInterestRateIndexValueDate(Index1M,$H641)</f>
        <v>43937</v>
      </c>
      <c r="J641" s="182">
        <f>IFERROR(_xll.qlIndexFixing(Index1M,$H641,TRUE,_xll.ohTrigger(RecalcTrigger,Trigger1M)),NA())</f>
        <v>5.7953198879676093E-3</v>
      </c>
      <c r="K641" s="44">
        <f>IFERROR(_xll.qlIndexFixing(Index3M,H641,TRUE,_xll.ohTrigger(RecalcTrigger,Trigger3M)),NA())</f>
        <v>7.3022057305607881E-3</v>
      </c>
      <c r="L641" s="44">
        <f>IFERROR(_xll.qlIndexFixing(Index6M,$H641,TRUE,_xll.ohTrigger(RecalcTrigger,Trigger6M)),NA())</f>
        <v>8.9691262523908209E-3</v>
      </c>
      <c r="M641" s="183">
        <f>IFERROR(_xll.qlIndexFixing(Index1Y,$H641,TRUE,_xll.ohTrigger(RecalcTrigger,Trigger1Y)),NA())</f>
        <v>1.0839518117105047E-2</v>
      </c>
      <c r="N641" s="182">
        <f>IFERROR(_xll.qlIndexFixing(ONIndex1M,I641,TRUE,_xll.ohTrigger(RecalcTrigger,Trigger1M)),NA())</f>
        <v>5.6859086171368034E-3</v>
      </c>
      <c r="O641" s="44">
        <f>IFERROR(_xll.qlIndexFixing(ONIndex3M,I641,TRUE,_xll.ohTrigger(RecalcTrigger,Trigger3M)),NA())</f>
        <v>6.9404228532299328E-3</v>
      </c>
      <c r="P641" s="44">
        <f>IFERROR(_xll.qlIndexFixing(ONIndex6M,I641,TRUE,_xll.ohTrigger(RecalcTrigger,Trigger6M)),NA())</f>
        <v>8.2149555664390306E-3</v>
      </c>
      <c r="Q641" s="183">
        <f>IFERROR(_xll.qlIndexFixing(ONIndex1Y,I641,TRUE,_xll.ohTrigger(RecalcTrigger,Trigger1Y)),NA())</f>
        <v>9.3677879089071325E-3</v>
      </c>
    </row>
    <row r="642" spans="2:17" x14ac:dyDescent="0.2">
      <c r="B642" s="39" t="s">
        <v>42</v>
      </c>
      <c r="D642" s="42">
        <f>_xll.qlCalendarAdvance(Calendar,$D641,B642,"f",FALSE)</f>
        <v>43942</v>
      </c>
      <c r="E642" s="177">
        <f>_xll.qlInterestRateIndexValueDate(IndexON,D642)</f>
        <v>43942</v>
      </c>
      <c r="F642" s="193">
        <f>IFERROR(_xll.qlIndexFixing(IndexON,D642,TRUE,_xll.ohTrigger(RecalcTrigger,TriggerON)),NA())</f>
        <v>5.6066626029860345E-3</v>
      </c>
      <c r="H642" s="42">
        <f>_xll.qlCalendarAdvance(Calendar,$H641,B642,"f",FALSE)</f>
        <v>43942</v>
      </c>
      <c r="I642" s="177">
        <f>_xll.qlInterestRateIndexValueDate(Index1M,$H642)</f>
        <v>43944</v>
      </c>
      <c r="J642" s="182">
        <f>IFERROR(_xll.qlIndexFixing(Index1M,$H642,TRUE,_xll.ohTrigger(RecalcTrigger,Trigger1M)),NA())</f>
        <v>5.8608462799900063E-3</v>
      </c>
      <c r="K642" s="44">
        <f>IFERROR(_xll.qlIndexFixing(Index3M,H642,TRUE,_xll.ohTrigger(RecalcTrigger,Trigger3M)),NA())</f>
        <v>7.3623986392393117E-3</v>
      </c>
      <c r="L642" s="44">
        <f>IFERROR(_xll.qlIndexFixing(Index6M,$H642,TRUE,_xll.ohTrigger(RecalcTrigger,Trigger6M)),NA())</f>
        <v>9.0266075668689032E-3</v>
      </c>
      <c r="M642" s="183">
        <f>IFERROR(_xll.qlIndexFixing(Index1Y,$H642,TRUE,_xll.ohTrigger(RecalcTrigger,Trigger1Y)),NA())</f>
        <v>1.0893050985444672E-2</v>
      </c>
      <c r="N642" s="182">
        <f>IFERROR(_xll.qlIndexFixing(ONIndex1M,I642,TRUE,_xll.ohTrigger(RecalcTrigger,Trigger1M)),NA())</f>
        <v>5.7518615244323001E-3</v>
      </c>
      <c r="O642" s="44">
        <f>IFERROR(_xll.qlIndexFixing(ONIndex3M,I642,TRUE,_xll.ohTrigger(RecalcTrigger,Trigger3M)),NA())</f>
        <v>7.0018867899701576E-3</v>
      </c>
      <c r="P642" s="44">
        <f>IFERROR(_xll.qlIndexFixing(ONIndex6M,I642,TRUE,_xll.ohTrigger(RecalcTrigger,Trigger6M)),NA())</f>
        <v>8.2769397409521162E-3</v>
      </c>
      <c r="Q642" s="183">
        <f>IFERROR(_xll.qlIndexFixing(ONIndex1Y,I642,TRUE,_xll.ohTrigger(RecalcTrigger,Trigger1Y)),NA())</f>
        <v>9.429381872596565E-3</v>
      </c>
    </row>
    <row r="643" spans="2:17" x14ac:dyDescent="0.2">
      <c r="B643" s="39" t="s">
        <v>42</v>
      </c>
      <c r="D643" s="42">
        <f>_xll.qlCalendarAdvance(Calendar,$D642,B643,"f",FALSE)</f>
        <v>43949</v>
      </c>
      <c r="E643" s="177">
        <f>_xll.qlInterestRateIndexValueDate(IndexON,D643)</f>
        <v>43949</v>
      </c>
      <c r="F643" s="193">
        <f>IFERROR(_xll.qlIndexFixing(IndexON,D643,TRUE,_xll.ohTrigger(RecalcTrigger,TriggerON)),NA())</f>
        <v>5.6679902927925241E-3</v>
      </c>
      <c r="H643" s="42">
        <f>_xll.qlCalendarAdvance(Calendar,$H642,B643,"f",FALSE)</f>
        <v>43949</v>
      </c>
      <c r="I643" s="177">
        <f>_xll.qlInterestRateIndexValueDate(Index1M,$H643)</f>
        <v>43951</v>
      </c>
      <c r="J643" s="182">
        <f>IFERROR(_xll.qlIndexFixing(Index1M,$H643,TRUE,_xll.ohTrigger(RecalcTrigger,Trigger1M)),NA())</f>
        <v>5.9120311878295079E-3</v>
      </c>
      <c r="K643" s="44">
        <f>IFERROR(_xll.qlIndexFixing(Index3M,H643,TRUE,_xll.ohTrigger(RecalcTrigger,Trigger3M)),NA())</f>
        <v>7.4266529240693433E-3</v>
      </c>
      <c r="L643" s="44">
        <f>IFERROR(_xll.qlIndexFixing(Index6M,$H643,TRUE,_xll.ohTrigger(RecalcTrigger,Trigger6M)),NA())</f>
        <v>9.0836727570124346E-3</v>
      </c>
      <c r="M643" s="183">
        <f>IFERROR(_xll.qlIndexFixing(Index1Y,$H643,TRUE,_xll.ohTrigger(RecalcTrigger,Trigger1Y)),NA())</f>
        <v>1.0946351093337107E-2</v>
      </c>
      <c r="N643" s="182">
        <f>IFERROR(_xll.qlIndexFixing(ONIndex1M,I643,TRUE,_xll.ohTrigger(RecalcTrigger,Trigger1M)),NA())</f>
        <v>5.8269015642142818E-3</v>
      </c>
      <c r="O643" s="44">
        <f>IFERROR(_xll.qlIndexFixing(ONIndex3M,I643,TRUE,_xll.ohTrigger(RecalcTrigger,Trigger3M)),NA())</f>
        <v>7.0718669120672928E-3</v>
      </c>
      <c r="P643" s="44">
        <f>IFERROR(_xll.qlIndexFixing(ONIndex6M,I643,TRUE,_xll.ohTrigger(RecalcTrigger,Trigger6M)),NA())</f>
        <v>8.3473814177636996E-3</v>
      </c>
      <c r="Q643" s="183">
        <f>IFERROR(_xll.qlIndexFixing(ONIndex1Y,I643,TRUE,_xll.ohTrigger(RecalcTrigger,Trigger1Y)),NA())</f>
        <v>9.4994074261922634E-3</v>
      </c>
    </row>
    <row r="644" spans="2:17" x14ac:dyDescent="0.2">
      <c r="B644" s="39" t="s">
        <v>42</v>
      </c>
      <c r="D644" s="42">
        <f>_xll.qlCalendarAdvance(Calendar,$D643,B644,"f",FALSE)</f>
        <v>43956</v>
      </c>
      <c r="E644" s="177">
        <f>_xll.qlInterestRateIndexValueDate(IndexON,D644)</f>
        <v>43956</v>
      </c>
      <c r="F644" s="193">
        <f>IFERROR(_xll.qlIndexFixing(IndexON,D644,TRUE,_xll.ohTrigger(RecalcTrigger,TriggerON)),NA())</f>
        <v>5.7292228486183205E-3</v>
      </c>
      <c r="H644" s="42">
        <f>_xll.qlCalendarAdvance(Calendar,$H643,B644,"f",FALSE)</f>
        <v>43956</v>
      </c>
      <c r="I644" s="177">
        <f>_xll.qlInterestRateIndexValueDate(Index1M,$H644)</f>
        <v>43958</v>
      </c>
      <c r="J644" s="182">
        <f>IFERROR(_xll.qlIndexFixing(Index1M,$H644,TRUE,_xll.ohTrigger(RecalcTrigger,Trigger1M)),NA())</f>
        <v>5.9910344722016728E-3</v>
      </c>
      <c r="K644" s="44">
        <f>IFERROR(_xll.qlIndexFixing(Index3M,H644,TRUE,_xll.ohTrigger(RecalcTrigger,Trigger3M)),NA())</f>
        <v>7.4863268568940416E-3</v>
      </c>
      <c r="L644" s="44">
        <f>IFERROR(_xll.qlIndexFixing(Index6M,$H644,TRUE,_xll.ohTrigger(RecalcTrigger,Trigger6M)),NA())</f>
        <v>9.1523357589453902E-3</v>
      </c>
      <c r="M644" s="183">
        <f>IFERROR(_xll.qlIndexFixing(Index1Y,$H644,TRUE,_xll.ohTrigger(RecalcTrigger,Trigger1Y)),NA())</f>
        <v>1.0999427168395396E-2</v>
      </c>
      <c r="N644" s="182">
        <f>IFERROR(_xll.qlIndexFixing(ONIndex1M,I644,TRUE,_xll.ohTrigger(RecalcTrigger,Trigger1M)),NA())</f>
        <v>5.8829405981875027E-3</v>
      </c>
      <c r="O644" s="44">
        <f>IFERROR(_xll.qlIndexFixing(ONIndex3M,I644,TRUE,_xll.ohTrigger(RecalcTrigger,Trigger3M)),NA())</f>
        <v>7.1241621791440224E-3</v>
      </c>
      <c r="P644" s="44">
        <f>IFERROR(_xll.qlIndexFixing(ONIndex6M,I644,TRUE,_xll.ohTrigger(RecalcTrigger,Trigger6M)),NA())</f>
        <v>8.3999281851809826E-3</v>
      </c>
      <c r="Q644" s="183">
        <f>IFERROR(_xll.qlIndexFixing(ONIndex1Y,I644,TRUE,_xll.ohTrigger(RecalcTrigger,Trigger1Y)),NA())</f>
        <v>9.5516633194048239E-3</v>
      </c>
    </row>
    <row r="645" spans="2:17" x14ac:dyDescent="0.2">
      <c r="B645" s="39" t="s">
        <v>42</v>
      </c>
      <c r="D645" s="42">
        <f>_xll.qlCalendarAdvance(Calendar,$D644,B645,"f",FALSE)</f>
        <v>43963</v>
      </c>
      <c r="E645" s="177">
        <f>_xll.qlInterestRateIndexValueDate(IndexON,D645)</f>
        <v>43963</v>
      </c>
      <c r="F645" s="193">
        <f>IFERROR(_xll.qlIndexFixing(IndexON,D645,TRUE,_xll.ohTrigger(RecalcTrigger,TriggerON)),NA())</f>
        <v>5.7903565672656754E-3</v>
      </c>
      <c r="H645" s="42">
        <f>_xll.qlCalendarAdvance(Calendar,$H644,B645,"f",FALSE)</f>
        <v>43963</v>
      </c>
      <c r="I645" s="177">
        <f>_xll.qlInterestRateIndexValueDate(Index1M,$H645)</f>
        <v>43965</v>
      </c>
      <c r="J645" s="182">
        <f>IFERROR(_xll.qlIndexFixing(Index1M,$H645,TRUE,_xll.ohTrigger(RecalcTrigger,Trigger1M)),NA())</f>
        <v>6.0556806259967622E-3</v>
      </c>
      <c r="K645" s="44">
        <f>IFERROR(_xll.qlIndexFixing(Index3M,H645,TRUE,_xll.ohTrigger(RecalcTrigger,Trigger3M)),NA())</f>
        <v>7.5457415133574892E-3</v>
      </c>
      <c r="L645" s="44">
        <f>IFERROR(_xll.qlIndexFixing(Index6M,$H645,TRUE,_xll.ohTrigger(RecalcTrigger,Trigger6M)),NA())</f>
        <v>9.2084503172795689E-3</v>
      </c>
      <c r="M645" s="183">
        <f>IFERROR(_xll.qlIndexFixing(Index1Y,$H645,TRUE,_xll.ohTrigger(RecalcTrigger,Trigger1Y)),NA())</f>
        <v>1.1052288130244904E-2</v>
      </c>
      <c r="N645" s="182">
        <f>IFERROR(_xll.qlIndexFixing(ONIndex1M,I645,TRUE,_xll.ohTrigger(RecalcTrigger,Trigger1M)),NA())</f>
        <v>5.948051135948873E-3</v>
      </c>
      <c r="O645" s="44">
        <f>IFERROR(_xll.qlIndexFixing(ONIndex3M,I645,TRUE,_xll.ohTrigger(RecalcTrigger,Trigger3M)),NA())</f>
        <v>7.1849625233433301E-3</v>
      </c>
      <c r="P645" s="44">
        <f>IFERROR(_xll.qlIndexFixing(ONIndex6M,I645,TRUE,_xll.ohTrigger(RecalcTrigger,Trigger6M)),NA())</f>
        <v>8.4609176982208822E-3</v>
      </c>
      <c r="Q645" s="183">
        <f>IFERROR(_xll.qlIndexFixing(ONIndex1Y,I645,TRUE,_xll.ohTrigger(RecalcTrigger,Trigger1Y)),NA())</f>
        <v>9.6123368290612632E-3</v>
      </c>
    </row>
    <row r="646" spans="2:17" x14ac:dyDescent="0.2">
      <c r="B646" s="39" t="s">
        <v>42</v>
      </c>
      <c r="D646" s="42">
        <f>_xll.qlCalendarAdvance(Calendar,$D645,B646,"f",FALSE)</f>
        <v>43970</v>
      </c>
      <c r="E646" s="177">
        <f>_xll.qlInterestRateIndexValueDate(IndexON,D646)</f>
        <v>43970</v>
      </c>
      <c r="F646" s="193">
        <f>IFERROR(_xll.qlIndexFixing(IndexON,D646,TRUE,_xll.ohTrigger(RecalcTrigger,TriggerON)),NA())</f>
        <v>5.8513877457766483E-3</v>
      </c>
      <c r="H646" s="42">
        <f>_xll.qlCalendarAdvance(Calendar,$H645,B646,"f",FALSE)</f>
        <v>43970</v>
      </c>
      <c r="I646" s="177">
        <f>_xll.qlInterestRateIndexValueDate(Index1M,$H646)</f>
        <v>43972</v>
      </c>
      <c r="J646" s="182">
        <f>IFERROR(_xll.qlIndexFixing(Index1M,$H646,TRUE,_xll.ohTrigger(RecalcTrigger,Trigger1M)),NA())</f>
        <v>6.1200177203937778E-3</v>
      </c>
      <c r="K646" s="44">
        <f>IFERROR(_xll.qlIndexFixing(Index3M,H646,TRUE,_xll.ohTrigger(RecalcTrigger,Trigger3M)),NA())</f>
        <v>7.6048913169899663E-3</v>
      </c>
      <c r="L646" s="44">
        <f>IFERROR(_xll.qlIndexFixing(Index6M,$H646,TRUE,_xll.ohTrigger(RecalcTrigger,Trigger6M)),NA())</f>
        <v>9.264124799997801E-3</v>
      </c>
      <c r="M646" s="183">
        <f>IFERROR(_xll.qlIndexFixing(Index1Y,$H646,TRUE,_xll.ohTrigger(RecalcTrigger,Trigger1Y)),NA())</f>
        <v>1.1104943090553326E-2</v>
      </c>
      <c r="N646" s="182">
        <f>IFERROR(_xll.qlIndexFixing(ONIndex1M,I646,TRUE,_xll.ohTrigger(RecalcTrigger,Trigger1M)),NA())</f>
        <v>6.01286525562017E-3</v>
      </c>
      <c r="O646" s="44">
        <f>IFERROR(_xll.qlIndexFixing(ONIndex3M,I646,TRUE,_xll.ohTrigger(RecalcTrigger,Trigger3M)),NA())</f>
        <v>7.2455305619278931E-3</v>
      </c>
      <c r="P646" s="44">
        <f>IFERROR(_xll.qlIndexFixing(ONIndex6M,I646,TRUE,_xll.ohTrigger(RecalcTrigger,Trigger6M)),NA())</f>
        <v>8.5215609010003135E-3</v>
      </c>
      <c r="Q646" s="183">
        <f>IFERROR(_xll.qlIndexFixing(ONIndex1Y,I646,TRUE,_xll.ohTrigger(RecalcTrigger,Trigger1Y)),NA())</f>
        <v>9.6726895474041896E-3</v>
      </c>
    </row>
    <row r="647" spans="2:17" x14ac:dyDescent="0.2">
      <c r="B647" s="39" t="s">
        <v>42</v>
      </c>
      <c r="D647" s="42">
        <f>_xll.qlCalendarAdvance(Calendar,$D646,B647,"f",FALSE)</f>
        <v>43977</v>
      </c>
      <c r="E647" s="177">
        <f>_xll.qlInterestRateIndexValueDate(IndexON,D647)</f>
        <v>43977</v>
      </c>
      <c r="F647" s="193">
        <f>IFERROR(_xll.qlIndexFixing(IndexON,D647,TRUE,_xll.ohTrigger(RecalcTrigger,TriggerON)),NA())</f>
        <v>5.9123126813531712E-3</v>
      </c>
      <c r="H647" s="42">
        <f>_xll.qlCalendarAdvance(Calendar,$H646,B647,"f",FALSE)</f>
        <v>43977</v>
      </c>
      <c r="I647" s="177">
        <f>_xll.qlInterestRateIndexValueDate(Index1M,$H647)</f>
        <v>43979</v>
      </c>
      <c r="J647" s="182">
        <f>IFERROR(_xll.qlIndexFixing(Index1M,$H647,TRUE,_xll.ohTrigger(RecalcTrigger,Trigger1M)),NA())</f>
        <v>6.1840379318134353E-3</v>
      </c>
      <c r="K647" s="44">
        <f>IFERROR(_xll.qlIndexFixing(Index3M,H647,TRUE,_xll.ohTrigger(RecalcTrigger,Trigger3M)),NA())</f>
        <v>7.6637706910332865E-3</v>
      </c>
      <c r="L647" s="44">
        <f>IFERROR(_xll.qlIndexFixing(Index6M,$H647,TRUE,_xll.ohTrigger(RecalcTrigger,Trigger6M)),NA())</f>
        <v>9.3193517557512984E-3</v>
      </c>
      <c r="M647" s="183">
        <f>IFERROR(_xll.qlIndexFixing(Index1Y,$H647,TRUE,_xll.ohTrigger(RecalcTrigger,Trigger1Y)),NA())</f>
        <v>1.1157401353063316E-2</v>
      </c>
      <c r="N647" s="182">
        <f>IFERROR(_xll.qlIndexFixing(ONIndex1M,I647,TRUE,_xll.ohTrigger(RecalcTrigger,Trigger1M)),NA())</f>
        <v>6.0773751424125777E-3</v>
      </c>
      <c r="O647" s="44">
        <f>IFERROR(_xll.qlIndexFixing(ONIndex3M,I647,TRUE,_xll.ohTrigger(RecalcTrigger,Trigger3M)),NA())</f>
        <v>7.3058607406206733E-3</v>
      </c>
      <c r="P647" s="44">
        <f>IFERROR(_xll.qlIndexFixing(ONIndex6M,I647,TRUE,_xll.ohTrigger(RecalcTrigger,Trigger6M)),NA())</f>
        <v>8.5818504148615915E-3</v>
      </c>
      <c r="Q647" s="183">
        <f>IFERROR(_xll.qlIndexFixing(ONIndex1Y,I647,TRUE,_xll.ohTrigger(RecalcTrigger,Trigger1Y)),NA())</f>
        <v>9.7327144876224736E-3</v>
      </c>
    </row>
    <row r="648" spans="2:17" x14ac:dyDescent="0.2">
      <c r="B648" s="39" t="s">
        <v>42</v>
      </c>
      <c r="D648" s="42">
        <f>_xll.qlCalendarAdvance(Calendar,$D647,B648,"f",FALSE)</f>
        <v>43984</v>
      </c>
      <c r="E648" s="177">
        <f>_xll.qlInterestRateIndexValueDate(IndexON,D648)</f>
        <v>43984</v>
      </c>
      <c r="F648" s="193">
        <f>IFERROR(_xll.qlIndexFixing(IndexON,D648,TRUE,_xll.ohTrigger(RecalcTrigger,TriggerON)),NA())</f>
        <v>5.9731276705576875E-3</v>
      </c>
      <c r="H648" s="42">
        <f>_xll.qlCalendarAdvance(Calendar,$H647,B648,"f",FALSE)</f>
        <v>43984</v>
      </c>
      <c r="I648" s="177">
        <f>_xll.qlInterestRateIndexValueDate(Index1M,$H648)</f>
        <v>43986</v>
      </c>
      <c r="J648" s="182">
        <f>IFERROR(_xll.qlIndexFixing(Index1M,$H648,TRUE,_xll.ohTrigger(RecalcTrigger,Trigger1M)),NA())</f>
        <v>6.2477334365140802E-3</v>
      </c>
      <c r="K648" s="44">
        <f>IFERROR(_xll.qlIndexFixing(Index3M,H648,TRUE,_xll.ohTrigger(RecalcTrigger,Trigger3M)),NA())</f>
        <v>7.7223740584520945E-3</v>
      </c>
      <c r="L648" s="44">
        <f>IFERROR(_xll.qlIndexFixing(Index6M,$H648,TRUE,_xll.ohTrigger(RecalcTrigger,Trigger6M)),NA())</f>
        <v>9.3624961301428788E-3</v>
      </c>
      <c r="M648" s="183">
        <f>IFERROR(_xll.qlIndexFixing(Index1Y,$H648,TRUE,_xll.ohTrigger(RecalcTrigger,Trigger1Y)),NA())</f>
        <v>1.1209672413623363E-2</v>
      </c>
      <c r="N648" s="182">
        <f>IFERROR(_xll.qlIndexFixing(ONIndex1M,I648,TRUE,_xll.ohTrigger(RecalcTrigger,Trigger1M)),NA())</f>
        <v>6.1415729824165766E-3</v>
      </c>
      <c r="O648" s="44">
        <f>IFERROR(_xll.qlIndexFixing(ONIndex3M,I648,TRUE,_xll.ohTrigger(RecalcTrigger,Trigger3M)),NA())</f>
        <v>7.3659475055443124E-3</v>
      </c>
      <c r="P648" s="44">
        <f>IFERROR(_xll.qlIndexFixing(ONIndex6M,I648,TRUE,_xll.ohTrigger(RecalcTrigger,Trigger6M)),NA())</f>
        <v>8.6417788620263281E-3</v>
      </c>
      <c r="Q648" s="183">
        <f>IFERROR(_xll.qlIndexFixing(ONIndex1Y,I648,TRUE,_xll.ohTrigger(RecalcTrigger,Trigger1Y)),NA())</f>
        <v>9.7924046630648576E-3</v>
      </c>
    </row>
    <row r="649" spans="2:17" x14ac:dyDescent="0.2">
      <c r="B649" s="39" t="s">
        <v>42</v>
      </c>
      <c r="D649" s="42">
        <f>_xll.qlCalendarAdvance(Calendar,$D648,B649,"f",FALSE)</f>
        <v>43991</v>
      </c>
      <c r="E649" s="177">
        <f>_xll.qlInterestRateIndexValueDate(IndexON,D649)</f>
        <v>43991</v>
      </c>
      <c r="F649" s="193">
        <f>IFERROR(_xll.qlIndexFixing(IndexON,D649,TRUE,_xll.ohTrigger(RecalcTrigger,TriggerON)),NA())</f>
        <v>6.0338290105921288E-3</v>
      </c>
      <c r="H649" s="42">
        <f>_xll.qlCalendarAdvance(Calendar,$H648,B649,"f",FALSE)</f>
        <v>43991</v>
      </c>
      <c r="I649" s="177">
        <f>_xll.qlInterestRateIndexValueDate(Index1M,$H649)</f>
        <v>43993</v>
      </c>
      <c r="J649" s="182">
        <f>IFERROR(_xll.qlIndexFixing(Index1M,$H649,TRUE,_xll.ohTrigger(RecalcTrigger,Trigger1M)),NA())</f>
        <v>6.3110964106141698E-3</v>
      </c>
      <c r="K649" s="44">
        <f>IFERROR(_xll.qlIndexFixing(Index3M,H649,TRUE,_xll.ohTrigger(RecalcTrigger,Trigger3M)),NA())</f>
        <v>7.7806958419356035E-3</v>
      </c>
      <c r="L649" s="44">
        <f>IFERROR(_xll.qlIndexFixing(Index6M,$H649,TRUE,_xll.ohTrigger(RecalcTrigger,Trigger6M)),NA())</f>
        <v>9.4169081389689213E-3</v>
      </c>
      <c r="M649" s="183">
        <f>IFERROR(_xll.qlIndexFixing(Index1Y,$H649,TRUE,_xll.ohTrigger(RecalcTrigger,Trigger1Y)),NA())</f>
        <v>1.1261765960217803E-2</v>
      </c>
      <c r="N649" s="182">
        <f>IFERROR(_xll.qlIndexFixing(ONIndex1M,I649,TRUE,_xll.ohTrigger(RecalcTrigger,Trigger1M)),NA())</f>
        <v>6.2054509611630948E-3</v>
      </c>
      <c r="O649" s="44">
        <f>IFERROR(_xll.qlIndexFixing(ONIndex3M,I649,TRUE,_xll.ohTrigger(RecalcTrigger,Trigger3M)),NA())</f>
        <v>7.4257853025017084E-3</v>
      </c>
      <c r="P649" s="44">
        <f>IFERROR(_xll.qlIndexFixing(ONIndex6M,I649,TRUE,_xll.ohTrigger(RecalcTrigger,Trigger6M)),NA())</f>
        <v>8.7013388637569022E-3</v>
      </c>
      <c r="Q649" s="183">
        <f>IFERROR(_xll.qlIndexFixing(ONIndex1Y,I649,TRUE,_xll.ohTrigger(RecalcTrigger,Trigger1Y)),NA())</f>
        <v>9.851753087080084E-3</v>
      </c>
    </row>
    <row r="650" spans="2:17" x14ac:dyDescent="0.2">
      <c r="B650" s="39" t="s">
        <v>42</v>
      </c>
      <c r="D650" s="42">
        <f>_xll.qlCalendarAdvance(Calendar,$D649,B650,"f",FALSE)</f>
        <v>43998</v>
      </c>
      <c r="E650" s="177">
        <f>_xll.qlInterestRateIndexValueDate(IndexON,D650)</f>
        <v>43998</v>
      </c>
      <c r="F650" s="193">
        <f>IFERROR(_xll.qlIndexFixing(IndexON,D650,TRUE,_xll.ohTrigger(RecalcTrigger,TriggerON)),NA())</f>
        <v>6.0944129980988748E-3</v>
      </c>
      <c r="H650" s="42">
        <f>_xll.qlCalendarAdvance(Calendar,$H649,B650,"f",FALSE)</f>
        <v>43998</v>
      </c>
      <c r="I650" s="177">
        <f>_xll.qlInterestRateIndexValueDate(Index1M,$H650)</f>
        <v>44000</v>
      </c>
      <c r="J650" s="182">
        <f>IFERROR(_xll.qlIndexFixing(Index1M,$H650,TRUE,_xll.ohTrigger(RecalcTrigger,Trigger1M)),NA())</f>
        <v>6.3741190300772854E-3</v>
      </c>
      <c r="K650" s="44">
        <f>IFERROR(_xll.qlIndexFixing(Index3M,H650,TRUE,_xll.ohTrigger(RecalcTrigger,Trigger3M)),NA())</f>
        <v>7.8387304639028071E-3</v>
      </c>
      <c r="L650" s="44">
        <f>IFERROR(_xll.qlIndexFixing(Index6M,$H650,TRUE,_xll.ohTrigger(RecalcTrigger,Trigger6M)),NA())</f>
        <v>9.4708518733200298E-3</v>
      </c>
      <c r="M650" s="183">
        <f>IFERROR(_xll.qlIndexFixing(Index1Y,$H650,TRUE,_xll.ohTrigger(RecalcTrigger,Trigger1Y)),NA())</f>
        <v>1.131369187300141E-2</v>
      </c>
      <c r="N650" s="182">
        <f>IFERROR(_xll.qlIndexFixing(ONIndex1M,I650,TRUE,_xll.ohTrigger(RecalcTrigger,Trigger1M)),NA())</f>
        <v>6.2690012645028048E-3</v>
      </c>
      <c r="O650" s="44">
        <f>IFERROR(_xll.qlIndexFixing(ONIndex3M,I650,TRUE,_xll.ohTrigger(RecalcTrigger,Trigger3M)),NA())</f>
        <v>7.4853685773756951E-3</v>
      </c>
      <c r="P650" s="44">
        <f>IFERROR(_xll.qlIndexFixing(ONIndex6M,I650,TRUE,_xll.ohTrigger(RecalcTrigger,Trigger6M)),NA())</f>
        <v>8.7605230418752456E-3</v>
      </c>
      <c r="Q650" s="183">
        <f>IFERROR(_xll.qlIndexFixing(ONIndex1Y,I650,TRUE,_xll.ohTrigger(RecalcTrigger,Trigger1Y)),NA())</f>
        <v>9.9107527728570233E-3</v>
      </c>
    </row>
    <row r="651" spans="2:17" x14ac:dyDescent="0.2">
      <c r="B651" s="39" t="s">
        <v>42</v>
      </c>
      <c r="D651" s="42">
        <f>_xll.qlCalendarAdvance(Calendar,$D650,B651,"f",FALSE)</f>
        <v>44005</v>
      </c>
      <c r="E651" s="177">
        <f>_xll.qlInterestRateIndexValueDate(IndexON,D651)</f>
        <v>44005</v>
      </c>
      <c r="F651" s="193">
        <f>IFERROR(_xll.qlIndexFixing(IndexON,D651,TRUE,_xll.ohTrigger(RecalcTrigger,TriggerON)),NA())</f>
        <v>6.1548759305996015E-3</v>
      </c>
      <c r="H651" s="42">
        <f>_xll.qlCalendarAdvance(Calendar,$H650,B651,"f",FALSE)</f>
        <v>44005</v>
      </c>
      <c r="I651" s="177">
        <f>_xll.qlInterestRateIndexValueDate(Index1M,$H651)</f>
        <v>44007</v>
      </c>
      <c r="J651" s="182">
        <f>IFERROR(_xll.qlIndexFixing(Index1M,$H651,TRUE,_xll.ohTrigger(RecalcTrigger,Trigger1M)),NA())</f>
        <v>6.4367934707321162E-3</v>
      </c>
      <c r="K651" s="44">
        <f>IFERROR(_xll.qlIndexFixing(Index3M,H651,TRUE,_xll.ohTrigger(RecalcTrigger,Trigger3M)),NA())</f>
        <v>7.8964723465050884E-3</v>
      </c>
      <c r="L651" s="44">
        <f>IFERROR(_xll.qlIndexFixing(Index6M,$H651,TRUE,_xll.ohTrigger(RecalcTrigger,Trigger6M)),NA())</f>
        <v>9.5356400100506319E-3</v>
      </c>
      <c r="M651" s="183">
        <f>IFERROR(_xll.qlIndexFixing(Index1Y,$H651,TRUE,_xll.ohTrigger(RecalcTrigger,Trigger1Y)),NA())</f>
        <v>1.1365460224330064E-2</v>
      </c>
      <c r="N651" s="182">
        <f>IFERROR(_xll.qlIndexFixing(ONIndex1M,I651,TRUE,_xll.ohTrigger(RecalcTrigger,Trigger1M)),NA())</f>
        <v>6.3322160779666348E-3</v>
      </c>
      <c r="O651" s="44">
        <f>IFERROR(_xll.qlIndexFixing(ONIndex3M,I651,TRUE,_xll.ohTrigger(RecalcTrigger,Trigger3M)),NA())</f>
        <v>7.5446917760491061E-3</v>
      </c>
      <c r="P651" s="44">
        <f>IFERROR(_xll.qlIndexFixing(ONIndex6M,I651,TRUE,_xll.ohTrigger(RecalcTrigger,Trigger6M)),NA())</f>
        <v>8.8193240182832255E-3</v>
      </c>
      <c r="Q651" s="183">
        <f>IFERROR(_xll.qlIndexFixing(ONIndex1Y,I651,TRUE,_xll.ohTrigger(RecalcTrigger,Trigger1Y)),NA())</f>
        <v>9.9693967337444178E-3</v>
      </c>
    </row>
    <row r="652" spans="2:17" x14ac:dyDescent="0.2">
      <c r="B652" s="39" t="s">
        <v>42</v>
      </c>
      <c r="D652" s="42">
        <f>_xll.qlCalendarAdvance(Calendar,$D651,B652,"f",FALSE)</f>
        <v>44012</v>
      </c>
      <c r="E652" s="177">
        <f>_xll.qlInterestRateIndexValueDate(IndexON,D652)</f>
        <v>44012</v>
      </c>
      <c r="F652" s="193">
        <f>IFERROR(_xll.qlIndexFixing(IndexON,D652,TRUE,_xll.ohTrigger(RecalcTrigger,TriggerON)),NA())</f>
        <v>6.215214104416944E-3</v>
      </c>
      <c r="H652" s="42">
        <f>_xll.qlCalendarAdvance(Calendar,$H651,B652,"f",FALSE)</f>
        <v>44012</v>
      </c>
      <c r="I652" s="177">
        <f>_xll.qlInterestRateIndexValueDate(Index1M,$H652)</f>
        <v>44014</v>
      </c>
      <c r="J652" s="182">
        <f>IFERROR(_xll.qlIndexFixing(Index1M,$H652,TRUE,_xll.ohTrigger(RecalcTrigger,Trigger1M)),NA())</f>
        <v>6.4991119082599691E-3</v>
      </c>
      <c r="K652" s="44">
        <f>IFERROR(_xll.qlIndexFixing(Index3M,H652,TRUE,_xll.ohTrigger(RecalcTrigger,Trigger3M)),NA())</f>
        <v>7.9539159116288234E-3</v>
      </c>
      <c r="L652" s="44">
        <f>IFERROR(_xll.qlIndexFixing(Index6M,$H652,TRUE,_xll.ohTrigger(RecalcTrigger,Trigger6M)),NA())</f>
        <v>9.5885509129930886E-3</v>
      </c>
      <c r="M652" s="183">
        <f>IFERROR(_xll.qlIndexFixing(Index1Y,$H652,TRUE,_xll.ohTrigger(RecalcTrigger,Trigger1Y)),NA())</f>
        <v>1.1417081278794698E-2</v>
      </c>
      <c r="N652" s="182">
        <f>IFERROR(_xll.qlIndexFixing(ONIndex1M,I652,TRUE,_xll.ohTrigger(RecalcTrigger,Trigger1M)),NA())</f>
        <v>6.3950875874851931E-3</v>
      </c>
      <c r="O652" s="44">
        <f>IFERROR(_xll.qlIndexFixing(ONIndex3M,I652,TRUE,_xll.ohTrigger(RecalcTrigger,Trigger3M)),NA())</f>
        <v>7.6037493444047755E-3</v>
      </c>
      <c r="P652" s="44">
        <f>IFERROR(_xll.qlIndexFixing(ONIndex6M,I652,TRUE,_xll.ohTrigger(RecalcTrigger,Trigger6M)),NA())</f>
        <v>8.8777344143231574E-3</v>
      </c>
      <c r="Q652" s="183">
        <f>IFERROR(_xll.qlIndexFixing(ONIndex1Y,I652,TRUE,_xll.ohTrigger(RecalcTrigger,Trigger1Y)),NA())</f>
        <v>1.0027677982931138E-2</v>
      </c>
    </row>
    <row r="653" spans="2:17" x14ac:dyDescent="0.2">
      <c r="B653" s="39" t="s">
        <v>42</v>
      </c>
      <c r="D653" s="42">
        <f>_xll.qlCalendarAdvance(Calendar,$D652,B653,"f",FALSE)</f>
        <v>44019</v>
      </c>
      <c r="E653" s="177">
        <f>_xll.qlInterestRateIndexValueDate(IndexON,D653)</f>
        <v>44019</v>
      </c>
      <c r="F653" s="193">
        <f>IFERROR(_xll.qlIndexFixing(IndexON,D653,TRUE,_xll.ohTrigger(RecalcTrigger,TriggerON)),NA())</f>
        <v>6.2754238169127063E-3</v>
      </c>
      <c r="H653" s="42">
        <f>_xll.qlCalendarAdvance(Calendar,$H652,B653,"f",FALSE)</f>
        <v>44019</v>
      </c>
      <c r="I653" s="177">
        <f>_xll.qlInterestRateIndexValueDate(Index1M,$H653)</f>
        <v>44021</v>
      </c>
      <c r="J653" s="182">
        <f>IFERROR(_xll.qlIndexFixing(Index1M,$H653,TRUE,_xll.ohTrigger(RecalcTrigger,Trigger1M)),NA())</f>
        <v>6.5610665181972672E-3</v>
      </c>
      <c r="K653" s="44">
        <f>IFERROR(_xll.qlIndexFixing(Index3M,H653,TRUE,_xll.ohTrigger(RecalcTrigger,Trigger3M)),NA())</f>
        <v>8.0110555809049418E-3</v>
      </c>
      <c r="L653" s="44">
        <f>IFERROR(_xll.qlIndexFixing(Index6M,$H653,TRUE,_xll.ohTrigger(RecalcTrigger,Trigger6M)),NA())</f>
        <v>9.641027219774766E-3</v>
      </c>
      <c r="M653" s="183">
        <f>IFERROR(_xll.qlIndexFixing(Index1Y,$H653,TRUE,_xll.ohTrigger(RecalcTrigger,Trigger1Y)),NA())</f>
        <v>1.1468565493254798E-2</v>
      </c>
      <c r="N653" s="182">
        <f>IFERROR(_xll.qlIndexFixing(ONIndex1M,I653,TRUE,_xll.ohTrigger(RecalcTrigger,Trigger1M)),NA())</f>
        <v>6.457607978509472E-3</v>
      </c>
      <c r="O653" s="44">
        <f>IFERROR(_xll.qlIndexFixing(ONIndex3M,I653,TRUE,_xll.ohTrigger(RecalcTrigger,Trigger3M)),NA())</f>
        <v>7.6625357283255369E-3</v>
      </c>
      <c r="P653" s="44">
        <f>IFERROR(_xll.qlIndexFixing(ONIndex6M,I653,TRUE,_xll.ohTrigger(RecalcTrigger,Trigger6M)),NA())</f>
        <v>8.9357468519768446E-3</v>
      </c>
      <c r="Q653" s="183">
        <f>IFERROR(_xll.qlIndexFixing(ONIndex1Y,I653,TRUE,_xll.ohTrigger(RecalcTrigger,Trigger1Y)),NA())</f>
        <v>1.0085589533765926E-2</v>
      </c>
    </row>
    <row r="654" spans="2:17" x14ac:dyDescent="0.2">
      <c r="B654" s="39" t="s">
        <v>42</v>
      </c>
      <c r="D654" s="42">
        <f>_xll.qlCalendarAdvance(Calendar,$D653,B654,"f",FALSE)</f>
        <v>44026</v>
      </c>
      <c r="E654" s="177">
        <f>_xll.qlInterestRateIndexValueDate(IndexON,D654)</f>
        <v>44026</v>
      </c>
      <c r="F654" s="193">
        <f>IFERROR(_xll.qlIndexFixing(IndexON,D654,TRUE,_xll.ohTrigger(RecalcTrigger,TriggerON)),NA())</f>
        <v>6.335501364809204E-3</v>
      </c>
      <c r="H654" s="42">
        <f>_xll.qlCalendarAdvance(Calendar,$H653,B654,"f",FALSE)</f>
        <v>44026</v>
      </c>
      <c r="I654" s="177">
        <f>_xll.qlInterestRateIndexValueDate(Index1M,$H654)</f>
        <v>44028</v>
      </c>
      <c r="J654" s="182">
        <f>IFERROR(_xll.qlIndexFixing(Index1M,$H654,TRUE,_xll.ohTrigger(RecalcTrigger,Trigger1M)),NA())</f>
        <v>6.6226494759505372E-3</v>
      </c>
      <c r="K654" s="44">
        <f>IFERROR(_xll.qlIndexFixing(Index3M,H654,TRUE,_xll.ohTrigger(RecalcTrigger,Trigger3M)),NA())</f>
        <v>8.0678857757071863E-3</v>
      </c>
      <c r="L654" s="44">
        <f>IFERROR(_xll.qlIndexFixing(Index6M,$H654,TRUE,_xll.ohTrigger(RecalcTrigger,Trigger6M)),NA())</f>
        <v>9.6930909390159671E-3</v>
      </c>
      <c r="M654" s="183">
        <f>IFERROR(_xll.qlIndexFixing(Index1Y,$H654,TRUE,_xll.ohTrigger(RecalcTrigger,Trigger1Y)),NA())</f>
        <v>1.1519923516872138E-2</v>
      </c>
      <c r="N654" s="182">
        <f>IFERROR(_xll.qlIndexFixing(ONIndex1M,I654,TRUE,_xll.ohTrigger(RecalcTrigger,Trigger1M)),NA())</f>
        <v>6.5197694368901438E-3</v>
      </c>
      <c r="O654" s="44">
        <f>IFERROR(_xll.qlIndexFixing(ONIndex3M,I654,TRUE,_xll.ohTrigger(RecalcTrigger,Trigger3M)),NA())</f>
        <v>7.7210453738540963E-3</v>
      </c>
      <c r="P654" s="44">
        <f>IFERROR(_xll.qlIndexFixing(ONIndex6M,I654,TRUE,_xll.ohTrigger(RecalcTrigger,Trigger6M)),NA())</f>
        <v>8.9933539529063466E-3</v>
      </c>
      <c r="Q654" s="183">
        <f>IFERROR(_xll.qlIndexFixing(ONIndex1Y,I654,TRUE,_xll.ohTrigger(RecalcTrigger,Trigger1Y)),NA())</f>
        <v>1.0143124399597525E-2</v>
      </c>
    </row>
    <row r="655" spans="2:17" x14ac:dyDescent="0.2">
      <c r="B655" s="39" t="s">
        <v>42</v>
      </c>
      <c r="D655" s="42">
        <f>_xll.qlCalendarAdvance(Calendar,$D654,B655,"f",FALSE)</f>
        <v>44033</v>
      </c>
      <c r="E655" s="177">
        <f>_xll.qlInterestRateIndexValueDate(IndexON,D655)</f>
        <v>44033</v>
      </c>
      <c r="F655" s="193">
        <f>IFERROR(_xll.qlIndexFixing(IndexON,D655,TRUE,_xll.ohTrigger(RecalcTrigger,TriggerON)),NA())</f>
        <v>6.3954430449886246E-3</v>
      </c>
      <c r="H655" s="42">
        <f>_xll.qlCalendarAdvance(Calendar,$H654,B655,"f",FALSE)</f>
        <v>44033</v>
      </c>
      <c r="I655" s="177">
        <f>_xll.qlInterestRateIndexValueDate(Index1M,$H655)</f>
        <v>44035</v>
      </c>
      <c r="J655" s="182">
        <f>IFERROR(_xll.qlIndexFixing(Index1M,$H655,TRUE,_xll.ohTrigger(RecalcTrigger,Trigger1M)),NA())</f>
        <v>6.68385295678392E-3</v>
      </c>
      <c r="K655" s="44">
        <f>IFERROR(_xll.qlIndexFixing(Index3M,H655,TRUE,_xll.ohTrigger(RecalcTrigger,Trigger3M)),NA())</f>
        <v>8.1244009171590661E-3</v>
      </c>
      <c r="L655" s="44">
        <f>IFERROR(_xll.qlIndexFixing(Index6M,$H655,TRUE,_xll.ohTrigger(RecalcTrigger,Trigger6M)),NA())</f>
        <v>9.7447645167973839E-3</v>
      </c>
      <c r="M655" s="183">
        <f>IFERROR(_xll.qlIndexFixing(Index1Y,$H655,TRUE,_xll.ohTrigger(RecalcTrigger,Trigger1Y)),NA())</f>
        <v>1.1571166191146469E-2</v>
      </c>
      <c r="N655" s="182">
        <f>IFERROR(_xll.qlIndexFixing(ONIndex1M,I655,TRUE,_xll.ohTrigger(RecalcTrigger,Trigger1M)),NA())</f>
        <v>6.5815641482380727E-3</v>
      </c>
      <c r="O655" s="44">
        <f>IFERROR(_xll.qlIndexFixing(ONIndex3M,I655,TRUE,_xll.ohTrigger(RecalcTrigger,Trigger3M)),NA())</f>
        <v>7.7792727266334794E-3</v>
      </c>
      <c r="P655" s="44">
        <f>IFERROR(_xll.qlIndexFixing(ONIndex6M,I655,TRUE,_xll.ohTrigger(RecalcTrigger,Trigger6M)),NA())</f>
        <v>9.0505483385339147E-3</v>
      </c>
      <c r="Q655" s="183">
        <f>IFERROR(_xll.qlIndexFixing(ONIndex1Y,I655,TRUE,_xll.ohTrigger(RecalcTrigger,Trigger1Y)),NA())</f>
        <v>1.0200275593614805E-2</v>
      </c>
    </row>
    <row r="656" spans="2:17" x14ac:dyDescent="0.2">
      <c r="B656" s="39" t="s">
        <v>42</v>
      </c>
      <c r="D656" s="42">
        <f>_xll.qlCalendarAdvance(Calendar,$D655,B656,"f",FALSE)</f>
        <v>44040</v>
      </c>
      <c r="E656" s="177">
        <f>_xll.qlInterestRateIndexValueDate(IndexON,D656)</f>
        <v>44040</v>
      </c>
      <c r="F656" s="193">
        <f>IFERROR(_xll.qlIndexFixing(IndexON,D656,TRUE,_xll.ohTrigger(RecalcTrigger,TriggerON)),NA())</f>
        <v>6.4552451544130918E-3</v>
      </c>
      <c r="H656" s="42">
        <f>_xll.qlCalendarAdvance(Calendar,$H655,B656,"f",FALSE)</f>
        <v>44040</v>
      </c>
      <c r="I656" s="177">
        <f>_xll.qlInterestRateIndexValueDate(Index1M,$H656)</f>
        <v>44042</v>
      </c>
      <c r="J656" s="182">
        <f>IFERROR(_xll.qlIndexFixing(Index1M,$H656,TRUE,_xll.ohTrigger(RecalcTrigger,Trigger1M)),NA())</f>
        <v>6.7446691358416522E-3</v>
      </c>
      <c r="K656" s="44">
        <f>IFERROR(_xll.qlIndexFixing(Index3M,H656,TRUE,_xll.ohTrigger(RecalcTrigger,Trigger3M)),NA())</f>
        <v>8.1805954261399381E-3</v>
      </c>
      <c r="L656" s="44">
        <f>IFERROR(_xll.qlIndexFixing(Index6M,$H656,TRUE,_xll.ohTrigger(RecalcTrigger,Trigger6M)),NA())</f>
        <v>9.7851120633958011E-3</v>
      </c>
      <c r="M656" s="183">
        <f>IFERROR(_xll.qlIndexFixing(Index1Y,$H656,TRUE,_xll.ohTrigger(RecalcTrigger,Trigger1Y)),NA())</f>
        <v>1.1622304549950564E-2</v>
      </c>
      <c r="N656" s="182">
        <f>IFERROR(_xll.qlIndexFixing(ONIndex1M,I656,TRUE,_xll.ohTrigger(RecalcTrigger,Trigger1M)),NA())</f>
        <v>6.642984298244059E-3</v>
      </c>
      <c r="O656" s="44">
        <f>IFERROR(_xll.qlIndexFixing(ONIndex3M,I656,TRUE,_xll.ohTrigger(RecalcTrigger,Trigger3M)),NA())</f>
        <v>7.8372122326264559E-3</v>
      </c>
      <c r="P656" s="44">
        <f>IFERROR(_xll.qlIndexFixing(ONIndex6M,I656,TRUE,_xll.ohTrigger(RecalcTrigger,Trigger6M)),NA())</f>
        <v>9.1073226308413524E-3</v>
      </c>
      <c r="Q656" s="183">
        <f>IFERROR(_xll.qlIndexFixing(ONIndex1Y,I656,TRUE,_xll.ohTrigger(RecalcTrigger,Trigger1Y)),NA())</f>
        <v>1.0257036129086572E-2</v>
      </c>
    </row>
    <row r="657" spans="2:17" x14ac:dyDescent="0.2">
      <c r="B657" s="39" t="s">
        <v>42</v>
      </c>
      <c r="D657" s="42">
        <f>_xll.qlCalendarAdvance(Calendar,$D656,B657,"f",FALSE)</f>
        <v>44047</v>
      </c>
      <c r="E657" s="177">
        <f>_xll.qlInterestRateIndexValueDate(IndexON,D657)</f>
        <v>44047</v>
      </c>
      <c r="F657" s="193">
        <f>IFERROR(_xll.qlIndexFixing(IndexON,D657,TRUE,_xll.ohTrigger(RecalcTrigger,TriggerON)),NA())</f>
        <v>6.5149039902046013E-3</v>
      </c>
      <c r="H657" s="42">
        <f>_xll.qlCalendarAdvance(Calendar,$H656,B657,"f",FALSE)</f>
        <v>44047</v>
      </c>
      <c r="I657" s="177">
        <f>_xll.qlInterestRateIndexValueDate(Index1M,$H657)</f>
        <v>44049</v>
      </c>
      <c r="J657" s="182">
        <f>IFERROR(_xll.qlIndexFixing(Index1M,$H657,TRUE,_xll.ohTrigger(RecalcTrigger,Trigger1M)),NA())</f>
        <v>6.8050901881255843E-3</v>
      </c>
      <c r="K657" s="44">
        <f>IFERROR(_xll.qlIndexFixing(Index3M,H657,TRUE,_xll.ohTrigger(RecalcTrigger,Trigger3M)),NA())</f>
        <v>8.2364637232876115E-3</v>
      </c>
      <c r="L657" s="44">
        <f>IFERROR(_xll.qlIndexFixing(Index6M,$H657,TRUE,_xll.ohTrigger(RecalcTrigger,Trigger6M)),NA())</f>
        <v>9.8470332196696278E-3</v>
      </c>
      <c r="M657" s="183">
        <f>IFERROR(_xll.qlIndexFixing(Index1Y,$H657,TRUE,_xll.ohTrigger(RecalcTrigger,Trigger1Y)),NA())</f>
        <v>1.1673349819568109E-2</v>
      </c>
      <c r="N657" s="182">
        <f>IFERROR(_xll.qlIndexFixing(ONIndex1M,I657,TRUE,_xll.ohTrigger(RecalcTrigger,Trigger1M)),NA())</f>
        <v>6.7040220726788391E-3</v>
      </c>
      <c r="O657" s="44">
        <f>IFERROR(_xll.qlIndexFixing(ONIndex3M,I657,TRUE,_xll.ohTrigger(RecalcTrigger,Trigger3M)),NA())</f>
        <v>7.8948583377158599E-3</v>
      </c>
      <c r="P657" s="44">
        <f>IFERROR(_xll.qlIndexFixing(ONIndex6M,I657,TRUE,_xll.ohTrigger(RecalcTrigger,Trigger6M)),NA())</f>
        <v>9.163669451410783E-3</v>
      </c>
      <c r="Q657" s="183">
        <f>IFERROR(_xll.qlIndexFixing(ONIndex1Y,I657,TRUE,_xll.ohTrigger(RecalcTrigger,Trigger1Y)),NA())</f>
        <v>1.0313399019281633E-2</v>
      </c>
    </row>
    <row r="658" spans="2:17" x14ac:dyDescent="0.2">
      <c r="B658" s="39" t="s">
        <v>42</v>
      </c>
      <c r="D658" s="42">
        <f>_xll.qlCalendarAdvance(Calendar,$D657,B658,"f",FALSE)</f>
        <v>44054</v>
      </c>
      <c r="E658" s="177">
        <f>_xll.qlInterestRateIndexValueDate(IndexON,D658)</f>
        <v>44054</v>
      </c>
      <c r="F658" s="193">
        <f>IFERROR(_xll.qlIndexFixing(IndexON,D658,TRUE,_xll.ohTrigger(RecalcTrigger,TriggerON)),NA())</f>
        <v>6.5744158491654048E-3</v>
      </c>
      <c r="H658" s="42">
        <f>_xll.qlCalendarAdvance(Calendar,$H657,B658,"f",FALSE)</f>
        <v>44054</v>
      </c>
      <c r="I658" s="177">
        <f>_xll.qlInterestRateIndexValueDate(Index1M,$H658)</f>
        <v>44056</v>
      </c>
      <c r="J658" s="182">
        <f>IFERROR(_xll.qlIndexFixing(Index1M,$H658,TRUE,_xll.ohTrigger(RecalcTrigger,Trigger1M)),NA())</f>
        <v>6.8651082885151649E-3</v>
      </c>
      <c r="K658" s="44">
        <f>IFERROR(_xll.qlIndexFixing(Index3M,H658,TRUE,_xll.ohTrigger(RecalcTrigger,Trigger3M)),NA())</f>
        <v>8.2920002290009596E-3</v>
      </c>
      <c r="L658" s="44">
        <f>IFERROR(_xll.qlIndexFixing(Index6M,$H658,TRUE,_xll.ohTrigger(RecalcTrigger,Trigger6M)),NA())</f>
        <v>9.8976754243312315E-3</v>
      </c>
      <c r="M658" s="183">
        <f>IFERROR(_xll.qlIndexFixing(Index1Y,$H658,TRUE,_xll.ohTrigger(RecalcTrigger,Trigger1Y)),NA())</f>
        <v>1.1724313418729393E-2</v>
      </c>
      <c r="N658" s="182">
        <f>IFERROR(_xll.qlIndexFixing(ONIndex1M,I658,TRUE,_xll.ohTrigger(RecalcTrigger,Trigger1M)),NA())</f>
        <v>6.7646696570733411E-3</v>
      </c>
      <c r="O658" s="44">
        <f>IFERROR(_xll.qlIndexFixing(ONIndex3M,I658,TRUE,_xll.ohTrigger(RecalcTrigger,Trigger3M)),NA())</f>
        <v>7.952205487864461E-3</v>
      </c>
      <c r="P658" s="44">
        <f>IFERROR(_xll.qlIndexFixing(ONIndex6M,I658,TRUE,_xll.ohTrigger(RecalcTrigger,Trigger6M)),NA())</f>
        <v>9.219581421904266E-3</v>
      </c>
      <c r="Q658" s="183">
        <f>IFERROR(_xll.qlIndexFixing(ONIndex1Y,I658,TRUE,_xll.ohTrigger(RecalcTrigger,Trigger1Y)),NA())</f>
        <v>1.036935727754873E-2</v>
      </c>
    </row>
    <row r="659" spans="2:17" x14ac:dyDescent="0.2">
      <c r="B659" s="39" t="s">
        <v>42</v>
      </c>
      <c r="D659" s="42">
        <f>_xll.qlCalendarAdvance(Calendar,$D658,B659,"f",FALSE)</f>
        <v>44061</v>
      </c>
      <c r="E659" s="177">
        <f>_xll.qlInterestRateIndexValueDate(IndexON,D659)</f>
        <v>44061</v>
      </c>
      <c r="F659" s="193">
        <f>IFERROR(_xll.qlIndexFixing(IndexON,D659,TRUE,_xll.ohTrigger(RecalcTrigger,TriggerON)),NA())</f>
        <v>6.6337770281776898E-3</v>
      </c>
      <c r="H659" s="42">
        <f>_xll.qlCalendarAdvance(Calendar,$H658,B659,"f",FALSE)</f>
        <v>44061</v>
      </c>
      <c r="I659" s="177">
        <f>_xll.qlInterestRateIndexValueDate(Index1M,$H659)</f>
        <v>44063</v>
      </c>
      <c r="J659" s="182">
        <f>IFERROR(_xll.qlIndexFixing(Index1M,$H659,TRUE,_xll.ohTrigger(RecalcTrigger,Trigger1M)),NA())</f>
        <v>6.9247156117724362E-3</v>
      </c>
      <c r="K659" s="44">
        <f>IFERROR(_xll.qlIndexFixing(Index3M,H659,TRUE,_xll.ohTrigger(RecalcTrigger,Trigger3M)),NA())</f>
        <v>8.347199363449468E-3</v>
      </c>
      <c r="L659" s="44">
        <f>IFERROR(_xll.qlIndexFixing(Index6M,$H659,TRUE,_xll.ohTrigger(RecalcTrigger,Trigger6M)),NA())</f>
        <v>9.9480216467042661E-3</v>
      </c>
      <c r="M659" s="183">
        <f>IFERROR(_xll.qlIndexFixing(Index1Y,$H659,TRUE,_xll.ohTrigger(RecalcTrigger,Trigger1Y)),NA())</f>
        <v>1.1775206958652048E-2</v>
      </c>
      <c r="N659" s="182">
        <f>IFERROR(_xll.qlIndexFixing(ONIndex1M,I659,TRUE,_xll.ohTrigger(RecalcTrigger,Trigger1M)),NA())</f>
        <v>6.8249192371183653E-3</v>
      </c>
      <c r="O659" s="44">
        <f>IFERROR(_xll.qlIndexFixing(ONIndex3M,I659,TRUE,_xll.ohTrigger(RecalcTrigger,Trigger3M)),NA())</f>
        <v>8.0092481288751571E-3</v>
      </c>
      <c r="P659" s="44">
        <f>IFERROR(_xll.qlIndexFixing(ONIndex6M,I659,TRUE,_xll.ohTrigger(RecalcTrigger,Trigger6M)),NA())</f>
        <v>9.2750511639039246E-3</v>
      </c>
      <c r="Q659" s="183">
        <f>IFERROR(_xll.qlIndexFixing(ONIndex1Y,I659,TRUE,_xll.ohTrigger(RecalcTrigger,Trigger1Y)),NA())</f>
        <v>1.0424903916996797E-2</v>
      </c>
    </row>
    <row r="660" spans="2:17" x14ac:dyDescent="0.2">
      <c r="B660" s="39" t="s">
        <v>42</v>
      </c>
      <c r="D660" s="42">
        <f>_xll.qlCalendarAdvance(Calendar,$D659,B660,"f",FALSE)</f>
        <v>44068</v>
      </c>
      <c r="E660" s="177">
        <f>_xll.qlInterestRateIndexValueDate(IndexON,D660)</f>
        <v>44068</v>
      </c>
      <c r="F660" s="193">
        <f>IFERROR(_xll.qlIndexFixing(IndexON,D660,TRUE,_xll.ohTrigger(RecalcTrigger,TriggerON)),NA())</f>
        <v>6.6929838241236439E-3</v>
      </c>
      <c r="H660" s="42">
        <f>_xll.qlCalendarAdvance(Calendar,$H659,B660,"f",FALSE)</f>
        <v>44068</v>
      </c>
      <c r="I660" s="177">
        <f>_xll.qlInterestRateIndexValueDate(Index1M,$H660)</f>
        <v>44070</v>
      </c>
      <c r="J660" s="182">
        <f>IFERROR(_xll.qlIndexFixing(Index1M,$H660,TRUE,_xll.ohTrigger(RecalcTrigger,Trigger1M)),NA())</f>
        <v>6.9839043325295447E-3</v>
      </c>
      <c r="K660" s="44">
        <f>IFERROR(_xll.qlIndexFixing(Index3M,H660,TRUE,_xll.ohTrigger(RecalcTrigger,Trigger3M)),NA())</f>
        <v>8.4020555465741144E-3</v>
      </c>
      <c r="L660" s="44">
        <f>IFERROR(_xll.qlIndexFixing(Index6M,$H660,TRUE,_xll.ohTrigger(RecalcTrigger,Trigger6M)),NA())</f>
        <v>9.9872636021602172E-3</v>
      </c>
      <c r="M660" s="183">
        <f>IFERROR(_xll.qlIndexFixing(Index1Y,$H660,TRUE,_xll.ohTrigger(RecalcTrigger,Trigger1Y)),NA())</f>
        <v>1.182604224307981E-2</v>
      </c>
      <c r="N660" s="182">
        <f>IFERROR(_xll.qlIndexFixing(ONIndex1M,I660,TRUE,_xll.ohTrigger(RecalcTrigger,Trigger1M)),NA())</f>
        <v>6.8847629985846481E-3</v>
      </c>
      <c r="O660" s="44">
        <f>IFERROR(_xll.qlIndexFixing(ONIndex3M,I660,TRUE,_xll.ohTrigger(RecalcTrigger,Trigger3M)),NA())</f>
        <v>8.0659807064709099E-3</v>
      </c>
      <c r="P660" s="44">
        <f>IFERROR(_xll.qlIndexFixing(ONIndex6M,I660,TRUE,_xll.ohTrigger(RecalcTrigger,Trigger6M)),NA())</f>
        <v>9.3300712992316903E-3</v>
      </c>
      <c r="Q660" s="183">
        <f>IFERROR(_xll.qlIndexFixing(ONIndex1Y,I660,TRUE,_xll.ohTrigger(RecalcTrigger,Trigger1Y)),NA())</f>
        <v>1.0480031950974578E-2</v>
      </c>
    </row>
    <row r="661" spans="2:17" x14ac:dyDescent="0.2">
      <c r="B661" s="39" t="s">
        <v>42</v>
      </c>
      <c r="D661" s="42">
        <f>_xll.qlCalendarAdvance(Calendar,$D660,B661,"f",FALSE)</f>
        <v>44075</v>
      </c>
      <c r="E661" s="177">
        <f>_xll.qlInterestRateIndexValueDate(IndexON,D661)</f>
        <v>44075</v>
      </c>
      <c r="F661" s="193">
        <f>IFERROR(_xll.qlIndexFixing(IndexON,D661,TRUE,_xll.ohTrigger(RecalcTrigger,TriggerON)),NA())</f>
        <v>6.7520325341252629E-3</v>
      </c>
      <c r="H661" s="42">
        <f>_xll.qlCalendarAdvance(Calendar,$H660,B661,"f",FALSE)</f>
        <v>44075</v>
      </c>
      <c r="I661" s="177">
        <f>_xll.qlInterestRateIndexValueDate(Index1M,$H661)</f>
        <v>44077</v>
      </c>
      <c r="J661" s="182">
        <f>IFERROR(_xll.qlIndexFixing(Index1M,$H661,TRUE,_xll.ohTrigger(RecalcTrigger,Trigger1M)),NA())</f>
        <v>7.0426666252987324E-3</v>
      </c>
      <c r="K661" s="44">
        <f>IFERROR(_xll.qlIndexFixing(Index3M,H661,TRUE,_xll.ohTrigger(RecalcTrigger,Trigger3M)),NA())</f>
        <v>8.4526374689933327E-3</v>
      </c>
      <c r="L661" s="44">
        <f>IFERROR(_xll.qlIndexFixing(Index6M,$H661,TRUE,_xll.ohTrigger(RecalcTrigger,Trigger6M)),NA())</f>
        <v>1.0029892079316708E-2</v>
      </c>
      <c r="M661" s="183">
        <f>IFERROR(_xll.qlIndexFixing(Index1Y,$H661,TRUE,_xll.ohTrigger(RecalcTrigger,Trigger1Y)),NA())</f>
        <v>1.1876831268322376E-2</v>
      </c>
      <c r="N661" s="182">
        <f>IFERROR(_xll.qlIndexFixing(ONIndex1M,I661,TRUE,_xll.ohTrigger(RecalcTrigger,Trigger1M)),NA())</f>
        <v>6.9441931270830537E-3</v>
      </c>
      <c r="O661" s="44">
        <f>IFERROR(_xll.qlIndexFixing(ONIndex3M,I661,TRUE,_xll.ohTrigger(RecalcTrigger,Trigger3M)),NA())</f>
        <v>8.1223976667743614E-3</v>
      </c>
      <c r="P661" s="44">
        <f>IFERROR(_xll.qlIndexFixing(ONIndex6M,I661,TRUE,_xll.ohTrigger(RecalcTrigger,Trigger6M)),NA())</f>
        <v>9.3846344493897504E-3</v>
      </c>
      <c r="Q661" s="183">
        <f>IFERROR(_xll.qlIndexFixing(ONIndex1Y,I661,TRUE,_xll.ohTrigger(RecalcTrigger,Trigger1Y)),NA())</f>
        <v>1.0534734392670941E-2</v>
      </c>
    </row>
    <row r="662" spans="2:17" x14ac:dyDescent="0.2">
      <c r="B662" s="39" t="s">
        <v>42</v>
      </c>
      <c r="D662" s="42">
        <f>_xll.qlCalendarAdvance(Calendar,$D661,B662,"f",FALSE)</f>
        <v>44082</v>
      </c>
      <c r="E662" s="177">
        <f>_xll.qlInterestRateIndexValueDate(IndexON,D662)</f>
        <v>44082</v>
      </c>
      <c r="F662" s="193">
        <f>IFERROR(_xll.qlIndexFixing(IndexON,D662,TRUE,_xll.ohTrigger(RecalcTrigger,TriggerON)),NA())</f>
        <v>6.8109194549048624E-3</v>
      </c>
      <c r="H662" s="42">
        <f>_xll.qlCalendarAdvance(Calendar,$H661,B662,"f",FALSE)</f>
        <v>44082</v>
      </c>
      <c r="I662" s="177">
        <f>_xll.qlInterestRateIndexValueDate(Index1M,$H662)</f>
        <v>44084</v>
      </c>
      <c r="J662" s="182">
        <f>IFERROR(_xll.qlIndexFixing(Index1M,$H662,TRUE,_xll.ohTrigger(RecalcTrigger,Trigger1M)),NA())</f>
        <v>7.1009946644898236E-3</v>
      </c>
      <c r="K662" s="44">
        <f>IFERROR(_xll.qlIndexFixing(Index3M,H662,TRUE,_xll.ohTrigger(RecalcTrigger,Trigger3M)),NA())</f>
        <v>8.5068160792780428E-3</v>
      </c>
      <c r="L662" s="44">
        <f>IFERROR(_xll.qlIndexFixing(Index6M,$H662,TRUE,_xll.ohTrigger(RecalcTrigger,Trigger6M)),NA())</f>
        <v>1.0079508151275302E-2</v>
      </c>
      <c r="M662" s="183">
        <f>IFERROR(_xll.qlIndexFixing(Index1Y,$H662,TRUE,_xll.ohTrigger(RecalcTrigger,Trigger1Y)),NA())</f>
        <v>1.192758622329943E-2</v>
      </c>
      <c r="N662" s="182">
        <f>IFERROR(_xll.qlIndexFixing(ONIndex1M,I662,TRUE,_xll.ohTrigger(RecalcTrigger,Trigger1M)),NA())</f>
        <v>7.0032018082244463E-3</v>
      </c>
      <c r="O662" s="44">
        <f>IFERROR(_xll.qlIndexFixing(ONIndex3M,I662,TRUE,_xll.ohTrigger(RecalcTrigger,Trigger3M)),NA())</f>
        <v>8.1784934554285371E-3</v>
      </c>
      <c r="P662" s="44">
        <f>IFERROR(_xll.qlIndexFixing(ONIndex6M,I662,TRUE,_xll.ohTrigger(RecalcTrigger,Trigger6M)),NA())</f>
        <v>9.4387332362000365E-3</v>
      </c>
      <c r="Q662" s="183">
        <f>IFERROR(_xll.qlIndexFixing(ONIndex1Y,I662,TRUE,_xll.ohTrigger(RecalcTrigger,Trigger1Y)),NA())</f>
        <v>1.0589004255434631E-2</v>
      </c>
    </row>
    <row r="663" spans="2:17" x14ac:dyDescent="0.2">
      <c r="B663" s="39" t="s">
        <v>42</v>
      </c>
      <c r="D663" s="42">
        <f>_xll.qlCalendarAdvance(Calendar,$D662,B663,"f",FALSE)</f>
        <v>44089</v>
      </c>
      <c r="E663" s="177">
        <f>_xll.qlInterestRateIndexValueDate(IndexON,D663)</f>
        <v>44089</v>
      </c>
      <c r="F663" s="193">
        <f>IFERROR(_xll.qlIndexFixing(IndexON,D663,TRUE,_xll.ohTrigger(RecalcTrigger,TriggerON)),NA())</f>
        <v>6.869640883504502E-3</v>
      </c>
      <c r="H663" s="42">
        <f>_xll.qlCalendarAdvance(Calendar,$H662,B663,"f",FALSE)</f>
        <v>44089</v>
      </c>
      <c r="I663" s="177">
        <f>_xll.qlInterestRateIndexValueDate(Index1M,$H663)</f>
        <v>44091</v>
      </c>
      <c r="J663" s="182">
        <f>IFERROR(_xll.qlIndexFixing(Index1M,$H663,TRUE,_xll.ohTrigger(RecalcTrigger,Trigger1M)),NA())</f>
        <v>7.1588806243827463E-3</v>
      </c>
      <c r="K663" s="44">
        <f>IFERROR(_xll.qlIndexFixing(Index3M,H663,TRUE,_xll.ohTrigger(RecalcTrigger,Trigger3M)),NA())</f>
        <v>8.560635395794389E-3</v>
      </c>
      <c r="L663" s="44">
        <f>IFERROR(_xll.qlIndexFixing(Index6M,$H663,TRUE,_xll.ohTrigger(RecalcTrigger,Trigger6M)),NA())</f>
        <v>1.0128917773266939E-2</v>
      </c>
      <c r="M663" s="183">
        <f>IFERROR(_xll.qlIndexFixing(Index1Y,$H663,TRUE,_xll.ohTrigger(RecalcTrigger,Trigger1Y)),NA())</f>
        <v>1.1978319489583339E-2</v>
      </c>
      <c r="N663" s="182">
        <f>IFERROR(_xll.qlIndexFixing(ONIndex1M,I663,TRUE,_xll.ohTrigger(RecalcTrigger,Trigger1M)),NA())</f>
        <v>7.0617812276996261E-3</v>
      </c>
      <c r="O663" s="44">
        <f>IFERROR(_xll.qlIndexFixing(ONIndex3M,I663,TRUE,_xll.ohTrigger(RecalcTrigger,Trigger3M)),NA())</f>
        <v>8.234262518396207E-3</v>
      </c>
      <c r="P663" s="44">
        <f>IFERROR(_xll.qlIndexFixing(ONIndex6M,I663,TRUE,_xll.ohTrigger(RecalcTrigger,Trigger6M)),NA())</f>
        <v>9.4923602813246077E-3</v>
      </c>
      <c r="Q663" s="183">
        <f>IFERROR(_xll.qlIndexFixing(ONIndex1Y,I663,TRUE,_xll.ohTrigger(RecalcTrigger,Trigger1Y)),NA())</f>
        <v>1.0642834552454516E-2</v>
      </c>
    </row>
    <row r="664" spans="2:17" x14ac:dyDescent="0.2">
      <c r="B664" s="39" t="s">
        <v>42</v>
      </c>
      <c r="D664" s="42">
        <f>_xll.qlCalendarAdvance(Calendar,$D663,B664,"f",FALSE)</f>
        <v>44096</v>
      </c>
      <c r="E664" s="177">
        <f>_xll.qlInterestRateIndexValueDate(IndexON,D664)</f>
        <v>44096</v>
      </c>
      <c r="F664" s="193">
        <f>IFERROR(_xll.qlIndexFixing(IndexON,D664,TRUE,_xll.ohTrigger(RecalcTrigger,TriggerON)),NA())</f>
        <v>6.9281931166464972E-3</v>
      </c>
      <c r="H664" s="42">
        <f>_xll.qlCalendarAdvance(Calendar,$H663,B664,"f",FALSE)</f>
        <v>44096</v>
      </c>
      <c r="I664" s="177">
        <f>_xll.qlInterestRateIndexValueDate(Index1M,$H664)</f>
        <v>44098</v>
      </c>
      <c r="J664" s="182">
        <f>IFERROR(_xll.qlIndexFixing(Index1M,$H664,TRUE,_xll.ohTrigger(RecalcTrigger,Trigger1M)),NA())</f>
        <v>7.2163166791650024E-3</v>
      </c>
      <c r="K664" s="44">
        <f>IFERROR(_xll.qlIndexFixing(Index3M,H664,TRUE,_xll.ohTrigger(RecalcTrigger,Trigger3M)),NA())</f>
        <v>8.6140904010210285E-3</v>
      </c>
      <c r="L664" s="44">
        <f>IFERROR(_xll.qlIndexFixing(Index6M,$H664,TRUE,_xll.ohTrigger(RecalcTrigger,Trigger6M)),NA())</f>
        <v>1.017814793961707E-2</v>
      </c>
      <c r="M664" s="183">
        <f>IFERROR(_xll.qlIndexFixing(Index1Y,$H664,TRUE,_xll.ohTrigger(RecalcTrigger,Trigger1Y)),NA())</f>
        <v>1.2029043641443403E-2</v>
      </c>
      <c r="N664" s="182">
        <f>IFERROR(_xll.qlIndexFixing(ONIndex1M,I664,TRUE,_xll.ohTrigger(RecalcTrigger,Trigger1M)),NA())</f>
        <v>7.1199235711194575E-3</v>
      </c>
      <c r="O664" s="44">
        <f>IFERROR(_xll.qlIndexFixing(ONIndex3M,I664,TRUE,_xll.ohTrigger(RecalcTrigger,Trigger3M)),NA())</f>
        <v>8.289699301640141E-3</v>
      </c>
      <c r="P664" s="44">
        <f>IFERROR(_xll.qlIndexFixing(ONIndex6M,I664,TRUE,_xll.ohTrigger(RecalcTrigger,Trigger6M)),NA())</f>
        <v>9.5455082061857155E-3</v>
      </c>
      <c r="Q664" s="183">
        <f>IFERROR(_xll.qlIndexFixing(ONIndex1Y,I664,TRUE,_xll.ohTrigger(RecalcTrigger,Trigger1Y)),NA())</f>
        <v>1.0696218296999405E-2</v>
      </c>
    </row>
    <row r="665" spans="2:17" x14ac:dyDescent="0.2">
      <c r="B665" s="39" t="s">
        <v>42</v>
      </c>
      <c r="D665" s="42">
        <f>_xll.qlCalendarAdvance(Calendar,$D664,B665,"f",FALSE)</f>
        <v>44103</v>
      </c>
      <c r="E665" s="177">
        <f>_xll.qlInterestRateIndexValueDate(IndexON,D665)</f>
        <v>44103</v>
      </c>
      <c r="F665" s="193">
        <f>IFERROR(_xll.qlIndexFixing(IndexON,D665,TRUE,_xll.ohTrigger(RecalcTrigger,TriggerON)),NA())</f>
        <v>6.9865724514528438E-3</v>
      </c>
      <c r="H665" s="42">
        <f>_xll.qlCalendarAdvance(Calendar,$H664,B665,"f",FALSE)</f>
        <v>44103</v>
      </c>
      <c r="I665" s="177">
        <f>_xll.qlInterestRateIndexValueDate(Index1M,$H665)</f>
        <v>44105</v>
      </c>
      <c r="J665" s="182">
        <f>IFERROR(_xll.qlIndexFixing(Index1M,$H665,TRUE,_xll.ohTrigger(RecalcTrigger,Trigger1M)),NA())</f>
        <v>7.2732950029091858E-3</v>
      </c>
      <c r="K665" s="44">
        <f>IFERROR(_xll.qlIndexFixing(Index3M,H665,TRUE,_xll.ohTrigger(RecalcTrigger,Trigger3M)),NA())</f>
        <v>8.6825061255610368E-3</v>
      </c>
      <c r="L665" s="44">
        <f>IFERROR(_xll.qlIndexFixing(Index6M,$H665,TRUE,_xll.ohTrigger(RecalcTrigger,Trigger6M)),NA())</f>
        <v>1.023083715315677E-2</v>
      </c>
      <c r="M665" s="183">
        <f>IFERROR(_xll.qlIndexFixing(Index1Y,$H665,TRUE,_xll.ohTrigger(RecalcTrigger,Trigger1Y)),NA())</f>
        <v>1.207977144589337E-2</v>
      </c>
      <c r="N665" s="182">
        <f>IFERROR(_xll.qlIndexFixing(ONIndex1M,I665,TRUE,_xll.ohTrigger(RecalcTrigger,Trigger1M)),NA())</f>
        <v>7.1776210241747407E-3</v>
      </c>
      <c r="O665" s="44">
        <f>IFERROR(_xll.qlIndexFixing(ONIndex3M,I665,TRUE,_xll.ohTrigger(RecalcTrigger,Trigger3M)),NA())</f>
        <v>8.3447982508033647E-3</v>
      </c>
      <c r="P665" s="44">
        <f>IFERROR(_xll.qlIndexFixing(ONIndex6M,I665,TRUE,_xll.ohTrigger(RecalcTrigger,Trigger6M)),NA())</f>
        <v>9.5981696327651633E-3</v>
      </c>
      <c r="Q665" s="183">
        <f>IFERROR(_xll.qlIndexFixing(ONIndex1Y,I665,TRUE,_xll.ohTrigger(RecalcTrigger,Trigger1Y)),NA())</f>
        <v>1.0749148502258166E-2</v>
      </c>
    </row>
    <row r="666" spans="2:17" x14ac:dyDescent="0.2">
      <c r="B666" s="39" t="s">
        <v>42</v>
      </c>
      <c r="D666" s="42">
        <f>_xll.qlCalendarAdvance(Calendar,$D665,B666,"f",FALSE)</f>
        <v>44110</v>
      </c>
      <c r="E666" s="177">
        <f>_xll.qlInterestRateIndexValueDate(IndexON,D666)</f>
        <v>44110</v>
      </c>
      <c r="F666" s="193">
        <f>IFERROR(_xll.qlIndexFixing(IndexON,D666,TRUE,_xll.ohTrigger(RecalcTrigger,TriggerON)),NA())</f>
        <v>7.0447751848057294E-3</v>
      </c>
      <c r="H666" s="42">
        <f>_xll.qlCalendarAdvance(Calendar,$H665,B666,"f",FALSE)</f>
        <v>44110</v>
      </c>
      <c r="I666" s="177">
        <f>_xll.qlInterestRateIndexValueDate(Index1M,$H666)</f>
        <v>44112</v>
      </c>
      <c r="J666" s="182">
        <f>IFERROR(_xll.qlIndexFixing(Index1M,$H666,TRUE,_xll.ohTrigger(RecalcTrigger,Trigger1M)),NA())</f>
        <v>7.3298077695779784E-3</v>
      </c>
      <c r="K666" s="44">
        <f>IFERROR(_xll.qlIndexFixing(Index3M,H666,TRUE,_xll.ohTrigger(RecalcTrigger,Trigger3M)),NA())</f>
        <v>8.7237994541688058E-3</v>
      </c>
      <c r="L666" s="44">
        <f>IFERROR(_xll.qlIndexFixing(Index6M,$H666,TRUE,_xll.ohTrigger(RecalcTrigger,Trigger6M)),NA())</f>
        <v>1.027979784228962E-2</v>
      </c>
      <c r="M666" s="183">
        <f>IFERROR(_xll.qlIndexFixing(Index1Y,$H666,TRUE,_xll.ohTrigger(RecalcTrigger,Trigger1Y)),NA())</f>
        <v>1.2130515862737865E-2</v>
      </c>
      <c r="N666" s="182">
        <f>IFERROR(_xll.qlIndexFixing(ONIndex1M,I666,TRUE,_xll.ohTrigger(RecalcTrigger,Trigger1M)),NA())</f>
        <v>7.2348657725562759E-3</v>
      </c>
      <c r="O666" s="44">
        <f>IFERROR(_xll.qlIndexFixing(ONIndex3M,I666,TRUE,_xll.ohTrigger(RecalcTrigger,Trigger3M)),NA())</f>
        <v>8.3995538117687119E-3</v>
      </c>
      <c r="P666" s="44">
        <f>IFERROR(_xll.qlIndexFixing(ONIndex6M,I666,TRUE,_xll.ohTrigger(RecalcTrigger,Trigger6M)),NA())</f>
        <v>9.6503371824052664E-3</v>
      </c>
      <c r="Q666" s="183">
        <f>IFERROR(_xll.qlIndexFixing(ONIndex1Y,I666,TRUE,_xll.ohTrigger(RecalcTrigger,Trigger1Y)),NA())</f>
        <v>1.0801618181579542E-2</v>
      </c>
    </row>
    <row r="667" spans="2:17" x14ac:dyDescent="0.2">
      <c r="B667" s="39" t="s">
        <v>42</v>
      </c>
      <c r="D667" s="42">
        <f>_xll.qlCalendarAdvance(Calendar,$D666,B667,"f",FALSE)</f>
        <v>44117</v>
      </c>
      <c r="E667" s="177">
        <f>_xll.qlInterestRateIndexValueDate(IndexON,D667)</f>
        <v>44117</v>
      </c>
      <c r="F667" s="193">
        <f>IFERROR(_xll.qlIndexFixing(IndexON,D667,TRUE,_xll.ohTrigger(RecalcTrigger,TriggerON)),NA())</f>
        <v>7.1027976134274695E-3</v>
      </c>
      <c r="H667" s="42">
        <f>_xll.qlCalendarAdvance(Calendar,$H666,B667,"f",FALSE)</f>
        <v>44117</v>
      </c>
      <c r="I667" s="177">
        <f>_xll.qlInterestRateIndexValueDate(Index1M,$H667)</f>
        <v>44119</v>
      </c>
      <c r="J667" s="182">
        <f>IFERROR(_xll.qlIndexFixing(Index1M,$H667,TRUE,_xll.ohTrigger(RecalcTrigger,Trigger1M)),NA())</f>
        <v>7.3858471530516279E-3</v>
      </c>
      <c r="K667" s="44">
        <f>IFERROR(_xll.qlIndexFixing(Index3M,H667,TRUE,_xll.ohTrigger(RecalcTrigger,Trigger3M)),NA())</f>
        <v>8.7763036361847967E-3</v>
      </c>
      <c r="L667" s="44">
        <f>IFERROR(_xll.qlIndexFixing(Index6M,$H667,TRUE,_xll.ohTrigger(RecalcTrigger,Trigger6M)),NA())</f>
        <v>1.0328664612588002E-2</v>
      </c>
      <c r="M667" s="183">
        <f>IFERROR(_xll.qlIndexFixing(Index1Y,$H667,TRUE,_xll.ohTrigger(RecalcTrigger,Trigger1Y)),NA())</f>
        <v>1.2181290044624517E-2</v>
      </c>
      <c r="N667" s="182">
        <f>IFERROR(_xll.qlIndexFixing(ONIndex1M,I667,TRUE,_xll.ohTrigger(RecalcTrigger,Trigger1M)),NA())</f>
        <v>7.2916500018749275E-3</v>
      </c>
      <c r="O667" s="44">
        <f>IFERROR(_xll.qlIndexFixing(ONIndex3M,I667,TRUE,_xll.ohTrigger(RecalcTrigger,Trigger3M)),NA())</f>
        <v>8.4539604304989524E-3</v>
      </c>
      <c r="P667" s="44">
        <f>IFERROR(_xll.qlIndexFixing(ONIndex6M,I667,TRUE,_xll.ohTrigger(RecalcTrigger,Trigger6M)),NA())</f>
        <v>9.7020034770078922E-3</v>
      </c>
      <c r="Q667" s="183">
        <f>IFERROR(_xll.qlIndexFixing(ONIndex1Y,I667,TRUE,_xll.ohTrigger(RecalcTrigger,Trigger1Y)),NA())</f>
        <v>1.0853620348072468E-2</v>
      </c>
    </row>
    <row r="668" spans="2:17" x14ac:dyDescent="0.2">
      <c r="B668" s="39" t="s">
        <v>42</v>
      </c>
      <c r="D668" s="42">
        <f>_xll.qlCalendarAdvance(Calendar,$D667,B668,"f",FALSE)</f>
        <v>44124</v>
      </c>
      <c r="E668" s="177">
        <f>_xll.qlInterestRateIndexValueDate(IndexON,D668)</f>
        <v>44124</v>
      </c>
      <c r="F668" s="193">
        <f>IFERROR(_xll.qlIndexFixing(IndexON,D668,TRUE,_xll.ohTrigger(RecalcTrigger,TriggerON)),NA())</f>
        <v>7.1606360344400599E-3</v>
      </c>
      <c r="H668" s="42">
        <f>_xll.qlCalendarAdvance(Calendar,$H667,B668,"f",FALSE)</f>
        <v>44124</v>
      </c>
      <c r="I668" s="177">
        <f>_xll.qlInterestRateIndexValueDate(Index1M,$H668)</f>
        <v>44126</v>
      </c>
      <c r="J668" s="182">
        <f>IFERROR(_xll.qlIndexFixing(Index1M,$H668,TRUE,_xll.ohTrigger(RecalcTrigger,Trigger1M)),NA())</f>
        <v>7.4414053270954739E-3</v>
      </c>
      <c r="K668" s="44">
        <f>IFERROR(_xll.qlIndexFixing(Index3M,H668,TRUE,_xll.ohTrigger(RecalcTrigger,Trigger3M)),NA())</f>
        <v>8.8285758035141926E-3</v>
      </c>
      <c r="L668" s="44">
        <f>IFERROR(_xll.qlIndexFixing(Index6M,$H668,TRUE,_xll.ohTrigger(RecalcTrigger,Trigger6M)),NA())</f>
        <v>1.0377466122462946E-2</v>
      </c>
      <c r="M668" s="183">
        <f>IFERROR(_xll.qlIndexFixing(Index1Y,$H668,TRUE,_xll.ohTrigger(RecalcTrigger,Trigger1Y)),NA())</f>
        <v>1.2232107337093012E-2</v>
      </c>
      <c r="N668" s="182">
        <f>IFERROR(_xll.qlIndexFixing(ONIndex1M,I668,TRUE,_xll.ohTrigger(RecalcTrigger,Trigger1M)),NA())</f>
        <v>7.3479658976616236E-3</v>
      </c>
      <c r="O668" s="44">
        <f>IFERROR(_xll.qlIndexFixing(ONIndex3M,I668,TRUE,_xll.ohTrigger(RecalcTrigger,Trigger3M)),NA())</f>
        <v>8.5080125527969841E-3</v>
      </c>
      <c r="P668" s="44">
        <f>IFERROR(_xll.qlIndexFixing(ONIndex6M,I668,TRUE,_xll.ohTrigger(RecalcTrigger,Trigger6M)),NA())</f>
        <v>9.7531611380752281E-3</v>
      </c>
      <c r="Q668" s="183">
        <f>IFERROR(_xll.qlIndexFixing(ONIndex1Y,I668,TRUE,_xll.ohTrigger(RecalcTrigger,Trigger1Y)),NA())</f>
        <v>1.0905148015085686E-2</v>
      </c>
    </row>
    <row r="669" spans="2:17" x14ac:dyDescent="0.2">
      <c r="B669" s="39" t="s">
        <v>42</v>
      </c>
      <c r="D669" s="42">
        <f>_xll.qlCalendarAdvance(Calendar,$D668,B669,"f",FALSE)</f>
        <v>44131</v>
      </c>
      <c r="E669" s="177">
        <f>_xll.qlInterestRateIndexValueDate(IndexON,D669)</f>
        <v>44131</v>
      </c>
      <c r="F669" s="193">
        <f>IFERROR(_xll.qlIndexFixing(IndexON,D669,TRUE,_xll.ohTrigger(RecalcTrigger,TriggerON)),NA())</f>
        <v>7.2182867445658161E-3</v>
      </c>
      <c r="H669" s="42">
        <f>_xll.qlCalendarAdvance(Calendar,$H668,B669,"f",FALSE)</f>
        <v>44131</v>
      </c>
      <c r="I669" s="177">
        <f>_xll.qlInterestRateIndexValueDate(Index1M,$H669)</f>
        <v>44133</v>
      </c>
      <c r="J669" s="182">
        <f>IFERROR(_xll.qlIndexFixing(Index1M,$H669,TRUE,_xll.ohTrigger(RecalcTrigger,Trigger1M)),NA())</f>
        <v>7.49647446539492E-3</v>
      </c>
      <c r="K669" s="44">
        <f>IFERROR(_xll.qlIndexFixing(Index3M,H669,TRUE,_xll.ohTrigger(RecalcTrigger,Trigger3M)),NA())</f>
        <v>8.880655412848824E-3</v>
      </c>
      <c r="L669" s="44">
        <f>IFERROR(_xll.qlIndexFixing(Index6M,$H669,TRUE,_xll.ohTrigger(RecalcTrigger,Trigger6M)),NA())</f>
        <v>1.04262314776358E-2</v>
      </c>
      <c r="M669" s="183">
        <f>IFERROR(_xll.qlIndexFixing(Index1Y,$H669,TRUE,_xll.ohTrigger(RecalcTrigger,Trigger1Y)),NA())</f>
        <v>1.2282981278628754E-2</v>
      </c>
      <c r="N669" s="182">
        <f>IFERROR(_xll.qlIndexFixing(ONIndex1M,I669,TRUE,_xll.ohTrigger(RecalcTrigger,Trigger1M)),NA())</f>
        <v>7.4038056456871004E-3</v>
      </c>
      <c r="O669" s="44">
        <f>IFERROR(_xll.qlIndexFixing(ONIndex3M,I669,TRUE,_xll.ohTrigger(RecalcTrigger,Trigger3M)),NA())</f>
        <v>8.5617046244657047E-3</v>
      </c>
      <c r="P669" s="44">
        <f>IFERROR(_xll.qlIndexFixing(ONIndex6M,I669,TRUE,_xll.ohTrigger(RecalcTrigger,Trigger6M)),NA())</f>
        <v>9.8038027873492695E-3</v>
      </c>
      <c r="Q669" s="183">
        <f>IFERROR(_xll.qlIndexFixing(ONIndex1Y,I669,TRUE,_xll.ohTrigger(RecalcTrigger,Trigger1Y)),NA())</f>
        <v>1.0956194195808067E-2</v>
      </c>
    </row>
    <row r="670" spans="2:17" x14ac:dyDescent="0.2">
      <c r="B670" s="39" t="s">
        <v>42</v>
      </c>
      <c r="D670" s="42">
        <f>_xll.qlCalendarAdvance(Calendar,$D669,B670,"f",FALSE)</f>
        <v>44138</v>
      </c>
      <c r="E670" s="177">
        <f>_xll.qlInterestRateIndexValueDate(IndexON,D670)</f>
        <v>44138</v>
      </c>
      <c r="F670" s="193">
        <f>IFERROR(_xll.qlIndexFixing(IndexON,D670,TRUE,_xll.ohTrigger(RecalcTrigger,TriggerON)),NA())</f>
        <v>7.2757460408467978E-3</v>
      </c>
      <c r="H670" s="42">
        <f>_xll.qlCalendarAdvance(Calendar,$H669,B670,"f",FALSE)</f>
        <v>44138</v>
      </c>
      <c r="I670" s="177">
        <f>_xll.qlInterestRateIndexValueDate(Index1M,$H670)</f>
        <v>44140</v>
      </c>
      <c r="J670" s="182">
        <f>IFERROR(_xll.qlIndexFixing(Index1M,$H670,TRUE,_xll.ohTrigger(RecalcTrigger,Trigger1M)),NA())</f>
        <v>7.5510467415404459E-3</v>
      </c>
      <c r="K670" s="44">
        <f>IFERROR(_xll.qlIndexFixing(Index3M,H670,TRUE,_xll.ohTrigger(RecalcTrigger,Trigger3M)),NA())</f>
        <v>8.932582572637425E-3</v>
      </c>
      <c r="L670" s="44">
        <f>IFERROR(_xll.qlIndexFixing(Index6M,$H670,TRUE,_xll.ohTrigger(RecalcTrigger,Trigger6M)),NA())</f>
        <v>1.0471328705574632E-2</v>
      </c>
      <c r="M670" s="183">
        <f>IFERROR(_xll.qlIndexFixing(Index1Y,$H670,TRUE,_xll.ohTrigger(RecalcTrigger,Trigger1Y)),NA())</f>
        <v>1.2333925600719577E-2</v>
      </c>
      <c r="N670" s="182">
        <f>IFERROR(_xll.qlIndexFixing(ONIndex1M,I670,TRUE,_xll.ohTrigger(RecalcTrigger,Trigger1M)),NA())</f>
        <v>7.4591614314822863E-3</v>
      </c>
      <c r="O670" s="44">
        <f>IFERROR(_xll.qlIndexFixing(ONIndex3M,I670,TRUE,_xll.ohTrigger(RecalcTrigger,Trigger3M)),NA())</f>
        <v>8.615031091467884E-3</v>
      </c>
      <c r="P670" s="44">
        <f>IFERROR(_xll.qlIndexFixing(ONIndex6M,I670,TRUE,_xll.ohTrigger(RecalcTrigger,Trigger6M)),NA())</f>
        <v>9.8539210464121396E-3</v>
      </c>
      <c r="Q670" s="183">
        <f>IFERROR(_xll.qlIndexFixing(ONIndex1Y,I670,TRUE,_xll.ohTrigger(RecalcTrigger,Trigger1Y)),NA())</f>
        <v>1.100675190342848E-2</v>
      </c>
    </row>
    <row r="671" spans="2:17" x14ac:dyDescent="0.2">
      <c r="B671" s="39" t="s">
        <v>42</v>
      </c>
      <c r="D671" s="42">
        <f>_xll.qlCalendarAdvance(Calendar,$D670,B671,"f",FALSE)</f>
        <v>44145</v>
      </c>
      <c r="E671" s="177">
        <f>_xll.qlInterestRateIndexValueDate(IndexON,D671)</f>
        <v>44145</v>
      </c>
      <c r="F671" s="193">
        <f>IFERROR(_xll.qlIndexFixing(IndexON,D671,TRUE,_xll.ohTrigger(RecalcTrigger,TriggerON)),NA())</f>
        <v>7.3330102200852565E-3</v>
      </c>
      <c r="H671" s="42">
        <f>_xll.qlCalendarAdvance(Calendar,$H670,B671,"f",FALSE)</f>
        <v>44145</v>
      </c>
      <c r="I671" s="177">
        <f>_xll.qlInterestRateIndexValueDate(Index1M,$H671)</f>
        <v>44147</v>
      </c>
      <c r="J671" s="182">
        <f>IFERROR(_xll.qlIndexFixing(Index1M,$H671,TRUE,_xll.ohTrigger(RecalcTrigger,Trigger1M)),NA())</f>
        <v>7.6051143290351009E-3</v>
      </c>
      <c r="K671" s="44">
        <f>IFERROR(_xll.qlIndexFixing(Index3M,H671,TRUE,_xll.ohTrigger(RecalcTrigger,Trigger3M)),NA())</f>
        <v>8.9843980431099681E-3</v>
      </c>
      <c r="L671" s="44">
        <f>IFERROR(_xll.qlIndexFixing(Index6M,$H671,TRUE,_xll.ohTrigger(RecalcTrigger,Trigger6M)),NA())</f>
        <v>1.0520096294541072E-2</v>
      </c>
      <c r="M671" s="183">
        <f>IFERROR(_xll.qlIndexFixing(Index1Y,$H671,TRUE,_xll.ohTrigger(RecalcTrigger,Trigger1Y)),NA())</f>
        <v>1.2384954227910945E-2</v>
      </c>
      <c r="N671" s="182">
        <f>IFERROR(_xll.qlIndexFixing(ONIndex1M,I671,TRUE,_xll.ohTrigger(RecalcTrigger,Trigger1M)),NA())</f>
        <v>7.5140254408179175E-3</v>
      </c>
      <c r="O671" s="44">
        <f>IFERROR(_xll.qlIndexFixing(ONIndex3M,I671,TRUE,_xll.ohTrigger(RecalcTrigger,Trigger3M)),NA())</f>
        <v>8.6679863994465478E-3</v>
      </c>
      <c r="P671" s="44">
        <f>IFERROR(_xll.qlIndexFixing(ONIndex6M,I671,TRUE,_xll.ohTrigger(RecalcTrigger,Trigger6M)),NA())</f>
        <v>9.9035085367660258E-3</v>
      </c>
      <c r="Q671" s="183">
        <f>IFERROR(_xll.qlIndexFixing(ONIndex1Y,I671,TRUE,_xll.ohTrigger(RecalcTrigger,Trigger1Y)),NA())</f>
        <v>1.1056814151295669E-2</v>
      </c>
    </row>
    <row r="672" spans="2:17" x14ac:dyDescent="0.2">
      <c r="B672" s="39" t="s">
        <v>42</v>
      </c>
      <c r="D672" s="42">
        <f>_xll.qlCalendarAdvance(Calendar,$D671,B672,"f",FALSE)</f>
        <v>44152</v>
      </c>
      <c r="E672" s="177">
        <f>_xll.qlInterestRateIndexValueDate(IndexON,D672)</f>
        <v>44152</v>
      </c>
      <c r="F672" s="193">
        <f>IFERROR(_xll.qlIndexFixing(IndexON,D672,TRUE,_xll.ohTrigger(RecalcTrigger,TriggerON)),NA())</f>
        <v>7.3900755792433159E-3</v>
      </c>
      <c r="H672" s="42">
        <f>_xll.qlCalendarAdvance(Calendar,$H671,B672,"f",FALSE)</f>
        <v>44152</v>
      </c>
      <c r="I672" s="177">
        <f>_xll.qlInterestRateIndexValueDate(Index1M,$H672)</f>
        <v>44154</v>
      </c>
      <c r="J672" s="182">
        <f>IFERROR(_xll.qlIndexFixing(Index1M,$H672,TRUE,_xll.ohTrigger(RecalcTrigger,Trigger1M)),NA())</f>
        <v>7.6586694012970025E-3</v>
      </c>
      <c r="K672" s="44">
        <f>IFERROR(_xll.qlIndexFixing(Index3M,H672,TRUE,_xll.ohTrigger(RecalcTrigger,Trigger3M)),NA())</f>
        <v>9.036143236306339E-3</v>
      </c>
      <c r="L672" s="44">
        <f>IFERROR(_xll.qlIndexFixing(Index6M,$H672,TRUE,_xll.ohTrigger(RecalcTrigger,Trigger6M)),NA())</f>
        <v>1.0568916571263107E-2</v>
      </c>
      <c r="M672" s="183">
        <f>IFERROR(_xll.qlIndexFixing(Index1Y,$H672,TRUE,_xll.ohTrigger(RecalcTrigger,Trigger1Y)),NA())</f>
        <v>1.243608127786661E-2</v>
      </c>
      <c r="N672" s="182">
        <f>IFERROR(_xll.qlIndexFixing(ONIndex1M,I672,TRUE,_xll.ohTrigger(RecalcTrigger,Trigger1M)),NA())</f>
        <v>7.5683898591449861E-3</v>
      </c>
      <c r="O672" s="44">
        <f>IFERROR(_xll.qlIndexFixing(ONIndex3M,I672,TRUE,_xll.ohTrigger(RecalcTrigger,Trigger3M)),NA())</f>
        <v>8.7205649943644659E-3</v>
      </c>
      <c r="P672" s="44">
        <f>IFERROR(_xll.qlIndexFixing(ONIndex6M,I672,TRUE,_xll.ohTrigger(RecalcTrigger,Trigger6M)),NA())</f>
        <v>9.9525578803127956E-3</v>
      </c>
      <c r="Q672" s="183">
        <f>IFERROR(_xll.qlIndexFixing(ONIndex1Y,I672,TRUE,_xll.ohTrigger(RecalcTrigger,Trigger1Y)),NA())</f>
        <v>1.1106373952438631E-2</v>
      </c>
    </row>
    <row r="673" spans="2:17" x14ac:dyDescent="0.2">
      <c r="B673" s="39" t="s">
        <v>42</v>
      </c>
      <c r="D673" s="42">
        <f>_xll.qlCalendarAdvance(Calendar,$D672,B673,"f",FALSE)</f>
        <v>44159</v>
      </c>
      <c r="E673" s="177">
        <f>_xll.qlInterestRateIndexValueDate(IndexON,D673)</f>
        <v>44159</v>
      </c>
      <c r="F673" s="193">
        <f>IFERROR(_xll.qlIndexFixing(IndexON,D673,TRUE,_xll.ohTrigger(RecalcTrigger,TriggerON)),NA())</f>
        <v>7.4469384152031637E-3</v>
      </c>
      <c r="H673" s="42">
        <f>_xll.qlCalendarAdvance(Calendar,$H672,B673,"f",FALSE)</f>
        <v>44159</v>
      </c>
      <c r="I673" s="177">
        <f>_xll.qlInterestRateIndexValueDate(Index1M,$H673)</f>
        <v>44161</v>
      </c>
      <c r="J673" s="182">
        <f>IFERROR(_xll.qlIndexFixing(Index1M,$H673,TRUE,_xll.ohTrigger(RecalcTrigger,Trigger1M)),NA())</f>
        <v>7.7117273114299389E-3</v>
      </c>
      <c r="K673" s="44">
        <f>IFERROR(_xll.qlIndexFixing(Index3M,H673,TRUE,_xll.ohTrigger(RecalcTrigger,Trigger3M)),NA())</f>
        <v>9.0878602161119561E-3</v>
      </c>
      <c r="L673" s="44">
        <f>IFERROR(_xll.qlIndexFixing(Index6M,$H673,TRUE,_xll.ohTrigger(RecalcTrigger,Trigger6M)),NA())</f>
        <v>1.0617820577942916E-2</v>
      </c>
      <c r="M673" s="183">
        <f>IFERROR(_xll.qlIndexFixing(Index1Y,$H673,TRUE,_xll.ohTrigger(RecalcTrigger,Trigger1Y)),NA())</f>
        <v>1.2487321061429489E-2</v>
      </c>
      <c r="N673" s="182">
        <f>IFERROR(_xll.qlIndexFixing(ONIndex1M,I673,TRUE,_xll.ohTrigger(RecalcTrigger,Trigger1M)),NA())</f>
        <v>7.6222468721542924E-3</v>
      </c>
      <c r="O673" s="44">
        <f>IFERROR(_xll.qlIndexFixing(ONIndex3M,I673,TRUE,_xll.ohTrigger(RecalcTrigger,Trigger3M)),NA())</f>
        <v>8.772761322024536E-3</v>
      </c>
      <c r="P673" s="44">
        <f>IFERROR(_xll.qlIndexFixing(ONIndex6M,I673,TRUE,_xll.ohTrigger(RecalcTrigger,Trigger6M)),NA())</f>
        <v>1.0001061698554636E-2</v>
      </c>
      <c r="Q673" s="183">
        <f>IFERROR(_xll.qlIndexFixing(ONIndex1Y,I673,TRUE,_xll.ohTrigger(RecalcTrigger,Trigger1Y)),NA())</f>
        <v>1.1155424320286045E-2</v>
      </c>
    </row>
    <row r="674" spans="2:17" x14ac:dyDescent="0.2">
      <c r="B674" s="39" t="s">
        <v>42</v>
      </c>
      <c r="D674" s="42">
        <f>_xll.qlCalendarAdvance(Calendar,$D673,B674,"f",FALSE)</f>
        <v>44166</v>
      </c>
      <c r="E674" s="177">
        <f>_xll.qlInterestRateIndexValueDate(IndexON,D674)</f>
        <v>44166</v>
      </c>
      <c r="F674" s="193">
        <f>IFERROR(_xll.qlIndexFixing(IndexON,D674,TRUE,_xll.ohTrigger(RecalcTrigger,TriggerON)),NA())</f>
        <v>7.5035950247670513E-3</v>
      </c>
      <c r="H674" s="42">
        <f>_xll.qlCalendarAdvance(Calendar,$H673,B674,"f",FALSE)</f>
        <v>44166</v>
      </c>
      <c r="I674" s="177">
        <f>_xll.qlInterestRateIndexValueDate(Index1M,$H674)</f>
        <v>44168</v>
      </c>
      <c r="J674" s="182">
        <f>IFERROR(_xll.qlIndexFixing(Index1M,$H674,TRUE,_xll.ohTrigger(RecalcTrigger,Trigger1M)),NA())</f>
        <v>7.7643968401233665E-3</v>
      </c>
      <c r="K674" s="44">
        <f>IFERROR(_xll.qlIndexFixing(Index3M,H674,TRUE,_xll.ohTrigger(RecalcTrigger,Trigger3M)),NA())</f>
        <v>9.1319350871792437E-3</v>
      </c>
      <c r="L674" s="44">
        <f>IFERROR(_xll.qlIndexFixing(Index6M,$H674,TRUE,_xll.ohTrigger(RecalcTrigger,Trigger6M)),NA())</f>
        <v>1.0670565951316165E-2</v>
      </c>
      <c r="M674" s="183">
        <f>IFERROR(_xll.qlIndexFixing(Index1Y,$H674,TRUE,_xll.ohTrigger(RecalcTrigger,Trigger1Y)),NA())</f>
        <v>1.2538688082686064E-2</v>
      </c>
      <c r="N674" s="182">
        <f>IFERROR(_xll.qlIndexFixing(ONIndex1M,I674,TRUE,_xll.ohTrigger(RecalcTrigger,Trigger1M)),NA())</f>
        <v>7.6755886655366368E-3</v>
      </c>
      <c r="O674" s="44">
        <f>IFERROR(_xll.qlIndexFixing(ONIndex3M,I674,TRUE,_xll.ohTrigger(RecalcTrigger,Trigger3M)),NA())</f>
        <v>8.8245698282296559E-3</v>
      </c>
      <c r="P674" s="44">
        <f>IFERROR(_xll.qlIndexFixing(ONIndex6M,I674,TRUE,_xll.ohTrigger(RecalcTrigger,Trigger6M)),NA())</f>
        <v>1.0049012613153607E-2</v>
      </c>
      <c r="Q674" s="183">
        <f>IFERROR(_xll.qlIndexFixing(ONIndex1Y,I674,TRUE,_xll.ohTrigger(RecalcTrigger,Trigger1Y)),NA())</f>
        <v>1.1203958267946845E-2</v>
      </c>
    </row>
    <row r="675" spans="2:17" x14ac:dyDescent="0.2">
      <c r="B675" s="39" t="s">
        <v>42</v>
      </c>
      <c r="D675" s="42">
        <f>_xll.qlCalendarAdvance(Calendar,$D674,B675,"f",FALSE)</f>
        <v>44173</v>
      </c>
      <c r="E675" s="177">
        <f>_xll.qlInterestRateIndexValueDate(IndexON,D675)</f>
        <v>44173</v>
      </c>
      <c r="F675" s="193">
        <f>IFERROR(_xll.qlIndexFixing(IndexON,D675,TRUE,_xll.ohTrigger(RecalcTrigger,TriggerON)),NA())</f>
        <v>7.5600417049770385E-3</v>
      </c>
      <c r="H675" s="42">
        <f>_xll.qlCalendarAdvance(Calendar,$H674,B675,"f",FALSE)</f>
        <v>44173</v>
      </c>
      <c r="I675" s="177">
        <f>_xll.qlInterestRateIndexValueDate(Index1M,$H675)</f>
        <v>44175</v>
      </c>
      <c r="J675" s="182">
        <f>IFERROR(_xll.qlIndexFixing(Index1M,$H675,TRUE,_xll.ohTrigger(RecalcTrigger,Trigger1M)),NA())</f>
        <v>7.8168118965435407E-3</v>
      </c>
      <c r="K675" s="44">
        <f>IFERROR(_xll.qlIndexFixing(Index3M,H675,TRUE,_xll.ohTrigger(RecalcTrigger,Trigger3M)),NA())</f>
        <v>9.1836992194078704E-3</v>
      </c>
      <c r="L675" s="44">
        <f>IFERROR(_xll.qlIndexFixing(Index6M,$H675,TRUE,_xll.ohTrigger(RecalcTrigger,Trigger6M)),NA())</f>
        <v>1.0719750654347875E-2</v>
      </c>
      <c r="M675" s="183">
        <f>IFERROR(_xll.qlIndexFixing(Index1Y,$H675,TRUE,_xll.ohTrigger(RecalcTrigger,Trigger1Y)),NA())</f>
        <v>1.2590197039031857E-2</v>
      </c>
      <c r="N675" s="182">
        <f>IFERROR(_xll.qlIndexFixing(ONIndex1M,I675,TRUE,_xll.ohTrigger(RecalcTrigger,Trigger1M)),NA())</f>
        <v>7.7284074248229473E-3</v>
      </c>
      <c r="O675" s="44">
        <f>IFERROR(_xll.qlIndexFixing(ONIndex3M,I675,TRUE,_xll.ohTrigger(RecalcTrigger,Trigger3M)),NA())</f>
        <v>8.8759849588626594E-3</v>
      </c>
      <c r="P675" s="44">
        <f>IFERROR(_xll.qlIndexFixing(ONIndex6M,I675,TRUE,_xll.ohTrigger(RecalcTrigger,Trigger6M)),NA())</f>
        <v>1.0096403245771768E-2</v>
      </c>
      <c r="Q675" s="183">
        <f>IFERROR(_xll.qlIndexFixing(ONIndex1Y,I675,TRUE,_xll.ohTrigger(RecalcTrigger,Trigger1Y)),NA())</f>
        <v>1.1251968808769774E-2</v>
      </c>
    </row>
    <row r="676" spans="2:17" x14ac:dyDescent="0.2">
      <c r="B676" s="39" t="s">
        <v>42</v>
      </c>
      <c r="D676" s="42">
        <f>_xll.qlCalendarAdvance(Calendar,$D675,B676,"f",FALSE)</f>
        <v>44180</v>
      </c>
      <c r="E676" s="177">
        <f>_xll.qlInterestRateIndexValueDate(IndexON,D676)</f>
        <v>44180</v>
      </c>
      <c r="F676" s="193">
        <f>IFERROR(_xll.qlIndexFixing(IndexON,D676,TRUE,_xll.ohTrigger(RecalcTrigger,TriggerON)),NA())</f>
        <v>7.6162747525554408E-3</v>
      </c>
      <c r="H676" s="42">
        <f>_xll.qlCalendarAdvance(Calendar,$H675,B676,"f",FALSE)</f>
        <v>44180</v>
      </c>
      <c r="I676" s="177">
        <f>_xll.qlInterestRateIndexValueDate(Index1M,$H676)</f>
        <v>44182</v>
      </c>
      <c r="J676" s="182">
        <f>IFERROR(_xll.qlIndexFixing(Index1M,$H676,TRUE,_xll.ohTrigger(RecalcTrigger,Trigger1M)),NA())</f>
        <v>7.8691085157361895E-3</v>
      </c>
      <c r="K676" s="44">
        <f>IFERROR(_xll.qlIndexFixing(Index3M,H676,TRUE,_xll.ohTrigger(RecalcTrigger,Trigger3M)),NA())</f>
        <v>9.2355633347676047E-3</v>
      </c>
      <c r="L676" s="44">
        <f>IFERROR(_xll.qlIndexFixing(Index6M,$H676,TRUE,_xll.ohTrigger(RecalcTrigger,Trigger6M)),NA())</f>
        <v>1.0769115471962612E-2</v>
      </c>
      <c r="M676" s="183">
        <f>IFERROR(_xll.qlIndexFixing(Index1Y,$H676,TRUE,_xll.ohTrigger(RecalcTrigger,Trigger1Y)),NA())</f>
        <v>1.2641862821240848E-2</v>
      </c>
      <c r="N676" s="182">
        <f>IFERROR(_xll.qlIndexFixing(ONIndex1M,I676,TRUE,_xll.ohTrigger(RecalcTrigger,Trigger1M)),NA())</f>
        <v>7.780697489661037E-3</v>
      </c>
      <c r="O676" s="44">
        <f>IFERROR(_xll.qlIndexFixing(ONIndex3M,I676,TRUE,_xll.ohTrigger(RecalcTrigger,Trigger3M)),NA())</f>
        <v>8.9270030514931875E-3</v>
      </c>
      <c r="P676" s="44">
        <f>IFERROR(_xll.qlIndexFixing(ONIndex6M,I676,TRUE,_xll.ohTrigger(RecalcTrigger,Trigger6M)),NA())</f>
        <v>1.0143228770909118E-2</v>
      </c>
      <c r="Q676" s="183">
        <f>IFERROR(_xll.qlIndexFixing(ONIndex1Y,I676,TRUE,_xll.ohTrigger(RecalcTrigger,Trigger1Y)),NA())</f>
        <v>1.1299451131403515E-2</v>
      </c>
    </row>
    <row r="677" spans="2:17" x14ac:dyDescent="0.2">
      <c r="B677" s="39" t="s">
        <v>42</v>
      </c>
      <c r="D677" s="42">
        <f>_xll.qlCalendarAdvance(Calendar,$D676,B677,"f",FALSE)</f>
        <v>44187</v>
      </c>
      <c r="E677" s="177">
        <f>_xll.qlInterestRateIndexValueDate(IndexON,D677)</f>
        <v>44187</v>
      </c>
      <c r="F677" s="193">
        <f>IFERROR(_xll.qlIndexFixing(IndexON,D677,TRUE,_xll.ohTrigger(RecalcTrigger,TriggerON)),NA())</f>
        <v>7.6722990798128166E-3</v>
      </c>
      <c r="H677" s="42">
        <f>_xll.qlCalendarAdvance(Calendar,$H676,B677,"f",FALSE)</f>
        <v>44187</v>
      </c>
      <c r="I677" s="177">
        <f>_xll.qlInterestRateIndexValueDate(Index1M,$H677)</f>
        <v>44189</v>
      </c>
      <c r="J677" s="182">
        <f>IFERROR(_xll.qlIndexFixing(Index1M,$H677,TRUE,_xll.ohTrigger(RecalcTrigger,Trigger1M)),NA())</f>
        <v>7.9214230379603956E-3</v>
      </c>
      <c r="K677" s="44">
        <f>IFERROR(_xll.qlIndexFixing(Index3M,H677,TRUE,_xll.ohTrigger(RecalcTrigger,Trigger3M)),NA())</f>
        <v>9.2875724594918552E-3</v>
      </c>
      <c r="L677" s="44">
        <f>IFERROR(_xll.qlIndexFixing(Index6M,$H677,TRUE,_xll.ohTrigger(RecalcTrigger,Trigger6M)),NA())</f>
        <v>1.0818692709246456E-2</v>
      </c>
      <c r="M677" s="183">
        <f>IFERROR(_xll.qlIndexFixing(Index1Y,$H677,TRUE,_xll.ohTrigger(RecalcTrigger,Trigger1Y)),NA())</f>
        <v>1.2693700255415686E-2</v>
      </c>
      <c r="N677" s="182">
        <f>IFERROR(_xll.qlIndexFixing(ONIndex1M,I677,TRUE,_xll.ohTrigger(RecalcTrigger,Trigger1M)),NA())</f>
        <v>7.8402629804408264E-3</v>
      </c>
      <c r="O677" s="44">
        <f>IFERROR(_xll.qlIndexFixing(ONIndex3M,I677,TRUE,_xll.ohTrigger(RecalcTrigger,Trigger3M)),NA())</f>
        <v>8.9852225976372324E-3</v>
      </c>
      <c r="P677" s="44">
        <f>IFERROR(_xll.qlIndexFixing(ONIndex6M,I677,TRUE,_xll.ohTrigger(RecalcTrigger,Trigger6M)),NA())</f>
        <v>1.0196590745508161E-2</v>
      </c>
      <c r="Q677" s="183">
        <f>IFERROR(_xll.qlIndexFixing(ONIndex1Y,I677,TRUE,_xll.ohTrigger(RecalcTrigger,Trigger1Y)),NA())</f>
        <v>1.1353528331241591E-2</v>
      </c>
    </row>
    <row r="678" spans="2:17" x14ac:dyDescent="0.2">
      <c r="B678" s="39" t="s">
        <v>42</v>
      </c>
      <c r="D678" s="42">
        <f>_xll.qlCalendarAdvance(Calendar,$D677,B678,"f",FALSE)</f>
        <v>44194</v>
      </c>
      <c r="E678" s="177">
        <f>_xll.qlInterestRateIndexValueDate(IndexON,D678)</f>
        <v>44194</v>
      </c>
      <c r="F678" s="193">
        <f>IFERROR(_xll.qlIndexFixing(IndexON,D678,TRUE,_xll.ohTrigger(RecalcTrigger,TriggerON)),NA())</f>
        <v>7.7283535515970669E-3</v>
      </c>
      <c r="H678" s="42">
        <f>_xll.qlCalendarAdvance(Calendar,$H677,B678,"f",FALSE)</f>
        <v>44194</v>
      </c>
      <c r="I678" s="177">
        <f>_xll.qlInterestRateIndexValueDate(Index1M,$H678)</f>
        <v>44196</v>
      </c>
      <c r="J678" s="182">
        <f>IFERROR(_xll.qlIndexFixing(Index1M,$H678,TRUE,_xll.ohTrigger(RecalcTrigger,Trigger1M)),NA())</f>
        <v>7.9623142639179325E-3</v>
      </c>
      <c r="K678" s="44">
        <f>IFERROR(_xll.qlIndexFixing(Index3M,H678,TRUE,_xll.ohTrigger(RecalcTrigger,Trigger3M)),NA())</f>
        <v>9.3397533931804944E-3</v>
      </c>
      <c r="L678" s="44">
        <f>IFERROR(_xll.qlIndexFixing(Index6M,$H678,TRUE,_xll.ohTrigger(RecalcTrigger,Trigger6M)),NA())</f>
        <v>1.0864700293100236E-2</v>
      </c>
      <c r="M678" s="183">
        <f>IFERROR(_xll.qlIndexFixing(Index1Y,$H678,TRUE,_xll.ohTrigger(RecalcTrigger,Trigger1Y)),NA())</f>
        <v>1.2745715798814332E-2</v>
      </c>
      <c r="N678" s="182">
        <f>IFERROR(_xll.qlIndexFixing(ONIndex1M,I678,TRUE,_xll.ohTrigger(RecalcTrigger,Trigger1M)),NA())</f>
        <v>7.8924867527074838E-3</v>
      </c>
      <c r="O678" s="44">
        <f>IFERROR(_xll.qlIndexFixing(ONIndex3M,I678,TRUE,_xll.ohTrigger(RecalcTrigger,Trigger3M)),NA())</f>
        <v>9.0363310053831469E-3</v>
      </c>
      <c r="P678" s="44">
        <f>IFERROR(_xll.qlIndexFixing(ONIndex6M,I678,TRUE,_xll.ohTrigger(RecalcTrigger,Trigger6M)),NA())</f>
        <v>1.0243475795990165E-2</v>
      </c>
      <c r="Q678" s="183">
        <f>IFERROR(_xll.qlIndexFixing(ONIndex1Y,I678,TRUE,_xll.ohTrigger(RecalcTrigger,Trigger1Y)),NA())</f>
        <v>1.1400959094558516E-2</v>
      </c>
    </row>
    <row r="679" spans="2:17" x14ac:dyDescent="0.2">
      <c r="B679" s="39" t="s">
        <v>42</v>
      </c>
      <c r="D679" s="42">
        <f>_xll.qlCalendarAdvance(Calendar,$D678,B679,"f",FALSE)</f>
        <v>44201</v>
      </c>
      <c r="E679" s="177">
        <f>_xll.qlInterestRateIndexValueDate(IndexON,D679)</f>
        <v>44201</v>
      </c>
      <c r="F679" s="193">
        <f>IFERROR(_xll.qlIndexFixing(IndexON,D679,TRUE,_xll.ohTrigger(RecalcTrigger,TriggerON)),NA())</f>
        <v>7.7845514081253953E-3</v>
      </c>
      <c r="H679" s="42">
        <f>_xll.qlCalendarAdvance(Calendar,$H678,B679,"f",FALSE)</f>
        <v>44201</v>
      </c>
      <c r="I679" s="177">
        <f>_xll.qlInterestRateIndexValueDate(Index1M,$H679)</f>
        <v>44203</v>
      </c>
      <c r="J679" s="182">
        <f>IFERROR(_xll.qlIndexFixing(Index1M,$H679,TRUE,_xll.ohTrigger(RecalcTrigger,Trigger1M)),NA())</f>
        <v>8.0263461517851575E-3</v>
      </c>
      <c r="K679" s="44">
        <f>IFERROR(_xll.qlIndexFixing(Index3M,H679,TRUE,_xll.ohTrigger(RecalcTrigger,Trigger3M)),NA())</f>
        <v>9.3921104587488813E-3</v>
      </c>
      <c r="L679" s="44">
        <f>IFERROR(_xll.qlIndexFixing(Index6M,$H679,TRUE,_xll.ohTrigger(RecalcTrigger,Trigger6M)),NA())</f>
        <v>1.0914727740447832E-2</v>
      </c>
      <c r="M679" s="183">
        <f>IFERROR(_xll.qlIndexFixing(Index1Y,$H679,TRUE,_xll.ohTrigger(RecalcTrigger,Trigger1Y)),NA())</f>
        <v>1.2797905622320036E-2</v>
      </c>
      <c r="N679" s="182">
        <f>IFERROR(_xll.qlIndexFixing(ONIndex1M,I679,TRUE,_xll.ohTrigger(RecalcTrigger,Trigger1M)),NA())</f>
        <v>7.9373287203665654E-3</v>
      </c>
      <c r="O679" s="44">
        <f>IFERROR(_xll.qlIndexFixing(ONIndex3M,I679,TRUE,_xll.ohTrigger(RecalcTrigger,Trigger3M)),NA())</f>
        <v>9.0802641126952466E-3</v>
      </c>
      <c r="P679" s="44">
        <f>IFERROR(_xll.qlIndexFixing(ONIndex6M,I679,TRUE,_xll.ohTrigger(RecalcTrigger,Trigger6M)),NA())</f>
        <v>1.0283809871269867E-2</v>
      </c>
      <c r="Q679" s="183">
        <f>IFERROR(_xll.qlIndexFixing(ONIndex1Y,I679,TRUE,_xll.ohTrigger(RecalcTrigger,Trigger1Y)),NA())</f>
        <v>1.1441700372989416E-2</v>
      </c>
    </row>
    <row r="680" spans="2:17" x14ac:dyDescent="0.2">
      <c r="B680" s="39" t="s">
        <v>42</v>
      </c>
      <c r="D680" s="42">
        <f>_xll.qlCalendarAdvance(Calendar,$D679,B680,"f",FALSE)</f>
        <v>44208</v>
      </c>
      <c r="E680" s="177">
        <f>_xll.qlInterestRateIndexValueDate(IndexON,D680)</f>
        <v>44208</v>
      </c>
      <c r="F680" s="193">
        <f>IFERROR(_xll.qlIndexFixing(IndexON,D680,TRUE,_xll.ohTrigger(RecalcTrigger,TriggerON)),NA())</f>
        <v>7.8408944731389596E-3</v>
      </c>
      <c r="H680" s="42">
        <f>_xll.qlCalendarAdvance(Calendar,$H679,B680,"f",FALSE)</f>
        <v>44208</v>
      </c>
      <c r="I680" s="177">
        <f>_xll.qlInterestRateIndexValueDate(Index1M,$H680)</f>
        <v>44210</v>
      </c>
      <c r="J680" s="182">
        <f>IFERROR(_xll.qlIndexFixing(Index1M,$H680,TRUE,_xll.ohTrigger(RecalcTrigger,Trigger1M)),NA())</f>
        <v>8.0789628202124208E-3</v>
      </c>
      <c r="K680" s="44">
        <f>IFERROR(_xll.qlIndexFixing(Index3M,H680,TRUE,_xll.ohTrigger(RecalcTrigger,Trigger3M)),NA())</f>
        <v>9.4446466347237745E-3</v>
      </c>
      <c r="L680" s="44">
        <f>IFERROR(_xll.qlIndexFixing(Index6M,$H680,TRUE,_xll.ohTrigger(RecalcTrigger,Trigger6M)),NA())</f>
        <v>1.0964996618205235E-2</v>
      </c>
      <c r="M680" s="183">
        <f>IFERROR(_xll.qlIndexFixing(Index1Y,$H680,TRUE,_xll.ohTrigger(RecalcTrigger,Trigger1Y)),NA())</f>
        <v>1.2850265194034436E-2</v>
      </c>
      <c r="N680" s="182">
        <f>IFERROR(_xll.qlIndexFixing(ONIndex1M,I680,TRUE,_xll.ohTrigger(RecalcTrigger,Trigger1M)),NA())</f>
        <v>7.9897378741833336E-3</v>
      </c>
      <c r="O680" s="44">
        <f>IFERROR(_xll.qlIndexFixing(ONIndex3M,I680,TRUE,_xll.ohTrigger(RecalcTrigger,Trigger3M)),NA())</f>
        <v>9.1316689103937421E-3</v>
      </c>
      <c r="P680" s="44">
        <f>IFERROR(_xll.qlIndexFixing(ONIndex6M,I680,TRUE,_xll.ohTrigger(RecalcTrigger,Trigger6M)),NA())</f>
        <v>1.0331041305073896E-2</v>
      </c>
      <c r="Q680" s="183">
        <f>IFERROR(_xll.qlIndexFixing(ONIndex1Y,I680,TRUE,_xll.ohTrigger(RecalcTrigger,Trigger1Y)),NA())</f>
        <v>1.1489335078369578E-2</v>
      </c>
    </row>
    <row r="681" spans="2:17" x14ac:dyDescent="0.2">
      <c r="B681" s="39" t="s">
        <v>42</v>
      </c>
      <c r="D681" s="42">
        <f>_xll.qlCalendarAdvance(Calendar,$D680,B681,"f",FALSE)</f>
        <v>44215</v>
      </c>
      <c r="E681" s="177">
        <f>_xll.qlInterestRateIndexValueDate(IndexON,D681)</f>
        <v>44215</v>
      </c>
      <c r="F681" s="193">
        <f>IFERROR(_xll.qlIndexFixing(IndexON,D681,TRUE,_xll.ohTrigger(RecalcTrigger,TriggerON)),NA())</f>
        <v>7.8973845706187262E-3</v>
      </c>
      <c r="H681" s="42">
        <f>_xll.qlCalendarAdvance(Calendar,$H680,B681,"f",FALSE)</f>
        <v>44215</v>
      </c>
      <c r="I681" s="177">
        <f>_xll.qlInterestRateIndexValueDate(Index1M,$H681)</f>
        <v>44217</v>
      </c>
      <c r="J681" s="182">
        <f>IFERROR(_xll.qlIndexFixing(Index1M,$H681,TRUE,_xll.ohTrigger(RecalcTrigger,Trigger1M)),NA())</f>
        <v>8.1316854147875373E-3</v>
      </c>
      <c r="K681" s="44">
        <f>IFERROR(_xll.qlIndexFixing(Index3M,H681,TRUE,_xll.ohTrigger(RecalcTrigger,Trigger3M)),NA())</f>
        <v>9.4973648998051274E-3</v>
      </c>
      <c r="L681" s="44">
        <f>IFERROR(_xll.qlIndexFixing(Index6M,$H681,TRUE,_xll.ohTrigger(RecalcTrigger,Trigger6M)),NA())</f>
        <v>1.1015511085485721E-2</v>
      </c>
      <c r="M681" s="183">
        <f>IFERROR(_xll.qlIndexFixing(Index1Y,$H681,TRUE,_xll.ohTrigger(RecalcTrigger,Trigger1Y)),NA())</f>
        <v>1.2902789888858103E-2</v>
      </c>
      <c r="N681" s="182">
        <f>IFERROR(_xll.qlIndexFixing(ONIndex1M,I681,TRUE,_xll.ohTrigger(RecalcTrigger,Trigger1M)),NA())</f>
        <v>8.0422495432763696E-3</v>
      </c>
      <c r="O681" s="44">
        <f>IFERROR(_xll.qlIndexFixing(ONIndex3M,I681,TRUE,_xll.ohTrigger(RecalcTrigger,Trigger3M)),NA())</f>
        <v>9.1832375380818121E-3</v>
      </c>
      <c r="P681" s="44">
        <f>IFERROR(_xll.qlIndexFixing(ONIndex6M,I681,TRUE,_xll.ohTrigger(RecalcTrigger,Trigger6M)),NA())</f>
        <v>1.037846513633589E-2</v>
      </c>
      <c r="Q681" s="183">
        <f>IFERROR(_xll.qlIndexFixing(ONIndex1Y,I681,TRUE,_xll.ohTrigger(RecalcTrigger,Trigger1Y)),NA())</f>
        <v>1.1537083614054922E-2</v>
      </c>
    </row>
    <row r="682" spans="2:17" x14ac:dyDescent="0.2">
      <c r="B682" s="39" t="s">
        <v>42</v>
      </c>
      <c r="D682" s="42">
        <f>_xll.qlCalendarAdvance(Calendar,$D681,B682,"f",FALSE)</f>
        <v>44222</v>
      </c>
      <c r="E682" s="177">
        <f>_xll.qlInterestRateIndexValueDate(IndexON,D682)</f>
        <v>44222</v>
      </c>
      <c r="F682" s="193">
        <f>IFERROR(_xll.qlIndexFixing(IndexON,D682,TRUE,_xll.ohTrigger(RecalcTrigger,TriggerON)),NA())</f>
        <v>7.9540235244657254E-3</v>
      </c>
      <c r="H682" s="42">
        <f>_xll.qlCalendarAdvance(Calendar,$H681,B682,"f",FALSE)</f>
        <v>44222</v>
      </c>
      <c r="I682" s="177">
        <f>_xll.qlInterestRateIndexValueDate(Index1M,$H682)</f>
        <v>44224</v>
      </c>
      <c r="J682" s="182">
        <f>IFERROR(_xll.qlIndexFixing(Index1M,$H682,TRUE,_xll.ohTrigger(RecalcTrigger,Trigger1M)),NA())</f>
        <v>8.1728906192500787E-3</v>
      </c>
      <c r="K682" s="44">
        <f>IFERROR(_xll.qlIndexFixing(Index3M,H682,TRUE,_xll.ohTrigger(RecalcTrigger,Trigger3M)),NA())</f>
        <v>9.5502682328794108E-3</v>
      </c>
      <c r="L682" s="44">
        <f>IFERROR(_xll.qlIndexFixing(Index6M,$H682,TRUE,_xll.ohTrigger(RecalcTrigger,Trigger6M)),NA())</f>
        <v>1.1066275301909562E-2</v>
      </c>
      <c r="M682" s="183">
        <f>IFERROR(_xll.qlIndexFixing(Index1Y,$H682,TRUE,_xll.ohTrigger(RecalcTrigger,Trigger1Y)),NA())</f>
        <v>1.2955474988457916E-2</v>
      </c>
      <c r="N682" s="182">
        <f>IFERROR(_xll.qlIndexFixing(ONIndex1M,I682,TRUE,_xll.ohTrigger(RecalcTrigger,Trigger1M)),NA())</f>
        <v>8.0948656138168928E-3</v>
      </c>
      <c r="O682" s="44">
        <f>IFERROR(_xll.qlIndexFixing(ONIndex3M,I682,TRUE,_xll.ohTrigger(RecalcTrigger,Trigger3M)),NA())</f>
        <v>9.2349729605079034E-3</v>
      </c>
      <c r="P682" s="44">
        <f>IFERROR(_xll.qlIndexFixing(ONIndex6M,I682,TRUE,_xll.ohTrigger(RecalcTrigger,Trigger6M)),NA())</f>
        <v>1.0426085483361547E-2</v>
      </c>
      <c r="Q682" s="183">
        <f>IFERROR(_xll.qlIndexFixing(ONIndex1Y,I682,TRUE,_xll.ohTrigger(RecalcTrigger,Trigger1Y)),NA())</f>
        <v>1.1584948790597238E-2</v>
      </c>
    </row>
    <row r="683" spans="2:17" x14ac:dyDescent="0.2">
      <c r="B683" s="39" t="s">
        <v>42</v>
      </c>
      <c r="D683" s="42">
        <f>_xll.qlCalendarAdvance(Calendar,$D682,B683,"f",FALSE)</f>
        <v>44229</v>
      </c>
      <c r="E683" s="177">
        <f>_xll.qlInterestRateIndexValueDate(IndexON,D683)</f>
        <v>44229</v>
      </c>
      <c r="F683" s="193">
        <f>IFERROR(_xll.qlIndexFixing(IndexON,D683,TRUE,_xll.ohTrigger(RecalcTrigger,TriggerON)),NA())</f>
        <v>8.010813158341179E-3</v>
      </c>
      <c r="H683" s="42">
        <f>_xll.qlCalendarAdvance(Calendar,$H682,B683,"f",FALSE)</f>
        <v>44229</v>
      </c>
      <c r="I683" s="177">
        <f>_xll.qlInterestRateIndexValueDate(Index1M,$H683)</f>
        <v>44231</v>
      </c>
      <c r="J683" s="182">
        <f>IFERROR(_xll.qlIndexFixing(Index1M,$H683,TRUE,_xll.ohTrigger(RecalcTrigger,Trigger1M)),NA())</f>
        <v>8.2219207869279765E-3</v>
      </c>
      <c r="K683" s="44">
        <f>IFERROR(_xll.qlIndexFixing(Index3M,H683,TRUE,_xll.ohTrigger(RecalcTrigger,Trigger3M)),NA())</f>
        <v>9.5994042511205781E-3</v>
      </c>
      <c r="L683" s="44">
        <f>IFERROR(_xll.qlIndexFixing(Index6M,$H683,TRUE,_xll.ohTrigger(RecalcTrigger,Trigger6M)),NA())</f>
        <v>1.1117293427610211E-2</v>
      </c>
      <c r="M683" s="183">
        <f>IFERROR(_xll.qlIndexFixing(Index1Y,$H683,TRUE,_xll.ohTrigger(RecalcTrigger,Trigger1Y)),NA())</f>
        <v>1.3008315681235524E-2</v>
      </c>
      <c r="N683" s="182">
        <f>IFERROR(_xll.qlIndexFixing(ONIndex1M,I683,TRUE,_xll.ohTrigger(RecalcTrigger,Trigger1M)),NA())</f>
        <v>8.1475879718961863E-3</v>
      </c>
      <c r="O683" s="44">
        <f>IFERROR(_xll.qlIndexFixing(ONIndex3M,I683,TRUE,_xll.ohTrigger(RecalcTrigger,Trigger3M)),NA())</f>
        <v>9.2868781425803348E-3</v>
      </c>
      <c r="P683" s="44">
        <f>IFERROR(_xll.qlIndexFixing(ONIndex6M,I683,TRUE,_xll.ohTrigger(RecalcTrigger,Trigger6M)),NA())</f>
        <v>1.0473906464536498E-2</v>
      </c>
      <c r="Q683" s="183">
        <f>IFERROR(_xll.qlIndexFixing(ONIndex1Y,I683,TRUE,_xll.ohTrigger(RecalcTrigger,Trigger1Y)),NA())</f>
        <v>1.1632933418788127E-2</v>
      </c>
    </row>
    <row r="684" spans="2:17" x14ac:dyDescent="0.2">
      <c r="B684" s="39" t="s">
        <v>42</v>
      </c>
      <c r="D684" s="42">
        <f>_xll.qlCalendarAdvance(Calendar,$D683,B684,"f",FALSE)</f>
        <v>44236</v>
      </c>
      <c r="E684" s="177">
        <f>_xll.qlInterestRateIndexValueDate(IndexON,D684)</f>
        <v>44236</v>
      </c>
      <c r="F684" s="193">
        <f>IFERROR(_xll.qlIndexFixing(IndexON,D684,TRUE,_xll.ohTrigger(RecalcTrigger,TriggerON)),NA())</f>
        <v>8.0677552964658616E-3</v>
      </c>
      <c r="H684" s="42">
        <f>_xll.qlCalendarAdvance(Calendar,$H683,B684,"f",FALSE)</f>
        <v>44236</v>
      </c>
      <c r="I684" s="177">
        <f>_xll.qlInterestRateIndexValueDate(Index1M,$H684)</f>
        <v>44238</v>
      </c>
      <c r="J684" s="182">
        <f>IFERROR(_xll.qlIndexFixing(Index1M,$H684,TRUE,_xll.ohTrigger(RecalcTrigger,Trigger1M)),NA())</f>
        <v>8.2749351743822384E-3</v>
      </c>
      <c r="K684" s="44">
        <f>IFERROR(_xll.qlIndexFixing(Index3M,H684,TRUE,_xll.ohTrigger(RecalcTrigger,Trigger3M)),NA())</f>
        <v>9.6526710386685699E-3</v>
      </c>
      <c r="L684" s="44">
        <f>IFERROR(_xll.qlIndexFixing(Index6M,$H684,TRUE,_xll.ohTrigger(RecalcTrigger,Trigger6M)),NA())</f>
        <v>1.116856962324181E-2</v>
      </c>
      <c r="M684" s="183">
        <f>IFERROR(_xll.qlIndexFixing(Index1Y,$H684,TRUE,_xll.ohTrigger(RecalcTrigger,Trigger1Y)),NA())</f>
        <v>1.3061307062295587E-2</v>
      </c>
      <c r="N684" s="182">
        <f>IFERROR(_xll.qlIndexFixing(ONIndex1M,I684,TRUE,_xll.ohTrigger(RecalcTrigger,Trigger1M)),NA())</f>
        <v>8.2004185037654054E-3</v>
      </c>
      <c r="O684" s="44">
        <f>IFERROR(_xll.qlIndexFixing(ONIndex3M,I684,TRUE,_xll.ohTrigger(RecalcTrigger,Trigger3M)),NA())</f>
        <v>9.3389560489676171E-3</v>
      </c>
      <c r="P684" s="44">
        <f>IFERROR(_xll.qlIndexFixing(ONIndex6M,I684,TRUE,_xll.ohTrigger(RecalcTrigger,Trigger6M)),NA())</f>
        <v>1.0521932198246375E-2</v>
      </c>
      <c r="Q684" s="183">
        <f>IFERROR(_xll.qlIndexFixing(ONIndex1Y,I684,TRUE,_xll.ohTrigger(RecalcTrigger,Trigger1Y)),NA())</f>
        <v>1.1681040309259316E-2</v>
      </c>
    </row>
    <row r="685" spans="2:17" x14ac:dyDescent="0.2">
      <c r="B685" s="39" t="s">
        <v>42</v>
      </c>
      <c r="D685" s="42">
        <f>_xll.qlCalendarAdvance(Calendar,$D684,B685,"f",FALSE)</f>
        <v>44243</v>
      </c>
      <c r="E685" s="177">
        <f>_xll.qlInterestRateIndexValueDate(IndexON,D685)</f>
        <v>44243</v>
      </c>
      <c r="F685" s="193">
        <f>IFERROR(_xll.qlIndexFixing(IndexON,D685,TRUE,_xll.ohTrigger(RecalcTrigger,TriggerON)),NA())</f>
        <v>8.1248517624210592E-3</v>
      </c>
      <c r="H685" s="42">
        <f>_xll.qlCalendarAdvance(Calendar,$H684,B685,"f",FALSE)</f>
        <v>44243</v>
      </c>
      <c r="I685" s="177">
        <f>_xll.qlInterestRateIndexValueDate(Index1M,$H685)</f>
        <v>44245</v>
      </c>
      <c r="J685" s="182">
        <f>IFERROR(_xll.qlIndexFixing(Index1M,$H685,TRUE,_xll.ohTrigger(RecalcTrigger,Trigger1M)),NA())</f>
        <v>8.3280624624539248E-3</v>
      </c>
      <c r="K685" s="44">
        <f>IFERROR(_xll.qlIndexFixing(Index3M,H685,TRUE,_xll.ohTrigger(RecalcTrigger,Trigger3M)),NA())</f>
        <v>9.7061316060420063E-3</v>
      </c>
      <c r="L685" s="44">
        <f>IFERROR(_xll.qlIndexFixing(Index6M,$H685,TRUE,_xll.ohTrigger(RecalcTrigger,Trigger6M)),NA())</f>
        <v>1.1220108049978748E-2</v>
      </c>
      <c r="M685" s="183">
        <f>IFERROR(_xll.qlIndexFixing(Index1Y,$H685,TRUE,_xll.ohTrigger(RecalcTrigger,Trigger1Y)),NA())</f>
        <v>1.3114444133412709E-2</v>
      </c>
      <c r="N685" s="182">
        <f>IFERROR(_xll.qlIndexFixing(ONIndex1M,I685,TRUE,_xll.ohTrigger(RecalcTrigger,Trigger1M)),NA())</f>
        <v>8.2533590955158331E-3</v>
      </c>
      <c r="O685" s="44">
        <f>IFERROR(_xll.qlIndexFixing(ONIndex3M,I685,TRUE,_xll.ohTrigger(RecalcTrigger,Trigger3M)),NA())</f>
        <v>9.3912096444181969E-3</v>
      </c>
      <c r="P685" s="44">
        <f>IFERROR(_xll.qlIndexFixing(ONIndex6M,I685,TRUE,_xll.ohTrigger(RecalcTrigger,Trigger6M)),NA())</f>
        <v>1.0570166802876813E-2</v>
      </c>
      <c r="Q685" s="183">
        <f>IFERROR(_xll.qlIndexFixing(ONIndex1Y,I685,TRUE,_xll.ohTrigger(RecalcTrigger,Trigger1Y)),NA())</f>
        <v>1.1729272272722469E-2</v>
      </c>
    </row>
    <row r="686" spans="2:17" x14ac:dyDescent="0.2">
      <c r="B686" s="39" t="s">
        <v>42</v>
      </c>
      <c r="D686" s="42">
        <f>_xll.qlCalendarAdvance(Calendar,$D685,B686,"f",FALSE)</f>
        <v>44250</v>
      </c>
      <c r="E686" s="177">
        <f>_xll.qlInterestRateIndexValueDate(IndexON,D686)</f>
        <v>44250</v>
      </c>
      <c r="F686" s="193">
        <f>IFERROR(_xll.qlIndexFixing(IndexON,D686,TRUE,_xll.ohTrigger(RecalcTrigger,TriggerON)),NA())</f>
        <v>8.1821043803476101E-3</v>
      </c>
      <c r="H686" s="42">
        <f>_xll.qlCalendarAdvance(Calendar,$H685,B686,"f",FALSE)</f>
        <v>44250</v>
      </c>
      <c r="I686" s="177">
        <f>_xll.qlInterestRateIndexValueDate(Index1M,$H686)</f>
        <v>44252</v>
      </c>
      <c r="J686" s="182">
        <f>IFERROR(_xll.qlIndexFixing(Index1M,$H686,TRUE,_xll.ohTrigger(RecalcTrigger,Trigger1M)),NA())</f>
        <v>8.3813045398151154E-3</v>
      </c>
      <c r="K686" s="44">
        <f>IFERROR(_xll.qlIndexFixing(Index3M,H686,TRUE,_xll.ohTrigger(RecalcTrigger,Trigger3M)),NA())</f>
        <v>9.7597889326822996E-3</v>
      </c>
      <c r="L686" s="44">
        <f>IFERROR(_xll.qlIndexFixing(Index6M,$H686,TRUE,_xll.ohTrigger(RecalcTrigger,Trigger6M)),NA())</f>
        <v>1.1271912869525818E-2</v>
      </c>
      <c r="M686" s="183">
        <f>IFERROR(_xll.qlIndexFixing(Index1Y,$H686,TRUE,_xll.ohTrigger(RecalcTrigger,Trigger1Y)),NA())</f>
        <v>1.3167721803001435E-2</v>
      </c>
      <c r="N686" s="182">
        <f>IFERROR(_xll.qlIndexFixing(ONIndex1M,I686,TRUE,_xll.ohTrigger(RecalcTrigger,Trigger1M)),NA())</f>
        <v>8.3064116331588167E-3</v>
      </c>
      <c r="O686" s="44">
        <f>IFERROR(_xll.qlIndexFixing(ONIndex3M,I686,TRUE,_xll.ohTrigger(RecalcTrigger,Trigger3M)),NA())</f>
        <v>9.4436418939203293E-3</v>
      </c>
      <c r="P686" s="44">
        <f>IFERROR(_xll.qlIndexFixing(ONIndex6M,I686,TRUE,_xll.ohTrigger(RecalcTrigger,Trigger6M)),NA())</f>
        <v>1.0618614396733506E-2</v>
      </c>
      <c r="Q686" s="183">
        <f>IFERROR(_xll.qlIndexFixing(ONIndex1Y,I686,TRUE,_xll.ohTrigger(RecalcTrigger,Trigger1Y)),NA())</f>
        <v>1.1777632119969184E-2</v>
      </c>
    </row>
    <row r="687" spans="2:17" x14ac:dyDescent="0.2">
      <c r="B687" s="39" t="s">
        <v>42</v>
      </c>
      <c r="D687" s="42">
        <f>_xll.qlCalendarAdvance(Calendar,$D686,B687,"f",FALSE)</f>
        <v>44257</v>
      </c>
      <c r="E687" s="177">
        <f>_xll.qlInterestRateIndexValueDate(IndexON,D687)</f>
        <v>44257</v>
      </c>
      <c r="F687" s="193">
        <f>IFERROR(_xll.qlIndexFixing(IndexON,D687,TRUE,_xll.ohTrigger(RecalcTrigger,TriggerON)),NA())</f>
        <v>8.2395149739866724E-3</v>
      </c>
      <c r="H687" s="42">
        <f>_xll.qlCalendarAdvance(Calendar,$H686,B687,"f",FALSE)</f>
        <v>44257</v>
      </c>
      <c r="I687" s="177">
        <f>_xll.qlInterestRateIndexValueDate(Index1M,$H687)</f>
        <v>44259</v>
      </c>
      <c r="J687" s="182">
        <f>IFERROR(_xll.qlIndexFixing(Index1M,$H687,TRUE,_xll.ohTrigger(RecalcTrigger,Trigger1M)),NA())</f>
        <v>8.4542757028114521E-3</v>
      </c>
      <c r="K687" s="44">
        <f>IFERROR(_xll.qlIndexFixing(Index3M,H687,TRUE,_xll.ohTrigger(RecalcTrigger,Trigger3M)),NA())</f>
        <v>9.8257085572898677E-3</v>
      </c>
      <c r="L687" s="44">
        <f>IFERROR(_xll.qlIndexFixing(Index6M,$H687,TRUE,_xll.ohTrigger(RecalcTrigger,Trigger6M)),NA())</f>
        <v>1.1343973664465113E-2</v>
      </c>
      <c r="M687" s="183">
        <f>IFERROR(_xll.qlIndexFixing(Index1Y,$H687,TRUE,_xll.ohTrigger(RecalcTrigger,Trigger1Y)),NA())</f>
        <v>1.3221134886082526E-2</v>
      </c>
      <c r="N687" s="182">
        <f>IFERROR(_xll.qlIndexFixing(ONIndex1M,I687,TRUE,_xll.ohTrigger(RecalcTrigger,Trigger1M)),NA())</f>
        <v>8.3595780030254474E-3</v>
      </c>
      <c r="O687" s="44">
        <f>IFERROR(_xll.qlIndexFixing(ONIndex3M,I687,TRUE,_xll.ohTrigger(RecalcTrigger,Trigger3M)),NA())</f>
        <v>9.4962557620625887E-3</v>
      </c>
      <c r="P687" s="44">
        <f>IFERROR(_xll.qlIndexFixing(ONIndex6M,I687,TRUE,_xll.ohTrigger(RecalcTrigger,Trigger6M)),NA())</f>
        <v>1.0667279098122151E-2</v>
      </c>
      <c r="Q687" s="183">
        <f>IFERROR(_xll.qlIndexFixing(ONIndex1Y,I687,TRUE,_xll.ohTrigger(RecalcTrigger,Trigger1Y)),NA())</f>
        <v>1.1826122661631189E-2</v>
      </c>
    </row>
    <row r="688" spans="2:17" x14ac:dyDescent="0.2">
      <c r="B688" s="39" t="s">
        <v>42</v>
      </c>
      <c r="D688" s="42">
        <f>_xll.qlCalendarAdvance(Calendar,$D687,B688,"f",FALSE)</f>
        <v>44264</v>
      </c>
      <c r="E688" s="177">
        <f>_xll.qlInterestRateIndexValueDate(IndexON,D688)</f>
        <v>44264</v>
      </c>
      <c r="F688" s="193">
        <f>IFERROR(_xll.qlIndexFixing(IndexON,D688,TRUE,_xll.ohTrigger(RecalcTrigger,TriggerON)),NA())</f>
        <v>8.2970853673192124E-3</v>
      </c>
      <c r="H688" s="42">
        <f>_xll.qlCalendarAdvance(Calendar,$H687,B688,"f",FALSE)</f>
        <v>44264</v>
      </c>
      <c r="I688" s="177">
        <f>_xll.qlInterestRateIndexValueDate(Index1M,$H688)</f>
        <v>44266</v>
      </c>
      <c r="J688" s="182">
        <f>IFERROR(_xll.qlIndexFixing(Index1M,$H688,TRUE,_xll.ohTrigger(RecalcTrigger,Trigger1M)),NA())</f>
        <v>8.5038681818630502E-3</v>
      </c>
      <c r="K688" s="44">
        <f>IFERROR(_xll.qlIndexFixing(Index3M,H688,TRUE,_xll.ohTrigger(RecalcTrigger,Trigger3M)),NA())</f>
        <v>9.8798179793841111E-3</v>
      </c>
      <c r="L688" s="44">
        <f>IFERROR(_xll.qlIndexFixing(Index6M,$H688,TRUE,_xll.ohTrigger(RecalcTrigger,Trigger6M)),NA())</f>
        <v>1.1396437613466185E-2</v>
      </c>
      <c r="M688" s="183">
        <f>IFERROR(_xll.qlIndexFixing(Index1Y,$H688,TRUE,_xll.ohTrigger(RecalcTrigger,Trigger1Y)),NA())</f>
        <v>1.3274678104252733E-2</v>
      </c>
      <c r="N688" s="182">
        <f>IFERROR(_xll.qlIndexFixing(ONIndex1M,I688,TRUE,_xll.ohTrigger(RecalcTrigger,Trigger1M)),NA())</f>
        <v>8.4128600912070084E-3</v>
      </c>
      <c r="O688" s="44">
        <f>IFERROR(_xll.qlIndexFixing(ONIndex3M,I688,TRUE,_xll.ohTrigger(RecalcTrigger,Trigger3M)),NA())</f>
        <v>9.5490542138332302E-3</v>
      </c>
      <c r="P688" s="44">
        <f>IFERROR(_xll.qlIndexFixing(ONIndex6M,I688,TRUE,_xll.ohTrigger(RecalcTrigger,Trigger6M)),NA())</f>
        <v>1.0716165025588253E-2</v>
      </c>
      <c r="Q688" s="183">
        <f>IFERROR(_xll.qlIndexFixing(ONIndex1Y,I688,TRUE,_xll.ohTrigger(RecalcTrigger,Trigger1Y)),NA())</f>
        <v>1.1874746708420147E-2</v>
      </c>
    </row>
    <row r="689" spans="2:17" x14ac:dyDescent="0.2">
      <c r="B689" s="39" t="s">
        <v>42</v>
      </c>
      <c r="D689" s="42">
        <f>_xll.qlCalendarAdvance(Calendar,$D688,B689,"f",FALSE)</f>
        <v>44271</v>
      </c>
      <c r="E689" s="177">
        <f>_xll.qlInterestRateIndexValueDate(IndexON,D689)</f>
        <v>44271</v>
      </c>
      <c r="F689" s="193">
        <f>IFERROR(_xll.qlIndexFixing(IndexON,D689,TRUE,_xll.ohTrigger(RecalcTrigger,TriggerON)),NA())</f>
        <v>8.3548173841663242E-3</v>
      </c>
      <c r="H689" s="42">
        <f>_xll.qlCalendarAdvance(Calendar,$H688,B689,"f",FALSE)</f>
        <v>44271</v>
      </c>
      <c r="I689" s="177">
        <f>_xll.qlInterestRateIndexValueDate(Index1M,$H689)</f>
        <v>44273</v>
      </c>
      <c r="J689" s="182">
        <f>IFERROR(_xll.qlIndexFixing(Index1M,$H689,TRUE,_xll.ohTrigger(RecalcTrigger,Trigger1M)),NA())</f>
        <v>8.5575061894560545E-3</v>
      </c>
      <c r="K689" s="44">
        <f>IFERROR(_xll.qlIndexFixing(Index3M,H689,TRUE,_xll.ohTrigger(RecalcTrigger,Trigger3M)),NA())</f>
        <v>9.9341337802246223E-3</v>
      </c>
      <c r="L689" s="44">
        <f>IFERROR(_xll.qlIndexFixing(Index6M,$H689,TRUE,_xll.ohTrigger(RecalcTrigger,Trigger6M)),NA())</f>
        <v>1.1449182013516307E-2</v>
      </c>
      <c r="M689" s="183">
        <f>IFERROR(_xll.qlIndexFixing(Index1Y,$H689,TRUE,_xll.ohTrigger(RecalcTrigger,Trigger1Y)),NA())</f>
        <v>1.3328346085651291E-2</v>
      </c>
      <c r="N689" s="182">
        <f>IFERROR(_xll.qlIndexFixing(ONIndex1M,I689,TRUE,_xll.ohTrigger(RecalcTrigger,Trigger1M)),NA())</f>
        <v>8.4662597837148468E-3</v>
      </c>
      <c r="O689" s="44">
        <f>IFERROR(_xll.qlIndexFixing(ONIndex3M,I689,TRUE,_xll.ohTrigger(RecalcTrigger,Trigger3M)),NA())</f>
        <v>9.6020402138208283E-3</v>
      </c>
      <c r="P689" s="44">
        <f>IFERROR(_xll.qlIndexFixing(ONIndex6M,I689,TRUE,_xll.ohTrigger(RecalcTrigger,Trigger6M)),NA())</f>
        <v>1.0765276297517445E-2</v>
      </c>
      <c r="Q689" s="183">
        <f>IFERROR(_xll.qlIndexFixing(ONIndex1Y,I689,TRUE,_xll.ohTrigger(RecalcTrigger,Trigger1Y)),NA())</f>
        <v>1.1923507070967787E-2</v>
      </c>
    </row>
    <row r="690" spans="2:17" x14ac:dyDescent="0.2">
      <c r="B690" s="39" t="s">
        <v>42</v>
      </c>
      <c r="D690" s="42">
        <f>_xll.qlCalendarAdvance(Calendar,$D689,B690,"f",FALSE)</f>
        <v>44278</v>
      </c>
      <c r="E690" s="177">
        <f>_xll.qlInterestRateIndexValueDate(IndexON,D690)</f>
        <v>44278</v>
      </c>
      <c r="F690" s="193">
        <f>IFERROR(_xll.qlIndexFixing(IndexON,D690,TRUE,_xll.ohTrigger(RecalcTrigger,TriggerON)),NA())</f>
        <v>8.4127128485089742E-3</v>
      </c>
      <c r="H690" s="42">
        <f>_xll.qlCalendarAdvance(Calendar,$H689,B690,"f",FALSE)</f>
        <v>44278</v>
      </c>
      <c r="I690" s="177">
        <f>_xll.qlInterestRateIndexValueDate(Index1M,$H690)</f>
        <v>44280</v>
      </c>
      <c r="J690" s="182">
        <f>IFERROR(_xll.qlIndexFixing(Index1M,$H690,TRUE,_xll.ohTrigger(RecalcTrigger,Trigger1M)),NA())</f>
        <v>8.6112671247395856E-3</v>
      </c>
      <c r="K690" s="44">
        <f>IFERROR(_xll.qlIndexFixing(Index3M,H690,TRUE,_xll.ohTrigger(RecalcTrigger,Trigger3M)),NA())</f>
        <v>9.9886589405713856E-3</v>
      </c>
      <c r="L690" s="44">
        <f>IFERROR(_xll.qlIndexFixing(Index6M,$H690,TRUE,_xll.ohTrigger(RecalcTrigger,Trigger6M)),NA())</f>
        <v>1.1502211029966986E-2</v>
      </c>
      <c r="M690" s="183">
        <f>IFERROR(_xll.qlIndexFixing(Index1Y,$H690,TRUE,_xll.ohTrigger(RecalcTrigger,Trigger1Y)),NA())</f>
        <v>1.3382133364930137E-2</v>
      </c>
      <c r="N690" s="182">
        <f>IFERROR(_xll.qlIndexFixing(ONIndex1M,I690,TRUE,_xll.ohTrigger(RecalcTrigger,Trigger1M)),NA())</f>
        <v>8.5197789668001178E-3</v>
      </c>
      <c r="O690" s="44">
        <f>IFERROR(_xll.qlIndexFixing(ONIndex3M,I690,TRUE,_xll.ohTrigger(RecalcTrigger,Trigger3M)),NA())</f>
        <v>9.655216727093574E-3</v>
      </c>
      <c r="P690" s="44">
        <f>IFERROR(_xll.qlIndexFixing(ONIndex6M,I690,TRUE,_xll.ohTrigger(RecalcTrigger,Trigger6M)),NA())</f>
        <v>1.0814617032055551E-2</v>
      </c>
      <c r="Q690" s="183">
        <f>IFERROR(_xll.qlIndexFixing(ONIndex1Y,I690,TRUE,_xll.ohTrigger(RecalcTrigger,Trigger1Y)),NA())</f>
        <v>1.1972406560065707E-2</v>
      </c>
    </row>
    <row r="691" spans="2:17" x14ac:dyDescent="0.2">
      <c r="B691" s="39" t="s">
        <v>42</v>
      </c>
      <c r="D691" s="42">
        <f>_xll.qlCalendarAdvance(Calendar,$D690,B691,"f",FALSE)</f>
        <v>44285</v>
      </c>
      <c r="E691" s="177">
        <f>_xll.qlInterestRateIndexValueDate(IndexON,D691)</f>
        <v>44285</v>
      </c>
      <c r="F691" s="193">
        <f>IFERROR(_xll.qlIndexFixing(IndexON,D691,TRUE,_xll.ohTrigger(RecalcTrigger,TriggerON)),NA())</f>
        <v>8.4707735841682563E-3</v>
      </c>
      <c r="H691" s="42">
        <f>_xll.qlCalendarAdvance(Calendar,$H690,B691,"f",FALSE)</f>
        <v>44285</v>
      </c>
      <c r="I691" s="177">
        <f>_xll.qlInterestRateIndexValueDate(Index1M,$H691)</f>
        <v>44287</v>
      </c>
      <c r="J691" s="182">
        <f>IFERROR(_xll.qlIndexFixing(Index1M,$H691,TRUE,_xll.ohTrigger(RecalcTrigger,Trigger1M)),NA())</f>
        <v>8.6651528769748909E-3</v>
      </c>
      <c r="K691" s="44">
        <f>IFERROR(_xll.qlIndexFixing(Index3M,H691,TRUE,_xll.ohTrigger(RecalcTrigger,Trigger3M)),NA())</f>
        <v>1.0039306294230494E-2</v>
      </c>
      <c r="L691" s="44">
        <f>IFERROR(_xll.qlIndexFixing(Index6M,$H691,TRUE,_xll.ohTrigger(RecalcTrigger,Trigger6M)),NA())</f>
        <v>1.1543251395984701E-2</v>
      </c>
      <c r="M691" s="183">
        <f>IFERROR(_xll.qlIndexFixing(Index1Y,$H691,TRUE,_xll.ohTrigger(RecalcTrigger,Trigger1Y)),NA())</f>
        <v>1.3436034383221492E-2</v>
      </c>
      <c r="N691" s="182">
        <f>IFERROR(_xll.qlIndexFixing(ONIndex1M,I691,TRUE,_xll.ohTrigger(RecalcTrigger,Trigger1M)),NA())</f>
        <v>8.5887679585194832E-3</v>
      </c>
      <c r="O691" s="44">
        <f>IFERROR(_xll.qlIndexFixing(ONIndex3M,I691,TRUE,_xll.ohTrigger(RecalcTrigger,Trigger3M)),NA())</f>
        <v>9.7238712387692772E-3</v>
      </c>
      <c r="P691" s="44">
        <f>IFERROR(_xll.qlIndexFixing(ONIndex6M,I691,TRUE,_xll.ohTrigger(RecalcTrigger,Trigger6M)),NA())</f>
        <v>1.0878398917029131E-2</v>
      </c>
      <c r="Q691" s="183">
        <f>IFERROR(_xll.qlIndexFixing(ONIndex1Y,I691,TRUE,_xll.ohTrigger(RecalcTrigger,Trigger1Y)),NA())</f>
        <v>1.2035486285908448E-2</v>
      </c>
    </row>
    <row r="692" spans="2:17" x14ac:dyDescent="0.2">
      <c r="B692" s="39" t="s">
        <v>42</v>
      </c>
      <c r="D692" s="42">
        <f>_xll.qlCalendarAdvance(Calendar,$D691,B692,"f",FALSE)</f>
        <v>44292</v>
      </c>
      <c r="E692" s="177">
        <f>_xll.qlInterestRateIndexValueDate(IndexON,D692)</f>
        <v>44292</v>
      </c>
      <c r="F692" s="193">
        <f>IFERROR(_xll.qlIndexFixing(IndexON,D692,TRUE,_xll.ohTrigger(RecalcTrigger,TriggerON)),NA())</f>
        <v>8.529001415125137E-3</v>
      </c>
      <c r="H692" s="42">
        <f>_xll.qlCalendarAdvance(Calendar,$H691,B692,"f",FALSE)</f>
        <v>44292</v>
      </c>
      <c r="I692" s="177">
        <f>_xll.qlInterestRateIndexValueDate(Index1M,$H692)</f>
        <v>44294</v>
      </c>
      <c r="J692" s="182">
        <f>IFERROR(_xll.qlIndexFixing(Index1M,$H692,TRUE,_xll.ohTrigger(RecalcTrigger,Trigger1M)),NA())</f>
        <v>8.7191653354556919E-3</v>
      </c>
      <c r="K692" s="44">
        <f>IFERROR(_xll.qlIndexFixing(Index3M,H692,TRUE,_xll.ohTrigger(RecalcTrigger,Trigger3M)),NA())</f>
        <v>1.0094241640450656E-2</v>
      </c>
      <c r="L692" s="44">
        <f>IFERROR(_xll.qlIndexFixing(Index6M,$H692,TRUE,_xll.ohTrigger(RecalcTrigger,Trigger6M)),NA())</f>
        <v>1.159678996363824E-2</v>
      </c>
      <c r="M692" s="183">
        <f>IFERROR(_xll.qlIndexFixing(Index1Y,$H692,TRUE,_xll.ohTrigger(RecalcTrigger,Trigger1Y)),NA())</f>
        <v>1.3490043488106548E-2</v>
      </c>
      <c r="N692" s="182">
        <f>IFERROR(_xll.qlIndexFixing(ONIndex1M,I692,TRUE,_xll.ohTrigger(RecalcTrigger,Trigger1M)),NA())</f>
        <v>8.6271833493078987E-3</v>
      </c>
      <c r="O692" s="44">
        <f>IFERROR(_xll.qlIndexFixing(ONIndex3M,I692,TRUE,_xll.ohTrigger(RecalcTrigger,Trigger3M)),NA())</f>
        <v>9.7621531520886151E-3</v>
      </c>
      <c r="P692" s="44">
        <f>IFERROR(_xll.qlIndexFixing(ONIndex6M,I692,TRUE,_xll.ohTrigger(RecalcTrigger,Trigger6M)),NA())</f>
        <v>1.0914003362980651E-2</v>
      </c>
      <c r="Q692" s="183">
        <f>IFERROR(_xll.qlIndexFixing(ONIndex1Y,I692,TRUE,_xll.ohTrigger(RecalcTrigger,Trigger1Y)),NA())</f>
        <v>1.2070634160679106E-2</v>
      </c>
    </row>
    <row r="693" spans="2:17" x14ac:dyDescent="0.2">
      <c r="B693" s="39" t="s">
        <v>42</v>
      </c>
      <c r="D693" s="42">
        <f>_xll.qlCalendarAdvance(Calendar,$D692,B693,"f",FALSE)</f>
        <v>44299</v>
      </c>
      <c r="E693" s="177">
        <f>_xll.qlInterestRateIndexValueDate(IndexON,D693)</f>
        <v>44299</v>
      </c>
      <c r="F693" s="193">
        <f>IFERROR(_xll.qlIndexFixing(IndexON,D693,TRUE,_xll.ohTrigger(RecalcTrigger,TriggerON)),NA())</f>
        <v>8.5873981651207743E-3</v>
      </c>
      <c r="H693" s="42">
        <f>_xll.qlCalendarAdvance(Calendar,$H692,B693,"f",FALSE)</f>
        <v>44299</v>
      </c>
      <c r="I693" s="177">
        <f>_xll.qlInterestRateIndexValueDate(Index1M,$H693)</f>
        <v>44301</v>
      </c>
      <c r="J693" s="182">
        <f>IFERROR(_xll.qlIndexFixing(Index1M,$H693,TRUE,_xll.ohTrigger(RecalcTrigger,Trigger1M)),NA())</f>
        <v>8.7733063895206742E-3</v>
      </c>
      <c r="K693" s="44">
        <f>IFERROR(_xll.qlIndexFixing(Index3M,H693,TRUE,_xll.ohTrigger(RecalcTrigger,Trigger3M)),NA())</f>
        <v>1.0149395062178362E-2</v>
      </c>
      <c r="L693" s="44">
        <f>IFERROR(_xll.qlIndexFixing(Index6M,$H693,TRUE,_xll.ohTrigger(RecalcTrigger,Trigger6M)),NA())</f>
        <v>1.1650624701549496E-2</v>
      </c>
      <c r="M693" s="183">
        <f>IFERROR(_xll.qlIndexFixing(Index1Y,$H693,TRUE,_xll.ohTrigger(RecalcTrigger,Trigger1Y)),NA())</f>
        <v>1.3560966675310527E-2</v>
      </c>
      <c r="N693" s="182">
        <f>IFERROR(_xll.qlIndexFixing(ONIndex1M,I693,TRUE,_xll.ohTrigger(RecalcTrigger,Trigger1M)),NA())</f>
        <v>8.6810723209929108E-3</v>
      </c>
      <c r="O693" s="44">
        <f>IFERROR(_xll.qlIndexFixing(ONIndex3M,I693,TRUE,_xll.ohTrigger(RecalcTrigger,Trigger3M)),NA())</f>
        <v>9.8159189936275482E-3</v>
      </c>
      <c r="P693" s="44">
        <f>IFERROR(_xll.qlIndexFixing(ONIndex6M,I693,TRUE,_xll.ohTrigger(RecalcTrigger,Trigger6M)),NA())</f>
        <v>1.096405719613891E-2</v>
      </c>
      <c r="Q693" s="183">
        <f>IFERROR(_xll.qlIndexFixing(ONIndex1Y,I693,TRUE,_xll.ohTrigger(RecalcTrigger,Trigger1Y)),NA())</f>
        <v>1.2119967893617911E-2</v>
      </c>
    </row>
    <row r="694" spans="2:17" x14ac:dyDescent="0.2">
      <c r="B694" s="39" t="s">
        <v>42</v>
      </c>
      <c r="D694" s="42">
        <f>_xll.qlCalendarAdvance(Calendar,$D693,B694,"f",FALSE)</f>
        <v>44306</v>
      </c>
      <c r="E694" s="177">
        <f>_xll.qlInterestRateIndexValueDate(IndexON,D694)</f>
        <v>44306</v>
      </c>
      <c r="F694" s="193">
        <f>IFERROR(_xll.qlIndexFixing(IndexON,D694,TRUE,_xll.ohTrigger(RecalcTrigger,TriggerON)),NA())</f>
        <v>8.6459656582160704E-3</v>
      </c>
      <c r="H694" s="42">
        <f>_xll.qlCalendarAdvance(Calendar,$H693,B694,"f",FALSE)</f>
        <v>44306</v>
      </c>
      <c r="I694" s="177">
        <f>_xll.qlInterestRateIndexValueDate(Index1M,$H694)</f>
        <v>44308</v>
      </c>
      <c r="J694" s="182">
        <f>IFERROR(_xll.qlIndexFixing(Index1M,$H694,TRUE,_xll.ohTrigger(RecalcTrigger,Trigger1M)),NA())</f>
        <v>8.8275779285509892E-3</v>
      </c>
      <c r="K694" s="44">
        <f>IFERROR(_xll.qlIndexFixing(Index3M,H694,TRUE,_xll.ohTrigger(RecalcTrigger,Trigger3M)),NA())</f>
        <v>1.020476954077997E-2</v>
      </c>
      <c r="L694" s="44">
        <f>IFERROR(_xll.qlIndexFixing(Index6M,$H694,TRUE,_xll.ohTrigger(RecalcTrigger,Trigger6M)),NA())</f>
        <v>1.1704759776478085E-2</v>
      </c>
      <c r="M694" s="183">
        <f>IFERROR(_xll.qlIndexFixing(Index1Y,$H694,TRUE,_xll.ohTrigger(RecalcTrigger,Trigger1Y)),NA())</f>
        <v>1.3598362880041242E-2</v>
      </c>
      <c r="N694" s="182">
        <f>IFERROR(_xll.qlIndexFixing(ONIndex1M,I694,TRUE,_xll.ohTrigger(RecalcTrigger,Trigger1M)),NA())</f>
        <v>8.7350883278602964E-3</v>
      </c>
      <c r="O694" s="44">
        <f>IFERROR(_xll.qlIndexFixing(ONIndex3M,I694,TRUE,_xll.ohTrigger(RecalcTrigger,Trigger3M)),NA())</f>
        <v>9.8698872074454158E-3</v>
      </c>
      <c r="P694" s="44">
        <f>IFERROR(_xll.qlIndexFixing(ONIndex6M,I694,TRUE,_xll.ohTrigger(RecalcTrigger,Trigger6M)),NA())</f>
        <v>1.1014356965528549E-2</v>
      </c>
      <c r="Q694" s="183">
        <f>IFERROR(_xll.qlIndexFixing(ONIndex1Y,I694,TRUE,_xll.ohTrigger(RecalcTrigger,Trigger1Y)),NA())</f>
        <v>1.2169451995953651E-2</v>
      </c>
    </row>
    <row r="695" spans="2:17" x14ac:dyDescent="0.2">
      <c r="B695" s="39" t="s">
        <v>42</v>
      </c>
      <c r="D695" s="42">
        <f>_xll.qlCalendarAdvance(Calendar,$D694,B695,"f",FALSE)</f>
        <v>44313</v>
      </c>
      <c r="E695" s="177">
        <f>_xll.qlInterestRateIndexValueDate(IndexON,D695)</f>
        <v>44313</v>
      </c>
      <c r="F695" s="193">
        <f>IFERROR(_xll.qlIndexFixing(IndexON,D695,TRUE,_xll.ohTrigger(RecalcTrigger,TriggerON)),NA())</f>
        <v>8.7047057183120558E-3</v>
      </c>
      <c r="H695" s="42">
        <f>_xll.qlCalendarAdvance(Calendar,$H694,B695,"f",FALSE)</f>
        <v>44313</v>
      </c>
      <c r="I695" s="177">
        <f>_xll.qlInterestRateIndexValueDate(Index1M,$H695)</f>
        <v>44315</v>
      </c>
      <c r="J695" s="182">
        <f>IFERROR(_xll.qlIndexFixing(Index1M,$H695,TRUE,_xll.ohTrigger(RecalcTrigger,Trigger1M)),NA())</f>
        <v>8.8819818419677565E-3</v>
      </c>
      <c r="K695" s="44">
        <f>IFERROR(_xll.qlIndexFixing(Index3M,H695,TRUE,_xll.ohTrigger(RecalcTrigger,Trigger3M)),NA())</f>
        <v>1.0260368057822126E-2</v>
      </c>
      <c r="L695" s="44">
        <f>IFERROR(_xll.qlIndexFixing(Index6M,$H695,TRUE,_xll.ohTrigger(RecalcTrigger,Trigger6M)),NA())</f>
        <v>1.1759199355771129E-2</v>
      </c>
      <c r="M695" s="183">
        <f>IFERROR(_xll.qlIndexFixing(Index1Y,$H695,TRUE,_xll.ohTrigger(RecalcTrigger,Trigger1Y)),NA())</f>
        <v>1.3652661394219105E-2</v>
      </c>
      <c r="N695" s="182">
        <f>IFERROR(_xll.qlIndexFixing(ONIndex1M,I695,TRUE,_xll.ohTrigger(RecalcTrigger,Trigger1M)),NA())</f>
        <v>8.7892332560013386E-3</v>
      </c>
      <c r="O695" s="44">
        <f>IFERROR(_xll.qlIndexFixing(ONIndex3M,I695,TRUE,_xll.ohTrigger(RecalcTrigger,Trigger3M)),NA())</f>
        <v>9.924060758530473E-3</v>
      </c>
      <c r="P695" s="44">
        <f>IFERROR(_xll.qlIndexFixing(ONIndex6M,I695,TRUE,_xll.ohTrigger(RecalcTrigger,Trigger6M)),NA())</f>
        <v>1.1064906789695073E-2</v>
      </c>
      <c r="Q695" s="183">
        <f>IFERROR(_xll.qlIndexFixing(ONIndex1Y,I695,TRUE,_xll.ohTrigger(RecalcTrigger,Trigger1Y)),NA())</f>
        <v>1.2219089278318052E-2</v>
      </c>
    </row>
    <row r="696" spans="2:17" x14ac:dyDescent="0.2">
      <c r="B696" s="39" t="s">
        <v>42</v>
      </c>
      <c r="D696" s="42">
        <f>_xll.qlCalendarAdvance(Calendar,$D695,B696,"f",FALSE)</f>
        <v>44320</v>
      </c>
      <c r="E696" s="177">
        <f>_xll.qlInterestRateIndexValueDate(IndexON,D696)</f>
        <v>44320</v>
      </c>
      <c r="F696" s="193">
        <f>IFERROR(_xll.qlIndexFixing(IndexON,D696,TRUE,_xll.ohTrigger(RecalcTrigger,TriggerON)),NA())</f>
        <v>8.7636201692298243E-3</v>
      </c>
      <c r="H696" s="42">
        <f>_xll.qlCalendarAdvance(Calendar,$H695,B696,"f",FALSE)</f>
        <v>44320</v>
      </c>
      <c r="I696" s="177">
        <f>_xll.qlInterestRateIndexValueDate(Index1M,$H696)</f>
        <v>44322</v>
      </c>
      <c r="J696" s="182">
        <f>IFERROR(_xll.qlIndexFixing(Index1M,$H696,TRUE,_xll.ohTrigger(RecalcTrigger,Trigger1M)),NA())</f>
        <v>8.9365200192295657E-3</v>
      </c>
      <c r="K696" s="44">
        <f>IFERROR(_xll.qlIndexFixing(Index3M,H696,TRUE,_xll.ohTrigger(RecalcTrigger,Trigger3M)),NA())</f>
        <v>1.0320373400109278E-2</v>
      </c>
      <c r="L696" s="44">
        <f>IFERROR(_xll.qlIndexFixing(Index6M,$H696,TRUE,_xll.ohTrigger(RecalcTrigger,Trigger6M)),NA())</f>
        <v>1.1826595406085093E-2</v>
      </c>
      <c r="M696" s="183">
        <f>IFERROR(_xll.qlIndexFixing(Index1Y,$H696,TRUE,_xll.ohTrigger(RecalcTrigger,Trigger1Y)),NA())</f>
        <v>1.3707044449186022E-2</v>
      </c>
      <c r="N696" s="182">
        <f>IFERROR(_xll.qlIndexFixing(ONIndex1M,I696,TRUE,_xll.ohTrigger(RecalcTrigger,Trigger1M)),NA())</f>
        <v>8.8435089915872567E-3</v>
      </c>
      <c r="O696" s="44">
        <f>IFERROR(_xll.qlIndexFixing(ONIndex3M,I696,TRUE,_xll.ohTrigger(RecalcTrigger,Trigger3M)),NA())</f>
        <v>9.9784426115512304E-3</v>
      </c>
      <c r="P696" s="44">
        <f>IFERROR(_xll.qlIndexFixing(ONIndex6M,I696,TRUE,_xll.ohTrigger(RecalcTrigger,Trigger6M)),NA())</f>
        <v>1.1115710786784305E-2</v>
      </c>
      <c r="Q696" s="183">
        <f>IFERROR(_xll.qlIndexFixing(ONIndex1Y,I696,TRUE,_xll.ohTrigger(RecalcTrigger,Trigger1Y)),NA())</f>
        <v>1.2268882551502713E-2</v>
      </c>
    </row>
    <row r="697" spans="2:17" x14ac:dyDescent="0.2">
      <c r="B697" s="39" t="s">
        <v>42</v>
      </c>
      <c r="D697" s="42">
        <f>_xll.qlCalendarAdvance(Calendar,$D696,B697,"f",FALSE)</f>
        <v>44327</v>
      </c>
      <c r="E697" s="177">
        <f>_xll.qlInterestRateIndexValueDate(IndexON,D697)</f>
        <v>44327</v>
      </c>
      <c r="F697" s="193">
        <f>IFERROR(_xll.qlIndexFixing(IndexON,D697,TRUE,_xll.ohTrigger(RecalcTrigger,TriggerON)),NA())</f>
        <v>8.8227108349503425E-3</v>
      </c>
      <c r="H697" s="42">
        <f>_xll.qlCalendarAdvance(Calendar,$H696,B697,"f",FALSE)</f>
        <v>44327</v>
      </c>
      <c r="I697" s="177">
        <f>_xll.qlInterestRateIndexValueDate(Index1M,$H697)</f>
        <v>44329</v>
      </c>
      <c r="J697" s="182">
        <f>IFERROR(_xll.qlIndexFixing(Index1M,$H697,TRUE,_xll.ohTrigger(RecalcTrigger,Trigger1M)),NA())</f>
        <v>8.9911943498399705E-3</v>
      </c>
      <c r="K697" s="44">
        <f>IFERROR(_xll.qlIndexFixing(Index3M,H697,TRUE,_xll.ohTrigger(RecalcTrigger,Trigger3M)),NA())</f>
        <v>1.0376447555180702E-2</v>
      </c>
      <c r="L697" s="44">
        <f>IFERROR(_xll.qlIndexFixing(Index6M,$H697,TRUE,_xll.ohTrigger(RecalcTrigger,Trigger6M)),NA())</f>
        <v>1.1881733416303782E-2</v>
      </c>
      <c r="M697" s="183">
        <f>IFERROR(_xll.qlIndexFixing(Index1Y,$H697,TRUE,_xll.ohTrigger(RecalcTrigger,Trigger1Y)),NA())</f>
        <v>1.3761505924304187E-2</v>
      </c>
      <c r="N697" s="182">
        <f>IFERROR(_xll.qlIndexFixing(ONIndex1M,I697,TRUE,_xll.ohTrigger(RecalcTrigger,Trigger1M)),NA())</f>
        <v>8.8979174207892697E-3</v>
      </c>
      <c r="O697" s="44">
        <f>IFERROR(_xll.qlIndexFixing(ONIndex3M,I697,TRUE,_xll.ohTrigger(RecalcTrigger,Trigger3M)),NA())</f>
        <v>1.0033035731416007E-2</v>
      </c>
      <c r="P697" s="44">
        <f>IFERROR(_xll.qlIndexFixing(ONIndex6M,I697,TRUE,_xll.ohTrigger(RecalcTrigger,Trigger6M)),NA())</f>
        <v>1.1166773075501624E-2</v>
      </c>
      <c r="Q697" s="183">
        <f>IFERROR(_xll.qlIndexFixing(ONIndex1Y,I697,TRUE,_xll.ohTrigger(RecalcTrigger,Trigger1Y)),NA())</f>
        <v>1.2318834626139363E-2</v>
      </c>
    </row>
    <row r="698" spans="2:17" x14ac:dyDescent="0.2">
      <c r="B698" s="39" t="s">
        <v>42</v>
      </c>
      <c r="D698" s="42">
        <f>_xll.qlCalendarAdvance(Calendar,$D697,B698,"f",FALSE)</f>
        <v>44334</v>
      </c>
      <c r="E698" s="177">
        <f>_xll.qlInterestRateIndexValueDate(IndexON,D698)</f>
        <v>44334</v>
      </c>
      <c r="F698" s="193">
        <f>IFERROR(_xll.qlIndexFixing(IndexON,D698,TRUE,_xll.ohTrigger(RecalcTrigger,TriggerON)),NA())</f>
        <v>8.8819795392947043E-3</v>
      </c>
      <c r="H698" s="42">
        <f>_xll.qlCalendarAdvance(Calendar,$H697,B698,"f",FALSE)</f>
        <v>44334</v>
      </c>
      <c r="I698" s="177">
        <f>_xll.qlInterestRateIndexValueDate(Index1M,$H698)</f>
        <v>44336</v>
      </c>
      <c r="J698" s="182">
        <f>IFERROR(_xll.qlIndexFixing(Index1M,$H698,TRUE,_xll.ohTrigger(RecalcTrigger,Trigger1M)),NA())</f>
        <v>9.0460067233399943E-3</v>
      </c>
      <c r="K698" s="44">
        <f>IFERROR(_xll.qlIndexFixing(Index3M,H698,TRUE,_xll.ohTrigger(RecalcTrigger,Trigger3M)),NA())</f>
        <v>1.0432754923125488E-2</v>
      </c>
      <c r="L698" s="44">
        <f>IFERROR(_xll.qlIndexFixing(Index6M,$H698,TRUE,_xll.ohTrigger(RecalcTrigger,Trigger6M)),NA())</f>
        <v>1.193718938697055E-2</v>
      </c>
      <c r="M698" s="183">
        <f>IFERROR(_xll.qlIndexFixing(Index1Y,$H698,TRUE,_xll.ohTrigger(RecalcTrigger,Trigger1Y)),NA())</f>
        <v>1.3816039605201899E-2</v>
      </c>
      <c r="N698" s="182">
        <f>IFERROR(_xll.qlIndexFixing(ONIndex1M,I698,TRUE,_xll.ohTrigger(RecalcTrigger,Trigger1M)),NA())</f>
        <v>8.952460429698661E-3</v>
      </c>
      <c r="O698" s="44">
        <f>IFERROR(_xll.qlIndexFixing(ONIndex3M,I698,TRUE,_xll.ohTrigger(RecalcTrigger,Trigger3M)),NA())</f>
        <v>1.0087843082953185E-2</v>
      </c>
      <c r="P698" s="44">
        <f>IFERROR(_xll.qlIndexFixing(ONIndex6M,I698,TRUE,_xll.ohTrigger(RecalcTrigger,Trigger6M)),NA())</f>
        <v>1.1218097773992852E-2</v>
      </c>
      <c r="Q698" s="183">
        <f>IFERROR(_xll.qlIndexFixing(ONIndex1Y,I698,TRUE,_xll.ohTrigger(RecalcTrigger,Trigger1Y)),NA())</f>
        <v>1.2368948313099537E-2</v>
      </c>
    </row>
    <row r="699" spans="2:17" x14ac:dyDescent="0.2">
      <c r="B699" s="39" t="s">
        <v>42</v>
      </c>
      <c r="D699" s="42">
        <f>_xll.qlCalendarAdvance(Calendar,$D698,B699,"f",FALSE)</f>
        <v>44341</v>
      </c>
      <c r="E699" s="177">
        <f>_xll.qlInterestRateIndexValueDate(IndexON,D699)</f>
        <v>44341</v>
      </c>
      <c r="F699" s="193">
        <f>IFERROR(_xll.qlIndexFixing(IndexON,D699,TRUE,_xll.ohTrigger(RecalcTrigger,TriggerON)),NA())</f>
        <v>8.9414281063238121E-3</v>
      </c>
      <c r="H699" s="42">
        <f>_xll.qlCalendarAdvance(Calendar,$H698,B699,"f",FALSE)</f>
        <v>44341</v>
      </c>
      <c r="I699" s="177">
        <f>_xll.qlInterestRateIndexValueDate(Index1M,$H699)</f>
        <v>44343</v>
      </c>
      <c r="J699" s="182">
        <f>IFERROR(_xll.qlIndexFixing(Index1M,$H699,TRUE,_xll.ohTrigger(RecalcTrigger,Trigger1M)),NA())</f>
        <v>9.1009590293181231E-3</v>
      </c>
      <c r="K699" s="44">
        <f>IFERROR(_xll.qlIndexFixing(Index3M,H699,TRUE,_xll.ohTrigger(RecalcTrigger,Trigger3M)),NA())</f>
        <v>1.0489298486552577E-2</v>
      </c>
      <c r="L699" s="44">
        <f>IFERROR(_xll.qlIndexFixing(Index6M,$H699,TRUE,_xll.ohTrigger(RecalcTrigger,Trigger6M)),NA())</f>
        <v>1.1992967488840319E-2</v>
      </c>
      <c r="M699" s="183">
        <f>IFERROR(_xll.qlIndexFixing(Index1Y,$H699,TRUE,_xll.ohTrigger(RecalcTrigger,Trigger1Y)),NA())</f>
        <v>1.3870639183741805E-2</v>
      </c>
      <c r="N699" s="182">
        <f>IFERROR(_xll.qlIndexFixing(ONIndex1M,I699,TRUE,_xll.ohTrigger(RecalcTrigger,Trigger1M)),NA())</f>
        <v>9.0071399045665856E-3</v>
      </c>
      <c r="O699" s="44">
        <f>IFERROR(_xll.qlIndexFixing(ONIndex3M,I699,TRUE,_xll.ohTrigger(RecalcTrigger,Trigger3M)),NA())</f>
        <v>1.0142867630911212E-2</v>
      </c>
      <c r="P699" s="44">
        <f>IFERROR(_xll.qlIndexFixing(ONIndex6M,I699,TRUE,_xll.ohTrigger(RecalcTrigger,Trigger6M)),NA())</f>
        <v>1.126968900072356E-2</v>
      </c>
      <c r="Q699" s="183">
        <f>IFERROR(_xll.qlIndexFixing(ONIndex1Y,I699,TRUE,_xll.ohTrigger(RecalcTrigger,Trigger1Y)),NA())</f>
        <v>1.2419226422935026E-2</v>
      </c>
    </row>
    <row r="700" spans="2:17" x14ac:dyDescent="0.2">
      <c r="B700" s="39" t="s">
        <v>42</v>
      </c>
      <c r="D700" s="42">
        <f>_xll.qlCalendarAdvance(Calendar,$D699,B700,"f",FALSE)</f>
        <v>44348</v>
      </c>
      <c r="E700" s="177">
        <f>_xll.qlInterestRateIndexValueDate(IndexON,D700)</f>
        <v>44348</v>
      </c>
      <c r="F700" s="193">
        <f>IFERROR(_xll.qlIndexFixing(IndexON,D700,TRUE,_xll.ohTrigger(RecalcTrigger,TriggerON)),NA())</f>
        <v>9.0010583597788241E-3</v>
      </c>
      <c r="H700" s="42">
        <f>_xll.qlCalendarAdvance(Calendar,$H699,B700,"f",FALSE)</f>
        <v>44348</v>
      </c>
      <c r="I700" s="177">
        <f>_xll.qlInterestRateIndexValueDate(Index1M,$H700)</f>
        <v>44350</v>
      </c>
      <c r="J700" s="182">
        <f>IFERROR(_xll.qlIndexFixing(Index1M,$H700,TRUE,_xll.ohTrigger(RecalcTrigger,Trigger1M)),NA())</f>
        <v>9.1560531574028103E-3</v>
      </c>
      <c r="K700" s="44">
        <f>IFERROR(_xll.qlIndexFixing(Index3M,H700,TRUE,_xll.ohTrigger(RecalcTrigger,Trigger3M)),NA())</f>
        <v>1.0546081228279439E-2</v>
      </c>
      <c r="L700" s="44">
        <f>IFERROR(_xll.qlIndexFixing(Index6M,$H700,TRUE,_xll.ohTrigger(RecalcTrigger,Trigger6M)),NA())</f>
        <v>1.2036110716891871E-2</v>
      </c>
      <c r="M700" s="183">
        <f>IFERROR(_xll.qlIndexFixing(Index1Y,$H700,TRUE,_xll.ohTrigger(RecalcTrigger,Trigger1Y)),NA())</f>
        <v>1.3925298257992862E-2</v>
      </c>
      <c r="N700" s="182">
        <f>IFERROR(_xll.qlIndexFixing(ONIndex1M,I700,TRUE,_xll.ohTrigger(RecalcTrigger,Trigger1M)),NA())</f>
        <v>9.061957731564263E-3</v>
      </c>
      <c r="O700" s="44">
        <f>IFERROR(_xll.qlIndexFixing(ONIndex3M,I700,TRUE,_xll.ohTrigger(RecalcTrigger,Trigger3M)),NA())</f>
        <v>1.0198112340198406E-2</v>
      </c>
      <c r="P700" s="44">
        <f>IFERROR(_xll.qlIndexFixing(ONIndex6M,I700,TRUE,_xll.ohTrigger(RecalcTrigger,Trigger6M)),NA())</f>
        <v>1.132155087423925E-2</v>
      </c>
      <c r="Q700" s="183">
        <f>IFERROR(_xll.qlIndexFixing(ONIndex1Y,I700,TRUE,_xll.ohTrigger(RecalcTrigger,Trigger1Y)),NA())</f>
        <v>1.2469671766517365E-2</v>
      </c>
    </row>
    <row r="701" spans="2:17" x14ac:dyDescent="0.2">
      <c r="B701" s="39" t="s">
        <v>42</v>
      </c>
      <c r="D701" s="42">
        <f>_xll.qlCalendarAdvance(Calendar,$D700,B701,"f",FALSE)</f>
        <v>44355</v>
      </c>
      <c r="E701" s="177">
        <f>_xll.qlInterestRateIndexValueDate(IndexON,D701)</f>
        <v>44355</v>
      </c>
      <c r="F701" s="193">
        <f>IFERROR(_xll.qlIndexFixing(IndexON,D701,TRUE,_xll.ohTrigger(RecalcTrigger,TriggerON)),NA())</f>
        <v>9.0608721236407064E-3</v>
      </c>
      <c r="H701" s="42">
        <f>_xll.qlCalendarAdvance(Calendar,$H700,B701,"f",FALSE)</f>
        <v>44355</v>
      </c>
      <c r="I701" s="177">
        <f>_xll.qlInterestRateIndexValueDate(Index1M,$H701)</f>
        <v>44357</v>
      </c>
      <c r="J701" s="182">
        <f>IFERROR(_xll.qlIndexFixing(Index1M,$H701,TRUE,_xll.ohTrigger(RecalcTrigger,Trigger1M)),NA())</f>
        <v>9.2112909972624779E-3</v>
      </c>
      <c r="K701" s="44">
        <f>IFERROR(_xll.qlIndexFixing(Index3M,H701,TRUE,_xll.ohTrigger(RecalcTrigger,Trigger3M)),NA())</f>
        <v>1.0603106131343371E-2</v>
      </c>
      <c r="L701" s="44">
        <f>IFERROR(_xll.qlIndexFixing(Index6M,$H701,TRUE,_xll.ohTrigger(RecalcTrigger,Trigger6M)),NA())</f>
        <v>1.209246487045453E-2</v>
      </c>
      <c r="M701" s="183">
        <f>IFERROR(_xll.qlIndexFixing(Index1Y,$H701,TRUE,_xll.ohTrigger(RecalcTrigger,Trigger1Y)),NA())</f>
        <v>1.3980010332199687E-2</v>
      </c>
      <c r="N701" s="182">
        <f>IFERROR(_xll.qlIndexFixing(ONIndex1M,I701,TRUE,_xll.ohTrigger(RecalcTrigger,Trigger1M)),NA())</f>
        <v>9.116915796623104E-3</v>
      </c>
      <c r="O701" s="44">
        <f>IFERROR(_xll.qlIndexFixing(ONIndex3M,I701,TRUE,_xll.ohTrigger(RecalcTrigger,Trigger3M)),NA())</f>
        <v>1.0253580175643151E-2</v>
      </c>
      <c r="P701" s="44">
        <f>IFERROR(_xll.qlIndexFixing(ONIndex6M,I701,TRUE,_xll.ohTrigger(RecalcTrigger,Trigger6M)),NA())</f>
        <v>1.1373687512845621E-2</v>
      </c>
      <c r="Q701" s="183">
        <f>IFERROR(_xll.qlIndexFixing(ONIndex1Y,I701,TRUE,_xll.ohTrigger(RecalcTrigger,Trigger1Y)),NA())</f>
        <v>1.2520287154398346E-2</v>
      </c>
    </row>
    <row r="702" spans="2:17" x14ac:dyDescent="0.2">
      <c r="B702" s="39" t="s">
        <v>42</v>
      </c>
      <c r="D702" s="42">
        <f>_xll.qlCalendarAdvance(Calendar,$D701,B702,"f",FALSE)</f>
        <v>44362</v>
      </c>
      <c r="E702" s="177">
        <f>_xll.qlInterestRateIndexValueDate(IndexON,D702)</f>
        <v>44362</v>
      </c>
      <c r="F702" s="193">
        <f>IFERROR(_xll.qlIndexFixing(IndexON,D702,TRUE,_xll.ohTrigger(RecalcTrigger,TriggerON)),NA())</f>
        <v>9.1208712218104893E-3</v>
      </c>
      <c r="H702" s="42">
        <f>_xll.qlCalendarAdvance(Calendar,$H701,B702,"f",FALSE)</f>
        <v>44362</v>
      </c>
      <c r="I702" s="177">
        <f>_xll.qlInterestRateIndexValueDate(Index1M,$H702)</f>
        <v>44364</v>
      </c>
      <c r="J702" s="182">
        <f>IFERROR(_xll.qlIndexFixing(Index1M,$H702,TRUE,_xll.ohTrigger(RecalcTrigger,Trigger1M)),NA())</f>
        <v>9.2666744386105115E-3</v>
      </c>
      <c r="K702" s="44">
        <f>IFERROR(_xll.qlIndexFixing(Index3M,H702,TRUE,_xll.ohTrigger(RecalcTrigger,Trigger3M)),NA())</f>
        <v>1.0660376178995411E-2</v>
      </c>
      <c r="L702" s="44">
        <f>IFERROR(_xll.qlIndexFixing(Index6M,$H702,TRUE,_xll.ohTrigger(RecalcTrigger,Trigger6M)),NA())</f>
        <v>1.2149152716845751E-2</v>
      </c>
      <c r="M702" s="183">
        <f>IFERROR(_xll.qlIndexFixing(Index1Y,$H702,TRUE,_xll.ohTrigger(RecalcTrigger,Trigger1Y)),NA())</f>
        <v>1.4034768816754953E-2</v>
      </c>
      <c r="N702" s="182">
        <f>IFERROR(_xll.qlIndexFixing(ONIndex1M,I702,TRUE,_xll.ohTrigger(RecalcTrigger,Trigger1M)),NA())</f>
        <v>9.1720159861541362E-3</v>
      </c>
      <c r="O702" s="44">
        <f>IFERROR(_xll.qlIndexFixing(ONIndex3M,I702,TRUE,_xll.ohTrigger(RecalcTrigger,Trigger3M)),NA())</f>
        <v>1.0309274101993893E-2</v>
      </c>
      <c r="P702" s="44">
        <f>IFERROR(_xll.qlIndexFixing(ONIndex6M,I702,TRUE,_xll.ohTrigger(RecalcTrigger,Trigger6M)),NA())</f>
        <v>1.1426103034928303E-2</v>
      </c>
      <c r="Q702" s="183">
        <f>IFERROR(_xll.qlIndexFixing(ONIndex1Y,I702,TRUE,_xll.ohTrigger(RecalcTrigger,Trigger1Y)),NA())</f>
        <v>1.2571075397529441E-2</v>
      </c>
    </row>
    <row r="703" spans="2:17" x14ac:dyDescent="0.2">
      <c r="B703" s="39" t="s">
        <v>42</v>
      </c>
      <c r="D703" s="42">
        <f>_xll.qlCalendarAdvance(Calendar,$D702,B703,"f",FALSE)</f>
        <v>44369</v>
      </c>
      <c r="E703" s="177">
        <f>_xll.qlInterestRateIndexValueDate(IndexON,D703)</f>
        <v>44369</v>
      </c>
      <c r="F703" s="193">
        <f>IFERROR(_xll.qlIndexFixing(IndexON,D703,TRUE,_xll.ohTrigger(RecalcTrigger,TriggerON)),NA())</f>
        <v>9.181057478349075E-3</v>
      </c>
      <c r="H703" s="42">
        <f>_xll.qlCalendarAdvance(Calendar,$H702,B703,"f",FALSE)</f>
        <v>44369</v>
      </c>
      <c r="I703" s="177">
        <f>_xll.qlInterestRateIndexValueDate(Index1M,$H703)</f>
        <v>44371</v>
      </c>
      <c r="J703" s="182">
        <f>IFERROR(_xll.qlIndexFixing(Index1M,$H703,TRUE,_xll.ohTrigger(RecalcTrigger,Trigger1M)),NA())</f>
        <v>9.322205371200265E-3</v>
      </c>
      <c r="K703" s="44">
        <f>IFERROR(_xll.qlIndexFixing(Index3M,H703,TRUE,_xll.ohTrigger(RecalcTrigger,Trigger3M)),NA())</f>
        <v>1.0717894354709026E-2</v>
      </c>
      <c r="L703" s="44">
        <f>IFERROR(_xll.qlIndexFixing(Index6M,$H703,TRUE,_xll.ohTrigger(RecalcTrigger,Trigger6M)),NA())</f>
        <v>1.2206178136336936E-2</v>
      </c>
      <c r="M703" s="183">
        <f>IFERROR(_xll.qlIndexFixing(Index1Y,$H703,TRUE,_xll.ohTrigger(RecalcTrigger,Trigger1Y)),NA())</f>
        <v>1.4089567028169828E-2</v>
      </c>
      <c r="N703" s="182">
        <f>IFERROR(_xll.qlIndexFixing(ONIndex1M,I703,TRUE,_xll.ohTrigger(RecalcTrigger,Trigger1M)),NA())</f>
        <v>9.2272601863285786E-3</v>
      </c>
      <c r="O703" s="44">
        <f>IFERROR(_xll.qlIndexFixing(ONIndex3M,I703,TRUE,_xll.ohTrigger(RecalcTrigger,Trigger3M)),NA())</f>
        <v>1.0365197084079014E-2</v>
      </c>
      <c r="P703" s="44">
        <f>IFERROR(_xll.qlIndexFixing(ONIndex6M,I703,TRUE,_xll.ohTrigger(RecalcTrigger,Trigger6M)),NA())</f>
        <v>1.1478801558952867E-2</v>
      </c>
      <c r="Q703" s="183">
        <f>IFERROR(_xll.qlIndexFixing(ONIndex1Y,I703,TRUE,_xll.ohTrigger(RecalcTrigger,Trigger1Y)),NA())</f>
        <v>1.2622039306382504E-2</v>
      </c>
    </row>
    <row r="704" spans="2:17" x14ac:dyDescent="0.2">
      <c r="B704" s="39" t="s">
        <v>42</v>
      </c>
      <c r="D704" s="42">
        <f>_xll.qlCalendarAdvance(Calendar,$D703,B704,"f",FALSE)</f>
        <v>44376</v>
      </c>
      <c r="E704" s="177">
        <f>_xll.qlInterestRateIndexValueDate(IndexON,D704)</f>
        <v>44376</v>
      </c>
      <c r="F704" s="193">
        <f>IFERROR(_xll.qlIndexFixing(IndexON,D704,TRUE,_xll.ohTrigger(RecalcTrigger,TriggerON)),NA())</f>
        <v>9.2414327169176858E-3</v>
      </c>
      <c r="H704" s="42">
        <f>_xll.qlCalendarAdvance(Calendar,$H703,B704,"f",FALSE)</f>
        <v>44376</v>
      </c>
      <c r="I704" s="177">
        <f>_xll.qlInterestRateIndexValueDate(Index1M,$H704)</f>
        <v>44378</v>
      </c>
      <c r="J704" s="182">
        <f>IFERROR(_xll.qlIndexFixing(Index1M,$H704,TRUE,_xll.ohTrigger(RecalcTrigger,Trigger1M)),NA())</f>
        <v>9.3778856848350522E-3</v>
      </c>
      <c r="K704" s="44">
        <f>IFERROR(_xll.qlIndexFixing(Index3M,H704,TRUE,_xll.ohTrigger(RecalcTrigger,Trigger3M)),NA())</f>
        <v>1.0775663642175772E-2</v>
      </c>
      <c r="L704" s="44">
        <f>IFERROR(_xll.qlIndexFixing(Index6M,$H704,TRUE,_xll.ohTrigger(RecalcTrigger,Trigger6M)),NA())</f>
        <v>1.2276812498979876E-2</v>
      </c>
      <c r="M704" s="183">
        <f>IFERROR(_xll.qlIndexFixing(Index1Y,$H704,TRUE,_xll.ohTrigger(RecalcTrigger,Trigger1Y)),NA())</f>
        <v>1.4144398189046602E-2</v>
      </c>
      <c r="N704" s="182">
        <f>IFERROR(_xll.qlIndexFixing(ONIndex1M,I704,TRUE,_xll.ohTrigger(RecalcTrigger,Trigger1M)),NA())</f>
        <v>9.2826502830778423E-3</v>
      </c>
      <c r="O704" s="44">
        <f>IFERROR(_xll.qlIndexFixing(ONIndex3M,I704,TRUE,_xll.ohTrigger(RecalcTrigger,Trigger3M)),NA())</f>
        <v>1.0421352086806834E-2</v>
      </c>
      <c r="P704" s="44">
        <f>IFERROR(_xll.qlIndexFixing(ONIndex6M,I704,TRUE,_xll.ohTrigger(RecalcTrigger,Trigger6M)),NA())</f>
        <v>1.1531787203225008E-2</v>
      </c>
      <c r="Q704" s="183">
        <f>IFERROR(_xll.qlIndexFixing(ONIndex1Y,I704,TRUE,_xll.ohTrigger(RecalcTrigger,Trigger1Y)),NA())</f>
        <v>1.2673181691909008E-2</v>
      </c>
    </row>
    <row r="705" spans="2:17" x14ac:dyDescent="0.2">
      <c r="B705" s="39" t="s">
        <v>42</v>
      </c>
      <c r="D705" s="42">
        <f>_xll.qlCalendarAdvance(Calendar,$D704,B705,"f",FALSE)</f>
        <v>44383</v>
      </c>
      <c r="E705" s="177">
        <f>_xll.qlInterestRateIndexValueDate(IndexON,D705)</f>
        <v>44383</v>
      </c>
      <c r="F705" s="193">
        <f>IFERROR(_xll.qlIndexFixing(IndexON,D705,TRUE,_xll.ohTrigger(RecalcTrigger,TriggerON)),NA())</f>
        <v>9.3019987615772237E-3</v>
      </c>
      <c r="H705" s="42">
        <f>_xll.qlCalendarAdvance(Calendar,$H704,B705,"f",FALSE)</f>
        <v>44383</v>
      </c>
      <c r="I705" s="177">
        <f>_xll.qlInterestRateIndexValueDate(Index1M,$H705)</f>
        <v>44385</v>
      </c>
      <c r="J705" s="182">
        <f>IFERROR(_xll.qlIndexFixing(Index1M,$H705,TRUE,_xll.ohTrigger(RecalcTrigger,Trigger1M)),NA())</f>
        <v>9.433717269350661E-3</v>
      </c>
      <c r="K705" s="44">
        <f>IFERROR(_xll.qlIndexFixing(Index3M,H705,TRUE,_xll.ohTrigger(RecalcTrigger,Trigger3M)),NA())</f>
        <v>1.0833687025312242E-2</v>
      </c>
      <c r="L705" s="44">
        <f>IFERROR(_xll.qlIndexFixing(Index6M,$H705,TRUE,_xll.ohTrigger(RecalcTrigger,Trigger6M)),NA())</f>
        <v>1.2334548695233486E-2</v>
      </c>
      <c r="M705" s="183">
        <f>IFERROR(_xll.qlIndexFixing(Index1Y,$H705,TRUE,_xll.ohTrigger(RecalcTrigger,Trigger1Y)),NA())</f>
        <v>1.4199255428049994E-2</v>
      </c>
      <c r="N705" s="182">
        <f>IFERROR(_xll.qlIndexFixing(ONIndex1M,I705,TRUE,_xll.ohTrigger(RecalcTrigger,Trigger1M)),NA())</f>
        <v>9.3381881627330188E-3</v>
      </c>
      <c r="O705" s="44">
        <f>IFERROR(_xll.qlIndexFixing(ONIndex3M,I705,TRUE,_xll.ohTrigger(RecalcTrigger,Trigger3M)),NA())</f>
        <v>1.0477742075085672E-2</v>
      </c>
      <c r="P705" s="44">
        <f>IFERROR(_xll.qlIndexFixing(ONIndex6M,I705,TRUE,_xll.ohTrigger(RecalcTrigger,Trigger6M)),NA())</f>
        <v>1.1585064086370167E-2</v>
      </c>
      <c r="Q705" s="183">
        <f>IFERROR(_xll.qlIndexFixing(ONIndex1Y,I705,TRUE,_xll.ohTrigger(RecalcTrigger,Trigger1Y)),NA())</f>
        <v>1.2724505364740679E-2</v>
      </c>
    </row>
    <row r="706" spans="2:17" x14ac:dyDescent="0.2">
      <c r="B706" s="39" t="s">
        <v>42</v>
      </c>
      <c r="D706" s="42">
        <f>_xll.qlCalendarAdvance(Calendar,$D705,B706,"f",FALSE)</f>
        <v>44390</v>
      </c>
      <c r="E706" s="177">
        <f>_xll.qlInterestRateIndexValueDate(IndexON,D706)</f>
        <v>44390</v>
      </c>
      <c r="F706" s="193">
        <f>IFERROR(_xll.qlIndexFixing(IndexON,D706,TRUE,_xll.ohTrigger(RecalcTrigger,TriggerON)),NA())</f>
        <v>9.3627574363086552E-3</v>
      </c>
      <c r="H706" s="42">
        <f>_xll.qlCalendarAdvance(Calendar,$H705,B706,"f",FALSE)</f>
        <v>44390</v>
      </c>
      <c r="I706" s="177">
        <f>_xll.qlInterestRateIndexValueDate(Index1M,$H706)</f>
        <v>44392</v>
      </c>
      <c r="J706" s="182">
        <f>IFERROR(_xll.qlIndexFixing(Index1M,$H706,TRUE,_xll.ohTrigger(RecalcTrigger,Trigger1M)),NA())</f>
        <v>9.4897020146328392E-3</v>
      </c>
      <c r="K706" s="44">
        <f>IFERROR(_xll.qlIndexFixing(Index3M,H706,TRUE,_xll.ohTrigger(RecalcTrigger,Trigger3M)),NA())</f>
        <v>1.0891967488258323E-2</v>
      </c>
      <c r="L706" s="44">
        <f>IFERROR(_xll.qlIndexFixing(Index6M,$H706,TRUE,_xll.ohTrigger(RecalcTrigger,Trigger6M)),NA())</f>
        <v>1.2392572571759389E-2</v>
      </c>
      <c r="M706" s="183">
        <f>IFERROR(_xll.qlIndexFixing(Index1Y,$H706,TRUE,_xll.ohTrigger(RecalcTrigger,Trigger1Y)),NA())</f>
        <v>1.4254131779881088E-2</v>
      </c>
      <c r="N706" s="182">
        <f>IFERROR(_xll.qlIndexFixing(ONIndex1M,I706,TRUE,_xll.ohTrigger(RecalcTrigger,Trigger1M)),NA())</f>
        <v>9.3938757114653271E-3</v>
      </c>
      <c r="O706" s="44">
        <f>IFERROR(_xll.qlIndexFixing(ONIndex3M,I706,TRUE,_xll.ohTrigger(RecalcTrigger,Trigger3M)),NA())</f>
        <v>1.0534370013504102E-2</v>
      </c>
      <c r="P706" s="44">
        <f>IFERROR(_xll.qlIndexFixing(ONIndex6M,I706,TRUE,_xll.ohTrigger(RecalcTrigger,Trigger6M)),NA())</f>
        <v>1.1638636326773977E-2</v>
      </c>
      <c r="Q706" s="183">
        <f>IFERROR(_xll.qlIndexFixing(ONIndex1Y,I706,TRUE,_xll.ohTrigger(RecalcTrigger,Trigger1Y)),NA())</f>
        <v>1.2776013135589182E-2</v>
      </c>
    </row>
    <row r="707" spans="2:17" x14ac:dyDescent="0.2">
      <c r="B707" s="39" t="s">
        <v>42</v>
      </c>
      <c r="D707" s="42">
        <f>_xll.qlCalendarAdvance(Calendar,$D706,B707,"f",FALSE)</f>
        <v>44397</v>
      </c>
      <c r="E707" s="177">
        <f>_xll.qlInterestRateIndexValueDate(IndexON,D707)</f>
        <v>44397</v>
      </c>
      <c r="F707" s="193">
        <f>IFERROR(_xll.qlIndexFixing(IndexON,D707,TRUE,_xll.ohTrigger(RecalcTrigger,TriggerON)),NA())</f>
        <v>9.4237105649330744E-3</v>
      </c>
      <c r="H707" s="42">
        <f>_xll.qlCalendarAdvance(Calendar,$H706,B707,"f",FALSE)</f>
        <v>44397</v>
      </c>
      <c r="I707" s="177">
        <f>_xll.qlInterestRateIndexValueDate(Index1M,$H707)</f>
        <v>44399</v>
      </c>
      <c r="J707" s="182">
        <f>IFERROR(_xll.qlIndexFixing(Index1M,$H707,TRUE,_xll.ohTrigger(RecalcTrigger,Trigger1M)),NA())</f>
        <v>9.5458418106122989E-3</v>
      </c>
      <c r="K707" s="44">
        <f>IFERROR(_xll.qlIndexFixing(Index3M,H707,TRUE,_xll.ohTrigger(RecalcTrigger,Trigger3M)),NA())</f>
        <v>1.0950508015382424E-2</v>
      </c>
      <c r="L707" s="44">
        <f>IFERROR(_xll.qlIndexFixing(Index6M,$H707,TRUE,_xll.ohTrigger(RecalcTrigger,Trigger6M)),NA())</f>
        <v>1.2450865486206265E-2</v>
      </c>
      <c r="M707" s="183">
        <f>IFERROR(_xll.qlIndexFixing(Index1Y,$H707,TRUE,_xll.ohTrigger(RecalcTrigger,Trigger1Y)),NA())</f>
        <v>1.4309020185248654E-2</v>
      </c>
      <c r="N707" s="182">
        <f>IFERROR(_xll.qlIndexFixing(ONIndex1M,I707,TRUE,_xll.ohTrigger(RecalcTrigger,Trigger1M)),NA())</f>
        <v>9.4497148153660504E-3</v>
      </c>
      <c r="O707" s="44">
        <f>IFERROR(_xll.qlIndexFixing(ONIndex3M,I707,TRUE,_xll.ohTrigger(RecalcTrigger,Trigger3M)),NA())</f>
        <v>1.0591238867130315E-2</v>
      </c>
      <c r="P707" s="44">
        <f>IFERROR(_xll.qlIndexFixing(ONIndex6M,I707,TRUE,_xll.ohTrigger(RecalcTrigger,Trigger6M)),NA())</f>
        <v>1.1692508042662197E-2</v>
      </c>
      <c r="Q707" s="183">
        <f>IFERROR(_xll.qlIndexFixing(ONIndex1Y,I707,TRUE,_xll.ohTrigger(RecalcTrigger,Trigger1Y)),NA())</f>
        <v>1.2827707815166178E-2</v>
      </c>
    </row>
    <row r="708" spans="2:17" x14ac:dyDescent="0.2">
      <c r="B708" s="39" t="s">
        <v>42</v>
      </c>
      <c r="D708" s="42">
        <f>_xll.qlCalendarAdvance(Calendar,$D707,B708,"f",FALSE)</f>
        <v>44404</v>
      </c>
      <c r="E708" s="177">
        <f>_xll.qlInterestRateIndexValueDate(IndexON,D708)</f>
        <v>44404</v>
      </c>
      <c r="F708" s="193">
        <f>IFERROR(_xll.qlIndexFixing(IndexON,D708,TRUE,_xll.ohTrigger(RecalcTrigger,TriggerON)),NA())</f>
        <v>9.4848599713515114E-3</v>
      </c>
      <c r="H708" s="42">
        <f>_xll.qlCalendarAdvance(Calendar,$H707,B708,"f",FALSE)</f>
        <v>44404</v>
      </c>
      <c r="I708" s="177">
        <f>_xll.qlInterestRateIndexValueDate(Index1M,$H708)</f>
        <v>44406</v>
      </c>
      <c r="J708" s="182">
        <f>IFERROR(_xll.qlIndexFixing(Index1M,$H708,TRUE,_xll.ohTrigger(RecalcTrigger,Trigger1M)),NA())</f>
        <v>9.6021385472622178E-3</v>
      </c>
      <c r="K708" s="44">
        <f>IFERROR(_xll.qlIndexFixing(Index3M,H708,TRUE,_xll.ohTrigger(RecalcTrigger,Trigger3M)),NA())</f>
        <v>1.1009311591279724E-2</v>
      </c>
      <c r="L708" s="44">
        <f>IFERROR(_xll.qlIndexFixing(Index6M,$H708,TRUE,_xll.ohTrigger(RecalcTrigger,Trigger6M)),NA())</f>
        <v>1.2509408514675108E-2</v>
      </c>
      <c r="M708" s="183">
        <f>IFERROR(_xll.qlIndexFixing(Index1Y,$H708,TRUE,_xll.ohTrigger(RecalcTrigger,Trigger1Y)),NA())</f>
        <v>1.4363913490844607E-2</v>
      </c>
      <c r="N708" s="182">
        <f>IFERROR(_xll.qlIndexFixing(ONIndex1M,I708,TRUE,_xll.ohTrigger(RecalcTrigger,Trigger1M)),NA())</f>
        <v>9.505707360606408E-3</v>
      </c>
      <c r="O708" s="44">
        <f>IFERROR(_xll.qlIndexFixing(ONIndex3M,I708,TRUE,_xll.ohTrigger(RecalcTrigger,Trigger3M)),NA())</f>
        <v>1.0648351600792694E-2</v>
      </c>
      <c r="P708" s="44">
        <f>IFERROR(_xll.qlIndexFixing(ONIndex6M,I708,TRUE,_xll.ohTrigger(RecalcTrigger,Trigger6M)),NA())</f>
        <v>1.174668335266027E-2</v>
      </c>
      <c r="Q708" s="183">
        <f>IFERROR(_xll.qlIndexFixing(ONIndex1Y,I708,TRUE,_xll.ohTrigger(RecalcTrigger,Trigger1Y)),NA())</f>
        <v>1.2879592214343205E-2</v>
      </c>
    </row>
    <row r="709" spans="2:17" x14ac:dyDescent="0.2">
      <c r="B709" s="39" t="s">
        <v>42</v>
      </c>
      <c r="D709" s="42">
        <f>_xll.qlCalendarAdvance(Calendar,$D708,B709,"f",FALSE)</f>
        <v>44411</v>
      </c>
      <c r="E709" s="177">
        <f>_xll.qlInterestRateIndexValueDate(IndexON,D709)</f>
        <v>44411</v>
      </c>
      <c r="F709" s="193">
        <f>IFERROR(_xll.qlIndexFixing(IndexON,D709,TRUE,_xll.ohTrigger(RecalcTrigger,TriggerON)),NA())</f>
        <v>9.5462074795449325E-3</v>
      </c>
      <c r="H709" s="42">
        <f>_xll.qlCalendarAdvance(Calendar,$H708,B709,"f",FALSE)</f>
        <v>44411</v>
      </c>
      <c r="I709" s="177">
        <f>_xll.qlInterestRateIndexValueDate(Index1M,$H709)</f>
        <v>44413</v>
      </c>
      <c r="J709" s="182">
        <f>IFERROR(_xll.qlIndexFixing(Index1M,$H709,TRUE,_xll.ohTrigger(RecalcTrigger,Trigger1M)),NA())</f>
        <v>9.6585941145982401E-3</v>
      </c>
      <c r="K709" s="44">
        <f>IFERROR(_xll.qlIndexFixing(Index3M,H709,TRUE,_xll.ohTrigger(RecalcTrigger,Trigger3M)),NA())</f>
        <v>1.106838120077739E-2</v>
      </c>
      <c r="L709" s="44">
        <f>IFERROR(_xll.qlIndexFixing(Index6M,$H709,TRUE,_xll.ohTrigger(RecalcTrigger,Trigger6M)),NA())</f>
        <v>1.2568182451655616E-2</v>
      </c>
      <c r="M709" s="183">
        <f>IFERROR(_xll.qlIndexFixing(Index1Y,$H709,TRUE,_xll.ohTrigger(RecalcTrigger,Trigger1Y)),NA())</f>
        <v>1.4418804449316421E-2</v>
      </c>
      <c r="N709" s="182">
        <f>IFERROR(_xll.qlIndexFixing(ONIndex1M,I709,TRUE,_xll.ohTrigger(RecalcTrigger,Trigger1M)),NA())</f>
        <v>9.5618552334375551E-3</v>
      </c>
      <c r="O709" s="44">
        <f>IFERROR(_xll.qlIndexFixing(ONIndex3M,I709,TRUE,_xll.ohTrigger(RecalcTrigger,Trigger3M)),NA())</f>
        <v>1.0705711179159749E-2</v>
      </c>
      <c r="P709" s="44">
        <f>IFERROR(_xll.qlIndexFixing(ONIndex6M,I709,TRUE,_xll.ohTrigger(RecalcTrigger,Trigger6M)),NA())</f>
        <v>1.180116637507389E-2</v>
      </c>
      <c r="Q709" s="183">
        <f>IFERROR(_xll.qlIndexFixing(ONIndex1Y,I709,TRUE,_xll.ohTrigger(RecalcTrigger,Trigger1Y)),NA())</f>
        <v>1.2931669143831925E-2</v>
      </c>
    </row>
    <row r="710" spans="2:17" x14ac:dyDescent="0.2">
      <c r="B710" s="39" t="s">
        <v>42</v>
      </c>
      <c r="D710" s="42">
        <f>_xll.qlCalendarAdvance(Calendar,$D709,B710,"f",FALSE)</f>
        <v>44418</v>
      </c>
      <c r="E710" s="177">
        <f>_xll.qlInterestRateIndexValueDate(IndexON,D710)</f>
        <v>44418</v>
      </c>
      <c r="F710" s="193">
        <f>IFERROR(_xll.qlIndexFixing(IndexON,D710,TRUE,_xll.ohTrigger(RecalcTrigger,TriggerON)),NA())</f>
        <v>9.6077549134943041E-3</v>
      </c>
      <c r="H710" s="42">
        <f>_xll.qlCalendarAdvance(Calendar,$H709,B710,"f",FALSE)</f>
        <v>44418</v>
      </c>
      <c r="I710" s="177">
        <f>_xll.qlInterestRateIndexValueDate(Index1M,$H710)</f>
        <v>44420</v>
      </c>
      <c r="J710" s="182">
        <f>IFERROR(_xll.qlIndexFixing(Index1M,$H710,TRUE,_xll.ohTrigger(RecalcTrigger,Trigger1M)),NA())</f>
        <v>9.7152104026834718E-3</v>
      </c>
      <c r="K710" s="44">
        <f>IFERROR(_xll.qlIndexFixing(Index3M,H710,TRUE,_xll.ohTrigger(RecalcTrigger,Trigger3M)),NA())</f>
        <v>1.1127719828934578E-2</v>
      </c>
      <c r="L710" s="44">
        <f>IFERROR(_xll.qlIndexFixing(Index6M,$H710,TRUE,_xll.ohTrigger(RecalcTrigger,Trigger6M)),NA())</f>
        <v>1.2627167809960014E-2</v>
      </c>
      <c r="M710" s="183">
        <f>IFERROR(_xll.qlIndexFixing(Index1Y,$H710,TRUE,_xll.ohTrigger(RecalcTrigger,Trigger1Y)),NA())</f>
        <v>1.4473685719243255E-2</v>
      </c>
      <c r="N710" s="182">
        <f>IFERROR(_xll.qlIndexFixing(ONIndex1M,I710,TRUE,_xll.ohTrigger(RecalcTrigger,Trigger1M)),NA())</f>
        <v>9.6181603198708387E-3</v>
      </c>
      <c r="O710" s="44">
        <f>IFERROR(_xll.qlIndexFixing(ONIndex3M,I710,TRUE,_xll.ohTrigger(RecalcTrigger,Trigger3M)),NA())</f>
        <v>1.0763320567299672E-2</v>
      </c>
      <c r="P710" s="44">
        <f>IFERROR(_xll.qlIndexFixing(ONIndex6M,I710,TRUE,_xll.ohTrigger(RecalcTrigger,Trigger6M)),NA())</f>
        <v>1.1855961228448564E-2</v>
      </c>
      <c r="Q710" s="183">
        <f>IFERROR(_xll.qlIndexFixing(ONIndex1Y,I710,TRUE,_xll.ohTrigger(RecalcTrigger,Trigger1Y)),NA())</f>
        <v>1.298394141418413E-2</v>
      </c>
    </row>
    <row r="711" spans="2:17" x14ac:dyDescent="0.2">
      <c r="B711" s="39" t="s">
        <v>42</v>
      </c>
      <c r="D711" s="42">
        <f>_xll.qlCalendarAdvance(Calendar,$D710,B711,"f",FALSE)</f>
        <v>44425</v>
      </c>
      <c r="E711" s="177">
        <f>_xll.qlInterestRateIndexValueDate(IndexON,D711)</f>
        <v>44425</v>
      </c>
      <c r="F711" s="193">
        <f>IFERROR(_xll.qlIndexFixing(IndexON,D711,TRUE,_xll.ohTrigger(RecalcTrigger,TriggerON)),NA())</f>
        <v>9.6695040970207202E-3</v>
      </c>
      <c r="H711" s="42">
        <f>_xll.qlCalendarAdvance(Calendar,$H710,B711,"f",FALSE)</f>
        <v>44425</v>
      </c>
      <c r="I711" s="177">
        <f>_xll.qlInterestRateIndexValueDate(Index1M,$H711)</f>
        <v>44427</v>
      </c>
      <c r="J711" s="182">
        <f>IFERROR(_xll.qlIndexFixing(Index1M,$H711,TRUE,_xll.ohTrigger(RecalcTrigger,Trigger1M)),NA())</f>
        <v>9.7719893016209869E-3</v>
      </c>
      <c r="K711" s="44">
        <f>IFERROR(_xll.qlIndexFixing(Index3M,H711,TRUE,_xll.ohTrigger(RecalcTrigger,Trigger3M)),NA())</f>
        <v>1.1187330461045041E-2</v>
      </c>
      <c r="L711" s="44">
        <f>IFERROR(_xll.qlIndexFixing(Index6M,$H711,TRUE,_xll.ohTrigger(RecalcTrigger,Trigger6M)),NA())</f>
        <v>1.2686344820655573E-2</v>
      </c>
      <c r="M711" s="183">
        <f>IFERROR(_xll.qlIndexFixing(Index1Y,$H711,TRUE,_xll.ohTrigger(RecalcTrigger,Trigger1Y)),NA())</f>
        <v>1.4528549865109234E-2</v>
      </c>
      <c r="N711" s="182">
        <f>IFERROR(_xll.qlIndexFixing(ONIndex1M,I711,TRUE,_xll.ohTrigger(RecalcTrigger,Trigger1M)),NA())</f>
        <v>9.6746245062373504E-3</v>
      </c>
      <c r="O711" s="44">
        <f>IFERROR(_xll.qlIndexFixing(ONIndex3M,I711,TRUE,_xll.ohTrigger(RecalcTrigger,Trigger3M)),NA())</f>
        <v>1.0821182729880974E-2</v>
      </c>
      <c r="P711" s="44">
        <f>IFERROR(_xll.qlIndexFixing(ONIndex6M,I711,TRUE,_xll.ohTrigger(RecalcTrigger,Trigger6M)),NA())</f>
        <v>1.1911072031169923E-2</v>
      </c>
      <c r="Q711" s="183">
        <f>IFERROR(_xll.qlIndexFixing(ONIndex1Y,I711,TRUE,_xll.ohTrigger(RecalcTrigger,Trigger1Y)),NA())</f>
        <v>1.3036411836351292E-2</v>
      </c>
    </row>
    <row r="712" spans="2:17" x14ac:dyDescent="0.2">
      <c r="B712" s="39" t="s">
        <v>42</v>
      </c>
      <c r="D712" s="42">
        <f>_xll.qlCalendarAdvance(Calendar,$D711,B712,"f",FALSE)</f>
        <v>44432</v>
      </c>
      <c r="E712" s="177">
        <f>_xll.qlInterestRateIndexValueDate(IndexON,D712)</f>
        <v>44432</v>
      </c>
      <c r="F712" s="193">
        <f>IFERROR(_xll.qlIndexFixing(IndexON,D712,TRUE,_xll.ohTrigger(RecalcTrigger,TriggerON)),NA())</f>
        <v>9.7314568541850832E-3</v>
      </c>
      <c r="H712" s="42">
        <f>_xll.qlCalendarAdvance(Calendar,$H711,B712,"f",FALSE)</f>
        <v>44432</v>
      </c>
      <c r="I712" s="177">
        <f>_xll.qlInterestRateIndexValueDate(Index1M,$H712)</f>
        <v>44434</v>
      </c>
      <c r="J712" s="182">
        <f>IFERROR(_xll.qlIndexFixing(Index1M,$H712,TRUE,_xll.ohTrigger(RecalcTrigger,Trigger1M)),NA())</f>
        <v>9.8289327015613215E-3</v>
      </c>
      <c r="K712" s="44">
        <f>IFERROR(_xll.qlIndexFixing(Index3M,H712,TRUE,_xll.ohTrigger(RecalcTrigger,Trigger3M)),NA())</f>
        <v>1.1247216082641469E-2</v>
      </c>
      <c r="L712" s="44">
        <f>IFERROR(_xll.qlIndexFixing(Index6M,$H712,TRUE,_xll.ohTrigger(RecalcTrigger,Trigger6M)),NA())</f>
        <v>1.2745693433005308E-2</v>
      </c>
      <c r="M712" s="183">
        <f>IFERROR(_xll.qlIndexFixing(Index1Y,$H712,TRUE,_xll.ohTrigger(RecalcTrigger,Trigger1Y)),NA())</f>
        <v>1.4583389357280457E-2</v>
      </c>
      <c r="N712" s="182">
        <f>IFERROR(_xll.qlIndexFixing(ONIndex1M,I712,TRUE,_xll.ohTrigger(RecalcTrigger,Trigger1M)),NA())</f>
        <v>9.7312496786283731E-3</v>
      </c>
      <c r="O712" s="44">
        <f>IFERROR(_xll.qlIndexFixing(ONIndex3M,I712,TRUE,_xll.ohTrigger(RecalcTrigger,Trigger3M)),NA())</f>
        <v>1.0879300631891908E-2</v>
      </c>
      <c r="P712" s="44">
        <f>IFERROR(_xll.qlIndexFixing(ONIndex6M,I712,TRUE,_xll.ohTrigger(RecalcTrigger,Trigger6M)),NA())</f>
        <v>1.1966502901703535E-2</v>
      </c>
      <c r="Q712" s="183">
        <f>IFERROR(_xll.qlIndexFixing(ONIndex1Y,I712,TRUE,_xll.ohTrigger(RecalcTrigger,Trigger1Y)),NA())</f>
        <v>1.3089083221045072E-2</v>
      </c>
    </row>
    <row r="713" spans="2:17" x14ac:dyDescent="0.2">
      <c r="B713" s="39" t="s">
        <v>42</v>
      </c>
      <c r="D713" s="42">
        <f>_xll.qlCalendarAdvance(Calendar,$D712,B713,"f",FALSE)</f>
        <v>44439</v>
      </c>
      <c r="E713" s="177">
        <f>_xll.qlInterestRateIndexValueDate(IndexON,D713)</f>
        <v>44439</v>
      </c>
      <c r="F713" s="193">
        <f>IFERROR(_xll.qlIndexFixing(IndexON,D713,TRUE,_xll.ohTrigger(RecalcTrigger,TriggerON)),NA())</f>
        <v>9.7936150087285512E-3</v>
      </c>
      <c r="H713" s="42">
        <f>_xll.qlCalendarAdvance(Calendar,$H712,B713,"f",FALSE)</f>
        <v>44439</v>
      </c>
      <c r="I713" s="177">
        <f>_xll.qlInterestRateIndexValueDate(Index1M,$H713)</f>
        <v>44441</v>
      </c>
      <c r="J713" s="182">
        <f>IFERROR(_xll.qlIndexFixing(Index1M,$H713,TRUE,_xll.ohTrigger(RecalcTrigger,Trigger1M)),NA())</f>
        <v>9.8860424927074697E-3</v>
      </c>
      <c r="K713" s="44">
        <f>IFERROR(_xll.qlIndexFixing(Index3M,H713,TRUE,_xll.ohTrigger(RecalcTrigger,Trigger3M)),NA())</f>
        <v>1.1302852183907757E-2</v>
      </c>
      <c r="L713" s="44">
        <f>IFERROR(_xll.qlIndexFixing(Index6M,$H713,TRUE,_xll.ohTrigger(RecalcTrigger,Trigger6M)),NA())</f>
        <v>1.2782525894478718E-2</v>
      </c>
      <c r="M713" s="183">
        <f>IFERROR(_xll.qlIndexFixing(Index1Y,$H713,TRUE,_xll.ohTrigger(RecalcTrigger,Trigger1Y)),NA())</f>
        <v>1.4638196571980903E-2</v>
      </c>
      <c r="N713" s="182">
        <f>IFERROR(_xll.qlIndexFixing(ONIndex1M,I713,TRUE,_xll.ohTrigger(RecalcTrigger,Trigger1M)),NA())</f>
        <v>9.7880377232950622E-3</v>
      </c>
      <c r="O713" s="44">
        <f>IFERROR(_xll.qlIndexFixing(ONIndex3M,I713,TRUE,_xll.ohTrigger(RecalcTrigger,Trigger3M)),NA())</f>
        <v>1.0937677238160859E-2</v>
      </c>
      <c r="P713" s="44">
        <f>IFERROR(_xll.qlIndexFixing(ONIndex6M,I713,TRUE,_xll.ohTrigger(RecalcTrigger,Trigger6M)),NA())</f>
        <v>1.202225795851497E-2</v>
      </c>
      <c r="Q713" s="183">
        <f>IFERROR(_xll.qlIndexFixing(ONIndex1Y,I713,TRUE,_xll.ohTrigger(RecalcTrigger,Trigger1Y)),NA())</f>
        <v>1.3141958378977137E-2</v>
      </c>
    </row>
    <row r="714" spans="2:17" x14ac:dyDescent="0.2">
      <c r="B714" s="39" t="s">
        <v>42</v>
      </c>
      <c r="D714" s="42">
        <f>_xll.qlCalendarAdvance(Calendar,$D713,B714,"f",FALSE)</f>
        <v>44446</v>
      </c>
      <c r="E714" s="177">
        <f>_xll.qlInterestRateIndexValueDate(IndexON,D714)</f>
        <v>44446</v>
      </c>
      <c r="F714" s="193">
        <f>IFERROR(_xll.qlIndexFixing(IndexON,D714,TRUE,_xll.ohTrigger(RecalcTrigger,TriggerON)),NA())</f>
        <v>9.8559803847120264E-3</v>
      </c>
      <c r="H714" s="42">
        <f>_xll.qlCalendarAdvance(Calendar,$H713,B714,"f",FALSE)</f>
        <v>44446</v>
      </c>
      <c r="I714" s="177">
        <f>_xll.qlInterestRateIndexValueDate(Index1M,$H714)</f>
        <v>44448</v>
      </c>
      <c r="J714" s="182">
        <f>IFERROR(_xll.qlIndexFixing(Index1M,$H714,TRUE,_xll.ohTrigger(RecalcTrigger,Trigger1M)),NA())</f>
        <v>9.9433205652973977E-3</v>
      </c>
      <c r="K714" s="44">
        <f>IFERROR(_xll.qlIndexFixing(Index3M,H714,TRUE,_xll.ohTrigger(RecalcTrigger,Trigger3M)),NA())</f>
        <v>1.1363274211547448E-2</v>
      </c>
      <c r="L714" s="44">
        <f>IFERROR(_xll.qlIndexFixing(Index6M,$H714,TRUE,_xll.ohTrigger(RecalcTrigger,Trigger6M)),NA())</f>
        <v>1.2842149695638677E-2</v>
      </c>
      <c r="M714" s="183">
        <f>IFERROR(_xll.qlIndexFixing(Index1Y,$H714,TRUE,_xll.ohTrigger(RecalcTrigger,Trigger1Y)),NA())</f>
        <v>1.4692963791268995E-2</v>
      </c>
      <c r="N714" s="182">
        <f>IFERROR(_xll.qlIndexFixing(ONIndex1M,I714,TRUE,_xll.ohTrigger(RecalcTrigger,Trigger1M)),NA())</f>
        <v>9.8449905263287008E-3</v>
      </c>
      <c r="O714" s="44">
        <f>IFERROR(_xll.qlIndexFixing(ONIndex3M,I714,TRUE,_xll.ohTrigger(RecalcTrigger,Trigger3M)),NA())</f>
        <v>1.0996315513436272E-2</v>
      </c>
      <c r="P714" s="44">
        <f>IFERROR(_xll.qlIndexFixing(ONIndex6M,I714,TRUE,_xll.ohTrigger(RecalcTrigger,Trigger6M)),NA())</f>
        <v>1.2078341320069796E-2</v>
      </c>
      <c r="Q714" s="183">
        <f>IFERROR(_xll.qlIndexFixing(ONIndex1Y,I714,TRUE,_xll.ohTrigger(RecalcTrigger,Trigger1Y)),NA())</f>
        <v>1.3195040120779211E-2</v>
      </c>
    </row>
    <row r="715" spans="2:17" x14ac:dyDescent="0.2">
      <c r="B715" s="39" t="s">
        <v>42</v>
      </c>
      <c r="D715" s="42">
        <f>_xll.qlCalendarAdvance(Calendar,$D714,B715,"f",FALSE)</f>
        <v>44453</v>
      </c>
      <c r="E715" s="177">
        <f>_xll.qlInterestRateIndexValueDate(IndexON,D715)</f>
        <v>44453</v>
      </c>
      <c r="F715" s="193">
        <f>IFERROR(_xll.qlIndexFixing(IndexON,D715,TRUE,_xll.ohTrigger(RecalcTrigger,TriggerON)),NA())</f>
        <v>9.9185548061164752E-3</v>
      </c>
      <c r="H715" s="42">
        <f>_xll.qlCalendarAdvance(Calendar,$H714,B715,"f",FALSE)</f>
        <v>44453</v>
      </c>
      <c r="I715" s="177">
        <f>_xll.qlInterestRateIndexValueDate(Index1M,$H715)</f>
        <v>44455</v>
      </c>
      <c r="J715" s="182">
        <f>IFERROR(_xll.qlIndexFixing(Index1M,$H715,TRUE,_xll.ohTrigger(RecalcTrigger,Trigger1M)),NA())</f>
        <v>1.000076880962153E-2</v>
      </c>
      <c r="K715" s="44">
        <f>IFERROR(_xll.qlIndexFixing(Index3M,H715,TRUE,_xll.ohTrigger(RecalcTrigger,Trigger3M)),NA())</f>
        <v>1.1423979954274605E-2</v>
      </c>
      <c r="L715" s="44">
        <f>IFERROR(_xll.qlIndexFixing(Index6M,$H715,TRUE,_xll.ohTrigger(RecalcTrigger,Trigger6M)),NA())</f>
        <v>1.2901892412259541E-2</v>
      </c>
      <c r="M715" s="183">
        <f>IFERROR(_xll.qlIndexFixing(Index1Y,$H715,TRUE,_xll.ohTrigger(RecalcTrigger,Trigger1Y)),NA())</f>
        <v>1.4747683203014833E-2</v>
      </c>
      <c r="N715" s="182">
        <f>IFERROR(_xll.qlIndexFixing(ONIndex1M,I715,TRUE,_xll.ohTrigger(RecalcTrigger,Trigger1M)),NA())</f>
        <v>9.9021099739005081E-3</v>
      </c>
      <c r="O715" s="44">
        <f>IFERROR(_xll.qlIndexFixing(ONIndex3M,I715,TRUE,_xll.ohTrigger(RecalcTrigger,Trigger3M)),NA())</f>
        <v>1.1055218422626467E-2</v>
      </c>
      <c r="P715" s="44">
        <f>IFERROR(_xll.qlIndexFixing(ONIndex6M,I715,TRUE,_xll.ohTrigger(RecalcTrigger,Trigger6M)),NA())</f>
        <v>1.213475710467371E-2</v>
      </c>
      <c r="Q715" s="183">
        <f>IFERROR(_xll.qlIndexFixing(ONIndex1Y,I715,TRUE,_xll.ohTrigger(RecalcTrigger,Trigger1Y)),NA())</f>
        <v>1.3248331257402768E-2</v>
      </c>
    </row>
    <row r="716" spans="2:17" x14ac:dyDescent="0.2">
      <c r="B716" s="39" t="s">
        <v>42</v>
      </c>
      <c r="D716" s="42">
        <f>_xll.qlCalendarAdvance(Calendar,$D715,B716,"f",FALSE)</f>
        <v>44460</v>
      </c>
      <c r="E716" s="177">
        <f>_xll.qlInterestRateIndexValueDate(IndexON,D716)</f>
        <v>44460</v>
      </c>
      <c r="F716" s="193">
        <f>IFERROR(_xll.qlIndexFixing(IndexON,D716,TRUE,_xll.ohTrigger(RecalcTrigger,TriggerON)),NA())</f>
        <v>9.9813400967629917E-3</v>
      </c>
      <c r="H716" s="42">
        <f>_xll.qlCalendarAdvance(Calendar,$H715,B716,"f",FALSE)</f>
        <v>44460</v>
      </c>
      <c r="I716" s="177">
        <f>_xll.qlInterestRateIndexValueDate(Index1M,$H716)</f>
        <v>44462</v>
      </c>
      <c r="J716" s="182">
        <f>IFERROR(_xll.qlIndexFixing(Index1M,$H716,TRUE,_xll.ohTrigger(RecalcTrigger,Trigger1M)),NA())</f>
        <v>1.0058389116010258E-2</v>
      </c>
      <c r="K716" s="44">
        <f>IFERROR(_xll.qlIndexFixing(Index3M,H716,TRUE,_xll.ohTrigger(RecalcTrigger,Trigger3M)),NA())</f>
        <v>1.1484972242398403E-2</v>
      </c>
      <c r="L716" s="44">
        <f>IFERROR(_xll.qlIndexFixing(Index6M,$H716,TRUE,_xll.ohTrigger(RecalcTrigger,Trigger6M)),NA())</f>
        <v>1.2961732375784856E-2</v>
      </c>
      <c r="M716" s="183">
        <f>IFERROR(_xll.qlIndexFixing(Index1Y,$H716,TRUE,_xll.ohTrigger(RecalcTrigger,Trigger1Y)),NA())</f>
        <v>1.4802346900879821E-2</v>
      </c>
      <c r="N716" s="182">
        <f>IFERROR(_xll.qlIndexFixing(ONIndex1M,I716,TRUE,_xll.ohTrigger(RecalcTrigger,Trigger1M)),NA())</f>
        <v>9.9593979523415754E-3</v>
      </c>
      <c r="O716" s="44">
        <f>IFERROR(_xll.qlIndexFixing(ONIndex3M,I716,TRUE,_xll.ohTrigger(RecalcTrigger,Trigger3M)),NA())</f>
        <v>1.1114388930719699E-2</v>
      </c>
      <c r="P716" s="44">
        <f>IFERROR(_xll.qlIndexFixing(ONIndex6M,I716,TRUE,_xll.ohTrigger(RecalcTrigger,Trigger6M)),NA())</f>
        <v>1.2191509431032088E-2</v>
      </c>
      <c r="Q716" s="183">
        <f>IFERROR(_xll.qlIndexFixing(ONIndex1Y,I716,TRUE,_xll.ohTrigger(RecalcTrigger,Trigger1Y)),NA())</f>
        <v>1.330183459955947E-2</v>
      </c>
    </row>
    <row r="717" spans="2:17" x14ac:dyDescent="0.2">
      <c r="B717" s="39" t="s">
        <v>42</v>
      </c>
      <c r="D717" s="42">
        <f>_xll.qlCalendarAdvance(Calendar,$D716,B717,"f",FALSE)</f>
        <v>44467</v>
      </c>
      <c r="E717" s="177">
        <f>_xll.qlInterestRateIndexValueDate(IndexON,D717)</f>
        <v>44467</v>
      </c>
      <c r="F717" s="193">
        <f>IFERROR(_xll.qlIndexFixing(IndexON,D717,TRUE,_xll.ohTrigger(RecalcTrigger,TriggerON)),NA())</f>
        <v>1.0044338080712478E-2</v>
      </c>
      <c r="H717" s="42">
        <f>_xll.qlCalendarAdvance(Calendar,$H716,B717,"f",FALSE)</f>
        <v>44467</v>
      </c>
      <c r="I717" s="177">
        <f>_xll.qlInterestRateIndexValueDate(Index1M,$H717)</f>
        <v>44469</v>
      </c>
      <c r="J717" s="182">
        <f>IFERROR(_xll.qlIndexFixing(Index1M,$H717,TRUE,_xll.ohTrigger(RecalcTrigger,Trigger1M)),NA())</f>
        <v>1.0103331679383425E-2</v>
      </c>
      <c r="K717" s="44">
        <f>IFERROR(_xll.qlIndexFixing(Index3M,H717,TRUE,_xll.ohTrigger(RecalcTrigger,Trigger3M)),NA())</f>
        <v>1.1550854192091049E-2</v>
      </c>
      <c r="L717" s="44">
        <f>IFERROR(_xll.qlIndexFixing(Index6M,$H717,TRUE,_xll.ohTrigger(RecalcTrigger,Trigger6M)),NA())</f>
        <v>1.3026177485366146E-2</v>
      </c>
      <c r="M717" s="183">
        <f>IFERROR(_xll.qlIndexFixing(Index1Y,$H717,TRUE,_xll.ohTrigger(RecalcTrigger,Trigger1Y)),NA())</f>
        <v>1.4856946884293232E-2</v>
      </c>
      <c r="N717" s="182">
        <f>IFERROR(_xll.qlIndexFixing(ONIndex1M,I717,TRUE,_xll.ohTrigger(RecalcTrigger,Trigger1M)),NA())</f>
        <v>1.0016856347583314E-2</v>
      </c>
      <c r="O717" s="44">
        <f>IFERROR(_xll.qlIndexFixing(ONIndex3M,I717,TRUE,_xll.ohTrigger(RecalcTrigger,Trigger3M)),NA())</f>
        <v>1.1173830002464413E-2</v>
      </c>
      <c r="P717" s="44">
        <f>IFERROR(_xll.qlIndexFixing(ONIndex6M,I717,TRUE,_xll.ohTrigger(RecalcTrigger,Trigger6M)),NA())</f>
        <v>1.2248602417370691E-2</v>
      </c>
      <c r="Q717" s="183">
        <f>IFERROR(_xll.qlIndexFixing(ONIndex1Y,I717,TRUE,_xll.ohTrigger(RecalcTrigger,Trigger1Y)),NA())</f>
        <v>1.3355552957881045E-2</v>
      </c>
    </row>
    <row r="718" spans="2:17" x14ac:dyDescent="0.2">
      <c r="B718" s="39" t="s">
        <v>42</v>
      </c>
      <c r="D718" s="42">
        <f>_xll.qlCalendarAdvance(Calendar,$D717,B718,"f",FALSE)</f>
        <v>44474</v>
      </c>
      <c r="E718" s="177">
        <f>_xll.qlInterestRateIndexValueDate(IndexON,D718)</f>
        <v>44474</v>
      </c>
      <c r="F718" s="193">
        <f>IFERROR(_xll.qlIndexFixing(IndexON,D718,TRUE,_xll.ohTrigger(RecalcTrigger,TriggerON)),NA())</f>
        <v>1.0107550581706093E-2</v>
      </c>
      <c r="H718" s="42">
        <f>_xll.qlCalendarAdvance(Calendar,$H717,B718,"f",FALSE)</f>
        <v>44474</v>
      </c>
      <c r="I718" s="177">
        <f>_xll.qlInterestRateIndexValueDate(Index1M,$H718)</f>
        <v>44476</v>
      </c>
      <c r="J718" s="182">
        <f>IFERROR(_xll.qlIndexFixing(Index1M,$H718,TRUE,_xll.ohTrigger(RecalcTrigger,Trigger1M)),NA())</f>
        <v>1.0174153476560366E-2</v>
      </c>
      <c r="K718" s="44">
        <f>IFERROR(_xll.qlIndexFixing(Index3M,H718,TRUE,_xll.ohTrigger(RecalcTrigger,Trigger3M)),NA())</f>
        <v>1.1612376435172768E-2</v>
      </c>
      <c r="L718" s="44">
        <f>IFERROR(_xll.qlIndexFixing(Index6M,$H718,TRUE,_xll.ohTrigger(RecalcTrigger,Trigger6M)),NA())</f>
        <v>1.3086140595144322E-2</v>
      </c>
      <c r="M718" s="183">
        <f>IFERROR(_xll.qlIndexFixing(Index1Y,$H718,TRUE,_xll.ohTrigger(RecalcTrigger,Trigger1Y)),NA())</f>
        <v>1.4911475058433375E-2</v>
      </c>
      <c r="N718" s="182">
        <f>IFERROR(_xll.qlIndexFixing(ONIndex1M,I718,TRUE,_xll.ohTrigger(RecalcTrigger,Trigger1M)),NA())</f>
        <v>1.0074487045956815E-2</v>
      </c>
      <c r="O718" s="44">
        <f>IFERROR(_xll.qlIndexFixing(ONIndex3M,I718,TRUE,_xll.ohTrigger(RecalcTrigger,Trigger3M)),NA())</f>
        <v>1.1233544602688994E-2</v>
      </c>
      <c r="P718" s="44">
        <f>IFERROR(_xll.qlIndexFixing(ONIndex6M,I718,TRUE,_xll.ohTrigger(RecalcTrigger,Trigger6M)),NA())</f>
        <v>1.2306040182314959E-2</v>
      </c>
      <c r="Q718" s="183">
        <f>IFERROR(_xll.qlIndexFixing(ONIndex1Y,I718,TRUE,_xll.ohTrigger(RecalcTrigger,Trigger1Y)),NA())</f>
        <v>1.3409489143318964E-2</v>
      </c>
    </row>
    <row r="719" spans="2:17" x14ac:dyDescent="0.2">
      <c r="B719" s="39" t="s">
        <v>42</v>
      </c>
      <c r="D719" s="42">
        <f>_xll.qlCalendarAdvance(Calendar,$D718,B719,"f",FALSE)</f>
        <v>44481</v>
      </c>
      <c r="E719" s="177">
        <f>_xll.qlInterestRateIndexValueDate(IndexON,D719)</f>
        <v>44481</v>
      </c>
      <c r="F719" s="193">
        <f>IFERROR(_xll.qlIndexFixing(IndexON,D719,TRUE,_xll.ohTrigger(RecalcTrigger,TriggerON)),NA())</f>
        <v>1.0170979423884674E-2</v>
      </c>
      <c r="H719" s="42">
        <f>_xll.qlCalendarAdvance(Calendar,$H718,B719,"f",FALSE)</f>
        <v>44481</v>
      </c>
      <c r="I719" s="177">
        <f>_xll.qlInterestRateIndexValueDate(Index1M,$H719)</f>
        <v>44483</v>
      </c>
      <c r="J719" s="182">
        <f>IFERROR(_xll.qlIndexFixing(Index1M,$H719,TRUE,_xll.ohTrigger(RecalcTrigger,Trigger1M)),NA())</f>
        <v>1.0232301311622338E-2</v>
      </c>
      <c r="K719" s="44">
        <f>IFERROR(_xll.qlIndexFixing(Index3M,H719,TRUE,_xll.ohTrigger(RecalcTrigger,Trigger3M)),NA())</f>
        <v>1.1674096753987694E-2</v>
      </c>
      <c r="L719" s="44">
        <f>IFERROR(_xll.qlIndexFixing(Index6M,$H719,TRUE,_xll.ohTrigger(RecalcTrigger,Trigger6M)),NA())</f>
        <v>1.3146132750901308E-2</v>
      </c>
      <c r="M719" s="183">
        <f>IFERROR(_xll.qlIndexFixing(Index1Y,$H719,TRUE,_xll.ohTrigger(RecalcTrigger,Trigger1Y)),NA())</f>
        <v>1.4965923234207229E-2</v>
      </c>
      <c r="N719" s="182">
        <f>IFERROR(_xll.qlIndexFixing(ONIndex1M,I719,TRUE,_xll.ohTrigger(RecalcTrigger,Trigger1M)),NA())</f>
        <v>1.0132291933633297E-2</v>
      </c>
      <c r="O719" s="44">
        <f>IFERROR(_xll.qlIndexFixing(ONIndex3M,I719,TRUE,_xll.ohTrigger(RecalcTrigger,Trigger3M)),NA())</f>
        <v>1.1293535696381696E-2</v>
      </c>
      <c r="P719" s="44">
        <f>IFERROR(_xll.qlIndexFixing(ONIndex6M,I719,TRUE,_xll.ohTrigger(RecalcTrigger,Trigger6M)),NA())</f>
        <v>1.2363826844250525E-2</v>
      </c>
      <c r="Q719" s="183">
        <f>IFERROR(_xll.qlIndexFixing(ONIndex1Y,I719,TRUE,_xll.ohTrigger(RecalcTrigger,Trigger1Y)),NA())</f>
        <v>1.346364596642502E-2</v>
      </c>
    </row>
    <row r="720" spans="2:17" x14ac:dyDescent="0.2">
      <c r="B720" s="39" t="s">
        <v>42</v>
      </c>
      <c r="D720" s="42">
        <f>_xll.qlCalendarAdvance(Calendar,$D719,B720,"f",FALSE)</f>
        <v>44488</v>
      </c>
      <c r="E720" s="177">
        <f>_xll.qlInterestRateIndexValueDate(IndexON,D720)</f>
        <v>44488</v>
      </c>
      <c r="F720" s="193">
        <f>IFERROR(_xll.qlIndexFixing(IndexON,D720,TRUE,_xll.ohTrigger(RecalcTrigger,TriggerON)),NA())</f>
        <v>1.0234626431149252E-2</v>
      </c>
      <c r="H720" s="42">
        <f>_xll.qlCalendarAdvance(Calendar,$H719,B720,"f",FALSE)</f>
        <v>44488</v>
      </c>
      <c r="I720" s="177">
        <f>_xll.qlInterestRateIndexValueDate(Index1M,$H720)</f>
        <v>44490</v>
      </c>
      <c r="J720" s="182">
        <f>IFERROR(_xll.qlIndexFixing(Index1M,$H720,TRUE,_xll.ohTrigger(RecalcTrigger,Trigger1M)),NA())</f>
        <v>1.0290628770560084E-2</v>
      </c>
      <c r="K720" s="44">
        <f>IFERROR(_xll.qlIndexFixing(Index3M,H720,TRUE,_xll.ohTrigger(RecalcTrigger,Trigger3M)),NA())</f>
        <v>1.1735977002428682E-2</v>
      </c>
      <c r="L720" s="44">
        <f>IFERROR(_xll.qlIndexFixing(Index6M,$H720,TRUE,_xll.ohTrigger(RecalcTrigger,Trigger6M)),NA())</f>
        <v>1.320613123121148E-2</v>
      </c>
      <c r="M720" s="183">
        <f>IFERROR(_xll.qlIndexFixing(Index1Y,$H720,TRUE,_xll.ohTrigger(RecalcTrigger,Trigger1Y)),NA())</f>
        <v>1.5020283128231175E-2</v>
      </c>
      <c r="N720" s="182">
        <f>IFERROR(_xll.qlIndexFixing(ONIndex1M,I720,TRUE,_xll.ohTrigger(RecalcTrigger,Trigger1M)),NA())</f>
        <v>1.0190272896783981E-2</v>
      </c>
      <c r="O720" s="44">
        <f>IFERROR(_xll.qlIndexFixing(ONIndex3M,I720,TRUE,_xll.ohTrigger(RecalcTrigger,Trigger3M)),NA())</f>
        <v>1.1353806248370901E-2</v>
      </c>
      <c r="P720" s="44">
        <f>IFERROR(_xll.qlIndexFixing(ONIndex6M,I720,TRUE,_xll.ohTrigger(RecalcTrigger,Trigger6M)),NA())</f>
        <v>1.2421966521642958E-2</v>
      </c>
      <c r="Q720" s="183">
        <f>IFERROR(_xll.qlIndexFixing(ONIndex1Y,I720,TRUE,_xll.ohTrigger(RecalcTrigger,Trigger1Y)),NA())</f>
        <v>1.3518026238070746E-2</v>
      </c>
    </row>
    <row r="721" spans="2:17" x14ac:dyDescent="0.2">
      <c r="B721" s="39" t="s">
        <v>42</v>
      </c>
      <c r="D721" s="42">
        <f>_xll.qlCalendarAdvance(Calendar,$D720,B721,"f",FALSE)</f>
        <v>44495</v>
      </c>
      <c r="E721" s="177">
        <f>_xll.qlInterestRateIndexValueDate(IndexON,D721)</f>
        <v>44495</v>
      </c>
      <c r="F721" s="193">
        <f>IFERROR(_xll.qlIndexFixing(IndexON,D721,TRUE,_xll.ohTrigger(RecalcTrigger,TriggerON)),NA())</f>
        <v>1.0298493427400857E-2</v>
      </c>
      <c r="H721" s="42">
        <f>_xll.qlCalendarAdvance(Calendar,$H720,B721,"f",FALSE)</f>
        <v>44495</v>
      </c>
      <c r="I721" s="177">
        <f>_xll.qlInterestRateIndexValueDate(Index1M,$H721)</f>
        <v>44497</v>
      </c>
      <c r="J721" s="182">
        <f>IFERROR(_xll.qlIndexFixing(Index1M,$H721,TRUE,_xll.ohTrigger(RecalcTrigger,Trigger1M)),NA())</f>
        <v>1.034913774393631E-2</v>
      </c>
      <c r="K721" s="44">
        <f>IFERROR(_xll.qlIndexFixing(Index3M,H721,TRUE,_xll.ohTrigger(RecalcTrigger,Trigger3M)),NA())</f>
        <v>1.1797978525573865E-2</v>
      </c>
      <c r="L721" s="44">
        <f>IFERROR(_xll.qlIndexFixing(Index6M,$H721,TRUE,_xll.ohTrigger(RecalcTrigger,Trigger6M)),NA())</f>
        <v>1.326611302627111E-2</v>
      </c>
      <c r="M721" s="183">
        <f>IFERROR(_xll.qlIndexFixing(Index1Y,$H721,TRUE,_xll.ohTrigger(RecalcTrigger,Trigger1Y)),NA())</f>
        <v>1.507454636281412E-2</v>
      </c>
      <c r="N721" s="182">
        <f>IFERROR(_xll.qlIndexFixing(ONIndex1M,I721,TRUE,_xll.ohTrigger(RecalcTrigger,Trigger1M)),NA())</f>
        <v>1.0248431821580084E-2</v>
      </c>
      <c r="O721" s="44">
        <f>IFERROR(_xll.qlIndexFixing(ONIndex3M,I721,TRUE,_xll.ohTrigger(RecalcTrigger,Trigger3M)),NA())</f>
        <v>1.1414359223484993E-2</v>
      </c>
      <c r="P721" s="44">
        <f>IFERROR(_xll.qlIndexFixing(ONIndex6M,I721,TRUE,_xll.ohTrigger(RecalcTrigger,Trigger6M)),NA())</f>
        <v>1.2480463332957825E-2</v>
      </c>
      <c r="Q721" s="183">
        <f>IFERROR(_xll.qlIndexFixing(ONIndex1Y,I721,TRUE,_xll.ohTrigger(RecalcTrigger,Trigger1Y)),NA())</f>
        <v>1.3572632769047743E-2</v>
      </c>
    </row>
    <row r="722" spans="2:17" x14ac:dyDescent="0.2">
      <c r="B722" s="39" t="s">
        <v>42</v>
      </c>
      <c r="D722" s="42">
        <f>_xll.qlCalendarAdvance(Calendar,$D721,B722,"f",FALSE)</f>
        <v>44502</v>
      </c>
      <c r="E722" s="177">
        <f>_xll.qlInterestRateIndexValueDate(IndexON,D722)</f>
        <v>44502</v>
      </c>
      <c r="F722" s="193">
        <f>IFERROR(_xll.qlIndexFixing(IndexON,D722,TRUE,_xll.ohTrigger(RecalcTrigger,TriggerON)),NA())</f>
        <v>1.0362582236540518E-2</v>
      </c>
      <c r="H722" s="42">
        <f>_xll.qlCalendarAdvance(Calendar,$H721,B722,"f",FALSE)</f>
        <v>44502</v>
      </c>
      <c r="I722" s="177">
        <f>_xll.qlInterestRateIndexValueDate(Index1M,$H722)</f>
        <v>44504</v>
      </c>
      <c r="J722" s="182">
        <f>IFERROR(_xll.qlIndexFixing(Index1M,$H722,TRUE,_xll.ohTrigger(RecalcTrigger,Trigger1M)),NA())</f>
        <v>1.0407830122373674E-2</v>
      </c>
      <c r="K722" s="44">
        <f>IFERROR(_xll.qlIndexFixing(Index3M,H722,TRUE,_xll.ohTrigger(RecalcTrigger,Trigger3M)),NA())</f>
        <v>1.1860062159631028E-2</v>
      </c>
      <c r="L722" s="44">
        <f>IFERROR(_xll.qlIndexFixing(Index6M,$H722,TRUE,_xll.ohTrigger(RecalcTrigger,Trigger6M)),NA())</f>
        <v>1.3321564388427767E-2</v>
      </c>
      <c r="M722" s="183">
        <f>IFERROR(_xll.qlIndexFixing(Index1Y,$H722,TRUE,_xll.ohTrigger(RecalcTrigger,Trigger1Y)),NA())</f>
        <v>1.5128704465938239E-2</v>
      </c>
      <c r="N722" s="182">
        <f>IFERROR(_xll.qlIndexFixing(ONIndex1M,I722,TRUE,_xll.ohTrigger(RecalcTrigger,Trigger1M)),NA())</f>
        <v>1.0306770594272763E-2</v>
      </c>
      <c r="O722" s="44">
        <f>IFERROR(_xll.qlIndexFixing(ONIndex3M,I722,TRUE,_xll.ohTrigger(RecalcTrigger,Trigger3M)),NA())</f>
        <v>1.1475197586712227E-2</v>
      </c>
      <c r="P722" s="44">
        <f>IFERROR(_xll.qlIndexFixing(ONIndex6M,I722,TRUE,_xll.ohTrigger(RecalcTrigger,Trigger6M)),NA())</f>
        <v>1.2539321396820569E-2</v>
      </c>
      <c r="Q722" s="183">
        <f>IFERROR(_xll.qlIndexFixing(ONIndex1Y,I722,TRUE,_xll.ohTrigger(RecalcTrigger,Trigger1Y)),NA())</f>
        <v>1.3627468370067675E-2</v>
      </c>
    </row>
    <row r="723" spans="2:17" x14ac:dyDescent="0.2">
      <c r="B723" s="39" t="s">
        <v>42</v>
      </c>
      <c r="D723" s="42">
        <f>_xll.qlCalendarAdvance(Calendar,$D722,B723,"f",FALSE)</f>
        <v>44509</v>
      </c>
      <c r="E723" s="177">
        <f>_xll.qlInterestRateIndexValueDate(IndexON,D723)</f>
        <v>44509</v>
      </c>
      <c r="F723" s="193">
        <f>IFERROR(_xll.qlIndexFixing(IndexON,D723,TRUE,_xll.ohTrigger(RecalcTrigger,TriggerON)),NA())</f>
        <v>1.0426894682549204E-2</v>
      </c>
      <c r="H723" s="42">
        <f>_xll.qlCalendarAdvance(Calendar,$H722,B723,"f",FALSE)</f>
        <v>44509</v>
      </c>
      <c r="I723" s="177">
        <f>_xll.qlInterestRateIndexValueDate(Index1M,$H723)</f>
        <v>44511</v>
      </c>
      <c r="J723" s="182">
        <f>IFERROR(_xll.qlIndexFixing(Index1M,$H723,TRUE,_xll.ohTrigger(RecalcTrigger,Trigger1M)),NA())</f>
        <v>1.04667077965373E-2</v>
      </c>
      <c r="K723" s="44">
        <f>IFERROR(_xll.qlIndexFixing(Index3M,H723,TRUE,_xll.ohTrigger(RecalcTrigger,Trigger3M)),NA())</f>
        <v>1.1922188231886366E-2</v>
      </c>
      <c r="L723" s="44">
        <f>IFERROR(_xll.qlIndexFixing(Index6M,$H723,TRUE,_xll.ohTrigger(RecalcTrigger,Trigger6M)),NA())</f>
        <v>1.3381454015751902E-2</v>
      </c>
      <c r="M723" s="183">
        <f>IFERROR(_xll.qlIndexFixing(Index1Y,$H723,TRUE,_xll.ohTrigger(RecalcTrigger,Trigger1Y)),NA())</f>
        <v>1.5182748871244075E-2</v>
      </c>
      <c r="N723" s="182">
        <f>IFERROR(_xll.qlIndexFixing(ONIndex1M,I723,TRUE,_xll.ohTrigger(RecalcTrigger,Trigger1M)),NA())</f>
        <v>1.03652911009533E-2</v>
      </c>
      <c r="O723" s="44">
        <f>IFERROR(_xll.qlIndexFixing(ONIndex3M,I723,TRUE,_xll.ohTrigger(RecalcTrigger,Trigger3M)),NA())</f>
        <v>1.1536324302721113E-2</v>
      </c>
      <c r="P723" s="44">
        <f>IFERROR(_xll.qlIndexFixing(ONIndex6M,I723,TRUE,_xll.ohTrigger(RecalcTrigger,Trigger6M)),NA())</f>
        <v>1.259854483161682E-2</v>
      </c>
      <c r="Q723" s="183">
        <f>IFERROR(_xll.qlIndexFixing(ONIndex1Y,I723,TRUE,_xll.ohTrigger(RecalcTrigger,Trigger1Y)),NA())</f>
        <v>1.3682535851842204E-2</v>
      </c>
    </row>
    <row r="724" spans="2:17" x14ac:dyDescent="0.2">
      <c r="B724" s="39" t="s">
        <v>42</v>
      </c>
      <c r="D724" s="42">
        <f>_xll.qlCalendarAdvance(Calendar,$D723,B724,"f",FALSE)</f>
        <v>44516</v>
      </c>
      <c r="E724" s="177">
        <f>_xll.qlInterestRateIndexValueDate(IndexON,D724)</f>
        <v>44516</v>
      </c>
      <c r="F724" s="193">
        <f>IFERROR(_xll.qlIndexFixing(IndexON,D724,TRUE,_xll.ohTrigger(RecalcTrigger,TriggerON)),NA())</f>
        <v>1.0491432589487815E-2</v>
      </c>
      <c r="H724" s="42">
        <f>_xll.qlCalendarAdvance(Calendar,$H723,B724,"f",FALSE)</f>
        <v>44516</v>
      </c>
      <c r="I724" s="177">
        <f>_xll.qlInterestRateIndexValueDate(Index1M,$H724)</f>
        <v>44518</v>
      </c>
      <c r="J724" s="182">
        <f>IFERROR(_xll.qlIndexFixing(Index1M,$H724,TRUE,_xll.ohTrigger(RecalcTrigger,Trigger1M)),NA())</f>
        <v>1.0525772657139776E-2</v>
      </c>
      <c r="K724" s="44">
        <f>IFERROR(_xll.qlIndexFixing(Index3M,H724,TRUE,_xll.ohTrigger(RecalcTrigger,Trigger3M)),NA())</f>
        <v>1.198431656066363E-2</v>
      </c>
      <c r="L724" s="44">
        <f>IFERROR(_xll.qlIndexFixing(Index6M,$H724,TRUE,_xll.ohTrigger(RecalcTrigger,Trigger6M)),NA())</f>
        <v>1.344125710657299E-2</v>
      </c>
      <c r="M724" s="183">
        <f>IFERROR(_xll.qlIndexFixing(Index1Y,$H724,TRUE,_xll.ohTrigger(RecalcTrigger,Trigger1Y)),NA())</f>
        <v>1.5236670918013237E-2</v>
      </c>
      <c r="N724" s="182">
        <f>IFERROR(_xll.qlIndexFixing(ONIndex1M,I724,TRUE,_xll.ohTrigger(RecalcTrigger,Trigger1M)),NA())</f>
        <v>1.0423995227872851E-2</v>
      </c>
      <c r="O724" s="44">
        <f>IFERROR(_xll.qlIndexFixing(ONIndex3M,I724,TRUE,_xll.ohTrigger(RecalcTrigger,Trigger3M)),NA())</f>
        <v>1.1597742336579842E-2</v>
      </c>
      <c r="P724" s="44">
        <f>IFERROR(_xll.qlIndexFixing(ONIndex6M,I724,TRUE,_xll.ohTrigger(RecalcTrigger,Trigger6M)),NA())</f>
        <v>1.2658137755732213E-2</v>
      </c>
      <c r="Q724" s="183">
        <f>IFERROR(_xll.qlIndexFixing(ONIndex1Y,I724,TRUE,_xll.ohTrigger(RecalcTrigger,Trigger1Y)),NA())</f>
        <v>1.3737838025322802E-2</v>
      </c>
    </row>
    <row r="725" spans="2:17" x14ac:dyDescent="0.2">
      <c r="B725" s="39" t="s">
        <v>42</v>
      </c>
      <c r="D725" s="42">
        <f>_xll.qlCalendarAdvance(Calendar,$D724,B725,"f",FALSE)</f>
        <v>44523</v>
      </c>
      <c r="E725" s="177">
        <f>_xll.qlInterestRateIndexValueDate(IndexON,D725)</f>
        <v>44523</v>
      </c>
      <c r="F725" s="193">
        <f>IFERROR(_xll.qlIndexFixing(IndexON,D725,TRUE,_xll.ohTrigger(RecalcTrigger,TriggerON)),NA())</f>
        <v>1.0556197781257382E-2</v>
      </c>
      <c r="H725" s="42">
        <f>_xll.qlCalendarAdvance(Calendar,$H724,B725,"f",FALSE)</f>
        <v>44523</v>
      </c>
      <c r="I725" s="177">
        <f>_xll.qlInterestRateIndexValueDate(Index1M,$H725)</f>
        <v>44525</v>
      </c>
      <c r="J725" s="182">
        <f>IFERROR(_xll.qlIndexFixing(Index1M,$H725,TRUE,_xll.ohTrigger(RecalcTrigger,Trigger1M)),NA())</f>
        <v>1.0585019536807072E-2</v>
      </c>
      <c r="K725" s="44">
        <f>IFERROR(_xll.qlIndexFixing(Index3M,H725,TRUE,_xll.ohTrigger(RecalcTrigger,Trigger3M)),NA())</f>
        <v>1.2046406455270265E-2</v>
      </c>
      <c r="L725" s="44">
        <f>IFERROR(_xll.qlIndexFixing(Index6M,$H725,TRUE,_xll.ohTrigger(RecalcTrigger,Trigger6M)),NA())</f>
        <v>1.3500949382938566E-2</v>
      </c>
      <c r="M725" s="183">
        <f>IFERROR(_xll.qlIndexFixing(Index1Y,$H725,TRUE,_xll.ohTrigger(RecalcTrigger,Trigger1Y)),NA())</f>
        <v>1.5290461851155705E-2</v>
      </c>
      <c r="N725" s="182">
        <f>IFERROR(_xll.qlIndexFixing(ONIndex1M,I725,TRUE,_xll.ohTrigger(RecalcTrigger,Trigger1M)),NA())</f>
        <v>1.0482884861202635E-2</v>
      </c>
      <c r="O725" s="44">
        <f>IFERROR(_xll.qlIndexFixing(ONIndex3M,I725,TRUE,_xll.ohTrigger(RecalcTrigger,Trigger3M)),NA())</f>
        <v>1.1659454653196732E-2</v>
      </c>
      <c r="P725" s="44">
        <f>IFERROR(_xll.qlIndexFixing(ONIndex6M,I725,TRUE,_xll.ohTrigger(RecalcTrigger,Trigger6M)),NA())</f>
        <v>1.2718104287872123E-2</v>
      </c>
      <c r="Q725" s="183">
        <f>IFERROR(_xll.qlIndexFixing(ONIndex1Y,I725,TRUE,_xll.ohTrigger(RecalcTrigger,Trigger1Y)),NA())</f>
        <v>1.379337770106126E-2</v>
      </c>
    </row>
    <row r="726" spans="2:17" x14ac:dyDescent="0.2">
      <c r="B726" s="39" t="s">
        <v>42</v>
      </c>
      <c r="D726" s="42">
        <f>_xll.qlCalendarAdvance(Calendar,$D725,B726,"f",FALSE)</f>
        <v>44530</v>
      </c>
      <c r="E726" s="177">
        <f>_xll.qlInterestRateIndexValueDate(IndexON,D726)</f>
        <v>44530</v>
      </c>
      <c r="F726" s="193">
        <f>IFERROR(_xll.qlIndexFixing(IndexON,D726,TRUE,_xll.ohTrigger(RecalcTrigger,TriggerON)),NA())</f>
        <v>1.0621192081678998E-2</v>
      </c>
      <c r="H726" s="42">
        <f>_xll.qlCalendarAdvance(Calendar,$H725,B726,"f",FALSE)</f>
        <v>44530</v>
      </c>
      <c r="I726" s="177">
        <f>_xll.qlInterestRateIndexValueDate(Index1M,$H726)</f>
        <v>44532</v>
      </c>
      <c r="J726" s="182">
        <f>IFERROR(_xll.qlIndexFixing(Index1M,$H726,TRUE,_xll.ohTrigger(RecalcTrigger,Trigger1M)),NA())</f>
        <v>1.064439948135848E-2</v>
      </c>
      <c r="K726" s="44">
        <f>IFERROR(_xll.qlIndexFixing(Index3M,H726,TRUE,_xll.ohTrigger(RecalcTrigger,Trigger3M)),NA())</f>
        <v>1.2099209925138688E-2</v>
      </c>
      <c r="L726" s="44">
        <f>IFERROR(_xll.qlIndexFixing(Index6M,$H726,TRUE,_xll.ohTrigger(RecalcTrigger,Trigger6M)),NA())</f>
        <v>1.3564946188242482E-2</v>
      </c>
      <c r="M726" s="183">
        <f>IFERROR(_xll.qlIndexFixing(Index1Y,$H726,TRUE,_xll.ohTrigger(RecalcTrigger,Trigger1Y)),NA())</f>
        <v>1.5344112821194054E-2</v>
      </c>
      <c r="N726" s="182">
        <f>IFERROR(_xll.qlIndexFixing(ONIndex1M,I726,TRUE,_xll.ohTrigger(RecalcTrigger,Trigger1M)),NA())</f>
        <v>1.0541961887193807E-2</v>
      </c>
      <c r="O726" s="44">
        <f>IFERROR(_xll.qlIndexFixing(ONIndex3M,I726,TRUE,_xll.ohTrigger(RecalcTrigger,Trigger3M)),NA())</f>
        <v>1.1721464217400168E-2</v>
      </c>
      <c r="P726" s="44">
        <f>IFERROR(_xll.qlIndexFixing(ONIndex6M,I726,TRUE,_xll.ohTrigger(RecalcTrigger,Trigger6M)),NA())</f>
        <v>1.2778448546342247E-2</v>
      </c>
      <c r="Q726" s="183">
        <f>IFERROR(_xll.qlIndexFixing(ONIndex1Y,I726,TRUE,_xll.ohTrigger(RecalcTrigger,Trigger1Y)),NA())</f>
        <v>1.3849157690009051E-2</v>
      </c>
    </row>
    <row r="727" spans="2:17" x14ac:dyDescent="0.2">
      <c r="B727" s="39" t="s">
        <v>42</v>
      </c>
      <c r="D727" s="42">
        <f>_xll.qlCalendarAdvance(Calendar,$D726,B727,"f",FALSE)</f>
        <v>44537</v>
      </c>
      <c r="E727" s="177">
        <f>_xll.qlInterestRateIndexValueDate(IndexON,D727)</f>
        <v>44537</v>
      </c>
      <c r="F727" s="193">
        <f>IFERROR(_xll.qlIndexFixing(IndexON,D727,TRUE,_xll.ohTrigger(RecalcTrigger,TriggerON)),NA())</f>
        <v>1.0686417314813568E-2</v>
      </c>
      <c r="H727" s="42">
        <f>_xll.qlCalendarAdvance(Calendar,$H726,B727,"f",FALSE)</f>
        <v>44537</v>
      </c>
      <c r="I727" s="177">
        <f>_xll.qlInterestRateIndexValueDate(Index1M,$H727)</f>
        <v>44539</v>
      </c>
      <c r="J727" s="182">
        <f>IFERROR(_xll.qlIndexFixing(Index1M,$H727,TRUE,_xll.ohTrigger(RecalcTrigger,Trigger1M)),NA())</f>
        <v>1.0703846185182997E-2</v>
      </c>
      <c r="K727" s="44">
        <f>IFERROR(_xll.qlIndexFixing(Index3M,H727,TRUE,_xll.ohTrigger(RecalcTrigger,Trigger3M)),NA())</f>
        <v>1.216112630455779E-2</v>
      </c>
      <c r="L727" s="44">
        <f>IFERROR(_xll.qlIndexFixing(Index6M,$H727,TRUE,_xll.ohTrigger(RecalcTrigger,Trigger6M)),NA())</f>
        <v>1.3624328511857759E-2</v>
      </c>
      <c r="M727" s="183">
        <f>IFERROR(_xll.qlIndexFixing(Index1Y,$H727,TRUE,_xll.ohTrigger(RecalcTrigger,Trigger1Y)),NA())</f>
        <v>1.5397614884251409E-2</v>
      </c>
      <c r="N727" s="182">
        <f>IFERROR(_xll.qlIndexFixing(ONIndex1M,I727,TRUE,_xll.ohTrigger(RecalcTrigger,Trigger1M)),NA())</f>
        <v>1.0601228191937651E-2</v>
      </c>
      <c r="O727" s="44">
        <f>IFERROR(_xll.qlIndexFixing(ONIndex3M,I727,TRUE,_xll.ohTrigger(RecalcTrigger,Trigger3M)),NA())</f>
        <v>1.1783773994018532E-2</v>
      </c>
      <c r="P727" s="44">
        <f>IFERROR(_xll.qlIndexFixing(ONIndex6M,I727,TRUE,_xll.ohTrigger(RecalcTrigger,Trigger6M)),NA())</f>
        <v>1.2839174649768026E-2</v>
      </c>
      <c r="Q727" s="183">
        <f>IFERROR(_xll.qlIndexFixing(ONIndex1Y,I727,TRUE,_xll.ohTrigger(RecalcTrigger,Trigger1Y)),NA())</f>
        <v>1.3905180802877837E-2</v>
      </c>
    </row>
    <row r="728" spans="2:17" x14ac:dyDescent="0.2">
      <c r="B728" s="39" t="s">
        <v>42</v>
      </c>
      <c r="D728" s="42">
        <f>_xll.qlCalendarAdvance(Calendar,$D727,B728,"f",FALSE)</f>
        <v>44544</v>
      </c>
      <c r="E728" s="177">
        <f>_xll.qlInterestRateIndexValueDate(IndexON,D728)</f>
        <v>44544</v>
      </c>
      <c r="F728" s="193">
        <f>IFERROR(_xll.qlIndexFixing(IndexON,D728,TRUE,_xll.ohTrigger(RecalcTrigger,TriggerON)),NA())</f>
        <v>1.0751875304642056E-2</v>
      </c>
      <c r="H728" s="42">
        <f>_xll.qlCalendarAdvance(Calendar,$H727,B728,"f",FALSE)</f>
        <v>44544</v>
      </c>
      <c r="I728" s="177">
        <f>_xll.qlInterestRateIndexValueDate(Index1M,$H728)</f>
        <v>44546</v>
      </c>
      <c r="J728" s="182">
        <f>IFERROR(_xll.qlIndexFixing(Index1M,$H728,TRUE,_xll.ohTrigger(RecalcTrigger,Trigger1M)),NA())</f>
        <v>1.0763292452022066E-2</v>
      </c>
      <c r="K728" s="44">
        <f>IFERROR(_xll.qlIndexFixing(Index3M,H728,TRUE,_xll.ohTrigger(RecalcTrigger,Trigger3M)),NA())</f>
        <v>1.2222881133560293E-2</v>
      </c>
      <c r="L728" s="44">
        <f>IFERROR(_xll.qlIndexFixing(Index6M,$H728,TRUE,_xll.ohTrigger(RecalcTrigger,Trigger6M)),NA())</f>
        <v>1.3683525003850857E-2</v>
      </c>
      <c r="M728" s="183">
        <f>IFERROR(_xll.qlIndexFixing(Index1Y,$H728,TRUE,_xll.ohTrigger(RecalcTrigger,Trigger1Y)),NA())</f>
        <v>1.5450959002039844E-2</v>
      </c>
      <c r="N728" s="182">
        <f>IFERROR(_xll.qlIndexFixing(ONIndex1M,I728,TRUE,_xll.ohTrigger(RecalcTrigger,Trigger1M)),NA())</f>
        <v>1.0660685661685321E-2</v>
      </c>
      <c r="O728" s="44">
        <f>IFERROR(_xll.qlIndexFixing(ONIndex3M,I728,TRUE,_xll.ohTrigger(RecalcTrigger,Trigger3M)),NA())</f>
        <v>1.1846386948040077E-2</v>
      </c>
      <c r="P728" s="44">
        <f>IFERROR(_xll.qlIndexFixing(ONIndex6M,I728,TRUE,_xll.ohTrigger(RecalcTrigger,Trigger6M)),NA())</f>
        <v>1.2900286716455156E-2</v>
      </c>
      <c r="Q728" s="183">
        <f>IFERROR(_xll.qlIndexFixing(ONIndex1Y,I728,TRUE,_xll.ohTrigger(RecalcTrigger,Trigger1Y)),NA())</f>
        <v>1.3961449850379282E-2</v>
      </c>
    </row>
    <row r="729" spans="2:17" x14ac:dyDescent="0.2">
      <c r="B729" s="39" t="s">
        <v>42</v>
      </c>
      <c r="D729" s="42">
        <f>_xll.qlCalendarAdvance(Calendar,$D728,B729,"f",FALSE)</f>
        <v>44551</v>
      </c>
      <c r="E729" s="177">
        <f>_xll.qlInterestRateIndexValueDate(IndexON,D729)</f>
        <v>44551</v>
      </c>
      <c r="F729" s="193">
        <f>IFERROR(_xll.qlIndexFixing(IndexON,D729,TRUE,_xll.ohTrigger(RecalcTrigger,TriggerON)),NA())</f>
        <v>1.0817566253962241E-2</v>
      </c>
      <c r="H729" s="42">
        <f>_xll.qlCalendarAdvance(Calendar,$H728,B729,"f",FALSE)</f>
        <v>44551</v>
      </c>
      <c r="I729" s="177">
        <f>_xll.qlInterestRateIndexValueDate(Index1M,$H729)</f>
        <v>44553</v>
      </c>
      <c r="J729" s="182">
        <f>IFERROR(_xll.qlIndexFixing(Index1M,$H729,TRUE,_xll.ohTrigger(RecalcTrigger,Trigger1M)),NA())</f>
        <v>1.0822670488459807E-2</v>
      </c>
      <c r="K729" s="44">
        <f>IFERROR(_xll.qlIndexFixing(Index3M,H729,TRUE,_xll.ohTrigger(RecalcTrigger,Trigger3M)),NA())</f>
        <v>1.2284430978623639E-2</v>
      </c>
      <c r="L729" s="44">
        <f>IFERROR(_xll.qlIndexFixing(Index6M,$H729,TRUE,_xll.ohTrigger(RecalcTrigger,Trigger6M)),NA())</f>
        <v>1.3742510433148282E-2</v>
      </c>
      <c r="M729" s="183">
        <f>IFERROR(_xll.qlIndexFixing(Index1Y,$H729,TRUE,_xll.ohTrigger(RecalcTrigger,Trigger1Y)),NA())</f>
        <v>1.5504136072647152E-2</v>
      </c>
      <c r="N729" s="182">
        <f>IFERROR(_xll.qlIndexFixing(ONIndex1M,I729,TRUE,_xll.ohTrigger(RecalcTrigger,Trigger1M)),NA())</f>
        <v>1.0720203342948764E-2</v>
      </c>
      <c r="O729" s="44">
        <f>IFERROR(_xll.qlIndexFixing(ONIndex3M,I729,TRUE,_xll.ohTrigger(RecalcTrigger,Trigger3M)),NA())</f>
        <v>1.1909080735481581E-2</v>
      </c>
      <c r="P729" s="44">
        <f>IFERROR(_xll.qlIndexFixing(ONIndex6M,I729,TRUE,_xll.ohTrigger(RecalcTrigger,Trigger6M)),NA())</f>
        <v>1.2961538391627059E-2</v>
      </c>
      <c r="Q729" s="183">
        <f>IFERROR(_xll.qlIndexFixing(ONIndex1Y,I729,TRUE,_xll.ohTrigger(RecalcTrigger,Trigger1Y)),NA())</f>
        <v>1.4017806286537038E-2</v>
      </c>
    </row>
    <row r="730" spans="2:17" x14ac:dyDescent="0.2">
      <c r="B730" s="39" t="s">
        <v>42</v>
      </c>
      <c r="D730" s="42">
        <f>_xll.qlCalendarAdvance(Calendar,$D729,B730,"f",FALSE)</f>
        <v>44558</v>
      </c>
      <c r="E730" s="177">
        <f>_xll.qlInterestRateIndexValueDate(IndexON,D730)</f>
        <v>44558</v>
      </c>
      <c r="F730" s="193">
        <f>IFERROR(_xll.qlIndexFixing(IndexON,D730,TRUE,_xll.ohTrigger(RecalcTrigger,TriggerON)),NA())</f>
        <v>1.088322175555767E-2</v>
      </c>
      <c r="H730" s="42">
        <f>_xll.qlCalendarAdvance(Calendar,$H729,B730,"f",FALSE)</f>
        <v>44558</v>
      </c>
      <c r="I730" s="177">
        <f>_xll.qlInterestRateIndexValueDate(Index1M,$H730)</f>
        <v>44560</v>
      </c>
      <c r="J730" s="182">
        <f>IFERROR(_xll.qlIndexFixing(Index1M,$H730,TRUE,_xll.ohTrigger(RecalcTrigger,Trigger1M)),NA())</f>
        <v>1.0881934453530195E-2</v>
      </c>
      <c r="K730" s="44">
        <f>IFERROR(_xll.qlIndexFixing(Index3M,H730,TRUE,_xll.ohTrigger(RecalcTrigger,Trigger3M)),NA())</f>
        <v>1.2345745671007435E-2</v>
      </c>
      <c r="L730" s="44">
        <f>IFERROR(_xll.qlIndexFixing(Index6M,$H730,TRUE,_xll.ohTrigger(RecalcTrigger,Trigger6M)),NA())</f>
        <v>1.3801266887607059E-2</v>
      </c>
      <c r="M730" s="183">
        <f>IFERROR(_xll.qlIndexFixing(Index1Y,$H730,TRUE,_xll.ohTrigger(RecalcTrigger,Trigger1Y)),NA())</f>
        <v>1.5557139592052776E-2</v>
      </c>
      <c r="N730" s="182">
        <f>IFERROR(_xll.qlIndexFixing(ONIndex1M,I730,TRUE,_xll.ohTrigger(RecalcTrigger,Trigger1M)),NA())</f>
        <v>1.077960706688863E-2</v>
      </c>
      <c r="O730" s="44">
        <f>IFERROR(_xll.qlIndexFixing(ONIndex3M,I730,TRUE,_xll.ohTrigger(RecalcTrigger,Trigger3M)),NA())</f>
        <v>1.1971559715151514E-2</v>
      </c>
      <c r="P730" s="44">
        <f>IFERROR(_xll.qlIndexFixing(ONIndex6M,I730,TRUE,_xll.ohTrigger(RecalcTrigger,Trigger6M)),NA())</f>
        <v>1.3022601836087944E-2</v>
      </c>
      <c r="Q730" s="183">
        <f>IFERROR(_xll.qlIndexFixing(ONIndex1Y,I730,TRUE,_xll.ohTrigger(RecalcTrigger,Trigger1Y)),NA())</f>
        <v>1.4074039072884403E-2</v>
      </c>
    </row>
    <row r="731" spans="2:17" x14ac:dyDescent="0.2">
      <c r="B731" s="39" t="s">
        <v>42</v>
      </c>
      <c r="D731" s="42">
        <f>_xll.qlCalendarAdvance(Calendar,$D730,B731,"f",FALSE)</f>
        <v>44565</v>
      </c>
      <c r="E731" s="177">
        <f>_xll.qlInterestRateIndexValueDate(IndexON,D731)</f>
        <v>44565</v>
      </c>
      <c r="F731" s="193">
        <f>IFERROR(_xll.qlIndexFixing(IndexON,D731,TRUE,_xll.ohTrigger(RecalcTrigger,TriggerON)),NA())</f>
        <v>1.0948632586549323E-2</v>
      </c>
      <c r="H731" s="42">
        <f>_xll.qlCalendarAdvance(Calendar,$H730,B731,"f",FALSE)</f>
        <v>44565</v>
      </c>
      <c r="I731" s="177">
        <f>_xll.qlInterestRateIndexValueDate(Index1M,$H731)</f>
        <v>44567</v>
      </c>
      <c r="J731" s="182">
        <f>IFERROR(_xll.qlIndexFixing(Index1M,$H731,TRUE,_xll.ohTrigger(RecalcTrigger,Trigger1M)),NA())</f>
        <v>1.0941078252743319E-2</v>
      </c>
      <c r="K731" s="44">
        <f>IFERROR(_xll.qlIndexFixing(Index3M,H731,TRUE,_xll.ohTrigger(RecalcTrigger,Trigger3M)),NA())</f>
        <v>1.2406819061004271E-2</v>
      </c>
      <c r="L731" s="44">
        <f>IFERROR(_xll.qlIndexFixing(Index6M,$H731,TRUE,_xll.ohTrigger(RecalcTrigger,Trigger6M)),NA())</f>
        <v>1.3855424902775484E-2</v>
      </c>
      <c r="M731" s="183">
        <f>IFERROR(_xll.qlIndexFixing(Index1Y,$H731,TRUE,_xll.ohTrigger(RecalcTrigger,Trigger1Y)),NA())</f>
        <v>1.560996775448387E-2</v>
      </c>
      <c r="N731" s="182">
        <f>IFERROR(_xll.qlIndexFixing(ONIndex1M,I731,TRUE,_xll.ohTrigger(RecalcTrigger,Trigger1M)),NA())</f>
        <v>1.0838893765718893E-2</v>
      </c>
      <c r="O731" s="44">
        <f>IFERROR(_xll.qlIndexFixing(ONIndex3M,I731,TRUE,_xll.ohTrigger(RecalcTrigger,Trigger3M)),NA())</f>
        <v>1.2033818449319611E-2</v>
      </c>
      <c r="P731" s="44">
        <f>IFERROR(_xll.qlIndexFixing(ONIndex6M,I731,TRUE,_xll.ohTrigger(RecalcTrigger,Trigger6M)),NA())</f>
        <v>1.3083471827295412E-2</v>
      </c>
      <c r="Q731" s="183">
        <f>IFERROR(_xll.qlIndexFixing(ONIndex1Y,I731,TRUE,_xll.ohTrigger(RecalcTrigger,Trigger1Y)),NA())</f>
        <v>1.4130145002466676E-2</v>
      </c>
    </row>
    <row r="732" spans="2:17" x14ac:dyDescent="0.2">
      <c r="B732" s="39" t="s">
        <v>42</v>
      </c>
      <c r="D732" s="42">
        <f>_xll.qlCalendarAdvance(Calendar,$D731,B732,"f",FALSE)</f>
        <v>44572</v>
      </c>
      <c r="E732" s="177">
        <f>_xll.qlInterestRateIndexValueDate(IndexON,D732)</f>
        <v>44572</v>
      </c>
      <c r="F732" s="193">
        <f>IFERROR(_xll.qlIndexFixing(IndexON,D732,TRUE,_xll.ohTrigger(RecalcTrigger,TriggerON)),NA())</f>
        <v>1.1013794496337326E-2</v>
      </c>
      <c r="H732" s="42">
        <f>_xll.qlCalendarAdvance(Calendar,$H731,B732,"f",FALSE)</f>
        <v>44572</v>
      </c>
      <c r="I732" s="177">
        <f>_xll.qlInterestRateIndexValueDate(Index1M,$H732)</f>
        <v>44574</v>
      </c>
      <c r="J732" s="182">
        <f>IFERROR(_xll.qlIndexFixing(Index1M,$H732,TRUE,_xll.ohTrigger(RecalcTrigger,Trigger1M)),NA())</f>
        <v>1.1000099855750789E-2</v>
      </c>
      <c r="K732" s="44">
        <f>IFERROR(_xll.qlIndexFixing(Index3M,H732,TRUE,_xll.ohTrigger(RecalcTrigger,Trigger3M)),NA())</f>
        <v>1.2467647454794673E-2</v>
      </c>
      <c r="L732" s="44">
        <f>IFERROR(_xll.qlIndexFixing(Index6M,$H732,TRUE,_xll.ohTrigger(RecalcTrigger,Trigger6M)),NA())</f>
        <v>1.3913726597464291E-2</v>
      </c>
      <c r="M732" s="183">
        <f>IFERROR(_xll.qlIndexFixing(Index1Y,$H732,TRUE,_xll.ohTrigger(RecalcTrigger,Trigger1Y)),NA())</f>
        <v>1.5662619240993728E-2</v>
      </c>
      <c r="N732" s="182">
        <f>IFERROR(_xll.qlIndexFixing(ONIndex1M,I732,TRUE,_xll.ohTrigger(RecalcTrigger,Trigger1M)),NA())</f>
        <v>1.0898061412660809E-2</v>
      </c>
      <c r="O732" s="44">
        <f>IFERROR(_xll.qlIndexFixing(ONIndex3M,I732,TRUE,_xll.ohTrigger(RecalcTrigger,Trigger3M)),NA())</f>
        <v>1.2095853266202994E-2</v>
      </c>
      <c r="P732" s="44">
        <f>IFERROR(_xll.qlIndexFixing(ONIndex6M,I732,TRUE,_xll.ohTrigger(RecalcTrigger,Trigger6M)),NA())</f>
        <v>1.3144145105936644E-2</v>
      </c>
      <c r="Q732" s="183">
        <f>IFERROR(_xll.qlIndexFixing(ONIndex1Y,I732,TRUE,_xll.ohTrigger(RecalcTrigger,Trigger1Y)),NA())</f>
        <v>1.4186122133397205E-2</v>
      </c>
    </row>
    <row r="733" spans="2:17" x14ac:dyDescent="0.2">
      <c r="B733" s="39" t="s">
        <v>42</v>
      </c>
      <c r="D733" s="42">
        <f>_xll.qlCalendarAdvance(Calendar,$D732,B733,"f",FALSE)</f>
        <v>44579</v>
      </c>
      <c r="E733" s="177">
        <f>_xll.qlInterestRateIndexValueDate(IndexON,D733)</f>
        <v>44579</v>
      </c>
      <c r="F733" s="193">
        <f>IFERROR(_xll.qlIndexFixing(IndexON,D733,TRUE,_xll.ohTrigger(RecalcTrigger,TriggerON)),NA())</f>
        <v>1.1078703234481679E-2</v>
      </c>
      <c r="H733" s="42">
        <f>_xll.qlCalendarAdvance(Calendar,$H732,B733,"f",FALSE)</f>
        <v>44579</v>
      </c>
      <c r="I733" s="177">
        <f>_xll.qlInterestRateIndexValueDate(Index1M,$H733)</f>
        <v>44581</v>
      </c>
      <c r="J733" s="182">
        <f>IFERROR(_xll.qlIndexFixing(Index1M,$H733,TRUE,_xll.ohTrigger(RecalcTrigger,Trigger1M)),NA())</f>
        <v>1.1058997232176737E-2</v>
      </c>
      <c r="K733" s="44">
        <f>IFERROR(_xll.qlIndexFixing(Index3M,H733,TRUE,_xll.ohTrigger(RecalcTrigger,Trigger3M)),NA())</f>
        <v>1.2528227158380645E-2</v>
      </c>
      <c r="L733" s="44">
        <f>IFERROR(_xll.qlIndexFixing(Index6M,$H733,TRUE,_xll.ohTrigger(RecalcTrigger,Trigger6M)),NA())</f>
        <v>1.3971788290064176E-2</v>
      </c>
      <c r="M733" s="183">
        <f>IFERROR(_xll.qlIndexFixing(Index1Y,$H733,TRUE,_xll.ohTrigger(RecalcTrigger,Trigger1Y)),NA())</f>
        <v>1.5715092739779522E-2</v>
      </c>
      <c r="N733" s="182">
        <f>IFERROR(_xll.qlIndexFixing(ONIndex1M,I733,TRUE,_xll.ohTrigger(RecalcTrigger,Trigger1M)),NA())</f>
        <v>1.095710798117544E-2</v>
      </c>
      <c r="O733" s="44">
        <f>IFERROR(_xll.qlIndexFixing(ONIndex3M,I733,TRUE,_xll.ohTrigger(RecalcTrigger,Trigger3M)),NA())</f>
        <v>1.2157660494338529E-2</v>
      </c>
      <c r="P733" s="44">
        <f>IFERROR(_xll.qlIndexFixing(ONIndex6M,I733,TRUE,_xll.ohTrigger(RecalcTrigger,Trigger6M)),NA())</f>
        <v>1.3204618412938629E-2</v>
      </c>
      <c r="Q733" s="183">
        <f>IFERROR(_xll.qlIndexFixing(ONIndex1Y,I733,TRUE,_xll.ohTrigger(RecalcTrigger,Trigger1Y)),NA())</f>
        <v>1.4241968523549531E-2</v>
      </c>
    </row>
    <row r="734" spans="2:17" x14ac:dyDescent="0.2">
      <c r="B734" s="39" t="s">
        <v>42</v>
      </c>
      <c r="D734" s="42">
        <f>_xll.qlCalendarAdvance(Calendar,$D733,B734,"f",FALSE)</f>
        <v>44586</v>
      </c>
      <c r="E734" s="177">
        <f>_xll.qlInterestRateIndexValueDate(IndexON,D734)</f>
        <v>44586</v>
      </c>
      <c r="F734" s="193">
        <f>IFERROR(_xll.qlIndexFixing(IndexON,D734,TRUE,_xll.ohTrigger(RecalcTrigger,TriggerON)),NA())</f>
        <v>1.1143354550462448E-2</v>
      </c>
      <c r="H734" s="42">
        <f>_xll.qlCalendarAdvance(Calendar,$H733,B734,"f",FALSE)</f>
        <v>44586</v>
      </c>
      <c r="I734" s="177">
        <f>_xll.qlInterestRateIndexValueDate(Index1M,$H734)</f>
        <v>44588</v>
      </c>
      <c r="J734" s="182">
        <f>IFERROR(_xll.qlIndexFixing(Index1M,$H734,TRUE,_xll.ohTrigger(RecalcTrigger,Trigger1M)),NA())</f>
        <v>1.1117768351600332E-2</v>
      </c>
      <c r="K734" s="44">
        <f>IFERROR(_xll.qlIndexFixing(Index3M,H734,TRUE,_xll.ohTrigger(RecalcTrigger,Trigger3M)),NA())</f>
        <v>1.2588554477587444E-2</v>
      </c>
      <c r="L734" s="44">
        <f>IFERROR(_xll.qlIndexFixing(Index6M,$H734,TRUE,_xll.ohTrigger(RecalcTrigger,Trigger6M)),NA())</f>
        <v>1.4029606677658749E-2</v>
      </c>
      <c r="M734" s="183">
        <f>IFERROR(_xll.qlIndexFixing(Index1Y,$H734,TRUE,_xll.ohTrigger(RecalcTrigger,Trigger1Y)),NA())</f>
        <v>1.5767386946187109E-2</v>
      </c>
      <c r="N734" s="182">
        <f>IFERROR(_xll.qlIndexFixing(ONIndex1M,I734,TRUE,_xll.ohTrigger(RecalcTrigger,Trigger1M)),NA())</f>
        <v>1.1016031444723851E-2</v>
      </c>
      <c r="O734" s="44">
        <f>IFERROR(_xll.qlIndexFixing(ONIndex3M,I734,TRUE,_xll.ohTrigger(RecalcTrigger,Trigger3M)),NA())</f>
        <v>1.2219236462263083E-2</v>
      </c>
      <c r="P734" s="44">
        <f>IFERROR(_xll.qlIndexFixing(ONIndex6M,I734,TRUE,_xll.ohTrigger(RecalcTrigger,Trigger6M)),NA())</f>
        <v>1.3264888488988547E-2</v>
      </c>
      <c r="Q734" s="183">
        <f>IFERROR(_xll.qlIndexFixing(ONIndex1Y,I734,TRUE,_xll.ohTrigger(RecalcTrigger,Trigger1Y)),NA())</f>
        <v>1.4297682231116937E-2</v>
      </c>
    </row>
    <row r="735" spans="2:17" x14ac:dyDescent="0.2">
      <c r="B735" s="39" t="s">
        <v>42</v>
      </c>
      <c r="D735" s="42">
        <f>_xll.qlCalendarAdvance(Calendar,$D734,B735,"f",FALSE)</f>
        <v>44593</v>
      </c>
      <c r="E735" s="177">
        <f>_xll.qlInterestRateIndexValueDate(IndexON,D735)</f>
        <v>44593</v>
      </c>
      <c r="F735" s="193">
        <f>IFERROR(_xll.qlIndexFixing(IndexON,D735,TRUE,_xll.ohTrigger(RecalcTrigger,TriggerON)),NA())</f>
        <v>1.1207744193679758E-2</v>
      </c>
      <c r="H735" s="42">
        <f>_xll.qlCalendarAdvance(Calendar,$H734,B735,"f",FALSE)</f>
        <v>44593</v>
      </c>
      <c r="I735" s="177">
        <f>_xll.qlInterestRateIndexValueDate(Index1M,$H735)</f>
        <v>44595</v>
      </c>
      <c r="J735" s="182">
        <f>IFERROR(_xll.qlIndexFixing(Index1M,$H735,TRUE,_xll.ohTrigger(RecalcTrigger,Trigger1M)),NA())</f>
        <v>1.1159004211991976E-2</v>
      </c>
      <c r="K735" s="44">
        <f>IFERROR(_xll.qlIndexFixing(Index3M,H735,TRUE,_xll.ohTrigger(RecalcTrigger,Trigger3M)),NA())</f>
        <v>1.2644161302928125E-2</v>
      </c>
      <c r="L735" s="44">
        <f>IFERROR(_xll.qlIndexFixing(Index6M,$H735,TRUE,_xll.ohTrigger(RecalcTrigger,Trigger6M)),NA())</f>
        <v>1.4087178457039251E-2</v>
      </c>
      <c r="M735" s="183">
        <f>IFERROR(_xll.qlIndexFixing(Index1Y,$H735,TRUE,_xll.ohTrigger(RecalcTrigger,Trigger1Y)),NA())</f>
        <v>1.5819500562714989E-2</v>
      </c>
      <c r="N735" s="182">
        <f>IFERROR(_xll.qlIndexFixing(ONIndex1M,I735,TRUE,_xll.ohTrigger(RecalcTrigger,Trigger1M)),NA())</f>
        <v>1.1074829776767103E-2</v>
      </c>
      <c r="O735" s="44">
        <f>IFERROR(_xll.qlIndexFixing(ONIndex3M,I735,TRUE,_xll.ohTrigger(RecalcTrigger,Trigger3M)),NA())</f>
        <v>1.2280577498193779E-2</v>
      </c>
      <c r="P735" s="44">
        <f>IFERROR(_xll.qlIndexFixing(ONIndex6M,I735,TRUE,_xll.ohTrigger(RecalcTrigger,Trigger6M)),NA())</f>
        <v>1.3324952075093321E-2</v>
      </c>
      <c r="Q735" s="183">
        <f>IFERROR(_xll.qlIndexFixing(ONIndex1Y,I735,TRUE,_xll.ohTrigger(RecalcTrigger,Trigger1Y)),NA())</f>
        <v>1.4353261314132837E-2</v>
      </c>
    </row>
    <row r="736" spans="2:17" x14ac:dyDescent="0.2">
      <c r="B736" s="39" t="s">
        <v>42</v>
      </c>
      <c r="D736" s="42">
        <f>_xll.qlCalendarAdvance(Calendar,$D735,B736,"f",FALSE)</f>
        <v>44600</v>
      </c>
      <c r="E736" s="177">
        <f>_xll.qlInterestRateIndexValueDate(IndexON,D736)</f>
        <v>44600</v>
      </c>
      <c r="F736" s="193">
        <f>IFERROR(_xll.qlIndexFixing(IndexON,D736,TRUE,_xll.ohTrigger(RecalcTrigger,TriggerON)),NA())</f>
        <v>1.1271867913693612E-2</v>
      </c>
      <c r="H736" s="42">
        <f>_xll.qlCalendarAdvance(Calendar,$H735,B736,"f",FALSE)</f>
        <v>44600</v>
      </c>
      <c r="I736" s="177">
        <f>_xll.qlInterestRateIndexValueDate(Index1M,$H736)</f>
        <v>44602</v>
      </c>
      <c r="J736" s="182">
        <f>IFERROR(_xll.qlIndexFixing(Index1M,$H736,TRUE,_xll.ohTrigger(RecalcTrigger,Trigger1M)),NA())</f>
        <v>1.1217547305990243E-2</v>
      </c>
      <c r="K736" s="44">
        <f>IFERROR(_xll.qlIndexFixing(Index3M,H736,TRUE,_xll.ohTrigger(RecalcTrigger,Trigger3M)),NA())</f>
        <v>1.2703989906040734E-2</v>
      </c>
      <c r="L736" s="44">
        <f>IFERROR(_xll.qlIndexFixing(Index6M,$H736,TRUE,_xll.ohTrigger(RecalcTrigger,Trigger6M)),NA())</f>
        <v>1.4144500324711628E-2</v>
      </c>
      <c r="M736" s="183">
        <f>IFERROR(_xll.qlIndexFixing(Index1Y,$H736,TRUE,_xll.ohTrigger(RecalcTrigger,Trigger1Y)),NA())</f>
        <v>1.5871432299018235E-2</v>
      </c>
      <c r="N736" s="182">
        <f>IFERROR(_xll.qlIndexFixing(ONIndex1M,I736,TRUE,_xll.ohTrigger(RecalcTrigger,Trigger1M)),NA())</f>
        <v>1.113350095060639E-2</v>
      </c>
      <c r="O736" s="44">
        <f>IFERROR(_xll.qlIndexFixing(ONIndex3M,I736,TRUE,_xll.ohTrigger(RecalcTrigger,Trigger3M)),NA())</f>
        <v>1.2341679930827354E-2</v>
      </c>
      <c r="P736" s="44">
        <f>IFERROR(_xll.qlIndexFixing(ONIndex6M,I736,TRUE,_xll.ohTrigger(RecalcTrigger,Trigger6M)),NA())</f>
        <v>1.3384805911860198E-2</v>
      </c>
      <c r="Q736" s="183">
        <f>IFERROR(_xll.qlIndexFixing(ONIndex1Y,I736,TRUE,_xll.ohTrigger(RecalcTrigger,Trigger1Y)),NA())</f>
        <v>1.4408703830550706E-2</v>
      </c>
    </row>
    <row r="737" spans="2:17" x14ac:dyDescent="0.2">
      <c r="B737" s="39" t="s">
        <v>42</v>
      </c>
      <c r="D737" s="42">
        <f>_xll.qlCalendarAdvance(Calendar,$D736,B737,"f",FALSE)</f>
        <v>44607</v>
      </c>
      <c r="E737" s="177">
        <f>_xll.qlInterestRateIndexValueDate(IndexON,D737)</f>
        <v>44607</v>
      </c>
      <c r="F737" s="193">
        <f>IFERROR(_xll.qlIndexFixing(IndexON,D737,TRUE,_xll.ohTrigger(RecalcTrigger,TriggerON)),NA())</f>
        <v>1.1335721459984072E-2</v>
      </c>
      <c r="H737" s="42">
        <f>_xll.qlCalendarAdvance(Calendar,$H736,B737,"f",FALSE)</f>
        <v>44607</v>
      </c>
      <c r="I737" s="177">
        <f>_xll.qlInterestRateIndexValueDate(Index1M,$H737)</f>
        <v>44609</v>
      </c>
      <c r="J737" s="182">
        <f>IFERROR(_xll.qlIndexFixing(Index1M,$H737,TRUE,_xll.ohTrigger(RecalcTrigger,Trigger1M)),NA())</f>
        <v>1.1275958610112356E-2</v>
      </c>
      <c r="K737" s="44">
        <f>IFERROR(_xll.qlIndexFixing(Index3M,H737,TRUE,_xll.ohTrigger(RecalcTrigger,Trigger3M)),NA())</f>
        <v>1.2763555304543775E-2</v>
      </c>
      <c r="L737" s="44">
        <f>IFERROR(_xll.qlIndexFixing(Index6M,$H737,TRUE,_xll.ohTrigger(RecalcTrigger,Trigger6M)),NA())</f>
        <v>1.4201568976896091E-2</v>
      </c>
      <c r="M737" s="183">
        <f>IFERROR(_xll.qlIndexFixing(Index1Y,$H737,TRUE,_xll.ohTrigger(RecalcTrigger,Trigger1Y)),NA())</f>
        <v>1.5923180871913314E-2</v>
      </c>
      <c r="N737" s="182">
        <f>IFERROR(_xll.qlIndexFixing(ONIndex1M,I737,TRUE,_xll.ohTrigger(RecalcTrigger,Trigger1M)),NA())</f>
        <v>1.1192042939702773E-2</v>
      </c>
      <c r="O737" s="44">
        <f>IFERROR(_xll.qlIndexFixing(ONIndex3M,I737,TRUE,_xll.ohTrigger(RecalcTrigger,Trigger3M)),NA())</f>
        <v>1.2402540088300995E-2</v>
      </c>
      <c r="P737" s="44">
        <f>IFERROR(_xll.qlIndexFixing(ONIndex6M,I737,TRUE,_xll.ohTrigger(RecalcTrigger,Trigger6M)),NA())</f>
        <v>1.3444446740296101E-2</v>
      </c>
      <c r="Q737" s="183">
        <f>IFERROR(_xll.qlIndexFixing(ONIndex1Y,I737,TRUE,_xll.ohTrigger(RecalcTrigger,Trigger1Y)),NA())</f>
        <v>1.4464007838483894E-2</v>
      </c>
    </row>
    <row r="738" spans="2:17" x14ac:dyDescent="0.2">
      <c r="B738" s="39" t="s">
        <v>42</v>
      </c>
      <c r="D738" s="42">
        <f>_xll.qlCalendarAdvance(Calendar,$D737,B738,"f",FALSE)</f>
        <v>44614</v>
      </c>
      <c r="E738" s="177">
        <f>_xll.qlInterestRateIndexValueDate(IndexON,D738)</f>
        <v>44614</v>
      </c>
      <c r="F738" s="193">
        <f>IFERROR(_xll.qlIndexFixing(IndexON,D738,TRUE,_xll.ohTrigger(RecalcTrigger,TriggerON)),NA())</f>
        <v>1.1399300582031202E-2</v>
      </c>
      <c r="H738" s="42">
        <f>_xll.qlCalendarAdvance(Calendar,$H737,B738,"f",FALSE)</f>
        <v>44614</v>
      </c>
      <c r="I738" s="177">
        <f>_xll.qlInterestRateIndexValueDate(Index1M,$H738)</f>
        <v>44616</v>
      </c>
      <c r="J738" s="182">
        <f>IFERROR(_xll.qlIndexFixing(Index1M,$H738,TRUE,_xll.ohTrigger(RecalcTrigger,Trigger1M)),NA())</f>
        <v>1.1334236094316465E-2</v>
      </c>
      <c r="K738" s="44">
        <f>IFERROR(_xll.qlIndexFixing(Index3M,H738,TRUE,_xll.ohTrigger(RecalcTrigger,Trigger3M)),NA())</f>
        <v>1.2822853803852835E-2</v>
      </c>
      <c r="L738" s="44">
        <f>IFERROR(_xll.qlIndexFixing(Index6M,$H738,TRUE,_xll.ohTrigger(RecalcTrigger,Trigger6M)),NA())</f>
        <v>1.4258381109537269E-2</v>
      </c>
      <c r="M738" s="183">
        <f>IFERROR(_xll.qlIndexFixing(Index1Y,$H738,TRUE,_xll.ohTrigger(RecalcTrigger,Trigger1Y)),NA())</f>
        <v>1.5974745005381812E-2</v>
      </c>
      <c r="N738" s="182">
        <f>IFERROR(_xll.qlIndexFixing(ONIndex1M,I738,TRUE,_xll.ohTrigger(RecalcTrigger,Trigger1M)),NA())</f>
        <v>1.1250453717437381E-2</v>
      </c>
      <c r="O738" s="44">
        <f>IFERROR(_xll.qlIndexFixing(ONIndex3M,I738,TRUE,_xll.ohTrigger(RecalcTrigger,Trigger3M)),NA())</f>
        <v>1.2463154299231505E-2</v>
      </c>
      <c r="P738" s="44">
        <f>IFERROR(_xll.qlIndexFixing(ONIndex6M,I738,TRUE,_xll.ohTrigger(RecalcTrigger,Trigger6M)),NA())</f>
        <v>1.3503871301008274E-2</v>
      </c>
      <c r="Q738" s="183">
        <f>IFERROR(_xll.qlIndexFixing(ONIndex1Y,I738,TRUE,_xll.ohTrigger(RecalcTrigger,Trigger1Y)),NA())</f>
        <v>1.4519171395805941E-2</v>
      </c>
    </row>
    <row r="739" spans="2:17" x14ac:dyDescent="0.2">
      <c r="B739" s="39" t="s">
        <v>42</v>
      </c>
      <c r="D739" s="42">
        <f>_xll.qlCalendarAdvance(Calendar,$D738,B739,"f",FALSE)</f>
        <v>44621</v>
      </c>
      <c r="E739" s="177">
        <f>_xll.qlInterestRateIndexValueDate(IndexON,D739)</f>
        <v>44621</v>
      </c>
      <c r="F739" s="193">
        <f>IFERROR(_xll.qlIndexFixing(IndexON,D739,TRUE,_xll.ohTrigger(RecalcTrigger,TriggerON)),NA())</f>
        <v>1.1462601029235131E-2</v>
      </c>
      <c r="H739" s="42">
        <f>_xll.qlCalendarAdvance(Calendar,$H738,B739,"f",FALSE)</f>
        <v>44621</v>
      </c>
      <c r="I739" s="177">
        <f>_xll.qlInterestRateIndexValueDate(Index1M,$H739)</f>
        <v>44623</v>
      </c>
      <c r="J739" s="182">
        <f>IFERROR(_xll.qlIndexFixing(Index1M,$H739,TRUE,_xll.ohTrigger(RecalcTrigger,Trigger1M)),NA())</f>
        <v>1.1409659026363483E-2</v>
      </c>
      <c r="K739" s="44">
        <f>IFERROR(_xll.qlIndexFixing(Index3M,H739,TRUE,_xll.ohTrigger(RecalcTrigger,Trigger3M)),NA())</f>
        <v>1.2895059637775699E-2</v>
      </c>
      <c r="L739" s="44">
        <f>IFERROR(_xll.qlIndexFixing(Index6M,$H739,TRUE,_xll.ohTrigger(RecalcTrigger,Trigger6M)),NA())</f>
        <v>1.433607582140803E-2</v>
      </c>
      <c r="M739" s="183">
        <f>IFERROR(_xll.qlIndexFixing(Index1Y,$H739,TRUE,_xll.ohTrigger(RecalcTrigger,Trigger1Y)),NA())</f>
        <v>1.6026123430575034E-2</v>
      </c>
      <c r="N739" s="182">
        <f>IFERROR(_xll.qlIndexFixing(ONIndex1M,I739,TRUE,_xll.ohTrigger(RecalcTrigger,Trigger1M)),NA())</f>
        <v>1.130873125719134E-2</v>
      </c>
      <c r="O739" s="44">
        <f>IFERROR(_xll.qlIndexFixing(ONIndex3M,I739,TRUE,_xll.ohTrigger(RecalcTrigger,Trigger3M)),NA())</f>
        <v>1.2523518891915941E-2</v>
      </c>
      <c r="P739" s="44">
        <f>IFERROR(_xll.qlIndexFixing(ONIndex6M,I739,TRUE,_xll.ohTrigger(RecalcTrigger,Trigger6M)),NA())</f>
        <v>1.3563076335003643E-2</v>
      </c>
      <c r="Q739" s="183">
        <f>IFERROR(_xll.qlIndexFixing(ONIndex1Y,I739,TRUE,_xll.ohTrigger(RecalcTrigger,Trigger1Y)),NA())</f>
        <v>1.4574192560790067E-2</v>
      </c>
    </row>
    <row r="740" spans="2:17" x14ac:dyDescent="0.2">
      <c r="B740" s="39" t="s">
        <v>42</v>
      </c>
      <c r="D740" s="42">
        <f>_xll.qlCalendarAdvance(Calendar,$D739,B740,"f",FALSE)</f>
        <v>44628</v>
      </c>
      <c r="E740" s="177">
        <f>_xll.qlInterestRateIndexValueDate(IndexON,D740)</f>
        <v>44628</v>
      </c>
      <c r="F740" s="193">
        <f>IFERROR(_xll.qlIndexFixing(IndexON,D740,TRUE,_xll.ohTrigger(RecalcTrigger,TriggerON)),NA())</f>
        <v>1.1525618551235794E-2</v>
      </c>
      <c r="H740" s="42">
        <f>_xll.qlCalendarAdvance(Calendar,$H739,B740,"f",FALSE)</f>
        <v>44628</v>
      </c>
      <c r="I740" s="177">
        <f>_xll.qlInterestRateIndexValueDate(Index1M,$H740)</f>
        <v>44630</v>
      </c>
      <c r="J740" s="182">
        <f>IFERROR(_xll.qlIndexFixing(Index1M,$H740,TRUE,_xll.ohTrigger(RecalcTrigger,Trigger1M)),NA())</f>
        <v>1.1467629962854664E-2</v>
      </c>
      <c r="K740" s="44">
        <f>IFERROR(_xll.qlIndexFixing(Index3M,H740,TRUE,_xll.ohTrigger(RecalcTrigger,Trigger3M)),NA())</f>
        <v>1.2953758606252011E-2</v>
      </c>
      <c r="L740" s="44">
        <f>IFERROR(_xll.qlIndexFixing(Index6M,$H740,TRUE,_xll.ohTrigger(RecalcTrigger,Trigger6M)),NA())</f>
        <v>1.439227626231724E-2</v>
      </c>
      <c r="M740" s="183">
        <f>IFERROR(_xll.qlIndexFixing(Index1Y,$H740,TRUE,_xll.ohTrigger(RecalcTrigger,Trigger1Y)),NA())</f>
        <v>1.6077314885817717E-2</v>
      </c>
      <c r="N740" s="182">
        <f>IFERROR(_xll.qlIndexFixing(ONIndex1M,I740,TRUE,_xll.ohTrigger(RecalcTrigger,Trigger1M)),NA())</f>
        <v>1.136687353250565E-2</v>
      </c>
      <c r="O740" s="44">
        <f>IFERROR(_xll.qlIndexFixing(ONIndex3M,I740,TRUE,_xll.ohTrigger(RecalcTrigger,Trigger3M)),NA())</f>
        <v>1.2583630194891171E-2</v>
      </c>
      <c r="P740" s="44">
        <f>IFERROR(_xll.qlIndexFixing(ONIndex6M,I740,TRUE,_xll.ohTrigger(RecalcTrigger,Trigger6M)),NA())</f>
        <v>1.3622058582969387E-2</v>
      </c>
      <c r="Q740" s="183">
        <f>IFERROR(_xll.qlIndexFixing(ONIndex1Y,I740,TRUE,_xll.ohTrigger(RecalcTrigger,Trigger1Y)),NA())</f>
        <v>1.4629069391389748E-2</v>
      </c>
    </row>
    <row r="741" spans="2:17" x14ac:dyDescent="0.2">
      <c r="B741" s="39" t="s">
        <v>42</v>
      </c>
      <c r="D741" s="42">
        <f>_xll.qlCalendarAdvance(Calendar,$D740,B741,"f",FALSE)</f>
        <v>44635</v>
      </c>
      <c r="E741" s="177">
        <f>_xll.qlInterestRateIndexValueDate(IndexON,D741)</f>
        <v>44635</v>
      </c>
      <c r="F741" s="193">
        <f>IFERROR(_xll.qlIndexFixing(IndexON,D741,TRUE,_xll.ohTrigger(RecalcTrigger,TriggerON)),NA())</f>
        <v>1.1588348897273448E-2</v>
      </c>
      <c r="H741" s="42">
        <f>_xll.qlCalendarAdvance(Calendar,$H740,B741,"f",FALSE)</f>
        <v>44635</v>
      </c>
      <c r="I741" s="177">
        <f>_xll.qlInterestRateIndexValueDate(Index1M,$H741)</f>
        <v>44637</v>
      </c>
      <c r="J741" s="182">
        <f>IFERROR(_xll.qlIndexFixing(Index1M,$H741,TRUE,_xll.ohTrigger(RecalcTrigger,Trigger1M)),NA())</f>
        <v>1.1529762411864977E-2</v>
      </c>
      <c r="K741" s="44">
        <f>IFERROR(_xll.qlIndexFixing(Index3M,H741,TRUE,_xll.ohTrigger(RecalcTrigger,Trigger3M)),NA())</f>
        <v>1.3012178797389719E-2</v>
      </c>
      <c r="L741" s="44">
        <f>IFERROR(_xll.qlIndexFixing(Index6M,$H741,TRUE,_xll.ohTrigger(RecalcTrigger,Trigger6M)),NA())</f>
        <v>1.4448209079311592E-2</v>
      </c>
      <c r="M741" s="183">
        <f>IFERROR(_xll.qlIndexFixing(Index1Y,$H741,TRUE,_xll.ohTrigger(RecalcTrigger,Trigger1Y)),NA())</f>
        <v>1.6128318116612427E-2</v>
      </c>
      <c r="N741" s="182">
        <f>IFERROR(_xll.qlIndexFixing(ONIndex1M,I741,TRUE,_xll.ohTrigger(RecalcTrigger,Trigger1M)),NA())</f>
        <v>1.1424878516681503E-2</v>
      </c>
      <c r="O741" s="44">
        <f>IFERROR(_xll.qlIndexFixing(ONIndex3M,I741,TRUE,_xll.ohTrigger(RecalcTrigger,Trigger3M)),NA())</f>
        <v>1.2643484536374316E-2</v>
      </c>
      <c r="P741" s="44">
        <f>IFERROR(_xll.qlIndexFixing(ONIndex6M,I741,TRUE,_xll.ohTrigger(RecalcTrigger,Trigger6M)),NA())</f>
        <v>1.368081478575256E-2</v>
      </c>
      <c r="Q741" s="183">
        <f>IFERROR(_xll.qlIndexFixing(ONIndex1Y,I741,TRUE,_xll.ohTrigger(RecalcTrigger,Trigger1Y)),NA())</f>
        <v>1.4683799945638398E-2</v>
      </c>
    </row>
    <row r="742" spans="2:17" x14ac:dyDescent="0.2">
      <c r="B742" s="39" t="s">
        <v>42</v>
      </c>
      <c r="D742" s="42">
        <f>_xll.qlCalendarAdvance(Calendar,$D741,B742,"f",FALSE)</f>
        <v>44642</v>
      </c>
      <c r="E742" s="177">
        <f>_xll.qlInterestRateIndexValueDate(IndexON,D742)</f>
        <v>44642</v>
      </c>
      <c r="F742" s="193">
        <f>IFERROR(_xll.qlIndexFixing(IndexON,D742,TRUE,_xll.ohTrigger(RecalcTrigger,TriggerON)),NA())</f>
        <v>1.1650787817067965E-2</v>
      </c>
      <c r="H742" s="42">
        <f>_xll.qlCalendarAdvance(Calendar,$H741,B742,"f",FALSE)</f>
        <v>44642</v>
      </c>
      <c r="I742" s="177">
        <f>_xll.qlInterestRateIndexValueDate(Index1M,$H742)</f>
        <v>44644</v>
      </c>
      <c r="J742" s="182">
        <f>IFERROR(_xll.qlIndexFixing(Index1M,$H742,TRUE,_xll.ohTrigger(RecalcTrigger,Trigger1M)),NA())</f>
        <v>1.1583148392146914E-2</v>
      </c>
      <c r="K742" s="44">
        <f>IFERROR(_xll.qlIndexFixing(Index3M,H742,TRUE,_xll.ohTrigger(RecalcTrigger,Trigger3M)),NA())</f>
        <v>1.3070316515124499E-2</v>
      </c>
      <c r="L742" s="44">
        <f>IFERROR(_xll.qlIndexFixing(Index6M,$H742,TRUE,_xll.ohTrigger(RecalcTrigger,Trigger6M)),NA())</f>
        <v>1.4503870965888919E-2</v>
      </c>
      <c r="M742" s="183">
        <f>IFERROR(_xll.qlIndexFixing(Index1Y,$H742,TRUE,_xll.ohTrigger(RecalcTrigger,Trigger1Y)),NA())</f>
        <v>1.6179131875644365E-2</v>
      </c>
      <c r="N742" s="182">
        <f>IFERROR(_xll.qlIndexFixing(ONIndex1M,I742,TRUE,_xll.ohTrigger(RecalcTrigger,Trigger1M)),NA())</f>
        <v>1.1482744183100024E-2</v>
      </c>
      <c r="O742" s="44">
        <f>IFERROR(_xll.qlIndexFixing(ONIndex3M,I742,TRUE,_xll.ohTrigger(RecalcTrigger,Trigger3M)),NA())</f>
        <v>1.2703078245062116E-2</v>
      </c>
      <c r="P742" s="44">
        <f>IFERROR(_xll.qlIndexFixing(ONIndex6M,I742,TRUE,_xll.ohTrigger(RecalcTrigger,Trigger6M)),NA())</f>
        <v>1.3739341684200213E-2</v>
      </c>
      <c r="Q742" s="183">
        <f>IFERROR(_xll.qlIndexFixing(ONIndex1Y,I742,TRUE,_xll.ohTrigger(RecalcTrigger,Trigger1Y)),NA())</f>
        <v>1.4738382281489493E-2</v>
      </c>
    </row>
    <row r="743" spans="2:17" x14ac:dyDescent="0.2">
      <c r="B743" s="39" t="s">
        <v>42</v>
      </c>
      <c r="D743" s="42">
        <f>_xll.qlCalendarAdvance(Calendar,$D742,B743,"f",FALSE)</f>
        <v>44649</v>
      </c>
      <c r="E743" s="177">
        <f>_xll.qlInterestRateIndexValueDate(IndexON,D743)</f>
        <v>44649</v>
      </c>
      <c r="F743" s="193">
        <f>IFERROR(_xll.qlIndexFixing(IndexON,D743,TRUE,_xll.ohTrigger(RecalcTrigger,TriggerON)),NA())</f>
        <v>1.1712931059939535E-2</v>
      </c>
      <c r="H743" s="42">
        <f>_xll.qlCalendarAdvance(Calendar,$H742,B743,"f",FALSE)</f>
        <v>44649</v>
      </c>
      <c r="I743" s="177">
        <f>_xll.qlInterestRateIndexValueDate(Index1M,$H743)</f>
        <v>44651</v>
      </c>
      <c r="J743" s="182">
        <f>IFERROR(_xll.qlIndexFixing(Index1M,$H743,TRUE,_xll.ohTrigger(RecalcTrigger,Trigger1M)),NA())</f>
        <v>1.162783293945269E-2</v>
      </c>
      <c r="K743" s="44">
        <f>IFERROR(_xll.qlIndexFixing(Index3M,H743,TRUE,_xll.ohTrigger(RecalcTrigger,Trigger3M)),NA())</f>
        <v>1.3123851621859297E-2</v>
      </c>
      <c r="L743" s="44">
        <f>IFERROR(_xll.qlIndexFixing(Index6M,$H743,TRUE,_xll.ohTrigger(RecalcTrigger,Trigger6M)),NA())</f>
        <v>1.4546795579193908E-2</v>
      </c>
      <c r="M743" s="183">
        <f>IFERROR(_xll.qlIndexFixing(Index1Y,$H743,TRUE,_xll.ohTrigger(RecalcTrigger,Trigger1Y)),NA())</f>
        <v>1.622975492278422E-2</v>
      </c>
      <c r="N743" s="182">
        <f>IFERROR(_xll.qlIndexFixing(ONIndex1M,I743,TRUE,_xll.ohTrigger(RecalcTrigger,Trigger1M)),NA())</f>
        <v>1.1540468505302215E-2</v>
      </c>
      <c r="O743" s="44">
        <f>IFERROR(_xll.qlIndexFixing(ONIndex3M,I743,TRUE,_xll.ohTrigger(RecalcTrigger,Trigger3M)),NA())</f>
        <v>1.2762407649091756E-2</v>
      </c>
      <c r="P743" s="44">
        <f>IFERROR(_xll.qlIndexFixing(ONIndex6M,I743,TRUE,_xll.ohTrigger(RecalcTrigger,Trigger6M)),NA())</f>
        <v>1.3797636019079462E-2</v>
      </c>
      <c r="Q743" s="183">
        <f>IFERROR(_xll.qlIndexFixing(ONIndex1Y,I743,TRUE,_xll.ohTrigger(RecalcTrigger,Trigger1Y)),NA())</f>
        <v>1.4792814456976444E-2</v>
      </c>
    </row>
    <row r="744" spans="2:17" x14ac:dyDescent="0.2">
      <c r="B744" s="39" t="s">
        <v>42</v>
      </c>
      <c r="D744" s="42">
        <f>_xll.qlCalendarAdvance(Calendar,$D743,B744,"f",FALSE)</f>
        <v>44656</v>
      </c>
      <c r="E744" s="177">
        <f>_xll.qlInterestRateIndexValueDate(IndexON,D744)</f>
        <v>44656</v>
      </c>
      <c r="F744" s="193">
        <f>IFERROR(_xll.qlIndexFixing(IndexON,D744,TRUE,_xll.ohTrigger(RecalcTrigger,TriggerON)),NA())</f>
        <v>1.1774774375368224E-2</v>
      </c>
      <c r="H744" s="42">
        <f>_xll.qlCalendarAdvance(Calendar,$H743,B744,"f",FALSE)</f>
        <v>44656</v>
      </c>
      <c r="I744" s="177">
        <f>_xll.qlInterestRateIndexValueDate(Index1M,$H744)</f>
        <v>44658</v>
      </c>
      <c r="J744" s="182">
        <f>IFERROR(_xll.qlIndexFixing(Index1M,$H744,TRUE,_xll.ohTrigger(RecalcTrigger,Trigger1M)),NA())</f>
        <v>1.1698088691555197E-2</v>
      </c>
      <c r="K744" s="44">
        <f>IFERROR(_xll.qlIndexFixing(Index3M,H744,TRUE,_xll.ohTrigger(RecalcTrigger,Trigger3M)),NA())</f>
        <v>1.3181432604888868E-2</v>
      </c>
      <c r="L744" s="44">
        <f>IFERROR(_xll.qlIndexFixing(Index6M,$H744,TRUE,_xll.ohTrigger(RecalcTrigger,Trigger6M)),NA())</f>
        <v>1.460196185902757E-2</v>
      </c>
      <c r="M744" s="183">
        <f>IFERROR(_xll.qlIndexFixing(Index1Y,$H744,TRUE,_xll.ohTrigger(RecalcTrigger,Trigger1Y)),NA())</f>
        <v>1.6295528759853403E-2</v>
      </c>
      <c r="N744" s="182">
        <f>IFERROR(_xll.qlIndexFixing(ONIndex1M,I744,TRUE,_xll.ohTrigger(RecalcTrigger,Trigger1M)),NA())</f>
        <v>1.159804945650933E-2</v>
      </c>
      <c r="O744" s="44">
        <f>IFERROR(_xll.qlIndexFixing(ONIndex3M,I744,TRUE,_xll.ohTrigger(RecalcTrigger,Trigger3M)),NA())</f>
        <v>1.2821469077080039E-2</v>
      </c>
      <c r="P744" s="44">
        <f>IFERROR(_xll.qlIndexFixing(ONIndex6M,I744,TRUE,_xll.ohTrigger(RecalcTrigger,Trigger6M)),NA())</f>
        <v>1.3855694531237361E-2</v>
      </c>
      <c r="Q744" s="183">
        <f>IFERROR(_xll.qlIndexFixing(ONIndex1Y,I744,TRUE,_xll.ohTrigger(RecalcTrigger,Trigger1Y)),NA())</f>
        <v>1.4847094530212601E-2</v>
      </c>
    </row>
    <row r="745" spans="2:17" x14ac:dyDescent="0.2">
      <c r="B745" s="39" t="s">
        <v>42</v>
      </c>
      <c r="D745" s="42">
        <f>_xll.qlCalendarAdvance(Calendar,$D744,B745,"f",FALSE)</f>
        <v>44663</v>
      </c>
      <c r="E745" s="177">
        <f>_xll.qlInterestRateIndexValueDate(IndexON,D745)</f>
        <v>44663</v>
      </c>
      <c r="F745" s="193">
        <f>IFERROR(_xll.qlIndexFixing(IndexON,D745,TRUE,_xll.ohTrigger(RecalcTrigger,TriggerON)),NA())</f>
        <v>1.1836313512914032E-2</v>
      </c>
      <c r="H745" s="42">
        <f>_xll.qlCalendarAdvance(Calendar,$H744,B745,"f",FALSE)</f>
        <v>44663</v>
      </c>
      <c r="I745" s="177">
        <f>_xll.qlInterestRateIndexValueDate(Index1M,$H745)</f>
        <v>44665</v>
      </c>
      <c r="J745" s="182">
        <f>IFERROR(_xll.qlIndexFixing(Index1M,$H745,TRUE,_xll.ohTrigger(RecalcTrigger,Trigger1M)),NA())</f>
        <v>1.1755336965556529E-2</v>
      </c>
      <c r="K745" s="44">
        <f>IFERROR(_xll.qlIndexFixing(Index3M,H745,TRUE,_xll.ohTrigger(RecalcTrigger,Trigger3M)),NA())</f>
        <v>1.3238720291038031E-2</v>
      </c>
      <c r="L745" s="44">
        <f>IFERROR(_xll.qlIndexFixing(Index6M,$H745,TRUE,_xll.ohTrigger(RecalcTrigger,Trigger6M)),NA())</f>
        <v>1.465684800514872E-2</v>
      </c>
      <c r="M745" s="183">
        <f>IFERROR(_xll.qlIndexFixing(Index1Y,$H745,TRUE,_xll.ohTrigger(RecalcTrigger,Trigger1Y)),NA())</f>
        <v>1.6330423956828929E-2</v>
      </c>
      <c r="N745" s="182">
        <f>IFERROR(_xll.qlIndexFixing(ONIndex1M,I745,TRUE,_xll.ohTrigger(RecalcTrigger,Trigger1M)),NA())</f>
        <v>1.1671868179243816E-2</v>
      </c>
      <c r="O745" s="44">
        <f>IFERROR(_xll.qlIndexFixing(ONIndex3M,I745,TRUE,_xll.ohTrigger(RecalcTrigger,Trigger3M)),NA())</f>
        <v>1.289700552913331E-2</v>
      </c>
      <c r="P745" s="44">
        <f>IFERROR(_xll.qlIndexFixing(ONIndex6M,I745,TRUE,_xll.ohTrigger(RecalcTrigger,Trigger6M)),NA())</f>
        <v>1.3929989429390943E-2</v>
      </c>
      <c r="Q745" s="183">
        <f>IFERROR(_xll.qlIndexFixing(ONIndex1Y,I745,TRUE,_xll.ohTrigger(RecalcTrigger,Trigger1Y)),NA())</f>
        <v>1.4916656573298326E-2</v>
      </c>
    </row>
    <row r="746" spans="2:17" x14ac:dyDescent="0.2">
      <c r="B746" s="39" t="s">
        <v>42</v>
      </c>
      <c r="D746" s="42">
        <f>_xll.qlCalendarAdvance(Calendar,$D745,B746,"f",FALSE)</f>
        <v>44670</v>
      </c>
      <c r="E746" s="177">
        <f>_xll.qlInterestRateIndexValueDate(IndexON,D746)</f>
        <v>44670</v>
      </c>
      <c r="F746" s="193">
        <f>IFERROR(_xll.qlIndexFixing(IndexON,D746,TRUE,_xll.ohTrigger(RecalcTrigger,TriggerON)),NA())</f>
        <v>1.1897544221897149E-2</v>
      </c>
      <c r="H746" s="42">
        <f>_xll.qlCalendarAdvance(Calendar,$H745,B746,"f",FALSE)</f>
        <v>44670</v>
      </c>
      <c r="I746" s="177">
        <f>_xll.qlInterestRateIndexValueDate(Index1M,$H746)</f>
        <v>44672</v>
      </c>
      <c r="J746" s="182">
        <f>IFERROR(_xll.qlIndexFixing(Index1M,$H746,TRUE,_xll.ohTrigger(RecalcTrigger,Trigger1M)),NA())</f>
        <v>1.1812434614617839E-2</v>
      </c>
      <c r="K746" s="44">
        <f>IFERROR(_xll.qlIndexFixing(Index3M,H746,TRUE,_xll.ohTrigger(RecalcTrigger,Trigger3M)),NA())</f>
        <v>1.3295710983914142E-2</v>
      </c>
      <c r="L746" s="44">
        <f>IFERROR(_xll.qlIndexFixing(Index6M,$H746,TRUE,_xll.ohTrigger(RecalcTrigger,Trigger6M)),NA())</f>
        <v>1.471145071086823E-2</v>
      </c>
      <c r="M746" s="183">
        <f>IFERROR(_xll.qlIndexFixing(Index1Y,$H746,TRUE,_xll.ohTrigger(RecalcTrigger,Trigger1Y)),NA())</f>
        <v>1.6380467499445071E-2</v>
      </c>
      <c r="N746" s="182">
        <f>IFERROR(_xll.qlIndexFixing(ONIndex1M,I746,TRUE,_xll.ohTrigger(RecalcTrigger,Trigger1M)),NA())</f>
        <v>1.171277313986252E-2</v>
      </c>
      <c r="O746" s="44">
        <f>IFERROR(_xll.qlIndexFixing(ONIndex3M,I746,TRUE,_xll.ohTrigger(RecalcTrigger,Trigger3M)),NA())</f>
        <v>1.2938773318280639E-2</v>
      </c>
      <c r="P746" s="44">
        <f>IFERROR(_xll.qlIndexFixing(ONIndex6M,I746,TRUE,_xll.ohTrigger(RecalcTrigger,Trigger6M)),NA())</f>
        <v>1.3971091050377638E-2</v>
      </c>
      <c r="Q746" s="183">
        <f>IFERROR(_xll.qlIndexFixing(ONIndex1Y,I746,TRUE,_xll.ohTrigger(RecalcTrigger,Trigger1Y)),NA())</f>
        <v>1.495519060190631E-2</v>
      </c>
    </row>
    <row r="747" spans="2:17" x14ac:dyDescent="0.2">
      <c r="B747" s="39" t="s">
        <v>42</v>
      </c>
      <c r="D747" s="42">
        <f>_xll.qlCalendarAdvance(Calendar,$D746,B747,"f",FALSE)</f>
        <v>44677</v>
      </c>
      <c r="E747" s="177">
        <f>_xll.qlInterestRateIndexValueDate(IndexON,D747)</f>
        <v>44677</v>
      </c>
      <c r="F747" s="193">
        <f>IFERROR(_xll.qlIndexFixing(IndexON,D747,TRUE,_xll.ohTrigger(RecalcTrigger,TriggerON)),NA())</f>
        <v>1.1958462251877577E-2</v>
      </c>
      <c r="H747" s="42">
        <f>_xll.qlCalendarAdvance(Calendar,$H746,B747,"f",FALSE)</f>
        <v>44677</v>
      </c>
      <c r="I747" s="177">
        <f>_xll.qlInterestRateIndexValueDate(Index1M,$H747)</f>
        <v>44679</v>
      </c>
      <c r="J747" s="182">
        <f>IFERROR(_xll.qlIndexFixing(Index1M,$H747,TRUE,_xll.ohTrigger(RecalcTrigger,Trigger1M)),NA())</f>
        <v>1.1869379607846176E-2</v>
      </c>
      <c r="K747" s="44">
        <f>IFERROR(_xll.qlIndexFixing(Index3M,H747,TRUE,_xll.ohTrigger(RecalcTrigger,Trigger3M)),NA())</f>
        <v>1.3352400986981377E-2</v>
      </c>
      <c r="L747" s="44">
        <f>IFERROR(_xll.qlIndexFixing(Index6M,$H747,TRUE,_xll.ohTrigger(RecalcTrigger,Trigger6M)),NA())</f>
        <v>1.4765766669255413E-2</v>
      </c>
      <c r="M747" s="183">
        <f>IFERROR(_xll.qlIndexFixing(Index1Y,$H747,TRUE,_xll.ohTrigger(RecalcTrigger,Trigger1Y)),NA())</f>
        <v>1.6430315441599796E-2</v>
      </c>
      <c r="N747" s="182">
        <f>IFERROR(_xll.qlIndexFixing(ONIndex1M,I747,TRUE,_xll.ohTrigger(RecalcTrigger,Trigger1M)),NA())</f>
        <v>1.1769911818850787E-2</v>
      </c>
      <c r="O747" s="44">
        <f>IFERROR(_xll.qlIndexFixing(ONIndex3M,I747,TRUE,_xll.ohTrigger(RecalcTrigger,Trigger3M)),NA())</f>
        <v>1.299700878832688E-2</v>
      </c>
      <c r="P747" s="44">
        <f>IFERROR(_xll.qlIndexFixing(ONIndex6M,I747,TRUE,_xll.ohTrigger(RecalcTrigger,Trigger6M)),NA())</f>
        <v>1.4028422538974183E-2</v>
      </c>
      <c r="Q747" s="183">
        <f>IFERROR(_xll.qlIndexFixing(ONIndex1Y,I747,TRUE,_xll.ohTrigger(RecalcTrigger,Trigger1Y)),NA())</f>
        <v>1.5009002716510622E-2</v>
      </c>
    </row>
    <row r="748" spans="2:17" x14ac:dyDescent="0.2">
      <c r="B748" s="39" t="s">
        <v>42</v>
      </c>
      <c r="D748" s="42">
        <f>_xll.qlCalendarAdvance(Calendar,$D747,B748,"f",FALSE)</f>
        <v>44684</v>
      </c>
      <c r="E748" s="177">
        <f>_xll.qlInterestRateIndexValueDate(IndexON,D748)</f>
        <v>44684</v>
      </c>
      <c r="F748" s="193">
        <f>IFERROR(_xll.qlIndexFixing(IndexON,D748,TRUE,_xll.ohTrigger(RecalcTrigger,TriggerON)),NA())</f>
        <v>1.2019063352255444E-2</v>
      </c>
      <c r="H748" s="42">
        <f>_xll.qlCalendarAdvance(Calendar,$H747,B748,"f",FALSE)</f>
        <v>44684</v>
      </c>
      <c r="I748" s="177">
        <f>_xll.qlInterestRateIndexValueDate(Index1M,$H748)</f>
        <v>44686</v>
      </c>
      <c r="J748" s="182">
        <f>IFERROR(_xll.qlIndexFixing(Index1M,$H748,TRUE,_xll.ohTrigger(RecalcTrigger,Trigger1M)),NA())</f>
        <v>1.1926169914308615E-2</v>
      </c>
      <c r="K748" s="44">
        <f>IFERROR(_xll.qlIndexFixing(Index3M,H748,TRUE,_xll.ohTrigger(RecalcTrigger,Trigger3M)),NA())</f>
        <v>1.3413003881045046E-2</v>
      </c>
      <c r="L748" s="44">
        <f>IFERROR(_xll.qlIndexFixing(Index6M,$H748,TRUE,_xll.ohTrigger(RecalcTrigger,Trigger6M)),NA())</f>
        <v>1.4831967549864695E-2</v>
      </c>
      <c r="M748" s="183">
        <f>IFERROR(_xll.qlIndexFixing(Index1Y,$H748,TRUE,_xll.ohTrigger(RecalcTrigger,Trigger1Y)),NA())</f>
        <v>1.647996657915823E-2</v>
      </c>
      <c r="N748" s="182">
        <f>IFERROR(_xll.qlIndexFixing(ONIndex1M,I748,TRUE,_xll.ohTrigger(RecalcTrigger,Trigger1M)),NA())</f>
        <v>1.1826899020448423E-2</v>
      </c>
      <c r="O748" s="44">
        <f>IFERROR(_xll.qlIndexFixing(ONIndex3M,I748,TRUE,_xll.ohTrigger(RecalcTrigger,Trigger3M)),NA())</f>
        <v>1.3054961595839742E-2</v>
      </c>
      <c r="P748" s="44">
        <f>IFERROR(_xll.qlIndexFixing(ONIndex6M,I748,TRUE,_xll.ohTrigger(RecalcTrigger,Trigger6M)),NA())</f>
        <v>1.4085505168077717E-2</v>
      </c>
      <c r="Q748" s="183">
        <f>IFERROR(_xll.qlIndexFixing(ONIndex1Y,I748,TRUE,_xll.ohTrigger(RecalcTrigger,Trigger1Y)),NA())</f>
        <v>1.5062654960837918E-2</v>
      </c>
    </row>
    <row r="749" spans="2:17" x14ac:dyDescent="0.2">
      <c r="B749" s="39" t="s">
        <v>42</v>
      </c>
      <c r="D749" s="42">
        <f>_xll.qlCalendarAdvance(Calendar,$D748,B749,"f",FALSE)</f>
        <v>44691</v>
      </c>
      <c r="E749" s="177">
        <f>_xll.qlInterestRateIndexValueDate(IndexON,D749)</f>
        <v>44691</v>
      </c>
      <c r="F749" s="193">
        <f>IFERROR(_xll.qlIndexFixing(IndexON,D749,TRUE,_xll.ohTrigger(RecalcTrigger,TriggerON)),NA())</f>
        <v>1.2079343272510812E-2</v>
      </c>
      <c r="H749" s="42">
        <f>_xll.qlCalendarAdvance(Calendar,$H748,B749,"f",FALSE)</f>
        <v>44691</v>
      </c>
      <c r="I749" s="177">
        <f>_xll.qlInterestRateIndexValueDate(Index1M,$H749)</f>
        <v>44693</v>
      </c>
      <c r="J749" s="182">
        <f>IFERROR(_xll.qlIndexFixing(Index1M,$H749,TRUE,_xll.ohTrigger(RecalcTrigger,Trigger1M)),NA())</f>
        <v>1.1982803503042261E-2</v>
      </c>
      <c r="K749" s="44">
        <f>IFERROR(_xll.qlIndexFixing(Index3M,H749,TRUE,_xll.ohTrigger(RecalcTrigger,Trigger3M)),NA())</f>
        <v>1.3469060782299834E-2</v>
      </c>
      <c r="L749" s="44">
        <f>IFERROR(_xll.qlIndexFixing(Index6M,$H749,TRUE,_xll.ohTrigger(RecalcTrigger,Trigger6M)),NA())</f>
        <v>1.4885640319933956E-2</v>
      </c>
      <c r="M749" s="183">
        <f>IFERROR(_xll.qlIndexFixing(Index1Y,$H749,TRUE,_xll.ohTrigger(RecalcTrigger,Trigger1Y)),NA())</f>
        <v>1.6529419715196388E-2</v>
      </c>
      <c r="N749" s="182">
        <f>IFERROR(_xll.qlIndexFixing(ONIndex1M,I749,TRUE,_xll.ohTrigger(RecalcTrigger,Trigger1M)),NA())</f>
        <v>1.1883732718196427E-2</v>
      </c>
      <c r="O749" s="44">
        <f>IFERROR(_xll.qlIndexFixing(ONIndex3M,I749,TRUE,_xll.ohTrigger(RecalcTrigger,Trigger3M)),NA())</f>
        <v>1.3112628069276155E-2</v>
      </c>
      <c r="P749" s="44">
        <f>IFERROR(_xll.qlIndexFixing(ONIndex6M,I749,TRUE,_xll.ohTrigger(RecalcTrigger,Trigger6M)),NA())</f>
        <v>1.4142335678295481E-2</v>
      </c>
      <c r="Q749" s="183">
        <f>IFERROR(_xll.qlIndexFixing(ONIndex1Y,I749,TRUE,_xll.ohTrigger(RecalcTrigger,Trigger1Y)),NA())</f>
        <v>1.5116145393081482E-2</v>
      </c>
    </row>
    <row r="750" spans="2:17" x14ac:dyDescent="0.2">
      <c r="B750" s="39" t="s">
        <v>42</v>
      </c>
      <c r="D750" s="42">
        <f>_xll.qlCalendarAdvance(Calendar,$D749,B750,"f",FALSE)</f>
        <v>44698</v>
      </c>
      <c r="E750" s="177">
        <f>_xll.qlInterestRateIndexValueDate(IndexON,D750)</f>
        <v>44698</v>
      </c>
      <c r="F750" s="193">
        <f>IFERROR(_xll.qlIndexFixing(IndexON,D750,TRUE,_xll.ohTrigger(RecalcTrigger,TriggerON)),NA())</f>
        <v>1.2139297762203682E-2</v>
      </c>
      <c r="H750" s="42">
        <f>_xll.qlCalendarAdvance(Calendar,$H749,B750,"f",FALSE)</f>
        <v>44698</v>
      </c>
      <c r="I750" s="177">
        <f>_xll.qlInterestRateIndexValueDate(Index1M,$H750)</f>
        <v>44700</v>
      </c>
      <c r="J750" s="182">
        <f>IFERROR(_xll.qlIndexFixing(Index1M,$H750,TRUE,_xll.ohTrigger(RecalcTrigger,Trigger1M)),NA())</f>
        <v>1.2039278343046744E-2</v>
      </c>
      <c r="K750" s="44">
        <f>IFERROR(_xll.qlIndexFixing(Index3M,H750,TRUE,_xll.ohTrigger(RecalcTrigger,Trigger3M)),NA())</f>
        <v>1.3524805636201447E-2</v>
      </c>
      <c r="L750" s="44">
        <f>IFERROR(_xll.qlIndexFixing(Index6M,$H750,TRUE,_xll.ohTrigger(RecalcTrigger,Trigger6M)),NA())</f>
        <v>1.4939015698489223E-2</v>
      </c>
      <c r="M750" s="183">
        <f>IFERROR(_xll.qlIndexFixing(Index1Y,$H750,TRUE,_xll.ohTrigger(RecalcTrigger,Trigger1Y)),NA())</f>
        <v>1.6578673660006434E-2</v>
      </c>
      <c r="N750" s="182">
        <f>IFERROR(_xll.qlIndexFixing(ONIndex1M,I750,TRUE,_xll.ohTrigger(RecalcTrigger,Trigger1M)),NA())</f>
        <v>1.1940410885395991E-2</v>
      </c>
      <c r="O750" s="44">
        <f>IFERROR(_xll.qlIndexFixing(ONIndex3M,I750,TRUE,_xll.ohTrigger(RecalcTrigger,Trigger3M)),NA())</f>
        <v>1.3170004537013114E-2</v>
      </c>
      <c r="P750" s="44">
        <f>IFERROR(_xll.qlIndexFixing(ONIndex6M,I750,TRUE,_xll.ohTrigger(RecalcTrigger,Trigger6M)),NA())</f>
        <v>1.4198910810634402E-2</v>
      </c>
      <c r="Q750" s="183">
        <f>IFERROR(_xll.qlIndexFixing(ONIndex1Y,I750,TRUE,_xll.ohTrigger(RecalcTrigger,Trigger1Y)),NA())</f>
        <v>1.5169472071114853E-2</v>
      </c>
    </row>
    <row r="751" spans="2:17" x14ac:dyDescent="0.2">
      <c r="B751" s="39" t="s">
        <v>42</v>
      </c>
      <c r="D751" s="42">
        <f>_xll.qlCalendarAdvance(Calendar,$D750,B751,"f",FALSE)</f>
        <v>44705</v>
      </c>
      <c r="E751" s="177">
        <f>_xll.qlInterestRateIndexValueDate(IndexON,D751)</f>
        <v>44705</v>
      </c>
      <c r="F751" s="193">
        <f>IFERROR(_xll.qlIndexFixing(IndexON,D751,TRUE,_xll.ohTrigger(RecalcTrigger,TriggerON)),NA())</f>
        <v>1.2198922570574311E-2</v>
      </c>
      <c r="H751" s="42">
        <f>_xll.qlCalendarAdvance(Calendar,$H750,B751,"f",FALSE)</f>
        <v>44705</v>
      </c>
      <c r="I751" s="177">
        <f>_xll.qlInterestRateIndexValueDate(Index1M,$H751)</f>
        <v>44707</v>
      </c>
      <c r="J751" s="182">
        <f>IFERROR(_xll.qlIndexFixing(Index1M,$H751,TRUE,_xll.ohTrigger(RecalcTrigger,Trigger1M)),NA())</f>
        <v>1.2095592403284228E-2</v>
      </c>
      <c r="K751" s="44">
        <f>IFERROR(_xll.qlIndexFixing(Index3M,H751,TRUE,_xll.ohTrigger(RecalcTrigger,Trigger3M)),NA())</f>
        <v>1.3580234745364879E-2</v>
      </c>
      <c r="L751" s="44">
        <f>IFERROR(_xll.qlIndexFixing(Index6M,$H751,TRUE,_xll.ohTrigger(RecalcTrigger,Trigger6M)),NA())</f>
        <v>1.4992090376833092E-2</v>
      </c>
      <c r="M751" s="183">
        <f>IFERROR(_xll.qlIndexFixing(Index1Y,$H751,TRUE,_xll.ohTrigger(RecalcTrigger,Trigger1Y)),NA())</f>
        <v>1.6627727231099079E-2</v>
      </c>
      <c r="N751" s="182">
        <f>IFERROR(_xll.qlIndexFixing(ONIndex1M,I751,TRUE,_xll.ohTrigger(RecalcTrigger,Trigger1M)),NA())</f>
        <v>1.1996931495508179E-2</v>
      </c>
      <c r="O751" s="44">
        <f>IFERROR(_xll.qlIndexFixing(ONIndex3M,I751,TRUE,_xll.ohTrigger(RecalcTrigger,Trigger3M)),NA())</f>
        <v>1.3227087327427611E-2</v>
      </c>
      <c r="P751" s="44">
        <f>IFERROR(_xll.qlIndexFixing(ONIndex6M,I751,TRUE,_xll.ohTrigger(RecalcTrigger,Trigger6M)),NA())</f>
        <v>1.4255227305781659E-2</v>
      </c>
      <c r="Q751" s="183">
        <f>IFERROR(_xll.qlIndexFixing(ONIndex1Y,I751,TRUE,_xll.ohTrigger(RecalcTrigger,Trigger1Y)),NA())</f>
        <v>1.5222633053131318E-2</v>
      </c>
    </row>
    <row r="752" spans="2:17" x14ac:dyDescent="0.2">
      <c r="B752" s="39" t="s">
        <v>42</v>
      </c>
      <c r="D752" s="42">
        <f>_xll.qlCalendarAdvance(Calendar,$D751,B752,"f",FALSE)</f>
        <v>44712</v>
      </c>
      <c r="E752" s="177">
        <f>_xll.qlInterestRateIndexValueDate(IndexON,D752)</f>
        <v>44712</v>
      </c>
      <c r="F752" s="193">
        <f>IFERROR(_xll.qlIndexFixing(IndexON,D752,TRUE,_xll.ohTrigger(RecalcTrigger,TriggerON)),NA())</f>
        <v>1.2258213447182698E-2</v>
      </c>
      <c r="H752" s="42">
        <f>_xll.qlCalendarAdvance(Calendar,$H751,B752,"f",FALSE)</f>
        <v>44712</v>
      </c>
      <c r="I752" s="177">
        <f>_xll.qlInterestRateIndexValueDate(Index1M,$H752)</f>
        <v>44714</v>
      </c>
      <c r="J752" s="182">
        <f>IFERROR(_xll.qlIndexFixing(Index1M,$H752,TRUE,_xll.ohTrigger(RecalcTrigger,Trigger1M)),NA())</f>
        <v>1.2151743652691893E-2</v>
      </c>
      <c r="K752" s="44">
        <f>IFERROR(_xll.qlIndexFixing(Index3M,H752,TRUE,_xll.ohTrigger(RecalcTrigger,Trigger3M)),NA())</f>
        <v>1.3635344412275662E-2</v>
      </c>
      <c r="L752" s="44">
        <f>IFERROR(_xll.qlIndexFixing(Index6M,$H752,TRUE,_xll.ohTrigger(RecalcTrigger,Trigger6M)),NA())</f>
        <v>1.503292949234775E-2</v>
      </c>
      <c r="M752" s="183">
        <f>IFERROR(_xll.qlIndexFixing(Index1Y,$H752,TRUE,_xll.ohTrigger(RecalcTrigger,Trigger1Y)),NA())</f>
        <v>1.6676579253209946E-2</v>
      </c>
      <c r="N752" s="182">
        <f>IFERROR(_xll.qlIndexFixing(ONIndex1M,I752,TRUE,_xll.ohTrigger(RecalcTrigger,Trigger1M)),NA())</f>
        <v>1.205329252183418E-2</v>
      </c>
      <c r="O752" s="44">
        <f>IFERROR(_xll.qlIndexFixing(ONIndex3M,I752,TRUE,_xll.ohTrigger(RecalcTrigger,Trigger3M)),NA())</f>
        <v>1.3283872768896643E-2</v>
      </c>
      <c r="P752" s="44">
        <f>IFERROR(_xll.qlIndexFixing(ONIndex6M,I752,TRUE,_xll.ohTrigger(RecalcTrigger,Trigger6M)),NA())</f>
        <v>1.4311281904504369E-2</v>
      </c>
      <c r="Q752" s="183">
        <f>IFERROR(_xll.qlIndexFixing(ONIndex1Y,I752,TRUE,_xll.ohTrigger(RecalcTrigger,Trigger1Y)),NA())</f>
        <v>1.5275626397004416E-2</v>
      </c>
    </row>
    <row r="753" spans="2:17" x14ac:dyDescent="0.2">
      <c r="B753" s="39" t="s">
        <v>42</v>
      </c>
      <c r="D753" s="42">
        <f>_xll.qlCalendarAdvance(Calendar,$D752,B753,"f",FALSE)</f>
        <v>44719</v>
      </c>
      <c r="E753" s="177">
        <f>_xll.qlInterestRateIndexValueDate(IndexON,D753)</f>
        <v>44719</v>
      </c>
      <c r="F753" s="193">
        <f>IFERROR(_xll.qlIndexFixing(IndexON,D753,TRUE,_xll.ohTrigger(RecalcTrigger,TriggerON)),NA())</f>
        <v>1.2317166141508906E-2</v>
      </c>
      <c r="H753" s="42">
        <f>_xll.qlCalendarAdvance(Calendar,$H752,B753,"f",FALSE)</f>
        <v>44719</v>
      </c>
      <c r="I753" s="177">
        <f>_xll.qlInterestRateIndexValueDate(Index1M,$H753)</f>
        <v>44721</v>
      </c>
      <c r="J753" s="182">
        <f>IFERROR(_xll.qlIndexFixing(Index1M,$H753,TRUE,_xll.ohTrigger(RecalcTrigger,Trigger1M)),NA())</f>
        <v>1.2207730060164457E-2</v>
      </c>
      <c r="K753" s="44">
        <f>IFERROR(_xll.qlIndexFixing(Index3M,H753,TRUE,_xll.ohTrigger(RecalcTrigger,Trigger3M)),NA())</f>
        <v>1.3690130939288996E-2</v>
      </c>
      <c r="L753" s="44">
        <f>IFERROR(_xll.qlIndexFixing(Index6M,$H753,TRUE,_xll.ohTrigger(RecalcTrigger,Trigger6M)),NA())</f>
        <v>1.5085455508293235E-2</v>
      </c>
      <c r="M753" s="183">
        <f>IFERROR(_xll.qlIndexFixing(Index1Y,$H753,TRUE,_xll.ohTrigger(RecalcTrigger,Trigger1Y)),NA())</f>
        <v>1.6725228558300876E-2</v>
      </c>
      <c r="N753" s="182">
        <f>IFERROR(_xll.qlIndexFixing(ONIndex1M,I753,TRUE,_xll.ohTrigger(RecalcTrigger,Trigger1M)),NA())</f>
        <v>1.2109491937914996E-2</v>
      </c>
      <c r="O753" s="44">
        <f>IFERROR(_xll.qlIndexFixing(ONIndex3M,I753,TRUE,_xll.ohTrigger(RecalcTrigger,Trigger3M)),NA())</f>
        <v>1.3340357189877139E-2</v>
      </c>
      <c r="P753" s="44">
        <f>IFERROR(_xll.qlIndexFixing(ONIndex6M,I753,TRUE,_xll.ohTrigger(RecalcTrigger,Trigger6M)),NA())</f>
        <v>1.4367071347649585E-2</v>
      </c>
      <c r="Q753" s="183">
        <f>IFERROR(_xll.qlIndexFixing(ONIndex1Y,I753,TRUE,_xll.ohTrigger(RecalcTrigger,Trigger1Y)),NA())</f>
        <v>1.5328450160767559E-2</v>
      </c>
    </row>
    <row r="754" spans="2:17" x14ac:dyDescent="0.2">
      <c r="B754" s="39" t="s">
        <v>42</v>
      </c>
      <c r="D754" s="42">
        <f>_xll.qlCalendarAdvance(Calendar,$D753,B754,"f",FALSE)</f>
        <v>44726</v>
      </c>
      <c r="E754" s="177">
        <f>_xll.qlInterestRateIndexValueDate(IndexON,D754)</f>
        <v>44726</v>
      </c>
      <c r="F754" s="193">
        <f>IFERROR(_xll.qlIndexFixing(IndexON,D754,TRUE,_xll.ohTrigger(RecalcTrigger,TriggerON)),NA())</f>
        <v>1.2375776403033001E-2</v>
      </c>
      <c r="H754" s="42">
        <f>_xll.qlCalendarAdvance(Calendar,$H753,B754,"f",FALSE)</f>
        <v>44726</v>
      </c>
      <c r="I754" s="177">
        <f>_xll.qlInterestRateIndexValueDate(Index1M,$H754)</f>
        <v>44728</v>
      </c>
      <c r="J754" s="182">
        <f>IFERROR(_xll.qlIndexFixing(Index1M,$H754,TRUE,_xll.ohTrigger(RecalcTrigger,Trigger1M)),NA())</f>
        <v>1.2263549594574152E-2</v>
      </c>
      <c r="K754" s="44">
        <f>IFERROR(_xll.qlIndexFixing(Index3M,H754,TRUE,_xll.ohTrigger(RecalcTrigger,Trigger3M)),NA())</f>
        <v>1.374459062863149E-2</v>
      </c>
      <c r="L754" s="44">
        <f>IFERROR(_xll.qlIndexFixing(Index6M,$H754,TRUE,_xll.ohTrigger(RecalcTrigger,Trigger6M)),NA())</f>
        <v>1.513767162204476E-2</v>
      </c>
      <c r="M754" s="183">
        <f>IFERROR(_xll.qlIndexFixing(Index1Y,$H754,TRUE,_xll.ohTrigger(RecalcTrigger,Trigger1Y)),NA())</f>
        <v>1.6773673985566933E-2</v>
      </c>
      <c r="N754" s="182">
        <f>IFERROR(_xll.qlIndexFixing(ONIndex1M,I754,TRUE,_xll.ohTrigger(RecalcTrigger,Trigger1M)),NA())</f>
        <v>1.216552771697188E-2</v>
      </c>
      <c r="O754" s="44">
        <f>IFERROR(_xll.qlIndexFixing(ONIndex3M,I754,TRUE,_xll.ohTrigger(RecalcTrigger,Trigger3M)),NA())</f>
        <v>1.3396536918666158E-2</v>
      </c>
      <c r="P754" s="44">
        <f>IFERROR(_xll.qlIndexFixing(ONIndex6M,I754,TRUE,_xll.ohTrigger(RecalcTrigger,Trigger6M)),NA())</f>
        <v>1.4422592375904486E-2</v>
      </c>
      <c r="Q754" s="183">
        <f>IFERROR(_xll.qlIndexFixing(ONIndex1Y,I754,TRUE,_xll.ohTrigger(RecalcTrigger,Trigger1Y)),NA())</f>
        <v>1.5381102402614033E-2</v>
      </c>
    </row>
    <row r="755" spans="2:17" x14ac:dyDescent="0.2">
      <c r="B755" s="39" t="s">
        <v>42</v>
      </c>
      <c r="D755" s="42">
        <f>_xll.qlCalendarAdvance(Calendar,$D754,B755,"f",FALSE)</f>
        <v>44733</v>
      </c>
      <c r="E755" s="177">
        <f>_xll.qlInterestRateIndexValueDate(IndexON,D755)</f>
        <v>44733</v>
      </c>
      <c r="F755" s="193">
        <f>IFERROR(_xll.qlIndexFixing(IndexON,D755,TRUE,_xll.ohTrigger(RecalcTrigger,TriggerON)),NA())</f>
        <v>1.2434039980995237E-2</v>
      </c>
      <c r="H755" s="42">
        <f>_xll.qlCalendarAdvance(Calendar,$H754,B755,"f",FALSE)</f>
        <v>44733</v>
      </c>
      <c r="I755" s="177">
        <f>_xll.qlInterestRateIndexValueDate(Index1M,$H755)</f>
        <v>44735</v>
      </c>
      <c r="J755" s="182">
        <f>IFERROR(_xll.qlIndexFixing(Index1M,$H755,TRUE,_xll.ohTrigger(RecalcTrigger,Trigger1M)),NA())</f>
        <v>1.2319200224745752E-2</v>
      </c>
      <c r="K755" s="44">
        <f>IFERROR(_xll.qlIndexFixing(Index3M,H755,TRUE,_xll.ohTrigger(RecalcTrigger,Trigger3M)),NA())</f>
        <v>1.3798719782408977E-2</v>
      </c>
      <c r="L755" s="44">
        <f>IFERROR(_xll.qlIndexFixing(Index6M,$H755,TRUE,_xll.ohTrigger(RecalcTrigger,Trigger6M)),NA())</f>
        <v>1.5189574556488223E-2</v>
      </c>
      <c r="M755" s="183">
        <f>IFERROR(_xll.qlIndexFixing(Index1Y,$H755,TRUE,_xll.ohTrigger(RecalcTrigger,Trigger1Y)),NA())</f>
        <v>1.682191438143861E-2</v>
      </c>
      <c r="N755" s="182">
        <f>IFERROR(_xll.qlIndexFixing(ONIndex1M,I755,TRUE,_xll.ohTrigger(RecalcTrigger,Trigger1M)),NA())</f>
        <v>1.2221397832545833E-2</v>
      </c>
      <c r="O755" s="44">
        <f>IFERROR(_xll.qlIndexFixing(ONIndex3M,I755,TRUE,_xll.ohTrigger(RecalcTrigger,Trigger3M)),NA())</f>
        <v>1.3452408283880501E-2</v>
      </c>
      <c r="P755" s="44">
        <f>IFERROR(_xll.qlIndexFixing(ONIndex6M,I755,TRUE,_xll.ohTrigger(RecalcTrigger,Trigger6M)),NA())</f>
        <v>1.4477841730196062E-2</v>
      </c>
      <c r="Q755" s="183">
        <f>IFERROR(_xll.qlIndexFixing(ONIndex1Y,I755,TRUE,_xll.ohTrigger(RecalcTrigger,Trigger1Y)),NA())</f>
        <v>1.5433581180337441E-2</v>
      </c>
    </row>
    <row r="756" spans="2:17" x14ac:dyDescent="0.2">
      <c r="B756" s="39" t="s">
        <v>42</v>
      </c>
      <c r="D756" s="42">
        <f>_xll.qlCalendarAdvance(Calendar,$D755,B756,"f",FALSE)</f>
        <v>44740</v>
      </c>
      <c r="E756" s="177">
        <f>_xll.qlInterestRateIndexValueDate(IndexON,D756)</f>
        <v>44740</v>
      </c>
      <c r="F756" s="193">
        <f>IFERROR(_xll.qlIndexFixing(IndexON,D756,TRUE,_xll.ohTrigger(RecalcTrigger,TriggerON)),NA())</f>
        <v>1.2491952625195424E-2</v>
      </c>
      <c r="H756" s="42">
        <f>_xll.qlCalendarAdvance(Calendar,$H755,B756,"f",FALSE)</f>
        <v>44740</v>
      </c>
      <c r="I756" s="177">
        <f>_xll.qlInterestRateIndexValueDate(Index1M,$H756)</f>
        <v>44742</v>
      </c>
      <c r="J756" s="182">
        <f>IFERROR(_xll.qlIndexFixing(Index1M,$H756,TRUE,_xll.ohTrigger(RecalcTrigger,Trigger1M)),NA())</f>
        <v>1.2362196218864082E-2</v>
      </c>
      <c r="K756" s="44">
        <f>IFERROR(_xll.qlIndexFixing(Index3M,H756,TRUE,_xll.ohTrigger(RecalcTrigger,Trigger3M)),NA())</f>
        <v>1.3852514702606521E-2</v>
      </c>
      <c r="L756" s="44">
        <f>IFERROR(_xll.qlIndexFixing(Index6M,$H756,TRUE,_xll.ohTrigger(RecalcTrigger,Trigger6M)),NA())</f>
        <v>1.5241163793003287E-2</v>
      </c>
      <c r="M756" s="183">
        <f>IFERROR(_xll.qlIndexFixing(Index1Y,$H756,TRUE,_xll.ohTrigger(RecalcTrigger,Trigger1Y)),NA())</f>
        <v>1.6869948599586189E-2</v>
      </c>
      <c r="N756" s="182">
        <f>IFERROR(_xll.qlIndexFixing(ONIndex1M,I756,TRUE,_xll.ohTrigger(RecalcTrigger,Trigger1M)),NA())</f>
        <v>1.2277100257938045E-2</v>
      </c>
      <c r="O756" s="44">
        <f>IFERROR(_xll.qlIndexFixing(ONIndex3M,I756,TRUE,_xll.ohTrigger(RecalcTrigger,Trigger3M)),NA())</f>
        <v>1.3507967613577421E-2</v>
      </c>
      <c r="P756" s="44">
        <f>IFERROR(_xll.qlIndexFixing(ONIndex6M,I756,TRUE,_xll.ohTrigger(RecalcTrigger,Trigger6M)),NA())</f>
        <v>1.4532816151211492E-2</v>
      </c>
      <c r="Q756" s="183">
        <f>IFERROR(_xll.qlIndexFixing(ONIndex1Y,I756,TRUE,_xll.ohTrigger(RecalcTrigger,Trigger1Y)),NA())</f>
        <v>1.5485884552051132E-2</v>
      </c>
    </row>
    <row r="757" spans="2:17" x14ac:dyDescent="0.2">
      <c r="B757" s="39" t="s">
        <v>42</v>
      </c>
      <c r="D757" s="42">
        <f>_xll.qlCalendarAdvance(Calendar,$D756,B757,"f",FALSE)</f>
        <v>44747</v>
      </c>
      <c r="E757" s="177">
        <f>_xll.qlInterestRateIndexValueDate(IndexON,D757)</f>
        <v>44747</v>
      </c>
      <c r="F757" s="193">
        <f>IFERROR(_xll.qlIndexFixing(IndexON,D757,TRUE,_xll.ohTrigger(RecalcTrigger,TriggerON)),NA())</f>
        <v>1.2549510084634008E-2</v>
      </c>
      <c r="H757" s="42">
        <f>_xll.qlCalendarAdvance(Calendar,$H756,B757,"f",FALSE)</f>
        <v>44747</v>
      </c>
      <c r="I757" s="177">
        <f>_xll.qlInterestRateIndexValueDate(Index1M,$H757)</f>
        <v>44749</v>
      </c>
      <c r="J757" s="182">
        <f>IFERROR(_xll.qlIndexFixing(Index1M,$H757,TRUE,_xll.ohTrigger(RecalcTrigger,Trigger1M)),NA())</f>
        <v>1.2429986647558844E-2</v>
      </c>
      <c r="K757" s="44">
        <f>IFERROR(_xll.qlIndexFixing(Index3M,H757,TRUE,_xll.ohTrigger(RecalcTrigger,Trigger3M)),NA())</f>
        <v>1.3905971691091888E-2</v>
      </c>
      <c r="L757" s="44">
        <f>IFERROR(_xll.qlIndexFixing(Index6M,$H757,TRUE,_xll.ohTrigger(RecalcTrigger,Trigger6M)),NA())</f>
        <v>1.5304065242953975E-2</v>
      </c>
      <c r="M757" s="183">
        <f>IFERROR(_xll.qlIndexFixing(Index1Y,$H757,TRUE,_xll.ohTrigger(RecalcTrigger,Trigger1Y)),NA())</f>
        <v>1.6917775500925006E-2</v>
      </c>
      <c r="N757" s="182">
        <f>IFERROR(_xll.qlIndexFixing(ONIndex1M,I757,TRUE,_xll.ohTrigger(RecalcTrigger,Trigger1M)),NA())</f>
        <v>1.2332632966529644E-2</v>
      </c>
      <c r="O757" s="44">
        <f>IFERROR(_xll.qlIndexFixing(ONIndex3M,I757,TRUE,_xll.ohTrigger(RecalcTrigger,Trigger3M)),NA())</f>
        <v>1.3563211236453654E-2</v>
      </c>
      <c r="P757" s="44">
        <f>IFERROR(_xll.qlIndexFixing(ONIndex6M,I757,TRUE,_xll.ohTrigger(RecalcTrigger,Trigger6M)),NA())</f>
        <v>1.4587512379877765E-2</v>
      </c>
      <c r="Q757" s="183">
        <f>IFERROR(_xll.qlIndexFixing(ONIndex1Y,I757,TRUE,_xll.ohTrigger(RecalcTrigger,Trigger1Y)),NA())</f>
        <v>1.5538010575788519E-2</v>
      </c>
    </row>
    <row r="758" spans="2:17" x14ac:dyDescent="0.2">
      <c r="B758" s="39" t="s">
        <v>42</v>
      </c>
      <c r="D758" s="42">
        <f>_xll.qlCalendarAdvance(Calendar,$D757,B758,"f",FALSE)</f>
        <v>44754</v>
      </c>
      <c r="E758" s="177">
        <f>_xll.qlInterestRateIndexValueDate(IndexON,D758)</f>
        <v>44754</v>
      </c>
      <c r="F758" s="193">
        <f>IFERROR(_xll.qlIndexFixing(IndexON,D758,TRUE,_xll.ohTrigger(RecalcTrigger,TriggerON)),NA())</f>
        <v>1.2606708109110798E-2</v>
      </c>
      <c r="H758" s="42">
        <f>_xll.qlCalendarAdvance(Calendar,$H757,B758,"f",FALSE)</f>
        <v>44754</v>
      </c>
      <c r="I758" s="177">
        <f>_xll.qlInterestRateIndexValueDate(Index1M,$H758)</f>
        <v>44756</v>
      </c>
      <c r="J758" s="182">
        <f>IFERROR(_xll.qlIndexFixing(Index1M,$H758,TRUE,_xll.ohTrigger(RecalcTrigger,Trigger1M)),NA())</f>
        <v>1.2485118377704996E-2</v>
      </c>
      <c r="K758" s="44">
        <f>IFERROR(_xll.qlIndexFixing(Index3M,H758,TRUE,_xll.ohTrigger(RecalcTrigger,Trigger3M)),NA())</f>
        <v>1.3959087049617281E-2</v>
      </c>
      <c r="L758" s="44">
        <f>IFERROR(_xll.qlIndexFixing(Index6M,$H758,TRUE,_xll.ohTrigger(RecalcTrigger,Trigger6M)),NA())</f>
        <v>1.5354984444099825E-2</v>
      </c>
      <c r="M758" s="183">
        <f>IFERROR(_xll.qlIndexFixing(Index1Y,$H758,TRUE,_xll.ohTrigger(RecalcTrigger,Trigger1Y)),NA())</f>
        <v>1.6965393953617864E-2</v>
      </c>
      <c r="N758" s="182">
        <f>IFERROR(_xll.qlIndexFixing(ONIndex1M,I758,TRUE,_xll.ohTrigger(RecalcTrigger,Trigger1M)),NA())</f>
        <v>1.2387993931781693E-2</v>
      </c>
      <c r="O758" s="44">
        <f>IFERROR(_xll.qlIndexFixing(ONIndex3M,I758,TRUE,_xll.ohTrigger(RecalcTrigger,Trigger3M)),NA())</f>
        <v>1.3618135480726323E-2</v>
      </c>
      <c r="P758" s="44">
        <f>IFERROR(_xll.qlIndexFixing(ONIndex6M,I758,TRUE,_xll.ohTrigger(RecalcTrigger,Trigger6M)),NA())</f>
        <v>1.464192715672219E-2</v>
      </c>
      <c r="Q758" s="183">
        <f>IFERROR(_xll.qlIndexFixing(ONIndex1Y,I758,TRUE,_xll.ohTrigger(RecalcTrigger,Trigger1Y)),NA())</f>
        <v>1.5589957309583014E-2</v>
      </c>
    </row>
    <row r="759" spans="2:17" x14ac:dyDescent="0.2">
      <c r="B759" s="39" t="s">
        <v>42</v>
      </c>
      <c r="D759" s="42">
        <f>_xll.qlCalendarAdvance(Calendar,$D758,B759,"f",FALSE)</f>
        <v>44761</v>
      </c>
      <c r="E759" s="177">
        <f>_xll.qlInterestRateIndexValueDate(IndexON,D759)</f>
        <v>44761</v>
      </c>
      <c r="F759" s="193">
        <f>IFERROR(_xll.qlIndexFixing(IndexON,D759,TRUE,_xll.ohTrigger(RecalcTrigger,TriggerON)),NA())</f>
        <v>1.266354244786605E-2</v>
      </c>
      <c r="H759" s="42">
        <f>_xll.qlCalendarAdvance(Calendar,$H758,B759,"f",FALSE)</f>
        <v>44761</v>
      </c>
      <c r="I759" s="177">
        <f>_xll.qlInterestRateIndexValueDate(Index1M,$H759)</f>
        <v>44763</v>
      </c>
      <c r="J759" s="182">
        <f>IFERROR(_xll.qlIndexFixing(Index1M,$H759,TRUE,_xll.ohTrigger(RecalcTrigger,Trigger1M)),NA())</f>
        <v>1.2540073078624869E-2</v>
      </c>
      <c r="K759" s="44">
        <f>IFERROR(_xll.qlIndexFixing(Index3M,H759,TRUE,_xll.ohTrigger(RecalcTrigger,Trigger3M)),NA())</f>
        <v>1.4011857079826296E-2</v>
      </c>
      <c r="L759" s="44">
        <f>IFERROR(_xll.qlIndexFixing(Index6M,$H759,TRUE,_xll.ohTrigger(RecalcTrigger,Trigger6M)),NA())</f>
        <v>1.5405606745350037E-2</v>
      </c>
      <c r="M759" s="183">
        <f>IFERROR(_xll.qlIndexFixing(Index1Y,$H759,TRUE,_xll.ohTrigger(RecalcTrigger,Trigger1Y)),NA())</f>
        <v>1.701280283307962E-2</v>
      </c>
      <c r="N759" s="182">
        <f>IFERROR(_xll.qlIndexFixing(ONIndex1M,I759,TRUE,_xll.ohTrigger(RecalcTrigger,Trigger1M)),NA())</f>
        <v>1.2443181126995384E-2</v>
      </c>
      <c r="O759" s="44">
        <f>IFERROR(_xll.qlIndexFixing(ONIndex3M,I759,TRUE,_xll.ohTrigger(RecalcTrigger,Trigger3M)),NA())</f>
        <v>1.3672736674852359E-2</v>
      </c>
      <c r="P759" s="44">
        <f>IFERROR(_xll.qlIndexFixing(ONIndex6M,I759,TRUE,_xll.ohTrigger(RecalcTrigger,Trigger6M)),NA())</f>
        <v>1.4696057222671755E-2</v>
      </c>
      <c r="Q759" s="183">
        <f>IFERROR(_xll.qlIndexFixing(ONIndex1Y,I759,TRUE,_xll.ohTrigger(RecalcTrigger,Trigger1Y)),NA())</f>
        <v>1.5641722811388092E-2</v>
      </c>
    </row>
    <row r="760" spans="2:17" x14ac:dyDescent="0.2">
      <c r="B760" s="39" t="s">
        <v>42</v>
      </c>
      <c r="D760" s="42">
        <f>_xll.qlCalendarAdvance(Calendar,$D759,B760,"f",FALSE)</f>
        <v>44768</v>
      </c>
      <c r="E760" s="177">
        <f>_xll.qlInterestRateIndexValueDate(IndexON,D760)</f>
        <v>44768</v>
      </c>
      <c r="F760" s="193">
        <f>IFERROR(_xll.qlIndexFixing(IndexON,D760,TRUE,_xll.ohTrigger(RecalcTrigger,TriggerON)),NA())</f>
        <v>1.2720008850459763E-2</v>
      </c>
      <c r="H760" s="42">
        <f>_xll.qlCalendarAdvance(Calendar,$H759,B760,"f",FALSE)</f>
        <v>44768</v>
      </c>
      <c r="I760" s="177">
        <f>_xll.qlInterestRateIndexValueDate(Index1M,$H760)</f>
        <v>44770</v>
      </c>
      <c r="J760" s="182">
        <f>IFERROR(_xll.qlIndexFixing(Index1M,$H760,TRUE,_xll.ohTrigger(RecalcTrigger,Trigger1M)),NA())</f>
        <v>1.2594848718990859E-2</v>
      </c>
      <c r="K760" s="44">
        <f>IFERROR(_xll.qlIndexFixing(Index3M,H760,TRUE,_xll.ohTrigger(RecalcTrigger,Trigger3M)),NA())</f>
        <v>1.4064278083253053E-2</v>
      </c>
      <c r="L760" s="44">
        <f>IFERROR(_xll.qlIndexFixing(Index6M,$H760,TRUE,_xll.ohTrigger(RecalcTrigger,Trigger6M)),NA())</f>
        <v>1.5455937193954114E-2</v>
      </c>
      <c r="M760" s="183">
        <f>IFERROR(_xll.qlIndexFixing(Index1Y,$H760,TRUE,_xll.ohTrigger(RecalcTrigger,Trigger1Y)),NA())</f>
        <v>1.70600010219829E-2</v>
      </c>
      <c r="N760" s="182">
        <f>IFERROR(_xll.qlIndexFixing(ONIndex1M,I760,TRUE,_xll.ohTrigger(RecalcTrigger,Trigger1M)),NA())</f>
        <v>1.2498192525631779E-2</v>
      </c>
      <c r="O760" s="44">
        <f>IFERROR(_xll.qlIndexFixing(ONIndex3M,I760,TRUE,_xll.ohTrigger(RecalcTrigger,Trigger3M)),NA())</f>
        <v>1.372701114712882E-2</v>
      </c>
      <c r="P760" s="44">
        <f>IFERROR(_xll.qlIndexFixing(ONIndex6M,I760,TRUE,_xll.ohTrigger(RecalcTrigger,Trigger6M)),NA())</f>
        <v>1.4749899318573512E-2</v>
      </c>
      <c r="Q760" s="183">
        <f>IFERROR(_xll.qlIndexFixing(ONIndex1Y,I760,TRUE,_xll.ohTrigger(RecalcTrigger,Trigger1Y)),NA())</f>
        <v>1.5693305139237168E-2</v>
      </c>
    </row>
    <row r="761" spans="2:17" x14ac:dyDescent="0.2">
      <c r="B761" s="39" t="s">
        <v>42</v>
      </c>
      <c r="D761" s="42">
        <f>_xll.qlCalendarAdvance(Calendar,$D760,B761,"f",FALSE)</f>
        <v>44775</v>
      </c>
      <c r="E761" s="177">
        <f>_xll.qlInterestRateIndexValueDate(IndexON,D761)</f>
        <v>44775</v>
      </c>
      <c r="F761" s="193">
        <f>IFERROR(_xll.qlIndexFixing(IndexON,D761,TRUE,_xll.ohTrigger(RecalcTrigger,TriggerON)),NA())</f>
        <v>1.2776103066132194E-2</v>
      </c>
      <c r="H761" s="42">
        <f>_xll.qlCalendarAdvance(Calendar,$H760,B761,"f",FALSE)</f>
        <v>44775</v>
      </c>
      <c r="I761" s="177">
        <f>_xll.qlInterestRateIndexValueDate(Index1M,$H761)</f>
        <v>44777</v>
      </c>
      <c r="J761" s="182">
        <f>IFERROR(_xll.qlIndexFixing(Index1M,$H761,TRUE,_xll.ohTrigger(RecalcTrigger,Trigger1M)),NA())</f>
        <v>1.2649443267452876E-2</v>
      </c>
      <c r="K761" s="44">
        <f>IFERROR(_xll.qlIndexFixing(Index3M,H761,TRUE,_xll.ohTrigger(RecalcTrigger,Trigger3M)),NA())</f>
        <v>1.4116346361330013E-2</v>
      </c>
      <c r="L761" s="44">
        <f>IFERROR(_xll.qlIndexFixing(Index6M,$H761,TRUE,_xll.ohTrigger(RecalcTrigger,Trigger6M)),NA())</f>
        <v>1.5505980925276447E-2</v>
      </c>
      <c r="M761" s="183">
        <f>IFERROR(_xll.qlIndexFixing(Index1Y,$H761,TRUE,_xll.ohTrigger(RecalcTrigger,Trigger1Y)),NA())</f>
        <v>1.7106987410258949E-2</v>
      </c>
      <c r="N761" s="182">
        <f>IFERROR(_xll.qlIndexFixing(ONIndex1M,I761,TRUE,_xll.ohTrigger(RecalcTrigger,Trigger1M)),NA())</f>
        <v>1.2553026101072007E-2</v>
      </c>
      <c r="O761" s="44">
        <f>IFERROR(_xll.qlIndexFixing(ONIndex3M,I761,TRUE,_xll.ohTrigger(RecalcTrigger,Trigger3M)),NA())</f>
        <v>1.3780955226012637E-2</v>
      </c>
      <c r="P761" s="44">
        <f>IFERROR(_xll.qlIndexFixing(ONIndex6M,I761,TRUE,_xll.ohTrigger(RecalcTrigger,Trigger6M)),NA())</f>
        <v>1.4803450185114642E-2</v>
      </c>
      <c r="Q761" s="183">
        <f>IFERROR(_xll.qlIndexFixing(ONIndex1Y,I761,TRUE,_xll.ohTrigger(RecalcTrigger,Trigger1Y)),NA())</f>
        <v>1.5744702351243589E-2</v>
      </c>
    </row>
    <row r="762" spans="2:17" x14ac:dyDescent="0.2">
      <c r="B762" s="39" t="s">
        <v>42</v>
      </c>
      <c r="D762" s="42">
        <f>_xll.qlCalendarAdvance(Calendar,$D761,B762,"f",FALSE)</f>
        <v>44782</v>
      </c>
      <c r="E762" s="177">
        <f>_xll.qlInterestRateIndexValueDate(IndexON,D762)</f>
        <v>44782</v>
      </c>
      <c r="F762" s="193">
        <f>IFERROR(_xll.qlIndexFixing(IndexON,D762,TRUE,_xll.ohTrigger(RecalcTrigger,TriggerON)),NA())</f>
        <v>1.2831820844603214E-2</v>
      </c>
      <c r="H762" s="42">
        <f>_xll.qlCalendarAdvance(Calendar,$H761,B762,"f",FALSE)</f>
        <v>44782</v>
      </c>
      <c r="I762" s="177">
        <f>_xll.qlInterestRateIndexValueDate(Index1M,$H762)</f>
        <v>44784</v>
      </c>
      <c r="J762" s="182">
        <f>IFERROR(_xll.qlIndexFixing(Index1M,$H762,TRUE,_xll.ohTrigger(RecalcTrigger,Trigger1M)),NA())</f>
        <v>1.270385469261337E-2</v>
      </c>
      <c r="K762" s="44">
        <f>IFERROR(_xll.qlIndexFixing(Index3M,H762,TRUE,_xll.ohTrigger(RecalcTrigger,Trigger3M)),NA())</f>
        <v>1.4168058215386239E-2</v>
      </c>
      <c r="L762" s="44">
        <f>IFERROR(_xll.qlIndexFixing(Index6M,$H762,TRUE,_xll.ohTrigger(RecalcTrigger,Trigger6M)),NA())</f>
        <v>1.5555743162803195E-2</v>
      </c>
      <c r="M762" s="183">
        <f>IFERROR(_xll.qlIndexFixing(Index1Y,$H762,TRUE,_xll.ohTrigger(RecalcTrigger,Trigger1Y)),NA())</f>
        <v>1.7153760895104665E-2</v>
      </c>
      <c r="N762" s="182">
        <f>IFERROR(_xll.qlIndexFixing(ONIndex1M,I762,TRUE,_xll.ohTrigger(RecalcTrigger,Trigger1M)),NA())</f>
        <v>1.2607679826537321E-2</v>
      </c>
      <c r="O762" s="44">
        <f>IFERROR(_xll.qlIndexFixing(ONIndex3M,I762,TRUE,_xll.ohTrigger(RecalcTrigger,Trigger3M)),NA())</f>
        <v>1.3834565239800867E-2</v>
      </c>
      <c r="P762" s="44">
        <f>IFERROR(_xll.qlIndexFixing(ONIndex6M,I762,TRUE,_xll.ohTrigger(RecalcTrigger,Trigger6M)),NA())</f>
        <v>1.4856706562982325E-2</v>
      </c>
      <c r="Q762" s="183">
        <f>IFERROR(_xll.qlIndexFixing(ONIndex1Y,I762,TRUE,_xll.ohTrigger(RecalcTrigger,Trigger1Y)),NA())</f>
        <v>1.579591250520096E-2</v>
      </c>
    </row>
    <row r="763" spans="2:17" x14ac:dyDescent="0.2">
      <c r="B763" s="39" t="s">
        <v>42</v>
      </c>
      <c r="D763" s="42">
        <f>_xll.qlCalendarAdvance(Calendar,$D762,B763,"f",FALSE)</f>
        <v>44789</v>
      </c>
      <c r="E763" s="177">
        <f>_xll.qlInterestRateIndexValueDate(IndexON,D763)</f>
        <v>44789</v>
      </c>
      <c r="F763" s="193">
        <f>IFERROR(_xll.qlIndexFixing(IndexON,D763,TRUE,_xll.ohTrigger(RecalcTrigger,TriggerON)),NA())</f>
        <v>1.288715793511308E-2</v>
      </c>
      <c r="H763" s="42">
        <f>_xll.qlCalendarAdvance(Calendar,$H762,B763,"f",FALSE)</f>
        <v>44789</v>
      </c>
      <c r="I763" s="177">
        <f>_xll.qlInterestRateIndexValueDate(Index1M,$H763)</f>
        <v>44791</v>
      </c>
      <c r="J763" s="182">
        <f>IFERROR(_xll.qlIndexFixing(Index1M,$H763,TRUE,_xll.ohTrigger(RecalcTrigger,Trigger1M)),NA())</f>
        <v>1.2758080963057306E-2</v>
      </c>
      <c r="K763" s="44">
        <f>IFERROR(_xll.qlIndexFixing(Index3M,H763,TRUE,_xll.ohTrigger(RecalcTrigger,Trigger3M)),NA())</f>
        <v>1.4219409946653485E-2</v>
      </c>
      <c r="L763" s="44">
        <f>IFERROR(_xll.qlIndexFixing(Index6M,$H763,TRUE,_xll.ohTrigger(RecalcTrigger,Trigger6M)),NA())</f>
        <v>1.5605229218142284E-2</v>
      </c>
      <c r="M763" s="183">
        <f>IFERROR(_xll.qlIndexFixing(Index1Y,$H763,TRUE,_xll.ohTrigger(RecalcTrigger,Trigger1Y)),NA())</f>
        <v>1.7200320380984978E-2</v>
      </c>
      <c r="N763" s="182">
        <f>IFERROR(_xll.qlIndexFixing(ONIndex1M,I763,TRUE,_xll.ohTrigger(RecalcTrigger,Trigger1M)),NA())</f>
        <v>1.2662151675728595E-2</v>
      </c>
      <c r="O763" s="44">
        <f>IFERROR(_xll.qlIndexFixing(ONIndex3M,I763,TRUE,_xll.ohTrigger(RecalcTrigger,Trigger3M)),NA())</f>
        <v>1.3887837517030377E-2</v>
      </c>
      <c r="P763" s="44">
        <f>IFERROR(_xll.qlIndexFixing(ONIndex6M,I763,TRUE,_xll.ohTrigger(RecalcTrigger,Trigger6M)),NA())</f>
        <v>1.4909665193183486E-2</v>
      </c>
      <c r="Q763" s="183">
        <f>IFERROR(_xll.qlIndexFixing(ONIndex1Y,I763,TRUE,_xll.ohTrigger(RecalcTrigger,Trigger1Y)),NA())</f>
        <v>1.5846933659382501E-2</v>
      </c>
    </row>
    <row r="764" spans="2:17" x14ac:dyDescent="0.2">
      <c r="B764" s="39" t="s">
        <v>42</v>
      </c>
      <c r="D764" s="42">
        <f>_xll.qlCalendarAdvance(Calendar,$D763,B764,"f",FALSE)</f>
        <v>44796</v>
      </c>
      <c r="E764" s="177">
        <f>_xll.qlInterestRateIndexValueDate(IndexON,D764)</f>
        <v>44796</v>
      </c>
      <c r="F764" s="193">
        <f>IFERROR(_xll.qlIndexFixing(IndexON,D764,TRUE,_xll.ohTrigger(RecalcTrigger,TriggerON)),NA())</f>
        <v>1.2942110087141856E-2</v>
      </c>
      <c r="H764" s="42">
        <f>_xll.qlCalendarAdvance(Calendar,$H763,B764,"f",FALSE)</f>
        <v>44796</v>
      </c>
      <c r="I764" s="177">
        <f>_xll.qlInterestRateIndexValueDate(Index1M,$H764)</f>
        <v>44798</v>
      </c>
      <c r="J764" s="182">
        <f>IFERROR(_xll.qlIndexFixing(Index1M,$H764,TRUE,_xll.ohTrigger(RecalcTrigger,Trigger1M)),NA())</f>
        <v>1.2812120047337172E-2</v>
      </c>
      <c r="K764" s="44">
        <f>IFERROR(_xll.qlIndexFixing(Index3M,H764,TRUE,_xll.ohTrigger(RecalcTrigger,Trigger3M)),NA())</f>
        <v>1.4270397856268796E-2</v>
      </c>
      <c r="L764" s="44">
        <f>IFERROR(_xll.qlIndexFixing(Index6M,$H764,TRUE,_xll.ohTrigger(RecalcTrigger,Trigger6M)),NA())</f>
        <v>1.5654444491030289E-2</v>
      </c>
      <c r="M764" s="183">
        <f>IFERROR(_xll.qlIndexFixing(Index1Y,$H764,TRUE,_xll.ohTrigger(RecalcTrigger,Trigger1Y)),NA())</f>
        <v>1.7246664779637048E-2</v>
      </c>
      <c r="N764" s="182">
        <f>IFERROR(_xll.qlIndexFixing(ONIndex1M,I764,TRUE,_xll.ohTrigger(RecalcTrigger,Trigger1M)),NA())</f>
        <v>1.271643962170721E-2</v>
      </c>
      <c r="O764" s="44">
        <f>IFERROR(_xll.qlIndexFixing(ONIndex3M,I764,TRUE,_xll.ohTrigger(RecalcTrigger,Trigger3M)),NA())</f>
        <v>1.394076838591829E-2</v>
      </c>
      <c r="P764" s="44">
        <f>IFERROR(_xll.qlIndexFixing(ONIndex6M,I764,TRUE,_xll.ohTrigger(RecalcTrigger,Trigger6M)),NA())</f>
        <v>1.4962322816405305E-2</v>
      </c>
      <c r="Q764" s="183">
        <f>IFERROR(_xll.qlIndexFixing(ONIndex1Y,I764,TRUE,_xll.ohTrigger(RecalcTrigger,Trigger1Y)),NA())</f>
        <v>1.5897763871581816E-2</v>
      </c>
    </row>
    <row r="765" spans="2:17" x14ac:dyDescent="0.2">
      <c r="B765" s="39" t="s">
        <v>42</v>
      </c>
      <c r="D765" s="42">
        <f>_xll.qlCalendarAdvance(Calendar,$D764,B765,"f",FALSE)</f>
        <v>44803</v>
      </c>
      <c r="E765" s="177">
        <f>_xll.qlInterestRateIndexValueDate(IndexON,D765)</f>
        <v>44803</v>
      </c>
      <c r="F765" s="193">
        <f>IFERROR(_xll.qlIndexFixing(IndexON,D765,TRUE,_xll.ohTrigger(RecalcTrigger,TriggerON)),NA())</f>
        <v>1.2996673050089669E-2</v>
      </c>
      <c r="H765" s="42">
        <f>_xll.qlCalendarAdvance(Calendar,$H764,B765,"f",FALSE)</f>
        <v>44803</v>
      </c>
      <c r="I765" s="177">
        <f>_xll.qlInterestRateIndexValueDate(Index1M,$H765)</f>
        <v>44805</v>
      </c>
      <c r="J765" s="182">
        <f>IFERROR(_xll.qlIndexFixing(Index1M,$H765,TRUE,_xll.ohTrigger(RecalcTrigger,Trigger1M)),NA())</f>
        <v>1.2865969913972986E-2</v>
      </c>
      <c r="K765" s="44">
        <f>IFERROR(_xll.qlIndexFixing(Index3M,H765,TRUE,_xll.ohTrigger(RecalcTrigger,Trigger3M)),NA())</f>
        <v>1.4317188238360654E-2</v>
      </c>
      <c r="L765" s="44">
        <f>IFERROR(_xll.qlIndexFixing(Index6M,$H765,TRUE,_xll.ohTrigger(RecalcTrigger,Trigger6M)),NA())</f>
        <v>1.568466960932613E-2</v>
      </c>
      <c r="M765" s="183">
        <f>IFERROR(_xll.qlIndexFixing(Index1Y,$H765,TRUE,_xll.ohTrigger(RecalcTrigger,Trigger1Y)),NA())</f>
        <v>1.7292793010074827E-2</v>
      </c>
      <c r="N765" s="182">
        <f>IFERROR(_xll.qlIndexFixing(ONIndex1M,I765,TRUE,_xll.ohTrigger(RecalcTrigger,Trigger1M)),NA())</f>
        <v>1.2770541638014166E-2</v>
      </c>
      <c r="O765" s="44">
        <f>IFERROR(_xll.qlIndexFixing(ONIndex3M,I765,TRUE,_xll.ohTrigger(RecalcTrigger,Trigger3M)),NA())</f>
        <v>1.3993354174921535E-2</v>
      </c>
      <c r="P765" s="44">
        <f>IFERROR(_xll.qlIndexFixing(ONIndex6M,I765,TRUE,_xll.ohTrigger(RecalcTrigger,Trigger6M)),NA())</f>
        <v>1.5014676173334962E-2</v>
      </c>
      <c r="Q765" s="183">
        <f>IFERROR(_xll.qlIndexFixing(ONIndex1Y,I765,TRUE,_xll.ohTrigger(RecalcTrigger,Trigger1Y)),NA())</f>
        <v>1.5948401199912254E-2</v>
      </c>
    </row>
    <row r="766" spans="2:17" x14ac:dyDescent="0.2">
      <c r="B766" s="39" t="s">
        <v>42</v>
      </c>
      <c r="D766" s="42">
        <f>_xll.qlCalendarAdvance(Calendar,$D765,B766,"f",FALSE)</f>
        <v>44810</v>
      </c>
      <c r="E766" s="177">
        <f>_xll.qlInterestRateIndexValueDate(IndexON,D766)</f>
        <v>44810</v>
      </c>
      <c r="F766" s="193">
        <f>IFERROR(_xll.qlIndexFixing(IndexON,D766,TRUE,_xll.ohTrigger(RecalcTrigger,TriggerON)),NA())</f>
        <v>1.3050842573356647E-2</v>
      </c>
      <c r="H766" s="42">
        <f>_xll.qlCalendarAdvance(Calendar,$H765,B766,"f",FALSE)</f>
        <v>44810</v>
      </c>
      <c r="I766" s="177">
        <f>_xll.qlInterestRateIndexValueDate(Index1M,$H766)</f>
        <v>44812</v>
      </c>
      <c r="J766" s="182">
        <f>IFERROR(_xll.qlIndexFixing(Index1M,$H766,TRUE,_xll.ohTrigger(RecalcTrigger,Trigger1M)),NA())</f>
        <v>1.2919628531457283E-2</v>
      </c>
      <c r="K766" s="44">
        <f>IFERROR(_xll.qlIndexFixing(Index3M,H766,TRUE,_xll.ohTrigger(RecalcTrigger,Trigger3M)),NA())</f>
        <v>1.4367462620892842E-2</v>
      </c>
      <c r="L766" s="44">
        <f>IFERROR(_xll.qlIndexFixing(Index6M,$H766,TRUE,_xll.ohTrigger(RecalcTrigger,Trigger6M)),NA())</f>
        <v>1.5733426913546695E-2</v>
      </c>
      <c r="M766" s="183">
        <f>IFERROR(_xll.qlIndexFixing(Index1Y,$H766,TRUE,_xll.ohTrigger(RecalcTrigger,Trigger1Y)),NA())</f>
        <v>1.7338703998592594E-2</v>
      </c>
      <c r="N766" s="182">
        <f>IFERROR(_xll.qlIndexFixing(ONIndex1M,I766,TRUE,_xll.ohTrigger(RecalcTrigger,Trigger1M)),NA())</f>
        <v>1.2824455698110526E-2</v>
      </c>
      <c r="O766" s="44">
        <f>IFERROR(_xll.qlIndexFixing(ONIndex3M,I766,TRUE,_xll.ohTrigger(RecalcTrigger,Trigger3M)),NA())</f>
        <v>1.4045591212417108E-2</v>
      </c>
      <c r="P766" s="44">
        <f>IFERROR(_xll.qlIndexFixing(ONIndex6M,I766,TRUE,_xll.ohTrigger(RecalcTrigger,Trigger6M)),NA())</f>
        <v>1.5066722004739574E-2</v>
      </c>
      <c r="Q766" s="183">
        <f>IFERROR(_xll.qlIndexFixing(ONIndex1Y,I766,TRUE,_xll.ohTrigger(RecalcTrigger,Trigger1Y)),NA())</f>
        <v>1.5998843702407228E-2</v>
      </c>
    </row>
    <row r="767" spans="2:17" x14ac:dyDescent="0.2">
      <c r="B767" s="39" t="s">
        <v>42</v>
      </c>
      <c r="D767" s="42">
        <f>_xll.qlCalendarAdvance(Calendar,$D766,B767,"f",FALSE)</f>
        <v>44817</v>
      </c>
      <c r="E767" s="177">
        <f>_xll.qlInterestRateIndexValueDate(IndexON,D767)</f>
        <v>44817</v>
      </c>
      <c r="F767" s="193">
        <f>IFERROR(_xll.qlIndexFixing(IndexON,D767,TRUE,_xll.ohTrigger(RecalcTrigger,TriggerON)),NA())</f>
        <v>1.3104614406422854E-2</v>
      </c>
      <c r="H767" s="42">
        <f>_xll.qlCalendarAdvance(Calendar,$H766,B767,"f",FALSE)</f>
        <v>44817</v>
      </c>
      <c r="I767" s="177">
        <f>_xll.qlInterestRateIndexValueDate(Index1M,$H767)</f>
        <v>44819</v>
      </c>
      <c r="J767" s="182">
        <f>IFERROR(_xll.qlIndexFixing(Index1M,$H767,TRUE,_xll.ohTrigger(RecalcTrigger,Trigger1M)),NA())</f>
        <v>1.2973093868252628E-2</v>
      </c>
      <c r="K767" s="44">
        <f>IFERROR(_xll.qlIndexFixing(Index3M,H767,TRUE,_xll.ohTrigger(RecalcTrigger,Trigger3M)),NA())</f>
        <v>1.4417362356872127E-2</v>
      </c>
      <c r="L767" s="44">
        <f>IFERROR(_xll.qlIndexFixing(Index6M,$H767,TRUE,_xll.ohTrigger(RecalcTrigger,Trigger6M)),NA())</f>
        <v>1.5781927524401915E-2</v>
      </c>
      <c r="M767" s="183">
        <f>IFERROR(_xll.qlIndexFixing(Index1Y,$H767,TRUE,_xll.ohTrigger(RecalcTrigger,Trigger1Y)),NA())</f>
        <v>1.7384396678768874E-2</v>
      </c>
      <c r="N767" s="182">
        <f>IFERROR(_xll.qlIndexFixing(ONIndex1M,I767,TRUE,_xll.ohTrigger(RecalcTrigger,Trigger1M)),NA())</f>
        <v>1.287817977513761E-2</v>
      </c>
      <c r="O767" s="44">
        <f>IFERROR(_xll.qlIndexFixing(ONIndex3M,I767,TRUE,_xll.ohTrigger(RecalcTrigger,Trigger3M)),NA())</f>
        <v>1.4097475826782002E-2</v>
      </c>
      <c r="P767" s="44">
        <f>IFERROR(_xll.qlIndexFixing(ONIndex6M,I767,TRUE,_xll.ohTrigger(RecalcTrigger,Trigger6M)),NA())</f>
        <v>1.511845705154613E-2</v>
      </c>
      <c r="Q767" s="183">
        <f>IFERROR(_xll.qlIndexFixing(ONIndex1Y,I767,TRUE,_xll.ohTrigger(RecalcTrigger,Trigger1Y)),NA())</f>
        <v>1.6049089437020214E-2</v>
      </c>
    </row>
    <row r="768" spans="2:17" x14ac:dyDescent="0.2">
      <c r="B768" s="39" t="s">
        <v>42</v>
      </c>
      <c r="D768" s="42">
        <f>_xll.qlCalendarAdvance(Calendar,$D767,B768,"f",FALSE)</f>
        <v>44824</v>
      </c>
      <c r="E768" s="177">
        <f>_xll.qlInterestRateIndexValueDate(IndexON,D768)</f>
        <v>44824</v>
      </c>
      <c r="F768" s="193">
        <f>IFERROR(_xll.qlIndexFixing(IndexON,D768,TRUE,_xll.ohTrigger(RecalcTrigger,TriggerON)),NA())</f>
        <v>1.3157984298768355E-2</v>
      </c>
      <c r="H768" s="42">
        <f>_xll.qlCalendarAdvance(Calendar,$H767,B768,"f",FALSE)</f>
        <v>44824</v>
      </c>
      <c r="I768" s="177">
        <f>_xll.qlInterestRateIndexValueDate(Index1M,$H768)</f>
        <v>44826</v>
      </c>
      <c r="J768" s="182">
        <f>IFERROR(_xll.qlIndexFixing(Index1M,$H768,TRUE,_xll.ohTrigger(RecalcTrigger,Trigger1M)),NA())</f>
        <v>1.30263638927966E-2</v>
      </c>
      <c r="K768" s="44">
        <f>IFERROR(_xll.qlIndexFixing(Index3M,H768,TRUE,_xll.ohTrigger(RecalcTrigger,Trigger3M)),NA())</f>
        <v>1.4466883760551419E-2</v>
      </c>
      <c r="L768" s="44">
        <f>IFERROR(_xll.qlIndexFixing(Index6M,$H768,TRUE,_xll.ohTrigger(RecalcTrigger,Trigger6M)),NA())</f>
        <v>1.5830177379089923E-2</v>
      </c>
      <c r="M768" s="183">
        <f>IFERROR(_xll.qlIndexFixing(Index1Y,$H768,TRUE,_xll.ohTrigger(RecalcTrigger,Trigger1Y)),NA())</f>
        <v>1.7429869991471048E-2</v>
      </c>
      <c r="N768" s="182">
        <f>IFERROR(_xll.qlIndexFixing(ONIndex1M,I768,TRUE,_xll.ohTrigger(RecalcTrigger,Trigger1M)),NA())</f>
        <v>1.2931711842636417E-2</v>
      </c>
      <c r="O768" s="44">
        <f>IFERROR(_xll.qlIndexFixing(ONIndex3M,I768,TRUE,_xll.ohTrigger(RecalcTrigger,Trigger3M)),NA())</f>
        <v>1.4149004346393212E-2</v>
      </c>
      <c r="P768" s="44">
        <f>IFERROR(_xll.qlIndexFixing(ONIndex6M,I768,TRUE,_xll.ohTrigger(RecalcTrigger,Trigger6M)),NA())</f>
        <v>1.5169878054361874E-2</v>
      </c>
      <c r="Q768" s="183">
        <f>IFERROR(_xll.qlIndexFixing(ONIndex1Y,I768,TRUE,_xll.ohTrigger(RecalcTrigger,Trigger1Y)),NA())</f>
        <v>1.6099136461784624E-2</v>
      </c>
    </row>
    <row r="769" spans="2:17" x14ac:dyDescent="0.2">
      <c r="B769" s="39" t="s">
        <v>42</v>
      </c>
      <c r="D769" s="42">
        <f>_xll.qlCalendarAdvance(Calendar,$D768,B769,"f",FALSE)</f>
        <v>44831</v>
      </c>
      <c r="E769" s="177">
        <f>_xll.qlInterestRateIndexValueDate(IndexON,D769)</f>
        <v>44831</v>
      </c>
      <c r="F769" s="193">
        <f>IFERROR(_xll.qlIndexFixing(IndexON,D769,TRUE,_xll.ohTrigger(RecalcTrigger,TriggerON)),NA())</f>
        <v>1.3210947999713341E-2</v>
      </c>
      <c r="H769" s="42">
        <f>_xll.qlCalendarAdvance(Calendar,$H768,B769,"f",FALSE)</f>
        <v>44831</v>
      </c>
      <c r="I769" s="177">
        <f>_xll.qlInterestRateIndexValueDate(Index1M,$H769)</f>
        <v>44833</v>
      </c>
      <c r="J769" s="182">
        <f>IFERROR(_xll.qlIndexFixing(Index1M,$H769,TRUE,_xll.ohTrigger(RecalcTrigger,Trigger1M)),NA())</f>
        <v>1.3079436573494307E-2</v>
      </c>
      <c r="K769" s="44">
        <f>IFERROR(_xll.qlIndexFixing(Index3M,H769,TRUE,_xll.ohTrigger(RecalcTrigger,Trigger3M)),NA())</f>
        <v>1.4516029844685597E-2</v>
      </c>
      <c r="L769" s="44">
        <f>IFERROR(_xll.qlIndexFixing(Index6M,$H769,TRUE,_xll.ohTrigger(RecalcTrigger,Trigger6M)),NA())</f>
        <v>1.5878182505350794E-2</v>
      </c>
      <c r="M769" s="183">
        <f>IFERROR(_xll.qlIndexFixing(Index1Y,$H769,TRUE,_xll.ohTrigger(RecalcTrigger,Trigger1Y)),NA())</f>
        <v>1.7475122884857988E-2</v>
      </c>
      <c r="N769" s="182">
        <f>IFERROR(_xll.qlIndexFixing(ONIndex1M,I769,TRUE,_xll.ohTrigger(RecalcTrigger,Trigger1M)),NA())</f>
        <v>1.2985049873988075E-2</v>
      </c>
      <c r="O769" s="44">
        <f>IFERROR(_xll.qlIndexFixing(ONIndex3M,I769,TRUE,_xll.ohTrigger(RecalcTrigger,Trigger3M)),NA())</f>
        <v>1.4200173099547797E-2</v>
      </c>
      <c r="P769" s="44">
        <f>IFERROR(_xll.qlIndexFixing(ONIndex6M,I769,TRUE,_xll.ohTrigger(RecalcTrigger,Trigger6M)),NA())</f>
        <v>1.5220981754033858E-2</v>
      </c>
      <c r="Q769" s="183">
        <f>IFERROR(_xll.qlIndexFixing(ONIndex1Y,I769,TRUE,_xll.ohTrigger(RecalcTrigger,Trigger1Y)),NA())</f>
        <v>1.6148982834653935E-2</v>
      </c>
    </row>
    <row r="770" spans="2:17" x14ac:dyDescent="0.2">
      <c r="B770" s="39" t="s">
        <v>42</v>
      </c>
      <c r="D770" s="42">
        <f>_xll.qlCalendarAdvance(Calendar,$D769,B770,"f",FALSE)</f>
        <v>44838</v>
      </c>
      <c r="E770" s="177">
        <f>_xll.qlInterestRateIndexValueDate(IndexON,D770)</f>
        <v>44838</v>
      </c>
      <c r="F770" s="193">
        <f>IFERROR(_xll.qlIndexFixing(IndexON,D770,TRUE,_xll.ohTrigger(RecalcTrigger,TriggerON)),NA())</f>
        <v>1.3263501258737875E-2</v>
      </c>
      <c r="H770" s="42">
        <f>_xll.qlCalendarAdvance(Calendar,$H769,B770,"f",FALSE)</f>
        <v>44838</v>
      </c>
      <c r="I770" s="177">
        <f>_xll.qlInterestRateIndexValueDate(Index1M,$H770)</f>
        <v>44840</v>
      </c>
      <c r="J770" s="182">
        <f>IFERROR(_xll.qlIndexFixing(Index1M,$H770,TRUE,_xll.ohTrigger(RecalcTrigger,Trigger1M)),NA())</f>
        <v>1.3132309878720883E-2</v>
      </c>
      <c r="K770" s="44">
        <f>IFERROR(_xll.qlIndexFixing(Index3M,H770,TRUE,_xll.ohTrigger(RecalcTrigger,Trigger3M)),NA())</f>
        <v>1.4568531503813834E-2</v>
      </c>
      <c r="L770" s="44">
        <f>IFERROR(_xll.qlIndexFixing(Index6M,$H770,TRUE,_xll.ohTrigger(RecalcTrigger,Trigger6M)),NA())</f>
        <v>1.5929633560632234E-2</v>
      </c>
      <c r="M770" s="183">
        <f>IFERROR(_xll.qlIndexFixing(Index1Y,$H770,TRUE,_xll.ohTrigger(RecalcTrigger,Trigger1Y)),NA())</f>
        <v>1.7520154314385292E-2</v>
      </c>
      <c r="N770" s="182">
        <f>IFERROR(_xll.qlIndexFixing(ONIndex1M,I770,TRUE,_xll.ohTrigger(RecalcTrigger,Trigger1M)),NA())</f>
        <v>1.3038191842493774E-2</v>
      </c>
      <c r="O770" s="44">
        <f>IFERROR(_xll.qlIndexFixing(ONIndex3M,I770,TRUE,_xll.ohTrigger(RecalcTrigger,Trigger3M)),NA())</f>
        <v>1.4250978414782622E-2</v>
      </c>
      <c r="P770" s="44">
        <f>IFERROR(_xll.qlIndexFixing(ONIndex6M,I770,TRUE,_xll.ohTrigger(RecalcTrigger,Trigger6M)),NA())</f>
        <v>1.5271764891329198E-2</v>
      </c>
      <c r="Q770" s="183">
        <f>IFERROR(_xll.qlIndexFixing(ONIndex1Y,I770,TRUE,_xll.ohTrigger(RecalcTrigger,Trigger1Y)),NA())</f>
        <v>1.6198626613821432E-2</v>
      </c>
    </row>
    <row r="771" spans="2:17" x14ac:dyDescent="0.2">
      <c r="B771" s="39" t="s">
        <v>42</v>
      </c>
      <c r="D771" s="42">
        <f>_xll.qlCalendarAdvance(Calendar,$D770,B771,"f",FALSE)</f>
        <v>44845</v>
      </c>
      <c r="E771" s="177">
        <f>_xll.qlInterestRateIndexValueDate(IndexON,D771)</f>
        <v>44845</v>
      </c>
      <c r="F771" s="193">
        <f>IFERROR(_xll.qlIndexFixing(IndexON,D771,TRUE,_xll.ohTrigger(RecalcTrigger,TriggerON)),NA())</f>
        <v>1.3315639825242087E-2</v>
      </c>
      <c r="H771" s="42">
        <f>_xll.qlCalendarAdvance(Calendar,$H770,B771,"f",FALSE)</f>
        <v>44845</v>
      </c>
      <c r="I771" s="177">
        <f>_xll.qlInterestRateIndexValueDate(Index1M,$H771)</f>
        <v>44847</v>
      </c>
      <c r="J771" s="182">
        <f>IFERROR(_xll.qlIndexFixing(Index1M,$H771,TRUE,_xll.ohTrigger(RecalcTrigger,Trigger1M)),NA())</f>
        <v>1.3184981776826477E-2</v>
      </c>
      <c r="K771" s="44">
        <f>IFERROR(_xll.qlIndexFixing(Index3M,H771,TRUE,_xll.ohTrigger(RecalcTrigger,Trigger3M)),NA())</f>
        <v>1.4616975122088923E-2</v>
      </c>
      <c r="L771" s="44">
        <f>IFERROR(_xll.qlIndexFixing(Index6M,$H771,TRUE,_xll.ohTrigger(RecalcTrigger,Trigger6M)),NA())</f>
        <v>1.5977156494387912E-2</v>
      </c>
      <c r="M771" s="183">
        <f>IFERROR(_xll.qlIndexFixing(Index1Y,$H771,TRUE,_xll.ohTrigger(RecalcTrigger,Trigger1Y)),NA())</f>
        <v>1.7564963242809026E-2</v>
      </c>
      <c r="N771" s="182">
        <f>IFERROR(_xll.qlIndexFixing(ONIndex1M,I771,TRUE,_xll.ohTrigger(RecalcTrigger,Trigger1M)),NA())</f>
        <v>1.3091135721614577E-2</v>
      </c>
      <c r="O771" s="44">
        <f>IFERROR(_xll.qlIndexFixing(ONIndex3M,I771,TRUE,_xll.ohTrigger(RecalcTrigger,Trigger3M)),NA())</f>
        <v>1.4301416620314811E-2</v>
      </c>
      <c r="P771" s="44">
        <f>IFERROR(_xll.qlIndexFixing(ONIndex6M,I771,TRUE,_xll.ohTrigger(RecalcTrigger,Trigger6M)),NA())</f>
        <v>1.5322224206935076E-2</v>
      </c>
      <c r="Q771" s="183">
        <f>IFERROR(_xll.qlIndexFixing(ONIndex1Y,I771,TRUE,_xll.ohTrigger(RecalcTrigger,Trigger1Y)),NA())</f>
        <v>1.6248065857000782E-2</v>
      </c>
    </row>
    <row r="772" spans="2:17" x14ac:dyDescent="0.2">
      <c r="B772" s="39" t="s">
        <v>42</v>
      </c>
      <c r="D772" s="42">
        <f>_xll.qlCalendarAdvance(Calendar,$D771,B772,"f",FALSE)</f>
        <v>44852</v>
      </c>
      <c r="E772" s="177">
        <f>_xll.qlInterestRateIndexValueDate(IndexON,D772)</f>
        <v>44852</v>
      </c>
      <c r="F772" s="193">
        <f>IFERROR(_xll.qlIndexFixing(IndexON,D772,TRUE,_xll.ohTrigger(RecalcTrigger,TriggerON)),NA())</f>
        <v>1.336735944870604E-2</v>
      </c>
      <c r="H772" s="42">
        <f>_xll.qlCalendarAdvance(Calendar,$H771,B772,"f",FALSE)</f>
        <v>44852</v>
      </c>
      <c r="I772" s="177">
        <f>_xll.qlInterestRateIndexValueDate(Index1M,$H772)</f>
        <v>44854</v>
      </c>
      <c r="J772" s="182">
        <f>IFERROR(_xll.qlIndexFixing(Index1M,$H772,TRUE,_xll.ohTrigger(RecalcTrigger,Trigger1M)),NA())</f>
        <v>1.3237450236143755E-2</v>
      </c>
      <c r="K772" s="44">
        <f>IFERROR(_xll.qlIndexFixing(Index3M,H772,TRUE,_xll.ohTrigger(RecalcTrigger,Trigger3M)),NA())</f>
        <v>1.4665114859224631E-2</v>
      </c>
      <c r="L772" s="44">
        <f>IFERROR(_xll.qlIndexFixing(Index6M,$H772,TRUE,_xll.ohTrigger(RecalcTrigger,Trigger6M)),NA())</f>
        <v>1.6024453673303712E-2</v>
      </c>
      <c r="M772" s="183">
        <f>IFERROR(_xll.qlIndexFixing(Index1Y,$H772,TRUE,_xll.ohTrigger(RecalcTrigger,Trigger1Y)),NA())</f>
        <v>1.7609548640188783E-2</v>
      </c>
      <c r="N772" s="182">
        <f>IFERROR(_xll.qlIndexFixing(ONIndex1M,I772,TRUE,_xll.ohTrigger(RecalcTrigger,Trigger1M)),NA())</f>
        <v>1.3143879484651677E-2</v>
      </c>
      <c r="O772" s="44">
        <f>IFERROR(_xll.qlIndexFixing(ONIndex3M,I772,TRUE,_xll.ohTrigger(RecalcTrigger,Trigger3M)),NA())</f>
        <v>1.4351484044521357E-2</v>
      </c>
      <c r="P772" s="44">
        <f>IFERROR(_xll.qlIndexFixing(ONIndex6M,I772,TRUE,_xll.ohTrigger(RecalcTrigger,Trigger6M)),NA())</f>
        <v>1.5372356441778479E-2</v>
      </c>
      <c r="Q772" s="183">
        <f>IFERROR(_xll.qlIndexFixing(ONIndex1Y,I772,TRUE,_xll.ohTrigger(RecalcTrigger,Trigger1Y)),NA())</f>
        <v>1.6297298622465206E-2</v>
      </c>
    </row>
    <row r="773" spans="2:17" x14ac:dyDescent="0.2">
      <c r="B773" s="39" t="s">
        <v>42</v>
      </c>
      <c r="D773" s="42">
        <f>_xll.qlCalendarAdvance(Calendar,$D772,B773,"f",FALSE)</f>
        <v>44859</v>
      </c>
      <c r="E773" s="177">
        <f>_xll.qlInterestRateIndexValueDate(IndexON,D773)</f>
        <v>44859</v>
      </c>
      <c r="F773" s="193">
        <f>IFERROR(_xll.qlIndexFixing(IndexON,D773,TRUE,_xll.ohTrigger(RecalcTrigger,TriggerON)),NA())</f>
        <v>1.3418655878449925E-2</v>
      </c>
      <c r="H773" s="42">
        <f>_xll.qlCalendarAdvance(Calendar,$H772,B773,"f",FALSE)</f>
        <v>44859</v>
      </c>
      <c r="I773" s="177">
        <f>_xll.qlInterestRateIndexValueDate(Index1M,$H773)</f>
        <v>44861</v>
      </c>
      <c r="J773" s="182">
        <f>IFERROR(_xll.qlIndexFixing(Index1M,$H773,TRUE,_xll.ohTrigger(RecalcTrigger,Trigger1M)),NA())</f>
        <v>1.3289713224957922E-2</v>
      </c>
      <c r="K773" s="44">
        <f>IFERROR(_xll.qlIndexFixing(Index3M,H773,TRUE,_xll.ohTrigger(RecalcTrigger,Trigger3M)),NA())</f>
        <v>1.4712974888538217E-2</v>
      </c>
      <c r="L773" s="44">
        <f>IFERROR(_xll.qlIndexFixing(Index6M,$H773,TRUE,_xll.ohTrigger(RecalcTrigger,Trigger6M)),NA())</f>
        <v>1.6071531447082378E-2</v>
      </c>
      <c r="M773" s="183">
        <f>IFERROR(_xll.qlIndexFixing(Index1Y,$H773,TRUE,_xll.ohTrigger(RecalcTrigger,Trigger1Y)),NA())</f>
        <v>1.7653909483892283E-2</v>
      </c>
      <c r="N773" s="182">
        <f>IFERROR(_xll.qlIndexFixing(ONIndex1M,I773,TRUE,_xll.ohTrigger(RecalcTrigger,Trigger1M)),NA())</f>
        <v>1.31964211049862E-2</v>
      </c>
      <c r="O773" s="44">
        <f>IFERROR(_xll.qlIndexFixing(ONIndex3M,I773,TRUE,_xll.ohTrigger(RecalcTrigger,Trigger3M)),NA())</f>
        <v>1.440117701585919E-2</v>
      </c>
      <c r="P773" s="44">
        <f>IFERROR(_xll.qlIndexFixing(ONIndex6M,I773,TRUE,_xll.ohTrigger(RecalcTrigger,Trigger6M)),NA())</f>
        <v>1.5422158336546588E-2</v>
      </c>
      <c r="Q773" s="183">
        <f>IFERROR(_xll.qlIndexFixing(ONIndex1Y,I773,TRUE,_xll.ohTrigger(RecalcTrigger,Trigger1Y)),NA())</f>
        <v>1.6346322968008309E-2</v>
      </c>
    </row>
    <row r="774" spans="2:17" x14ac:dyDescent="0.2">
      <c r="B774" s="39" t="s">
        <v>42</v>
      </c>
      <c r="D774" s="42">
        <f>_xll.qlCalendarAdvance(Calendar,$D773,B774,"f",FALSE)</f>
        <v>44866</v>
      </c>
      <c r="E774" s="177">
        <f>_xll.qlInterestRateIndexValueDate(IndexON,D774)</f>
        <v>44866</v>
      </c>
      <c r="F774" s="193">
        <f>IFERROR(_xll.qlIndexFixing(IndexON,D774,TRUE,_xll.ohTrigger(RecalcTrigger,TriggerON)),NA())</f>
        <v>1.3469524863953808E-2</v>
      </c>
      <c r="H774" s="42">
        <f>_xll.qlCalendarAdvance(Calendar,$H773,B774,"f",FALSE)</f>
        <v>44866</v>
      </c>
      <c r="I774" s="177">
        <f>_xll.qlInterestRateIndexValueDate(Index1M,$H774)</f>
        <v>44868</v>
      </c>
      <c r="J774" s="182">
        <f>IFERROR(_xll.qlIndexFixing(Index1M,$H774,TRUE,_xll.ohTrigger(RecalcTrigger,Trigger1M)),NA())</f>
        <v>1.3341768711546687E-2</v>
      </c>
      <c r="K774" s="44">
        <f>IFERROR(_xll.qlIndexFixing(Index3M,H774,TRUE,_xll.ohTrigger(RecalcTrigger,Trigger3M)),NA())</f>
        <v>1.4760579677627195E-2</v>
      </c>
      <c r="L774" s="44">
        <f>IFERROR(_xll.qlIndexFixing(Index6M,$H774,TRUE,_xll.ohTrigger(RecalcTrigger,Trigger6M)),NA())</f>
        <v>1.6114754519649069E-2</v>
      </c>
      <c r="M774" s="183">
        <f>IFERROR(_xll.qlIndexFixing(Index1Y,$H774,TRUE,_xll.ohTrigger(RecalcTrigger,Trigger1Y)),NA())</f>
        <v>1.7698044758598881E-2</v>
      </c>
      <c r="N774" s="182">
        <f>IFERROR(_xll.qlIndexFixing(ONIndex1M,I774,TRUE,_xll.ohTrigger(RecalcTrigger,Trigger1M)),NA())</f>
        <v>1.324875855607921E-2</v>
      </c>
      <c r="O774" s="44">
        <f>IFERROR(_xll.qlIndexFixing(ONIndex3M,I774,TRUE,_xll.ohTrigger(RecalcTrigger,Trigger3M)),NA())</f>
        <v>1.445049186262537E-2</v>
      </c>
      <c r="P774" s="44">
        <f>IFERROR(_xll.qlIndexFixing(ONIndex6M,I774,TRUE,_xll.ohTrigger(RecalcTrigger,Trigger6M)),NA())</f>
        <v>1.5471626631926583E-2</v>
      </c>
      <c r="Q774" s="183">
        <f>IFERROR(_xll.qlIndexFixing(ONIndex1Y,I774,TRUE,_xll.ohTrigger(RecalcTrigger,Trigger1Y)),NA())</f>
        <v>1.6395136951823375E-2</v>
      </c>
    </row>
    <row r="775" spans="2:17" x14ac:dyDescent="0.2">
      <c r="B775" s="39" t="s">
        <v>42</v>
      </c>
      <c r="D775" s="42">
        <f>_xll.qlCalendarAdvance(Calendar,$D774,B775,"f",FALSE)</f>
        <v>44873</v>
      </c>
      <c r="E775" s="177">
        <f>_xll.qlInterestRateIndexValueDate(IndexON,D775)</f>
        <v>44873</v>
      </c>
      <c r="F775" s="193">
        <f>IFERROR(_xll.qlIndexFixing(IndexON,D775,TRUE,_xll.ohTrigger(RecalcTrigger,TriggerON)),NA())</f>
        <v>1.3519962154537879E-2</v>
      </c>
      <c r="H775" s="42">
        <f>_xll.qlCalendarAdvance(Calendar,$H774,B775,"f",FALSE)</f>
        <v>44873</v>
      </c>
      <c r="I775" s="177">
        <f>_xll.qlInterestRateIndexValueDate(Index1M,$H775)</f>
        <v>44875</v>
      </c>
      <c r="J775" s="182">
        <f>IFERROR(_xll.qlIndexFixing(Index1M,$H775,TRUE,_xll.ohTrigger(RecalcTrigger,Trigger1M)),NA())</f>
        <v>1.3393614664152786E-2</v>
      </c>
      <c r="K775" s="44">
        <f>IFERROR(_xll.qlIndexFixing(Index3M,H775,TRUE,_xll.ohTrigger(RecalcTrigger,Trigger3M)),NA())</f>
        <v>1.4807953988371069E-2</v>
      </c>
      <c r="L775" s="44">
        <f>IFERROR(_xll.qlIndexFixing(Index6M,$H775,TRUE,_xll.ohTrigger(RecalcTrigger,Trigger6M)),NA())</f>
        <v>1.6161422928761035E-2</v>
      </c>
      <c r="M775" s="183">
        <f>IFERROR(_xll.qlIndexFixing(Index1Y,$H775,TRUE,_xll.ohTrigger(RecalcTrigger,Trigger1Y)),NA())</f>
        <v>1.7741953456304152E-2</v>
      </c>
      <c r="N775" s="182">
        <f>IFERROR(_xll.qlIndexFixing(ONIndex1M,I775,TRUE,_xll.ohTrigger(RecalcTrigger,Trigger1M)),NA())</f>
        <v>1.3300889811231897E-2</v>
      </c>
      <c r="O775" s="44">
        <f>IFERROR(_xll.qlIndexFixing(ONIndex3M,I775,TRUE,_xll.ohTrigger(RecalcTrigger,Trigger3M)),NA())</f>
        <v>1.4499424913276826E-2</v>
      </c>
      <c r="P775" s="44">
        <f>IFERROR(_xll.qlIndexFixing(ONIndex6M,I775,TRUE,_xll.ohTrigger(RecalcTrigger,Trigger6M)),NA())</f>
        <v>1.5520758068765517E-2</v>
      </c>
      <c r="Q775" s="183">
        <f>IFERROR(_xll.qlIndexFixing(ONIndex1Y,I775,TRUE,_xll.ohTrigger(RecalcTrigger,Trigger1Y)),NA())</f>
        <v>1.6443738631783944E-2</v>
      </c>
    </row>
    <row r="776" spans="2:17" x14ac:dyDescent="0.2">
      <c r="B776" s="39" t="s">
        <v>42</v>
      </c>
      <c r="D776" s="42">
        <f>_xll.qlCalendarAdvance(Calendar,$D775,B776,"f",FALSE)</f>
        <v>44880</v>
      </c>
      <c r="E776" s="177">
        <f>_xll.qlInterestRateIndexValueDate(IndexON,D776)</f>
        <v>44880</v>
      </c>
      <c r="F776" s="193">
        <f>IFERROR(_xll.qlIndexFixing(IndexON,D776,TRUE,_xll.ohTrigger(RecalcTrigger,TriggerON)),NA())</f>
        <v>1.3569963499842075E-2</v>
      </c>
      <c r="H776" s="42">
        <f>_xll.qlCalendarAdvance(Calendar,$H775,B776,"f",FALSE)</f>
        <v>44880</v>
      </c>
      <c r="I776" s="177">
        <f>_xll.qlInterestRateIndexValueDate(Index1M,$H776)</f>
        <v>44882</v>
      </c>
      <c r="J776" s="182">
        <f>IFERROR(_xll.qlIndexFixing(Index1M,$H776,TRUE,_xll.ohTrigger(RecalcTrigger,Trigger1M)),NA())</f>
        <v>1.3445249050993979E-2</v>
      </c>
      <c r="K776" s="44">
        <f>IFERROR(_xll.qlIndexFixing(Index3M,H776,TRUE,_xll.ohTrigger(RecalcTrigger,Trigger3M)),NA())</f>
        <v>1.4855122876935675E-2</v>
      </c>
      <c r="L776" s="44">
        <f>IFERROR(_xll.qlIndexFixing(Index6M,$H776,TRUE,_xll.ohTrigger(RecalcTrigger,Trigger6M)),NA())</f>
        <v>1.6207891339130576E-2</v>
      </c>
      <c r="M776" s="183">
        <f>IFERROR(_xll.qlIndexFixing(Index1Y,$H776,TRUE,_xll.ohTrigger(RecalcTrigger,Trigger1Y)),NA())</f>
        <v>1.7785634576322533E-2</v>
      </c>
      <c r="N776" s="182">
        <f>IFERROR(_xll.qlIndexFixing(ONIndex1M,I776,TRUE,_xll.ohTrigger(RecalcTrigger,Trigger1M)),NA())</f>
        <v>1.3352812843745454E-2</v>
      </c>
      <c r="O776" s="44">
        <f>IFERROR(_xll.qlIndexFixing(ONIndex3M,I776,TRUE,_xll.ohTrigger(RecalcTrigger,Trigger3M)),NA())</f>
        <v>1.4547972496110617E-2</v>
      </c>
      <c r="P776" s="44">
        <f>IFERROR(_xll.qlIndexFixing(ONIndex6M,I776,TRUE,_xll.ohTrigger(RecalcTrigger,Trigger6M)),NA())</f>
        <v>1.5569549387830506E-2</v>
      </c>
      <c r="Q776" s="183">
        <f>IFERROR(_xll.qlIndexFixing(ONIndex1Y,I776,TRUE,_xll.ohTrigger(RecalcTrigger,Trigger1Y)),NA())</f>
        <v>1.6492126066003365E-2</v>
      </c>
    </row>
    <row r="777" spans="2:17" x14ac:dyDescent="0.2">
      <c r="B777" s="39" t="s">
        <v>42</v>
      </c>
      <c r="D777" s="42">
        <f>_xll.qlCalendarAdvance(Calendar,$D776,B777,"f",FALSE)</f>
        <v>44887</v>
      </c>
      <c r="E777" s="177">
        <f>_xll.qlInterestRateIndexValueDate(IndexON,D777)</f>
        <v>44887</v>
      </c>
      <c r="F777" s="193">
        <f>IFERROR(_xll.qlIndexFixing(IndexON,D777,TRUE,_xll.ohTrigger(RecalcTrigger,TriggerON)),NA())</f>
        <v>1.3619524649106651E-2</v>
      </c>
      <c r="H777" s="42">
        <f>_xll.qlCalendarAdvance(Calendar,$H776,B777,"f",FALSE)</f>
        <v>44887</v>
      </c>
      <c r="I777" s="177">
        <f>_xll.qlInterestRateIndexValueDate(Index1M,$H777)</f>
        <v>44889</v>
      </c>
      <c r="J777" s="182">
        <f>IFERROR(_xll.qlIndexFixing(Index1M,$H777,TRUE,_xll.ohTrigger(RecalcTrigger,Trigger1M)),NA())</f>
        <v>1.3500579266966543E-2</v>
      </c>
      <c r="K777" s="44">
        <f>IFERROR(_xll.qlIndexFixing(Index3M,H777,TRUE,_xll.ohTrigger(RecalcTrigger,Trigger3M)),NA())</f>
        <v>1.4902111693767974E-2</v>
      </c>
      <c r="L777" s="44">
        <f>IFERROR(_xll.qlIndexFixing(Index6M,$H777,TRUE,_xll.ohTrigger(RecalcTrigger,Trigger6M)),NA())</f>
        <v>1.6254166502968851E-2</v>
      </c>
      <c r="M777" s="183">
        <f>IFERROR(_xll.qlIndexFixing(Index1Y,$H777,TRUE,_xll.ohTrigger(RecalcTrigger,Trigger1Y)),NA())</f>
        <v>1.7829087125292801E-2</v>
      </c>
      <c r="N777" s="182">
        <f>IFERROR(_xll.qlIndexFixing(ONIndex1M,I777,TRUE,_xll.ohTrigger(RecalcTrigger,Trigger1M)),NA())</f>
        <v>1.3404525627160879E-2</v>
      </c>
      <c r="O777" s="44">
        <f>IFERROR(_xll.qlIndexFixing(ONIndex3M,I777,TRUE,_xll.ohTrigger(RecalcTrigger,Trigger3M)),NA())</f>
        <v>1.4596130939423801E-2</v>
      </c>
      <c r="P777" s="44">
        <f>IFERROR(_xll.qlIndexFixing(ONIndex6M,I777,TRUE,_xll.ohTrigger(RecalcTrigger,Trigger6M)),NA())</f>
        <v>1.5617997329888667E-2</v>
      </c>
      <c r="Q777" s="183">
        <f>IFERROR(_xll.qlIndexFixing(ONIndex1Y,I777,TRUE,_xll.ohTrigger(RecalcTrigger,Trigger1Y)),NA())</f>
        <v>1.6540297312275243E-2</v>
      </c>
    </row>
    <row r="778" spans="2:17" x14ac:dyDescent="0.2">
      <c r="B778" s="39" t="s">
        <v>42</v>
      </c>
      <c r="D778" s="42">
        <f>_xll.qlCalendarAdvance(Calendar,$D777,B778,"f",FALSE)</f>
        <v>44894</v>
      </c>
      <c r="E778" s="177">
        <f>_xll.qlInterestRateIndexValueDate(IndexON,D778)</f>
        <v>44894</v>
      </c>
      <c r="F778" s="193">
        <f>IFERROR(_xll.qlIndexFixing(IndexON,D778,TRUE,_xll.ohTrigger(RecalcTrigger,TriggerON)),NA())</f>
        <v>1.3668641351731736E-2</v>
      </c>
      <c r="H778" s="42">
        <f>_xll.qlCalendarAdvance(Calendar,$H777,B778,"f",FALSE)</f>
        <v>44894</v>
      </c>
      <c r="I778" s="177">
        <f>_xll.qlInterestRateIndexValueDate(Index1M,$H778)</f>
        <v>44896</v>
      </c>
      <c r="J778" s="182">
        <f>IFERROR(_xll.qlIndexFixing(Index1M,$H778,TRUE,_xll.ohTrigger(RecalcTrigger,Trigger1M)),NA())</f>
        <v>1.3547905102825608E-2</v>
      </c>
      <c r="K778" s="44">
        <f>IFERROR(_xll.qlIndexFixing(Index3M,H778,TRUE,_xll.ohTrigger(RecalcTrigger,Trigger3M)),NA())</f>
        <v>1.49416751251783E-2</v>
      </c>
      <c r="L778" s="44">
        <f>IFERROR(_xll.qlIndexFixing(Index6M,$H778,TRUE,_xll.ohTrigger(RecalcTrigger,Trigger6M)),NA())</f>
        <v>1.6303857783612617E-2</v>
      </c>
      <c r="M778" s="183">
        <f>IFERROR(_xll.qlIndexFixing(Index1Y,$H778,TRUE,_xll.ohTrigger(RecalcTrigger,Trigger1Y)),NA())</f>
        <v>1.7872310117180028E-2</v>
      </c>
      <c r="N778" s="182">
        <f>IFERROR(_xll.qlIndexFixing(ONIndex1M,I778,TRUE,_xll.ohTrigger(RecalcTrigger,Trigger1M)),NA())</f>
        <v>1.3456026134699428E-2</v>
      </c>
      <c r="O778" s="44">
        <f>IFERROR(_xll.qlIndexFixing(ONIndex3M,I778,TRUE,_xll.ohTrigger(RecalcTrigger,Trigger3M)),NA())</f>
        <v>1.4643896571753245E-2</v>
      </c>
      <c r="P778" s="44">
        <f>IFERROR(_xll.qlIndexFixing(ONIndex6M,I778,TRUE,_xll.ohTrigger(RecalcTrigger,Trigger6M)),NA())</f>
        <v>1.5666098635547243E-2</v>
      </c>
      <c r="Q778" s="183">
        <f>IFERROR(_xll.qlIndexFixing(ONIndex1Y,I778,TRUE,_xll.ohTrigger(RecalcTrigger,Trigger1Y)),NA())</f>
        <v>1.6588250428792861E-2</v>
      </c>
    </row>
    <row r="779" spans="2:17" x14ac:dyDescent="0.2">
      <c r="B779" s="39" t="s">
        <v>42</v>
      </c>
      <c r="D779" s="42">
        <f>_xll.qlCalendarAdvance(Calendar,$D778,B779,"f",FALSE)</f>
        <v>44901</v>
      </c>
      <c r="E779" s="177">
        <f>_xll.qlInterestRateIndexValueDate(IndexON,D779)</f>
        <v>44901</v>
      </c>
      <c r="F779" s="193">
        <f>IFERROR(_xll.qlIndexFixing(IndexON,D779,TRUE,_xll.ohTrigger(RecalcTrigger,TriggerON)),NA())</f>
        <v>1.3717309357197394E-2</v>
      </c>
      <c r="H779" s="42">
        <f>_xll.qlCalendarAdvance(Calendar,$H778,B779,"f",FALSE)</f>
        <v>44901</v>
      </c>
      <c r="I779" s="177">
        <f>_xll.qlInterestRateIndexValueDate(Index1M,$H779)</f>
        <v>44903</v>
      </c>
      <c r="J779" s="182">
        <f>IFERROR(_xll.qlIndexFixing(Index1M,$H779,TRUE,_xll.ohTrigger(RecalcTrigger,Trigger1M)),NA())</f>
        <v>1.3598982312362506E-2</v>
      </c>
      <c r="K779" s="44">
        <f>IFERROR(_xll.qlIndexFixing(Index3M,H779,TRUE,_xll.ohTrigger(RecalcTrigger,Trigger3M)),NA())</f>
        <v>1.4988386358203876E-2</v>
      </c>
      <c r="L779" s="44">
        <f>IFERROR(_xll.qlIndexFixing(Index6M,$H779,TRUE,_xll.ohTrigger(RecalcTrigger,Trigger6M)),NA())</f>
        <v>1.6349757514501233E-2</v>
      </c>
      <c r="M779" s="183">
        <f>IFERROR(_xll.qlIndexFixing(Index1Y,$H779,TRUE,_xll.ohTrigger(RecalcTrigger,Trigger1Y)),NA())</f>
        <v>1.791530257328041E-2</v>
      </c>
      <c r="N779" s="182">
        <f>IFERROR(_xll.qlIndexFixing(ONIndex1M,I779,TRUE,_xll.ohTrigger(RecalcTrigger,Trigger1M)),NA())</f>
        <v>1.3507312339742228E-2</v>
      </c>
      <c r="O779" s="44">
        <f>IFERROR(_xll.qlIndexFixing(ONIndex3M,I779,TRUE,_xll.ohTrigger(RecalcTrigger,Trigger3M)),NA())</f>
        <v>1.4691265721316071E-2</v>
      </c>
      <c r="P779" s="44">
        <f>IFERROR(_xll.qlIndexFixing(ONIndex6M,I779,TRUE,_xll.ohTrigger(RecalcTrigger,Trigger6M)),NA())</f>
        <v>1.571385004581316E-2</v>
      </c>
      <c r="Q779" s="183">
        <f>IFERROR(_xll.qlIndexFixing(ONIndex1Y,I779,TRUE,_xll.ohTrigger(RecalcTrigger,Trigger1Y)),NA())</f>
        <v>1.6635983473589633E-2</v>
      </c>
    </row>
    <row r="780" spans="2:17" x14ac:dyDescent="0.2">
      <c r="B780" s="39" t="s">
        <v>42</v>
      </c>
      <c r="D780" s="42">
        <f>_xll.qlCalendarAdvance(Calendar,$D779,B780,"f",FALSE)</f>
        <v>44908</v>
      </c>
      <c r="E780" s="177">
        <f>_xll.qlInterestRateIndexValueDate(IndexON,D780)</f>
        <v>44908</v>
      </c>
      <c r="F780" s="193">
        <f>IFERROR(_xll.qlIndexFixing(IndexON,D780,TRUE,_xll.ohTrigger(RecalcTrigger,TriggerON)),NA())</f>
        <v>1.3765524414983688E-2</v>
      </c>
      <c r="H780" s="42">
        <f>_xll.qlCalendarAdvance(Calendar,$H779,B780,"f",FALSE)</f>
        <v>44908</v>
      </c>
      <c r="I780" s="177">
        <f>_xll.qlInterestRateIndexValueDate(Index1M,$H780)</f>
        <v>44910</v>
      </c>
      <c r="J780" s="182">
        <f>IFERROR(_xll.qlIndexFixing(Index1M,$H780,TRUE,_xll.ohTrigger(RecalcTrigger,Trigger1M)),NA())</f>
        <v>1.3649938159029651E-2</v>
      </c>
      <c r="K780" s="44">
        <f>IFERROR(_xll.qlIndexFixing(Index3M,H780,TRUE,_xll.ohTrigger(RecalcTrigger,Trigger3M)),NA())</f>
        <v>1.503499421711485E-2</v>
      </c>
      <c r="L780" s="44">
        <f>IFERROR(_xll.qlIndexFixing(Index6M,$H780,TRUE,_xll.ohTrigger(RecalcTrigger,Trigger6M)),NA())</f>
        <v>1.6395484810339433E-2</v>
      </c>
      <c r="M780" s="183">
        <f>IFERROR(_xll.qlIndexFixing(Index1Y,$H780,TRUE,_xll.ohTrigger(RecalcTrigger,Trigger1Y)),NA())</f>
        <v>1.7958063522225429E-2</v>
      </c>
      <c r="N780" s="182">
        <f>IFERROR(_xll.qlIndexFixing(ONIndex1M,I780,TRUE,_xll.ohTrigger(RecalcTrigger,Trigger1M)),NA())</f>
        <v>1.3558382215750342E-2</v>
      </c>
      <c r="O780" s="44">
        <f>IFERROR(_xll.qlIndexFixing(ONIndex3M,I780,TRUE,_xll.ohTrigger(RecalcTrigger,Trigger3M)),NA())</f>
        <v>1.473823471656921E-2</v>
      </c>
      <c r="P780" s="44">
        <f>IFERROR(_xll.qlIndexFixing(ONIndex6M,I780,TRUE,_xll.ohTrigger(RecalcTrigger,Trigger6M)),NA())</f>
        <v>1.5761248301213726E-2</v>
      </c>
      <c r="Q780" s="183">
        <f>IFERROR(_xll.qlIndexFixing(ONIndex1Y,I780,TRUE,_xll.ohTrigger(RecalcTrigger,Trigger1Y)),NA())</f>
        <v>1.6683494504459162E-2</v>
      </c>
    </row>
    <row r="781" spans="2:17" x14ac:dyDescent="0.2">
      <c r="B781" s="39" t="s">
        <v>42</v>
      </c>
      <c r="D781" s="42">
        <f>_xll.qlCalendarAdvance(Calendar,$D780,B781,"f",FALSE)</f>
        <v>44915</v>
      </c>
      <c r="E781" s="177">
        <f>_xll.qlInterestRateIndexValueDate(IndexON,D781)</f>
        <v>44915</v>
      </c>
      <c r="F781" s="193">
        <f>IFERROR(_xll.qlIndexFixing(IndexON,D781,TRUE,_xll.ohTrigger(RecalcTrigger,TriggerON)),NA())</f>
        <v>1.381328227441081E-2</v>
      </c>
      <c r="H781" s="42">
        <f>_xll.qlCalendarAdvance(Calendar,$H780,B781,"f",FALSE)</f>
        <v>44915</v>
      </c>
      <c r="I781" s="177">
        <f>_xll.qlInterestRateIndexValueDate(Index1M,$H781)</f>
        <v>44917</v>
      </c>
      <c r="J781" s="182">
        <f>IFERROR(_xll.qlIndexFixing(Index1M,$H781,TRUE,_xll.ohTrigger(RecalcTrigger,Trigger1M)),NA())</f>
        <v>1.3700807535408366E-2</v>
      </c>
      <c r="K781" s="44">
        <f>IFERROR(_xll.qlIndexFixing(Index3M,H781,TRUE,_xll.ohTrigger(RecalcTrigger,Trigger3M)),NA())</f>
        <v>1.5081525799896411E-2</v>
      </c>
      <c r="L781" s="44">
        <f>IFERROR(_xll.qlIndexFixing(Index6M,$H781,TRUE,_xll.ohTrigger(RecalcTrigger,Trigger6M)),NA())</f>
        <v>1.6441046737525677E-2</v>
      </c>
      <c r="M781" s="183">
        <f>IFERROR(_xll.qlIndexFixing(Index1Y,$H781,TRUE,_xll.ohTrigger(RecalcTrigger,Trigger1Y)),NA())</f>
        <v>1.8000591998853763E-2</v>
      </c>
      <c r="N781" s="182">
        <f>IFERROR(_xll.qlIndexFixing(ONIndex1M,I781,TRUE,_xll.ohTrigger(RecalcTrigger,Trigger1M)),NA())</f>
        <v>1.3616550919604009E-2</v>
      </c>
      <c r="O781" s="44">
        <f>IFERROR(_xll.qlIndexFixing(ONIndex3M,I781,TRUE,_xll.ohTrigger(RecalcTrigger,Trigger3M)),NA())</f>
        <v>1.4791570753196481E-2</v>
      </c>
      <c r="P781" s="44">
        <f>IFERROR(_xll.qlIndexFixing(ONIndex6M,I781,TRUE,_xll.ohTrigger(RecalcTrigger,Trigger6M)),NA())</f>
        <v>1.5815072381846207E-2</v>
      </c>
      <c r="Q781" s="183">
        <f>IFERROR(_xll.qlIndexFixing(ONIndex1Y,I781,TRUE,_xll.ohTrigger(RecalcTrigger,Trigger1Y)),NA())</f>
        <v>1.6737533357691348E-2</v>
      </c>
    </row>
    <row r="782" spans="2:17" x14ac:dyDescent="0.2">
      <c r="B782" s="39" t="s">
        <v>42</v>
      </c>
      <c r="D782" s="42">
        <f>_xll.qlCalendarAdvance(Calendar,$D781,B782,"f",FALSE)</f>
        <v>44922</v>
      </c>
      <c r="E782" s="177">
        <f>_xll.qlInterestRateIndexValueDate(IndexON,D782)</f>
        <v>44922</v>
      </c>
      <c r="F782" s="193">
        <f>IFERROR(_xll.qlIndexFixing(IndexON,D782,TRUE,_xll.ohTrigger(RecalcTrigger,TriggerON)),NA())</f>
        <v>1.3860749448681986E-2</v>
      </c>
      <c r="H782" s="42">
        <f>_xll.qlCalendarAdvance(Calendar,$H781,B782,"f",FALSE)</f>
        <v>44922</v>
      </c>
      <c r="I782" s="177">
        <f>_xll.qlInterestRateIndexValueDate(Index1M,$H782)</f>
        <v>44924</v>
      </c>
      <c r="J782" s="182">
        <f>IFERROR(_xll.qlIndexFixing(Index1M,$H782,TRUE,_xll.ohTrigger(RecalcTrigger,Trigger1M)),NA())</f>
        <v>1.3751616889255136E-2</v>
      </c>
      <c r="K782" s="44">
        <f>IFERROR(_xll.qlIndexFixing(Index3M,H782,TRUE,_xll.ohTrigger(RecalcTrigger,Trigger3M)),NA())</f>
        <v>1.5128001731587126E-2</v>
      </c>
      <c r="L782" s="44">
        <f>IFERROR(_xll.qlIndexFixing(Index6M,$H782,TRUE,_xll.ohTrigger(RecalcTrigger,Trigger6M)),NA())</f>
        <v>1.6486448430699924E-2</v>
      </c>
      <c r="M782" s="183">
        <f>IFERROR(_xll.qlIndexFixing(Index1Y,$H782,TRUE,_xll.ohTrigger(RecalcTrigger,Trigger1Y)),NA())</f>
        <v>1.804288646936679E-2</v>
      </c>
      <c r="N782" s="182">
        <f>IFERROR(_xll.qlIndexFixing(ONIndex1M,I782,TRUE,_xll.ohTrigger(RecalcTrigger,Trigger1M)),NA())</f>
        <v>1.3660126493073577E-2</v>
      </c>
      <c r="O782" s="44">
        <f>IFERROR(_xll.qlIndexFixing(ONIndex3M,I782,TRUE,_xll.ohTrigger(RecalcTrigger,Trigger3M)),NA())</f>
        <v>1.4831520182081448E-2</v>
      </c>
      <c r="P782" s="44">
        <f>IFERROR(_xll.qlIndexFixing(ONIndex6M,I782,TRUE,_xll.ohTrigger(RecalcTrigger,Trigger6M)),NA())</f>
        <v>1.5855310379340182E-2</v>
      </c>
      <c r="Q782" s="183">
        <f>IFERROR(_xll.qlIndexFixing(ONIndex1Y,I782,TRUE,_xll.ohTrigger(RecalcTrigger,Trigger1Y)),NA())</f>
        <v>1.6777897867505942E-2</v>
      </c>
    </row>
    <row r="783" spans="2:17" x14ac:dyDescent="0.2">
      <c r="B783" s="39" t="s">
        <v>42</v>
      </c>
      <c r="D783" s="42">
        <f>_xll.qlCalendarAdvance(Calendar,$D782,B783,"f",FALSE)</f>
        <v>44929</v>
      </c>
      <c r="E783" s="177">
        <f>_xll.qlInterestRateIndexValueDate(IndexON,D783)</f>
        <v>44929</v>
      </c>
      <c r="F783" s="193">
        <f>IFERROR(_xll.qlIndexFixing(IndexON,D783,TRUE,_xll.ohTrigger(RecalcTrigger,TriggerON)),NA())</f>
        <v>1.3908147557000206E-2</v>
      </c>
      <c r="H783" s="42">
        <f>_xll.qlCalendarAdvance(Calendar,$H782,B783,"f",FALSE)</f>
        <v>44929</v>
      </c>
      <c r="I783" s="177">
        <f>_xll.qlInterestRateIndexValueDate(Index1M,$H783)</f>
        <v>44931</v>
      </c>
      <c r="J783" s="182">
        <f>IFERROR(_xll.qlIndexFixing(Index1M,$H783,TRUE,_xll.ohTrigger(RecalcTrigger,Trigger1M)),NA())</f>
        <v>1.3802369713698248E-2</v>
      </c>
      <c r="K783" s="44">
        <f>IFERROR(_xll.qlIndexFixing(Index3M,H783,TRUE,_xll.ohTrigger(RecalcTrigger,Trigger3M)),NA())</f>
        <v>1.5174425040854977E-2</v>
      </c>
      <c r="L783" s="44">
        <f>IFERROR(_xll.qlIndexFixing(Index6M,$H783,TRUE,_xll.ohTrigger(RecalcTrigger,Trigger6M)),NA())</f>
        <v>1.6528135302504694E-2</v>
      </c>
      <c r="M783" s="183">
        <f>IFERROR(_xll.qlIndexFixing(Index1Y,$H783,TRUE,_xll.ohTrigger(RecalcTrigger,Trigger1Y)),NA())</f>
        <v>1.808494388630261E-2</v>
      </c>
      <c r="N783" s="182">
        <f>IFERROR(_xll.qlIndexFixing(ONIndex1M,I783,TRUE,_xll.ohTrigger(RecalcTrigger,Trigger1M)),NA())</f>
        <v>1.3710912385924701E-2</v>
      </c>
      <c r="O783" s="44">
        <f>IFERROR(_xll.qlIndexFixing(ONIndex3M,I783,TRUE,_xll.ohTrigger(RecalcTrigger,Trigger3M)),NA())</f>
        <v>1.4878077793847311E-2</v>
      </c>
      <c r="P783" s="44">
        <f>IFERROR(_xll.qlIndexFixing(ONIndex6M,I783,TRUE,_xll.ohTrigger(RecalcTrigger,Trigger6M)),NA())</f>
        <v>1.5902116992405624E-2</v>
      </c>
      <c r="Q783" s="183">
        <f>IFERROR(_xll.qlIndexFixing(ONIndex1Y,I783,TRUE,_xll.ohTrigger(RecalcTrigger,Trigger1Y)),NA())</f>
        <v>1.6824810655400313E-2</v>
      </c>
    </row>
    <row r="784" spans="2:17" x14ac:dyDescent="0.2">
      <c r="B784" s="39" t="s">
        <v>42</v>
      </c>
      <c r="D784" s="42">
        <f>_xll.qlCalendarAdvance(Calendar,$D783,B784,"f",FALSE)</f>
        <v>44936</v>
      </c>
      <c r="E784" s="177">
        <f>_xll.qlInterestRateIndexValueDate(IndexON,D784)</f>
        <v>44936</v>
      </c>
      <c r="F784" s="193">
        <f>IFERROR(_xll.qlIndexFixing(IndexON,D784,TRUE,_xll.ohTrigger(RecalcTrigger,TriggerON)),NA())</f>
        <v>1.3955477995768462E-2</v>
      </c>
      <c r="H784" s="42">
        <f>_xll.qlCalendarAdvance(Calendar,$H783,B784,"f",FALSE)</f>
        <v>44936</v>
      </c>
      <c r="I784" s="177">
        <f>_xll.qlInterestRateIndexValueDate(Index1M,$H784)</f>
        <v>44938</v>
      </c>
      <c r="J784" s="182">
        <f>IFERROR(_xll.qlIndexFixing(Index1M,$H784,TRUE,_xll.ohTrigger(RecalcTrigger,Trigger1M)),NA())</f>
        <v>1.3853065765357386E-2</v>
      </c>
      <c r="K784" s="44">
        <f>IFERROR(_xll.qlIndexFixing(Index3M,H784,TRUE,_xll.ohTrigger(RecalcTrigger,Trigger3M)),NA())</f>
        <v>1.5220795892040506E-2</v>
      </c>
      <c r="L784" s="44">
        <f>IFERROR(_xll.qlIndexFixing(Index6M,$H784,TRUE,_xll.ohTrigger(RecalcTrigger,Trigger6M)),NA())</f>
        <v>1.6573225109228849E-2</v>
      </c>
      <c r="M784" s="183">
        <f>IFERROR(_xll.qlIndexFixing(Index1Y,$H784,TRUE,_xll.ohTrigger(RecalcTrigger,Trigger1Y)),NA())</f>
        <v>1.8126760942283621E-2</v>
      </c>
      <c r="N784" s="182">
        <f>IFERROR(_xll.qlIndexFixing(ONIndex1M,I784,TRUE,_xll.ohTrigger(RecalcTrigger,Trigger1M)),NA())</f>
        <v>1.3761641750553721E-2</v>
      </c>
      <c r="O784" s="44">
        <f>IFERROR(_xll.qlIndexFixing(ONIndex3M,I784,TRUE,_xll.ohTrigger(RecalcTrigger,Trigger3M)),NA())</f>
        <v>1.4924581657727032E-2</v>
      </c>
      <c r="P784" s="44">
        <f>IFERROR(_xll.qlIndexFixing(ONIndex6M,I784,TRUE,_xll.ohTrigger(RecalcTrigger,Trigger6M)),NA())</f>
        <v>1.5948774386274067E-2</v>
      </c>
      <c r="Q784" s="183">
        <f>IFERROR(_xll.qlIndexFixing(ONIndex1Y,I784,TRUE,_xll.ohTrigger(RecalcTrigger,Trigger1Y)),NA())</f>
        <v>1.6871529031607935E-2</v>
      </c>
    </row>
    <row r="785" spans="2:17" x14ac:dyDescent="0.2">
      <c r="B785" s="39" t="s">
        <v>42</v>
      </c>
      <c r="D785" s="42">
        <f>_xll.qlCalendarAdvance(Calendar,$D784,B785,"f",FALSE)</f>
        <v>44943</v>
      </c>
      <c r="E785" s="177">
        <f>_xll.qlInterestRateIndexValueDate(IndexON,D785)</f>
        <v>44943</v>
      </c>
      <c r="F785" s="193">
        <f>IFERROR(_xll.qlIndexFixing(IndexON,D785,TRUE,_xll.ohTrigger(RecalcTrigger,TriggerON)),NA())</f>
        <v>1.4002740822061099E-2</v>
      </c>
      <c r="H785" s="42">
        <f>_xll.qlCalendarAdvance(Calendar,$H784,B785,"f",FALSE)</f>
        <v>44943</v>
      </c>
      <c r="I785" s="177">
        <f>_xll.qlInterestRateIndexValueDate(Index1M,$H785)</f>
        <v>44945</v>
      </c>
      <c r="J785" s="182">
        <f>IFERROR(_xll.qlIndexFixing(Index1M,$H785,TRUE,_xll.ohTrigger(RecalcTrigger,Trigger1M)),NA())</f>
        <v>1.3903704800842243E-2</v>
      </c>
      <c r="K785" s="44">
        <f>IFERROR(_xll.qlIndexFixing(Index3M,H785,TRUE,_xll.ohTrigger(RecalcTrigger,Trigger3M)),NA())</f>
        <v>1.5267114449499353E-2</v>
      </c>
      <c r="L785" s="44">
        <f>IFERROR(_xll.qlIndexFixing(Index6M,$H785,TRUE,_xll.ohTrigger(RecalcTrigger,Trigger6M)),NA())</f>
        <v>1.6618152690950069E-2</v>
      </c>
      <c r="M785" s="183">
        <f>IFERROR(_xll.qlIndexFixing(Index1Y,$H785,TRUE,_xll.ohTrigger(RecalcTrigger,Trigger1Y)),NA())</f>
        <v>1.8168334313682422E-2</v>
      </c>
      <c r="N785" s="182">
        <f>IFERROR(_xll.qlIndexFixing(ONIndex1M,I785,TRUE,_xll.ohTrigger(RecalcTrigger,Trigger1M)),NA())</f>
        <v>1.3812314344514576E-2</v>
      </c>
      <c r="O785" s="44">
        <f>IFERROR(_xll.qlIndexFixing(ONIndex3M,I785,TRUE,_xll.ohTrigger(RecalcTrigger,Trigger3M)),NA())</f>
        <v>1.4971031939028379E-2</v>
      </c>
      <c r="P785" s="44">
        <f>IFERROR(_xll.qlIndexFixing(ONIndex6M,I785,TRUE,_xll.ohTrigger(RecalcTrigger,Trigger6M)),NA())</f>
        <v>1.5995281607468215E-2</v>
      </c>
      <c r="Q785" s="183">
        <f>IFERROR(_xll.qlIndexFixing(ONIndex1Y,I785,TRUE,_xll.ohTrigger(RecalcTrigger,Trigger1Y)),NA())</f>
        <v>1.6918051429861691E-2</v>
      </c>
    </row>
    <row r="786" spans="2:17" x14ac:dyDescent="0.2">
      <c r="B786" s="39" t="s">
        <v>42</v>
      </c>
      <c r="D786" s="42">
        <f>_xll.qlCalendarAdvance(Calendar,$D785,B786,"f",FALSE)</f>
        <v>44950</v>
      </c>
      <c r="E786" s="177">
        <f>_xll.qlInterestRateIndexValueDate(IndexON,D786)</f>
        <v>44950</v>
      </c>
      <c r="F786" s="193">
        <f>IFERROR(_xll.qlIndexFixing(IndexON,D786,TRUE,_xll.ohTrigger(RecalcTrigger,TriggerON)),NA())</f>
        <v>1.4049936092712656E-2</v>
      </c>
      <c r="H786" s="42">
        <f>_xll.qlCalendarAdvance(Calendar,$H785,B786,"f",FALSE)</f>
        <v>44950</v>
      </c>
      <c r="I786" s="177">
        <f>_xll.qlInterestRateIndexValueDate(Index1M,$H786)</f>
        <v>44952</v>
      </c>
      <c r="J786" s="182">
        <f>IFERROR(_xll.qlIndexFixing(Index1M,$H786,TRUE,_xll.ohTrigger(RecalcTrigger,Trigger1M)),NA())</f>
        <v>1.3954286576765007E-2</v>
      </c>
      <c r="K786" s="44">
        <f>IFERROR(_xll.qlIndexFixing(Index3M,H786,TRUE,_xll.ohTrigger(RecalcTrigger,Trigger3M)),NA())</f>
        <v>1.531338087759071E-2</v>
      </c>
      <c r="L786" s="44">
        <f>IFERROR(_xll.qlIndexFixing(Index6M,$H786,TRUE,_xll.ohTrigger(RecalcTrigger,Trigger6M)),NA())</f>
        <v>1.6662917075261227E-2</v>
      </c>
      <c r="M786" s="183">
        <f>IFERROR(_xll.qlIndexFixing(Index1Y,$H786,TRUE,_xll.ohTrigger(RecalcTrigger,Trigger1Y)),NA())</f>
        <v>1.820966066062641E-2</v>
      </c>
      <c r="N786" s="182">
        <f>IFERROR(_xll.qlIndexFixing(ONIndex1M,I786,TRUE,_xll.ohTrigger(RecalcTrigger,Trigger1M)),NA())</f>
        <v>1.3862929925521073E-2</v>
      </c>
      <c r="O786" s="44">
        <f>IFERROR(_xll.qlIndexFixing(ONIndex3M,I786,TRUE,_xll.ohTrigger(RecalcTrigger,Trigger3M)),NA())</f>
        <v>1.5017428803538735E-2</v>
      </c>
      <c r="P786" s="44">
        <f>IFERROR(_xll.qlIndexFixing(ONIndex6M,I786,TRUE,_xll.ohTrigger(RecalcTrigger,Trigger6M)),NA())</f>
        <v>1.6041637702350897E-2</v>
      </c>
      <c r="Q786" s="183">
        <f>IFERROR(_xll.qlIndexFixing(ONIndex1Y,I786,TRUE,_xll.ohTrigger(RecalcTrigger,Trigger1Y)),NA())</f>
        <v>1.6964376284054339E-2</v>
      </c>
    </row>
    <row r="787" spans="2:17" x14ac:dyDescent="0.2">
      <c r="B787" s="39" t="s">
        <v>42</v>
      </c>
      <c r="D787" s="42">
        <f>_xll.qlCalendarAdvance(Calendar,$D786,B787,"f",FALSE)</f>
        <v>44957</v>
      </c>
      <c r="E787" s="177">
        <f>_xll.qlInterestRateIndexValueDate(IndexON,D787)</f>
        <v>44957</v>
      </c>
      <c r="F787" s="193">
        <f>IFERROR(_xll.qlIndexFixing(IndexON,D787,TRUE,_xll.ohTrigger(RecalcTrigger,TriggerON)),NA())</f>
        <v>1.4097063864717541E-2</v>
      </c>
      <c r="H787" s="42">
        <f>_xll.qlCalendarAdvance(Calendar,$H786,B787,"f",FALSE)</f>
        <v>44957</v>
      </c>
      <c r="I787" s="177">
        <f>_xll.qlInterestRateIndexValueDate(Index1M,$H787)</f>
        <v>44959</v>
      </c>
      <c r="J787" s="182">
        <f>IFERROR(_xll.qlIndexFixing(Index1M,$H787,TRUE,_xll.ohTrigger(RecalcTrigger,Trigger1M)),NA())</f>
        <v>1.3989306153797516E-2</v>
      </c>
      <c r="K787" s="44">
        <f>IFERROR(_xll.qlIndexFixing(Index3M,H787,TRUE,_xll.ohTrigger(RecalcTrigger,Trigger3M)),NA())</f>
        <v>1.5355976895367138E-2</v>
      </c>
      <c r="L787" s="44">
        <f>IFERROR(_xll.qlIndexFixing(Index6M,$H787,TRUE,_xll.ohTrigger(RecalcTrigger,Trigger6M)),NA())</f>
        <v>1.670751728971015E-2</v>
      </c>
      <c r="M787" s="183">
        <f>IFERROR(_xll.qlIndexFixing(Index1Y,$H787,TRUE,_xll.ohTrigger(RecalcTrigger,Trigger1Y)),NA())</f>
        <v>1.825073662700305E-2</v>
      </c>
      <c r="N787" s="182">
        <f>IFERROR(_xll.qlIndexFixing(ONIndex1M,I787,TRUE,_xll.ohTrigger(RecalcTrigger,Trigger1M)),NA())</f>
        <v>1.3913488251207085E-2</v>
      </c>
      <c r="O787" s="44">
        <f>IFERROR(_xll.qlIndexFixing(ONIndex3M,I787,TRUE,_xll.ohTrigger(RecalcTrigger,Trigger3M)),NA())</f>
        <v>1.5063772416645804E-2</v>
      </c>
      <c r="P787" s="44">
        <f>IFERROR(_xll.qlIndexFixing(ONIndex6M,I787,TRUE,_xll.ohTrigger(RecalcTrigger,Trigger6M)),NA())</f>
        <v>1.6087841717444817E-2</v>
      </c>
      <c r="Q787" s="183">
        <f>IFERROR(_xll.qlIndexFixing(ONIndex1Y,I787,TRUE,_xll.ohTrigger(RecalcTrigger,Trigger1Y)),NA())</f>
        <v>1.7010502028158569E-2</v>
      </c>
    </row>
    <row r="788" spans="2:17" x14ac:dyDescent="0.2">
      <c r="B788" s="39" t="s">
        <v>42</v>
      </c>
      <c r="D788" s="42">
        <f>_xll.qlCalendarAdvance(Calendar,$D787,B788,"f",FALSE)</f>
        <v>44964</v>
      </c>
      <c r="E788" s="177">
        <f>_xll.qlInterestRateIndexValueDate(IndexON,D788)</f>
        <v>44964</v>
      </c>
      <c r="F788" s="193">
        <f>IFERROR(_xll.qlIndexFixing(IndexON,D788,TRUE,_xll.ohTrigger(RecalcTrigger,TriggerON)),NA())</f>
        <v>1.4144124195150098E-2</v>
      </c>
      <c r="H788" s="42">
        <f>_xll.qlCalendarAdvance(Calendar,$H787,B788,"f",FALSE)</f>
        <v>44964</v>
      </c>
      <c r="I788" s="177">
        <f>_xll.qlInterestRateIndexValueDate(Index1M,$H788)</f>
        <v>44966</v>
      </c>
      <c r="J788" s="182">
        <f>IFERROR(_xll.qlIndexFixing(Index1M,$H788,TRUE,_xll.ohTrigger(RecalcTrigger,Trigger1M)),NA())</f>
        <v>1.4039781397579316E-2</v>
      </c>
      <c r="K788" s="44">
        <f>IFERROR(_xll.qlIndexFixing(Index3M,H788,TRUE,_xll.ohTrigger(RecalcTrigger,Trigger3M)),NA())</f>
        <v>1.5402141258813699E-2</v>
      </c>
      <c r="L788" s="44">
        <f>IFERROR(_xll.qlIndexFixing(Index6M,$H788,TRUE,_xll.ohTrigger(RecalcTrigger,Trigger6M)),NA())</f>
        <v>1.6751952361798734E-2</v>
      </c>
      <c r="M788" s="183">
        <f>IFERROR(_xll.qlIndexFixing(Index1Y,$H788,TRUE,_xll.ohTrigger(RecalcTrigger,Trigger1Y)),NA())</f>
        <v>1.8291558840464465E-2</v>
      </c>
      <c r="N788" s="182">
        <f>IFERROR(_xll.qlIndexFixing(ONIndex1M,I788,TRUE,_xll.ohTrigger(RecalcTrigger,Trigger1M)),NA())</f>
        <v>1.3963989079286421E-2</v>
      </c>
      <c r="O788" s="44">
        <f>IFERROR(_xll.qlIndexFixing(ONIndex3M,I788,TRUE,_xll.ohTrigger(RecalcTrigger,Trigger3M)),NA())</f>
        <v>1.5110062943897162E-2</v>
      </c>
      <c r="P788" s="44">
        <f>IFERROR(_xll.qlIndexFixing(ONIndex6M,I788,TRUE,_xll.ohTrigger(RecalcTrigger,Trigger6M)),NA())</f>
        <v>1.6133892698952934E-2</v>
      </c>
      <c r="Q788" s="183">
        <f>IFERROR(_xll.qlIndexFixing(ONIndex1Y,I788,TRUE,_xll.ohTrigger(RecalcTrigger,Trigger1Y)),NA())</f>
        <v>1.7056427095827331E-2</v>
      </c>
    </row>
    <row r="789" spans="2:17" x14ac:dyDescent="0.2">
      <c r="B789" s="39" t="s">
        <v>42</v>
      </c>
      <c r="D789" s="42">
        <f>_xll.qlCalendarAdvance(Calendar,$D788,B789,"f",FALSE)</f>
        <v>44971</v>
      </c>
      <c r="E789" s="177">
        <f>_xll.qlInterestRateIndexValueDate(IndexON,D789)</f>
        <v>44971</v>
      </c>
      <c r="F789" s="193">
        <f>IFERROR(_xll.qlIndexFixing(IndexON,D789,TRUE,_xll.ohTrigger(RecalcTrigger,TriggerON)),NA())</f>
        <v>1.4191117140844867E-2</v>
      </c>
      <c r="H789" s="42">
        <f>_xll.qlCalendarAdvance(Calendar,$H788,B789,"f",FALSE)</f>
        <v>44971</v>
      </c>
      <c r="I789" s="177">
        <f>_xll.qlInterestRateIndexValueDate(Index1M,$H789)</f>
        <v>44973</v>
      </c>
      <c r="J789" s="182">
        <f>IFERROR(_xll.qlIndexFixing(Index1M,$H789,TRUE,_xll.ohTrigger(RecalcTrigger,Trigger1M)),NA())</f>
        <v>1.4090198701936427E-2</v>
      </c>
      <c r="K789" s="44">
        <f>IFERROR(_xll.qlIndexFixing(Index3M,H789,TRUE,_xll.ohTrigger(RecalcTrigger,Trigger3M)),NA())</f>
        <v>1.5448253970609215E-2</v>
      </c>
      <c r="L789" s="44">
        <f>IFERROR(_xll.qlIndexFixing(Index6M,$H789,TRUE,_xll.ohTrigger(RecalcTrigger,Trigger6M)),NA())</f>
        <v>1.6796221318983829E-2</v>
      </c>
      <c r="M789" s="183">
        <f>IFERROR(_xll.qlIndexFixing(Index1Y,$H789,TRUE,_xll.ohTrigger(RecalcTrigger,Trigger1Y)),NA())</f>
        <v>1.8332123912432465E-2</v>
      </c>
      <c r="N789" s="182">
        <f>IFERROR(_xll.qlIndexFixing(ONIndex1M,I789,TRUE,_xll.ohTrigger(RecalcTrigger,Trigger1M)),NA())</f>
        <v>1.4014432167233082E-2</v>
      </c>
      <c r="O789" s="44">
        <f>IFERROR(_xll.qlIndexFixing(ONIndex3M,I789,TRUE,_xll.ohTrigger(RecalcTrigger,Trigger3M)),NA())</f>
        <v>1.5156300550920321E-2</v>
      </c>
      <c r="P789" s="44">
        <f>IFERROR(_xll.qlIndexFixing(ONIndex6M,I789,TRUE,_xll.ohTrigger(RecalcTrigger,Trigger6M)),NA())</f>
        <v>1.6179789693557822E-2</v>
      </c>
      <c r="Q789" s="183">
        <f>IFERROR(_xll.qlIndexFixing(ONIndex1Y,I789,TRUE,_xll.ohTrigger(RecalcTrigger,Trigger1Y)),NA())</f>
        <v>1.7102149921033316E-2</v>
      </c>
    </row>
    <row r="790" spans="2:17" x14ac:dyDescent="0.2">
      <c r="B790" s="39" t="s">
        <v>42</v>
      </c>
      <c r="D790" s="42">
        <f>_xll.qlCalendarAdvance(Calendar,$D789,B790,"f",FALSE)</f>
        <v>44978</v>
      </c>
      <c r="E790" s="177">
        <f>_xll.qlInterestRateIndexValueDate(IndexON,D790)</f>
        <v>44978</v>
      </c>
      <c r="F790" s="193">
        <f>IFERROR(_xll.qlIndexFixing(IndexON,D790,TRUE,_xll.ohTrigger(RecalcTrigger,TriggerON)),NA())</f>
        <v>1.4238042758796254E-2</v>
      </c>
      <c r="H790" s="42">
        <f>_xll.qlCalendarAdvance(Calendar,$H789,B790,"f",FALSE)</f>
        <v>44978</v>
      </c>
      <c r="I790" s="177">
        <f>_xll.qlInterestRateIndexValueDate(Index1M,$H790)</f>
        <v>44980</v>
      </c>
      <c r="J790" s="182">
        <f>IFERROR(_xll.qlIndexFixing(Index1M,$H790,TRUE,_xll.ohTrigger(RecalcTrigger,Trigger1M)),NA())</f>
        <v>1.4140557823597735E-2</v>
      </c>
      <c r="K790" s="44">
        <f>IFERROR(_xll.qlIndexFixing(Index3M,H790,TRUE,_xll.ohTrigger(RecalcTrigger,Trigger3M)),NA())</f>
        <v>1.5494315195166886E-2</v>
      </c>
      <c r="L790" s="44">
        <f>IFERROR(_xll.qlIndexFixing(Index6M,$H790,TRUE,_xll.ohTrigger(RecalcTrigger,Trigger6M)),NA())</f>
        <v>1.6840323188679004E-2</v>
      </c>
      <c r="M790" s="183">
        <f>IFERROR(_xll.qlIndexFixing(Index1Y,$H790,TRUE,_xll.ohTrigger(RecalcTrigger,Trigger1Y)),NA())</f>
        <v>1.8372428438104695E-2</v>
      </c>
      <c r="N790" s="182">
        <f>IFERROR(_xll.qlIndexFixing(ONIndex1M,I790,TRUE,_xll.ohTrigger(RecalcTrigger,Trigger1M)),NA())</f>
        <v>1.4064817272760877E-2</v>
      </c>
      <c r="O790" s="44">
        <f>IFERROR(_xll.qlIndexFixing(ONIndex3M,I790,TRUE,_xll.ohTrigger(RecalcTrigger,Trigger3M)),NA())</f>
        <v>1.5202485403102983E-2</v>
      </c>
      <c r="P790" s="44">
        <f>IFERROR(_xll.qlIndexFixing(ONIndex6M,I790,TRUE,_xll.ohTrigger(RecalcTrigger,Trigger6M)),NA())</f>
        <v>1.6225531747542377E-2</v>
      </c>
      <c r="Q790" s="183">
        <f>IFERROR(_xll.qlIndexFixing(ONIndex1Y,I790,TRUE,_xll.ohTrigger(RecalcTrigger,Trigger1Y)),NA())</f>
        <v>1.714766893766928E-2</v>
      </c>
    </row>
    <row r="791" spans="2:17" x14ac:dyDescent="0.2">
      <c r="B791" s="39" t="s">
        <v>42</v>
      </c>
      <c r="D791" s="42">
        <f>_xll.qlCalendarAdvance(Calendar,$D790,B791,"f",FALSE)</f>
        <v>44985</v>
      </c>
      <c r="E791" s="177">
        <f>_xll.qlInterestRateIndexValueDate(IndexON,D791)</f>
        <v>44985</v>
      </c>
      <c r="F791" s="193">
        <f>IFERROR(_xll.qlIndexFixing(IndexON,D791,TRUE,_xll.ohTrigger(RecalcTrigger,TriggerON)),NA())</f>
        <v>1.4284901105998671E-2</v>
      </c>
      <c r="H791" s="42">
        <f>_xll.qlCalendarAdvance(Calendar,$H790,B791,"f",FALSE)</f>
        <v>44985</v>
      </c>
      <c r="I791" s="177">
        <f>_xll.qlInterestRateIndexValueDate(Index1M,$H791)</f>
        <v>44987</v>
      </c>
      <c r="J791" s="182">
        <f>IFERROR(_xll.qlIndexFixing(Index1M,$H791,TRUE,_xll.ohTrigger(RecalcTrigger,Trigger1M)),NA())</f>
        <v>1.4206328044029382E-2</v>
      </c>
      <c r="K791" s="44">
        <f>IFERROR(_xll.qlIndexFixing(Index3M,H791,TRUE,_xll.ohTrigger(RecalcTrigger,Trigger3M)),NA())</f>
        <v>1.5551160139613288E-2</v>
      </c>
      <c r="L791" s="44">
        <f>IFERROR(_xll.qlIndexFixing(Index6M,$H791,TRUE,_xll.ohTrigger(RecalcTrigger,Trigger6M)),NA())</f>
        <v>1.6901618821578555E-2</v>
      </c>
      <c r="M791" s="183">
        <f>IFERROR(_xll.qlIndexFixing(Index1Y,$H791,TRUE,_xll.ohTrigger(RecalcTrigger,Trigger1Y)),NA())</f>
        <v>1.84219315774263E-2</v>
      </c>
      <c r="N791" s="182">
        <f>IFERROR(_xll.qlIndexFixing(ONIndex1M,I791,TRUE,_xll.ohTrigger(RecalcTrigger,Trigger1M)),NA())</f>
        <v>1.411514415366355E-2</v>
      </c>
      <c r="O791" s="44">
        <f>IFERROR(_xll.qlIndexFixing(ONIndex3M,I791,TRUE,_xll.ohTrigger(RecalcTrigger,Trigger3M)),NA())</f>
        <v>1.5248617666072661E-2</v>
      </c>
      <c r="P791" s="44">
        <f>IFERROR(_xll.qlIndexFixing(ONIndex6M,I791,TRUE,_xll.ohTrigger(RecalcTrigger,Trigger6M)),NA())</f>
        <v>1.6271117907349364E-2</v>
      </c>
      <c r="Q791" s="183">
        <f>IFERROR(_xll.qlIndexFixing(ONIndex1Y,I791,TRUE,_xll.ohTrigger(RecalcTrigger,Trigger1Y)),NA())</f>
        <v>1.7192982579548044E-2</v>
      </c>
    </row>
    <row r="792" spans="2:17" x14ac:dyDescent="0.2">
      <c r="B792" s="39" t="s">
        <v>42</v>
      </c>
      <c r="D792" s="42">
        <f>_xll.qlCalendarAdvance(Calendar,$D791,B792,"f",FALSE)</f>
        <v>44992</v>
      </c>
      <c r="E792" s="177">
        <f>_xll.qlInterestRateIndexValueDate(IndexON,D792)</f>
        <v>44992</v>
      </c>
      <c r="F792" s="193">
        <f>IFERROR(_xll.qlIndexFixing(IndexON,D792,TRUE,_xll.ohTrigger(RecalcTrigger,TriggerON)),NA())</f>
        <v>1.4331692239446525E-2</v>
      </c>
      <c r="H792" s="42">
        <f>_xll.qlCalendarAdvance(Calendar,$H791,B792,"f",FALSE)</f>
        <v>44992</v>
      </c>
      <c r="I792" s="177">
        <f>_xll.qlInterestRateIndexValueDate(Index1M,$H792)</f>
        <v>44994</v>
      </c>
      <c r="J792" s="182">
        <f>IFERROR(_xll.qlIndexFixing(Index1M,$H792,TRUE,_xll.ohTrigger(RecalcTrigger,Trigger1M)),NA())</f>
        <v>1.4260426021925293E-2</v>
      </c>
      <c r="K792" s="44">
        <f>IFERROR(_xll.qlIndexFixing(Index3M,H792,TRUE,_xll.ohTrigger(RecalcTrigger,Trigger3M)),NA())</f>
        <v>1.5597113970192363E-2</v>
      </c>
      <c r="L792" s="44">
        <f>IFERROR(_xll.qlIndexFixing(Index6M,$H792,TRUE,_xll.ohTrigger(RecalcTrigger,Trigger6M)),NA())</f>
        <v>1.6945331716324626E-2</v>
      </c>
      <c r="M792" s="183">
        <f>IFERROR(_xll.qlIndexFixing(Index1Y,$H792,TRUE,_xll.ohTrigger(RecalcTrigger,Trigger1Y)),NA())</f>
        <v>1.8461646785114697E-2</v>
      </c>
      <c r="N792" s="182">
        <f>IFERROR(_xll.qlIndexFixing(ONIndex1M,I792,TRUE,_xll.ohTrigger(RecalcTrigger,Trigger1M)),NA())</f>
        <v>1.4165412567415103E-2</v>
      </c>
      <c r="O792" s="44">
        <f>IFERROR(_xll.qlIndexFixing(ONIndex3M,I792,TRUE,_xll.ohTrigger(RecalcTrigger,Trigger3M)),NA())</f>
        <v>1.5294697505376931E-2</v>
      </c>
      <c r="P792" s="44">
        <f>IFERROR(_xll.qlIndexFixing(ONIndex6M,I792,TRUE,_xll.ohTrigger(RecalcTrigger,Trigger6M)),NA())</f>
        <v>1.6316547219501487E-2</v>
      </c>
      <c r="Q792" s="183">
        <f>IFERROR(_xll.qlIndexFixing(ONIndex1Y,I792,TRUE,_xll.ohTrigger(RecalcTrigger,Trigger1Y)),NA())</f>
        <v>1.7238089280482427E-2</v>
      </c>
    </row>
    <row r="793" spans="2:17" x14ac:dyDescent="0.2">
      <c r="B793" s="39" t="s">
        <v>42</v>
      </c>
      <c r="D793" s="42">
        <f>_xll.qlCalendarAdvance(Calendar,$D792,B793,"f",FALSE)</f>
        <v>44999</v>
      </c>
      <c r="E793" s="177">
        <f>_xll.qlInterestRateIndexValueDate(IndexON,D793)</f>
        <v>44999</v>
      </c>
      <c r="F793" s="193">
        <f>IFERROR(_xll.qlIndexFixing(IndexON,D793,TRUE,_xll.ohTrigger(RecalcTrigger,TriggerON)),NA())</f>
        <v>1.4378416215974354E-2</v>
      </c>
      <c r="H793" s="42">
        <f>_xll.qlCalendarAdvance(Calendar,$H792,B793,"f",FALSE)</f>
        <v>44999</v>
      </c>
      <c r="I793" s="177">
        <f>_xll.qlInterestRateIndexValueDate(Index1M,$H793)</f>
        <v>45001</v>
      </c>
      <c r="J793" s="182">
        <f>IFERROR(_xll.qlIndexFixing(Index1M,$H793,TRUE,_xll.ohTrigger(RecalcTrigger,Trigger1M)),NA())</f>
        <v>1.4306735294950523E-2</v>
      </c>
      <c r="K793" s="44">
        <f>IFERROR(_xll.qlIndexFixing(Index3M,H793,TRUE,_xll.ohTrigger(RecalcTrigger,Trigger3M)),NA())</f>
        <v>1.5643016852967203E-2</v>
      </c>
      <c r="L793" s="44">
        <f>IFERROR(_xll.qlIndexFixing(Index6M,$H793,TRUE,_xll.ohTrigger(RecalcTrigger,Trigger6M)),NA())</f>
        <v>1.6988874244399814E-2</v>
      </c>
      <c r="M793" s="183">
        <f>IFERROR(_xll.qlIndexFixing(Index1Y,$H793,TRUE,_xll.ohTrigger(RecalcTrigger,Trigger1Y)),NA())</f>
        <v>1.850109013457521E-2</v>
      </c>
      <c r="N793" s="182">
        <f>IFERROR(_xll.qlIndexFixing(ONIndex1M,I793,TRUE,_xll.ohTrigger(RecalcTrigger,Trigger1M)),NA())</f>
        <v>1.4215622271809281E-2</v>
      </c>
      <c r="O793" s="44">
        <f>IFERROR(_xll.qlIndexFixing(ONIndex3M,I793,TRUE,_xll.ohTrigger(RecalcTrigger,Trigger3M)),NA())</f>
        <v>1.5340725086563367E-2</v>
      </c>
      <c r="P793" s="44">
        <f>IFERROR(_xll.qlIndexFixing(ONIndex6M,I793,TRUE,_xll.ohTrigger(RecalcTrigger,Trigger6M)),NA())</f>
        <v>1.6361818730281641E-2</v>
      </c>
      <c r="Q793" s="183">
        <f>IFERROR(_xll.qlIndexFixing(ONIndex1Y,I793,TRUE,_xll.ohTrigger(RecalcTrigger,Trigger1Y)),NA())</f>
        <v>1.7282987474365186E-2</v>
      </c>
    </row>
    <row r="794" spans="2:17" x14ac:dyDescent="0.2">
      <c r="B794" s="39" t="s">
        <v>42</v>
      </c>
      <c r="D794" s="42">
        <f>_xll.qlCalendarAdvance(Calendar,$D793,B794,"f",FALSE)</f>
        <v>45006</v>
      </c>
      <c r="E794" s="177">
        <f>_xll.qlInterestRateIndexValueDate(IndexON,D794)</f>
        <v>45006</v>
      </c>
      <c r="F794" s="193">
        <f>IFERROR(_xll.qlIndexFixing(IndexON,D794,TRUE,_xll.ohTrigger(RecalcTrigger,TriggerON)),NA())</f>
        <v>1.4425073092816376E-2</v>
      </c>
      <c r="H794" s="42">
        <f>_xll.qlCalendarAdvance(Calendar,$H793,B794,"f",FALSE)</f>
        <v>45006</v>
      </c>
      <c r="I794" s="177">
        <f>_xll.qlInterestRateIndexValueDate(Index1M,$H794)</f>
        <v>45008</v>
      </c>
      <c r="J794" s="182">
        <f>IFERROR(_xll.qlIndexFixing(Index1M,$H794,TRUE,_xll.ohTrigger(RecalcTrigger,Trigger1M)),NA())</f>
        <v>1.4356850231908302E-2</v>
      </c>
      <c r="K794" s="44">
        <f>IFERROR(_xll.qlIndexFixing(Index3M,H794,TRUE,_xll.ohTrigger(RecalcTrigger,Trigger3M)),NA())</f>
        <v>1.5688868952354114E-2</v>
      </c>
      <c r="L794" s="44">
        <f>IFERROR(_xll.qlIndexFixing(Index6M,$H794,TRUE,_xll.ohTrigger(RecalcTrigger,Trigger6M)),NA())</f>
        <v>1.7032245432500537E-2</v>
      </c>
      <c r="M794" s="183">
        <f>IFERROR(_xll.qlIndexFixing(Index1Y,$H794,TRUE,_xll.ohTrigger(RecalcTrigger,Trigger1Y)),NA())</f>
        <v>1.8540258163549532E-2</v>
      </c>
      <c r="N794" s="182">
        <f>IFERROR(_xll.qlIndexFixing(ONIndex1M,I794,TRUE,_xll.ohTrigger(RecalcTrigger,Trigger1M)),NA())</f>
        <v>1.4265773024320083E-2</v>
      </c>
      <c r="O794" s="44">
        <f>IFERROR(_xll.qlIndexFixing(ONIndex3M,I794,TRUE,_xll.ohTrigger(RecalcTrigger,Trigger3M)),NA())</f>
        <v>1.5386700575259482E-2</v>
      </c>
      <c r="P794" s="44">
        <f>IFERROR(_xll.qlIndexFixing(ONIndex6M,I794,TRUE,_xll.ohTrigger(RecalcTrigger,Trigger6M)),NA())</f>
        <v>1.6406931486212528E-2</v>
      </c>
      <c r="Q794" s="183">
        <f>IFERROR(_xll.qlIndexFixing(ONIndex1Y,I794,TRUE,_xll.ohTrigger(RecalcTrigger,Trigger1Y)),NA())</f>
        <v>1.7327675595089076E-2</v>
      </c>
    </row>
    <row r="795" spans="2:17" x14ac:dyDescent="0.2">
      <c r="B795" s="39" t="s">
        <v>42</v>
      </c>
      <c r="D795" s="42">
        <f>_xll.qlCalendarAdvance(Calendar,$D794,B795,"f",FALSE)</f>
        <v>45013</v>
      </c>
      <c r="E795" s="177">
        <f>_xll.qlInterestRateIndexValueDate(IndexON,D795)</f>
        <v>45013</v>
      </c>
      <c r="F795" s="193">
        <f>IFERROR(_xll.qlIndexFixing(IndexON,D795,TRUE,_xll.ohTrigger(RecalcTrigger,TriggerON)),NA())</f>
        <v>1.4471662926647255E-2</v>
      </c>
      <c r="H795" s="42">
        <f>_xll.qlCalendarAdvance(Calendar,$H794,B795,"f",FALSE)</f>
        <v>45013</v>
      </c>
      <c r="I795" s="177">
        <f>_xll.qlInterestRateIndexValueDate(Index1M,$H795)</f>
        <v>45015</v>
      </c>
      <c r="J795" s="182">
        <f>IFERROR(_xll.qlIndexFixing(Index1M,$H795,TRUE,_xll.ohTrigger(RecalcTrigger,Trigger1M)),NA())</f>
        <v>1.4395330734662105E-2</v>
      </c>
      <c r="K795" s="44">
        <f>IFERROR(_xll.qlIndexFixing(Index3M,H795,TRUE,_xll.ohTrigger(RecalcTrigger,Trigger3M)),NA())</f>
        <v>1.5734670432778958E-2</v>
      </c>
      <c r="L795" s="44">
        <f>IFERROR(_xll.qlIndexFixing(Index6M,$H795,TRUE,_xll.ohTrigger(RecalcTrigger,Trigger6M)),NA())</f>
        <v>1.7065155802582756E-2</v>
      </c>
      <c r="M795" s="183">
        <f>IFERROR(_xll.qlIndexFixing(Index1Y,$H795,TRUE,_xll.ohTrigger(RecalcTrigger,Trigger1Y)),NA())</f>
        <v>1.856684363532439E-2</v>
      </c>
      <c r="N795" s="182">
        <f>IFERROR(_xll.qlIndexFixing(ONIndex1M,I795,TRUE,_xll.ohTrigger(RecalcTrigger,Trigger1M)),NA())</f>
        <v>1.4315864582741256E-2</v>
      </c>
      <c r="O795" s="44">
        <f>IFERROR(_xll.qlIndexFixing(ONIndex3M,I795,TRUE,_xll.ohTrigger(RecalcTrigger,Trigger3M)),NA())</f>
        <v>1.5432624136693107E-2</v>
      </c>
      <c r="P795" s="44">
        <f>IFERROR(_xll.qlIndexFixing(ONIndex6M,I795,TRUE,_xll.ohTrigger(RecalcTrigger,Trigger6M)),NA())</f>
        <v>1.645188453365698E-2</v>
      </c>
      <c r="Q795" s="183">
        <f>IFERROR(_xll.qlIndexFixing(ONIndex1Y,I795,TRUE,_xll.ohTrigger(RecalcTrigger,Trigger1Y)),NA())</f>
        <v>1.7372152076546854E-2</v>
      </c>
    </row>
    <row r="796" spans="2:17" x14ac:dyDescent="0.2">
      <c r="B796" s="39" t="s">
        <v>42</v>
      </c>
      <c r="D796" s="42">
        <f>_xll.qlCalendarAdvance(Calendar,$D795,B796,"f",FALSE)</f>
        <v>45020</v>
      </c>
      <c r="E796" s="177">
        <f>_xll.qlInterestRateIndexValueDate(IndexON,D796)</f>
        <v>45020</v>
      </c>
      <c r="F796" s="193">
        <f>IFERROR(_xll.qlIndexFixing(IndexON,D796,TRUE,_xll.ohTrigger(RecalcTrigger,TriggerON)),NA())</f>
        <v>1.4518185774701209E-2</v>
      </c>
      <c r="H796" s="42">
        <f>_xll.qlCalendarAdvance(Calendar,$H795,B796,"f",FALSE)</f>
        <v>45020</v>
      </c>
      <c r="I796" s="177">
        <f>_xll.qlInterestRateIndexValueDate(Index1M,$H796)</f>
        <v>45022</v>
      </c>
      <c r="J796" s="182">
        <f>IFERROR(_xll.qlIndexFixing(Index1M,$H796,TRUE,_xll.ohTrigger(RecalcTrigger,Trigger1M)),NA())</f>
        <v>1.4456901511704368E-2</v>
      </c>
      <c r="K796" s="44">
        <f>IFERROR(_xll.qlIndexFixing(Index3M,H796,TRUE,_xll.ohTrigger(RecalcTrigger,Trigger3M)),NA())</f>
        <v>1.5776817856476361E-2</v>
      </c>
      <c r="L796" s="44">
        <f>IFERROR(_xll.qlIndexFixing(Index6M,$H796,TRUE,_xll.ohTrigger(RecalcTrigger,Trigger6M)),NA())</f>
        <v>1.7108213409656865E-2</v>
      </c>
      <c r="M796" s="183">
        <f>IFERROR(_xll.qlIndexFixing(Index1Y,$H796,TRUE,_xll.ohTrigger(RecalcTrigger,Trigger1Y)),NA())</f>
        <v>1.8617754330673239E-2</v>
      </c>
      <c r="N796" s="182">
        <f>IFERROR(_xll.qlIndexFixing(ONIndex1M,I796,TRUE,_xll.ohTrigger(RecalcTrigger,Trigger1M)),NA())</f>
        <v>1.4380180645776619E-2</v>
      </c>
      <c r="O796" s="44">
        <f>IFERROR(_xll.qlIndexFixing(ONIndex3M,I796,TRUE,_xll.ohTrigger(RecalcTrigger,Trigger3M)),NA())</f>
        <v>1.5491592681220467E-2</v>
      </c>
      <c r="P796" s="44">
        <f>IFERROR(_xll.qlIndexFixing(ONIndex6M,I796,TRUE,_xll.ohTrigger(RecalcTrigger,Trigger6M)),NA())</f>
        <v>1.6509445100689746E-2</v>
      </c>
      <c r="Q796" s="183">
        <f>IFERROR(_xll.qlIndexFixing(ONIndex1Y,I796,TRUE,_xll.ohTrigger(RecalcTrigger,Trigger1Y)),NA())</f>
        <v>1.7429022623378643E-2</v>
      </c>
    </row>
    <row r="797" spans="2:17" x14ac:dyDescent="0.2">
      <c r="B797" s="39" t="s">
        <v>42</v>
      </c>
      <c r="D797" s="42">
        <f>_xll.qlCalendarAdvance(Calendar,$D796,B797,"f",FALSE)</f>
        <v>45027</v>
      </c>
      <c r="E797" s="177">
        <f>_xll.qlInterestRateIndexValueDate(IndexON,D797)</f>
        <v>45027</v>
      </c>
      <c r="F797" s="193">
        <f>IFERROR(_xll.qlIndexFixing(IndexON,D797,TRUE,_xll.ohTrigger(RecalcTrigger,TriggerON)),NA())</f>
        <v>1.4564641693652902E-2</v>
      </c>
      <c r="H797" s="42">
        <f>_xll.qlCalendarAdvance(Calendar,$H796,B797,"f",FALSE)</f>
        <v>45027</v>
      </c>
      <c r="I797" s="177">
        <f>_xll.qlInterestRateIndexValueDate(Index1M,$H797)</f>
        <v>45029</v>
      </c>
      <c r="J797" s="182">
        <f>IFERROR(_xll.qlIndexFixing(Index1M,$H797,TRUE,_xll.ohTrigger(RecalcTrigger,Trigger1M)),NA())</f>
        <v>1.4506837367694592E-2</v>
      </c>
      <c r="K797" s="44">
        <f>IFERROR(_xll.qlIndexFixing(Index3M,H797,TRUE,_xll.ohTrigger(RecalcTrigger,Trigger3M)),NA())</f>
        <v>1.5822520151383128E-2</v>
      </c>
      <c r="L797" s="44">
        <f>IFERROR(_xll.qlIndexFixing(Index6M,$H797,TRUE,_xll.ohTrigger(RecalcTrigger,Trigger6M)),NA())</f>
        <v>1.715109697467589E-2</v>
      </c>
      <c r="M797" s="183">
        <f>IFERROR(_xll.qlIndexFixing(Index1Y,$H797,TRUE,_xll.ohTrigger(RecalcTrigger,Trigger1Y)),NA())</f>
        <v>1.8656075463995475E-2</v>
      </c>
      <c r="N797" s="182">
        <f>IFERROR(_xll.qlIndexFixing(ONIndex1M,I797,TRUE,_xll.ohTrigger(RecalcTrigger,Trigger1M)),NA())</f>
        <v>1.441586914769033E-2</v>
      </c>
      <c r="O797" s="44">
        <f>IFERROR(_xll.qlIndexFixing(ONIndex3M,I797,TRUE,_xll.ohTrigger(RecalcTrigger,Trigger3M)),NA())</f>
        <v>1.5524316140682615E-2</v>
      </c>
      <c r="P797" s="44">
        <f>IFERROR(_xll.qlIndexFixing(ONIndex6M,I797,TRUE,_xll.ohTrigger(RecalcTrigger,Trigger6M)),NA())</f>
        <v>1.6541307688937579E-2</v>
      </c>
      <c r="Q797" s="183">
        <f>IFERROR(_xll.qlIndexFixing(ONIndex1Y,I797,TRUE,_xll.ohTrigger(RecalcTrigger,Trigger1Y)),NA())</f>
        <v>1.7460463856755482E-2</v>
      </c>
    </row>
    <row r="798" spans="2:17" x14ac:dyDescent="0.2">
      <c r="B798" s="39" t="s">
        <v>42</v>
      </c>
      <c r="D798" s="42">
        <f>_xll.qlCalendarAdvance(Calendar,$D797,B798,"f",FALSE)</f>
        <v>45034</v>
      </c>
      <c r="E798" s="177">
        <f>_xll.qlInterestRateIndexValueDate(IndexON,D798)</f>
        <v>45034</v>
      </c>
      <c r="F798" s="193">
        <f>IFERROR(_xll.qlIndexFixing(IndexON,D798,TRUE,_xll.ohTrigger(RecalcTrigger,TriggerON)),NA())</f>
        <v>1.4611030740736553E-2</v>
      </c>
      <c r="H798" s="42">
        <f>_xll.qlCalendarAdvance(Calendar,$H797,B798,"f",FALSE)</f>
        <v>45034</v>
      </c>
      <c r="I798" s="177">
        <f>_xll.qlInterestRateIndexValueDate(Index1M,$H798)</f>
        <v>45036</v>
      </c>
      <c r="J798" s="182">
        <f>IFERROR(_xll.qlIndexFixing(Index1M,$H798,TRUE,_xll.ohTrigger(RecalcTrigger,Trigger1M)),NA())</f>
        <v>1.4556713043169245E-2</v>
      </c>
      <c r="K798" s="44">
        <f>IFERROR(_xll.qlIndexFixing(Index3M,H798,TRUE,_xll.ohTrigger(RecalcTrigger,Trigger3M)),NA())</f>
        <v>1.5868172305341797E-2</v>
      </c>
      <c r="L798" s="44">
        <f>IFERROR(_xll.qlIndexFixing(Index6M,$H798,TRUE,_xll.ohTrigger(RecalcTrigger,Trigger6M)),NA())</f>
        <v>1.7193805524511368E-2</v>
      </c>
      <c r="M798" s="183">
        <f>IFERROR(_xll.qlIndexFixing(Index1Y,$H798,TRUE,_xll.ohTrigger(RecalcTrigger,Trigger1Y)),NA())</f>
        <v>1.8694107267190247E-2</v>
      </c>
      <c r="N798" s="182">
        <f>IFERROR(_xll.qlIndexFixing(ONIndex1M,I798,TRUE,_xll.ohTrigger(RecalcTrigger,Trigger1M)),NA())</f>
        <v>1.4465781669565914E-2</v>
      </c>
      <c r="O798" s="44">
        <f>IFERROR(_xll.qlIndexFixing(ONIndex3M,I798,TRUE,_xll.ohTrigger(RecalcTrigger,Trigger3M)),NA())</f>
        <v>1.5570084914253712E-2</v>
      </c>
      <c r="P798" s="44">
        <f>IFERROR(_xll.qlIndexFixing(ONIndex6M,I798,TRUE,_xll.ohTrigger(RecalcTrigger,Trigger6M)),NA())</f>
        <v>1.658577588965926E-2</v>
      </c>
      <c r="Q798" s="183">
        <f>IFERROR(_xll.qlIndexFixing(ONIndex1Y,I798,TRUE,_xll.ohTrigger(RecalcTrigger,Trigger1Y)),NA())</f>
        <v>1.7504296023291843E-2</v>
      </c>
    </row>
    <row r="799" spans="2:17" x14ac:dyDescent="0.2">
      <c r="B799" s="39" t="s">
        <v>42</v>
      </c>
      <c r="D799" s="42">
        <f>_xll.qlCalendarAdvance(Calendar,$D798,B799,"f",FALSE)</f>
        <v>45041</v>
      </c>
      <c r="E799" s="177">
        <f>_xll.qlInterestRateIndexValueDate(IndexON,D799)</f>
        <v>45041</v>
      </c>
      <c r="F799" s="193">
        <f>IFERROR(_xll.qlIndexFixing(IndexON,D799,TRUE,_xll.ohTrigger(RecalcTrigger,TriggerON)),NA())</f>
        <v>1.4657352972866633E-2</v>
      </c>
      <c r="H799" s="42">
        <f>_xll.qlCalendarAdvance(Calendar,$H798,B799,"f",FALSE)</f>
        <v>45041</v>
      </c>
      <c r="I799" s="177">
        <f>_xll.qlInterestRateIndexValueDate(Index1M,$H799)</f>
        <v>45043</v>
      </c>
      <c r="J799" s="182">
        <f>IFERROR(_xll.qlIndexFixing(Index1M,$H799,TRUE,_xll.ohTrigger(RecalcTrigger,Trigger1M)),NA())</f>
        <v>1.4606528294698051E-2</v>
      </c>
      <c r="K799" s="44">
        <f>IFERROR(_xll.qlIndexFixing(Index3M,H799,TRUE,_xll.ohTrigger(RecalcTrigger,Trigger3M)),NA())</f>
        <v>1.5913774482826517E-2</v>
      </c>
      <c r="L799" s="44">
        <f>IFERROR(_xll.qlIndexFixing(Index6M,$H799,TRUE,_xll.ohTrigger(RecalcTrigger,Trigger6M)),NA())</f>
        <v>1.723633808599858E-2</v>
      </c>
      <c r="M799" s="183">
        <f>IFERROR(_xll.qlIndexFixing(Index1Y,$H799,TRUE,_xll.ohTrigger(RecalcTrigger,Trigger1Y)),NA())</f>
        <v>1.8731846197729541E-2</v>
      </c>
      <c r="N799" s="182">
        <f>IFERROR(_xll.qlIndexFixing(ONIndex1M,I799,TRUE,_xll.ohTrigger(RecalcTrigger,Trigger1M)),NA())</f>
        <v>1.4522750867884682E-2</v>
      </c>
      <c r="O799" s="44">
        <f>IFERROR(_xll.qlIndexFixing(ONIndex3M,I799,TRUE,_xll.ohTrigger(RecalcTrigger,Trigger3M)),NA())</f>
        <v>1.5622329320335027E-2</v>
      </c>
      <c r="P799" s="44">
        <f>IFERROR(_xll.qlIndexFixing(ONIndex6M,I799,TRUE,_xll.ohTrigger(RecalcTrigger,Trigger6M)),NA())</f>
        <v>1.663639640296033E-2</v>
      </c>
      <c r="Q799" s="183">
        <f>IFERROR(_xll.qlIndexFixing(ONIndex1Y,I799,TRUE,_xll.ohTrigger(RecalcTrigger,Trigger1Y)),NA())</f>
        <v>1.7554123015424139E-2</v>
      </c>
    </row>
    <row r="800" spans="2:17" x14ac:dyDescent="0.2">
      <c r="B800" s="39" t="s">
        <v>42</v>
      </c>
      <c r="D800" s="42">
        <f>_xll.qlCalendarAdvance(Calendar,$D799,B800,"f",FALSE)</f>
        <v>45048</v>
      </c>
      <c r="E800" s="177">
        <f>_xll.qlInterestRateIndexValueDate(IndexON,D800)</f>
        <v>45048</v>
      </c>
      <c r="F800" s="193">
        <f>IFERROR(_xll.qlIndexFixing(IndexON,D800,TRUE,_xll.ohTrigger(RecalcTrigger,TriggerON)),NA())</f>
        <v>1.4703608446877681E-2</v>
      </c>
      <c r="H800" s="42">
        <f>_xll.qlCalendarAdvance(Calendar,$H799,B800,"f",FALSE)</f>
        <v>45048</v>
      </c>
      <c r="I800" s="177">
        <f>_xll.qlInterestRateIndexValueDate(Index1M,$H800)</f>
        <v>45050</v>
      </c>
      <c r="J800" s="182">
        <f>IFERROR(_xll.qlIndexFixing(Index1M,$H800,TRUE,_xll.ohTrigger(RecalcTrigger,Trigger1M)),NA())</f>
        <v>1.4656282878838245E-2</v>
      </c>
      <c r="K800" s="44">
        <f>IFERROR(_xll.qlIndexFixing(Index3M,H800,TRUE,_xll.ohTrigger(RecalcTrigger,Trigger3M)),NA())</f>
        <v>1.5962924306040398E-2</v>
      </c>
      <c r="L800" s="44">
        <f>IFERROR(_xll.qlIndexFixing(Index6M,$H800,TRUE,_xll.ohTrigger(RecalcTrigger,Trigger6M)),NA())</f>
        <v>1.7288819911656594E-2</v>
      </c>
      <c r="M800" s="183">
        <f>IFERROR(_xll.qlIndexFixing(Index1Y,$H800,TRUE,_xll.ohTrigger(RecalcTrigger,Trigger1Y)),NA())</f>
        <v>1.8769288697053174E-2</v>
      </c>
      <c r="N800" s="182">
        <f>IFERROR(_xll.qlIndexFixing(ONIndex1M,I800,TRUE,_xll.ohTrigger(RecalcTrigger,Trigger1M)),NA())</f>
        <v>1.4565425980208602E-2</v>
      </c>
      <c r="O800" s="44">
        <f>IFERROR(_xll.qlIndexFixing(ONIndex3M,I800,TRUE,_xll.ohTrigger(RecalcTrigger,Trigger3M)),NA())</f>
        <v>1.5661468832126602E-2</v>
      </c>
      <c r="P800" s="44">
        <f>IFERROR(_xll.qlIndexFixing(ONIndex6M,I800,TRUE,_xll.ohTrigger(RecalcTrigger,Trigger6M)),NA())</f>
        <v>1.6674220769159476E-2</v>
      </c>
      <c r="Q800" s="183">
        <f>IFERROR(_xll.qlIndexFixing(ONIndex1Y,I800,TRUE,_xll.ohTrigger(RecalcTrigger,Trigger1Y)),NA())</f>
        <v>1.7591305078452635E-2</v>
      </c>
    </row>
    <row r="801" spans="2:17" x14ac:dyDescent="0.2">
      <c r="B801" s="39" t="s">
        <v>42</v>
      </c>
      <c r="D801" s="42">
        <f>_xll.qlCalendarAdvance(Calendar,$D800,B801,"f",FALSE)</f>
        <v>45055</v>
      </c>
      <c r="E801" s="177">
        <f>_xll.qlInterestRateIndexValueDate(IndexON,D801)</f>
        <v>45055</v>
      </c>
      <c r="F801" s="193">
        <f>IFERROR(_xll.qlIndexFixing(IndexON,D801,TRUE,_xll.ohTrigger(RecalcTrigger,TriggerON)),NA())</f>
        <v>1.4749797219764105E-2</v>
      </c>
      <c r="H801" s="42">
        <f>_xll.qlCalendarAdvance(Calendar,$H800,B801,"f",FALSE)</f>
        <v>45055</v>
      </c>
      <c r="I801" s="177">
        <f>_xll.qlInterestRateIndexValueDate(Index1M,$H801)</f>
        <v>45057</v>
      </c>
      <c r="J801" s="182">
        <f>IFERROR(_xll.qlIndexFixing(Index1M,$H801,TRUE,_xll.ohTrigger(RecalcTrigger,Trigger1M)),NA())</f>
        <v>1.4705976552157052E-2</v>
      </c>
      <c r="K801" s="44">
        <f>IFERROR(_xll.qlIndexFixing(Index3M,H801,TRUE,_xll.ohTrigger(RecalcTrigger,Trigger3M)),NA())</f>
        <v>1.6008425526170354E-2</v>
      </c>
      <c r="L801" s="44">
        <f>IFERROR(_xll.qlIndexFixing(Index6M,$H801,TRUE,_xll.ohTrigger(RecalcTrigger,Trigger6M)),NA())</f>
        <v>1.733096446414574E-2</v>
      </c>
      <c r="M801" s="183">
        <f>IFERROR(_xll.qlIndexFixing(Index1Y,$H801,TRUE,_xll.ohTrigger(RecalcTrigger,Trigger1Y)),NA())</f>
        <v>1.8806431190575523E-2</v>
      </c>
      <c r="N801" s="182">
        <f>IFERROR(_xll.qlIndexFixing(ONIndex1M,I801,TRUE,_xll.ohTrigger(RecalcTrigger,Trigger1M)),NA())</f>
        <v>1.4615157284403324E-2</v>
      </c>
      <c r="O801" s="44">
        <f>IFERROR(_xll.qlIndexFixing(ONIndex3M,I801,TRUE,_xll.ohTrigger(RecalcTrigger,Trigger3M)),NA())</f>
        <v>1.5707084307523544E-2</v>
      </c>
      <c r="P801" s="44">
        <f>IFERROR(_xll.qlIndexFixing(ONIndex6M,I801,TRUE,_xll.ohTrigger(RecalcTrigger,Trigger6M)),NA())</f>
        <v>1.671819554090348E-2</v>
      </c>
      <c r="Q801" s="183">
        <f>IFERROR(_xll.qlIndexFixing(ONIndex1Y,I801,TRUE,_xll.ohTrigger(RecalcTrigger,Trigger1Y)),NA())</f>
        <v>1.7634478834782641E-2</v>
      </c>
    </row>
    <row r="802" spans="2:17" x14ac:dyDescent="0.2">
      <c r="B802" s="39" t="s">
        <v>42</v>
      </c>
      <c r="D802" s="42">
        <f>_xll.qlCalendarAdvance(Calendar,$D801,B802,"f",FALSE)</f>
        <v>45062</v>
      </c>
      <c r="E802" s="177">
        <f>_xll.qlInterestRateIndexValueDate(IndexON,D802)</f>
        <v>45062</v>
      </c>
      <c r="F802" s="193">
        <f>IFERROR(_xll.qlIndexFixing(IndexON,D802,TRUE,_xll.ohTrigger(RecalcTrigger,TriggerON)),NA())</f>
        <v>1.4795919348680187E-2</v>
      </c>
      <c r="H802" s="42">
        <f>_xll.qlCalendarAdvance(Calendar,$H801,B802,"f",FALSE)</f>
        <v>45062</v>
      </c>
      <c r="I802" s="177">
        <f>_xll.qlInterestRateIndexValueDate(Index1M,$H802)</f>
        <v>45064</v>
      </c>
      <c r="J802" s="182">
        <f>IFERROR(_xll.qlIndexFixing(Index1M,$H802,TRUE,_xll.ohTrigger(RecalcTrigger,Trigger1M)),NA())</f>
        <v>1.4755609071199216E-2</v>
      </c>
      <c r="K802" s="44">
        <f>IFERROR(_xll.qlIndexFixing(Index3M,H802,TRUE,_xll.ohTrigger(RecalcTrigger,Trigger3M)),NA())</f>
        <v>1.6053877278586037E-2</v>
      </c>
      <c r="L802" s="44">
        <f>IFERROR(_xll.qlIndexFixing(Index6M,$H802,TRUE,_xll.ohTrigger(RecalcTrigger,Trigger6M)),NA())</f>
        <v>1.7372929888846152E-2</v>
      </c>
      <c r="M802" s="183">
        <f>IFERROR(_xll.qlIndexFixing(Index1Y,$H802,TRUE,_xll.ohTrigger(RecalcTrigger,Trigger1Y)),NA())</f>
        <v>1.8843270087693546E-2</v>
      </c>
      <c r="N802" s="182">
        <f>IFERROR(_xll.qlIndexFixing(ONIndex1M,I802,TRUE,_xll.ohTrigger(RecalcTrigger,Trigger1M)),NA())</f>
        <v>1.466482769786559E-2</v>
      </c>
      <c r="O802" s="44">
        <f>IFERROR(_xll.qlIndexFixing(ONIndex3M,I802,TRUE,_xll.ohTrigger(RecalcTrigger,Trigger3M)),NA())</f>
        <v>1.5752649014650899E-2</v>
      </c>
      <c r="P802" s="44">
        <f>IFERROR(_xll.qlIndexFixing(ONIndex6M,I802,TRUE,_xll.ohTrigger(RecalcTrigger,Trigger6M)),NA())</f>
        <v>1.6762003929100544E-2</v>
      </c>
      <c r="Q802" s="183">
        <f>IFERROR(_xll.qlIndexFixing(ONIndex1Y,I802,TRUE,_xll.ohTrigger(RecalcTrigger,Trigger1Y)),NA())</f>
        <v>1.7677429988776083E-2</v>
      </c>
    </row>
    <row r="803" spans="2:17" x14ac:dyDescent="0.2">
      <c r="B803" s="39" t="s">
        <v>42</v>
      </c>
      <c r="D803" s="42">
        <f>_xll.qlCalendarAdvance(Calendar,$D802,B803,"f",FALSE)</f>
        <v>45069</v>
      </c>
      <c r="E803" s="177">
        <f>_xll.qlInterestRateIndexValueDate(IndexON,D803)</f>
        <v>45069</v>
      </c>
      <c r="F803" s="193">
        <f>IFERROR(_xll.qlIndexFixing(IndexON,D803,TRUE,_xll.ohTrigger(RecalcTrigger,TriggerON)),NA())</f>
        <v>1.4841974890380527E-2</v>
      </c>
      <c r="H803" s="42">
        <f>_xll.qlCalendarAdvance(Calendar,$H802,B803,"f",FALSE)</f>
        <v>45069</v>
      </c>
      <c r="I803" s="177">
        <f>_xll.qlInterestRateIndexValueDate(Index1M,$H803)</f>
        <v>45071</v>
      </c>
      <c r="J803" s="182">
        <f>IFERROR(_xll.qlIndexFixing(Index1M,$H803,TRUE,_xll.ohTrigger(RecalcTrigger,Trigger1M)),NA())</f>
        <v>1.480518019252447E-2</v>
      </c>
      <c r="K803" s="44">
        <f>IFERROR(_xll.qlIndexFixing(Index3M,H803,TRUE,_xll.ohTrigger(RecalcTrigger,Trigger3M)),NA())</f>
        <v>1.6099279727791509E-2</v>
      </c>
      <c r="L803" s="44">
        <f>IFERROR(_xll.qlIndexFixing(Index6M,$H803,TRUE,_xll.ohTrigger(RecalcTrigger,Trigger6M)),NA())</f>
        <v>1.7414715212120749E-2</v>
      </c>
      <c r="M803" s="183">
        <f>IFERROR(_xll.qlIndexFixing(Index1Y,$H803,TRUE,_xll.ohTrigger(RecalcTrigger,Trigger1Y)),NA())</f>
        <v>1.8879801781794634E-2</v>
      </c>
      <c r="N803" s="182">
        <f>IFERROR(_xll.qlIndexFixing(ONIndex1M,I803,TRUE,_xll.ohTrigger(RecalcTrigger,Trigger1M)),NA())</f>
        <v>1.4714436978389145E-2</v>
      </c>
      <c r="O803" s="44">
        <f>IFERROR(_xll.qlIndexFixing(ONIndex3M,I803,TRUE,_xll.ohTrigger(RecalcTrigger,Trigger3M)),NA())</f>
        <v>1.5798163118976305E-2</v>
      </c>
      <c r="P803" s="44">
        <f>IFERROR(_xll.qlIndexFixing(ONIndex6M,I803,TRUE,_xll.ohTrigger(RecalcTrigger,Trigger6M)),NA())</f>
        <v>1.6805644980273371E-2</v>
      </c>
      <c r="Q803" s="183">
        <f>IFERROR(_xll.qlIndexFixing(ONIndex1Y,I803,TRUE,_xll.ohTrigger(RecalcTrigger,Trigger1Y)),NA())</f>
        <v>1.7720156974245782E-2</v>
      </c>
    </row>
    <row r="804" spans="2:17" x14ac:dyDescent="0.2">
      <c r="B804" s="39" t="s">
        <v>42</v>
      </c>
      <c r="D804" s="42">
        <f>_xll.qlCalendarAdvance(Calendar,$D803,B804,"f",FALSE)</f>
        <v>45076</v>
      </c>
      <c r="E804" s="177">
        <f>_xll.qlInterestRateIndexValueDate(IndexON,D804)</f>
        <v>45076</v>
      </c>
      <c r="F804" s="193">
        <f>IFERROR(_xll.qlIndexFixing(IndexON,D804,TRUE,_xll.ohTrigger(RecalcTrigger,TriggerON)),NA())</f>
        <v>1.4887963901939472E-2</v>
      </c>
      <c r="H804" s="42">
        <f>_xll.qlCalendarAdvance(Calendar,$H803,B804,"f",FALSE)</f>
        <v>45076</v>
      </c>
      <c r="I804" s="177">
        <f>_xll.qlInterestRateIndexValueDate(Index1M,$H804)</f>
        <v>45078</v>
      </c>
      <c r="J804" s="182">
        <f>IFERROR(_xll.qlIndexFixing(Index1M,$H804,TRUE,_xll.ohTrigger(RecalcTrigger,Trigger1M)),NA())</f>
        <v>1.4854689672680055E-2</v>
      </c>
      <c r="K804" s="44">
        <f>IFERROR(_xll.qlIndexFixing(Index3M,H804,TRUE,_xll.ohTrigger(RecalcTrigger,Trigger3M)),NA())</f>
        <v>1.6144633038298654E-2</v>
      </c>
      <c r="L804" s="44">
        <f>IFERROR(_xll.qlIndexFixing(Index6M,$H804,TRUE,_xll.ohTrigger(RecalcTrigger,Trigger6M)),NA())</f>
        <v>1.7446327004967056E-2</v>
      </c>
      <c r="M804" s="183">
        <f>IFERROR(_xll.qlIndexFixing(Index1Y,$H804,TRUE,_xll.ohTrigger(RecalcTrigger,Trigger1Y)),NA())</f>
        <v>1.8916022650264184E-2</v>
      </c>
      <c r="N804" s="182">
        <f>IFERROR(_xll.qlIndexFixing(ONIndex1M,I804,TRUE,_xll.ohTrigger(RecalcTrigger,Trigger1M)),NA())</f>
        <v>1.4763984883687797E-2</v>
      </c>
      <c r="O804" s="44">
        <f>IFERROR(_xll.qlIndexFixing(ONIndex3M,I804,TRUE,_xll.ohTrigger(RecalcTrigger,Trigger3M)),NA())</f>
        <v>1.5843626786127274E-2</v>
      </c>
      <c r="P804" s="44">
        <f>IFERROR(_xll.qlIndexFixing(ONIndex6M,I804,TRUE,_xll.ohTrigger(RecalcTrigger,Trigger6M)),NA())</f>
        <v>1.6849117740864727E-2</v>
      </c>
      <c r="Q804" s="183">
        <f>IFERROR(_xll.qlIndexFixing(ONIndex1Y,I804,TRUE,_xll.ohTrigger(RecalcTrigger,Trigger1Y)),NA())</f>
        <v>1.7762658225084493E-2</v>
      </c>
    </row>
    <row r="805" spans="2:17" x14ac:dyDescent="0.2">
      <c r="B805" s="39" t="s">
        <v>42</v>
      </c>
      <c r="D805" s="42">
        <f>_xll.qlCalendarAdvance(Calendar,$D804,B805,"f",FALSE)</f>
        <v>45083</v>
      </c>
      <c r="E805" s="177">
        <f>_xll.qlInterestRateIndexValueDate(IndexON,D805)</f>
        <v>45083</v>
      </c>
      <c r="F805" s="193">
        <f>IFERROR(_xll.qlIndexFixing(IndexON,D805,TRUE,_xll.ohTrigger(RecalcTrigger,TriggerON)),NA())</f>
        <v>1.4933886440351429E-2</v>
      </c>
      <c r="H805" s="42">
        <f>_xll.qlCalendarAdvance(Calendar,$H804,B805,"f",FALSE)</f>
        <v>45083</v>
      </c>
      <c r="I805" s="177">
        <f>_xll.qlInterestRateIndexValueDate(Index1M,$H805)</f>
        <v>45085</v>
      </c>
      <c r="J805" s="182">
        <f>IFERROR(_xll.qlIndexFixing(Index1M,$H805,TRUE,_xll.ohTrigger(RecalcTrigger,Trigger1M)),NA())</f>
        <v>1.4904137268208217E-2</v>
      </c>
      <c r="K805" s="44">
        <f>IFERROR(_xll.qlIndexFixing(Index3M,H805,TRUE,_xll.ohTrigger(RecalcTrigger,Trigger3M)),NA())</f>
        <v>1.6189937374629784E-2</v>
      </c>
      <c r="L805" s="44">
        <f>IFERROR(_xll.qlIndexFixing(Index6M,$H805,TRUE,_xll.ohTrigger(RecalcTrigger,Trigger6M)),NA())</f>
        <v>1.7487783197949556E-2</v>
      </c>
      <c r="M805" s="183">
        <f>IFERROR(_xll.qlIndexFixing(Index1Y,$H805,TRUE,_xll.ohTrigger(RecalcTrigger,Trigger1Y)),NA())</f>
        <v>1.8951929054495172E-2</v>
      </c>
      <c r="N805" s="182">
        <f>IFERROR(_xll.qlIndexFixing(ONIndex1M,I805,TRUE,_xll.ohTrigger(RecalcTrigger,Trigger1M)),NA())</f>
        <v>1.4813471171155612E-2</v>
      </c>
      <c r="O805" s="44">
        <f>IFERROR(_xll.qlIndexFixing(ONIndex3M,I805,TRUE,_xll.ohTrigger(RecalcTrigger,Trigger3M)),NA())</f>
        <v>1.5889040181491509E-2</v>
      </c>
      <c r="P805" s="44">
        <f>IFERROR(_xll.qlIndexFixing(ONIndex6M,I805,TRUE,_xll.ohTrigger(RecalcTrigger,Trigger6M)),NA())</f>
        <v>1.6892421257237444E-2</v>
      </c>
      <c r="Q805" s="183">
        <f>IFERROR(_xll.qlIndexFixing(ONIndex1Y,I805,TRUE,_xll.ohTrigger(RecalcTrigger,Trigger1Y)),NA())</f>
        <v>1.7804932175105037E-2</v>
      </c>
    </row>
    <row r="806" spans="2:17" x14ac:dyDescent="0.2">
      <c r="B806" s="39" t="s">
        <v>42</v>
      </c>
      <c r="D806" s="42">
        <f>_xll.qlCalendarAdvance(Calendar,$D805,B806,"f",FALSE)</f>
        <v>45090</v>
      </c>
      <c r="E806" s="177">
        <f>_xll.qlInterestRateIndexValueDate(IndexON,D806)</f>
        <v>45090</v>
      </c>
      <c r="F806" s="193">
        <f>IFERROR(_xll.qlIndexFixing(IndexON,D806,TRUE,_xll.ohTrigger(RecalcTrigger,TriggerON)),NA())</f>
        <v>1.4979742562530873E-2</v>
      </c>
      <c r="H806" s="42">
        <f>_xll.qlCalendarAdvance(Calendar,$H805,B806,"f",FALSE)</f>
        <v>45090</v>
      </c>
      <c r="I806" s="177">
        <f>_xll.qlInterestRateIndexValueDate(Index1M,$H806)</f>
        <v>45092</v>
      </c>
      <c r="J806" s="182">
        <f>IFERROR(_xll.qlIndexFixing(Index1M,$H806,TRUE,_xll.ohTrigger(RecalcTrigger,Trigger1M)),NA())</f>
        <v>1.4953522735658697E-2</v>
      </c>
      <c r="K806" s="44">
        <f>IFERROR(_xll.qlIndexFixing(Index3M,H806,TRUE,_xll.ohTrigger(RecalcTrigger,Trigger3M)),NA())</f>
        <v>1.6235192901315018E-2</v>
      </c>
      <c r="L806" s="44">
        <f>IFERROR(_xll.qlIndexFixing(Index6M,$H806,TRUE,_xll.ohTrigger(RecalcTrigger,Trigger6M)),NA())</f>
        <v>1.7529056589472843E-2</v>
      </c>
      <c r="M806" s="183">
        <f>IFERROR(_xll.qlIndexFixing(Index1Y,$H806,TRUE,_xll.ohTrigger(RecalcTrigger,Trigger1Y)),NA())</f>
        <v>1.8987517339894882E-2</v>
      </c>
      <c r="N806" s="182">
        <f>IFERROR(_xll.qlIndexFixing(ONIndex1M,I806,TRUE,_xll.ohTrigger(RecalcTrigger,Trigger1M)),NA())</f>
        <v>1.486289559866627E-2</v>
      </c>
      <c r="O806" s="44">
        <f>IFERROR(_xll.qlIndexFixing(ONIndex3M,I806,TRUE,_xll.ohTrigger(RecalcTrigger,Trigger3M)),NA())</f>
        <v>1.5934403470696523E-2</v>
      </c>
      <c r="P806" s="44">
        <f>IFERROR(_xll.qlIndexFixing(ONIndex6M,I806,TRUE,_xll.ohTrigger(RecalcTrigger,Trigger6M)),NA())</f>
        <v>1.6935554575754352E-2</v>
      </c>
      <c r="Q806" s="183">
        <f>IFERROR(_xll.qlIndexFixing(ONIndex1Y,I806,TRUE,_xll.ohTrigger(RecalcTrigger,Trigger1Y)),NA())</f>
        <v>1.784697725820017E-2</v>
      </c>
    </row>
    <row r="807" spans="2:17" x14ac:dyDescent="0.2">
      <c r="B807" s="39" t="s">
        <v>42</v>
      </c>
      <c r="D807" s="42">
        <f>_xll.qlCalendarAdvance(Calendar,$D806,B807,"f",FALSE)</f>
        <v>45097</v>
      </c>
      <c r="E807" s="177">
        <f>_xll.qlInterestRateIndexValueDate(IndexON,D807)</f>
        <v>45097</v>
      </c>
      <c r="F807" s="193">
        <f>IFERROR(_xll.qlIndexFixing(IndexON,D807,TRUE,_xll.ohTrigger(RecalcTrigger,TriggerON)),NA())</f>
        <v>1.5025532325472213E-2</v>
      </c>
      <c r="H807" s="42">
        <f>_xll.qlCalendarAdvance(Calendar,$H806,B807,"f",FALSE)</f>
        <v>45097</v>
      </c>
      <c r="I807" s="177">
        <f>_xll.qlInterestRateIndexValueDate(Index1M,$H807)</f>
        <v>45099</v>
      </c>
      <c r="J807" s="182">
        <f>IFERROR(_xll.qlIndexFixing(Index1M,$H807,TRUE,_xll.ohTrigger(RecalcTrigger,Trigger1M)),NA())</f>
        <v>1.5002845831566247E-2</v>
      </c>
      <c r="K807" s="44">
        <f>IFERROR(_xll.qlIndexFixing(Index3M,H807,TRUE,_xll.ohTrigger(RecalcTrigger,Trigger3M)),NA())</f>
        <v>1.6280399782895787E-2</v>
      </c>
      <c r="L807" s="44">
        <f>IFERROR(_xll.qlIndexFixing(Index6M,$H807,TRUE,_xll.ohTrigger(RecalcTrigger,Trigger6M)),NA())</f>
        <v>1.7570146204381219E-2</v>
      </c>
      <c r="M807" s="183">
        <f>IFERROR(_xll.qlIndexFixing(Index1Y,$H807,TRUE,_xll.ohTrigger(RecalcTrigger,Trigger1Y)),NA())</f>
        <v>1.9022783835895552E-2</v>
      </c>
      <c r="N807" s="182">
        <f>IFERROR(_xll.qlIndexFixing(ONIndex1M,I807,TRUE,_xll.ohTrigger(RecalcTrigger,Trigger1M)),NA())</f>
        <v>1.4912257923853645E-2</v>
      </c>
      <c r="O807" s="44">
        <f>IFERROR(_xll.qlIndexFixing(ONIndex3M,I807,TRUE,_xll.ohTrigger(RecalcTrigger,Trigger3M)),NA())</f>
        <v>1.5979716819449763E-2</v>
      </c>
      <c r="P807" s="44">
        <f>IFERROR(_xll.qlIndexFixing(ONIndex6M,I807,TRUE,_xll.ohTrigger(RecalcTrigger,Trigger6M)),NA())</f>
        <v>1.6978516742858218E-2</v>
      </c>
      <c r="Q807" s="183">
        <f>IFERROR(_xll.qlIndexFixing(ONIndex1Y,I807,TRUE,_xll.ohTrigger(RecalcTrigger,Trigger1Y)),NA())</f>
        <v>1.7888791908102775E-2</v>
      </c>
    </row>
    <row r="808" spans="2:17" x14ac:dyDescent="0.2">
      <c r="B808" s="39" t="s">
        <v>42</v>
      </c>
      <c r="D808" s="42">
        <f>_xll.qlCalendarAdvance(Calendar,$D807,B808,"f",FALSE)</f>
        <v>45104</v>
      </c>
      <c r="E808" s="177">
        <f>_xll.qlInterestRateIndexValueDate(IndexON,D808)</f>
        <v>45104</v>
      </c>
      <c r="F808" s="193">
        <f>IFERROR(_xll.qlIndexFixing(IndexON,D808,TRUE,_xll.ohTrigger(RecalcTrigger,TriggerON)),NA())</f>
        <v>1.5071255786089921E-2</v>
      </c>
      <c r="H808" s="42">
        <f>_xll.qlCalendarAdvance(Calendar,$H807,B808,"f",FALSE)</f>
        <v>45104</v>
      </c>
      <c r="I808" s="177">
        <f>_xll.qlInterestRateIndexValueDate(Index1M,$H808)</f>
        <v>45106</v>
      </c>
      <c r="J808" s="182">
        <f>IFERROR(_xll.qlIndexFixing(Index1M,$H808,TRUE,_xll.ohTrigger(RecalcTrigger,Trigger1M)),NA())</f>
        <v>1.5052106312465618E-2</v>
      </c>
      <c r="K808" s="44">
        <f>IFERROR(_xll.qlIndexFixing(Index3M,H808,TRUE,_xll.ohTrigger(RecalcTrigger,Trigger3M)),NA())</f>
        <v>1.632555818392047E-2</v>
      </c>
      <c r="L808" s="44">
        <f>IFERROR(_xll.qlIndexFixing(Index6M,$H808,TRUE,_xll.ohTrigger(RecalcTrigger,Trigger6M)),NA())</f>
        <v>1.7611050187402031E-2</v>
      </c>
      <c r="M808" s="183">
        <f>IFERROR(_xll.qlIndexFixing(Index1Y,$H808,TRUE,_xll.ohTrigger(RecalcTrigger,Trigger1Y)),NA())</f>
        <v>1.9049378062615474E-2</v>
      </c>
      <c r="N808" s="182">
        <f>IFERROR(_xll.qlIndexFixing(ONIndex1M,I808,TRUE,_xll.ohTrigger(RecalcTrigger,Trigger1M)),NA())</f>
        <v>1.4961557904191736E-2</v>
      </c>
      <c r="O808" s="44">
        <f>IFERROR(_xll.qlIndexFixing(ONIndex3M,I808,TRUE,_xll.ohTrigger(RecalcTrigger,Trigger3M)),NA())</f>
        <v>1.6024980393058996E-2</v>
      </c>
      <c r="P808" s="44">
        <f>IFERROR(_xll.qlIndexFixing(ONIndex6M,I808,TRUE,_xll.ohTrigger(RecalcTrigger,Trigger6M)),NA())</f>
        <v>1.7021306805151681E-2</v>
      </c>
      <c r="Q808" s="183">
        <f>IFERROR(_xll.qlIndexFixing(ONIndex1Y,I808,TRUE,_xll.ohTrigger(RecalcTrigger,Trigger1Y)),NA())</f>
        <v>1.7930374558785545E-2</v>
      </c>
    </row>
    <row r="809" spans="2:17" x14ac:dyDescent="0.2">
      <c r="B809" s="39" t="s">
        <v>42</v>
      </c>
      <c r="D809" s="42">
        <f>_xll.qlCalendarAdvance(Calendar,$D808,B809,"f",FALSE)</f>
        <v>45111</v>
      </c>
      <c r="E809" s="177">
        <f>_xll.qlInterestRateIndexValueDate(IndexON,D809)</f>
        <v>45111</v>
      </c>
      <c r="F809" s="193">
        <f>IFERROR(_xll.qlIndexFixing(IndexON,D809,TRUE,_xll.ohTrigger(RecalcTrigger,TriggerON)),NA())</f>
        <v>1.5116913001458343E-2</v>
      </c>
      <c r="H809" s="42">
        <f>_xll.qlCalendarAdvance(Calendar,$H808,B809,"f",FALSE)</f>
        <v>45111</v>
      </c>
      <c r="I809" s="177">
        <f>_xll.qlInterestRateIndexValueDate(Index1M,$H809)</f>
        <v>45113</v>
      </c>
      <c r="J809" s="182">
        <f>IFERROR(_xll.qlIndexFixing(Index1M,$H809,TRUE,_xll.ohTrigger(RecalcTrigger,Trigger1M)),NA())</f>
        <v>1.5101303934891563E-2</v>
      </c>
      <c r="K809" s="44">
        <f>IFERROR(_xll.qlIndexFixing(Index3M,H809,TRUE,_xll.ohTrigger(RecalcTrigger,Trigger3M)),NA())</f>
        <v>1.6370668268951331E-2</v>
      </c>
      <c r="L809" s="44">
        <f>IFERROR(_xll.qlIndexFixing(Index6M,$H809,TRUE,_xll.ohTrigger(RecalcTrigger,Trigger6M)),NA())</f>
        <v>1.7661580517954707E-2</v>
      </c>
      <c r="M809" s="183">
        <f>IFERROR(_xll.qlIndexFixing(Index1Y,$H809,TRUE,_xll.ohTrigger(RecalcTrigger,Trigger1Y)),NA())</f>
        <v>1.9092336697598231E-2</v>
      </c>
      <c r="N809" s="182">
        <f>IFERROR(_xll.qlIndexFixing(ONIndex1M,I809,TRUE,_xll.ohTrigger(RecalcTrigger,Trigger1M)),NA())</f>
        <v>1.5010795297474289E-2</v>
      </c>
      <c r="O809" s="44">
        <f>IFERROR(_xll.qlIndexFixing(ONIndex3M,I809,TRUE,_xll.ohTrigger(RecalcTrigger,Trigger3M)),NA())</f>
        <v>1.6070194357071799E-2</v>
      </c>
      <c r="P809" s="44">
        <f>IFERROR(_xll.qlIndexFixing(ONIndex6M,I809,TRUE,_xll.ohTrigger(RecalcTrigger,Trigger6M)),NA())</f>
        <v>1.7063923808917636E-2</v>
      </c>
      <c r="Q809" s="183">
        <f>IFERROR(_xll.qlIndexFixing(ONIndex1Y,I809,TRUE,_xll.ohTrigger(RecalcTrigger,Trigger1Y)),NA())</f>
        <v>1.7971723644061299E-2</v>
      </c>
    </row>
    <row r="810" spans="2:17" x14ac:dyDescent="0.2">
      <c r="B810" s="39" t="s">
        <v>42</v>
      </c>
      <c r="D810" s="42">
        <f>_xll.qlCalendarAdvance(Calendar,$D809,B810,"f",FALSE)</f>
        <v>45118</v>
      </c>
      <c r="E810" s="177">
        <f>_xll.qlInterestRateIndexValueDate(IndexON,D810)</f>
        <v>45118</v>
      </c>
      <c r="F810" s="193">
        <f>IFERROR(_xll.qlIndexFixing(IndexON,D810,TRUE,_xll.ohTrigger(RecalcTrigger,TriggerON)),NA())</f>
        <v>1.5162504028412016E-2</v>
      </c>
      <c r="H810" s="42">
        <f>_xll.qlCalendarAdvance(Calendar,$H809,B810,"f",FALSE)</f>
        <v>45118</v>
      </c>
      <c r="I810" s="177">
        <f>_xll.qlInterestRateIndexValueDate(Index1M,$H810)</f>
        <v>45120</v>
      </c>
      <c r="J810" s="182">
        <f>IFERROR(_xll.qlIndexFixing(Index1M,$H810,TRUE,_xll.ohTrigger(RecalcTrigger,Trigger1M)),NA())</f>
        <v>1.5150438455373838E-2</v>
      </c>
      <c r="K810" s="44">
        <f>IFERROR(_xll.qlIndexFixing(Index3M,H810,TRUE,_xll.ohTrigger(RecalcTrigger,Trigger3M)),NA())</f>
        <v>1.6415730202555871E-2</v>
      </c>
      <c r="L810" s="44">
        <f>IFERROR(_xll.qlIndexFixing(Index6M,$H810,TRUE,_xll.ohTrigger(RecalcTrigger,Trigger6M)),NA())</f>
        <v>1.7702061050729571E-2</v>
      </c>
      <c r="M810" s="183">
        <f>IFERROR(_xll.qlIndexFixing(Index1Y,$H810,TRUE,_xll.ohTrigger(RecalcTrigger,Trigger1Y)),NA())</f>
        <v>1.9126615642364852E-2</v>
      </c>
      <c r="N810" s="182">
        <f>IFERROR(_xll.qlIndexFixing(ONIndex1M,I810,TRUE,_xll.ohTrigger(RecalcTrigger,Trigger1M)),NA())</f>
        <v>1.5059969861335176E-2</v>
      </c>
      <c r="O810" s="44">
        <f>IFERROR(_xll.qlIndexFixing(ONIndex3M,I810,TRUE,_xll.ohTrigger(RecalcTrigger,Trigger3M)),NA())</f>
        <v>1.6115358877115682E-2</v>
      </c>
      <c r="P810" s="44">
        <f>IFERROR(_xll.qlIndexFixing(ONIndex6M,I810,TRUE,_xll.ohTrigger(RecalcTrigger,Trigger6M)),NA())</f>
        <v>1.7106366800518913E-2</v>
      </c>
      <c r="Q810" s="183">
        <f>IFERROR(_xll.qlIndexFixing(ONIndex1Y,I810,TRUE,_xll.ohTrigger(RecalcTrigger,Trigger1Y)),NA())</f>
        <v>1.8012837597822795E-2</v>
      </c>
    </row>
    <row r="811" spans="2:17" x14ac:dyDescent="0.2">
      <c r="B811" s="39" t="s">
        <v>42</v>
      </c>
      <c r="D811" s="42">
        <f>_xll.qlCalendarAdvance(Calendar,$D810,B811,"f",FALSE)</f>
        <v>45125</v>
      </c>
      <c r="E811" s="177">
        <f>_xll.qlInterestRateIndexValueDate(IndexON,D811)</f>
        <v>45125</v>
      </c>
      <c r="F811" s="193">
        <f>IFERROR(_xll.qlIndexFixing(IndexON,D811,TRUE,_xll.ohTrigger(RecalcTrigger,TriggerON)),NA())</f>
        <v>1.5208028924025285E-2</v>
      </c>
      <c r="H811" s="42">
        <f>_xll.qlCalendarAdvance(Calendar,$H810,B811,"f",FALSE)</f>
        <v>45125</v>
      </c>
      <c r="I811" s="177">
        <f>_xll.qlInterestRateIndexValueDate(Index1M,$H811)</f>
        <v>45127</v>
      </c>
      <c r="J811" s="182">
        <f>IFERROR(_xll.qlIndexFixing(Index1M,$H811,TRUE,_xll.ohTrigger(RecalcTrigger,Trigger1M)),NA())</f>
        <v>1.51995096304397E-2</v>
      </c>
      <c r="K811" s="44">
        <f>IFERROR(_xll.qlIndexFixing(Index3M,H811,TRUE,_xll.ohTrigger(RecalcTrigger,Trigger3M)),NA())</f>
        <v>1.6460744149312003E-2</v>
      </c>
      <c r="L811" s="44">
        <f>IFERROR(_xll.qlIndexFixing(Index6M,$H811,TRUE,_xll.ohTrigger(RecalcTrigger,Trigger6M)),NA())</f>
        <v>1.7742340978148887E-2</v>
      </c>
      <c r="M811" s="183">
        <f>IFERROR(_xll.qlIndexFixing(Index1Y,$H811,TRUE,_xll.ohTrigger(RecalcTrigger,Trigger1Y)),NA())</f>
        <v>1.9160557955879471E-2</v>
      </c>
      <c r="N811" s="182">
        <f>IFERROR(_xll.qlIndexFixing(ONIndex1M,I811,TRUE,_xll.ohTrigger(RecalcTrigger,Trigger1M)),NA())</f>
        <v>1.5109081353328335E-2</v>
      </c>
      <c r="O811" s="44">
        <f>IFERROR(_xll.qlIndexFixing(ONIndex3M,I811,TRUE,_xll.ohTrigger(RecalcTrigger,Trigger3M)),NA())</f>
        <v>1.6160474118818158E-2</v>
      </c>
      <c r="P811" s="44">
        <f>IFERROR(_xll.qlIndexFixing(ONIndex6M,I811,TRUE,_xll.ohTrigger(RecalcTrigger,Trigger6M)),NA())</f>
        <v>1.7148634826478215E-2</v>
      </c>
      <c r="Q811" s="183">
        <f>IFERROR(_xll.qlIndexFixing(ONIndex1Y,I811,TRUE,_xll.ohTrigger(RecalcTrigger,Trigger1Y)),NA())</f>
        <v>1.8053714853882852E-2</v>
      </c>
    </row>
    <row r="812" spans="2:17" x14ac:dyDescent="0.2">
      <c r="B812" s="39" t="s">
        <v>42</v>
      </c>
      <c r="D812" s="42">
        <f>_xll.qlCalendarAdvance(Calendar,$D811,B812,"f",FALSE)</f>
        <v>45132</v>
      </c>
      <c r="E812" s="177">
        <f>_xll.qlInterestRateIndexValueDate(IndexON,D812)</f>
        <v>45132</v>
      </c>
      <c r="F812" s="193">
        <f>IFERROR(_xll.qlIndexFixing(IndexON,D812,TRUE,_xll.ohTrigger(RecalcTrigger,TriggerON)),NA())</f>
        <v>1.5253487745212624E-2</v>
      </c>
      <c r="H812" s="42">
        <f>_xll.qlCalendarAdvance(Calendar,$H811,B812,"f",FALSE)</f>
        <v>45132</v>
      </c>
      <c r="I812" s="177">
        <f>_xll.qlInterestRateIndexValueDate(Index1M,$H812)</f>
        <v>45134</v>
      </c>
      <c r="J812" s="182">
        <f>IFERROR(_xll.qlIndexFixing(Index1M,$H812,TRUE,_xll.ohTrigger(RecalcTrigger,Trigger1M)),NA())</f>
        <v>1.5248517216611412E-2</v>
      </c>
      <c r="K812" s="44">
        <f>IFERROR(_xll.qlIndexFixing(Index3M,H812,TRUE,_xll.ohTrigger(RecalcTrigger,Trigger3M)),NA())</f>
        <v>1.650571027380807E-2</v>
      </c>
      <c r="L812" s="44">
        <f>IFERROR(_xll.qlIndexFixing(Index6M,$H812,TRUE,_xll.ohTrigger(RecalcTrigger,Trigger6M)),NA())</f>
        <v>1.7782415689955096E-2</v>
      </c>
      <c r="M812" s="183">
        <f>IFERROR(_xll.qlIndexFixing(Index1Y,$H812,TRUE,_xll.ohTrigger(RecalcTrigger,Trigger1Y)),NA())</f>
        <v>1.9194159887831803E-2</v>
      </c>
      <c r="N812" s="182">
        <f>IFERROR(_xll.qlIndexFixing(ONIndex1M,I812,TRUE,_xll.ohTrigger(RecalcTrigger,Trigger1M)),NA())</f>
        <v>1.5158129531247511E-2</v>
      </c>
      <c r="O812" s="44">
        <f>IFERROR(_xll.qlIndexFixing(ONIndex3M,I812,TRUE,_xll.ohTrigger(RecalcTrigger,Trigger3M)),NA())</f>
        <v>1.620554024756693E-2</v>
      </c>
      <c r="P812" s="44">
        <f>IFERROR(_xll.qlIndexFixing(ONIndex6M,I812,TRUE,_xll.ohTrigger(RecalcTrigger,Trigger6M)),NA())</f>
        <v>1.7190726933158373E-2</v>
      </c>
      <c r="Q812" s="183">
        <f>IFERROR(_xll.qlIndexFixing(ONIndex1Y,I812,TRUE,_xll.ohTrigger(RecalcTrigger,Trigger1Y)),NA())</f>
        <v>1.809435384605429E-2</v>
      </c>
    </row>
    <row r="813" spans="2:17" x14ac:dyDescent="0.2">
      <c r="B813" s="39" t="s">
        <v>42</v>
      </c>
      <c r="D813" s="42">
        <f>_xll.qlCalendarAdvance(Calendar,$D812,B813,"f",FALSE)</f>
        <v>45139</v>
      </c>
      <c r="E813" s="177">
        <f>_xll.qlInterestRateIndexValueDate(IndexON,D813)</f>
        <v>45139</v>
      </c>
      <c r="F813" s="193">
        <f>IFERROR(_xll.qlIndexFixing(IndexON,D813,TRUE,_xll.ohTrigger(RecalcTrigger,TriggerON)),NA())</f>
        <v>1.5298880548968441E-2</v>
      </c>
      <c r="H813" s="42">
        <f>_xll.qlCalendarAdvance(Calendar,$H812,B813,"f",FALSE)</f>
        <v>45139</v>
      </c>
      <c r="I813" s="177">
        <f>_xll.qlInterestRateIndexValueDate(Index1M,$H813)</f>
        <v>45141</v>
      </c>
      <c r="J813" s="182">
        <f>IFERROR(_xll.qlIndexFixing(Index1M,$H813,TRUE,_xll.ohTrigger(RecalcTrigger,Trigger1M)),NA())</f>
        <v>1.529746097040624E-2</v>
      </c>
      <c r="K813" s="44">
        <f>IFERROR(_xll.qlIndexFixing(Index3M,H813,TRUE,_xll.ohTrigger(RecalcTrigger,Trigger3M)),NA())</f>
        <v>1.6550628740641973E-2</v>
      </c>
      <c r="L813" s="44">
        <f>IFERROR(_xll.qlIndexFixing(Index6M,$H813,TRUE,_xll.ohTrigger(RecalcTrigger,Trigger6M)),NA())</f>
        <v>1.7822280542047181E-2</v>
      </c>
      <c r="M813" s="183">
        <f>IFERROR(_xll.qlIndexFixing(Index1Y,$H813,TRUE,_xll.ohTrigger(RecalcTrigger,Trigger1Y)),NA())</f>
        <v>1.9227417671990831E-2</v>
      </c>
      <c r="N813" s="182">
        <f>IFERROR(_xll.qlIndexFixing(ONIndex1M,I813,TRUE,_xll.ohTrigger(RecalcTrigger,Trigger1M)),NA())</f>
        <v>1.5207114152566703E-2</v>
      </c>
      <c r="O813" s="44">
        <f>IFERROR(_xll.qlIndexFixing(ONIndex3M,I813,TRUE,_xll.ohTrigger(RecalcTrigger,Trigger3M)),NA())</f>
        <v>1.6250557428829637E-2</v>
      </c>
      <c r="P813" s="44">
        <f>IFERROR(_xll.qlIndexFixing(ONIndex6M,I813,TRUE,_xll.ohTrigger(RecalcTrigger,Trigger6M)),NA())</f>
        <v>1.7232642167082091E-2</v>
      </c>
      <c r="Q813" s="183">
        <f>IFERROR(_xll.qlIndexFixing(ONIndex1Y,I813,TRUE,_xll.ohTrigger(RecalcTrigger,Trigger1Y)),NA())</f>
        <v>1.8134753008229865E-2</v>
      </c>
    </row>
    <row r="814" spans="2:17" x14ac:dyDescent="0.2">
      <c r="B814" s="39" t="s">
        <v>42</v>
      </c>
      <c r="D814" s="42">
        <f>_xll.qlCalendarAdvance(Calendar,$D813,B814,"f",FALSE)</f>
        <v>45146</v>
      </c>
      <c r="E814" s="177">
        <f>_xll.qlInterestRateIndexValueDate(IndexON,D814)</f>
        <v>45146</v>
      </c>
      <c r="F814" s="193">
        <f>IFERROR(_xll.qlIndexFixing(IndexON,D814,TRUE,_xll.ohTrigger(RecalcTrigger,TriggerON)),NA())</f>
        <v>1.5344207392287146E-2</v>
      </c>
      <c r="H814" s="42">
        <f>_xll.qlCalendarAdvance(Calendar,$H813,B814,"f",FALSE)</f>
        <v>45146</v>
      </c>
      <c r="I814" s="177">
        <f>_xll.qlInterestRateIndexValueDate(Index1M,$H814)</f>
        <v>45148</v>
      </c>
      <c r="J814" s="182">
        <f>IFERROR(_xll.qlIndexFixing(Index1M,$H814,TRUE,_xll.ohTrigger(RecalcTrigger,Trigger1M)),NA())</f>
        <v>1.5346340648346446E-2</v>
      </c>
      <c r="K814" s="44">
        <f>IFERROR(_xll.qlIndexFixing(Index3M,H814,TRUE,_xll.ohTrigger(RecalcTrigger,Trigger3M)),NA())</f>
        <v>1.6595499714418562E-2</v>
      </c>
      <c r="L814" s="44">
        <f>IFERROR(_xll.qlIndexFixing(Index6M,$H814,TRUE,_xll.ohTrigger(RecalcTrigger,Trigger6M)),NA())</f>
        <v>1.7861930856480229E-2</v>
      </c>
      <c r="M814" s="183">
        <f>IFERROR(_xll.qlIndexFixing(Index1Y,$H814,TRUE,_xll.ohTrigger(RecalcTrigger,Trigger1Y)),NA())</f>
        <v>1.9260327526218035E-2</v>
      </c>
      <c r="N814" s="182">
        <f>IFERROR(_xll.qlIndexFixing(ONIndex1M,I814,TRUE,_xll.ohTrigger(RecalcTrigger,Trigger1M)),NA())</f>
        <v>1.5256034975079658E-2</v>
      </c>
      <c r="O814" s="44">
        <f>IFERROR(_xll.qlIndexFixing(ONIndex3M,I814,TRUE,_xll.ohTrigger(RecalcTrigger,Trigger3M)),NA())</f>
        <v>1.6295525828313728E-2</v>
      </c>
      <c r="P814" s="44">
        <f>IFERROR(_xll.qlIndexFixing(ONIndex6M,I814,TRUE,_xll.ohTrigger(RecalcTrigger,Trigger6M)),NA())</f>
        <v>1.7274379574612198E-2</v>
      </c>
      <c r="Q814" s="183">
        <f>IFERROR(_xll.qlIndexFixing(ONIndex1Y,I814,TRUE,_xll.ohTrigger(RecalcTrigger,Trigger1Y)),NA())</f>
        <v>1.8174910774302333E-2</v>
      </c>
    </row>
    <row r="815" spans="2:17" x14ac:dyDescent="0.2">
      <c r="B815" s="39" t="s">
        <v>42</v>
      </c>
      <c r="D815" s="42">
        <f>_xll.qlCalendarAdvance(Calendar,$D814,B815,"f",FALSE)</f>
        <v>45153</v>
      </c>
      <c r="E815" s="177">
        <f>_xll.qlInterestRateIndexValueDate(IndexON,D815)</f>
        <v>45153</v>
      </c>
      <c r="F815" s="193">
        <f>IFERROR(_xll.qlIndexFixing(IndexON,D815,TRUE,_xll.ohTrigger(RecalcTrigger,TriggerON)),NA())</f>
        <v>1.5389468332163148E-2</v>
      </c>
      <c r="H815" s="42">
        <f>_xll.qlCalendarAdvance(Calendar,$H814,B815,"f",FALSE)</f>
        <v>45153</v>
      </c>
      <c r="I815" s="177">
        <f>_xll.qlInterestRateIndexValueDate(Index1M,$H815)</f>
        <v>45155</v>
      </c>
      <c r="J815" s="182">
        <f>IFERROR(_xll.qlIndexFixing(Index1M,$H815,TRUE,_xll.ohTrigger(RecalcTrigger,Trigger1M)),NA())</f>
        <v>1.5395156006944299E-2</v>
      </c>
      <c r="K815" s="44">
        <f>IFERROR(_xll.qlIndexFixing(Index3M,H815,TRUE,_xll.ohTrigger(RecalcTrigger,Trigger3M)),NA())</f>
        <v>1.6640323359755724E-2</v>
      </c>
      <c r="L815" s="44">
        <f>IFERROR(_xll.qlIndexFixing(Index6M,$H815,TRUE,_xll.ohTrigger(RecalcTrigger,Trigger6M)),NA())</f>
        <v>1.7901361921470162E-2</v>
      </c>
      <c r="M815" s="183">
        <f>IFERROR(_xll.qlIndexFixing(Index1Y,$H815,TRUE,_xll.ohTrigger(RecalcTrigger,Trigger1Y)),NA())</f>
        <v>1.9292885652475229E-2</v>
      </c>
      <c r="N815" s="182">
        <f>IFERROR(_xll.qlIndexFixing(ONIndex1M,I815,TRUE,_xll.ohTrigger(RecalcTrigger,Trigger1M)),NA())</f>
        <v>1.5304891756340311E-2</v>
      </c>
      <c r="O815" s="44">
        <f>IFERROR(_xll.qlIndexFixing(ONIndex3M,I815,TRUE,_xll.ohTrigger(RecalcTrigger,Trigger3M)),NA())</f>
        <v>1.6340445611486842E-2</v>
      </c>
      <c r="P815" s="44">
        <f>IFERROR(_xll.qlIndexFixing(ONIndex6M,I815,TRUE,_xll.ohTrigger(RecalcTrigger,Trigger6M)),NA())</f>
        <v>1.7315938202111525E-2</v>
      </c>
      <c r="Q815" s="183">
        <f>IFERROR(_xll.qlIndexFixing(ONIndex1Y,I815,TRUE,_xll.ohTrigger(RecalcTrigger,Trigger1Y)),NA())</f>
        <v>1.8214825578004579E-2</v>
      </c>
    </row>
    <row r="816" spans="2:17" x14ac:dyDescent="0.2">
      <c r="B816" s="39" t="s">
        <v>42</v>
      </c>
      <c r="D816" s="42">
        <f>_xll.qlCalendarAdvance(Calendar,$D815,B816,"f",FALSE)</f>
        <v>45160</v>
      </c>
      <c r="E816" s="177">
        <f>_xll.qlInterestRateIndexValueDate(IndexON,D816)</f>
        <v>45160</v>
      </c>
      <c r="F816" s="193">
        <f>IFERROR(_xll.qlIndexFixing(IndexON,D816,TRUE,_xll.ohTrigger(RecalcTrigger,TriggerON)),NA())</f>
        <v>1.5434663425430983E-2</v>
      </c>
      <c r="H816" s="42">
        <f>_xll.qlCalendarAdvance(Calendar,$H815,B816,"f",FALSE)</f>
        <v>45160</v>
      </c>
      <c r="I816" s="177">
        <f>_xll.qlInterestRateIndexValueDate(Index1M,$H816)</f>
        <v>45162</v>
      </c>
      <c r="J816" s="182">
        <f>IFERROR(_xll.qlIndexFixing(Index1M,$H816,TRUE,_xll.ohTrigger(RecalcTrigger,Trigger1M)),NA())</f>
        <v>1.5443906802712071E-2</v>
      </c>
      <c r="K816" s="44">
        <f>IFERROR(_xll.qlIndexFixing(Index3M,H816,TRUE,_xll.ohTrigger(RecalcTrigger,Trigger3M)),NA())</f>
        <v>1.6685099841276554E-2</v>
      </c>
      <c r="L816" s="44">
        <f>IFERROR(_xll.qlIndexFixing(Index6M,$H816,TRUE,_xll.ohTrigger(RecalcTrigger,Trigger6M)),NA())</f>
        <v>1.7940568991392871E-2</v>
      </c>
      <c r="M816" s="183">
        <f>IFERROR(_xll.qlIndexFixing(Index1Y,$H816,TRUE,_xll.ohTrigger(RecalcTrigger,Trigger1Y)),NA())</f>
        <v>1.9325088236835847E-2</v>
      </c>
      <c r="N816" s="182">
        <f>IFERROR(_xll.qlIndexFixing(ONIndex1M,I816,TRUE,_xll.ohTrigger(RecalcTrigger,Trigger1M)),NA())</f>
        <v>1.5353684253982536E-2</v>
      </c>
      <c r="O816" s="44">
        <f>IFERROR(_xll.qlIndexFixing(ONIndex3M,I816,TRUE,_xll.ohTrigger(RecalcTrigger,Trigger3M)),NA())</f>
        <v>1.6385316943976491E-2</v>
      </c>
      <c r="P816" s="44">
        <f>IFERROR(_xll.qlIndexFixing(ONIndex6M,I816,TRUE,_xll.ohTrigger(RecalcTrigger,Trigger6M)),NA())</f>
        <v>1.735731709602284E-2</v>
      </c>
      <c r="Q816" s="183">
        <f>IFERROR(_xll.qlIndexFixing(ONIndex1Y,I816,TRUE,_xll.ohTrigger(RecalcTrigger,Trigger1Y)),NA())</f>
        <v>1.8254495853229358E-2</v>
      </c>
    </row>
    <row r="817" spans="2:17" x14ac:dyDescent="0.2">
      <c r="B817" s="39" t="s">
        <v>42</v>
      </c>
      <c r="D817" s="42">
        <f>_xll.qlCalendarAdvance(Calendar,$D816,B817,"f",FALSE)</f>
        <v>45167</v>
      </c>
      <c r="E817" s="177">
        <f>_xll.qlInterestRateIndexValueDate(IndexON,D817)</f>
        <v>45167</v>
      </c>
      <c r="F817" s="193">
        <f>IFERROR(_xll.qlIndexFixing(IndexON,D817,TRUE,_xll.ohTrigger(RecalcTrigger,TriggerON)),NA())</f>
        <v>1.5479792729164998E-2</v>
      </c>
      <c r="H817" s="42">
        <f>_xll.qlCalendarAdvance(Calendar,$H816,B817,"f",FALSE)</f>
        <v>45167</v>
      </c>
      <c r="I817" s="177">
        <f>_xll.qlInterestRateIndexValueDate(Index1M,$H817)</f>
        <v>45169</v>
      </c>
      <c r="J817" s="182">
        <f>IFERROR(_xll.qlIndexFixing(Index1M,$H817,TRUE,_xll.ohTrigger(RecalcTrigger,Trigger1M)),NA())</f>
        <v>1.5481177455170582E-2</v>
      </c>
      <c r="K817" s="44">
        <f>IFERROR(_xll.qlIndexFixing(Index3M,H817,TRUE,_xll.ohTrigger(RecalcTrigger,Trigger3M)),NA())</f>
        <v>1.6726255259075461E-2</v>
      </c>
      <c r="L817" s="44">
        <f>IFERROR(_xll.qlIndexFixing(Index6M,$H817,TRUE,_xll.ohTrigger(RecalcTrigger,Trigger6M)),NA())</f>
        <v>1.7966930474656622E-2</v>
      </c>
      <c r="M817" s="183">
        <f>IFERROR(_xll.qlIndexFixing(Index1Y,$H817,TRUE,_xll.ohTrigger(RecalcTrigger,Trigger1Y)),NA())</f>
        <v>1.93492794184549E-2</v>
      </c>
      <c r="N817" s="182">
        <f>IFERROR(_xll.qlIndexFixing(ONIndex1M,I817,TRUE,_xll.ohTrigger(RecalcTrigger,Trigger1M)),NA())</f>
        <v>1.5402412225800077E-2</v>
      </c>
      <c r="O817" s="44">
        <f>IFERROR(_xll.qlIndexFixing(ONIndex3M,I817,TRUE,_xll.ohTrigger(RecalcTrigger,Trigger3M)),NA())</f>
        <v>1.6430139991250314E-2</v>
      </c>
      <c r="P817" s="44">
        <f>IFERROR(_xll.qlIndexFixing(ONIndex6M,I817,TRUE,_xll.ohTrigger(RecalcTrigger,Trigger6M)),NA())</f>
        <v>1.7398515302788908E-2</v>
      </c>
      <c r="Q817" s="183">
        <f>IFERROR(_xll.qlIndexFixing(ONIndex1Y,I817,TRUE,_xll.ohTrigger(RecalcTrigger,Trigger1Y)),NA())</f>
        <v>1.8293920033869426E-2</v>
      </c>
    </row>
    <row r="818" spans="2:17" x14ac:dyDescent="0.2">
      <c r="B818" s="39" t="s">
        <v>42</v>
      </c>
      <c r="D818" s="42">
        <f>_xll.qlCalendarAdvance(Calendar,$D817,B818,"f",FALSE)</f>
        <v>45174</v>
      </c>
      <c r="E818" s="177">
        <f>_xll.qlInterestRateIndexValueDate(IndexON,D818)</f>
        <v>45174</v>
      </c>
      <c r="F818" s="193">
        <f>IFERROR(_xll.qlIndexFixing(IndexON,D818,TRUE,_xll.ohTrigger(RecalcTrigger,TriggerON)),NA())</f>
        <v>1.5524856300279666E-2</v>
      </c>
      <c r="H818" s="42">
        <f>_xll.qlCalendarAdvance(Calendar,$H817,B818,"f",FALSE)</f>
        <v>45174</v>
      </c>
      <c r="I818" s="177">
        <f>_xll.qlInterestRateIndexValueDate(Index1M,$H818)</f>
        <v>45176</v>
      </c>
      <c r="J818" s="182">
        <f>IFERROR(_xll.qlIndexFixing(Index1M,$H818,TRUE,_xll.ohTrigger(RecalcTrigger,Trigger1M)),NA())</f>
        <v>1.5541213731771475E-2</v>
      </c>
      <c r="K818" s="44">
        <f>IFERROR(_xll.qlIndexFixing(Index3M,H818,TRUE,_xll.ohTrigger(RecalcTrigger,Trigger3M)),NA())</f>
        <v>1.6770939146426141E-2</v>
      </c>
      <c r="L818" s="44">
        <f>IFERROR(_xll.qlIndexFixing(Index6M,$H818,TRUE,_xll.ohTrigger(RecalcTrigger,Trigger6M)),NA())</f>
        <v>1.8005742701511462E-2</v>
      </c>
      <c r="M818" s="183">
        <f>IFERROR(_xll.qlIndexFixing(Index1Y,$H818,TRUE,_xll.ohTrigger(RecalcTrigger,Trigger1Y)),NA())</f>
        <v>1.9388411444789148E-2</v>
      </c>
      <c r="N818" s="182">
        <f>IFERROR(_xll.qlIndexFixing(ONIndex1M,I818,TRUE,_xll.ohTrigger(RecalcTrigger,Trigger1M)),NA())</f>
        <v>1.5451075429266936E-2</v>
      </c>
      <c r="O818" s="44">
        <f>IFERROR(_xll.qlIndexFixing(ONIndex3M,I818,TRUE,_xll.ohTrigger(RecalcTrigger,Trigger3M)),NA())</f>
        <v>1.6474914918855887E-2</v>
      </c>
      <c r="P818" s="44">
        <f>IFERROR(_xll.qlIndexFixing(ONIndex6M,I818,TRUE,_xll.ohTrigger(RecalcTrigger,Trigger6M)),NA())</f>
        <v>1.7439531868852498E-2</v>
      </c>
      <c r="Q818" s="183">
        <f>IFERROR(_xll.qlIndexFixing(ONIndex1Y,I818,TRUE,_xll.ohTrigger(RecalcTrigger,Trigger1Y)),NA())</f>
        <v>1.8333096553817541E-2</v>
      </c>
    </row>
    <row r="819" spans="2:17" x14ac:dyDescent="0.2">
      <c r="B819" s="39" t="s">
        <v>42</v>
      </c>
      <c r="D819" s="42">
        <f>_xll.qlCalendarAdvance(Calendar,$D818,B819,"f",FALSE)</f>
        <v>45181</v>
      </c>
      <c r="E819" s="177">
        <f>_xll.qlInterestRateIndexValueDate(IndexON,D819)</f>
        <v>45181</v>
      </c>
      <c r="F819" s="193">
        <f>IFERROR(_xll.qlIndexFixing(IndexON,D819,TRUE,_xll.ohTrigger(RecalcTrigger,TriggerON)),NA())</f>
        <v>1.5569854195849331E-2</v>
      </c>
      <c r="H819" s="42">
        <f>_xll.qlCalendarAdvance(Calendar,$H818,B819,"f",FALSE)</f>
        <v>45181</v>
      </c>
      <c r="I819" s="177">
        <f>_xll.qlInterestRateIndexValueDate(Index1M,$H819)</f>
        <v>45183</v>
      </c>
      <c r="J819" s="182">
        <f>IFERROR(_xll.qlIndexFixing(Index1M,$H819,TRUE,_xll.ohTrigger(RecalcTrigger,Trigger1M)),NA())</f>
        <v>1.5589769378075158E-2</v>
      </c>
      <c r="K819" s="44">
        <f>IFERROR(_xll.qlIndexFixing(Index3M,H819,TRUE,_xll.ohTrigger(RecalcTrigger,Trigger3M)),NA())</f>
        <v>1.6815576348780729E-2</v>
      </c>
      <c r="L819" s="44">
        <f>IFERROR(_xll.qlIndexFixing(Index6M,$H819,TRUE,_xll.ohTrigger(RecalcTrigger,Trigger6M)),NA())</f>
        <v>1.8044318128654157E-2</v>
      </c>
      <c r="M819" s="183">
        <f>IFERROR(_xll.qlIndexFixing(Index1Y,$H819,TRUE,_xll.ohTrigger(RecalcTrigger,Trigger1Y)),NA())</f>
        <v>1.9419524361188035E-2</v>
      </c>
      <c r="N819" s="182">
        <f>IFERROR(_xll.qlIndexFixing(ONIndex1M,I819,TRUE,_xll.ohTrigger(RecalcTrigger,Trigger1M)),NA())</f>
        <v>1.5499673622096921E-2</v>
      </c>
      <c r="O819" s="44">
        <f>IFERROR(_xll.qlIndexFixing(ONIndex3M,I819,TRUE,_xll.ohTrigger(RecalcTrigger,Trigger3M)),NA())</f>
        <v>1.651964189226085E-2</v>
      </c>
      <c r="P819" s="44">
        <f>IFERROR(_xll.qlIndexFixing(ONIndex6M,I819,TRUE,_xll.ohTrigger(RecalcTrigger,Trigger6M)),NA())</f>
        <v>1.7480365840656376E-2</v>
      </c>
      <c r="Q819" s="183">
        <f>IFERROR(_xll.qlIndexFixing(ONIndex1Y,I819,TRUE,_xll.ohTrigger(RecalcTrigger,Trigger1Y)),NA())</f>
        <v>1.8372023846726648E-2</v>
      </c>
    </row>
    <row r="820" spans="2:17" x14ac:dyDescent="0.2">
      <c r="B820" s="39" t="s">
        <v>42</v>
      </c>
      <c r="D820" s="42">
        <f>_xll.qlCalendarAdvance(Calendar,$D819,B820,"f",FALSE)</f>
        <v>45188</v>
      </c>
      <c r="E820" s="177">
        <f>_xll.qlInterestRateIndexValueDate(IndexON,D820)</f>
        <v>45188</v>
      </c>
      <c r="F820" s="193">
        <f>IFERROR(_xll.qlIndexFixing(IndexON,D820,TRUE,_xll.ohTrigger(RecalcTrigger,TriggerON)),NA())</f>
        <v>1.5614786472788467E-2</v>
      </c>
      <c r="H820" s="42">
        <f>_xll.qlCalendarAdvance(Calendar,$H819,B820,"f",FALSE)</f>
        <v>45188</v>
      </c>
      <c r="I820" s="177">
        <f>_xll.qlInterestRateIndexValueDate(Index1M,$H820)</f>
        <v>45190</v>
      </c>
      <c r="J820" s="182">
        <f>IFERROR(_xll.qlIndexFixing(Index1M,$H820,TRUE,_xll.ohTrigger(RecalcTrigger,Trigger1M)),NA())</f>
        <v>1.5638259487557871E-2</v>
      </c>
      <c r="K820" s="44">
        <f>IFERROR(_xll.qlIndexFixing(Index3M,H820,TRUE,_xll.ohTrigger(RecalcTrigger,Trigger3M)),NA())</f>
        <v>1.6860167030813656E-2</v>
      </c>
      <c r="L820" s="44">
        <f>IFERROR(_xll.qlIndexFixing(Index6M,$H820,TRUE,_xll.ohTrigger(RecalcTrigger,Trigger6M)),NA())</f>
        <v>1.8082651810283571E-2</v>
      </c>
      <c r="M820" s="183">
        <f>IFERROR(_xll.qlIndexFixing(Index1Y,$H820,TRUE,_xll.ohTrigger(RecalcTrigger,Trigger1Y)),NA())</f>
        <v>1.9450266321326428E-2</v>
      </c>
      <c r="N820" s="182">
        <f>IFERROR(_xll.qlIndexFixing(ONIndex1M,I820,TRUE,_xll.ohTrigger(RecalcTrigger,Trigger1M)),NA())</f>
        <v>1.5548206561923905E-2</v>
      </c>
      <c r="O820" s="44">
        <f>IFERROR(_xll.qlIndexFixing(ONIndex3M,I820,TRUE,_xll.ohTrigger(RecalcTrigger,Trigger3M)),NA())</f>
        <v>1.6564321077092714E-2</v>
      </c>
      <c r="P820" s="44">
        <f>IFERROR(_xll.qlIndexFixing(ONIndex6M,I820,TRUE,_xll.ohTrigger(RecalcTrigger,Trigger6M)),NA())</f>
        <v>1.7521016264563372E-2</v>
      </c>
      <c r="Q820" s="183">
        <f>IFERROR(_xll.qlIndexFixing(ONIndex1Y,I820,TRUE,_xll.ohTrigger(RecalcTrigger,Trigger1Y)),NA())</f>
        <v>1.8410700346649378E-2</v>
      </c>
    </row>
    <row r="821" spans="2:17" x14ac:dyDescent="0.2">
      <c r="B821" s="39" t="s">
        <v>42</v>
      </c>
      <c r="D821" s="42">
        <f>_xll.qlCalendarAdvance(Calendar,$D820,B821,"f",FALSE)</f>
        <v>45195</v>
      </c>
      <c r="E821" s="177">
        <f>_xll.qlInterestRateIndexValueDate(IndexON,D821)</f>
        <v>45195</v>
      </c>
      <c r="F821" s="193">
        <f>IFERROR(_xll.qlIndexFixing(IndexON,D821,TRUE,_xll.ohTrigger(RecalcTrigger,TriggerON)),NA())</f>
        <v>1.5659653188011546E-2</v>
      </c>
      <c r="H821" s="42">
        <f>_xll.qlCalendarAdvance(Calendar,$H820,B821,"f",FALSE)</f>
        <v>45195</v>
      </c>
      <c r="I821" s="177">
        <f>_xll.qlInterestRateIndexValueDate(Index1M,$H821)</f>
        <v>45197</v>
      </c>
      <c r="J821" s="182">
        <f>IFERROR(_xll.qlIndexFixing(Index1M,$H821,TRUE,_xll.ohTrigger(RecalcTrigger,Trigger1M)),NA())</f>
        <v>1.5686683816716895E-2</v>
      </c>
      <c r="K821" s="44">
        <f>IFERROR(_xll.qlIndexFixing(Index3M,H821,TRUE,_xll.ohTrigger(RecalcTrigger,Trigger3M)),NA())</f>
        <v>1.6904707806885026E-2</v>
      </c>
      <c r="L821" s="44">
        <f>IFERROR(_xll.qlIndexFixing(Index6M,$H821,TRUE,_xll.ohTrigger(RecalcTrigger,Trigger6M)),NA())</f>
        <v>1.812073876603985E-2</v>
      </c>
      <c r="M821" s="183">
        <f>IFERROR(_xll.qlIndexFixing(Index1Y,$H821,TRUE,_xll.ohTrigger(RecalcTrigger,Trigger1Y)),NA())</f>
        <v>1.9480633432005307E-2</v>
      </c>
      <c r="N821" s="182">
        <f>IFERROR(_xll.qlIndexFixing(ONIndex1M,I821,TRUE,_xll.ohTrigger(RecalcTrigger,Trigger1M)),NA())</f>
        <v>1.5596674006381761E-2</v>
      </c>
      <c r="O821" s="44">
        <f>IFERROR(_xll.qlIndexFixing(ONIndex3M,I821,TRUE,_xll.ohTrigger(RecalcTrigger,Trigger3M)),NA())</f>
        <v>1.6608952638899055E-2</v>
      </c>
      <c r="P821" s="44">
        <f>IFERROR(_xll.qlIndexFixing(ONIndex6M,I821,TRUE,_xll.ohTrigger(RecalcTrigger,Trigger6M)),NA())</f>
        <v>1.7561482187016253E-2</v>
      </c>
      <c r="Q821" s="183">
        <f>IFERROR(_xll.qlIndexFixing(ONIndex1Y,I821,TRUE,_xll.ohTrigger(RecalcTrigger,Trigger1Y)),NA())</f>
        <v>1.8449124487318613E-2</v>
      </c>
    </row>
    <row r="822" spans="2:17" x14ac:dyDescent="0.2">
      <c r="B822" s="39" t="s">
        <v>42</v>
      </c>
      <c r="D822" s="42">
        <f>_xll.qlCalendarAdvance(Calendar,$D821,B822,"f",FALSE)</f>
        <v>45202</v>
      </c>
      <c r="E822" s="177">
        <f>_xll.qlInterestRateIndexValueDate(IndexON,D822)</f>
        <v>45202</v>
      </c>
      <c r="F822" s="193">
        <f>IFERROR(_xll.qlIndexFixing(IndexON,D822,TRUE,_xll.ohTrigger(RecalcTrigger,TriggerON)),NA())</f>
        <v>1.5704454398512979E-2</v>
      </c>
      <c r="H822" s="42">
        <f>_xll.qlCalendarAdvance(Calendar,$H821,B822,"f",FALSE)</f>
        <v>45202</v>
      </c>
      <c r="I822" s="177">
        <f>_xll.qlInterestRateIndexValueDate(Index1M,$H822)</f>
        <v>45204</v>
      </c>
      <c r="J822" s="182">
        <f>IFERROR(_xll.qlIndexFixing(Index1M,$H822,TRUE,_xll.ohTrigger(RecalcTrigger,Trigger1M)),NA())</f>
        <v>1.5735042122044518E-2</v>
      </c>
      <c r="K822" s="44">
        <f>IFERROR(_xll.qlIndexFixing(Index3M,H822,TRUE,_xll.ohTrigger(RecalcTrigger,Trigger3M)),NA())</f>
        <v>1.6952742859836476E-2</v>
      </c>
      <c r="L822" s="44">
        <f>IFERROR(_xll.qlIndexFixing(Index6M,$H822,TRUE,_xll.ohTrigger(RecalcTrigger,Trigger6M)),NA())</f>
        <v>1.8161642504794104E-2</v>
      </c>
      <c r="M822" s="183">
        <f>IFERROR(_xll.qlIndexFixing(Index1Y,$H822,TRUE,_xll.ohTrigger(RecalcTrigger,Trigger1Y)),NA())</f>
        <v>1.951062178420743E-2</v>
      </c>
      <c r="N822" s="182">
        <f>IFERROR(_xll.qlIndexFixing(ONIndex1M,I822,TRUE,_xll.ohTrigger(RecalcTrigger,Trigger1M)),NA())</f>
        <v>1.5645075713184298E-2</v>
      </c>
      <c r="O822" s="44">
        <f>IFERROR(_xll.qlIndexFixing(ONIndex3M,I822,TRUE,_xll.ohTrigger(RecalcTrigger,Trigger3M)),NA())</f>
        <v>1.6653536743067576E-2</v>
      </c>
      <c r="P822" s="44">
        <f>IFERROR(_xll.qlIndexFixing(ONIndex6M,I822,TRUE,_xll.ohTrigger(RecalcTrigger,Trigger6M)),NA())</f>
        <v>1.760176265437785E-2</v>
      </c>
      <c r="Q822" s="183">
        <f>IFERROR(_xll.qlIndexFixing(ONIndex1Y,I822,TRUE,_xll.ohTrigger(RecalcTrigger,Trigger1Y)),NA())</f>
        <v>1.8487294702627111E-2</v>
      </c>
    </row>
    <row r="823" spans="2:17" x14ac:dyDescent="0.2">
      <c r="B823" s="39" t="s">
        <v>42</v>
      </c>
      <c r="D823" s="42">
        <f>_xll.qlCalendarAdvance(Calendar,$D822,B823,"f",FALSE)</f>
        <v>45209</v>
      </c>
      <c r="E823" s="177">
        <f>_xll.qlInterestRateIndexValueDate(IndexON,D823)</f>
        <v>45209</v>
      </c>
      <c r="F823" s="193">
        <f>IFERROR(_xll.qlIndexFixing(IndexON,D823,TRUE,_xll.ohTrigger(RecalcTrigger,TriggerON)),NA())</f>
        <v>1.5749190161287174E-2</v>
      </c>
      <c r="H823" s="42">
        <f>_xll.qlCalendarAdvance(Calendar,$H822,B823,"f",FALSE)</f>
        <v>45209</v>
      </c>
      <c r="I823" s="177">
        <f>_xll.qlInterestRateIndexValueDate(Index1M,$H823)</f>
        <v>45211</v>
      </c>
      <c r="J823" s="182">
        <f>IFERROR(_xll.qlIndexFixing(Index1M,$H823,TRUE,_xll.ohTrigger(RecalcTrigger,Trigger1M)),NA())</f>
        <v>1.5783334160030527E-2</v>
      </c>
      <c r="K823" s="44">
        <f>IFERROR(_xll.qlIndexFixing(Index3M,H823,TRUE,_xll.ohTrigger(RecalcTrigger,Trigger3M)),NA())</f>
        <v>1.6997118872364558E-2</v>
      </c>
      <c r="L823" s="44">
        <f>IFERROR(_xll.qlIndexFixing(Index6M,$H823,TRUE,_xll.ohTrigger(RecalcTrigger,Trigger6M)),NA())</f>
        <v>1.8199202207590363E-2</v>
      </c>
      <c r="M823" s="183">
        <f>IFERROR(_xll.qlIndexFixing(Index1Y,$H823,TRUE,_xll.ohTrigger(RecalcTrigger,Trigger1Y)),NA())</f>
        <v>1.9540227453107548E-2</v>
      </c>
      <c r="N823" s="182">
        <f>IFERROR(_xll.qlIndexFixing(ONIndex1M,I823,TRUE,_xll.ohTrigger(RecalcTrigger,Trigger1M)),NA())</f>
        <v>1.5693411439885452E-2</v>
      </c>
      <c r="O823" s="44">
        <f>IFERROR(_xll.qlIndexFixing(ONIndex3M,I823,TRUE,_xll.ohTrigger(RecalcTrigger,Trigger3M)),NA())</f>
        <v>1.6698073555385662E-2</v>
      </c>
      <c r="P823" s="44">
        <f>IFERROR(_xll.qlIndexFixing(ONIndex6M,I823,TRUE,_xll.ohTrigger(RecalcTrigger,Trigger6M)),NA())</f>
        <v>1.7641856713170867E-2</v>
      </c>
      <c r="Q823" s="183">
        <f>IFERROR(_xll.qlIndexFixing(ONIndex1Y,I823,TRUE,_xll.ohTrigger(RecalcTrigger,Trigger1Y)),NA())</f>
        <v>1.8525209426467626E-2</v>
      </c>
    </row>
    <row r="824" spans="2:17" x14ac:dyDescent="0.2">
      <c r="B824" s="39" t="s">
        <v>42</v>
      </c>
      <c r="D824" s="42">
        <f>_xll.qlCalendarAdvance(Calendar,$D823,B824,"f",FALSE)</f>
        <v>45216</v>
      </c>
      <c r="E824" s="177">
        <f>_xll.qlInterestRateIndexValueDate(IndexON,D824)</f>
        <v>45216</v>
      </c>
      <c r="F824" s="193">
        <f>IFERROR(_xll.qlIndexFixing(IndexON,D824,TRUE,_xll.ohTrigger(RecalcTrigger,TriggerON)),NA())</f>
        <v>1.5793860533328541E-2</v>
      </c>
      <c r="H824" s="42">
        <f>_xll.qlCalendarAdvance(Calendar,$H823,B824,"f",FALSE)</f>
        <v>45216</v>
      </c>
      <c r="I824" s="177">
        <f>_xll.qlInterestRateIndexValueDate(Index1M,$H824)</f>
        <v>45218</v>
      </c>
      <c r="J824" s="182">
        <f>IFERROR(_xll.qlIndexFixing(Index1M,$H824,TRUE,_xll.ohTrigger(RecalcTrigger,Trigger1M)),NA())</f>
        <v>1.5831559687159713E-2</v>
      </c>
      <c r="K824" s="44">
        <f>IFERROR(_xll.qlIndexFixing(Index3M,H824,TRUE,_xll.ohTrigger(RecalcTrigger,Trigger3M)),NA())</f>
        <v>1.7041381956767528E-2</v>
      </c>
      <c r="L824" s="44">
        <f>IFERROR(_xll.qlIndexFixing(Index6M,$H824,TRUE,_xll.ohTrigger(RecalcTrigger,Trigger6M)),NA())</f>
        <v>1.8236499707253974E-2</v>
      </c>
      <c r="M824" s="183">
        <f>IFERROR(_xll.qlIndexFixing(Index1Y,$H824,TRUE,_xll.ohTrigger(RecalcTrigger,Trigger1Y)),NA())</f>
        <v>1.9569446498086094E-2</v>
      </c>
      <c r="N824" s="182">
        <f>IFERROR(_xll.qlIndexFixing(ONIndex1M,I824,TRUE,_xll.ohTrigger(RecalcTrigger,Trigger1M)),NA())</f>
        <v>1.5741680944199032E-2</v>
      </c>
      <c r="O824" s="44">
        <f>IFERROR(_xll.qlIndexFixing(ONIndex3M,I824,TRUE,_xll.ohTrigger(RecalcTrigger,Trigger3M)),NA())</f>
        <v>1.6742563241241015E-2</v>
      </c>
      <c r="P824" s="44">
        <f>IFERROR(_xll.qlIndexFixing(ONIndex6M,I824,TRUE,_xll.ohTrigger(RecalcTrigger,Trigger6M)),NA())</f>
        <v>1.7681763409838069E-2</v>
      </c>
      <c r="Q824" s="183">
        <f>IFERROR(_xll.qlIndexFixing(ONIndex1Y,I824,TRUE,_xll.ohTrigger(RecalcTrigger,Trigger1Y)),NA())</f>
        <v>1.8562867092573043E-2</v>
      </c>
    </row>
    <row r="825" spans="2:17" x14ac:dyDescent="0.2">
      <c r="B825" s="39" t="s">
        <v>42</v>
      </c>
      <c r="D825" s="42">
        <f>_xll.qlCalendarAdvance(Calendar,$D824,B825,"f",FALSE)</f>
        <v>45223</v>
      </c>
      <c r="E825" s="177">
        <f>_xll.qlInterestRateIndexValueDate(IndexON,D825)</f>
        <v>45223</v>
      </c>
      <c r="F825" s="193">
        <f>IFERROR(_xll.qlIndexFixing(IndexON,D825,TRUE,_xll.ohTrigger(RecalcTrigger,TriggerON)),NA())</f>
        <v>1.5838465571551552E-2</v>
      </c>
      <c r="H825" s="42">
        <f>_xll.qlCalendarAdvance(Calendar,$H824,B825,"f",FALSE)</f>
        <v>45223</v>
      </c>
      <c r="I825" s="177">
        <f>_xll.qlInterestRateIndexValueDate(Index1M,$H825)</f>
        <v>45225</v>
      </c>
      <c r="J825" s="182">
        <f>IFERROR(_xll.qlIndexFixing(Index1M,$H825,TRUE,_xll.ohTrigger(RecalcTrigger,Trigger1M)),NA())</f>
        <v>1.5879718459916869E-2</v>
      </c>
      <c r="K825" s="44">
        <f>IFERROR(_xll.qlIndexFixing(Index3M,H825,TRUE,_xll.ohTrigger(RecalcTrigger,Trigger3M)),NA())</f>
        <v>1.7085510519699143E-2</v>
      </c>
      <c r="L825" s="44">
        <f>IFERROR(_xll.qlIndexFixing(Index6M,$H825,TRUE,_xll.ohTrigger(RecalcTrigger,Trigger6M)),NA())</f>
        <v>1.8273529902631338E-2</v>
      </c>
      <c r="M825" s="183">
        <f>IFERROR(_xll.qlIndexFixing(Index1Y,$H825,TRUE,_xll.ohTrigger(RecalcTrigger,Trigger1Y)),NA())</f>
        <v>1.9598274962742426E-2</v>
      </c>
      <c r="N825" s="182">
        <f>IFERROR(_xll.qlIndexFixing(ONIndex1M,I825,TRUE,_xll.ohTrigger(RecalcTrigger,Trigger1M)),NA())</f>
        <v>1.5789883983678976E-2</v>
      </c>
      <c r="O825" s="44">
        <f>IFERROR(_xll.qlIndexFixing(ONIndex3M,I825,TRUE,_xll.ohTrigger(RecalcTrigger,Trigger3M)),NA())</f>
        <v>1.6787005966261148E-2</v>
      </c>
      <c r="P825" s="44">
        <f>IFERROR(_xll.qlIndexFixing(ONIndex6M,I825,TRUE,_xll.ohTrigger(RecalcTrigger,Trigger6M)),NA())</f>
        <v>1.772148179050248E-2</v>
      </c>
      <c r="Q825" s="183">
        <f>IFERROR(_xll.qlIndexFixing(ONIndex1Y,I825,TRUE,_xll.ohTrigger(RecalcTrigger,Trigger1Y)),NA())</f>
        <v>1.8600266134756183E-2</v>
      </c>
    </row>
    <row r="826" spans="2:17" x14ac:dyDescent="0.2">
      <c r="B826" s="39" t="s">
        <v>42</v>
      </c>
      <c r="D826" s="42">
        <f>_xll.qlCalendarAdvance(Calendar,$D825,B826,"f",FALSE)</f>
        <v>45230</v>
      </c>
      <c r="E826" s="177">
        <f>_xll.qlInterestRateIndexValueDate(IndexON,D826)</f>
        <v>45230</v>
      </c>
      <c r="F826" s="193">
        <f>IFERROR(_xll.qlIndexFixing(IndexON,D826,TRUE,_xll.ohTrigger(RecalcTrigger,TriggerON)),NA())</f>
        <v>1.5883005333030553E-2</v>
      </c>
      <c r="H826" s="42">
        <f>_xll.qlCalendarAdvance(Calendar,$H825,B826,"f",FALSE)</f>
        <v>45230</v>
      </c>
      <c r="I826" s="177">
        <f>_xll.qlInterestRateIndexValueDate(Index1M,$H826)</f>
        <v>45232</v>
      </c>
      <c r="J826" s="182">
        <f>IFERROR(_xll.qlIndexFixing(Index1M,$H826,TRUE,_xll.ohTrigger(RecalcTrigger,Trigger1M)),NA())</f>
        <v>1.592781023478429E-2</v>
      </c>
      <c r="K826" s="44">
        <f>IFERROR(_xll.qlIndexFixing(Index3M,H826,TRUE,_xll.ohTrigger(RecalcTrigger,Trigger3M)),NA())</f>
        <v>1.712948276541159E-2</v>
      </c>
      <c r="L826" s="44">
        <f>IFERROR(_xll.qlIndexFixing(Index6M,$H826,TRUE,_xll.ohTrigger(RecalcTrigger,Trigger6M)),NA())</f>
        <v>1.8307295925452344E-2</v>
      </c>
      <c r="M826" s="183">
        <f>IFERROR(_xll.qlIndexFixing(Index1Y,$H826,TRUE,_xll.ohTrigger(RecalcTrigger,Trigger1Y)),NA())</f>
        <v>1.9626708874906775E-2</v>
      </c>
      <c r="N826" s="182">
        <f>IFERROR(_xll.qlIndexFixing(ONIndex1M,I826,TRUE,_xll.ohTrigger(RecalcTrigger,Trigger1M)),NA())</f>
        <v>1.5838020316039092E-2</v>
      </c>
      <c r="O826" s="44">
        <f>IFERROR(_xll.qlIndexFixing(ONIndex3M,I826,TRUE,_xll.ohTrigger(RecalcTrigger,Trigger3M)),NA())</f>
        <v>1.6831401895833764E-2</v>
      </c>
      <c r="P826" s="44">
        <f>IFERROR(_xll.qlIndexFixing(ONIndex6M,I826,TRUE,_xll.ohTrigger(RecalcTrigger,Trigger6M)),NA())</f>
        <v>1.7761010902006547E-2</v>
      </c>
      <c r="Q826" s="183">
        <f>IFERROR(_xll.qlIndexFixing(ONIndex1Y,I826,TRUE,_xll.ohTrigger(RecalcTrigger,Trigger1Y)),NA())</f>
        <v>1.8637404987069672E-2</v>
      </c>
    </row>
    <row r="827" spans="2:17" x14ac:dyDescent="0.2">
      <c r="B827" s="39" t="s">
        <v>42</v>
      </c>
      <c r="D827" s="42">
        <f>_xll.qlCalendarAdvance(Calendar,$D826,B827,"f",FALSE)</f>
        <v>45237</v>
      </c>
      <c r="E827" s="177">
        <f>_xll.qlInterestRateIndexValueDate(IndexON,D827)</f>
        <v>45237</v>
      </c>
      <c r="F827" s="193">
        <f>IFERROR(_xll.qlIndexFixing(IndexON,D827,TRUE,_xll.ohTrigger(RecalcTrigger,TriggerON)),NA())</f>
        <v>1.5927479874520145E-2</v>
      </c>
      <c r="H827" s="42">
        <f>_xll.qlCalendarAdvance(Calendar,$H826,B827,"f",FALSE)</f>
        <v>45237</v>
      </c>
      <c r="I827" s="177">
        <f>_xll.qlInterestRateIndexValueDate(Index1M,$H827)</f>
        <v>45239</v>
      </c>
      <c r="J827" s="182">
        <f>IFERROR(_xll.qlIndexFixing(Index1M,$H827,TRUE,_xll.ohTrigger(RecalcTrigger,Trigger1M)),NA())</f>
        <v>1.5975834768236774E-2</v>
      </c>
      <c r="K827" s="44">
        <f>IFERROR(_xll.qlIndexFixing(Index3M,H827,TRUE,_xll.ohTrigger(RecalcTrigger,Trigger3M)),NA())</f>
        <v>1.7173276695749393E-2</v>
      </c>
      <c r="L827" s="44">
        <f>IFERROR(_xll.qlIndexFixing(Index6M,$H827,TRUE,_xll.ohTrigger(RecalcTrigger,Trigger6M)),NA())</f>
        <v>1.8343796003549896E-2</v>
      </c>
      <c r="M827" s="183">
        <f>IFERROR(_xll.qlIndexFixing(Index1Y,$H827,TRUE,_xll.ohTrigger(RecalcTrigger,Trigger1Y)),NA())</f>
        <v>1.965474424665415E-2</v>
      </c>
      <c r="N827" s="182">
        <f>IFERROR(_xll.qlIndexFixing(ONIndex1M,I827,TRUE,_xll.ohTrigger(RecalcTrigger,Trigger1M)),NA())</f>
        <v>1.5886089698913253E-2</v>
      </c>
      <c r="O827" s="44">
        <f>IFERROR(_xll.qlIndexFixing(ONIndex3M,I827,TRUE,_xll.ohTrigger(RecalcTrigger,Trigger3M)),NA())</f>
        <v>1.6875751195666311E-2</v>
      </c>
      <c r="P827" s="44">
        <f>IFERROR(_xll.qlIndexFixing(ONIndex6M,I827,TRUE,_xll.ohTrigger(RecalcTrigger,Trigger6M)),NA())</f>
        <v>1.7800349790473291E-2</v>
      </c>
      <c r="Q827" s="183">
        <f>IFERROR(_xll.qlIndexFixing(ONIndex1Y,I827,TRUE,_xll.ohTrigger(RecalcTrigger,Trigger1Y)),NA())</f>
        <v>1.8674282083246396E-2</v>
      </c>
    </row>
    <row r="828" spans="2:17" x14ac:dyDescent="0.2">
      <c r="B828" s="39" t="s">
        <v>42</v>
      </c>
      <c r="D828" s="42">
        <f>_xll.qlCalendarAdvance(Calendar,$D827,B828,"f",FALSE)</f>
        <v>45244</v>
      </c>
      <c r="E828" s="177">
        <f>_xll.qlInterestRateIndexValueDate(IndexON,D828)</f>
        <v>45244</v>
      </c>
      <c r="F828" s="193">
        <f>IFERROR(_xll.qlIndexFixing(IndexON,D828,TRUE,_xll.ohTrigger(RecalcTrigger,TriggerON)),NA())</f>
        <v>1.5971889253254545E-2</v>
      </c>
      <c r="H828" s="42">
        <f>_xll.qlCalendarAdvance(Calendar,$H827,B828,"f",FALSE)</f>
        <v>45244</v>
      </c>
      <c r="I828" s="177">
        <f>_xll.qlInterestRateIndexValueDate(Index1M,$H828)</f>
        <v>45246</v>
      </c>
      <c r="J828" s="182">
        <f>IFERROR(_xll.qlIndexFixing(Index1M,$H828,TRUE,_xll.ohTrigger(RecalcTrigger,Trigger1M)),NA())</f>
        <v>1.6023791816749122E-2</v>
      </c>
      <c r="K828" s="44">
        <f>IFERROR(_xll.qlIndexFixing(Index3M,H828,TRUE,_xll.ohTrigger(RecalcTrigger,Trigger3M)),NA())</f>
        <v>1.7216870110153777E-2</v>
      </c>
      <c r="L828" s="44">
        <f>IFERROR(_xll.qlIndexFixing(Index6M,$H828,TRUE,_xll.ohTrigger(RecalcTrigger,Trigger6M)),NA())</f>
        <v>1.8380013525894145E-2</v>
      </c>
      <c r="M828" s="183">
        <f>IFERROR(_xll.qlIndexFixing(Index1Y,$H828,TRUE,_xll.ohTrigger(RecalcTrigger,Trigger1Y)),NA())</f>
        <v>1.9682377074317806E-2</v>
      </c>
      <c r="N828" s="182">
        <f>IFERROR(_xll.qlIndexFixing(ONIndex1M,I828,TRUE,_xll.ohTrigger(RecalcTrigger,Trigger1M)),NA())</f>
        <v>1.5934091890015267E-2</v>
      </c>
      <c r="O828" s="44">
        <f>IFERROR(_xll.qlIndexFixing(ONIndex3M,I828,TRUE,_xll.ohTrigger(RecalcTrigger,Trigger3M)),NA())</f>
        <v>1.6920054031226428E-2</v>
      </c>
      <c r="P828" s="44">
        <f>IFERROR(_xll.qlIndexFixing(ONIndex6M,I828,TRUE,_xll.ohTrigger(RecalcTrigger,Trigger6M)),NA())</f>
        <v>1.7839497502505353E-2</v>
      </c>
      <c r="Q828" s="183">
        <f>IFERROR(_xll.qlIndexFixing(ONIndex1Y,I828,TRUE,_xll.ohTrigger(RecalcTrigger,Trigger1Y)),NA())</f>
        <v>1.8710895857179111E-2</v>
      </c>
    </row>
    <row r="829" spans="2:17" x14ac:dyDescent="0.2">
      <c r="B829" s="39" t="s">
        <v>42</v>
      </c>
      <c r="D829" s="42">
        <f>_xll.qlCalendarAdvance(Calendar,$D828,B829,"f",FALSE)</f>
        <v>45251</v>
      </c>
      <c r="E829" s="177">
        <f>_xll.qlInterestRateIndexValueDate(IndexON,D829)</f>
        <v>45251</v>
      </c>
      <c r="F829" s="193">
        <f>IFERROR(_xll.qlIndexFixing(IndexON,D829,TRUE,_xll.ohTrigger(RecalcTrigger,TriggerON)),NA())</f>
        <v>1.6016233526068291E-2</v>
      </c>
      <c r="H829" s="42">
        <f>_xll.qlCalendarAdvance(Calendar,$H828,B829,"f",FALSE)</f>
        <v>45251</v>
      </c>
      <c r="I829" s="177">
        <f>_xll.qlInterestRateIndexValueDate(Index1M,$H829)</f>
        <v>45253</v>
      </c>
      <c r="J829" s="182">
        <f>IFERROR(_xll.qlIndexFixing(Index1M,$H829,TRUE,_xll.ohTrigger(RecalcTrigger,Trigger1M)),NA())</f>
        <v>1.6079218272352695E-2</v>
      </c>
      <c r="K829" s="44">
        <f>IFERROR(_xll.qlIndexFixing(Index3M,H829,TRUE,_xll.ohTrigger(RecalcTrigger,Trigger3M)),NA())</f>
        <v>1.7260240605654828E-2</v>
      </c>
      <c r="L829" s="44">
        <f>IFERROR(_xll.qlIndexFixing(Index6M,$H829,TRUE,_xll.ohTrigger(RecalcTrigger,Trigger6M)),NA())</f>
        <v>1.8415943235778377E-2</v>
      </c>
      <c r="M829" s="183">
        <f>IFERROR(_xll.qlIndexFixing(Index1Y,$H829,TRUE,_xll.ohTrigger(RecalcTrigger,Trigger1Y)),NA())</f>
        <v>1.970960333850293E-2</v>
      </c>
      <c r="N829" s="182">
        <f>IFERROR(_xll.qlIndexFixing(ONIndex1M,I829,TRUE,_xll.ohTrigger(RecalcTrigger,Trigger1M)),NA())</f>
        <v>1.5982026646819136E-2</v>
      </c>
      <c r="O829" s="44">
        <f>IFERROR(_xll.qlIndexFixing(ONIndex3M,I829,TRUE,_xll.ohTrigger(RecalcTrigger,Trigger3M)),NA())</f>
        <v>1.6964310568061691E-2</v>
      </c>
      <c r="P829" s="44">
        <f>IFERROR(_xll.qlIndexFixing(ONIndex6M,I829,TRUE,_xll.ohTrigger(RecalcTrigger,Trigger6M)),NA())</f>
        <v>1.787845308430569E-2</v>
      </c>
      <c r="Q829" s="183">
        <f>IFERROR(_xll.qlIndexFixing(ONIndex1Y,I829,TRUE,_xll.ohTrigger(RecalcTrigger,Trigger1Y)),NA())</f>
        <v>1.8747244742600699E-2</v>
      </c>
    </row>
    <row r="830" spans="2:17" x14ac:dyDescent="0.2">
      <c r="B830" s="39" t="s">
        <v>42</v>
      </c>
      <c r="D830" s="42">
        <f>_xll.qlCalendarAdvance(Calendar,$D829,B830,"f",FALSE)</f>
        <v>45258</v>
      </c>
      <c r="E830" s="177">
        <f>_xll.qlInterestRateIndexValueDate(IndexON,D830)</f>
        <v>45258</v>
      </c>
      <c r="F830" s="193">
        <f>IFERROR(_xll.qlIndexFixing(IndexON,D830,TRUE,_xll.ohTrigger(RecalcTrigger,TriggerON)),NA())</f>
        <v>1.6060512749875855E-2</v>
      </c>
      <c r="H830" s="42">
        <f>_xll.qlCalendarAdvance(Calendar,$H829,B830,"f",FALSE)</f>
        <v>45258</v>
      </c>
      <c r="I830" s="177">
        <f>_xll.qlInterestRateIndexValueDate(Index1M,$H830)</f>
        <v>45260</v>
      </c>
      <c r="J830" s="182">
        <f>IFERROR(_xll.qlIndexFixing(Index1M,$H830,TRUE,_xll.ohTrigger(RecalcTrigger,Trigger1M)),NA())</f>
        <v>1.6108166284671283E-2</v>
      </c>
      <c r="K830" s="44">
        <f>IFERROR(_xll.qlIndexFixing(Index3M,H830,TRUE,_xll.ohTrigger(RecalcTrigger,Trigger3M)),NA())</f>
        <v>1.729992442194412E-2</v>
      </c>
      <c r="L830" s="44">
        <f>IFERROR(_xll.qlIndexFixing(Index6M,$H830,TRUE,_xll.ohTrigger(RecalcTrigger,Trigger6M)),NA())</f>
        <v>1.8454490370135163E-2</v>
      </c>
      <c r="M830" s="183">
        <f>IFERROR(_xll.qlIndexFixing(Index1Y,$H830,TRUE,_xll.ohTrigger(RecalcTrigger,Trigger1Y)),NA())</f>
        <v>1.9729879403077952E-2</v>
      </c>
      <c r="N830" s="182">
        <f>IFERROR(_xll.qlIndexFixing(ONIndex1M,I830,TRUE,_xll.ohTrigger(RecalcTrigger,Trigger1M)),NA())</f>
        <v>1.6029893727118605E-2</v>
      </c>
      <c r="O830" s="44">
        <f>IFERROR(_xll.qlIndexFixing(ONIndex3M,I830,TRUE,_xll.ohTrigger(RecalcTrigger,Trigger3M)),NA())</f>
        <v>1.700852097163974E-2</v>
      </c>
      <c r="P830" s="44">
        <f>IFERROR(_xll.qlIndexFixing(ONIndex6M,I830,TRUE,_xll.ohTrigger(RecalcTrigger,Trigger6M)),NA())</f>
        <v>1.7917215582556878E-2</v>
      </c>
      <c r="Q830" s="183">
        <f>IFERROR(_xll.qlIndexFixing(ONIndex1Y,I830,TRUE,_xll.ohTrigger(RecalcTrigger,Trigger1Y)),NA())</f>
        <v>1.8783327173403919E-2</v>
      </c>
    </row>
    <row r="831" spans="2:17" x14ac:dyDescent="0.2">
      <c r="B831" s="39" t="s">
        <v>42</v>
      </c>
      <c r="D831" s="42">
        <f>_xll.qlCalendarAdvance(Calendar,$D830,B831,"f",FALSE)</f>
        <v>45265</v>
      </c>
      <c r="E831" s="177">
        <f>_xll.qlInterestRateIndexValueDate(IndexON,D831)</f>
        <v>45265</v>
      </c>
      <c r="F831" s="193">
        <f>IFERROR(_xll.qlIndexFixing(IndexON,D831,TRUE,_xll.ohTrigger(RecalcTrigger,TriggerON)),NA())</f>
        <v>1.6104726981751583E-2</v>
      </c>
      <c r="H831" s="42">
        <f>_xll.qlCalendarAdvance(Calendar,$H830,B831,"f",FALSE)</f>
        <v>45265</v>
      </c>
      <c r="I831" s="177">
        <f>_xll.qlInterestRateIndexValueDate(Index1M,$H831)</f>
        <v>45267</v>
      </c>
      <c r="J831" s="182">
        <f>IFERROR(_xll.qlIndexFixing(Index1M,$H831,TRUE,_xll.ohTrigger(RecalcTrigger,Trigger1M)),NA())</f>
        <v>1.6167002645040285E-2</v>
      </c>
      <c r="K831" s="44">
        <f>IFERROR(_xll.qlIndexFixing(Index3M,H831,TRUE,_xll.ohTrigger(RecalcTrigger,Trigger3M)),NA())</f>
        <v>1.7342802351753922E-2</v>
      </c>
      <c r="L831" s="44">
        <f>IFERROR(_xll.qlIndexFixing(Index6M,$H831,TRUE,_xll.ohTrigger(RecalcTrigger,Trigger6M)),NA())</f>
        <v>1.8489807691899524E-2</v>
      </c>
      <c r="M831" s="183">
        <f>IFERROR(_xll.qlIndexFixing(Index1Y,$H831,TRUE,_xll.ohTrigger(RecalcTrigger,Trigger1Y)),NA())</f>
        <v>1.9762820020303527E-2</v>
      </c>
      <c r="N831" s="182">
        <f>IFERROR(_xll.qlIndexFixing(ONIndex1M,I831,TRUE,_xll.ohTrigger(RecalcTrigger,Trigger1M)),NA())</f>
        <v>1.607769288846761E-2</v>
      </c>
      <c r="O831" s="44">
        <f>IFERROR(_xll.qlIndexFixing(ONIndex3M,I831,TRUE,_xll.ohTrigger(RecalcTrigger,Trigger3M)),NA())</f>
        <v>1.7052685407588086E-2</v>
      </c>
      <c r="P831" s="44">
        <f>IFERROR(_xll.qlIndexFixing(ONIndex6M,I831,TRUE,_xll.ohTrigger(RecalcTrigger,Trigger6M)),NA())</f>
        <v>1.7955784043461875E-2</v>
      </c>
      <c r="Q831" s="183">
        <f>IFERROR(_xll.qlIndexFixing(ONIndex1Y,I831,TRUE,_xll.ohTrigger(RecalcTrigger,Trigger1Y)),NA())</f>
        <v>1.8819141583481525E-2</v>
      </c>
    </row>
    <row r="832" spans="2:17" x14ac:dyDescent="0.2">
      <c r="B832" s="39" t="s">
        <v>42</v>
      </c>
      <c r="D832" s="42">
        <f>_xll.qlCalendarAdvance(Calendar,$D831,B832,"f",FALSE)</f>
        <v>45272</v>
      </c>
      <c r="E832" s="177">
        <f>_xll.qlInterestRateIndexValueDate(IndexON,D832)</f>
        <v>45272</v>
      </c>
      <c r="F832" s="193">
        <f>IFERROR(_xll.qlIndexFixing(IndexON,D832,TRUE,_xll.ohTrigger(RecalcTrigger,TriggerON)),NA())</f>
        <v>1.6148876278689883E-2</v>
      </c>
      <c r="H832" s="42">
        <f>_xll.qlCalendarAdvance(Calendar,$H831,B832,"f",FALSE)</f>
        <v>45272</v>
      </c>
      <c r="I832" s="177">
        <f>_xll.qlInterestRateIndexValueDate(Index1M,$H832)</f>
        <v>45274</v>
      </c>
      <c r="J832" s="182">
        <f>IFERROR(_xll.qlIndexFixing(Index1M,$H832,TRUE,_xll.ohTrigger(RecalcTrigger,Trigger1M)),NA())</f>
        <v>1.6214260914895195E-2</v>
      </c>
      <c r="K832" s="44">
        <f>IFERROR(_xll.qlIndexFixing(Index3M,H832,TRUE,_xll.ohTrigger(RecalcTrigger,Trigger3M)),NA())</f>
        <v>1.738538958367335E-2</v>
      </c>
      <c r="L832" s="44">
        <f>IFERROR(_xll.qlIndexFixing(Index6M,$H832,TRUE,_xll.ohTrigger(RecalcTrigger,Trigger6M)),NA())</f>
        <v>1.8524821039554176E-2</v>
      </c>
      <c r="M832" s="183">
        <f>IFERROR(_xll.qlIndexFixing(Index1Y,$H832,TRUE,_xll.ohTrigger(RecalcTrigger,Trigger1Y)),NA())</f>
        <v>1.9788802320616954E-2</v>
      </c>
      <c r="N832" s="182">
        <f>IFERROR(_xll.qlIndexFixing(ONIndex1M,I832,TRUE,_xll.ohTrigger(RecalcTrigger,Trigger1M)),NA())</f>
        <v>1.6125423888579959E-2</v>
      </c>
      <c r="O832" s="44">
        <f>IFERROR(_xll.qlIndexFixing(ONIndex3M,I832,TRUE,_xll.ohTrigger(RecalcTrigger,Trigger3M)),NA())</f>
        <v>1.7096804041454305E-2</v>
      </c>
      <c r="P832" s="44">
        <f>IFERROR(_xll.qlIndexFixing(ONIndex6M,I832,TRUE,_xll.ohTrigger(RecalcTrigger,Trigger6M)),NA())</f>
        <v>1.7994157513463449E-2</v>
      </c>
      <c r="Q832" s="183">
        <f>IFERROR(_xll.qlIndexFixing(ONIndex1Y,I832,TRUE,_xll.ohTrigger(RecalcTrigger,Trigger1Y)),NA())</f>
        <v>1.8854686406646337E-2</v>
      </c>
    </row>
    <row r="833" spans="2:17" x14ac:dyDescent="0.2">
      <c r="B833" s="39" t="s">
        <v>42</v>
      </c>
      <c r="D833" s="42">
        <f>_xll.qlCalendarAdvance(Calendar,$D832,B833,"f",FALSE)</f>
        <v>45279</v>
      </c>
      <c r="E833" s="177">
        <f>_xll.qlInterestRateIndexValueDate(IndexON,D833)</f>
        <v>45279</v>
      </c>
      <c r="F833" s="193">
        <f>IFERROR(_xll.qlIndexFixing(IndexON,D833,TRUE,_xll.ohTrigger(RecalcTrigger,TriggerON)),NA())</f>
        <v>1.6192960697445358E-2</v>
      </c>
      <c r="H833" s="42">
        <f>_xll.qlCalendarAdvance(Calendar,$H832,B833,"f",FALSE)</f>
        <v>45279</v>
      </c>
      <c r="I833" s="177">
        <f>_xll.qlInterestRateIndexValueDate(Index1M,$H833)</f>
        <v>45281</v>
      </c>
      <c r="J833" s="182">
        <f>IFERROR(_xll.qlIndexFixing(Index1M,$H833,TRUE,_xll.ohTrigger(RecalcTrigger,Trigger1M)),NA())</f>
        <v>1.6261128116897006E-2</v>
      </c>
      <c r="K833" s="44">
        <f>IFERROR(_xll.qlIndexFixing(Index3M,H833,TRUE,_xll.ohTrigger(RecalcTrigger,Trigger3M)),NA())</f>
        <v>1.7427662678682006E-2</v>
      </c>
      <c r="L833" s="44">
        <f>IFERROR(_xll.qlIndexFixing(Index6M,$H833,TRUE,_xll.ohTrigger(RecalcTrigger,Trigger6M)),NA())</f>
        <v>1.8559525037214031E-2</v>
      </c>
      <c r="M833" s="183">
        <f>IFERROR(_xll.qlIndexFixing(Index1Y,$H833,TRUE,_xll.ohTrigger(RecalcTrigger,Trigger1Y)),NA())</f>
        <v>1.9814361822877727E-2</v>
      </c>
      <c r="N833" s="182">
        <f>IFERROR(_xll.qlIndexFixing(ONIndex1M,I833,TRUE,_xll.ohTrigger(RecalcTrigger,Trigger1M)),NA())</f>
        <v>1.6186516291316622E-2</v>
      </c>
      <c r="O833" s="44">
        <f>IFERROR(_xll.qlIndexFixing(ONIndex3M,I833,TRUE,_xll.ohTrigger(RecalcTrigger,Trigger3M)),NA())</f>
        <v>1.7153341774669428E-2</v>
      </c>
      <c r="P833" s="44">
        <f>IFERROR(_xll.qlIndexFixing(ONIndex6M,I833,TRUE,_xll.ohTrigger(RecalcTrigger,Trigger6M)),NA())</f>
        <v>1.8043166862842241E-2</v>
      </c>
      <c r="Q833" s="183">
        <f>IFERROR(_xll.qlIndexFixing(ONIndex1Y,I833,TRUE,_xll.ohTrigger(RecalcTrigger,Trigger1Y)),NA())</f>
        <v>1.8899951494084632E-2</v>
      </c>
    </row>
    <row r="834" spans="2:17" x14ac:dyDescent="0.2">
      <c r="B834" s="39" t="s">
        <v>42</v>
      </c>
      <c r="D834" s="42">
        <f>_xll.qlCalendarAdvance(Calendar,$D833,B834,"f",FALSE)</f>
        <v>45287</v>
      </c>
      <c r="E834" s="177">
        <f>_xll.qlInterestRateIndexValueDate(IndexON,D834)</f>
        <v>45287</v>
      </c>
      <c r="F834" s="193">
        <f>IFERROR(_xll.qlIndexFixing(IndexON,D834,TRUE,_xll.ohTrigger(RecalcTrigger,TriggerON)),NA())</f>
        <v>1.6243129515824961E-2</v>
      </c>
      <c r="H834" s="42">
        <f>_xll.qlCalendarAdvance(Calendar,$H833,B834,"f",FALSE)</f>
        <v>45287</v>
      </c>
      <c r="I834" s="177">
        <f>_xll.qlInterestRateIndexValueDate(Index1M,$H834)</f>
        <v>45289</v>
      </c>
      <c r="J834" s="182">
        <f>IFERROR(_xll.qlIndexFixing(Index1M,$H834,TRUE,_xll.ohTrigger(RecalcTrigger,Trigger1M)),NA())</f>
        <v>1.6317748509715457E-2</v>
      </c>
      <c r="K834" s="44">
        <f>IFERROR(_xll.qlIndexFixing(Index3M,H834,TRUE,_xll.ohTrigger(RecalcTrigger,Trigger3M)),NA())</f>
        <v>1.7472213262546887E-2</v>
      </c>
      <c r="L834" s="44">
        <f>IFERROR(_xll.qlIndexFixing(Index6M,$H834,TRUE,_xll.ohTrigger(RecalcTrigger,Trigger6M)),NA())</f>
        <v>1.8595978886785044E-2</v>
      </c>
      <c r="M834" s="183">
        <f>IFERROR(_xll.qlIndexFixing(Index1Y,$H834,TRUE,_xll.ohTrigger(RecalcTrigger,Trigger1Y)),NA())</f>
        <v>1.9843052661437016E-2</v>
      </c>
      <c r="N834" s="182">
        <f>IFERROR(_xll.qlIndexFixing(ONIndex1M,I834,TRUE,_xll.ohTrigger(RecalcTrigger,Trigger1M)),NA())</f>
        <v>1.6233507851959317E-2</v>
      </c>
      <c r="O834" s="44">
        <f>IFERROR(_xll.qlIndexFixing(ONIndex3M,I834,TRUE,_xll.ohTrigger(RecalcTrigger,Trigger3M)),NA())</f>
        <v>1.7196960536551842E-2</v>
      </c>
      <c r="P834" s="44">
        <f>IFERROR(_xll.qlIndexFixing(ONIndex6M,I834,TRUE,_xll.ohTrigger(RecalcTrigger,Trigger6M)),NA())</f>
        <v>1.8080958501140998E-2</v>
      </c>
      <c r="Q834" s="183">
        <f>IFERROR(_xll.qlIndexFixing(ONIndex1Y,I834,TRUE,_xll.ohTrigger(RecalcTrigger,Trigger1Y)),NA())</f>
        <v>1.8934752194565974E-2</v>
      </c>
    </row>
    <row r="835" spans="2:17" x14ac:dyDescent="0.2">
      <c r="B835" s="39" t="s">
        <v>42</v>
      </c>
      <c r="D835" s="42">
        <f>_xll.qlCalendarAdvance(Calendar,$D834,B835,"f",FALSE)</f>
        <v>45294</v>
      </c>
      <c r="E835" s="177">
        <f>_xll.qlInterestRateIndexValueDate(IndexON,D835)</f>
        <v>45294</v>
      </c>
      <c r="F835" s="193">
        <f>IFERROR(_xll.qlIndexFixing(IndexON,D835,TRUE,_xll.ohTrigger(RecalcTrigger,TriggerON)),NA())</f>
        <v>1.6286630103437005E-2</v>
      </c>
      <c r="H835" s="42">
        <f>_xll.qlCalendarAdvance(Calendar,$H834,B835,"f",FALSE)</f>
        <v>45294</v>
      </c>
      <c r="I835" s="177">
        <f>_xll.qlInterestRateIndexValueDate(Index1M,$H835)</f>
        <v>45296</v>
      </c>
      <c r="J835" s="182">
        <f>IFERROR(_xll.qlIndexFixing(Index1M,$H835,TRUE,_xll.ohTrigger(RecalcTrigger,Trigger1M)),NA())</f>
        <v>1.6356353154336263E-2</v>
      </c>
      <c r="K835" s="44">
        <f>IFERROR(_xll.qlIndexFixing(Index3M,H835,TRUE,_xll.ohTrigger(RecalcTrigger,Trigger3M)),NA())</f>
        <v>1.751711489097962E-2</v>
      </c>
      <c r="L835" s="44">
        <f>IFERROR(_xll.qlIndexFixing(Index6M,$H835,TRUE,_xll.ohTrigger(RecalcTrigger,Trigger6M)),NA())</f>
        <v>1.8630028228126642E-2</v>
      </c>
      <c r="M835" s="183">
        <f>IFERROR(_xll.qlIndexFixing(Index1Y,$H835,TRUE,_xll.ohTrigger(RecalcTrigger,Trigger1Y)),NA())</f>
        <v>1.9865685838507167E-2</v>
      </c>
      <c r="N835" s="182">
        <f>IFERROR(_xll.qlIndexFixing(ONIndex1M,I835,TRUE,_xll.ohTrigger(RecalcTrigger,Trigger1M)),NA())</f>
        <v>1.6273403279880583E-2</v>
      </c>
      <c r="O835" s="44">
        <f>IFERROR(_xll.qlIndexFixing(ONIndex3M,I835,TRUE,_xll.ohTrigger(RecalcTrigger,Trigger3M)),NA())</f>
        <v>1.7234089114364082E-2</v>
      </c>
      <c r="P835" s="44">
        <f>IFERROR(_xll.qlIndexFixing(ONIndex6M,I835,TRUE,_xll.ohTrigger(RecalcTrigger,Trigger6M)),NA())</f>
        <v>1.8113119027223235E-2</v>
      </c>
      <c r="Q835" s="183">
        <f>IFERROR(_xll.qlIndexFixing(ONIndex1Y,I835,TRUE,_xll.ohTrigger(RecalcTrigger,Trigger1Y)),NA())</f>
        <v>1.8964294029943929E-2</v>
      </c>
    </row>
    <row r="836" spans="2:17" x14ac:dyDescent="0.2">
      <c r="B836" s="39" t="s">
        <v>42</v>
      </c>
      <c r="D836" s="42">
        <f>_xll.qlCalendarAdvance(Calendar,$D835,B836,"f",FALSE)</f>
        <v>45301</v>
      </c>
      <c r="E836" s="177">
        <f>_xll.qlInterestRateIndexValueDate(IndexON,D836)</f>
        <v>45301</v>
      </c>
      <c r="F836" s="193">
        <f>IFERROR(_xll.qlIndexFixing(IndexON,D836,TRUE,_xll.ohTrigger(RecalcTrigger,TriggerON)),NA())</f>
        <v>1.6329750986701086E-2</v>
      </c>
      <c r="H836" s="42">
        <f>_xll.qlCalendarAdvance(Calendar,$H835,B836,"f",FALSE)</f>
        <v>45301</v>
      </c>
      <c r="I836" s="177">
        <f>_xll.qlInterestRateIndexValueDate(Index1M,$H836)</f>
        <v>45303</v>
      </c>
      <c r="J836" s="182">
        <f>IFERROR(_xll.qlIndexFixing(Index1M,$H836,TRUE,_xll.ohTrigger(RecalcTrigger,Trigger1M)),NA())</f>
        <v>1.6401735292009868E-2</v>
      </c>
      <c r="K836" s="44">
        <f>IFERROR(_xll.qlIndexFixing(Index3M,H836,TRUE,_xll.ohTrigger(RecalcTrigger,Trigger3M)),NA())</f>
        <v>1.7558321585602259E-2</v>
      </c>
      <c r="L836" s="44">
        <f>IFERROR(_xll.qlIndexFixing(Index6M,$H836,TRUE,_xll.ohTrigger(RecalcTrigger,Trigger6M)),NA())</f>
        <v>1.8663758951723747E-2</v>
      </c>
      <c r="M836" s="183">
        <f>IFERROR(_xll.qlIndexFixing(Index1Y,$H836,TRUE,_xll.ohTrigger(RecalcTrigger,Trigger1Y)),NA())</f>
        <v>1.988995935641805E-2</v>
      </c>
      <c r="N836" s="182">
        <f>IFERROR(_xll.qlIndexFixing(ONIndex1M,I836,TRUE,_xll.ohTrigger(RecalcTrigger,Trigger1M)),NA())</f>
        <v>1.6319497404317929E-2</v>
      </c>
      <c r="O836" s="44">
        <f>IFERROR(_xll.qlIndexFixing(ONIndex3M,I836,TRUE,_xll.ohTrigger(RecalcTrigger,Trigger3M)),NA())</f>
        <v>1.7277101515604798E-2</v>
      </c>
      <c r="P836" s="44">
        <f>IFERROR(_xll.qlIndexFixing(ONIndex6M,I836,TRUE,_xll.ohTrigger(RecalcTrigger,Trigger6M)),NA())</f>
        <v>1.8150366992175648E-2</v>
      </c>
      <c r="Q836" s="183">
        <f>IFERROR(_xll.qlIndexFixing(ONIndex1Y,I836,TRUE,_xll.ohTrigger(RecalcTrigger,Trigger1Y)),NA())</f>
        <v>1.8998422174734131E-2</v>
      </c>
    </row>
    <row r="837" spans="2:17" x14ac:dyDescent="0.2">
      <c r="B837" s="39" t="s">
        <v>42</v>
      </c>
      <c r="D837" s="42">
        <f>_xll.qlCalendarAdvance(Calendar,$D836,B837,"f",FALSE)</f>
        <v>45308</v>
      </c>
      <c r="E837" s="177">
        <f>_xll.qlInterestRateIndexValueDate(IndexON,D837)</f>
        <v>45308</v>
      </c>
      <c r="F837" s="193">
        <f>IFERROR(_xll.qlIndexFixing(IndexON,D837,TRUE,_xll.ohTrigger(RecalcTrigger,TriggerON)),NA())</f>
        <v>1.6372489262819201E-2</v>
      </c>
      <c r="H837" s="42">
        <f>_xll.qlCalendarAdvance(Calendar,$H836,B837,"f",FALSE)</f>
        <v>45308</v>
      </c>
      <c r="I837" s="177">
        <f>_xll.qlInterestRateIndexValueDate(Index1M,$H837)</f>
        <v>45310</v>
      </c>
      <c r="J837" s="182">
        <f>IFERROR(_xll.qlIndexFixing(Index1M,$H837,TRUE,_xll.ohTrigger(RecalcTrigger,Trigger1M)),NA())</f>
        <v>1.6446621315950156E-2</v>
      </c>
      <c r="K837" s="44">
        <f>IFERROR(_xll.qlIndexFixing(Index3M,H837,TRUE,_xll.ohTrigger(RecalcTrigger,Trigger3M)),NA())</f>
        <v>1.7599182684352101E-2</v>
      </c>
      <c r="L837" s="44">
        <f>IFERROR(_xll.qlIndexFixing(Index6M,$H837,TRUE,_xll.ohTrigger(RecalcTrigger,Trigger6M)),NA())</f>
        <v>1.8697169187758649E-2</v>
      </c>
      <c r="M837" s="183">
        <f>IFERROR(_xll.qlIndexFixing(Index1Y,$H837,TRUE,_xll.ohTrigger(RecalcTrigger,Trigger1Y)),NA())</f>
        <v>1.991382945639467E-2</v>
      </c>
      <c r="N837" s="182">
        <f>IFERROR(_xll.qlIndexFixing(ONIndex1M,I837,TRUE,_xll.ohTrigger(RecalcTrigger,Trigger1M)),NA())</f>
        <v>1.6365102402895459E-2</v>
      </c>
      <c r="O837" s="44">
        <f>IFERROR(_xll.qlIndexFixing(ONIndex3M,I837,TRUE,_xll.ohTrigger(RecalcTrigger,Trigger3M)),NA())</f>
        <v>1.7319783885243467E-2</v>
      </c>
      <c r="P837" s="44">
        <f>IFERROR(_xll.qlIndexFixing(ONIndex6M,I837,TRUE,_xll.ohTrigger(RecalcTrigger,Trigger6M)),NA())</f>
        <v>1.8187319586440154E-2</v>
      </c>
      <c r="Q837" s="183">
        <f>IFERROR(_xll.qlIndexFixing(ONIndex1Y,I837,TRUE,_xll.ohTrigger(RecalcTrigger,Trigger1Y)),NA())</f>
        <v>1.9032184775529259E-2</v>
      </c>
    </row>
    <row r="838" spans="2:17" x14ac:dyDescent="0.2">
      <c r="B838" s="39" t="s">
        <v>42</v>
      </c>
      <c r="D838" s="42">
        <f>_xll.qlCalendarAdvance(Calendar,$D837,B838,"f",FALSE)</f>
        <v>45315</v>
      </c>
      <c r="E838" s="177">
        <f>_xll.qlInterestRateIndexValueDate(IndexON,D838)</f>
        <v>45315</v>
      </c>
      <c r="F838" s="193">
        <f>IFERROR(_xll.qlIndexFixing(IndexON,D838,TRUE,_xll.ohTrigger(RecalcTrigger,TriggerON)),NA())</f>
        <v>1.6414842028993348E-2</v>
      </c>
      <c r="H838" s="42">
        <f>_xll.qlCalendarAdvance(Calendar,$H837,B838,"f",FALSE)</f>
        <v>45315</v>
      </c>
      <c r="I838" s="177">
        <f>_xll.qlInterestRateIndexValueDate(Index1M,$H838)</f>
        <v>45317</v>
      </c>
      <c r="J838" s="182">
        <f>IFERROR(_xll.qlIndexFixing(Index1M,$H838,TRUE,_xll.ohTrigger(RecalcTrigger,Trigger1M)),NA())</f>
        <v>1.6491007091271138E-2</v>
      </c>
      <c r="K838" s="44">
        <f>IFERROR(_xll.qlIndexFixing(Index3M,H838,TRUE,_xll.ohTrigger(RecalcTrigger,Trigger3M)),NA())</f>
        <v>1.7639695695072333E-2</v>
      </c>
      <c r="L838" s="44">
        <f>IFERROR(_xll.qlIndexFixing(Index6M,$H838,TRUE,_xll.ohTrigger(RecalcTrigger,Trigger6M)),NA())</f>
        <v>1.8730257066443066E-2</v>
      </c>
      <c r="M838" s="183">
        <f>IFERROR(_xll.qlIndexFixing(Index1Y,$H838,TRUE,_xll.ohTrigger(RecalcTrigger,Trigger1Y)),NA())</f>
        <v>1.9937304189136969E-2</v>
      </c>
      <c r="N838" s="182">
        <f>IFERROR(_xll.qlIndexFixing(ONIndex1M,I838,TRUE,_xll.ohTrigger(RecalcTrigger,Trigger1M)),NA())</f>
        <v>1.6410214151951763E-2</v>
      </c>
      <c r="O838" s="44">
        <f>IFERROR(_xll.qlIndexFixing(ONIndex3M,I838,TRUE,_xll.ohTrigger(RecalcTrigger,Trigger3M)),NA())</f>
        <v>1.7362133752696352E-2</v>
      </c>
      <c r="P838" s="44">
        <f>IFERROR(_xll.qlIndexFixing(ONIndex6M,I838,TRUE,_xll.ohTrigger(RecalcTrigger,Trigger6M)),NA())</f>
        <v>1.8223974973405888E-2</v>
      </c>
      <c r="Q838" s="183">
        <f>IFERROR(_xll.qlIndexFixing(ONIndex1Y,I838,TRUE,_xll.ohTrigger(RecalcTrigger,Trigger1Y)),NA())</f>
        <v>1.9065579453432235E-2</v>
      </c>
    </row>
    <row r="839" spans="2:17" x14ac:dyDescent="0.2">
      <c r="B839" s="39" t="s">
        <v>42</v>
      </c>
      <c r="D839" s="42">
        <f>_xll.qlCalendarAdvance(Calendar,$D838,B839,"f",FALSE)</f>
        <v>45322</v>
      </c>
      <c r="E839" s="177">
        <f>_xll.qlInterestRateIndexValueDate(IndexON,D839)</f>
        <v>45322</v>
      </c>
      <c r="F839" s="193">
        <f>IFERROR(_xll.qlIndexFixing(IndexON,D839,TRUE,_xll.ohTrigger(RecalcTrigger,TriggerON)),NA())</f>
        <v>1.6456806382105782E-2</v>
      </c>
      <c r="H839" s="42">
        <f>_xll.qlCalendarAdvance(Calendar,$H838,B839,"f",FALSE)</f>
        <v>45322</v>
      </c>
      <c r="I839" s="177">
        <f>_xll.qlInterestRateIndexValueDate(Index1M,$H839)</f>
        <v>45324</v>
      </c>
      <c r="J839" s="182">
        <f>IFERROR(_xll.qlIndexFixing(Index1M,$H839,TRUE,_xll.ohTrigger(RecalcTrigger,Trigger1M)),NA())</f>
        <v>1.6534888483086835E-2</v>
      </c>
      <c r="K839" s="44">
        <f>IFERROR(_xll.qlIndexFixing(Index3M,H839,TRUE,_xll.ohTrigger(RecalcTrigger,Trigger3M)),NA())</f>
        <v>1.767662209104337E-2</v>
      </c>
      <c r="L839" s="44">
        <f>IFERROR(_xll.qlIndexFixing(Index6M,$H839,TRUE,_xll.ohTrigger(RecalcTrigger,Trigger6M)),NA())</f>
        <v>1.8763020718022543E-2</v>
      </c>
      <c r="M839" s="183">
        <f>IFERROR(_xll.qlIndexFixing(Index1Y,$H839,TRUE,_xll.ohTrigger(RecalcTrigger,Trigger1Y)),NA())</f>
        <v>1.9960391693412648E-2</v>
      </c>
      <c r="N839" s="182">
        <f>IFERROR(_xll.qlIndexFixing(ONIndex1M,I839,TRUE,_xll.ohTrigger(RecalcTrigger,Trigger1M)),NA())</f>
        <v>1.6454828527905363E-2</v>
      </c>
      <c r="O839" s="44">
        <f>IFERROR(_xll.qlIndexFixing(ONIndex3M,I839,TRUE,_xll.ohTrigger(RecalcTrigger,Trigger3M)),NA())</f>
        <v>1.7404148647379714E-2</v>
      </c>
      <c r="P839" s="44">
        <f>IFERROR(_xll.qlIndexFixing(ONIndex6M,I839,TRUE,_xll.ohTrigger(RecalcTrigger,Trigger6M)),NA())</f>
        <v>1.826033131678173E-2</v>
      </c>
      <c r="Q839" s="183">
        <f>IFERROR(_xll.qlIndexFixing(ONIndex1Y,I839,TRUE,_xll.ohTrigger(RecalcTrigger,Trigger1Y)),NA())</f>
        <v>1.9098603829386107E-2</v>
      </c>
    </row>
    <row r="840" spans="2:17" x14ac:dyDescent="0.2">
      <c r="B840" s="39" t="s">
        <v>42</v>
      </c>
      <c r="D840" s="42">
        <f>_xll.qlCalendarAdvance(Calendar,$D839,B840,"f",FALSE)</f>
        <v>45329</v>
      </c>
      <c r="E840" s="177">
        <f>_xll.qlInterestRateIndexValueDate(IndexON,D840)</f>
        <v>45329</v>
      </c>
      <c r="F840" s="193">
        <f>IFERROR(_xll.qlIndexFixing(IndexON,D840,TRUE,_xll.ohTrigger(RecalcTrigger,TriggerON)),NA())</f>
        <v>1.64983794193585E-2</v>
      </c>
      <c r="H840" s="42">
        <f>_xll.qlCalendarAdvance(Calendar,$H839,B840,"f",FALSE)</f>
        <v>45329</v>
      </c>
      <c r="I840" s="177">
        <f>_xll.qlInterestRateIndexValueDate(Index1M,$H840)</f>
        <v>45331</v>
      </c>
      <c r="J840" s="182">
        <f>IFERROR(_xll.qlIndexFixing(Index1M,$H840,TRUE,_xll.ohTrigger(RecalcTrigger,Trigger1M)),NA())</f>
        <v>1.6578261356521583E-2</v>
      </c>
      <c r="K840" s="44">
        <f>IFERROR(_xll.qlIndexFixing(Index3M,H840,TRUE,_xll.ohTrigger(RecalcTrigger,Trigger3M)),NA())</f>
        <v>1.7716455179979107E-2</v>
      </c>
      <c r="L840" s="44">
        <f>IFERROR(_xll.qlIndexFixing(Index6M,$H840,TRUE,_xll.ohTrigger(RecalcTrigger,Trigger6M)),NA())</f>
        <v>1.8795458272776868E-2</v>
      </c>
      <c r="M840" s="183">
        <f>IFERROR(_xll.qlIndexFixing(Index1Y,$H840,TRUE,_xll.ohTrigger(RecalcTrigger,Trigger1Y)),NA())</f>
        <v>1.9983100196034942E-2</v>
      </c>
      <c r="N840" s="182">
        <f>IFERROR(_xll.qlIndexFixing(ONIndex1M,I840,TRUE,_xll.ohTrigger(RecalcTrigger,Trigger1M)),NA())</f>
        <v>1.6498941407014911E-2</v>
      </c>
      <c r="O840" s="44">
        <f>IFERROR(_xll.qlIndexFixing(ONIndex3M,I840,TRUE,_xll.ohTrigger(RecalcTrigger,Trigger3M)),NA())</f>
        <v>1.7445826098310135E-2</v>
      </c>
      <c r="P840" s="44">
        <f>IFERROR(_xll.qlIndexFixing(ONIndex6M,I840,TRUE,_xll.ohTrigger(RecalcTrigger,Trigger6M)),NA())</f>
        <v>1.8296386779956819E-2</v>
      </c>
      <c r="Q840" s="183">
        <f>IFERROR(_xll.qlIndexFixing(ONIndex1Y,I840,TRUE,_xll.ohTrigger(RecalcTrigger,Trigger1Y)),NA())</f>
        <v>1.9131255524333923E-2</v>
      </c>
    </row>
    <row r="841" spans="2:17" x14ac:dyDescent="0.2">
      <c r="B841" s="39" t="s">
        <v>42</v>
      </c>
      <c r="D841" s="42">
        <f>_xll.qlCalendarAdvance(Calendar,$D840,B841,"f",FALSE)</f>
        <v>45336</v>
      </c>
      <c r="E841" s="177">
        <f>_xll.qlInterestRateIndexValueDate(IndexON,D841)</f>
        <v>45336</v>
      </c>
      <c r="F841" s="193">
        <f>IFERROR(_xll.qlIndexFixing(IndexON,D841,TRUE,_xll.ohTrigger(RecalcTrigger,TriggerON)),NA())</f>
        <v>1.6539558237793628E-2</v>
      </c>
      <c r="H841" s="42">
        <f>_xll.qlCalendarAdvance(Calendar,$H840,B841,"f",FALSE)</f>
        <v>45336</v>
      </c>
      <c r="I841" s="177">
        <f>_xll.qlInterestRateIndexValueDate(Index1M,$H841)</f>
        <v>45338</v>
      </c>
      <c r="J841" s="182">
        <f>IFERROR(_xll.qlIndexFixing(Index1M,$H841,TRUE,_xll.ohTrigger(RecalcTrigger,Trigger1M)),NA())</f>
        <v>1.6621121576691971E-2</v>
      </c>
      <c r="K841" s="44">
        <f>IFERROR(_xll.qlIndexFixing(Index3M,H841,TRUE,_xll.ohTrigger(RecalcTrigger,Trigger3M)),NA())</f>
        <v>1.7755932895481941E-2</v>
      </c>
      <c r="L841" s="44">
        <f>IFERROR(_xll.qlIndexFixing(Index6M,$H841,TRUE,_xll.ohTrigger(RecalcTrigger,Trigger6M)),NA())</f>
        <v>1.8827567861024495E-2</v>
      </c>
      <c r="M841" s="183">
        <f>IFERROR(_xll.qlIndexFixing(Index1Y,$H841,TRUE,_xll.ohTrigger(RecalcTrigger,Trigger1Y)),NA())</f>
        <v>2.0005438011842149E-2</v>
      </c>
      <c r="N841" s="182">
        <f>IFERROR(_xll.qlIndexFixing(ONIndex1M,I841,TRUE,_xll.ohTrigger(RecalcTrigger,Trigger1M)),NA())</f>
        <v>1.6542548665618995E-2</v>
      </c>
      <c r="O841" s="44">
        <f>IFERROR(_xll.qlIndexFixing(ONIndex3M,I841,TRUE,_xll.ohTrigger(RecalcTrigger,Trigger3M)),NA())</f>
        <v>1.7487163634983816E-2</v>
      </c>
      <c r="P841" s="44">
        <f>IFERROR(_xll.qlIndexFixing(ONIndex6M,I841,TRUE,_xll.ohTrigger(RecalcTrigger,Trigger6M)),NA())</f>
        <v>1.8332139526480162E-2</v>
      </c>
      <c r="Q841" s="183">
        <f>IFERROR(_xll.qlIndexFixing(ONIndex1Y,I841,TRUE,_xll.ohTrigger(RecalcTrigger,Trigger1Y)),NA())</f>
        <v>1.9163532159218732E-2</v>
      </c>
    </row>
    <row r="842" spans="2:17" x14ac:dyDescent="0.2">
      <c r="B842" s="39" t="s">
        <v>42</v>
      </c>
      <c r="D842" s="42">
        <f>_xll.qlCalendarAdvance(Calendar,$D841,B842,"f",FALSE)</f>
        <v>45343</v>
      </c>
      <c r="E842" s="177">
        <f>_xll.qlInterestRateIndexValueDate(IndexON,D842)</f>
        <v>45343</v>
      </c>
      <c r="F842" s="193">
        <f>IFERROR(_xll.qlIndexFixing(IndexON,D842,TRUE,_xll.ohTrigger(RecalcTrigger,TriggerON)),NA())</f>
        <v>1.6580339934373356E-2</v>
      </c>
      <c r="H842" s="42">
        <f>_xll.qlCalendarAdvance(Calendar,$H841,B842,"f",FALSE)</f>
        <v>45343</v>
      </c>
      <c r="I842" s="177">
        <f>_xll.qlInterestRateIndexValueDate(Index1M,$H842)</f>
        <v>45345</v>
      </c>
      <c r="J842" s="182">
        <f>IFERROR(_xll.qlIndexFixing(Index1M,$H842,TRUE,_xll.ohTrigger(RecalcTrigger,Trigger1M)),NA())</f>
        <v>1.6663465008730075E-2</v>
      </c>
      <c r="K842" s="44">
        <f>IFERROR(_xll.qlIndexFixing(Index3M,H842,TRUE,_xll.ohTrigger(RecalcTrigger,Trigger3M)),NA())</f>
        <v>1.7795052745609219E-2</v>
      </c>
      <c r="L842" s="44">
        <f>IFERROR(_xll.qlIndexFixing(Index6M,$H842,TRUE,_xll.ohTrigger(RecalcTrigger,Trigger6M)),NA())</f>
        <v>1.8859347613127353E-2</v>
      </c>
      <c r="M842" s="183">
        <f>IFERROR(_xll.qlIndexFixing(Index1Y,$H842,TRUE,_xll.ohTrigger(RecalcTrigger,Trigger1Y)),NA())</f>
        <v>2.0027413543674332E-2</v>
      </c>
      <c r="N842" s="182">
        <f>IFERROR(_xll.qlIndexFixing(ONIndex1M,I842,TRUE,_xll.ohTrigger(RecalcTrigger,Trigger1M)),NA())</f>
        <v>1.6585646180216074E-2</v>
      </c>
      <c r="O842" s="44">
        <f>IFERROR(_xll.qlIndexFixing(ONIndex3M,I842,TRUE,_xll.ohTrigger(RecalcTrigger,Trigger3M)),NA())</f>
        <v>1.7528158786577208E-2</v>
      </c>
      <c r="P842" s="44">
        <f>IFERROR(_xll.qlIndexFixing(ONIndex6M,I842,TRUE,_xll.ohTrigger(RecalcTrigger,Trigger6M)),NA())</f>
        <v>1.8367587719820833E-2</v>
      </c>
      <c r="Q842" s="183">
        <f>IFERROR(_xll.qlIndexFixing(ONIndex1Y,I842,TRUE,_xll.ohTrigger(RecalcTrigger,Trigger1Y)),NA())</f>
        <v>1.9195431355063519E-2</v>
      </c>
    </row>
    <row r="843" spans="2:17" x14ac:dyDescent="0.2">
      <c r="B843" s="39" t="s">
        <v>42</v>
      </c>
      <c r="D843" s="42">
        <f>_xll.qlCalendarAdvance(Calendar,$D842,B843,"f",FALSE)</f>
        <v>45350</v>
      </c>
      <c r="E843" s="177">
        <f>_xll.qlInterestRateIndexValueDate(IndexON,D843)</f>
        <v>45350</v>
      </c>
      <c r="F843" s="193">
        <f>IFERROR(_xll.qlIndexFixing(IndexON,D843,TRUE,_xll.ohTrigger(RecalcTrigger,TriggerON)),NA())</f>
        <v>1.6620721606379618E-2</v>
      </c>
      <c r="H843" s="42">
        <f>_xll.qlCalendarAdvance(Calendar,$H842,B843,"f",FALSE)</f>
        <v>45350</v>
      </c>
      <c r="I843" s="177">
        <f>_xll.qlInterestRateIndexValueDate(Index1M,$H843)</f>
        <v>45352</v>
      </c>
      <c r="J843" s="182">
        <f>IFERROR(_xll.qlIndexFixing(Index1M,$H843,TRUE,_xll.ohTrigger(RecalcTrigger,Trigger1M)),NA())</f>
        <v>1.6708614194577143E-2</v>
      </c>
      <c r="K843" s="44">
        <f>IFERROR(_xll.qlIndexFixing(Index3M,H843,TRUE,_xll.ohTrigger(RecalcTrigger,Trigger3M)),NA())</f>
        <v>1.7846358621209174E-2</v>
      </c>
      <c r="L843" s="44">
        <f>IFERROR(_xll.qlIndexFixing(Index6M,$H843,TRUE,_xll.ohTrigger(RecalcTrigger,Trigger6M)),NA())</f>
        <v>1.889866135065946E-2</v>
      </c>
      <c r="M843" s="183">
        <f>IFERROR(_xll.qlIndexFixing(Index1Y,$H843,TRUE,_xll.ohTrigger(RecalcTrigger,Trigger1Y)),NA())</f>
        <v>2.0049035282354136E-2</v>
      </c>
      <c r="N843" s="182">
        <f>IFERROR(_xll.qlIndexFixing(ONIndex1M,I843,TRUE,_xll.ohTrigger(RecalcTrigger,Trigger1M)),NA())</f>
        <v>1.6628229826824992E-2</v>
      </c>
      <c r="O843" s="44">
        <f>IFERROR(_xll.qlIndexFixing(ONIndex3M,I843,TRUE,_xll.ohTrigger(RecalcTrigger,Trigger3M)),NA())</f>
        <v>1.7568809082506576E-2</v>
      </c>
      <c r="P843" s="44">
        <f>IFERROR(_xll.qlIndexFixing(ONIndex6M,I843,TRUE,_xll.ohTrigger(RecalcTrigger,Trigger6M)),NA())</f>
        <v>1.8402729523687711E-2</v>
      </c>
      <c r="Q843" s="183">
        <f>IFERROR(_xll.qlIndexFixing(ONIndex1Y,I843,TRUE,_xll.ohTrigger(RecalcTrigger,Trigger1Y)),NA())</f>
        <v>1.9226950732971204E-2</v>
      </c>
    </row>
    <row r="844" spans="2:17" x14ac:dyDescent="0.2">
      <c r="B844" s="39" t="s">
        <v>42</v>
      </c>
      <c r="D844" s="42">
        <f>_xll.qlCalendarAdvance(Calendar,$D843,B844,"f",FALSE)</f>
        <v>45357</v>
      </c>
      <c r="E844" s="177">
        <f>_xll.qlInterestRateIndexValueDate(IndexON,D844)</f>
        <v>45357</v>
      </c>
      <c r="F844" s="193">
        <f>IFERROR(_xll.qlIndexFixing(IndexON,D844,TRUE,_xll.ohTrigger(RecalcTrigger,TriggerON)),NA())</f>
        <v>1.6660700350774604E-2</v>
      </c>
      <c r="H844" s="42">
        <f>_xll.qlCalendarAdvance(Calendar,$H843,B844,"f",FALSE)</f>
        <v>45357</v>
      </c>
      <c r="I844" s="177">
        <f>_xll.qlInterestRateIndexValueDate(Index1M,$H844)</f>
        <v>45359</v>
      </c>
      <c r="J844" s="182">
        <f>IFERROR(_xll.qlIndexFixing(Index1M,$H844,TRUE,_xll.ohTrigger(RecalcTrigger,Trigger1M)),NA())</f>
        <v>1.6746584968973788E-2</v>
      </c>
      <c r="K844" s="44">
        <f>IFERROR(_xll.qlIndexFixing(Index3M,H844,TRUE,_xll.ohTrigger(RecalcTrigger,Trigger3M)),NA())</f>
        <v>1.7884657164646219E-2</v>
      </c>
      <c r="L844" s="44">
        <f>IFERROR(_xll.qlIndexFixing(Index6M,$H844,TRUE,_xll.ohTrigger(RecalcTrigger,Trigger6M)),NA())</f>
        <v>1.8929707226974617E-2</v>
      </c>
      <c r="M844" s="183">
        <f>IFERROR(_xll.qlIndexFixing(Index1Y,$H844,TRUE,_xll.ohTrigger(RecalcTrigger,Trigger1Y)),NA())</f>
        <v>2.0070311806665242E-2</v>
      </c>
      <c r="N844" s="182">
        <f>IFERROR(_xll.qlIndexFixing(ONIndex1M,I844,TRUE,_xll.ohTrigger(RecalcTrigger,Trigger1M)),NA())</f>
        <v>1.6670295482104081E-2</v>
      </c>
      <c r="O844" s="44">
        <f>IFERROR(_xll.qlIndexFixing(ONIndex3M,I844,TRUE,_xll.ohTrigger(RecalcTrigger,Trigger3M)),NA())</f>
        <v>1.7609112051948372E-2</v>
      </c>
      <c r="P844" s="44">
        <f>IFERROR(_xll.qlIndexFixing(ONIndex6M,I844,TRUE,_xll.ohTrigger(RecalcTrigger,Trigger6M)),NA())</f>
        <v>1.8437563101310062E-2</v>
      </c>
      <c r="Q844" s="183">
        <f>IFERROR(_xll.qlIndexFixing(ONIndex1Y,I844,TRUE,_xll.ohTrigger(RecalcTrigger,Trigger1Y)),NA())</f>
        <v>1.92580879138049E-2</v>
      </c>
    </row>
    <row r="845" spans="2:17" x14ac:dyDescent="0.2">
      <c r="B845" s="39" t="s">
        <v>42</v>
      </c>
      <c r="D845" s="42">
        <f>_xll.qlCalendarAdvance(Calendar,$D844,B845,"f",FALSE)</f>
        <v>45364</v>
      </c>
      <c r="E845" s="177">
        <f>_xll.qlInterestRateIndexValueDate(IndexON,D845)</f>
        <v>45364</v>
      </c>
      <c r="F845" s="193">
        <f>IFERROR(_xll.qlIndexFixing(IndexON,D845,TRUE,_xll.ohTrigger(RecalcTrigger,TriggerON)),NA())</f>
        <v>1.6700273264680376E-2</v>
      </c>
      <c r="H845" s="42">
        <f>_xll.qlCalendarAdvance(Calendar,$H844,B845,"f",FALSE)</f>
        <v>45364</v>
      </c>
      <c r="I845" s="177">
        <f>_xll.qlInterestRateIndexValueDate(Index1M,$H845)</f>
        <v>45366</v>
      </c>
      <c r="J845" s="182">
        <f>IFERROR(_xll.qlIndexFixing(Index1M,$H845,TRUE,_xll.ohTrigger(RecalcTrigger,Trigger1M)),NA())</f>
        <v>1.6787353227489952E-2</v>
      </c>
      <c r="K845" s="44">
        <f>IFERROR(_xll.qlIndexFixing(Index3M,H845,TRUE,_xll.ohTrigger(RecalcTrigger,Trigger3M)),NA())</f>
        <v>1.7922589598371355E-2</v>
      </c>
      <c r="L845" s="44">
        <f>IFERROR(_xll.qlIndexFixing(Index6M,$H845,TRUE,_xll.ohTrigger(RecalcTrigger,Trigger6M)),NA())</f>
        <v>1.8960417213050043E-2</v>
      </c>
      <c r="M845" s="183">
        <f>IFERROR(_xll.qlIndexFixing(Index1Y,$H845,TRUE,_xll.ohTrigger(RecalcTrigger,Trigger1Y)),NA())</f>
        <v>2.0091251783330794E-2</v>
      </c>
      <c r="N845" s="182">
        <f>IFERROR(_xll.qlIndexFixing(ONIndex1M,I845,TRUE,_xll.ohTrigger(RecalcTrigger,Trigger1M)),NA())</f>
        <v>1.6711839022391928E-2</v>
      </c>
      <c r="O845" s="44">
        <f>IFERROR(_xll.qlIndexFixing(ONIndex3M,I845,TRUE,_xll.ohTrigger(RecalcTrigger,Trigger3M)),NA())</f>
        <v>1.7649065224318861E-2</v>
      </c>
      <c r="P845" s="44">
        <f>IFERROR(_xll.qlIndexFixing(ONIndex6M,I845,TRUE,_xll.ohTrigger(RecalcTrigger,Trigger6M)),NA())</f>
        <v>1.8472086616476702E-2</v>
      </c>
      <c r="Q845" s="183">
        <f>IFERROR(_xll.qlIndexFixing(ONIndex1Y,I845,TRUE,_xll.ohTrigger(RecalcTrigger,Trigger1Y)),NA())</f>
        <v>1.9288840518587591E-2</v>
      </c>
    </row>
    <row r="846" spans="2:17" x14ac:dyDescent="0.2">
      <c r="B846" s="39" t="s">
        <v>42</v>
      </c>
      <c r="D846" s="42">
        <f>_xll.qlCalendarAdvance(Calendar,$D845,B846,"f",FALSE)</f>
        <v>45371</v>
      </c>
      <c r="E846" s="177">
        <f>_xll.qlInterestRateIndexValueDate(IndexON,D846)</f>
        <v>45371</v>
      </c>
      <c r="F846" s="193">
        <f>IFERROR(_xll.qlIndexFixing(IndexON,D846,TRUE,_xll.ohTrigger(RecalcTrigger,TriggerON)),NA())</f>
        <v>1.6739437445059124E-2</v>
      </c>
      <c r="H846" s="42">
        <f>_xll.qlCalendarAdvance(Calendar,$H845,B846,"f",FALSE)</f>
        <v>45371</v>
      </c>
      <c r="I846" s="177">
        <f>_xll.qlInterestRateIndexValueDate(Index1M,$H846)</f>
        <v>45373</v>
      </c>
      <c r="J846" s="182">
        <f>IFERROR(_xll.qlIndexFixing(Index1M,$H846,TRUE,_xll.ohTrigger(RecalcTrigger,Trigger1M)),NA())</f>
        <v>1.6827588158492352E-2</v>
      </c>
      <c r="K846" s="44">
        <f>IFERROR(_xll.qlIndexFixing(Index3M,H846,TRUE,_xll.ohTrigger(RecalcTrigger,Trigger3M)),NA())</f>
        <v>1.7960153429492736E-2</v>
      </c>
      <c r="L846" s="44">
        <f>IFERROR(_xll.qlIndexFixing(Index6M,$H846,TRUE,_xll.ohTrigger(RecalcTrigger,Trigger6M)),NA())</f>
        <v>1.8990789438908265E-2</v>
      </c>
      <c r="M846" s="183">
        <f>IFERROR(_xll.qlIndexFixing(Index1Y,$H846,TRUE,_xll.ohTrigger(RecalcTrigger,Trigger1Y)),NA())</f>
        <v>2.0111863966995099E-2</v>
      </c>
      <c r="N846" s="182">
        <f>IFERROR(_xll.qlIndexFixing(ONIndex1M,I846,TRUE,_xll.ohTrigger(RecalcTrigger,Trigger1M)),NA())</f>
        <v>1.6752856323787313E-2</v>
      </c>
      <c r="O846" s="44">
        <f>IFERROR(_xll.qlIndexFixing(ONIndex3M,I846,TRUE,_xll.ohTrigger(RecalcTrigger,Trigger3M)),NA())</f>
        <v>1.7688666128714559E-2</v>
      </c>
      <c r="P846" s="44">
        <f>IFERROR(_xll.qlIndexFixing(ONIndex6M,I846,TRUE,_xll.ohTrigger(RecalcTrigger,Trigger6M)),NA())</f>
        <v>1.8506298232576768E-2</v>
      </c>
      <c r="Q846" s="183">
        <f>IFERROR(_xll.qlIndexFixing(ONIndex1Y,I846,TRUE,_xll.ohTrigger(RecalcTrigger,Trigger1Y)),NA())</f>
        <v>1.931920616818239E-2</v>
      </c>
    </row>
    <row r="847" spans="2:17" x14ac:dyDescent="0.2">
      <c r="B847" s="39" t="s">
        <v>42</v>
      </c>
      <c r="D847" s="42">
        <f>_xll.qlCalendarAdvance(Calendar,$D846,B847,"f",FALSE)</f>
        <v>45378</v>
      </c>
      <c r="E847" s="177">
        <f>_xll.qlInterestRateIndexValueDate(IndexON,D847)</f>
        <v>45378</v>
      </c>
      <c r="F847" s="193">
        <f>IFERROR(_xll.qlIndexFixing(IndexON,D847,TRUE,_xll.ohTrigger(RecalcTrigger,TriggerON)),NA())</f>
        <v>1.6778189989192782E-2</v>
      </c>
      <c r="H847" s="42">
        <f>_xll.qlCalendarAdvance(Calendar,$H846,B847,"f",FALSE)</f>
        <v>45378</v>
      </c>
      <c r="I847" s="177">
        <f>_xll.qlInterestRateIndexValueDate(Index1M,$H847)</f>
        <v>45384</v>
      </c>
      <c r="J847" s="182">
        <f>IFERROR(_xll.qlIndexFixing(Index1M,$H847,TRUE,_xll.ohTrigger(RecalcTrigger,Trigger1M)),NA())</f>
        <v>1.6886563857552161E-2</v>
      </c>
      <c r="K847" s="44">
        <f>IFERROR(_xll.qlIndexFixing(Index3M,H847,TRUE,_xll.ohTrigger(RecalcTrigger,Trigger3M)),NA())</f>
        <v>1.8009366347576428E-2</v>
      </c>
      <c r="L847" s="44">
        <f>IFERROR(_xll.qlIndexFixing(Index6M,$H847,TRUE,_xll.ohTrigger(RecalcTrigger,Trigger6M)),NA())</f>
        <v>1.9032800177273688E-2</v>
      </c>
      <c r="M847" s="183">
        <f>IFERROR(_xll.qlIndexFixing(Index1Y,$H847,TRUE,_xll.ohTrigger(RecalcTrigger,Trigger1Y)),NA())</f>
        <v>2.0140087524289835E-2</v>
      </c>
      <c r="N847" s="182">
        <f>IFERROR(_xll.qlIndexFixing(ONIndex1M,I847,TRUE,_xll.ohTrigger(RecalcTrigger,Trigger1M)),NA())</f>
        <v>1.6804812969093419E-2</v>
      </c>
      <c r="O847" s="44">
        <f>IFERROR(_xll.qlIndexFixing(ONIndex3M,I847,TRUE,_xll.ohTrigger(RecalcTrigger,Trigger3M)),NA())</f>
        <v>1.7739059982924132E-2</v>
      </c>
      <c r="P847" s="44">
        <f>IFERROR(_xll.qlIndexFixing(ONIndex6M,I847,TRUE,_xll.ohTrigger(RecalcTrigger,Trigger6M)),NA())</f>
        <v>1.8549823340014981E-2</v>
      </c>
      <c r="Q847" s="183">
        <f>IFERROR(_xll.qlIndexFixing(ONIndex1Y,I847,TRUE,_xll.ohTrigger(RecalcTrigger,Trigger1Y)),NA())</f>
        <v>1.935767530214072E-2</v>
      </c>
    </row>
    <row r="848" spans="2:17" x14ac:dyDescent="0.2">
      <c r="B848" s="39" t="s">
        <v>42</v>
      </c>
      <c r="D848" s="42">
        <f>_xll.qlCalendarAdvance(Calendar,$D847,B848,"f",FALSE)</f>
        <v>45385</v>
      </c>
      <c r="E848" s="177">
        <f>_xll.qlInterestRateIndexValueDate(IndexON,D848)</f>
        <v>45385</v>
      </c>
      <c r="F848" s="193">
        <f>IFERROR(_xll.qlIndexFixing(IndexON,D848,TRUE,_xll.ohTrigger(RecalcTrigger,TriggerON)),NA())</f>
        <v>1.6816527993963604E-2</v>
      </c>
      <c r="H848" s="42">
        <f>_xll.qlCalendarAdvance(Calendar,$H847,B848,"f",FALSE)</f>
        <v>45385</v>
      </c>
      <c r="I848" s="177">
        <f>_xll.qlInterestRateIndexValueDate(Index1M,$H848)</f>
        <v>45387</v>
      </c>
      <c r="J848" s="182">
        <f>IFERROR(_xll.qlIndexFixing(Index1M,$H848,TRUE,_xll.ohTrigger(RecalcTrigger,Trigger1M)),NA())</f>
        <v>1.690644149874972E-2</v>
      </c>
      <c r="K848" s="44">
        <f>IFERROR(_xll.qlIndexFixing(Index3M,H848,TRUE,_xll.ohTrigger(RecalcTrigger,Trigger3M)),NA())</f>
        <v>1.8025132681936694E-2</v>
      </c>
      <c r="L848" s="44">
        <f>IFERROR(_xll.qlIndexFixing(Index6M,$H848,TRUE,_xll.ohTrigger(RecalcTrigger,Trigger6M)),NA())</f>
        <v>1.9050513130357487E-2</v>
      </c>
      <c r="M848" s="183">
        <f>IFERROR(_xll.qlIndexFixing(Index1Y,$H848,TRUE,_xll.ohTrigger(RecalcTrigger,Trigger1Y)),NA())</f>
        <v>2.0152140413374132E-2</v>
      </c>
      <c r="N848" s="182">
        <f>IFERROR(_xll.qlIndexFixing(ONIndex1M,I848,TRUE,_xll.ohTrigger(RecalcTrigger,Trigger1M)),NA())</f>
        <v>1.6833295715734664E-2</v>
      </c>
      <c r="O848" s="44">
        <f>IFERROR(_xll.qlIndexFixing(ONIndex3M,I848,TRUE,_xll.ohTrigger(RecalcTrigger,Trigger3M)),NA())</f>
        <v>1.7766801251086761E-2</v>
      </c>
      <c r="P848" s="44">
        <f>IFERROR(_xll.qlIndexFixing(ONIndex6M,I848,TRUE,_xll.ohTrigger(RecalcTrigger,Trigger6M)),NA())</f>
        <v>1.8573778421773213E-2</v>
      </c>
      <c r="Q848" s="183">
        <f>IFERROR(_xll.qlIndexFixing(ONIndex1Y,I848,TRUE,_xll.ohTrigger(RecalcTrigger,Trigger1Y)),NA())</f>
        <v>1.9378767086299931E-2</v>
      </c>
    </row>
    <row r="849" spans="2:17" x14ac:dyDescent="0.2">
      <c r="B849" s="39" t="s">
        <v>42</v>
      </c>
      <c r="D849" s="42">
        <f>_xll.qlCalendarAdvance(Calendar,$D848,B849,"f",FALSE)</f>
        <v>45392</v>
      </c>
      <c r="E849" s="177">
        <f>_xll.qlInterestRateIndexValueDate(IndexON,D849)</f>
        <v>45392</v>
      </c>
      <c r="F849" s="193">
        <f>IFERROR(_xll.qlIndexFixing(IndexON,D849,TRUE,_xll.ohTrigger(RecalcTrigger,TriggerON)),NA())</f>
        <v>1.6854448556573587E-2</v>
      </c>
      <c r="H849" s="42">
        <f>_xll.qlCalendarAdvance(Calendar,$H848,B849,"f",FALSE)</f>
        <v>45392</v>
      </c>
      <c r="I849" s="177">
        <f>_xll.qlInterestRateIndexValueDate(Index1M,$H849)</f>
        <v>45394</v>
      </c>
      <c r="J849" s="182">
        <f>IFERROR(_xll.qlIndexFixing(Index1M,$H849,TRUE,_xll.ohTrigger(RecalcTrigger,Trigger1M)),NA())</f>
        <v>1.6945051638436431E-2</v>
      </c>
      <c r="K849" s="44">
        <f>IFERROR(_xll.qlIndexFixing(Index3M,H849,TRUE,_xll.ohTrigger(RecalcTrigger,Trigger3M)),NA())</f>
        <v>1.8061652240717686E-2</v>
      </c>
      <c r="L849" s="44">
        <f>IFERROR(_xll.qlIndexFixing(Index6M,$H849,TRUE,_xll.ohTrigger(RecalcTrigger,Trigger6M)),NA())</f>
        <v>1.9079860856299889E-2</v>
      </c>
      <c r="M849" s="183">
        <f>IFERROR(_xll.qlIndexFixing(Index1Y,$H849,TRUE,_xll.ohTrigger(RecalcTrigger,Trigger1Y)),NA())</f>
        <v>2.0171822624797969E-2</v>
      </c>
      <c r="N849" s="182">
        <f>IFERROR(_xll.qlIndexFixing(ONIndex1M,I849,TRUE,_xll.ohTrigger(RecalcTrigger,Trigger1M)),NA())</f>
        <v>1.6872709558963805E-2</v>
      </c>
      <c r="O849" s="44">
        <f>IFERROR(_xll.qlIndexFixing(ONIndex3M,I849,TRUE,_xll.ohTrigger(RecalcTrigger,Trigger3M)),NA())</f>
        <v>1.7805330527735919E-2</v>
      </c>
      <c r="P849" s="44">
        <f>IFERROR(_xll.qlIndexFixing(ONIndex6M,I849,TRUE,_xll.ohTrigger(RecalcTrigger,Trigger6M)),NA())</f>
        <v>1.8607043321887673E-2</v>
      </c>
      <c r="Q849" s="183">
        <f>IFERROR(_xll.qlIndexFixing(ONIndex1Y,I849,TRUE,_xll.ohTrigger(RecalcTrigger,Trigger1Y)),NA())</f>
        <v>1.9407957596708769E-2</v>
      </c>
    </row>
    <row r="850" spans="2:17" x14ac:dyDescent="0.2">
      <c r="B850" s="39" t="s">
        <v>42</v>
      </c>
      <c r="D850" s="42">
        <f>_xll.qlCalendarAdvance(Calendar,$D849,B850,"f",FALSE)</f>
        <v>45399</v>
      </c>
      <c r="E850" s="177">
        <f>_xll.qlInterestRateIndexValueDate(IndexON,D850)</f>
        <v>45399</v>
      </c>
      <c r="F850" s="193">
        <f>IFERROR(_xll.qlIndexFixing(IndexON,D850,TRUE,_xll.ohTrigger(RecalcTrigger,TriggerON)),NA())</f>
        <v>1.6891948774064858E-2</v>
      </c>
      <c r="H850" s="42">
        <f>_xll.qlCalendarAdvance(Calendar,$H849,B850,"f",FALSE)</f>
        <v>45399</v>
      </c>
      <c r="I850" s="177">
        <f>_xll.qlInterestRateIndexValueDate(Index1M,$H850)</f>
        <v>45401</v>
      </c>
      <c r="J850" s="182">
        <f>IFERROR(_xll.qlIndexFixing(Index1M,$H850,TRUE,_xll.ohTrigger(RecalcTrigger,Trigger1M)),NA())</f>
        <v>1.6983111911488342E-2</v>
      </c>
      <c r="K850" s="44">
        <f>IFERROR(_xll.qlIndexFixing(Index3M,H850,TRUE,_xll.ohTrigger(RecalcTrigger,Trigger3M)),NA())</f>
        <v>1.8097793805441523E-2</v>
      </c>
      <c r="L850" s="44">
        <f>IFERROR(_xll.qlIndexFixing(Index6M,$H850,TRUE,_xll.ohTrigger(RecalcTrigger,Trigger6M)),NA())</f>
        <v>1.9108863342733096E-2</v>
      </c>
      <c r="M850" s="183">
        <f>IFERROR(_xll.qlIndexFixing(Index1Y,$H850,TRUE,_xll.ohTrigger(RecalcTrigger,Trigger1Y)),NA())</f>
        <v>2.0192943894094612E-2</v>
      </c>
      <c r="N850" s="182">
        <f>IFERROR(_xll.qlIndexFixing(ONIndex1M,I850,TRUE,_xll.ohTrigger(RecalcTrigger,Trigger1M)),NA())</f>
        <v>1.6911580668734771E-2</v>
      </c>
      <c r="O850" s="44">
        <f>IFERROR(_xll.qlIndexFixing(ONIndex3M,I850,TRUE,_xll.ohTrigger(RecalcTrigger,Trigger3M)),NA())</f>
        <v>1.7843497653675655E-2</v>
      </c>
      <c r="P850" s="44">
        <f>IFERROR(_xll.qlIndexFixing(ONIndex6M,I850,TRUE,_xll.ohTrigger(RecalcTrigger,Trigger6M)),NA())</f>
        <v>1.8639988977131594E-2</v>
      </c>
      <c r="Q850" s="183">
        <f>IFERROR(_xll.qlIndexFixing(ONIndex1Y,I850,TRUE,_xll.ohTrigger(RecalcTrigger,Trigger1Y)),NA())</f>
        <v>1.9436751636021654E-2</v>
      </c>
    </row>
    <row r="851" spans="2:17" x14ac:dyDescent="0.2">
      <c r="B851" s="39" t="s">
        <v>42</v>
      </c>
      <c r="D851" s="42">
        <f>_xll.qlCalendarAdvance(Calendar,$D850,B851,"f",FALSE)</f>
        <v>45406</v>
      </c>
      <c r="E851" s="177">
        <f>_xll.qlInterestRateIndexValueDate(IndexON,D851)</f>
        <v>45406</v>
      </c>
      <c r="F851" s="193">
        <f>IFERROR(_xll.qlIndexFixing(IndexON,D851,TRUE,_xll.ohTrigger(RecalcTrigger,TriggerON)),NA())</f>
        <v>1.6929025743559478E-2</v>
      </c>
      <c r="H851" s="42">
        <f>_xll.qlCalendarAdvance(Calendar,$H850,B851,"f",FALSE)</f>
        <v>45406</v>
      </c>
      <c r="I851" s="177">
        <f>_xll.qlInterestRateIndexValueDate(Index1M,$H851)</f>
        <v>45408</v>
      </c>
      <c r="J851" s="182">
        <f>IFERROR(_xll.qlIndexFixing(Index1M,$H851,TRUE,_xll.ohTrigger(RecalcTrigger,Trigger1M)),NA())</f>
        <v>1.7020618183179334E-2</v>
      </c>
      <c r="K851" s="44">
        <f>IFERROR(_xll.qlIndexFixing(Index3M,H851,TRUE,_xll.ohTrigger(RecalcTrigger,Trigger3M)),NA())</f>
        <v>1.8133554883993559E-2</v>
      </c>
      <c r="L851" s="44">
        <f>IFERROR(_xll.qlIndexFixing(Index6M,$H851,TRUE,_xll.ohTrigger(RecalcTrigger,Trigger6M)),NA())</f>
        <v>1.913751872000629E-2</v>
      </c>
      <c r="M851" s="183">
        <f>IFERROR(_xll.qlIndexFixing(Index1Y,$H851,TRUE,_xll.ohTrigger(RecalcTrigger,Trigger1Y)),NA())</f>
        <v>2.0210320554732909E-2</v>
      </c>
      <c r="N851" s="182">
        <f>IFERROR(_xll.qlIndexFixing(ONIndex1M,I851,TRUE,_xll.ohTrigger(RecalcTrigger,Trigger1M)),NA())</f>
        <v>1.6953019081875631E-2</v>
      </c>
      <c r="O851" s="44">
        <f>IFERROR(_xll.qlIndexFixing(ONIndex3M,I851,TRUE,_xll.ohTrigger(RecalcTrigger,Trigger3M)),NA())</f>
        <v>1.7884429600507623E-2</v>
      </c>
      <c r="P851" s="44">
        <f>IFERROR(_xll.qlIndexFixing(ONIndex6M,I851,TRUE,_xll.ohTrigger(RecalcTrigger,Trigger6M)),NA())</f>
        <v>1.867541509796844E-2</v>
      </c>
      <c r="Q851" s="183">
        <f>IFERROR(_xll.qlIndexFixing(ONIndex1Y,I851,TRUE,_xll.ohTrigger(RecalcTrigger,Trigger1Y)),NA())</f>
        <v>1.9467685051690609E-2</v>
      </c>
    </row>
    <row r="852" spans="2:17" x14ac:dyDescent="0.2">
      <c r="B852" s="39" t="s">
        <v>42</v>
      </c>
      <c r="D852" s="42">
        <f>_xll.qlCalendarAdvance(Calendar,$D851,B852,"f",FALSE)</f>
        <v>45414</v>
      </c>
      <c r="E852" s="177">
        <f>_xll.qlInterestRateIndexValueDate(IndexON,D852)</f>
        <v>45414</v>
      </c>
      <c r="F852" s="193">
        <f>IFERROR(_xll.qlIndexFixing(IndexON,D852,TRUE,_xll.ohTrigger(RecalcTrigger,TriggerON)),NA())</f>
        <v>1.6970877436071063E-2</v>
      </c>
      <c r="H852" s="42">
        <f>_xll.qlCalendarAdvance(Calendar,$H851,B852,"f",FALSE)</f>
        <v>45414</v>
      </c>
      <c r="I852" s="177">
        <f>_xll.qlInterestRateIndexValueDate(Index1M,$H852)</f>
        <v>45418</v>
      </c>
      <c r="J852" s="182">
        <f>IFERROR(_xll.qlIndexFixing(Index1M,$H852,TRUE,_xll.ohTrigger(RecalcTrigger,Trigger1M)),NA())</f>
        <v>1.7073229351465772E-2</v>
      </c>
      <c r="K852" s="44">
        <f>IFERROR(_xll.qlIndexFixing(Index3M,H852,TRUE,_xll.ohTrigger(RecalcTrigger,Trigger3M)),NA())</f>
        <v>1.8186876087590335E-2</v>
      </c>
      <c r="L852" s="44">
        <f>IFERROR(_xll.qlIndexFixing(Index6M,$H852,TRUE,_xll.ohTrigger(RecalcTrigger,Trigger6M)),NA())</f>
        <v>1.9175450998706278E-2</v>
      </c>
      <c r="M852" s="183">
        <f>IFERROR(_xll.qlIndexFixing(Index1Y,$H852,TRUE,_xll.ohTrigger(RecalcTrigger,Trigger1Y)),NA())</f>
        <v>2.0233732639418901E-2</v>
      </c>
      <c r="N852" s="182">
        <f>IFERROR(_xll.qlIndexFixing(ONIndex1M,I852,TRUE,_xll.ohTrigger(RecalcTrigger,Trigger1M)),NA())</f>
        <v>1.6993029156928685E-2</v>
      </c>
      <c r="O852" s="44">
        <f>IFERROR(_xll.qlIndexFixing(ONIndex3M,I852,TRUE,_xll.ohTrigger(RecalcTrigger,Trigger3M)),NA())</f>
        <v>1.7924053375848459E-2</v>
      </c>
      <c r="P852" s="44">
        <f>IFERROR(_xll.qlIndexFixing(ONIndex6M,I852,TRUE,_xll.ohTrigger(RecalcTrigger,Trigger6M)),NA())</f>
        <v>1.8709503261380434E-2</v>
      </c>
      <c r="Q852" s="183">
        <f>IFERROR(_xll.qlIndexFixing(ONIndex1Y,I852,TRUE,_xll.ohTrigger(RecalcTrigger,Trigger1Y)),NA())</f>
        <v>1.9497107030383987E-2</v>
      </c>
    </row>
    <row r="853" spans="2:17" x14ac:dyDescent="0.2">
      <c r="B853" s="39" t="s">
        <v>42</v>
      </c>
      <c r="D853" s="42">
        <f>_xll.qlCalendarAdvance(Calendar,$D852,B853,"f",FALSE)</f>
        <v>45421</v>
      </c>
      <c r="E853" s="177">
        <f>_xll.qlInterestRateIndexValueDate(IndexON,D853)</f>
        <v>45421</v>
      </c>
      <c r="F853" s="193">
        <f>IFERROR(_xll.qlIndexFixing(IndexON,D853,TRUE,_xll.ohTrigger(RecalcTrigger,TriggerON)),NA())</f>
        <v>1.7007037670238034E-2</v>
      </c>
      <c r="H853" s="42">
        <f>_xll.qlCalendarAdvance(Calendar,$H852,B853,"f",FALSE)</f>
        <v>45421</v>
      </c>
      <c r="I853" s="177">
        <f>_xll.qlInterestRateIndexValueDate(Index1M,$H853)</f>
        <v>45425</v>
      </c>
      <c r="J853" s="182">
        <f>IFERROR(_xll.qlIndexFixing(Index1M,$H853,TRUE,_xll.ohTrigger(RecalcTrigger,Trigger1M)),NA())</f>
        <v>1.7109372977472732E-2</v>
      </c>
      <c r="K853" s="44">
        <f>IFERROR(_xll.qlIndexFixing(Index3M,H853,TRUE,_xll.ohTrigger(RecalcTrigger,Trigger3M)),NA())</f>
        <v>1.8221676416760001E-2</v>
      </c>
      <c r="L853" s="44">
        <f>IFERROR(_xll.qlIndexFixing(Index6M,$H853,TRUE,_xll.ohTrigger(RecalcTrigger,Trigger6M)),NA())</f>
        <v>1.9203279900252931E-2</v>
      </c>
      <c r="M853" s="183">
        <f>IFERROR(_xll.qlIndexFixing(Index1Y,$H853,TRUE,_xll.ohTrigger(RecalcTrigger,Trigger1Y)),NA())</f>
        <v>2.0252210283218591E-2</v>
      </c>
      <c r="N853" s="182">
        <f>IFERROR(_xll.qlIndexFixing(ONIndex1M,I853,TRUE,_xll.ohTrigger(RecalcTrigger,Trigger1M)),NA())</f>
        <v>1.7030167687419606E-2</v>
      </c>
      <c r="O853" s="44">
        <f>IFERROR(_xll.qlIndexFixing(ONIndex3M,I853,TRUE,_xll.ohTrigger(RecalcTrigger,Trigger3M)),NA())</f>
        <v>1.7961066229110756E-2</v>
      </c>
      <c r="P853" s="44">
        <f>IFERROR(_xll.qlIndexFixing(ONIndex6M,I853,TRUE,_xll.ohTrigger(RecalcTrigger,Trigger6M)),NA())</f>
        <v>1.8741433619577919E-2</v>
      </c>
      <c r="Q853" s="183">
        <f>IFERROR(_xll.qlIndexFixing(ONIndex1Y,I853,TRUE,_xll.ohTrigger(RecalcTrigger,Trigger1Y)),NA())</f>
        <v>1.9524639529704402E-2</v>
      </c>
    </row>
    <row r="854" spans="2:17" x14ac:dyDescent="0.2">
      <c r="B854" s="39" t="s">
        <v>42</v>
      </c>
      <c r="D854" s="42">
        <f>_xll.qlCalendarAdvance(Calendar,$D853,B854,"f",FALSE)</f>
        <v>45428</v>
      </c>
      <c r="E854" s="177">
        <f>_xll.qlInterestRateIndexValueDate(IndexON,D854)</f>
        <v>45428</v>
      </c>
      <c r="F854" s="193">
        <f>IFERROR(_xll.qlIndexFixing(IndexON,D854,TRUE,_xll.ohTrigger(RecalcTrigger,TriggerON)),NA())</f>
        <v>1.7042765532986337E-2</v>
      </c>
      <c r="H854" s="42">
        <f>_xll.qlCalendarAdvance(Calendar,$H853,B854,"f",FALSE)</f>
        <v>45428</v>
      </c>
      <c r="I854" s="177">
        <f>_xll.qlInterestRateIndexValueDate(Index1M,$H854)</f>
        <v>45432</v>
      </c>
      <c r="J854" s="182">
        <f>IFERROR(_xll.qlIndexFixing(Index1M,$H854,TRUE,_xll.ohTrigger(RecalcTrigger,Trigger1M)),NA())</f>
        <v>1.7144948426113894E-2</v>
      </c>
      <c r="K854" s="44">
        <f>IFERROR(_xll.qlIndexFixing(Index3M,H854,TRUE,_xll.ohTrigger(RecalcTrigger,Trigger3M)),NA())</f>
        <v>1.8256087521187663E-2</v>
      </c>
      <c r="L854" s="44">
        <f>IFERROR(_xll.qlIndexFixing(Index6M,$H854,TRUE,_xll.ohTrigger(RecalcTrigger,Trigger6M)),NA())</f>
        <v>1.9230755433172184E-2</v>
      </c>
      <c r="M854" s="183">
        <f>IFERROR(_xll.qlIndexFixing(Index1Y,$H854,TRUE,_xll.ohTrigger(RecalcTrigger,Trigger1Y)),NA())</f>
        <v>2.0270435591950367E-2</v>
      </c>
      <c r="N854" s="182">
        <f>IFERROR(_xll.qlIndexFixing(ONIndex1M,I854,TRUE,_xll.ohTrigger(RecalcTrigger,Trigger1M)),NA())</f>
        <v>1.7066746400837829E-2</v>
      </c>
      <c r="O854" s="44">
        <f>IFERROR(_xll.qlIndexFixing(ONIndex3M,I854,TRUE,_xll.ohTrigger(RecalcTrigger,Trigger3M)),NA())</f>
        <v>1.7997706695771498E-2</v>
      </c>
      <c r="P854" s="44">
        <f>IFERROR(_xll.qlIndexFixing(ONIndex6M,I854,TRUE,_xll.ohTrigger(RecalcTrigger,Trigger6M)),NA())</f>
        <v>1.877303712451095E-2</v>
      </c>
      <c r="Q854" s="183">
        <f>IFERROR(_xll.qlIndexFixing(ONIndex1Y,I854,TRUE,_xll.ohTrigger(RecalcTrigger,Trigger1Y)),NA())</f>
        <v>1.9551765702132684E-2</v>
      </c>
    </row>
    <row r="855" spans="2:17" x14ac:dyDescent="0.2">
      <c r="B855" s="39" t="s">
        <v>42</v>
      </c>
      <c r="D855" s="42">
        <f>_xll.qlCalendarAdvance(Calendar,$D854,B855,"f",FALSE)</f>
        <v>45435</v>
      </c>
      <c r="E855" s="177">
        <f>_xll.qlInterestRateIndexValueDate(IndexON,D855)</f>
        <v>45435</v>
      </c>
      <c r="F855" s="193">
        <f>IFERROR(_xll.qlIndexFixing(IndexON,D855,TRUE,_xll.ohTrigger(RecalcTrigger,TriggerON)),NA())</f>
        <v>1.7078058121198225E-2</v>
      </c>
      <c r="H855" s="42">
        <f>_xll.qlCalendarAdvance(Calendar,$H854,B855,"f",FALSE)</f>
        <v>45435</v>
      </c>
      <c r="I855" s="177">
        <f>_xll.qlInterestRateIndexValueDate(Index1M,$H855)</f>
        <v>45439</v>
      </c>
      <c r="J855" s="182">
        <f>IFERROR(_xll.qlIndexFixing(Index1M,$H855,TRUE,_xll.ohTrigger(RecalcTrigger,Trigger1M)),NA())</f>
        <v>1.7179951562797231E-2</v>
      </c>
      <c r="K855" s="44">
        <f>IFERROR(_xll.qlIndexFixing(Index3M,H855,TRUE,_xll.ohTrigger(RecalcTrigger,Trigger3M)),NA())</f>
        <v>1.8290106908629519E-2</v>
      </c>
      <c r="L855" s="44">
        <f>IFERROR(_xll.qlIndexFixing(Index6M,$H855,TRUE,_xll.ohTrigger(RecalcTrigger,Trigger6M)),NA())</f>
        <v>1.9257875728343962E-2</v>
      </c>
      <c r="M855" s="183">
        <f>IFERROR(_xll.qlIndexFixing(Index1Y,$H855,TRUE,_xll.ohTrigger(RecalcTrigger,Trigger1Y)),NA())</f>
        <v>2.0288418188088016E-2</v>
      </c>
      <c r="N855" s="182">
        <f>IFERROR(_xll.qlIndexFixing(ONIndex1M,I855,TRUE,_xll.ohTrigger(RecalcTrigger,Trigger1M)),NA())</f>
        <v>1.7102761173601877E-2</v>
      </c>
      <c r="O855" s="44">
        <f>IFERROR(_xll.qlIndexFixing(ONIndex3M,I855,TRUE,_xll.ohTrigger(RecalcTrigger,Trigger3M)),NA())</f>
        <v>1.8033972305326884E-2</v>
      </c>
      <c r="P855" s="44">
        <f>IFERROR(_xll.qlIndexFixing(ONIndex6M,I855,TRUE,_xll.ohTrigger(RecalcTrigger,Trigger6M)),NA())</f>
        <v>1.8804311939888407E-2</v>
      </c>
      <c r="Q855" s="183">
        <f>IFERROR(_xll.qlIndexFixing(ONIndex1Y,I855,TRUE,_xll.ohTrigger(RecalcTrigger,Trigger1Y)),NA())</f>
        <v>1.9578483168611882E-2</v>
      </c>
    </row>
    <row r="856" spans="2:17" x14ac:dyDescent="0.2">
      <c r="B856" s="39" t="s">
        <v>42</v>
      </c>
      <c r="D856" s="42">
        <f>_xll.qlCalendarAdvance(Calendar,$D855,B856,"f",FALSE)</f>
        <v>45442</v>
      </c>
      <c r="E856" s="177">
        <f>_xll.qlInterestRateIndexValueDate(IndexON,D856)</f>
        <v>45442</v>
      </c>
      <c r="F856" s="193">
        <f>IFERROR(_xll.qlIndexFixing(IndexON,D856,TRUE,_xll.ohTrigger(RecalcTrigger,TriggerON)),NA())</f>
        <v>1.7112912532155633E-2</v>
      </c>
      <c r="H856" s="42">
        <f>_xll.qlCalendarAdvance(Calendar,$H855,B856,"f",FALSE)</f>
        <v>45442</v>
      </c>
      <c r="I856" s="177">
        <f>_xll.qlInterestRateIndexValueDate(Index1M,$H856)</f>
        <v>45446</v>
      </c>
      <c r="J856" s="182">
        <f>IFERROR(_xll.qlIndexFixing(Index1M,$H856,TRUE,_xll.ohTrigger(RecalcTrigger,Trigger1M)),NA())</f>
        <v>1.7211557262475807E-2</v>
      </c>
      <c r="K856" s="44">
        <f>IFERROR(_xll.qlIndexFixing(Index3M,H856,TRUE,_xll.ohTrigger(RecalcTrigger,Trigger3M)),NA())</f>
        <v>1.8323732086873049E-2</v>
      </c>
      <c r="L856" s="44">
        <f>IFERROR(_xll.qlIndexFixing(Index6M,$H856,TRUE,_xll.ohTrigger(RecalcTrigger,Trigger6M)),NA())</f>
        <v>1.9282336509723868E-2</v>
      </c>
      <c r="M856" s="183">
        <f>IFERROR(_xll.qlIndexFixing(Index1Y,$H856,TRUE,_xll.ohTrigger(RecalcTrigger,Trigger1Y)),NA())</f>
        <v>2.0306167782305217E-2</v>
      </c>
      <c r="N856" s="182">
        <f>IFERROR(_xll.qlIndexFixing(ONIndex1M,I856,TRUE,_xll.ohTrigger(RecalcTrigger,Trigger1M)),NA())</f>
        <v>1.7138207881890466E-2</v>
      </c>
      <c r="O856" s="44">
        <f>IFERROR(_xll.qlIndexFixing(ONIndex3M,I856,TRUE,_xll.ohTrigger(RecalcTrigger,Trigger3M)),NA())</f>
        <v>1.8069860586953368E-2</v>
      </c>
      <c r="P856" s="44">
        <f>IFERROR(_xll.qlIndexFixing(ONIndex6M,I856,TRUE,_xll.ohTrigger(RecalcTrigger,Trigger6M)),NA())</f>
        <v>1.8835256228939556E-2</v>
      </c>
      <c r="Q856" s="183">
        <f>IFERROR(_xll.qlIndexFixing(ONIndex1Y,I856,TRUE,_xll.ohTrigger(RecalcTrigger,Trigger1Y)),NA())</f>
        <v>1.9604789550005108E-2</v>
      </c>
    </row>
    <row r="857" spans="2:17" x14ac:dyDescent="0.2">
      <c r="B857" s="39" t="s">
        <v>42</v>
      </c>
      <c r="D857" s="42">
        <f>_xll.qlCalendarAdvance(Calendar,$D856,B857,"f",FALSE)</f>
        <v>45449</v>
      </c>
      <c r="E857" s="177">
        <f>_xll.qlInterestRateIndexValueDate(IndexON,D857)</f>
        <v>45449</v>
      </c>
      <c r="F857" s="193">
        <f>IFERROR(_xll.qlIndexFixing(IndexON,D857,TRUE,_xll.ohTrigger(RecalcTrigger,TriggerON)),NA())</f>
        <v>1.714732586282075E-2</v>
      </c>
      <c r="H857" s="42">
        <f>_xll.qlCalendarAdvance(Calendar,$H856,B857,"f",FALSE)</f>
        <v>45449</v>
      </c>
      <c r="I857" s="177">
        <f>_xll.qlInterestRateIndexValueDate(Index1M,$H857)</f>
        <v>45453</v>
      </c>
      <c r="J857" s="182">
        <f>IFERROR(_xll.qlIndexFixing(Index1M,$H857,TRUE,_xll.ohTrigger(RecalcTrigger,Trigger1M)),NA())</f>
        <v>1.7245443572473818E-2</v>
      </c>
      <c r="K857" s="44">
        <f>IFERROR(_xll.qlIndexFixing(Index3M,H857,TRUE,_xll.ohTrigger(RecalcTrigger,Trigger3M)),NA())</f>
        <v>1.8356960563737007E-2</v>
      </c>
      <c r="L857" s="44">
        <f>IFERROR(_xll.qlIndexFixing(Index6M,$H857,TRUE,_xll.ohTrigger(RecalcTrigger,Trigger6M)),NA())</f>
        <v>1.9308765596012956E-2</v>
      </c>
      <c r="M857" s="183">
        <f>IFERROR(_xll.qlIndexFixing(Index1Y,$H857,TRUE,_xll.ohTrigger(RecalcTrigger,Trigger1Y)),NA())</f>
        <v>2.0323694173459812E-2</v>
      </c>
      <c r="N857" s="182">
        <f>IFERROR(_xll.qlIndexFixing(ONIndex1M,I857,TRUE,_xll.ohTrigger(RecalcTrigger,Trigger1M)),NA())</f>
        <v>1.7173082402202056E-2</v>
      </c>
      <c r="O857" s="44">
        <f>IFERROR(_xll.qlIndexFixing(ONIndex3M,I857,TRUE,_xll.ohTrigger(RecalcTrigger,Trigger3M)),NA())</f>
        <v>1.8105369070067212E-2</v>
      </c>
      <c r="P857" s="44">
        <f>IFERROR(_xll.qlIndexFixing(ONIndex6M,I857,TRUE,_xll.ohTrigger(RecalcTrigger,Trigger6M)),NA())</f>
        <v>1.886586815553315E-2</v>
      </c>
      <c r="Q857" s="183">
        <f>IFERROR(_xll.qlIndexFixing(ONIndex1Y,I857,TRUE,_xll.ohTrigger(RecalcTrigger,Trigger1Y)),NA())</f>
        <v>1.9630682467415284E-2</v>
      </c>
    </row>
    <row r="858" spans="2:17" x14ac:dyDescent="0.2">
      <c r="B858" s="39" t="s">
        <v>42</v>
      </c>
      <c r="D858" s="42">
        <f>_xll.qlCalendarAdvance(Calendar,$D857,B858,"f",FALSE)</f>
        <v>45456</v>
      </c>
      <c r="E858" s="177">
        <f>_xll.qlInterestRateIndexValueDate(IndexON,D858)</f>
        <v>45456</v>
      </c>
      <c r="F858" s="193">
        <f>IFERROR(_xll.qlIndexFixing(IndexON,D858,TRUE,_xll.ohTrigger(RecalcTrigger,TriggerON)),NA())</f>
        <v>1.7181295210315639E-2</v>
      </c>
      <c r="H858" s="42">
        <f>_xll.qlCalendarAdvance(Calendar,$H857,B858,"f",FALSE)</f>
        <v>45456</v>
      </c>
      <c r="I858" s="177">
        <f>_xll.qlInterestRateIndexValueDate(Index1M,$H858)</f>
        <v>45460</v>
      </c>
      <c r="J858" s="182">
        <f>IFERROR(_xll.qlIndexFixing(Index1M,$H858,TRUE,_xll.ohTrigger(RecalcTrigger,Trigger1M)),NA())</f>
        <v>1.727874548709174E-2</v>
      </c>
      <c r="K858" s="44">
        <f>IFERROR(_xll.qlIndexFixing(Index3M,H858,TRUE,_xll.ohTrigger(RecalcTrigger,Trigger3M)),NA())</f>
        <v>1.838978984707838E-2</v>
      </c>
      <c r="L858" s="44">
        <f>IFERROR(_xll.qlIndexFixing(Index6M,$H858,TRUE,_xll.ohTrigger(RecalcTrigger,Trigger6M)),NA())</f>
        <v>1.9334833988578413E-2</v>
      </c>
      <c r="M858" s="183">
        <f>IFERROR(_xll.qlIndexFixing(Index1Y,$H858,TRUE,_xll.ohTrigger(RecalcTrigger,Trigger1Y)),NA())</f>
        <v>2.0341007248579984E-2</v>
      </c>
      <c r="N858" s="182">
        <f>IFERROR(_xll.qlIndexFixing(ONIndex1M,I858,TRUE,_xll.ohTrigger(RecalcTrigger,Trigger1M)),NA())</f>
        <v>1.7207380610715362E-2</v>
      </c>
      <c r="O858" s="44">
        <f>IFERROR(_xll.qlIndexFixing(ONIndex3M,I858,TRUE,_xll.ohTrigger(RecalcTrigger,Trigger3M)),NA())</f>
        <v>1.8140495283764935E-2</v>
      </c>
      <c r="P858" s="44">
        <f>IFERROR(_xll.qlIndexFixing(ONIndex6M,I858,TRUE,_xll.ohTrigger(RecalcTrigger,Trigger6M)),NA())</f>
        <v>1.8896145882978388E-2</v>
      </c>
      <c r="Q858" s="183">
        <f>IFERROR(_xll.qlIndexFixing(ONIndex1Y,I858,TRUE,_xll.ohTrigger(RecalcTrigger,Trigger1Y)),NA())</f>
        <v>1.9656159541785456E-2</v>
      </c>
    </row>
    <row r="859" spans="2:17" x14ac:dyDescent="0.2">
      <c r="B859" s="39" t="s">
        <v>42</v>
      </c>
      <c r="D859" s="42">
        <f>_xll.qlCalendarAdvance(Calendar,$D858,B859,"f",FALSE)</f>
        <v>45463</v>
      </c>
      <c r="E859" s="177">
        <f>_xll.qlInterestRateIndexValueDate(IndexON,D859)</f>
        <v>45463</v>
      </c>
      <c r="F859" s="193">
        <f>IFERROR(_xll.qlIndexFixing(IndexON,D859,TRUE,_xll.ohTrigger(RecalcTrigger,TriggerON)),NA())</f>
        <v>1.7214817671602489E-2</v>
      </c>
      <c r="H859" s="42">
        <f>_xll.qlCalendarAdvance(Calendar,$H858,B859,"f",FALSE)</f>
        <v>45463</v>
      </c>
      <c r="I859" s="177">
        <f>_xll.qlInterestRateIndexValueDate(Index1M,$H859)</f>
        <v>45467</v>
      </c>
      <c r="J859" s="182">
        <f>IFERROR(_xll.qlIndexFixing(Index1M,$H859,TRUE,_xll.ohTrigger(RecalcTrigger,Trigger1M)),NA())</f>
        <v>1.7311458872239172E-2</v>
      </c>
      <c r="K859" s="44">
        <f>IFERROR(_xll.qlIndexFixing(Index3M,H859,TRUE,_xll.ohTrigger(RecalcTrigger,Trigger3M)),NA())</f>
        <v>1.8422217444790643E-2</v>
      </c>
      <c r="L859" s="44">
        <f>IFERROR(_xll.qlIndexFixing(Index6M,$H859,TRUE,_xll.ohTrigger(RecalcTrigger,Trigger6M)),NA())</f>
        <v>1.9360539825169991E-2</v>
      </c>
      <c r="M859" s="183">
        <f>IFERROR(_xll.qlIndexFixing(Index1Y,$H859,TRUE,_xll.ohTrigger(RecalcTrigger,Trigger1Y)),NA())</f>
        <v>2.0358116982849367E-2</v>
      </c>
      <c r="N859" s="182">
        <f>IFERROR(_xll.qlIndexFixing(ONIndex1M,I859,TRUE,_xll.ohTrigger(RecalcTrigger,Trigger1M)),NA())</f>
        <v>1.7241098384008779E-2</v>
      </c>
      <c r="O859" s="44">
        <f>IFERROR(_xll.qlIndexFixing(ONIndex3M,I859,TRUE,_xll.ohTrigger(RecalcTrigger,Trigger3M)),NA())</f>
        <v>1.8175236757462798E-2</v>
      </c>
      <c r="P859" s="44">
        <f>IFERROR(_xll.qlIndexFixing(ONIndex6M,I859,TRUE,_xll.ohTrigger(RecalcTrigger,Trigger6M)),NA())</f>
        <v>1.892608757482428E-2</v>
      </c>
      <c r="Q859" s="183">
        <f>IFERROR(_xll.qlIndexFixing(ONIndex1Y,I859,TRUE,_xll.ohTrigger(RecalcTrigger,Trigger1Y)),NA())</f>
        <v>1.9681218394138611E-2</v>
      </c>
    </row>
    <row r="860" spans="2:17" x14ac:dyDescent="0.2">
      <c r="B860" s="39" t="s">
        <v>42</v>
      </c>
      <c r="D860" s="42">
        <f>_xll.qlCalendarAdvance(Calendar,$D859,B860,"f",FALSE)</f>
        <v>45470</v>
      </c>
      <c r="E860" s="177">
        <f>_xll.qlInterestRateIndexValueDate(IndexON,D860)</f>
        <v>45470</v>
      </c>
      <c r="F860" s="193">
        <f>IFERROR(_xll.qlIndexFixing(IndexON,D860,TRUE,_xll.ohTrigger(RecalcTrigger,TriggerON)),NA())</f>
        <v>1.7247890343963235E-2</v>
      </c>
      <c r="H860" s="42">
        <f>_xll.qlCalendarAdvance(Calendar,$H859,B860,"f",FALSE)</f>
        <v>45470</v>
      </c>
      <c r="I860" s="177">
        <f>_xll.qlInterestRateIndexValueDate(Index1M,$H860)</f>
        <v>45474</v>
      </c>
      <c r="J860" s="182">
        <f>IFERROR(_xll.qlIndexFixing(Index1M,$H860,TRUE,_xll.ohTrigger(RecalcTrigger,Trigger1M)),NA())</f>
        <v>1.7346237858314927E-2</v>
      </c>
      <c r="K860" s="44">
        <f>IFERROR(_xll.qlIndexFixing(Index3M,H860,TRUE,_xll.ohTrigger(RecalcTrigger,Trigger3M)),NA())</f>
        <v>1.8454240864808118E-2</v>
      </c>
      <c r="L860" s="44">
        <f>IFERROR(_xll.qlIndexFixing(Index6M,$H860,TRUE,_xll.ohTrigger(RecalcTrigger,Trigger6M)),NA())</f>
        <v>1.9390289127765293E-2</v>
      </c>
      <c r="M860" s="183">
        <f>IFERROR(_xll.qlIndexFixing(Index1Y,$H860,TRUE,_xll.ohTrigger(RecalcTrigger,Trigger1Y)),NA())</f>
        <v>2.0375033439595666E-2</v>
      </c>
      <c r="N860" s="182">
        <f>IFERROR(_xll.qlIndexFixing(ONIndex1M,I860,TRUE,_xll.ohTrigger(RecalcTrigger,Trigger1M)),NA())</f>
        <v>1.7274231598261025E-2</v>
      </c>
      <c r="O860" s="44">
        <f>IFERROR(_xll.qlIndexFixing(ONIndex3M,I860,TRUE,_xll.ohTrigger(RecalcTrigger,Trigger3M)),NA())</f>
        <v>1.8209591020417193E-2</v>
      </c>
      <c r="P860" s="44">
        <f>IFERROR(_xll.qlIndexFixing(ONIndex6M,I860,TRUE,_xll.ohTrigger(RecalcTrigger,Trigger6M)),NA())</f>
        <v>1.895569139469977E-2</v>
      </c>
      <c r="Q860" s="183">
        <f>IFERROR(_xll.qlIndexFixing(ONIndex1Y,I860,TRUE,_xll.ohTrigger(RecalcTrigger,Trigger1Y)),NA())</f>
        <v>1.9705856645497732E-2</v>
      </c>
    </row>
    <row r="861" spans="2:17" x14ac:dyDescent="0.2">
      <c r="B861" s="39" t="s">
        <v>42</v>
      </c>
      <c r="D861" s="42">
        <f>_xll.qlCalendarAdvance(Calendar,$D860,B861,"f",FALSE)</f>
        <v>45477</v>
      </c>
      <c r="E861" s="177">
        <f>_xll.qlInterestRateIndexValueDate(IndexON,D861)</f>
        <v>45477</v>
      </c>
      <c r="F861" s="193">
        <f>IFERROR(_xll.qlIndexFixing(IndexON,D861,TRUE,_xll.ohTrigger(RecalcTrigger,TriggerON)),NA())</f>
        <v>1.7280510324360066E-2</v>
      </c>
      <c r="H861" s="42">
        <f>_xll.qlCalendarAdvance(Calendar,$H860,B861,"f",FALSE)</f>
        <v>45477</v>
      </c>
      <c r="I861" s="177">
        <f>_xll.qlInterestRateIndexValueDate(Index1M,$H861)</f>
        <v>45481</v>
      </c>
      <c r="J861" s="182">
        <f>IFERROR(_xll.qlIndexFixing(Index1M,$H861,TRUE,_xll.ohTrigger(RecalcTrigger,Trigger1M)),NA())</f>
        <v>1.7377720298711499E-2</v>
      </c>
      <c r="K861" s="44">
        <f>IFERROR(_xll.qlIndexFixing(Index3M,H861,TRUE,_xll.ohTrigger(RecalcTrigger,Trigger3M)),NA())</f>
        <v>1.8485857615108563E-2</v>
      </c>
      <c r="L861" s="44">
        <f>IFERROR(_xll.qlIndexFixing(Index6M,$H861,TRUE,_xll.ohTrigger(RecalcTrigger,Trigger6M)),NA())</f>
        <v>1.9413058729421093E-2</v>
      </c>
      <c r="M861" s="183">
        <f>IFERROR(_xll.qlIndexFixing(Index1Y,$H861,TRUE,_xll.ohTrigger(RecalcTrigger,Trigger1Y)),NA())</f>
        <v>2.0391766770276425E-2</v>
      </c>
      <c r="N861" s="182">
        <f>IFERROR(_xll.qlIndexFixing(ONIndex1M,I861,TRUE,_xll.ohTrigger(RecalcTrigger,Trigger1M)),NA())</f>
        <v>1.7306776129970558E-2</v>
      </c>
      <c r="O861" s="44">
        <f>IFERROR(_xll.qlIndexFixing(ONIndex3M,I861,TRUE,_xll.ohTrigger(RecalcTrigger,Trigger3M)),NA())</f>
        <v>1.8243555601884509E-2</v>
      </c>
      <c r="P861" s="44">
        <f>IFERROR(_xll.qlIndexFixing(ONIndex6M,I861,TRUE,_xll.ohTrigger(RecalcTrigger,Trigger6M)),NA())</f>
        <v>1.8984955506073931E-2</v>
      </c>
      <c r="Q861" s="183">
        <f>IFERROR(_xll.qlIndexFixing(ONIndex1Y,I861,TRUE,_xll.ohTrigger(RecalcTrigger,Trigger1Y)),NA())</f>
        <v>1.9730071916725933E-2</v>
      </c>
    </row>
    <row r="862" spans="2:17" x14ac:dyDescent="0.2">
      <c r="B862" s="39" t="s">
        <v>42</v>
      </c>
      <c r="D862" s="42">
        <f>_xll.qlCalendarAdvance(Calendar,$D861,B862,"f",FALSE)</f>
        <v>45484</v>
      </c>
      <c r="E862" s="177">
        <f>_xll.qlInterestRateIndexValueDate(IndexON,D862)</f>
        <v>45484</v>
      </c>
      <c r="F862" s="193">
        <f>IFERROR(_xll.qlIndexFixing(IndexON,D862,TRUE,_xll.ohTrigger(RecalcTrigger,TriggerON)),NA())</f>
        <v>1.7312674709915044E-2</v>
      </c>
      <c r="H862" s="42">
        <f>_xll.qlCalendarAdvance(Calendar,$H861,B862,"f",FALSE)</f>
        <v>45484</v>
      </c>
      <c r="I862" s="177">
        <f>_xll.qlInterestRateIndexValueDate(Index1M,$H862)</f>
        <v>45488</v>
      </c>
      <c r="J862" s="182">
        <f>IFERROR(_xll.qlIndexFixing(Index1M,$H862,TRUE,_xll.ohTrigger(RecalcTrigger,Trigger1M)),NA())</f>
        <v>1.7408601486027197E-2</v>
      </c>
      <c r="K862" s="44">
        <f>IFERROR(_xll.qlIndexFixing(Index3M,H862,TRUE,_xll.ohTrigger(RecalcTrigger,Trigger3M)),NA())</f>
        <v>1.851706520371665E-2</v>
      </c>
      <c r="L862" s="44">
        <f>IFERROR(_xll.qlIndexFixing(Index6M,$H862,TRUE,_xll.ohTrigger(RecalcTrigger,Trigger6M)),NA())</f>
        <v>1.9437691195758625E-2</v>
      </c>
      <c r="M862" s="183">
        <f>IFERROR(_xll.qlIndexFixing(Index1Y,$H862,TRUE,_xll.ohTrigger(RecalcTrigger,Trigger1Y)),NA())</f>
        <v>2.0408327214468492E-2</v>
      </c>
      <c r="N862" s="182">
        <f>IFERROR(_xll.qlIndexFixing(ONIndex1M,I862,TRUE,_xll.ohTrigger(RecalcTrigger,Trigger1M)),NA())</f>
        <v>1.7338727855316094E-2</v>
      </c>
      <c r="O862" s="44">
        <f>IFERROR(_xll.qlIndexFixing(ONIndex3M,I862,TRUE,_xll.ohTrigger(RecalcTrigger,Trigger3M)),NA())</f>
        <v>1.8277128031360945E-2</v>
      </c>
      <c r="P862" s="44">
        <f>IFERROR(_xll.qlIndexFixing(ONIndex6M,I862,TRUE,_xll.ohTrigger(RecalcTrigger,Trigger6M)),NA())</f>
        <v>1.9013878072415835E-2</v>
      </c>
      <c r="Q862" s="183">
        <f>IFERROR(_xll.qlIndexFixing(ONIndex1Y,I862,TRUE,_xll.ohTrigger(RecalcTrigger,Trigger1Y)),NA())</f>
        <v>1.9753861828926134E-2</v>
      </c>
    </row>
    <row r="863" spans="2:17" x14ac:dyDescent="0.2">
      <c r="B863" s="39" t="s">
        <v>42</v>
      </c>
      <c r="D863" s="42">
        <f>_xll.qlCalendarAdvance(Calendar,$D862,B863,"f",FALSE)</f>
        <v>45491</v>
      </c>
      <c r="E863" s="177">
        <f>_xll.qlInterestRateIndexValueDate(IndexON,D863)</f>
        <v>45491</v>
      </c>
      <c r="F863" s="193">
        <f>IFERROR(_xll.qlIndexFixing(IndexON,D863,TRUE,_xll.ohTrigger(RecalcTrigger,TriggerON)),NA())</f>
        <v>1.7344380597830167E-2</v>
      </c>
      <c r="H863" s="42">
        <f>_xll.qlCalendarAdvance(Calendar,$H862,B863,"f",FALSE)</f>
        <v>45491</v>
      </c>
      <c r="I863" s="177">
        <f>_xll.qlInterestRateIndexValueDate(Index1M,$H863)</f>
        <v>45495</v>
      </c>
      <c r="J863" s="182">
        <f>IFERROR(_xll.qlIndexFixing(Index1M,$H863,TRUE,_xll.ohTrigger(RecalcTrigger,Trigger1M)),NA())</f>
        <v>1.7438877286000059E-2</v>
      </c>
      <c r="K863" s="44">
        <f>IFERROR(_xll.qlIndexFixing(Index3M,H863,TRUE,_xll.ohTrigger(RecalcTrigger,Trigger3M)),NA())</f>
        <v>1.8547861138704852E-2</v>
      </c>
      <c r="L863" s="44">
        <f>IFERROR(_xll.qlIndexFixing(Index6M,$H863,TRUE,_xll.ohTrigger(RecalcTrigger,Trigger6M)),NA())</f>
        <v>1.9461996601899401E-2</v>
      </c>
      <c r="M863" s="183">
        <f>IFERROR(_xll.qlIndexFixing(Index1Y,$H863,TRUE,_xll.ohTrigger(RecalcTrigger,Trigger1Y)),NA())</f>
        <v>2.0424725099856884E-2</v>
      </c>
      <c r="N863" s="182">
        <f>IFERROR(_xll.qlIndexFixing(ONIndex1M,I863,TRUE,_xll.ohTrigger(RecalcTrigger,Trigger1M)),NA())</f>
        <v>1.7370082650796093E-2</v>
      </c>
      <c r="O863" s="44">
        <f>IFERROR(_xll.qlIndexFixing(ONIndex3M,I863,TRUE,_xll.ohTrigger(RecalcTrigger,Trigger3M)),NA())</f>
        <v>1.8310305837863083E-2</v>
      </c>
      <c r="P863" s="44">
        <f>IFERROR(_xll.qlIndexFixing(ONIndex6M,I863,TRUE,_xll.ohTrigger(RecalcTrigger,Trigger6M)),NA())</f>
        <v>1.9042457257354428E-2</v>
      </c>
      <c r="Q863" s="183">
        <f>IFERROR(_xll.qlIndexFixing(ONIndex1Y,I863,TRUE,_xll.ohTrigger(RecalcTrigger,Trigger1Y)),NA())</f>
        <v>1.9777224003201255E-2</v>
      </c>
    </row>
    <row r="864" spans="2:17" x14ac:dyDescent="0.2">
      <c r="B864" s="39" t="s">
        <v>42</v>
      </c>
      <c r="D864" s="42">
        <f>_xll.qlCalendarAdvance(Calendar,$D863,B864,"f",FALSE)</f>
        <v>45498</v>
      </c>
      <c r="E864" s="177">
        <f>_xll.qlInterestRateIndexValueDate(IndexON,D864)</f>
        <v>45498</v>
      </c>
      <c r="F864" s="193">
        <f>IFERROR(_xll.qlIndexFixing(IndexON,D864,TRUE,_xll.ohTrigger(RecalcTrigger,TriggerON)),NA())</f>
        <v>1.7375625084907753E-2</v>
      </c>
      <c r="H864" s="42">
        <f>_xll.qlCalendarAdvance(Calendar,$H863,B864,"f",FALSE)</f>
        <v>45498</v>
      </c>
      <c r="I864" s="177">
        <f>_xll.qlInterestRateIndexValueDate(Index1M,$H864)</f>
        <v>45502</v>
      </c>
      <c r="J864" s="182">
        <f>IFERROR(_xll.qlIndexFixing(Index1M,$H864,TRUE,_xll.ohTrigger(RecalcTrigger,Trigger1M)),NA())</f>
        <v>1.7468543564414536E-2</v>
      </c>
      <c r="K864" s="44">
        <f>IFERROR(_xll.qlIndexFixing(Index3M,H864,TRUE,_xll.ohTrigger(RecalcTrigger,Trigger3M)),NA())</f>
        <v>1.8578242928194291E-2</v>
      </c>
      <c r="L864" s="44">
        <f>IFERROR(_xll.qlIndexFixing(Index6M,$H864,TRUE,_xll.ohTrigger(RecalcTrigger,Trigger6M)),NA())</f>
        <v>1.9485986439803857E-2</v>
      </c>
      <c r="M864" s="183">
        <f>IFERROR(_xll.qlIndexFixing(Index1Y,$H864,TRUE,_xll.ohTrigger(RecalcTrigger,Trigger1Y)),NA())</f>
        <v>2.0440970842224244E-2</v>
      </c>
      <c r="N864" s="182">
        <f>IFERROR(_xll.qlIndexFixing(ONIndex1M,I864,TRUE,_xll.ohTrigger(RecalcTrigger,Trigger1M)),NA())</f>
        <v>1.7400836392749142E-2</v>
      </c>
      <c r="O864" s="44">
        <f>IFERROR(_xll.qlIndexFixing(ONIndex3M,I864,TRUE,_xll.ohTrigger(RecalcTrigger,Trigger3M)),NA())</f>
        <v>1.8343086550887122E-2</v>
      </c>
      <c r="P864" s="44">
        <f>IFERROR(_xll.qlIndexFixing(ONIndex6M,I864,TRUE,_xll.ohTrigger(RecalcTrigger,Trigger6M)),NA())</f>
        <v>1.9070691224358782E-2</v>
      </c>
      <c r="Q864" s="183">
        <f>IFERROR(_xll.qlIndexFixing(ONIndex1Y,I864,TRUE,_xll.ohTrigger(RecalcTrigger,Trigger1Y)),NA())</f>
        <v>1.9800156060414409E-2</v>
      </c>
    </row>
    <row r="865" spans="2:17" x14ac:dyDescent="0.2">
      <c r="B865" s="39" t="s">
        <v>42</v>
      </c>
      <c r="D865" s="42">
        <f>_xll.qlCalendarAdvance(Calendar,$D864,B865,"f",FALSE)</f>
        <v>45505</v>
      </c>
      <c r="E865" s="177">
        <f>_xll.qlInterestRateIndexValueDate(IndexON,D865)</f>
        <v>45505</v>
      </c>
      <c r="F865" s="193">
        <f>IFERROR(_xll.qlIndexFixing(IndexON,D865,TRUE,_xll.ohTrigger(RecalcTrigger,TriggerON)),NA())</f>
        <v>1.7406405268429737E-2</v>
      </c>
      <c r="H865" s="42">
        <f>_xll.qlCalendarAdvance(Calendar,$H864,B865,"f",FALSE)</f>
        <v>45505</v>
      </c>
      <c r="I865" s="177">
        <f>_xll.qlInterestRateIndexValueDate(Index1M,$H865)</f>
        <v>45509</v>
      </c>
      <c r="J865" s="182">
        <f>IFERROR(_xll.qlIndexFixing(Index1M,$H865,TRUE,_xll.ohTrigger(RecalcTrigger,Trigger1M)),NA())</f>
        <v>1.7497596187106647E-2</v>
      </c>
      <c r="K865" s="44">
        <f>IFERROR(_xll.qlIndexFixing(Index3M,H865,TRUE,_xll.ohTrigger(RecalcTrigger,Trigger3M)),NA())</f>
        <v>1.8608208080363429E-2</v>
      </c>
      <c r="L865" s="44">
        <f>IFERROR(_xll.qlIndexFixing(Index6M,$H865,TRUE,_xll.ohTrigger(RecalcTrigger,Trigger6M)),NA())</f>
        <v>1.9509672312289821E-2</v>
      </c>
      <c r="M865" s="183">
        <f>IFERROR(_xll.qlIndexFixing(Index1Y,$H865,TRUE,_xll.ohTrigger(RecalcTrigger,Trigger1Y)),NA())</f>
        <v>2.0457074945442976E-2</v>
      </c>
      <c r="N865" s="182">
        <f>IFERROR(_xll.qlIndexFixing(ONIndex1M,I865,TRUE,_xll.ohTrigger(RecalcTrigger,Trigger1M)),NA())</f>
        <v>1.7430984957513829E-2</v>
      </c>
      <c r="O865" s="44">
        <f>IFERROR(_xll.qlIndexFixing(ONIndex3M,I865,TRUE,_xll.ohTrigger(RecalcTrigger,Trigger3M)),NA())</f>
        <v>1.8375467699609516E-2</v>
      </c>
      <c r="P865" s="44">
        <f>IFERROR(_xll.qlIndexFixing(ONIndex6M,I865,TRUE,_xll.ohTrigger(RecalcTrigger,Trigger6M)),NA())</f>
        <v>1.909857813689797E-2</v>
      </c>
      <c r="Q865" s="183">
        <f>IFERROR(_xll.qlIndexFixing(ONIndex1Y,I865,TRUE,_xll.ohTrigger(RecalcTrigger,Trigger1Y)),NA())</f>
        <v>1.9822655621588581E-2</v>
      </c>
    </row>
    <row r="866" spans="2:17" x14ac:dyDescent="0.2">
      <c r="B866" s="39" t="s">
        <v>42</v>
      </c>
      <c r="D866" s="42">
        <f>_xll.qlCalendarAdvance(Calendar,$D865,B866,"f",FALSE)</f>
        <v>45512</v>
      </c>
      <c r="E866" s="177">
        <f>_xll.qlInterestRateIndexValueDate(IndexON,D866)</f>
        <v>45512</v>
      </c>
      <c r="F866" s="193">
        <f>IFERROR(_xll.qlIndexFixing(IndexON,D866,TRUE,_xll.ohTrigger(RecalcTrigger,TriggerON)),NA())</f>
        <v>1.7436718245438243E-2</v>
      </c>
      <c r="H866" s="42">
        <f>_xll.qlCalendarAdvance(Calendar,$H865,B866,"f",FALSE)</f>
        <v>45512</v>
      </c>
      <c r="I866" s="177">
        <f>_xll.qlInterestRateIndexValueDate(Index1M,$H866)</f>
        <v>45516</v>
      </c>
      <c r="J866" s="182">
        <f>IFERROR(_xll.qlIndexFixing(Index1M,$H866,TRUE,_xll.ohTrigger(RecalcTrigger,Trigger1M)),NA())</f>
        <v>1.752603101997172E-2</v>
      </c>
      <c r="K866" s="44">
        <f>IFERROR(_xll.qlIndexFixing(Index3M,H866,TRUE,_xll.ohTrigger(RecalcTrigger,Trigger3M)),NA())</f>
        <v>1.8637754103444613E-2</v>
      </c>
      <c r="L866" s="44">
        <f>IFERROR(_xll.qlIndexFixing(Index6M,$H866,TRUE,_xll.ohTrigger(RecalcTrigger,Trigger6M)),NA())</f>
        <v>1.9533065933020382E-2</v>
      </c>
      <c r="M866" s="183">
        <f>IFERROR(_xll.qlIndexFixing(Index1Y,$H866,TRUE,_xll.ohTrigger(RecalcTrigger,Trigger1Y)),NA())</f>
        <v>2.0473048001465381E-2</v>
      </c>
      <c r="N866" s="182">
        <f>IFERROR(_xll.qlIndexFixing(ONIndex1M,I866,TRUE,_xll.ohTrigger(RecalcTrigger,Trigger1M)),NA())</f>
        <v>1.7460524221508678E-2</v>
      </c>
      <c r="O866" s="44">
        <f>IFERROR(_xll.qlIndexFixing(ONIndex3M,I866,TRUE,_xll.ohTrigger(RecalcTrigger,Trigger3M)),NA())</f>
        <v>1.840744681336659E-2</v>
      </c>
      <c r="P866" s="44">
        <f>IFERROR(_xll.qlIndexFixing(ONIndex6M,I866,TRUE,_xll.ohTrigger(RecalcTrigger,Trigger6M)),NA())</f>
        <v>1.9126116158600937E-2</v>
      </c>
      <c r="Q866" s="183">
        <f>IFERROR(_xll.qlIndexFixing(ONIndex1Y,I866,TRUE,_xll.ohTrigger(RecalcTrigger,Trigger1Y)),NA())</f>
        <v>1.9844720307746755E-2</v>
      </c>
    </row>
    <row r="867" spans="2:17" x14ac:dyDescent="0.2">
      <c r="B867" s="39" t="s">
        <v>42</v>
      </c>
      <c r="D867" s="42">
        <f>_xll.qlCalendarAdvance(Calendar,$D866,B867,"f",FALSE)</f>
        <v>45519</v>
      </c>
      <c r="E867" s="177">
        <f>_xll.qlInterestRateIndexValueDate(IndexON,D867)</f>
        <v>45519</v>
      </c>
      <c r="F867" s="193">
        <f>IFERROR(_xll.qlIndexFixing(IndexON,D867,TRUE,_xll.ohTrigger(RecalcTrigger,TriggerON)),NA())</f>
        <v>1.7466561112975398E-2</v>
      </c>
      <c r="H867" s="42">
        <f>_xll.qlCalendarAdvance(Calendar,$H866,B867,"f",FALSE)</f>
        <v>45519</v>
      </c>
      <c r="I867" s="177">
        <f>_xll.qlInterestRateIndexValueDate(Index1M,$H867)</f>
        <v>45523</v>
      </c>
      <c r="J867" s="182">
        <f>IFERROR(_xll.qlIndexFixing(Index1M,$H867,TRUE,_xll.ohTrigger(RecalcTrigger,Trigger1M)),NA())</f>
        <v>1.7553843928959232E-2</v>
      </c>
      <c r="K867" s="44">
        <f>IFERROR(_xll.qlIndexFixing(Index3M,H867,TRUE,_xll.ohTrigger(RecalcTrigger,Trigger3M)),NA())</f>
        <v>1.8666878505730129E-2</v>
      </c>
      <c r="L867" s="44">
        <f>IFERROR(_xll.qlIndexFixing(Index6M,$H867,TRUE,_xll.ohTrigger(RecalcTrigger,Trigger6M)),NA())</f>
        <v>1.955617912649257E-2</v>
      </c>
      <c r="M867" s="183">
        <f>IFERROR(_xll.qlIndexFixing(Index1Y,$H867,TRUE,_xll.ohTrigger(RecalcTrigger,Trigger1Y)),NA())</f>
        <v>2.0488900690317523E-2</v>
      </c>
      <c r="N867" s="182">
        <f>IFERROR(_xll.qlIndexFixing(ONIndex1M,I867,TRUE,_xll.ohTrigger(RecalcTrigger,Trigger1M)),NA())</f>
        <v>1.748945006099234E-2</v>
      </c>
      <c r="O867" s="44">
        <f>IFERROR(_xll.qlIndexFixing(ONIndex3M,I867,TRUE,_xll.ohTrigger(RecalcTrigger,Trigger3M)),NA())</f>
        <v>1.8439021421574608E-2</v>
      </c>
      <c r="P867" s="44">
        <f>IFERROR(_xll.qlIndexFixing(ONIndex6M,I867,TRUE,_xll.ohTrigger(RecalcTrigger,Trigger6M)),NA())</f>
        <v>1.9153303452936754E-2</v>
      </c>
      <c r="Q867" s="183">
        <f>IFERROR(_xll.qlIndexFixing(ONIndex1Y,I867,TRUE,_xll.ohTrigger(RecalcTrigger,Trigger1Y)),NA())</f>
        <v>1.986634773983198E-2</v>
      </c>
    </row>
    <row r="868" spans="2:17" x14ac:dyDescent="0.2">
      <c r="B868" s="39" t="s">
        <v>42</v>
      </c>
      <c r="D868" s="42">
        <f>_xll.qlCalendarAdvance(Calendar,$D867,B868,"f",FALSE)</f>
        <v>45526</v>
      </c>
      <c r="E868" s="177">
        <f>_xll.qlInterestRateIndexValueDate(IndexON,D868)</f>
        <v>45526</v>
      </c>
      <c r="F868" s="193">
        <f>IFERROR(_xll.qlIndexFixing(IndexON,D868,TRUE,_xll.ohTrigger(RecalcTrigger,TriggerON)),NA())</f>
        <v>1.7495930968243201E-2</v>
      </c>
      <c r="H868" s="42">
        <f>_xll.qlCalendarAdvance(Calendar,$H867,B868,"f",FALSE)</f>
        <v>45526</v>
      </c>
      <c r="I868" s="177">
        <f>_xll.qlInterestRateIndexValueDate(Index1M,$H868)</f>
        <v>45530</v>
      </c>
      <c r="J868" s="182">
        <f>IFERROR(_xll.qlIndexFixing(Index1M,$H868,TRUE,_xll.ohTrigger(RecalcTrigger,Trigger1M)),NA())</f>
        <v>1.7581030780085709E-2</v>
      </c>
      <c r="K868" s="44">
        <f>IFERROR(_xll.qlIndexFixing(Index3M,H868,TRUE,_xll.ohTrigger(RecalcTrigger,Trigger3M)),NA())</f>
        <v>1.8695578795573955E-2</v>
      </c>
      <c r="L868" s="44">
        <f>IFERROR(_xll.qlIndexFixing(Index6M,$H868,TRUE,_xll.ohTrigger(RecalcTrigger,Trigger6M)),NA())</f>
        <v>1.9579023828025646E-2</v>
      </c>
      <c r="M868" s="183">
        <f>IFERROR(_xll.qlIndexFixing(Index1Y,$H868,TRUE,_xll.ohTrigger(RecalcTrigger,Trigger1Y)),NA())</f>
        <v>2.0504643780091803E-2</v>
      </c>
      <c r="N868" s="182">
        <f>IFERROR(_xll.qlIndexFixing(ONIndex1M,I868,TRUE,_xll.ohTrigger(RecalcTrigger,Trigger1M)),NA())</f>
        <v>1.7517758352383339E-2</v>
      </c>
      <c r="O868" s="44">
        <f>IFERROR(_xll.qlIndexFixing(ONIndex3M,I868,TRUE,_xll.ohTrigger(RecalcTrigger,Trigger3M)),NA())</f>
        <v>1.8470189053330088E-2</v>
      </c>
      <c r="P868" s="44">
        <f>IFERROR(_xll.qlIndexFixing(ONIndex6M,I868,TRUE,_xll.ohTrigger(RecalcTrigger,Trigger6M)),NA())</f>
        <v>1.9180138183534368E-2</v>
      </c>
      <c r="Q868" s="183">
        <f>IFERROR(_xll.qlIndexFixing(ONIndex1Y,I868,TRUE,_xll.ohTrigger(RecalcTrigger,Trigger1Y)),NA())</f>
        <v>1.9887535538947176E-2</v>
      </c>
    </row>
    <row r="869" spans="2:17" x14ac:dyDescent="0.2">
      <c r="B869" s="39" t="s">
        <v>42</v>
      </c>
      <c r="D869" s="42">
        <f>_xll.qlCalendarAdvance(Calendar,$D868,B869,"f",FALSE)</f>
        <v>45533</v>
      </c>
      <c r="E869" s="177">
        <f>_xll.qlInterestRateIndexValueDate(IndexON,D869)</f>
        <v>45533</v>
      </c>
      <c r="F869" s="193">
        <f>IFERROR(_xll.qlIndexFixing(IndexON,D869,TRUE,_xll.ohTrigger(RecalcTrigger,TriggerON)),NA())</f>
        <v>1.7524824908363712E-2</v>
      </c>
      <c r="H869" s="42">
        <f>_xll.qlCalendarAdvance(Calendar,$H868,B869,"f",FALSE)</f>
        <v>45533</v>
      </c>
      <c r="I869" s="177">
        <f>_xll.qlInterestRateIndexValueDate(Index1M,$H869)</f>
        <v>45537</v>
      </c>
      <c r="J869" s="182">
        <f>IFERROR(_xll.qlIndexFixing(Index1M,$H869,TRUE,_xll.ohTrigger(RecalcTrigger,Trigger1M)),NA())</f>
        <v>1.760531413453581E-2</v>
      </c>
      <c r="K869" s="44">
        <f>IFERROR(_xll.qlIndexFixing(Index3M,H869,TRUE,_xll.ohTrigger(RecalcTrigger,Trigger3M)),NA())</f>
        <v>1.8721427872586599E-2</v>
      </c>
      <c r="L869" s="44">
        <f>IFERROR(_xll.qlIndexFixing(Index6M,$H869,TRUE,_xll.ohTrigger(RecalcTrigger,Trigger6M)),NA())</f>
        <v>1.9597503361112E-2</v>
      </c>
      <c r="M869" s="183">
        <f>IFERROR(_xll.qlIndexFixing(Index1Y,$H869,TRUE,_xll.ohTrigger(RecalcTrigger,Trigger1Y)),NA())</f>
        <v>2.0520288126942763E-2</v>
      </c>
      <c r="N869" s="182">
        <f>IFERROR(_xll.qlIndexFixing(ONIndex1M,I869,TRUE,_xll.ohTrigger(RecalcTrigger,Trigger1M)),NA())</f>
        <v>1.7545444972100199E-2</v>
      </c>
      <c r="O869" s="44">
        <f>IFERROR(_xll.qlIndexFixing(ONIndex3M,I869,TRUE,_xll.ohTrigger(RecalcTrigger,Trigger3M)),NA())</f>
        <v>1.8500947237969356E-2</v>
      </c>
      <c r="P869" s="44">
        <f>IFERROR(_xll.qlIndexFixing(ONIndex6M,I869,TRUE,_xll.ohTrigger(RecalcTrigger,Trigger6M)),NA())</f>
        <v>1.9206618513782914E-2</v>
      </c>
      <c r="Q869" s="183">
        <f>IFERROR(_xll.qlIndexFixing(ONIndex1Y,I869,TRUE,_xll.ohTrigger(RecalcTrigger,Trigger1Y)),NA())</f>
        <v>1.9908281326035393E-2</v>
      </c>
    </row>
    <row r="870" spans="2:17" x14ac:dyDescent="0.2">
      <c r="B870" s="39" t="s">
        <v>42</v>
      </c>
      <c r="D870" s="42">
        <f>_xll.qlCalendarAdvance(Calendar,$D869,B870,"f",FALSE)</f>
        <v>45540</v>
      </c>
      <c r="E870" s="177">
        <f>_xll.qlInterestRateIndexValueDate(IndexON,D870)</f>
        <v>45540</v>
      </c>
      <c r="F870" s="193">
        <f>IFERROR(_xll.qlIndexFixing(IndexON,D870,TRUE,_xll.ohTrigger(RecalcTrigger,TriggerON)),NA())</f>
        <v>1.755324003013925E-2</v>
      </c>
      <c r="H870" s="42">
        <f>_xll.qlCalendarAdvance(Calendar,$H869,B870,"f",FALSE)</f>
        <v>45540</v>
      </c>
      <c r="I870" s="177">
        <f>_xll.qlInterestRateIndexValueDate(Index1M,$H870)</f>
        <v>45544</v>
      </c>
      <c r="J870" s="182">
        <f>IFERROR(_xll.qlIndexFixing(Index1M,$H870,TRUE,_xll.ohTrigger(RecalcTrigger,Trigger1M)),NA())</f>
        <v>1.7631280858653398E-2</v>
      </c>
      <c r="K870" s="44">
        <f>IFERROR(_xll.qlIndexFixing(Index3M,H870,TRUE,_xll.ohTrigger(RecalcTrigger,Trigger3M)),NA())</f>
        <v>1.8749302134659616E-2</v>
      </c>
      <c r="L870" s="44">
        <f>IFERROR(_xll.qlIndexFixing(Index6M,$H870,TRUE,_xll.ohTrigger(RecalcTrigger,Trigger6M)),NA())</f>
        <v>1.9619867864140408E-2</v>
      </c>
      <c r="M870" s="183">
        <f>IFERROR(_xll.qlIndexFixing(Index1Y,$H870,TRUE,_xll.ohTrigger(RecalcTrigger,Trigger1Y)),NA())</f>
        <v>2.0535844675081859E-2</v>
      </c>
      <c r="N870" s="182">
        <f>IFERROR(_xll.qlIndexFixing(ONIndex1M,I870,TRUE,_xll.ohTrigger(RecalcTrigger,Trigger1M)),NA())</f>
        <v>1.7572505796401572E-2</v>
      </c>
      <c r="O870" s="44">
        <f>IFERROR(_xll.qlIndexFixing(ONIndex3M,I870,TRUE,_xll.ohTrigger(RecalcTrigger,Trigger3M)),NA())</f>
        <v>1.8531293504908675E-2</v>
      </c>
      <c r="P870" s="44">
        <f>IFERROR(_xll.qlIndexFixing(ONIndex6M,I870,TRUE,_xll.ohTrigger(RecalcTrigger,Trigger6M)),NA())</f>
        <v>1.9232742607311337E-2</v>
      </c>
      <c r="Q870" s="183">
        <f>IFERROR(_xll.qlIndexFixing(ONIndex1Y,I870,TRUE,_xll.ohTrigger(RecalcTrigger,Trigger1Y)),NA())</f>
        <v>1.992858272219955E-2</v>
      </c>
    </row>
    <row r="871" spans="2:17" x14ac:dyDescent="0.2">
      <c r="B871" s="39" t="s">
        <v>42</v>
      </c>
      <c r="D871" s="42">
        <f>_xll.qlCalendarAdvance(Calendar,$D870,B871,"f",FALSE)</f>
        <v>45547</v>
      </c>
      <c r="E871" s="177">
        <f>_xll.qlInterestRateIndexValueDate(IndexON,D871)</f>
        <v>45547</v>
      </c>
      <c r="F871" s="193">
        <f>IFERROR(_xll.qlIndexFixing(IndexON,D871,TRUE,_xll.ohTrigger(RecalcTrigger,TriggerON)),NA())</f>
        <v>1.7581173431011621E-2</v>
      </c>
      <c r="H871" s="42">
        <f>_xll.qlCalendarAdvance(Calendar,$H870,B871,"f",FALSE)</f>
        <v>45547</v>
      </c>
      <c r="I871" s="177">
        <f>_xll.qlInterestRateIndexValueDate(Index1M,$H871)</f>
        <v>45551</v>
      </c>
      <c r="J871" s="182">
        <f>IFERROR(_xll.qlIndexFixing(Index1M,$H871,TRUE,_xll.ohTrigger(RecalcTrigger,Trigger1M)),NA())</f>
        <v>1.7656609447999294E-2</v>
      </c>
      <c r="K871" s="44">
        <f>IFERROR(_xll.qlIndexFixing(Index3M,H871,TRUE,_xll.ohTrigger(RecalcTrigger,Trigger3M)),NA())</f>
        <v>1.8776745008003061E-2</v>
      </c>
      <c r="L871" s="44">
        <f>IFERROR(_xll.qlIndexFixing(Index6M,$H871,TRUE,_xll.ohTrigger(RecalcTrigger,Trigger6M)),NA())</f>
        <v>1.9641998223781498E-2</v>
      </c>
      <c r="M871" s="183">
        <f>IFERROR(_xll.qlIndexFixing(Index1Y,$H871,TRUE,_xll.ohTrigger(RecalcTrigger,Trigger1Y)),NA())</f>
        <v>2.0551324456773948E-2</v>
      </c>
      <c r="N871" s="182">
        <f>IFERROR(_xll.qlIndexFixing(ONIndex1M,I871,TRUE,_xll.ohTrigger(RecalcTrigger,Trigger1M)),NA())</f>
        <v>1.7598936701785917E-2</v>
      </c>
      <c r="O871" s="44">
        <f>IFERROR(_xll.qlIndexFixing(ONIndex3M,I871,TRUE,_xll.ohTrigger(RecalcTrigger,Trigger3M)),NA())</f>
        <v>1.8561225383324498E-2</v>
      </c>
      <c r="P871" s="44">
        <f>IFERROR(_xll.qlIndexFixing(ONIndex6M,I871,TRUE,_xll.ohTrigger(RecalcTrigger,Trigger6M)),NA())</f>
        <v>1.9258508627668647E-2</v>
      </c>
      <c r="Q871" s="183">
        <f>IFERROR(_xll.qlIndexFixing(ONIndex1Y,I871,TRUE,_xll.ohTrigger(RecalcTrigger,Trigger1Y)),NA())</f>
        <v>1.9948437348222825E-2</v>
      </c>
    </row>
    <row r="872" spans="2:17" x14ac:dyDescent="0.2">
      <c r="B872" s="39" t="s">
        <v>42</v>
      </c>
      <c r="D872" s="42">
        <f>_xll.qlCalendarAdvance(Calendar,$D871,B872,"f",FALSE)</f>
        <v>45554</v>
      </c>
      <c r="E872" s="177">
        <f>_xll.qlInterestRateIndexValueDate(IndexON,D872)</f>
        <v>45554</v>
      </c>
      <c r="F872" s="193">
        <f>IFERROR(_xll.qlIndexFixing(IndexON,D872,TRUE,_xll.ohTrigger(RecalcTrigger,TriggerON)),NA())</f>
        <v>1.7608622207783142E-2</v>
      </c>
      <c r="H872" s="42">
        <f>_xll.qlCalendarAdvance(Calendar,$H871,B872,"f",FALSE)</f>
        <v>45554</v>
      </c>
      <c r="I872" s="177">
        <f>_xll.qlInterestRateIndexValueDate(Index1M,$H872)</f>
        <v>45558</v>
      </c>
      <c r="J872" s="182">
        <f>IFERROR(_xll.qlIndexFixing(Index1M,$H872,TRUE,_xll.ohTrigger(RecalcTrigger,Trigger1M)),NA())</f>
        <v>1.7681295769170546E-2</v>
      </c>
      <c r="K872" s="44">
        <f>IFERROR(_xll.qlIndexFixing(Index3M,H872,TRUE,_xll.ohTrigger(RecalcTrigger,Trigger3M)),NA())</f>
        <v>1.8803754001464154E-2</v>
      </c>
      <c r="L872" s="44">
        <f>IFERROR(_xll.qlIndexFixing(Index6M,$H872,TRUE,_xll.ohTrigger(RecalcTrigger,Trigger6M)),NA())</f>
        <v>1.9663906941858583E-2</v>
      </c>
      <c r="M872" s="183">
        <f>IFERROR(_xll.qlIndexFixing(Index1Y,$H872,TRUE,_xll.ohTrigger(RecalcTrigger,Trigger1Y)),NA())</f>
        <v>2.0566738592335536E-2</v>
      </c>
      <c r="N872" s="182">
        <f>IFERROR(_xll.qlIndexFixing(ONIndex1M,I872,TRUE,_xll.ohTrigger(RecalcTrigger,Trigger1M)),NA())</f>
        <v>1.7624733564511885E-2</v>
      </c>
      <c r="O872" s="44">
        <f>IFERROR(_xll.qlIndexFixing(ONIndex3M,I872,TRUE,_xll.ohTrigger(RecalcTrigger,Trigger3M)),NA())</f>
        <v>1.8590740402633088E-2</v>
      </c>
      <c r="P872" s="44">
        <f>IFERROR(_xll.qlIndexFixing(ONIndex6M,I872,TRUE,_xll.ohTrigger(RecalcTrigger,Trigger6M)),NA())</f>
        <v>1.9283914738323915E-2</v>
      </c>
      <c r="Q872" s="183">
        <f>IFERROR(_xll.qlIndexFixing(ONIndex1Y,I872,TRUE,_xll.ohTrigger(RecalcTrigger,Trigger1Y)),NA())</f>
        <v>1.996784282536801E-2</v>
      </c>
    </row>
    <row r="873" spans="2:17" x14ac:dyDescent="0.2">
      <c r="B873" s="39" t="s">
        <v>42</v>
      </c>
      <c r="D873" s="42">
        <f>_xll.qlCalendarAdvance(Calendar,$D872,B873,"f",FALSE)</f>
        <v>45561</v>
      </c>
      <c r="E873" s="177">
        <f>_xll.qlInterestRateIndexValueDate(IndexON,D873)</f>
        <v>45561</v>
      </c>
      <c r="F873" s="193">
        <f>IFERROR(_xll.qlIndexFixing(IndexON,D873,TRUE,_xll.ohTrigger(RecalcTrigger,TriggerON)),NA())</f>
        <v>1.7635583457815684E-2</v>
      </c>
      <c r="H873" s="42">
        <f>_xll.qlCalendarAdvance(Calendar,$H872,B873,"f",FALSE)</f>
        <v>45561</v>
      </c>
      <c r="I873" s="177">
        <f>_xll.qlInterestRateIndexValueDate(Index1M,$H873)</f>
        <v>45565</v>
      </c>
      <c r="J873" s="182">
        <f>IFERROR(_xll.qlIndexFixing(Index1M,$H873,TRUE,_xll.ohTrigger(RecalcTrigger,Trigger1M)),NA())</f>
        <v>1.7707429482601952E-2</v>
      </c>
      <c r="K873" s="44">
        <f>IFERROR(_xll.qlIndexFixing(Index3M,H873,TRUE,_xll.ohTrigger(RecalcTrigger,Trigger3M)),NA())</f>
        <v>1.883263868481376E-2</v>
      </c>
      <c r="L873" s="44">
        <f>IFERROR(_xll.qlIndexFixing(Index6M,$H873,TRUE,_xll.ohTrigger(RecalcTrigger,Trigger6M)),NA())</f>
        <v>1.96856066321709E-2</v>
      </c>
      <c r="M873" s="183">
        <f>IFERROR(_xll.qlIndexFixing(Index1Y,$H873,TRUE,_xll.ohTrigger(RecalcTrigger,Trigger1Y)),NA())</f>
        <v>2.0582098290133456E-2</v>
      </c>
      <c r="N873" s="182">
        <f>IFERROR(_xll.qlIndexFixing(ONIndex1M,I873,TRUE,_xll.ohTrigger(RecalcTrigger,Trigger1M)),NA())</f>
        <v>1.7649892261157873E-2</v>
      </c>
      <c r="O873" s="44">
        <f>IFERROR(_xll.qlIndexFixing(ONIndex3M,I873,TRUE,_xll.ohTrigger(RecalcTrigger,Trigger3M)),NA())</f>
        <v>1.86198360920109E-2</v>
      </c>
      <c r="P873" s="44">
        <f>IFERROR(_xll.qlIndexFixing(ONIndex6M,I873,TRUE,_xll.ohTrigger(RecalcTrigger,Trigger6M)),NA())</f>
        <v>1.9308959102746215E-2</v>
      </c>
      <c r="Q873" s="183">
        <f>IFERROR(_xll.qlIndexFixing(ONIndex1Y,I873,TRUE,_xll.ohTrigger(RecalcTrigger,Trigger1Y)),NA())</f>
        <v>1.9986796774498217E-2</v>
      </c>
    </row>
    <row r="874" spans="2:17" x14ac:dyDescent="0.2">
      <c r="B874" s="39" t="s">
        <v>42</v>
      </c>
      <c r="D874" s="42">
        <f>_xll.qlCalendarAdvance(Calendar,$D873,B874,"f",FALSE)</f>
        <v>45568</v>
      </c>
      <c r="E874" s="177">
        <f>_xll.qlInterestRateIndexValueDate(IndexON,D874)</f>
        <v>45568</v>
      </c>
      <c r="F874" s="193">
        <f>IFERROR(_xll.qlIndexFixing(IndexON,D874,TRUE,_xll.ohTrigger(RecalcTrigger,TriggerON)),NA())</f>
        <v>1.7662054277991501E-2</v>
      </c>
      <c r="H874" s="42">
        <f>_xll.qlCalendarAdvance(Calendar,$H873,B874,"f",FALSE)</f>
        <v>45568</v>
      </c>
      <c r="I874" s="177">
        <f>_xll.qlInterestRateIndexValueDate(Index1M,$H874)</f>
        <v>45572</v>
      </c>
      <c r="J874" s="182">
        <f>IFERROR(_xll.qlIndexFixing(Index1M,$H874,TRUE,_xll.ohTrigger(RecalcTrigger,Trigger1M)),NA())</f>
        <v>1.7730773176408303E-2</v>
      </c>
      <c r="K874" s="44">
        <f>IFERROR(_xll.qlIndexFixing(Index3M,H874,TRUE,_xll.ohTrigger(RecalcTrigger,Trigger3M)),NA())</f>
        <v>1.8858783067900044E-2</v>
      </c>
      <c r="L874" s="44">
        <f>IFERROR(_xll.qlIndexFixing(Index6M,$H874,TRUE,_xll.ohTrigger(RecalcTrigger,Trigger6M)),NA())</f>
        <v>1.9707110020488781E-2</v>
      </c>
      <c r="M874" s="183">
        <f>IFERROR(_xll.qlIndexFixing(Index1Y,$H874,TRUE,_xll.ohTrigger(RecalcTrigger,Trigger1Y)),NA())</f>
        <v>2.0597414846584661E-2</v>
      </c>
      <c r="N874" s="182">
        <f>IFERROR(_xll.qlIndexFixing(ONIndex1M,I874,TRUE,_xll.ohTrigger(RecalcTrigger,Trigger1M)),NA())</f>
        <v>1.7674408667822661E-2</v>
      </c>
      <c r="O874" s="44">
        <f>IFERROR(_xll.qlIndexFixing(ONIndex3M,I874,TRUE,_xll.ohTrigger(RecalcTrigger,Trigger3M)),NA())</f>
        <v>1.8648509980794259E-2</v>
      </c>
      <c r="P874" s="44">
        <f>IFERROR(_xll.qlIndexFixing(ONIndex6M,I874,TRUE,_xll.ohTrigger(RecalcTrigger,Trigger6M)),NA())</f>
        <v>1.9333639884564491E-2</v>
      </c>
      <c r="Q874" s="183">
        <f>IFERROR(_xll.qlIndexFixing(ONIndex1Y,I874,TRUE,_xll.ohTrigger(RecalcTrigger,Trigger1Y)),NA())</f>
        <v>2.0005296816636431E-2</v>
      </c>
    </row>
    <row r="875" spans="2:17" x14ac:dyDescent="0.2">
      <c r="B875" s="39" t="s">
        <v>42</v>
      </c>
      <c r="D875" s="42">
        <f>_xll.qlCalendarAdvance(Calendar,$D874,B875,"f",FALSE)</f>
        <v>45575</v>
      </c>
      <c r="E875" s="177">
        <f>_xll.qlInterestRateIndexValueDate(IndexON,D875)</f>
        <v>45575</v>
      </c>
      <c r="F875" s="193">
        <f>IFERROR(_xll.qlIndexFixing(IndexON,D875,TRUE,_xll.ohTrigger(RecalcTrigger,TriggerON)),NA())</f>
        <v>1.7688031765512591E-2</v>
      </c>
      <c r="H875" s="42">
        <f>_xll.qlCalendarAdvance(Calendar,$H874,B875,"f",FALSE)</f>
        <v>45575</v>
      </c>
      <c r="I875" s="177">
        <f>_xll.qlInterestRateIndexValueDate(Index1M,$H875)</f>
        <v>45579</v>
      </c>
      <c r="J875" s="182">
        <f>IFERROR(_xll.qlIndexFixing(Index1M,$H875,TRUE,_xll.ohTrigger(RecalcTrigger,Trigger1M)),NA())</f>
        <v>1.7753461876289754E-2</v>
      </c>
      <c r="K875" s="44">
        <f>IFERROR(_xll.qlIndexFixing(Index3M,H875,TRUE,_xll.ohTrigger(RecalcTrigger,Trigger3M)),NA())</f>
        <v>1.8884549474508384E-2</v>
      </c>
      <c r="L875" s="44">
        <f>IFERROR(_xll.qlIndexFixing(Index6M,$H875,TRUE,_xll.ohTrigger(RecalcTrigger,Trigger6M)),NA())</f>
        <v>1.9728429944543539E-2</v>
      </c>
      <c r="M875" s="183">
        <f>IFERROR(_xll.qlIndexFixing(Index1Y,$H875,TRUE,_xll.ohTrigger(RecalcTrigger,Trigger1Y)),NA())</f>
        <v>2.0612699646157751E-2</v>
      </c>
      <c r="N875" s="182">
        <f>IFERROR(_xll.qlIndexFixing(ONIndex1M,I875,TRUE,_xll.ohTrigger(RecalcTrigger,Trigger1M)),NA())</f>
        <v>1.7698278661084643E-2</v>
      </c>
      <c r="O875" s="44">
        <f>IFERROR(_xll.qlIndexFixing(ONIndex3M,I875,TRUE,_xll.ohTrigger(RecalcTrigger,Trigger3M)),NA())</f>
        <v>1.8676759598399428E-2</v>
      </c>
      <c r="P875" s="44">
        <f>IFERROR(_xll.qlIndexFixing(ONIndex6M,I875,TRUE,_xll.ohTrigger(RecalcTrigger,Trigger6M)),NA())</f>
        <v>1.9357955247327752E-2</v>
      </c>
      <c r="Q875" s="183">
        <f>IFERROR(_xll.qlIndexFixing(ONIndex1Y,I875,TRUE,_xll.ohTrigger(RecalcTrigger,Trigger1Y)),NA())</f>
        <v>2.0023340572885573E-2</v>
      </c>
    </row>
    <row r="876" spans="2:17" x14ac:dyDescent="0.2">
      <c r="B876" s="39" t="s">
        <v>42</v>
      </c>
      <c r="D876" s="42">
        <f>_xll.qlCalendarAdvance(Calendar,$D875,B876,"f",FALSE)</f>
        <v>45582</v>
      </c>
      <c r="E876" s="177">
        <f>_xll.qlInterestRateIndexValueDate(IndexON,D876)</f>
        <v>45582</v>
      </c>
      <c r="F876" s="193">
        <f>IFERROR(_xll.qlIndexFixing(IndexON,D876,TRUE,_xll.ohTrigger(RecalcTrigger,TriggerON)),NA())</f>
        <v>1.7713513017501015E-2</v>
      </c>
      <c r="H876" s="42">
        <f>_xll.qlCalendarAdvance(Calendar,$H875,B876,"f",FALSE)</f>
        <v>45582</v>
      </c>
      <c r="I876" s="177">
        <f>_xll.qlInterestRateIndexValueDate(Index1M,$H876)</f>
        <v>45586</v>
      </c>
      <c r="J876" s="182">
        <f>IFERROR(_xll.qlIndexFixing(Index1M,$H876,TRUE,_xll.ohTrigger(RecalcTrigger,Trigger1M)),NA())</f>
        <v>1.7775491448819795E-2</v>
      </c>
      <c r="K876" s="44">
        <f>IFERROR(_xll.qlIndexFixing(Index3M,H876,TRUE,_xll.ohTrigger(RecalcTrigger,Trigger3M)),NA())</f>
        <v>1.8909965466663618E-2</v>
      </c>
      <c r="L876" s="44">
        <f>IFERROR(_xll.qlIndexFixing(Index6M,$H876,TRUE,_xll.ohTrigger(RecalcTrigger,Trigger6M)),NA())</f>
        <v>1.9751582027439308E-2</v>
      </c>
      <c r="M876" s="183">
        <f>IFERROR(_xll.qlIndexFixing(Index1Y,$H876,TRUE,_xll.ohTrigger(RecalcTrigger,Trigger1Y)),NA())</f>
        <v>2.0627964161375606E-2</v>
      </c>
      <c r="N876" s="182">
        <f>IFERROR(_xll.qlIndexFixing(ONIndex1M,I876,TRUE,_xll.ohTrigger(RecalcTrigger,Trigger1M)),NA())</f>
        <v>1.7721498117282408E-2</v>
      </c>
      <c r="O876" s="44">
        <f>IFERROR(_xll.qlIndexFixing(ONIndex3M,I876,TRUE,_xll.ohTrigger(RecalcTrigger,Trigger3M)),NA())</f>
        <v>1.8704582473922926E-2</v>
      </c>
      <c r="P876" s="44">
        <f>IFERROR(_xll.qlIndexFixing(ONIndex6M,I876,TRUE,_xll.ohTrigger(RecalcTrigger,Trigger6M)),NA())</f>
        <v>1.9381903354585006E-2</v>
      </c>
      <c r="Q876" s="183">
        <f>IFERROR(_xll.qlIndexFixing(ONIndex1Y,I876,TRUE,_xll.ohTrigger(RecalcTrigger,Trigger1Y)),NA())</f>
        <v>2.0040925664108755E-2</v>
      </c>
    </row>
    <row r="877" spans="2:17" x14ac:dyDescent="0.2">
      <c r="B877" s="39" t="s">
        <v>42</v>
      </c>
      <c r="D877" s="42">
        <f>_xll.qlCalendarAdvance(Calendar,$D876,B877,"f",FALSE)</f>
        <v>45589</v>
      </c>
      <c r="E877" s="177">
        <f>_xll.qlInterestRateIndexValueDate(IndexON,D877)</f>
        <v>45589</v>
      </c>
      <c r="F877" s="193">
        <f>IFERROR(_xll.qlIndexFixing(IndexON,D877,TRUE,_xll.ohTrigger(RecalcTrigger,TriggerON)),NA())</f>
        <v>1.7738495130918963E-2</v>
      </c>
      <c r="H877" s="42">
        <f>_xll.qlCalendarAdvance(Calendar,$H876,B877,"f",FALSE)</f>
        <v>45589</v>
      </c>
      <c r="I877" s="177">
        <f>_xll.qlInterestRateIndexValueDate(Index1M,$H877)</f>
        <v>45593</v>
      </c>
      <c r="J877" s="182">
        <f>IFERROR(_xll.qlIndexFixing(Index1M,$H877,TRUE,_xll.ohTrigger(RecalcTrigger,Trigger1M)),NA())</f>
        <v>1.7796857760646698E-2</v>
      </c>
      <c r="K877" s="44">
        <f>IFERROR(_xll.qlIndexFixing(Index3M,H877,TRUE,_xll.ohTrigger(RecalcTrigger,Trigger3M)),NA())</f>
        <v>1.8935058857338542E-2</v>
      </c>
      <c r="L877" s="44">
        <f>IFERROR(_xll.qlIndexFixing(Index6M,$H877,TRUE,_xll.ohTrigger(RecalcTrigger,Trigger6M)),NA())</f>
        <v>1.977057131056404E-2</v>
      </c>
      <c r="M877" s="183">
        <f>IFERROR(_xll.qlIndexFixing(Index1Y,$H877,TRUE,_xll.ohTrigger(RecalcTrigger,Trigger1Y)),NA())</f>
        <v>2.0643219952818006E-2</v>
      </c>
      <c r="N877" s="182">
        <f>IFERROR(_xll.qlIndexFixing(ONIndex1M,I877,TRUE,_xll.ohTrigger(RecalcTrigger,Trigger1M)),NA())</f>
        <v>1.7744062912754544E-2</v>
      </c>
      <c r="O877" s="44">
        <f>IFERROR(_xll.qlIndexFixing(ONIndex3M,I877,TRUE,_xll.ohTrigger(RecalcTrigger,Trigger3M)),NA())</f>
        <v>1.8731976136860951E-2</v>
      </c>
      <c r="P877" s="44">
        <f>IFERROR(_xll.qlIndexFixing(ONIndex6M,I877,TRUE,_xll.ohTrigger(RecalcTrigger,Trigger6M)),NA())</f>
        <v>1.9405482369805327E-2</v>
      </c>
      <c r="Q877" s="183">
        <f>IFERROR(_xll.qlIndexFixing(ONIndex1Y,I877,TRUE,_xll.ohTrigger(RecalcTrigger,Trigger1Y)),NA())</f>
        <v>2.0058049711488835E-2</v>
      </c>
    </row>
    <row r="878" spans="2:17" x14ac:dyDescent="0.2">
      <c r="B878" s="39" t="s">
        <v>42</v>
      </c>
      <c r="D878" s="42">
        <f>_xll.qlCalendarAdvance(Calendar,$D877,B878,"f",FALSE)</f>
        <v>45596</v>
      </c>
      <c r="E878" s="177">
        <f>_xll.qlInterestRateIndexValueDate(IndexON,D878)</f>
        <v>45596</v>
      </c>
      <c r="F878" s="193">
        <f>IFERROR(_xll.qlIndexFixing(IndexON,D878,TRUE,_xll.ohTrigger(RecalcTrigger,TriggerON)),NA())</f>
        <v>1.776297520304837E-2</v>
      </c>
      <c r="H878" s="42">
        <f>_xll.qlCalendarAdvance(Calendar,$H877,B878,"f",FALSE)</f>
        <v>45596</v>
      </c>
      <c r="I878" s="177">
        <f>_xll.qlInterestRateIndexValueDate(Index1M,$H878)</f>
        <v>45600</v>
      </c>
      <c r="J878" s="182">
        <f>IFERROR(_xll.qlIndexFixing(Index1M,$H878,TRUE,_xll.ohTrigger(RecalcTrigger,Trigger1M)),NA())</f>
        <v>1.7815694603440235E-2</v>
      </c>
      <c r="K878" s="44">
        <f>IFERROR(_xll.qlIndexFixing(Index3M,H878,TRUE,_xll.ohTrigger(RecalcTrigger,Trigger3M)),NA())</f>
        <v>1.8959857710440002E-2</v>
      </c>
      <c r="L878" s="44">
        <f>IFERROR(_xll.qlIndexFixing(Index6M,$H878,TRUE,_xll.ohTrigger(RecalcTrigger,Trigger6M)),NA())</f>
        <v>1.9791418987752569E-2</v>
      </c>
      <c r="M878" s="183">
        <f>IFERROR(_xll.qlIndexFixing(Index1Y,$H878,TRUE,_xll.ohTrigger(RecalcTrigger,Trigger1Y)),NA())</f>
        <v>2.0658478669127987E-2</v>
      </c>
      <c r="N878" s="182">
        <f>IFERROR(_xll.qlIndexFixing(ONIndex1M,I878,TRUE,_xll.ohTrigger(RecalcTrigger,Trigger1M)),NA())</f>
        <v>1.7765968923919573E-2</v>
      </c>
      <c r="O878" s="44">
        <f>IFERROR(_xll.qlIndexFixing(ONIndex3M,I878,TRUE,_xll.ohTrigger(RecalcTrigger,Trigger3M)),NA())</f>
        <v>1.8758938116389956E-2</v>
      </c>
      <c r="P878" s="44">
        <f>IFERROR(_xll.qlIndexFixing(ONIndex6M,I878,TRUE,_xll.ohTrigger(RecalcTrigger,Trigger6M)),NA())</f>
        <v>1.9428690456537723E-2</v>
      </c>
      <c r="Q878" s="183">
        <f>IFERROR(_xll.qlIndexFixing(ONIndex1Y,I878,TRUE,_xll.ohTrigger(RecalcTrigger,Trigger1Y)),NA())</f>
        <v>2.0074710335888923E-2</v>
      </c>
    </row>
    <row r="879" spans="2:17" x14ac:dyDescent="0.2">
      <c r="B879" s="39" t="s">
        <v>42</v>
      </c>
      <c r="D879" s="42">
        <f>_xll.qlCalendarAdvance(Calendar,$D878,B879,"f",FALSE)</f>
        <v>45603</v>
      </c>
      <c r="E879" s="177">
        <f>_xll.qlInterestRateIndexValueDate(IndexON,D879)</f>
        <v>45603</v>
      </c>
      <c r="F879" s="193">
        <f>IFERROR(_xll.qlIndexFixing(IndexON,D879,TRUE,_xll.ohTrigger(RecalcTrigger,TriggerON)),NA())</f>
        <v>1.7786950330771489E-2</v>
      </c>
      <c r="H879" s="42">
        <f>_xll.qlCalendarAdvance(Calendar,$H878,B879,"f",FALSE)</f>
        <v>45603</v>
      </c>
      <c r="I879" s="177">
        <f>_xll.qlInterestRateIndexValueDate(Index1M,$H879)</f>
        <v>45607</v>
      </c>
      <c r="J879" s="182">
        <f>IFERROR(_xll.qlIndexFixing(Index1M,$H879,TRUE,_xll.ohTrigger(RecalcTrigger,Trigger1M)),NA())</f>
        <v>1.7835769318405248E-2</v>
      </c>
      <c r="K879" s="44">
        <f>IFERROR(_xll.qlIndexFixing(Index3M,H879,TRUE,_xll.ohTrigger(RecalcTrigger,Trigger3M)),NA())</f>
        <v>1.8984390340788058E-2</v>
      </c>
      <c r="L879" s="44">
        <f>IFERROR(_xll.qlIndexFixing(Index6M,$H879,TRUE,_xll.ohTrigger(RecalcTrigger,Trigger6M)),NA())</f>
        <v>1.9812135671113885E-2</v>
      </c>
      <c r="M879" s="183">
        <f>IFERROR(_xll.qlIndexFixing(Index1Y,$H879,TRUE,_xll.ohTrigger(RecalcTrigger,Trigger1Y)),NA())</f>
        <v>2.0673752047016877E-2</v>
      </c>
      <c r="N879" s="182">
        <f>IFERROR(_xll.qlIndexFixing(ONIndex1M,I879,TRUE,_xll.ohTrigger(RecalcTrigger,Trigger1M)),NA())</f>
        <v>1.778721202719602E-2</v>
      </c>
      <c r="O879" s="44">
        <f>IFERROR(_xll.qlIndexFixing(ONIndex3M,I879,TRUE,_xll.ohTrigger(RecalcTrigger,Trigger3M)),NA())</f>
        <v>1.8785465941846269E-2</v>
      </c>
      <c r="P879" s="44">
        <f>IFERROR(_xll.qlIndexFixing(ONIndex6M,I879,TRUE,_xll.ohTrigger(RecalcTrigger,Trigger6M)),NA())</f>
        <v>1.9451525778251266E-2</v>
      </c>
      <c r="Q879" s="183">
        <f>IFERROR(_xll.qlIndexFixing(ONIndex1Y,I879,TRUE,_xll.ohTrigger(RecalcTrigger,Trigger1Y)),NA())</f>
        <v>2.0090905158491879E-2</v>
      </c>
    </row>
    <row r="880" spans="2:17" x14ac:dyDescent="0.2">
      <c r="B880" s="39" t="s">
        <v>42</v>
      </c>
      <c r="D880" s="42">
        <f>_xll.qlCalendarAdvance(Calendar,$D879,B880,"f",FALSE)</f>
        <v>45610</v>
      </c>
      <c r="E880" s="177">
        <f>_xll.qlInterestRateIndexValueDate(IndexON,D880)</f>
        <v>45610</v>
      </c>
      <c r="F880" s="193">
        <f>IFERROR(_xll.qlIndexFixing(IndexON,D880,TRUE,_xll.ohTrigger(RecalcTrigger,TriggerON)),NA())</f>
        <v>1.7810417611370255E-2</v>
      </c>
      <c r="H880" s="42">
        <f>_xll.qlCalendarAdvance(Calendar,$H879,B880,"f",FALSE)</f>
        <v>45610</v>
      </c>
      <c r="I880" s="177">
        <f>_xll.qlInterestRateIndexValueDate(Index1M,$H880)</f>
        <v>45614</v>
      </c>
      <c r="J880" s="182">
        <f>IFERROR(_xll.qlIndexFixing(Index1M,$H880,TRUE,_xll.ohTrigger(RecalcTrigger,Trigger1M)),NA())</f>
        <v>1.7855168700700474E-2</v>
      </c>
      <c r="K880" s="44">
        <f>IFERROR(_xll.qlIndexFixing(Index3M,H880,TRUE,_xll.ohTrigger(RecalcTrigger,Trigger3M)),NA())</f>
        <v>1.9008685314114222E-2</v>
      </c>
      <c r="L880" s="44">
        <f>IFERROR(_xll.qlIndexFixing(Index6M,$H880,TRUE,_xll.ohTrigger(RecalcTrigger,Trigger6M)),NA())</f>
        <v>1.9832734758110905E-2</v>
      </c>
      <c r="M880" s="183">
        <f>IFERROR(_xll.qlIndexFixing(Index1Y,$H880,TRUE,_xll.ohTrigger(RecalcTrigger,Trigger1Y)),NA())</f>
        <v>2.068905191127262E-2</v>
      </c>
      <c r="N880" s="182">
        <f>IFERROR(_xll.qlIndexFixing(ONIndex1M,I880,TRUE,_xll.ohTrigger(RecalcTrigger,Trigger1M)),NA())</f>
        <v>1.7807788099002408E-2</v>
      </c>
      <c r="O880" s="44">
        <f>IFERROR(_xll.qlIndexFixing(ONIndex3M,I880,TRUE,_xll.ohTrigger(RecalcTrigger,Trigger3M)),NA())</f>
        <v>1.8811557142566215E-2</v>
      </c>
      <c r="P880" s="44">
        <f>IFERROR(_xll.qlIndexFixing(ONIndex6M,I880,TRUE,_xll.ohTrigger(RecalcTrigger,Trigger6M)),NA())</f>
        <v>1.9473986498654838E-2</v>
      </c>
      <c r="Q880" s="183">
        <f>IFERROR(_xll.qlIndexFixing(ONIndex1Y,I880,TRUE,_xll.ohTrigger(RecalcTrigger,Trigger1Y)),NA())</f>
        <v>2.0106631800080876E-2</v>
      </c>
    </row>
    <row r="881" spans="2:17" x14ac:dyDescent="0.2">
      <c r="B881" s="39" t="s">
        <v>42</v>
      </c>
      <c r="D881" s="42">
        <f>_xll.qlCalendarAdvance(Calendar,$D880,B881,"f",FALSE)</f>
        <v>45617</v>
      </c>
      <c r="E881" s="177">
        <f>_xll.qlInterestRateIndexValueDate(IndexON,D881)</f>
        <v>45617</v>
      </c>
      <c r="F881" s="193">
        <f>IFERROR(_xll.qlIndexFixing(IndexON,D881,TRUE,_xll.ohTrigger(RecalcTrigger,TriggerON)),NA())</f>
        <v>1.7833374141886793E-2</v>
      </c>
      <c r="H881" s="42">
        <f>_xll.qlCalendarAdvance(Calendar,$H880,B881,"f",FALSE)</f>
        <v>45617</v>
      </c>
      <c r="I881" s="177">
        <f>_xll.qlInterestRateIndexValueDate(Index1M,$H881)</f>
        <v>45621</v>
      </c>
      <c r="J881" s="182">
        <f>IFERROR(_xll.qlIndexFixing(Index1M,$H881,TRUE,_xll.ohTrigger(RecalcTrigger,Trigger1M)),NA())</f>
        <v>1.7877327713881341E-2</v>
      </c>
      <c r="K881" s="44">
        <f>IFERROR(_xll.qlIndexFixing(Index3M,H881,TRUE,_xll.ohTrigger(RecalcTrigger,Trigger3M)),NA())</f>
        <v>1.9032771447040631E-2</v>
      </c>
      <c r="L881" s="44">
        <f>IFERROR(_xll.qlIndexFixing(Index6M,$H881,TRUE,_xll.ohTrigger(RecalcTrigger,Trigger6M)),NA())</f>
        <v>1.985322975814514E-2</v>
      </c>
      <c r="M881" s="183">
        <f>IFERROR(_xll.qlIndexFixing(Index1Y,$H881,TRUE,_xll.ohTrigger(RecalcTrigger,Trigger1Y)),NA())</f>
        <v>2.0704390174769192E-2</v>
      </c>
      <c r="N881" s="182">
        <f>IFERROR(_xll.qlIndexFixing(ONIndex1M,I881,TRUE,_xll.ohTrigger(RecalcTrigger,Trigger1M)),NA())</f>
        <v>1.782769301559739E-2</v>
      </c>
      <c r="O881" s="44">
        <f>IFERROR(_xll.qlIndexFixing(ONIndex3M,I881,TRUE,_xll.ohTrigger(RecalcTrigger,Trigger3M)),NA())</f>
        <v>1.8837209247806186E-2</v>
      </c>
      <c r="P881" s="44">
        <f>IFERROR(_xll.qlIndexFixing(ONIndex6M,I881,TRUE,_xll.ohTrigger(RecalcTrigger,Trigger6M)),NA())</f>
        <v>1.9496070781137576E-2</v>
      </c>
      <c r="Q881" s="183">
        <f>IFERROR(_xll.qlIndexFixing(ONIndex1Y,I881,TRUE,_xll.ohTrigger(RecalcTrigger,Trigger1Y)),NA())</f>
        <v>2.012188788191871E-2</v>
      </c>
    </row>
    <row r="882" spans="2:17" x14ac:dyDescent="0.2">
      <c r="B882" s="39" t="s">
        <v>42</v>
      </c>
      <c r="D882" s="42">
        <f>_xll.qlCalendarAdvance(Calendar,$D881,B882,"f",FALSE)</f>
        <v>45624</v>
      </c>
      <c r="E882" s="177">
        <f>_xll.qlInterestRateIndexValueDate(IndexON,D882)</f>
        <v>45624</v>
      </c>
      <c r="F882" s="193">
        <f>IFERROR(_xll.qlIndexFixing(IndexON,D882,TRUE,_xll.ohTrigger(RecalcTrigger,TriggerON)),NA())</f>
        <v>1.7855817019443165E-2</v>
      </c>
      <c r="H882" s="42">
        <f>_xll.qlCalendarAdvance(Calendar,$H881,B882,"f",FALSE)</f>
        <v>45624</v>
      </c>
      <c r="I882" s="177">
        <f>_xll.qlInterestRateIndexValueDate(Index1M,$H882)</f>
        <v>45628</v>
      </c>
      <c r="J882" s="182">
        <f>IFERROR(_xll.qlIndexFixing(Index1M,$H882,TRUE,_xll.ohTrigger(RecalcTrigger,Trigger1M)),NA())</f>
        <v>1.7893683005284239E-2</v>
      </c>
      <c r="K882" s="44">
        <f>IFERROR(_xll.qlIndexFixing(Index3M,H882,TRUE,_xll.ohTrigger(RecalcTrigger,Trigger3M)),NA())</f>
        <v>1.9054490125897754E-2</v>
      </c>
      <c r="L882" s="44">
        <f>IFERROR(_xll.qlIndexFixing(Index6M,$H882,TRUE,_xll.ohTrigger(RecalcTrigger,Trigger6M)),NA())</f>
        <v>1.9873634292548785E-2</v>
      </c>
      <c r="M882" s="183">
        <f>IFERROR(_xll.qlIndexFixing(Index1Y,$H882,TRUE,_xll.ohTrigger(RecalcTrigger,Trigger1Y)),NA())</f>
        <v>2.0719778838475578E-2</v>
      </c>
      <c r="N882" s="182">
        <f>IFERROR(_xll.qlIndexFixing(ONIndex1M,I882,TRUE,_xll.ohTrigger(RecalcTrigger,Trigger1M)),NA())</f>
        <v>1.7846922653559361E-2</v>
      </c>
      <c r="O882" s="44">
        <f>IFERROR(_xll.qlIndexFixing(ONIndex3M,I882,TRUE,_xll.ohTrigger(RecalcTrigger,Trigger3M)),NA())</f>
        <v>1.8862419786902507E-2</v>
      </c>
      <c r="P882" s="44">
        <f>IFERROR(_xll.qlIndexFixing(ONIndex6M,I882,TRUE,_xll.ohTrigger(RecalcTrigger,Trigger6M)),NA())</f>
        <v>1.9517776789328423E-2</v>
      </c>
      <c r="Q882" s="183">
        <f>IFERROR(_xll.qlIndexFixing(ONIndex1Y,I882,TRUE,_xll.ohTrigger(RecalcTrigger,Trigger1Y)),NA())</f>
        <v>2.0136671024948427E-2</v>
      </c>
    </row>
    <row r="883" spans="2:17" x14ac:dyDescent="0.2">
      <c r="B883" s="39" t="s">
        <v>42</v>
      </c>
      <c r="D883" s="42">
        <f>_xll.qlCalendarAdvance(Calendar,$D882,B883,"f",FALSE)</f>
        <v>45631</v>
      </c>
      <c r="E883" s="177">
        <f>_xll.qlInterestRateIndexValueDate(IndexON,D883)</f>
        <v>45631</v>
      </c>
      <c r="F883" s="193">
        <f>IFERROR(_xll.qlIndexFixing(IndexON,D883,TRUE,_xll.ohTrigger(RecalcTrigger,TriggerON)),NA())</f>
        <v>1.7877743341081498E-2</v>
      </c>
      <c r="H883" s="42">
        <f>_xll.qlCalendarAdvance(Calendar,$H882,B883,"f",FALSE)</f>
        <v>45631</v>
      </c>
      <c r="I883" s="177">
        <f>_xll.qlInterestRateIndexValueDate(Index1M,$H883)</f>
        <v>45635</v>
      </c>
      <c r="J883" s="182">
        <f>IFERROR(_xll.qlIndexFixing(Index1M,$H883,TRUE,_xll.ohTrigger(RecalcTrigger,Trigger1M)),NA())</f>
        <v>1.791132530521487E-2</v>
      </c>
      <c r="K883" s="44">
        <f>IFERROR(_xll.qlIndexFixing(Index3M,H883,TRUE,_xll.ohTrigger(RecalcTrigger,Trigger3M)),NA())</f>
        <v>1.9078250169959222E-2</v>
      </c>
      <c r="L883" s="44">
        <f>IFERROR(_xll.qlIndexFixing(Index6M,$H883,TRUE,_xll.ohTrigger(RecalcTrigger,Trigger6M)),NA())</f>
        <v>1.989396209458999E-2</v>
      </c>
      <c r="M883" s="183">
        <f>IFERROR(_xll.qlIndexFixing(Index1Y,$H883,TRUE,_xll.ohTrigger(RecalcTrigger,Trigger1Y)),NA())</f>
        <v>2.073522999146957E-2</v>
      </c>
      <c r="N883" s="182">
        <f>IFERROR(_xll.qlIndexFixing(ONIndex1M,I883,TRUE,_xll.ohTrigger(RecalcTrigger,Trigger1M)),NA())</f>
        <v>1.7865472889146972E-2</v>
      </c>
      <c r="O883" s="44">
        <f>IFERROR(_xll.qlIndexFixing(ONIndex3M,I883,TRUE,_xll.ohTrigger(RecalcTrigger,Trigger3M)),NA())</f>
        <v>1.8887186289191504E-2</v>
      </c>
      <c r="P883" s="44">
        <f>IFERROR(_xll.qlIndexFixing(ONIndex6M,I883,TRUE,_xll.ohTrigger(RecalcTrigger,Trigger6M)),NA())</f>
        <v>1.9539102686696452E-2</v>
      </c>
      <c r="Q883" s="183">
        <f>IFERROR(_xll.qlIndexFixing(ONIndex1Y,I883,TRUE,_xll.ohTrigger(RecalcTrigger,Trigger1Y)),NA())</f>
        <v>2.0150978850113077E-2</v>
      </c>
    </row>
    <row r="884" spans="2:17" x14ac:dyDescent="0.2">
      <c r="B884" s="39" t="s">
        <v>42</v>
      </c>
      <c r="D884" s="42">
        <f>_xll.qlCalendarAdvance(Calendar,$D883,B884,"f",FALSE)</f>
        <v>45638</v>
      </c>
      <c r="E884" s="177">
        <f>_xll.qlInterestRateIndexValueDate(IndexON,D884)</f>
        <v>45638</v>
      </c>
      <c r="F884" s="193">
        <f>IFERROR(_xll.qlIndexFixing(IndexON,D884,TRUE,_xll.ohTrigger(RecalcTrigger,TriggerON)),NA())</f>
        <v>1.7899150204003789E-2</v>
      </c>
      <c r="H884" s="42">
        <f>_xll.qlCalendarAdvance(Calendar,$H883,B884,"f",FALSE)</f>
        <v>45638</v>
      </c>
      <c r="I884" s="177">
        <f>_xll.qlInterestRateIndexValueDate(Index1M,$H884)</f>
        <v>45642</v>
      </c>
      <c r="J884" s="182">
        <f>IFERROR(_xll.qlIndexFixing(Index1M,$H884,TRUE,_xll.ohTrigger(RecalcTrigger,Trigger1M)),NA())</f>
        <v>1.7928714826459774E-2</v>
      </c>
      <c r="K884" s="44">
        <f>IFERROR(_xll.qlIndexFixing(Index3M,H884,TRUE,_xll.ohTrigger(RecalcTrigger,Trigger3M)),NA())</f>
        <v>1.9101888636015883E-2</v>
      </c>
      <c r="L884" s="44">
        <f>IFERROR(_xll.qlIndexFixing(Index6M,$H884,TRUE,_xll.ohTrigger(RecalcTrigger,Trigger6M)),NA())</f>
        <v>1.9914227009468023E-2</v>
      </c>
      <c r="M884" s="183">
        <f>IFERROR(_xll.qlIndexFixing(Index1Y,$H884,TRUE,_xll.ohTrigger(RecalcTrigger,Trigger1Y)),NA())</f>
        <v>2.0750755810950476E-2</v>
      </c>
      <c r="N884" s="182">
        <f>IFERROR(_xll.qlIndexFixing(ONIndex1M,I884,TRUE,_xll.ohTrigger(RecalcTrigger,Trigger1M)),NA())</f>
        <v>1.7883339598858683E-2</v>
      </c>
      <c r="O884" s="44">
        <f>IFERROR(_xll.qlIndexFixing(ONIndex3M,I884,TRUE,_xll.ohTrigger(RecalcTrigger,Trigger3M)),NA())</f>
        <v>1.8911506283929569E-2</v>
      </c>
      <c r="P884" s="44">
        <f>IFERROR(_xll.qlIndexFixing(ONIndex6M,I884,TRUE,_xll.ohTrigger(RecalcTrigger,Trigger6M)),NA())</f>
        <v>1.9560046636790673E-2</v>
      </c>
      <c r="Q884" s="183">
        <f>IFERROR(_xll.qlIndexFixing(ONIndex1Y,I884,TRUE,_xll.ohTrigger(RecalcTrigger,Trigger1Y)),NA())</f>
        <v>2.0164808978595516E-2</v>
      </c>
    </row>
    <row r="885" spans="2:17" x14ac:dyDescent="0.2">
      <c r="B885" s="39" t="s">
        <v>42</v>
      </c>
      <c r="D885" s="42">
        <f>_xll.qlCalendarAdvance(Calendar,$D884,B885,"f",FALSE)</f>
        <v>45645</v>
      </c>
      <c r="E885" s="177">
        <f>_xll.qlInterestRateIndexValueDate(IndexON,D885)</f>
        <v>45645</v>
      </c>
      <c r="F885" s="193">
        <f>IFERROR(_xll.qlIndexFixing(IndexON,D885,TRUE,_xll.ohTrigger(RecalcTrigger,TriggerON)),NA())</f>
        <v>1.79200347053321E-2</v>
      </c>
      <c r="H885" s="42">
        <f>_xll.qlCalendarAdvance(Calendar,$H884,B885,"f",FALSE)</f>
        <v>45645</v>
      </c>
      <c r="I885" s="177">
        <f>_xll.qlInterestRateIndexValueDate(Index1M,$H885)</f>
        <v>45649</v>
      </c>
      <c r="J885" s="182">
        <f>IFERROR(_xll.qlIndexFixing(Index1M,$H885,TRUE,_xll.ohTrigger(RecalcTrigger,Trigger1M)),NA())</f>
        <v>1.7946030932606164E-2</v>
      </c>
      <c r="K885" s="44">
        <f>IFERROR(_xll.qlIndexFixing(Index3M,H885,TRUE,_xll.ohTrigger(RecalcTrigger,Trigger3M)),NA())</f>
        <v>1.9125435661475034E-2</v>
      </c>
      <c r="L885" s="44">
        <f>IFERROR(_xll.qlIndexFixing(Index6M,$H885,TRUE,_xll.ohTrigger(RecalcTrigger,Trigger6M)),NA())</f>
        <v>1.9934442994316796E-2</v>
      </c>
      <c r="M885" s="183">
        <f>IFERROR(_xll.qlIndexFixing(Index1Y,$H885,TRUE,_xll.ohTrigger(RecalcTrigger,Trigger1Y)),NA())</f>
        <v>2.0766368559754517E-2</v>
      </c>
      <c r="N885" s="182">
        <f>IFERROR(_xll.qlIndexFixing(ONIndex1M,I885,TRUE,_xll.ohTrigger(RecalcTrigger,Trigger1M)),NA())</f>
        <v>1.7908806710904557E-2</v>
      </c>
      <c r="O885" s="44">
        <f>IFERROR(_xll.qlIndexFixing(ONIndex3M,I885,TRUE,_xll.ohTrigger(RecalcTrigger,Trigger3M)),NA())</f>
        <v>1.8946585556509632E-2</v>
      </c>
      <c r="P885" s="44">
        <f>IFERROR(_xll.qlIndexFixing(ONIndex6M,I885,TRUE,_xll.ohTrigger(RecalcTrigger,Trigger6M)),NA())</f>
        <v>1.9590470513435321E-2</v>
      </c>
      <c r="Q885" s="183">
        <f>IFERROR(_xll.qlIndexFixing(ONIndex1Y,I885,TRUE,_xll.ohTrigger(RecalcTrigger,Trigger1Y)),NA())</f>
        <v>2.0185027536223643E-2</v>
      </c>
    </row>
    <row r="886" spans="2:17" x14ac:dyDescent="0.2">
      <c r="B886" s="39" t="s">
        <v>42</v>
      </c>
      <c r="D886" s="42">
        <f>_xll.qlCalendarAdvance(Calendar,$D885,B886,"f",FALSE)</f>
        <v>45653</v>
      </c>
      <c r="E886" s="177">
        <f>_xll.qlInterestRateIndexValueDate(IndexON,D886)</f>
        <v>45653</v>
      </c>
      <c r="F886" s="193">
        <f>IFERROR(_xll.qlIndexFixing(IndexON,D886,TRUE,_xll.ohTrigger(RecalcTrigger,TriggerON)),NA())</f>
        <v>1.7947246692582297E-2</v>
      </c>
      <c r="H886" s="42">
        <f>_xll.qlCalendarAdvance(Calendar,$H885,B886,"f",FALSE)</f>
        <v>45653</v>
      </c>
      <c r="I886" s="177">
        <f>_xll.qlInterestRateIndexValueDate(Index1M,$H886)</f>
        <v>45657</v>
      </c>
      <c r="J886" s="182">
        <f>IFERROR(_xll.qlIndexFixing(Index1M,$H886,TRUE,_xll.ohTrigger(RecalcTrigger,Trigger1M)),NA())</f>
        <v>1.7965918336422821E-2</v>
      </c>
      <c r="K886" s="44">
        <f>IFERROR(_xll.qlIndexFixing(Index3M,H886,TRUE,_xll.ohTrigger(RecalcTrigger,Trigger3M)),NA())</f>
        <v>1.9150092322410828E-2</v>
      </c>
      <c r="L886" s="44">
        <f>IFERROR(_xll.qlIndexFixing(Index6M,$H886,TRUE,_xll.ohTrigger(RecalcTrigger,Trigger6M)),NA())</f>
        <v>1.9955521204126459E-2</v>
      </c>
      <c r="M886" s="183">
        <f>IFERROR(_xll.qlIndexFixing(Index1Y,$H886,TRUE,_xll.ohTrigger(RecalcTrigger,Trigger1Y)),NA())</f>
        <v>2.0784329618973505E-2</v>
      </c>
      <c r="N886" s="182">
        <f>IFERROR(_xll.qlIndexFixing(ONIndex1M,I886,TRUE,_xll.ohTrigger(RecalcTrigger,Trigger1M)),NA())</f>
        <v>1.7926021713101647E-2</v>
      </c>
      <c r="O886" s="44">
        <f>IFERROR(_xll.qlIndexFixing(ONIndex3M,I886,TRUE,_xll.ohTrigger(RecalcTrigger,Trigger3M)),NA())</f>
        <v>1.8970310519064171E-2</v>
      </c>
      <c r="P886" s="44">
        <f>IFERROR(_xll.qlIndexFixing(ONIndex6M,I886,TRUE,_xll.ohTrigger(RecalcTrigger,Trigger6M)),NA())</f>
        <v>1.9610917041825715E-2</v>
      </c>
      <c r="Q886" s="183">
        <f>IFERROR(_xll.qlIndexFixing(ONIndex1Y,I886,TRUE,_xll.ohTrigger(RecalcTrigger,Trigger1Y)),NA())</f>
        <v>2.0198367118302585E-2</v>
      </c>
    </row>
    <row r="887" spans="2:17" x14ac:dyDescent="0.2">
      <c r="B887" s="39" t="s">
        <v>42</v>
      </c>
      <c r="D887" s="42">
        <f>_xll.qlCalendarAdvance(Calendar,$D886,B887,"f",FALSE)</f>
        <v>45660</v>
      </c>
      <c r="E887" s="177">
        <f>_xll.qlInterestRateIndexValueDate(IndexON,D887)</f>
        <v>45660</v>
      </c>
      <c r="F887" s="193">
        <f>IFERROR(_xll.qlIndexFixing(IndexON,D887,TRUE,_xll.ohTrigger(RecalcTrigger,TriggerON)),NA())</f>
        <v>1.7967913941880909E-2</v>
      </c>
      <c r="H887" s="42">
        <f>_xll.qlCalendarAdvance(Calendar,$H886,B887,"f",FALSE)</f>
        <v>45660</v>
      </c>
      <c r="I887" s="177">
        <f>_xll.qlInterestRateIndexValueDate(Index1M,$H887)</f>
        <v>45664</v>
      </c>
      <c r="J887" s="182">
        <f>IFERROR(_xll.qlIndexFixing(Index1M,$H887,TRUE,_xll.ohTrigger(RecalcTrigger,Trigger1M)),NA())</f>
        <v>1.7983437901313258E-2</v>
      </c>
      <c r="K887" s="44">
        <f>IFERROR(_xll.qlIndexFixing(Index3M,H887,TRUE,_xll.ohTrigger(RecalcTrigger,Trigger3M)),NA())</f>
        <v>1.9173507427467484E-2</v>
      </c>
      <c r="L887" s="44">
        <f>IFERROR(_xll.qlIndexFixing(Index6M,$H887,TRUE,_xll.ohTrigger(RecalcTrigger,Trigger6M)),NA())</f>
        <v>1.9975662502500123E-2</v>
      </c>
      <c r="M887" s="183">
        <f>IFERROR(_xll.qlIndexFixing(Index1Y,$H887,TRUE,_xll.ohTrigger(RecalcTrigger,Trigger1Y)),NA())</f>
        <v>2.0800147560296741E-2</v>
      </c>
      <c r="N887" s="182">
        <f>IFERROR(_xll.qlIndexFixing(ONIndex1M,I887,TRUE,_xll.ohTrigger(RecalcTrigger,Trigger1M)),NA())</f>
        <v>1.7937488412371749E-2</v>
      </c>
      <c r="O887" s="44">
        <f>IFERROR(_xll.qlIndexFixing(ONIndex3M,I887,TRUE,_xll.ohTrigger(RecalcTrigger,Trigger3M)),NA())</f>
        <v>1.8986216358456431E-2</v>
      </c>
      <c r="P887" s="44">
        <f>IFERROR(_xll.qlIndexFixing(ONIndex6M,I887,TRUE,_xll.ohTrigger(RecalcTrigger,Trigger6M)),NA())</f>
        <v>1.9624423826689608E-2</v>
      </c>
      <c r="Q887" s="183">
        <f>IFERROR(_xll.qlIndexFixing(ONIndex1Y,I887,TRUE,_xll.ohTrigger(RecalcTrigger,Trigger1Y)),NA())</f>
        <v>2.0206789132748426E-2</v>
      </c>
    </row>
    <row r="888" spans="2:17" x14ac:dyDescent="0.2">
      <c r="B888" s="39" t="s">
        <v>42</v>
      </c>
      <c r="D888" s="42">
        <f>_xll.qlCalendarAdvance(Calendar,$D887,B888,"f",FALSE)</f>
        <v>45667</v>
      </c>
      <c r="E888" s="177">
        <f>_xll.qlInterestRateIndexValueDate(IndexON,D888)</f>
        <v>45667</v>
      </c>
      <c r="F888" s="193">
        <f>IFERROR(_xll.qlIndexFixing(IndexON,D888,TRUE,_xll.ohTrigger(RecalcTrigger,TriggerON)),NA())</f>
        <v>1.7988823032926149E-2</v>
      </c>
      <c r="H888" s="42">
        <f>_xll.qlCalendarAdvance(Calendar,$H887,B888,"f",FALSE)</f>
        <v>45667</v>
      </c>
      <c r="I888" s="177">
        <f>_xll.qlInterestRateIndexValueDate(Index1M,$H888)</f>
        <v>45671</v>
      </c>
      <c r="J888" s="182">
        <f>IFERROR(_xll.qlIndexFixing(Index1M,$H888,TRUE,_xll.ohTrigger(RecalcTrigger,Trigger1M)),NA())</f>
        <v>1.8001070423581338E-2</v>
      </c>
      <c r="K888" s="44">
        <f>IFERROR(_xll.qlIndexFixing(Index3M,H888,TRUE,_xll.ohTrigger(RecalcTrigger,Trigger3M)),NA())</f>
        <v>1.919686312890434E-2</v>
      </c>
      <c r="L888" s="44">
        <f>IFERROR(_xll.qlIndexFixing(Index6M,$H888,TRUE,_xll.ohTrigger(RecalcTrigger,Trigger6M)),NA())</f>
        <v>1.999577108489535E-2</v>
      </c>
      <c r="M888" s="183">
        <f>IFERROR(_xll.qlIndexFixing(Index1Y,$H888,TRUE,_xll.ohTrigger(RecalcTrigger,Trigger1Y)),NA())</f>
        <v>2.081605749002394E-2</v>
      </c>
      <c r="N888" s="182">
        <f>IFERROR(_xll.qlIndexFixing(ONIndex1M,I888,TRUE,_xll.ohTrigger(RecalcTrigger,Trigger1M)),NA())</f>
        <v>1.7954885067688053E-2</v>
      </c>
      <c r="O888" s="44">
        <f>IFERROR(_xll.qlIndexFixing(ONIndex3M,I888,TRUE,_xll.ohTrigger(RecalcTrigger,Trigger3M)),NA())</f>
        <v>1.9009828403175888E-2</v>
      </c>
      <c r="P888" s="44">
        <f>IFERROR(_xll.qlIndexFixing(ONIndex6M,I888,TRUE,_xll.ohTrigger(RecalcTrigger,Trigger6M)),NA())</f>
        <v>1.964478941550496E-2</v>
      </c>
      <c r="Q888" s="183">
        <f>IFERROR(_xll.qlIndexFixing(ONIndex1Y,I888,TRUE,_xll.ohTrigger(RecalcTrigger,Trigger1Y)),NA())</f>
        <v>2.0220208035617304E-2</v>
      </c>
    </row>
    <row r="889" spans="2:17" x14ac:dyDescent="0.2">
      <c r="B889" s="39" t="s">
        <v>42</v>
      </c>
      <c r="D889" s="42">
        <f>_xll.qlCalendarAdvance(Calendar,$D888,B889,"f",FALSE)</f>
        <v>45674</v>
      </c>
      <c r="E889" s="177">
        <f>_xll.qlInterestRateIndexValueDate(IndexON,D889)</f>
        <v>45674</v>
      </c>
      <c r="F889" s="193">
        <f>IFERROR(_xll.qlIndexFixing(IndexON,D889,TRUE,_xll.ohTrigger(RecalcTrigger,TriggerON)),NA())</f>
        <v>1.8009977541870725E-2</v>
      </c>
      <c r="H889" s="42">
        <f>_xll.qlCalendarAdvance(Calendar,$H888,B889,"f",FALSE)</f>
        <v>45674</v>
      </c>
      <c r="I889" s="177">
        <f>_xll.qlInterestRateIndexValueDate(Index1M,$H889)</f>
        <v>45678</v>
      </c>
      <c r="J889" s="182">
        <f>IFERROR(_xll.qlIndexFixing(Index1M,$H889,TRUE,_xll.ohTrigger(RecalcTrigger,Trigger1M)),NA())</f>
        <v>1.8018818521818858E-2</v>
      </c>
      <c r="K889" s="44">
        <f>IFERROR(_xll.qlIndexFixing(Index3M,H889,TRUE,_xll.ohTrigger(RecalcTrigger,Trigger3M)),NA())</f>
        <v>1.922232553416264E-2</v>
      </c>
      <c r="L889" s="44">
        <f>IFERROR(_xll.qlIndexFixing(Index6M,$H889,TRUE,_xll.ohTrigger(RecalcTrigger,Trigger6M)),NA())</f>
        <v>2.0015847991005559E-2</v>
      </c>
      <c r="M889" s="183">
        <f>IFERROR(_xll.qlIndexFixing(Index1Y,$H889,TRUE,_xll.ohTrigger(RecalcTrigger,Trigger1Y)),NA())</f>
        <v>2.0832056288637962E-2</v>
      </c>
      <c r="N889" s="182">
        <f>IFERROR(_xll.qlIndexFixing(ONIndex1M,I889,TRUE,_xll.ohTrigger(RecalcTrigger,Trigger1M)),NA())</f>
        <v>1.7972392245075852E-2</v>
      </c>
      <c r="O889" s="44">
        <f>IFERROR(_xll.qlIndexFixing(ONIndex3M,I889,TRUE,_xll.ohTrigger(RecalcTrigger,Trigger3M)),NA())</f>
        <v>1.903337712734654E-2</v>
      </c>
      <c r="P889" s="44">
        <f>IFERROR(_xll.qlIndexFixing(ONIndex6M,I889,TRUE,_xll.ohTrigger(RecalcTrigger,Trigger6M)),NA())</f>
        <v>1.9665110490567628E-2</v>
      </c>
      <c r="Q889" s="183">
        <f>IFERROR(_xll.qlIndexFixing(ONIndex1Y,I889,TRUE,_xll.ohTrigger(RecalcTrigger,Trigger1Y)),NA())</f>
        <v>2.0233676917147392E-2</v>
      </c>
    </row>
    <row r="890" spans="2:17" x14ac:dyDescent="0.2">
      <c r="B890" s="39" t="s">
        <v>42</v>
      </c>
      <c r="D890" s="42">
        <f>_xll.qlCalendarAdvance(Calendar,$D889,B890,"f",FALSE)</f>
        <v>45681</v>
      </c>
      <c r="E890" s="177">
        <f>_xll.qlInterestRateIndexValueDate(IndexON,D890)</f>
        <v>45681</v>
      </c>
      <c r="F890" s="193">
        <f>IFERROR(_xll.qlIndexFixing(IndexON,D890,TRUE,_xll.ohTrigger(RecalcTrigger,TriggerON)),NA())</f>
        <v>1.8031381044920636E-2</v>
      </c>
      <c r="H890" s="42">
        <f>_xll.qlCalendarAdvance(Calendar,$H889,B890,"f",FALSE)</f>
        <v>45681</v>
      </c>
      <c r="I890" s="177">
        <f>_xll.qlInterestRateIndexValueDate(Index1M,$H890)</f>
        <v>45685</v>
      </c>
      <c r="J890" s="182">
        <f>IFERROR(_xll.qlIndexFixing(Index1M,$H890,TRUE,_xll.ohTrigger(RecalcTrigger,Trigger1M)),NA())</f>
        <v>1.8036684814635665E-2</v>
      </c>
      <c r="K890" s="44">
        <f>IFERROR(_xll.qlIndexFixing(Index3M,H890,TRUE,_xll.ohTrigger(RecalcTrigger,Trigger3M)),NA())</f>
        <v>1.9243399536995831E-2</v>
      </c>
      <c r="L890" s="44">
        <f>IFERROR(_xll.qlIndexFixing(Index6M,$H890,TRUE,_xll.ohTrigger(RecalcTrigger,Trigger6M)),NA())</f>
        <v>2.0035894260567441E-2</v>
      </c>
      <c r="M890" s="183">
        <f>IFERROR(_xll.qlIndexFixing(Index1Y,$H890,TRUE,_xll.ohTrigger(RecalcTrigger,Trigger1Y)),NA())</f>
        <v>2.0848140797052012E-2</v>
      </c>
      <c r="N890" s="182">
        <f>IFERROR(_xll.qlIndexFixing(ONIndex1M,I890,TRUE,_xll.ohTrigger(RecalcTrigger,Trigger1M)),NA())</f>
        <v>1.7990012558524171E-2</v>
      </c>
      <c r="O890" s="44">
        <f>IFERROR(_xll.qlIndexFixing(ONIndex3M,I890,TRUE,_xll.ohTrigger(RecalcTrigger,Trigger3M)),NA())</f>
        <v>1.9056863332007623E-2</v>
      </c>
      <c r="P890" s="44">
        <f>IFERROR(_xll.qlIndexFixing(ONIndex6M,I890,TRUE,_xll.ohTrigger(RecalcTrigger,Trigger6M)),NA())</f>
        <v>1.9685388082253397E-2</v>
      </c>
      <c r="Q890" s="183">
        <f>IFERROR(_xll.qlIndexFixing(ONIndex1Y,I890,TRUE,_xll.ohTrigger(RecalcTrigger,Trigger1Y)),NA())</f>
        <v>2.0247197860472355E-2</v>
      </c>
    </row>
    <row r="891" spans="2:17" x14ac:dyDescent="0.2">
      <c r="B891" s="39" t="s">
        <v>42</v>
      </c>
      <c r="D891" s="42">
        <f>_xll.qlCalendarAdvance(Calendar,$D890,B891,"f",FALSE)</f>
        <v>45688</v>
      </c>
      <c r="E891" s="177">
        <f>_xll.qlInterestRateIndexValueDate(IndexON,D891)</f>
        <v>45688</v>
      </c>
      <c r="F891" s="193">
        <f>IFERROR(_xll.qlIndexFixing(IndexON,D891,TRUE,_xll.ohTrigger(RecalcTrigger,TriggerON)),NA())</f>
        <v>1.8053037118228588E-2</v>
      </c>
      <c r="H891" s="42">
        <f>_xll.qlCalendarAdvance(Calendar,$H890,B891,"f",FALSE)</f>
        <v>45688</v>
      </c>
      <c r="I891" s="177">
        <f>_xll.qlInterestRateIndexValueDate(Index1M,$H891)</f>
        <v>45692</v>
      </c>
      <c r="J891" s="182">
        <f>IFERROR(_xll.qlIndexFixing(Index1M,$H891,TRUE,_xll.ohTrigger(RecalcTrigger,Trigger1M)),NA())</f>
        <v>1.8049431891792152E-2</v>
      </c>
      <c r="K891" s="44">
        <f>IFERROR(_xll.qlIndexFixing(Index3M,H891,TRUE,_xll.ohTrigger(RecalcTrigger,Trigger3M)),NA())</f>
        <v>1.9266581851741016E-2</v>
      </c>
      <c r="L891" s="44">
        <f>IFERROR(_xll.qlIndexFixing(Index6M,$H891,TRUE,_xll.ohTrigger(RecalcTrigger,Trigger6M)),NA())</f>
        <v>2.0055910933360531E-2</v>
      </c>
      <c r="M891" s="183">
        <f>IFERROR(_xll.qlIndexFixing(Index1Y,$H891,TRUE,_xll.ohTrigger(RecalcTrigger,Trigger1Y)),NA())</f>
        <v>2.0864307816601299E-2</v>
      </c>
      <c r="N891" s="182">
        <f>IFERROR(_xll.qlIndexFixing(ONIndex1M,I891,TRUE,_xll.ohTrigger(RecalcTrigger,Trigger1M)),NA())</f>
        <v>1.8007748622261843E-2</v>
      </c>
      <c r="O891" s="44">
        <f>IFERROR(_xll.qlIndexFixing(ONIndex3M,I891,TRUE,_xll.ohTrigger(RecalcTrigger,Trigger3M)),NA())</f>
        <v>1.9080287818358244E-2</v>
      </c>
      <c r="P891" s="44">
        <f>IFERROR(_xll.qlIndexFixing(ONIndex6M,I891,TRUE,_xll.ohTrigger(RecalcTrigger,Trigger6M)),NA())</f>
        <v>1.9705623220938051E-2</v>
      </c>
      <c r="Q891" s="183">
        <f>IFERROR(_xll.qlIndexFixing(ONIndex1Y,I891,TRUE,_xll.ohTrigger(RecalcTrigger,Trigger1Y)),NA())</f>
        <v>2.0260772948725858E-2</v>
      </c>
    </row>
    <row r="892" spans="2:17" x14ac:dyDescent="0.2">
      <c r="B892" s="39" t="s">
        <v>42</v>
      </c>
      <c r="D892" s="42">
        <f>_xll.qlCalendarAdvance(Calendar,$D891,B892,"f",FALSE)</f>
        <v>45695</v>
      </c>
      <c r="E892" s="177">
        <f>_xll.qlInterestRateIndexValueDate(IndexON,D892)</f>
        <v>45695</v>
      </c>
      <c r="F892" s="193">
        <f>IFERROR(_xll.qlIndexFixing(IndexON,D892,TRUE,_xll.ohTrigger(RecalcTrigger,TriggerON)),NA())</f>
        <v>1.8074949337920643E-2</v>
      </c>
      <c r="H892" s="42">
        <f>_xll.qlCalendarAdvance(Calendar,$H891,B892,"f",FALSE)</f>
        <v>45695</v>
      </c>
      <c r="I892" s="177">
        <f>_xll.qlInterestRateIndexValueDate(Index1M,$H892)</f>
        <v>45699</v>
      </c>
      <c r="J892" s="182">
        <f>IFERROR(_xll.qlIndexFixing(Index1M,$H892,TRUE,_xll.ohTrigger(RecalcTrigger,Trigger1M)),NA())</f>
        <v>1.8067512646248649E-2</v>
      </c>
      <c r="K892" s="44">
        <f>IFERROR(_xll.qlIndexFixing(Index3M,H892,TRUE,_xll.ohTrigger(RecalcTrigger,Trigger3M)),NA())</f>
        <v>1.9289707979046611E-2</v>
      </c>
      <c r="L892" s="44">
        <f>IFERROR(_xll.qlIndexFixing(Index6M,$H892,TRUE,_xll.ohTrigger(RecalcTrigger,Trigger6M)),NA())</f>
        <v>2.0075899049207199E-2</v>
      </c>
      <c r="M892" s="183">
        <f>IFERROR(_xll.qlIndexFixing(Index1Y,$H892,TRUE,_xll.ohTrigger(RecalcTrigger,Trigger1Y)),NA())</f>
        <v>2.0880554109039332E-2</v>
      </c>
      <c r="N892" s="182">
        <f>IFERROR(_xll.qlIndexFixing(ONIndex1M,I892,TRUE,_xll.ohTrigger(RecalcTrigger,Trigger1M)),NA())</f>
        <v>1.8025603050517702E-2</v>
      </c>
      <c r="O892" s="44">
        <f>IFERROR(_xll.qlIndexFixing(ONIndex3M,I892,TRUE,_xll.ohTrigger(RecalcTrigger,Trigger3M)),NA())</f>
        <v>1.9103651387837317E-2</v>
      </c>
      <c r="P892" s="44">
        <f>IFERROR(_xll.qlIndexFixing(ONIndex6M,I892,TRUE,_xll.ohTrigger(RecalcTrigger,Trigger6M)),NA())</f>
        <v>1.9725816936997376E-2</v>
      </c>
      <c r="Q892" s="183">
        <f>IFERROR(_xll.qlIndexFixing(ONIndex1Y,I892,TRUE,_xll.ohTrigger(RecalcTrigger,Trigger1Y)),NA())</f>
        <v>2.0274404264961632E-2</v>
      </c>
    </row>
    <row r="893" spans="2:17" x14ac:dyDescent="0.2">
      <c r="B893" s="39" t="s">
        <v>42</v>
      </c>
      <c r="D893" s="42">
        <f>_xll.qlCalendarAdvance(Calendar,$D892,B893,"f",FALSE)</f>
        <v>45702</v>
      </c>
      <c r="E893" s="177">
        <f>_xll.qlInterestRateIndexValueDate(IndexON,D893)</f>
        <v>45702</v>
      </c>
      <c r="F893" s="193">
        <f>IFERROR(_xll.qlIndexFixing(IndexON,D893,TRUE,_xll.ohTrigger(RecalcTrigger,TriggerON)),NA())</f>
        <v>1.809712128025609E-2</v>
      </c>
      <c r="H893" s="42">
        <f>_xll.qlCalendarAdvance(Calendar,$H892,B893,"f",FALSE)</f>
        <v>45702</v>
      </c>
      <c r="I893" s="177">
        <f>_xll.qlInterestRateIndexValueDate(Index1M,$H893)</f>
        <v>45706</v>
      </c>
      <c r="J893" s="182">
        <f>IFERROR(_xll.qlIndexFixing(Index1M,$H893,TRUE,_xll.ohTrigger(RecalcTrigger,Trigger1M)),NA())</f>
        <v>1.8085718868467042E-2</v>
      </c>
      <c r="K893" s="44">
        <f>IFERROR(_xll.qlIndexFixing(Index3M,H893,TRUE,_xll.ohTrigger(RecalcTrigger,Trigger3M)),NA())</f>
        <v>1.9312778723009849E-2</v>
      </c>
      <c r="L893" s="44">
        <f>IFERROR(_xll.qlIndexFixing(Index6M,$H893,TRUE,_xll.ohTrigger(RecalcTrigger,Trigger6M)),NA())</f>
        <v>2.0095859647972215E-2</v>
      </c>
      <c r="M893" s="183">
        <f>IFERROR(_xll.qlIndexFixing(Index1Y,$H893,TRUE,_xll.ohTrigger(RecalcTrigger,Trigger1Y)),NA())</f>
        <v>2.0896876396531344E-2</v>
      </c>
      <c r="N893" s="182">
        <f>IFERROR(_xll.qlIndexFixing(ONIndex1M,I893,TRUE,_xll.ohTrigger(RecalcTrigger,Trigger1M)),NA())</f>
        <v>1.8043578457440645E-2</v>
      </c>
      <c r="O893" s="44">
        <f>IFERROR(_xll.qlIndexFixing(ONIndex3M,I893,TRUE,_xll.ohTrigger(RecalcTrigger,Trigger3M)),NA())</f>
        <v>1.9126954841404142E-2</v>
      </c>
      <c r="P893" s="44">
        <f>IFERROR(_xll.qlIndexFixing(ONIndex6M,I893,TRUE,_xll.ohTrigger(RecalcTrigger,Trigger6M)),NA())</f>
        <v>1.9745970260807155E-2</v>
      </c>
      <c r="Q893" s="183">
        <f>IFERROR(_xll.qlIndexFixing(ONIndex1Y,I893,TRUE,_xll.ohTrigger(RecalcTrigger,Trigger1Y)),NA())</f>
        <v>2.028809389255315E-2</v>
      </c>
    </row>
    <row r="894" spans="2:17" x14ac:dyDescent="0.2">
      <c r="B894" s="39" t="s">
        <v>42</v>
      </c>
      <c r="D894" s="42">
        <f>_xll.qlCalendarAdvance(Calendar,$D893,B894,"f",FALSE)</f>
        <v>45709</v>
      </c>
      <c r="E894" s="177">
        <f>_xll.qlInterestRateIndexValueDate(IndexON,D894)</f>
        <v>45709</v>
      </c>
      <c r="F894" s="193">
        <f>IFERROR(_xll.qlIndexFixing(IndexON,D894,TRUE,_xll.ohTrigger(RecalcTrigger,TriggerON)),NA())</f>
        <v>1.8119556521334346E-2</v>
      </c>
      <c r="H894" s="42">
        <f>_xll.qlCalendarAdvance(Calendar,$H893,B894,"f",FALSE)</f>
        <v>45709</v>
      </c>
      <c r="I894" s="177">
        <f>_xll.qlInterestRateIndexValueDate(Index1M,$H894)</f>
        <v>45713</v>
      </c>
      <c r="J894" s="182">
        <f>IFERROR(_xll.qlIndexFixing(Index1M,$H894,TRUE,_xll.ohTrigger(RecalcTrigger,Trigger1M)),NA())</f>
        <v>1.8104053176687236E-2</v>
      </c>
      <c r="K894" s="44">
        <f>IFERROR(_xll.qlIndexFixing(Index3M,H894,TRUE,_xll.ohTrigger(RecalcTrigger,Trigger3M)),NA())</f>
        <v>1.933579488774928E-2</v>
      </c>
      <c r="L894" s="44">
        <f>IFERROR(_xll.qlIndexFixing(Index6M,$H894,TRUE,_xll.ohTrigger(RecalcTrigger,Trigger6M)),NA())</f>
        <v>2.0115793769563631E-2</v>
      </c>
      <c r="M894" s="183">
        <f>IFERROR(_xll.qlIndexFixing(Index1Y,$H894,TRUE,_xll.ohTrigger(RecalcTrigger,Trigger1Y)),NA())</f>
        <v>2.0913271361648146E-2</v>
      </c>
      <c r="N894" s="182">
        <f>IFERROR(_xll.qlIndexFixing(ONIndex1M,I894,TRUE,_xll.ohTrigger(RecalcTrigger,Trigger1M)),NA())</f>
        <v>1.806167745717957E-2</v>
      </c>
      <c r="O894" s="44">
        <f>IFERROR(_xll.qlIndexFixing(ONIndex3M,I894,TRUE,_xll.ohTrigger(RecalcTrigger,Trigger3M)),NA())</f>
        <v>1.9150198980577571E-2</v>
      </c>
      <c r="P894" s="44">
        <f>IFERROR(_xll.qlIndexFixing(ONIndex6M,I894,TRUE,_xll.ohTrigger(RecalcTrigger,Trigger6M)),NA())</f>
        <v>1.9766084222663238E-2</v>
      </c>
      <c r="Q894" s="183">
        <f>IFERROR(_xll.qlIndexFixing(ONIndex1Y,I894,TRUE,_xll.ohTrigger(RecalcTrigger,Trigger1Y)),NA())</f>
        <v>2.0301843914474205E-2</v>
      </c>
    </row>
    <row r="895" spans="2:17" x14ac:dyDescent="0.2">
      <c r="B895" s="39" t="s">
        <v>42</v>
      </c>
      <c r="D895" s="42">
        <f>_xll.qlCalendarAdvance(Calendar,$D894,B895,"f",FALSE)</f>
        <v>45716</v>
      </c>
      <c r="E895" s="177">
        <f>_xll.qlInterestRateIndexValueDate(IndexON,D895)</f>
        <v>45716</v>
      </c>
      <c r="F895" s="193">
        <f>IFERROR(_xll.qlIndexFixing(IndexON,D895,TRUE,_xll.ohTrigger(RecalcTrigger,TriggerON)),NA())</f>
        <v>1.8142258637388053E-2</v>
      </c>
      <c r="H895" s="42">
        <f>_xll.qlCalendarAdvance(Calendar,$H894,B895,"f",FALSE)</f>
        <v>45716</v>
      </c>
      <c r="I895" s="177">
        <f>_xll.qlInterestRateIndexValueDate(Index1M,$H895)</f>
        <v>45720</v>
      </c>
      <c r="J895" s="182">
        <f>IFERROR(_xll.qlIndexFixing(Index1M,$H895,TRUE,_xll.ohTrigger(RecalcTrigger,Trigger1M)),NA())</f>
        <v>1.8127880850158876E-2</v>
      </c>
      <c r="K895" s="44">
        <f>IFERROR(_xll.qlIndexFixing(Index3M,H895,TRUE,_xll.ohTrigger(RecalcTrigger,Trigger3M)),NA())</f>
        <v>1.9363056590930947E-2</v>
      </c>
      <c r="L895" s="44">
        <f>IFERROR(_xll.qlIndexFixing(Index6M,$H895,TRUE,_xll.ohTrigger(RecalcTrigger,Trigger6M)),NA())</f>
        <v>2.0141627188431956E-2</v>
      </c>
      <c r="M895" s="183">
        <f>IFERROR(_xll.qlIndexFixing(Index1Y,$H895,TRUE,_xll.ohTrigger(RecalcTrigger,Trigger1Y)),NA())</f>
        <v>2.092973564736134E-2</v>
      </c>
      <c r="N895" s="182">
        <f>IFERROR(_xll.qlIndexFixing(ONIndex1M,I895,TRUE,_xll.ohTrigger(RecalcTrigger,Trigger1M)),NA())</f>
        <v>1.8079902663883374E-2</v>
      </c>
      <c r="O895" s="44">
        <f>IFERROR(_xll.qlIndexFixing(ONIndex3M,I895,TRUE,_xll.ohTrigger(RecalcTrigger,Trigger3M)),NA())</f>
        <v>1.9173384606396837E-2</v>
      </c>
      <c r="P895" s="44">
        <f>IFERROR(_xll.qlIndexFixing(ONIndex6M,I895,TRUE,_xll.ohTrigger(RecalcTrigger,Trigger6M)),NA())</f>
        <v>1.978615985294141E-2</v>
      </c>
      <c r="Q895" s="183">
        <f>IFERROR(_xll.qlIndexFixing(ONIndex1Y,I895,TRUE,_xll.ohTrigger(RecalcTrigger,Trigger1Y)),NA())</f>
        <v>2.0315656414018335E-2</v>
      </c>
    </row>
    <row r="896" spans="2:17" x14ac:dyDescent="0.2">
      <c r="B896" s="39" t="s">
        <v>42</v>
      </c>
      <c r="D896" s="42">
        <f>_xll.qlCalendarAdvance(Calendar,$D895,B896,"f",FALSE)</f>
        <v>45723</v>
      </c>
      <c r="E896" s="177">
        <f>_xll.qlInterestRateIndexValueDate(IndexON,D896)</f>
        <v>45723</v>
      </c>
      <c r="F896" s="193">
        <f>IFERROR(_xll.qlIndexFixing(IndexON,D896,TRUE,_xll.ohTrigger(RecalcTrigger,TriggerON)),NA())</f>
        <v>1.8165231204596566E-2</v>
      </c>
      <c r="H896" s="42">
        <f>_xll.qlCalendarAdvance(Calendar,$H895,B896,"f",FALSE)</f>
        <v>45723</v>
      </c>
      <c r="I896" s="177">
        <f>_xll.qlInterestRateIndexValueDate(Index1M,$H896)</f>
        <v>45727</v>
      </c>
      <c r="J896" s="182">
        <f>IFERROR(_xll.qlIndexFixing(Index1M,$H896,TRUE,_xll.ohTrigger(RecalcTrigger,Trigger1M)),NA())</f>
        <v>1.8146511302387557E-2</v>
      </c>
      <c r="K896" s="44">
        <f>IFERROR(_xll.qlIndexFixing(Index3M,H896,TRUE,_xll.ohTrigger(RecalcTrigger,Trigger3M)),NA())</f>
        <v>1.9385961216282971E-2</v>
      </c>
      <c r="L896" s="44">
        <f>IFERROR(_xll.qlIndexFixing(Index6M,$H896,TRUE,_xll.ohTrigger(RecalcTrigger,Trigger6M)),NA())</f>
        <v>2.0161510673416976E-2</v>
      </c>
      <c r="M896" s="183">
        <f>IFERROR(_xll.qlIndexFixing(Index1Y,$H896,TRUE,_xll.ohTrigger(RecalcTrigger,Trigger1Y)),NA())</f>
        <v>2.094626585703693E-2</v>
      </c>
      <c r="N896" s="182">
        <f>IFERROR(_xll.qlIndexFixing(ONIndex1M,I896,TRUE,_xll.ohTrigger(RecalcTrigger,Trigger1M)),NA())</f>
        <v>1.8098256691700954E-2</v>
      </c>
      <c r="O896" s="44">
        <f>IFERROR(_xll.qlIndexFixing(ONIndex3M,I896,TRUE,_xll.ohTrigger(RecalcTrigger,Trigger3M)),NA())</f>
        <v>1.9196512520140985E-2</v>
      </c>
      <c r="P896" s="44">
        <f>IFERROR(_xll.qlIndexFixing(ONIndex6M,I896,TRUE,_xll.ohTrigger(RecalcTrigger,Trigger6M)),NA())</f>
        <v>1.9806198182017454E-2</v>
      </c>
      <c r="Q896" s="183">
        <f>IFERROR(_xll.qlIndexFixing(ONIndex1Y,I896,TRUE,_xll.ohTrigger(RecalcTrigger,Trigger1Y)),NA())</f>
        <v>2.0329533474159334E-2</v>
      </c>
    </row>
    <row r="897" spans="2:17" x14ac:dyDescent="0.2">
      <c r="B897" s="39" t="s">
        <v>42</v>
      </c>
      <c r="D897" s="42">
        <f>_xll.qlCalendarAdvance(Calendar,$D896,B897,"f",FALSE)</f>
        <v>45730</v>
      </c>
      <c r="E897" s="177">
        <f>_xll.qlInterestRateIndexValueDate(IndexON,D897)</f>
        <v>45730</v>
      </c>
      <c r="F897" s="193">
        <f>IFERROR(_xll.qlIndexFixing(IndexON,D897,TRUE,_xll.ohTrigger(RecalcTrigger,TriggerON)),NA())</f>
        <v>1.8188477799165881E-2</v>
      </c>
      <c r="H897" s="42">
        <f>_xll.qlCalendarAdvance(Calendar,$H896,B897,"f",FALSE)</f>
        <v>45730</v>
      </c>
      <c r="I897" s="177">
        <f>_xll.qlInterestRateIndexValueDate(Index1M,$H897)</f>
        <v>45734</v>
      </c>
      <c r="J897" s="182">
        <f>IFERROR(_xll.qlIndexFixing(Index1M,$H897,TRUE,_xll.ohTrigger(RecalcTrigger,Trigger1M)),NA())</f>
        <v>1.817253058240504E-2</v>
      </c>
      <c r="K897" s="44">
        <f>IFERROR(_xll.qlIndexFixing(Index3M,H897,TRUE,_xll.ohTrigger(RecalcTrigger,Trigger3M)),NA())</f>
        <v>1.9408813787078677E-2</v>
      </c>
      <c r="L897" s="44">
        <f>IFERROR(_xll.qlIndexFixing(Index6M,$H897,TRUE,_xll.ohTrigger(RecalcTrigger,Trigger6M)),NA())</f>
        <v>2.018137102348453E-2</v>
      </c>
      <c r="M897" s="183">
        <f>IFERROR(_xll.qlIndexFixing(Index1Y,$H897,TRUE,_xll.ohTrigger(RecalcTrigger,Trigger1Y)),NA())</f>
        <v>2.0962858554430971E-2</v>
      </c>
      <c r="N897" s="182">
        <f>IFERROR(_xll.qlIndexFixing(ONIndex1M,I897,TRUE,_xll.ohTrigger(RecalcTrigger,Trigger1M)),NA())</f>
        <v>1.8116742154941079E-2</v>
      </c>
      <c r="O897" s="44">
        <f>IFERROR(_xll.qlIndexFixing(ONIndex3M,I897,TRUE,_xll.ohTrigger(RecalcTrigger,Trigger3M)),NA())</f>
        <v>1.9219583523089057E-2</v>
      </c>
      <c r="P897" s="44">
        <f>IFERROR(_xll.qlIndexFixing(ONIndex6M,I897,TRUE,_xll.ohTrigger(RecalcTrigger,Trigger6M)),NA())</f>
        <v>1.9826200240267156E-2</v>
      </c>
      <c r="Q897" s="183">
        <f>IFERROR(_xll.qlIndexFixing(ONIndex1Y,I897,TRUE,_xll.ohTrigger(RecalcTrigger,Trigger1Y)),NA())</f>
        <v>2.0343477178270675E-2</v>
      </c>
    </row>
    <row r="898" spans="2:17" x14ac:dyDescent="0.2">
      <c r="B898" s="39" t="s">
        <v>42</v>
      </c>
      <c r="D898" s="42">
        <f>_xll.qlCalendarAdvance(Calendar,$D897,B898,"f",FALSE)</f>
        <v>45737</v>
      </c>
      <c r="E898" s="177">
        <f>_xll.qlInterestRateIndexValueDate(IndexON,D898)</f>
        <v>45737</v>
      </c>
      <c r="F898" s="193">
        <f>IFERROR(_xll.qlIndexFixing(IndexON,D898,TRUE,_xll.ohTrigger(RecalcTrigger,TriggerON)),NA())</f>
        <v>1.8212001997275351E-2</v>
      </c>
      <c r="H898" s="42">
        <f>_xll.qlCalendarAdvance(Calendar,$H897,B898,"f",FALSE)</f>
        <v>45737</v>
      </c>
      <c r="I898" s="177">
        <f>_xll.qlInterestRateIndexValueDate(Index1M,$H898)</f>
        <v>45741</v>
      </c>
      <c r="J898" s="182">
        <f>IFERROR(_xll.qlIndexFixing(Index1M,$H898,TRUE,_xll.ohTrigger(RecalcTrigger,Trigger1M)),NA())</f>
        <v>1.8184184401871421E-2</v>
      </c>
      <c r="K898" s="44">
        <f>IFERROR(_xll.qlIndexFixing(Index3M,H898,TRUE,_xll.ohTrigger(RecalcTrigger,Trigger3M)),NA())</f>
        <v>1.9431615107590366E-2</v>
      </c>
      <c r="L898" s="44">
        <f>IFERROR(_xll.qlIndexFixing(Index6M,$H898,TRUE,_xll.ohTrigger(RecalcTrigger,Trigger6M)),NA())</f>
        <v>2.0201209278881648E-2</v>
      </c>
      <c r="M898" s="183">
        <f>IFERROR(_xll.qlIndexFixing(Index1Y,$H898,TRUE,_xll.ohTrigger(RecalcTrigger,Trigger1Y)),NA())</f>
        <v>2.0979510263682548E-2</v>
      </c>
      <c r="N898" s="182">
        <f>IFERROR(_xll.qlIndexFixing(ONIndex1M,I898,TRUE,_xll.ohTrigger(RecalcTrigger,Trigger1M)),NA())</f>
        <v>1.8135361667672711E-2</v>
      </c>
      <c r="O898" s="44">
        <f>IFERROR(_xll.qlIndexFixing(ONIndex3M,I898,TRUE,_xll.ohTrigger(RecalcTrigger,Trigger3M)),NA())</f>
        <v>1.924259841644016E-2</v>
      </c>
      <c r="P898" s="44">
        <f>IFERROR(_xll.qlIndexFixing(ONIndex6M,I898,TRUE,_xll.ohTrigger(RecalcTrigger,Trigger6M)),NA())</f>
        <v>1.98461670580663E-2</v>
      </c>
      <c r="Q898" s="183">
        <f>IFERROR(_xll.qlIndexFixing(ONIndex1Y,I898,TRUE,_xll.ohTrigger(RecalcTrigger,Trigger1Y)),NA())</f>
        <v>2.0357489609326151E-2</v>
      </c>
    </row>
    <row r="899" spans="2:17" x14ac:dyDescent="0.2">
      <c r="B899" s="39" t="s">
        <v>42</v>
      </c>
      <c r="D899" s="42">
        <f>_xll.qlCalendarAdvance(Calendar,$D898,B899,"f",FALSE)</f>
        <v>45744</v>
      </c>
      <c r="E899" s="177">
        <f>_xll.qlInterestRateIndexValueDate(IndexON,D899)</f>
        <v>45744</v>
      </c>
      <c r="F899" s="193">
        <f>IFERROR(_xll.qlIndexFixing(IndexON,D899,TRUE,_xll.ohTrigger(RecalcTrigger,TriggerON)),NA())</f>
        <v>1.8235807375130975E-2</v>
      </c>
      <c r="H899" s="42">
        <f>_xll.qlCalendarAdvance(Calendar,$H898,B899,"f",FALSE)</f>
        <v>45744</v>
      </c>
      <c r="I899" s="177">
        <f>_xll.qlInterestRateIndexValueDate(Index1M,$H899)</f>
        <v>45748</v>
      </c>
      <c r="J899" s="182">
        <f>IFERROR(_xll.qlIndexFixing(Index1M,$H899,TRUE,_xll.ohTrigger(RecalcTrigger,Trigger1M)),NA())</f>
        <v>1.8203232286699556E-2</v>
      </c>
      <c r="K899" s="44">
        <f>IFERROR(_xll.qlIndexFixing(Index3M,H899,TRUE,_xll.ohTrigger(RecalcTrigger,Trigger3M)),NA())</f>
        <v>1.9452225639126453E-2</v>
      </c>
      <c r="L899" s="44">
        <f>IFERROR(_xll.qlIndexFixing(Index6M,$H899,TRUE,_xll.ohTrigger(RecalcTrigger,Trigger6M)),NA())</f>
        <v>2.0219052105624708E-2</v>
      </c>
      <c r="M899" s="183">
        <f>IFERROR(_xll.qlIndexFixing(Index1Y,$H899,TRUE,_xll.ohTrigger(RecalcTrigger,Trigger1Y)),NA())</f>
        <v>2.0996217469309842E-2</v>
      </c>
      <c r="N899" s="182">
        <f>IFERROR(_xll.qlIndexFixing(ONIndex1M,I899,TRUE,_xll.ohTrigger(RecalcTrigger,Trigger1M)),NA())</f>
        <v>1.8154117844044748E-2</v>
      </c>
      <c r="O899" s="44">
        <f>IFERROR(_xll.qlIndexFixing(ONIndex3M,I899,TRUE,_xll.ohTrigger(RecalcTrigger,Trigger3M)),NA())</f>
        <v>1.9265558001393401E-2</v>
      </c>
      <c r="P899" s="44">
        <f>IFERROR(_xll.qlIndexFixing(ONIndex6M,I899,TRUE,_xll.ohTrigger(RecalcTrigger,Trigger6M)),NA())</f>
        <v>1.9866099665790671E-2</v>
      </c>
      <c r="Q899" s="183">
        <f>IFERROR(_xll.qlIndexFixing(ONIndex1Y,I899,TRUE,_xll.ohTrigger(RecalcTrigger,Trigger1Y)),NA())</f>
        <v>2.0371572850619302E-2</v>
      </c>
    </row>
    <row r="900" spans="2:17" x14ac:dyDescent="0.2">
      <c r="B900" s="39" t="s">
        <v>42</v>
      </c>
      <c r="D900" s="42">
        <f>_xll.qlCalendarAdvance(Calendar,$D899,B900,"f",FALSE)</f>
        <v>45751</v>
      </c>
      <c r="E900" s="177">
        <f>_xll.qlInterestRateIndexValueDate(IndexON,D900)</f>
        <v>45751</v>
      </c>
      <c r="F900" s="193">
        <f>IFERROR(_xll.qlIndexFixing(IndexON,D900,TRUE,_xll.ohTrigger(RecalcTrigger,TriggerON)),NA())</f>
        <v>1.8259897508938749E-2</v>
      </c>
      <c r="H900" s="42">
        <f>_xll.qlCalendarAdvance(Calendar,$H899,B900,"f",FALSE)</f>
        <v>45751</v>
      </c>
      <c r="I900" s="177">
        <f>_xll.qlInterestRateIndexValueDate(Index1M,$H900)</f>
        <v>45755</v>
      </c>
      <c r="J900" s="182">
        <f>IFERROR(_xll.qlIndexFixing(Index1M,$H900,TRUE,_xll.ohTrigger(RecalcTrigger,Trigger1M)),NA())</f>
        <v>1.8220580348296878E-2</v>
      </c>
      <c r="K900" s="44">
        <f>IFERROR(_xll.qlIndexFixing(Index3M,H900,TRUE,_xll.ohTrigger(RecalcTrigger,Trigger3M)),NA())</f>
        <v>1.9474929041372119E-2</v>
      </c>
      <c r="L900" s="44">
        <f>IFERROR(_xll.qlIndexFixing(Index6M,$H900,TRUE,_xll.ohTrigger(RecalcTrigger,Trigger6M)),NA())</f>
        <v>2.0238849256090988E-2</v>
      </c>
      <c r="M900" s="183">
        <f>IFERROR(_xll.qlIndexFixing(Index1Y,$H900,TRUE,_xll.ohTrigger(RecalcTrigger,Trigger1Y)),NA())</f>
        <v>2.1012976616203764E-2</v>
      </c>
      <c r="N900" s="182">
        <f>IFERROR(_xll.qlIndexFixing(ONIndex1M,I900,TRUE,_xll.ohTrigger(RecalcTrigger,Trigger1M)),NA())</f>
        <v>1.8173013298365959E-2</v>
      </c>
      <c r="O900" s="44">
        <f>IFERROR(_xll.qlIndexFixing(ONIndex3M,I900,TRUE,_xll.ohTrigger(RecalcTrigger,Trigger3M)),NA())</f>
        <v>1.928846307930776E-2</v>
      </c>
      <c r="P900" s="44">
        <f>IFERROR(_xll.qlIndexFixing(ONIndex6M,I900,TRUE,_xll.ohTrigger(RecalcTrigger,Trigger6M)),NA())</f>
        <v>1.9885999093736118E-2</v>
      </c>
      <c r="Q900" s="183">
        <f>IFERROR(_xll.qlIndexFixing(ONIndex1Y,I900,TRUE,_xll.ohTrigger(RecalcTrigger,Trigger1Y)),NA())</f>
        <v>2.0385728985203855E-2</v>
      </c>
    </row>
    <row r="901" spans="2:17" x14ac:dyDescent="0.2">
      <c r="B901" s="39" t="s">
        <v>42</v>
      </c>
      <c r="D901" s="42">
        <f>_xll.qlCalendarAdvance(Calendar,$D900,B901,"f",FALSE)</f>
        <v>45758</v>
      </c>
      <c r="E901" s="177">
        <f>_xll.qlInterestRateIndexValueDate(IndexON,D901)</f>
        <v>45758</v>
      </c>
      <c r="F901" s="193">
        <f>IFERROR(_xll.qlIndexFixing(IndexON,D901,TRUE,_xll.ohTrigger(RecalcTrigger,TriggerON)),NA())</f>
        <v>1.8284275974931319E-2</v>
      </c>
      <c r="H901" s="42">
        <f>_xll.qlCalendarAdvance(Calendar,$H900,B901,"f",FALSE)</f>
        <v>45758</v>
      </c>
      <c r="I901" s="177">
        <f>_xll.qlInterestRateIndexValueDate(Index1M,$H901)</f>
        <v>45762</v>
      </c>
      <c r="J901" s="182">
        <f>IFERROR(_xll.qlIndexFixing(Index1M,$H901,TRUE,_xll.ohTrigger(RecalcTrigger,Trigger1M)),NA())</f>
        <v>1.8239907914849418E-2</v>
      </c>
      <c r="K901" s="44">
        <f>IFERROR(_xll.qlIndexFixing(Index3M,H901,TRUE,_xll.ohTrigger(RecalcTrigger,Trigger3M)),NA())</f>
        <v>1.9497583550029708E-2</v>
      </c>
      <c r="L901" s="44">
        <f>IFERROR(_xll.qlIndexFixing(Index6M,$H901,TRUE,_xll.ohTrigger(RecalcTrigger,Trigger6M)),NA())</f>
        <v>2.0258627358553879E-2</v>
      </c>
      <c r="M901" s="183">
        <f>IFERROR(_xll.qlIndexFixing(Index1Y,$H901,TRUE,_xll.ohTrigger(RecalcTrigger,Trigger1Y)),NA())</f>
        <v>2.1029784109624031E-2</v>
      </c>
      <c r="N901" s="182">
        <f>IFERROR(_xll.qlIndexFixing(ONIndex1M,I901,TRUE,_xll.ohTrigger(RecalcTrigger,Trigger1M)),NA())</f>
        <v>1.8199359092008649E-2</v>
      </c>
      <c r="O901" s="44">
        <f>IFERROR(_xll.qlIndexFixing(ONIndex3M,I901,TRUE,_xll.ohTrigger(RecalcTrigger,Trigger3M)),NA())</f>
        <v>1.9319905913388169E-2</v>
      </c>
      <c r="P901" s="44">
        <f>IFERROR(_xll.qlIndexFixing(ONIndex6M,I901,TRUE,_xll.ohTrigger(RecalcTrigger,Trigger6M)),NA())</f>
        <v>1.9913739076558912E-2</v>
      </c>
      <c r="Q901" s="183">
        <f>IFERROR(_xll.qlIndexFixing(ONIndex1Y,I901,TRUE,_xll.ohTrigger(RecalcTrigger,Trigger1Y)),NA())</f>
        <v>2.0406354822785744E-2</v>
      </c>
    </row>
    <row r="902" spans="2:17" x14ac:dyDescent="0.2">
      <c r="B902" s="39" t="s">
        <v>42</v>
      </c>
      <c r="D902" s="42">
        <f>_xll.qlCalendarAdvance(Calendar,$D901,B902,"f",FALSE)</f>
        <v>45769</v>
      </c>
      <c r="E902" s="177">
        <f>_xll.qlInterestRateIndexValueDate(IndexON,D902)</f>
        <v>45769</v>
      </c>
      <c r="F902" s="193">
        <f>IFERROR(_xll.qlIndexFixing(IndexON,D902,TRUE,_xll.ohTrigger(RecalcTrigger,TriggerON)),NA())</f>
        <v>1.8318675426964859E-2</v>
      </c>
      <c r="H902" s="42">
        <f>_xll.qlCalendarAdvance(Calendar,$H901,B902,"f",FALSE)</f>
        <v>45769</v>
      </c>
      <c r="I902" s="177">
        <f>_xll.qlInterestRateIndexValueDate(Index1M,$H902)</f>
        <v>45771</v>
      </c>
      <c r="J902" s="182">
        <f>IFERROR(_xll.qlIndexFixing(Index1M,$H902,TRUE,_xll.ohTrigger(RecalcTrigger,Trigger1M)),NA())</f>
        <v>1.8268721264430854E-2</v>
      </c>
      <c r="K902" s="44">
        <f>IFERROR(_xll.qlIndexFixing(Index3M,H902,TRUE,_xll.ohTrigger(RecalcTrigger,Trigger3M)),NA())</f>
        <v>1.9526640226215721E-2</v>
      </c>
      <c r="L902" s="44">
        <f>IFERROR(_xll.qlIndexFixing(Index6M,$H902,TRUE,_xll.ohTrigger(RecalcTrigger,Trigger6M)),NA())</f>
        <v>2.028403003282005E-2</v>
      </c>
      <c r="M902" s="183">
        <f>IFERROR(_xll.qlIndexFixing(Index1Y,$H902,TRUE,_xll.ohTrigger(RecalcTrigger,Trigger1Y)),NA())</f>
        <v>2.1051458930347804E-2</v>
      </c>
      <c r="N902" s="182">
        <f>IFERROR(_xll.qlIndexFixing(ONIndex1M,I902,TRUE,_xll.ohTrigger(RecalcTrigger,Trigger1M)),NA())</f>
        <v>1.822225944216882E-2</v>
      </c>
      <c r="O902" s="44">
        <f>IFERROR(_xll.qlIndexFixing(ONIndex3M,I902,TRUE,_xll.ohTrigger(RecalcTrigger,Trigger3M)),NA())</f>
        <v>1.9347117169292716E-2</v>
      </c>
      <c r="P902" s="44">
        <f>IFERROR(_xll.qlIndexFixing(ONIndex6M,I902,TRUE,_xll.ohTrigger(RecalcTrigger,Trigger6M)),NA())</f>
        <v>1.9937023904832429E-2</v>
      </c>
      <c r="Q902" s="183">
        <f>IFERROR(_xll.qlIndexFixing(ONIndex1Y,I902,TRUE,_xll.ohTrigger(RecalcTrigger,Trigger1Y)),NA())</f>
        <v>2.0422479764423684E-2</v>
      </c>
    </row>
    <row r="903" spans="2:17" x14ac:dyDescent="0.2">
      <c r="B903" s="39" t="s">
        <v>42</v>
      </c>
      <c r="D903" s="42">
        <f>_xll.qlCalendarAdvance(Calendar,$D902,B903,"f",FALSE)</f>
        <v>45776</v>
      </c>
      <c r="E903" s="177">
        <f>_xll.qlInterestRateIndexValueDate(IndexON,D903)</f>
        <v>45776</v>
      </c>
      <c r="F903" s="193">
        <f>IFERROR(_xll.qlIndexFixing(IndexON,D903,TRUE,_xll.ohTrigger(RecalcTrigger,TriggerON)),NA())</f>
        <v>1.8343766437194375E-2</v>
      </c>
      <c r="H903" s="42">
        <f>_xll.qlCalendarAdvance(Calendar,$H902,B903,"f",FALSE)</f>
        <v>45776</v>
      </c>
      <c r="I903" s="177">
        <f>_xll.qlInterestRateIndexValueDate(Index1M,$H903)</f>
        <v>45779</v>
      </c>
      <c r="J903" s="182">
        <f>IFERROR(_xll.qlIndexFixing(Index1M,$H903,TRUE,_xll.ohTrigger(RecalcTrigger,Trigger1M)),NA())</f>
        <v>1.8289358710313144E-2</v>
      </c>
      <c r="K903" s="44">
        <f>IFERROR(_xll.qlIndexFixing(Index3M,H903,TRUE,_xll.ohTrigger(RecalcTrigger,Trigger3M)),NA())</f>
        <v>1.9558796208337975E-2</v>
      </c>
      <c r="L903" s="44">
        <f>IFERROR(_xll.qlIndexFixing(Index6M,$H903,TRUE,_xll.ohTrigger(RecalcTrigger,Trigger6M)),NA())</f>
        <v>2.0310537306754414E-2</v>
      </c>
      <c r="M903" s="183">
        <f>IFERROR(_xll.qlIndexFixing(Index1Y,$H903,TRUE,_xll.ohTrigger(RecalcTrigger,Trigger1Y)),NA())</f>
        <v>2.1074492881092102E-2</v>
      </c>
      <c r="N903" s="182">
        <f>IFERROR(_xll.qlIndexFixing(ONIndex1M,I903,TRUE,_xll.ohTrigger(RecalcTrigger,Trigger1M)),NA())</f>
        <v>1.8244459401079993E-2</v>
      </c>
      <c r="O903" s="44">
        <f>IFERROR(_xll.qlIndexFixing(ONIndex3M,I903,TRUE,_xll.ohTrigger(RecalcTrigger,Trigger3M)),NA())</f>
        <v>1.937307522883458E-2</v>
      </c>
      <c r="P903" s="44">
        <f>IFERROR(_xll.qlIndexFixing(ONIndex6M,I903,TRUE,_xll.ohTrigger(RecalcTrigger,Trigger6M)),NA())</f>
        <v>1.9959637945152764E-2</v>
      </c>
      <c r="Q903" s="183">
        <f>IFERROR(_xll.qlIndexFixing(ONIndex1Y,I903,TRUE,_xll.ohTrigger(RecalcTrigger,Trigger1Y)),NA())</f>
        <v>2.0438981841648385E-2</v>
      </c>
    </row>
    <row r="904" spans="2:17" x14ac:dyDescent="0.2">
      <c r="B904" s="39" t="s">
        <v>42</v>
      </c>
      <c r="D904" s="42">
        <f>_xll.qlCalendarAdvance(Calendar,$D903,B904,"f",FALSE)</f>
        <v>45783</v>
      </c>
      <c r="E904" s="177">
        <f>_xll.qlInterestRateIndexValueDate(IndexON,D904)</f>
        <v>45783</v>
      </c>
      <c r="F904" s="193">
        <f>IFERROR(_xll.qlIndexFixing(IndexON,D904,TRUE,_xll.ohTrigger(RecalcTrigger,TriggerON)),NA())</f>
        <v>1.8369158006921182E-2</v>
      </c>
      <c r="H904" s="42">
        <f>_xll.qlCalendarAdvance(Calendar,$H903,B904,"f",FALSE)</f>
        <v>45783</v>
      </c>
      <c r="I904" s="177">
        <f>_xll.qlInterestRateIndexValueDate(Index1M,$H904)</f>
        <v>45785</v>
      </c>
      <c r="J904" s="182">
        <f>IFERROR(_xll.qlIndexFixing(Index1M,$H904,TRUE,_xll.ohTrigger(RecalcTrigger,Trigger1M)),NA())</f>
        <v>1.8308271606649607E-2</v>
      </c>
      <c r="K904" s="44">
        <f>IFERROR(_xll.qlIndexFixing(Index3M,H904,TRUE,_xll.ohTrigger(RecalcTrigger,Trigger3M)),NA())</f>
        <v>1.9573815033364833E-2</v>
      </c>
      <c r="L904" s="44">
        <f>IFERROR(_xll.qlIndexFixing(Index6M,$H904,TRUE,_xll.ohTrigger(RecalcTrigger,Trigger6M)),NA())</f>
        <v>2.0329417955230286E-2</v>
      </c>
      <c r="M904" s="183">
        <f>IFERROR(_xll.qlIndexFixing(Index1Y,$H904,TRUE,_xll.ohTrigger(RecalcTrigger,Trigger1Y)),NA())</f>
        <v>2.1085303763500842E-2</v>
      </c>
      <c r="N904" s="182">
        <f>IFERROR(_xll.qlIndexFixing(ONIndex1M,I904,TRUE,_xll.ohTrigger(RecalcTrigger,Trigger1M)),NA())</f>
        <v>1.8261239101269311E-2</v>
      </c>
      <c r="O904" s="44">
        <f>IFERROR(_xll.qlIndexFixing(ONIndex3M,I904,TRUE,_xll.ohTrigger(RecalcTrigger,Trigger3M)),NA())</f>
        <v>1.939250022540584E-2</v>
      </c>
      <c r="P904" s="44">
        <f>IFERROR(_xll.qlIndexFixing(ONIndex6M,I904,TRUE,_xll.ohTrigger(RecalcTrigger,Trigger6M)),NA())</f>
        <v>1.9976574115139201E-2</v>
      </c>
      <c r="Q904" s="183">
        <f>IFERROR(_xll.qlIndexFixing(ONIndex1Y,I904,TRUE,_xll.ohTrigger(RecalcTrigger,Trigger1Y)),NA())</f>
        <v>2.045142912725062E-2</v>
      </c>
    </row>
    <row r="905" spans="2:17" x14ac:dyDescent="0.2">
      <c r="B905" s="39" t="s">
        <v>42</v>
      </c>
      <c r="D905" s="42">
        <f>_xll.qlCalendarAdvance(Calendar,$D904,B905,"f",FALSE)</f>
        <v>45790</v>
      </c>
      <c r="E905" s="177">
        <f>_xll.qlInterestRateIndexValueDate(IndexON,D905)</f>
        <v>45790</v>
      </c>
      <c r="F905" s="193">
        <f>IFERROR(_xll.qlIndexFixing(IndexON,D905,TRUE,_xll.ohTrigger(RecalcTrigger,TriggerON)),NA())</f>
        <v>1.8394853711685144E-2</v>
      </c>
      <c r="H905" s="42">
        <f>_xll.qlCalendarAdvance(Calendar,$H904,B905,"f",FALSE)</f>
        <v>45790</v>
      </c>
      <c r="I905" s="177">
        <f>_xll.qlInterestRateIndexValueDate(Index1M,$H905)</f>
        <v>45792</v>
      </c>
      <c r="J905" s="182">
        <f>IFERROR(_xll.qlIndexFixing(Index1M,$H905,TRUE,_xll.ohTrigger(RecalcTrigger,Trigger1M)),NA())</f>
        <v>1.8328283099325049E-2</v>
      </c>
      <c r="K905" s="44">
        <f>IFERROR(_xll.qlIndexFixing(Index3M,H905,TRUE,_xll.ohTrigger(RecalcTrigger,Trigger3M)),NA())</f>
        <v>1.9596267236681369E-2</v>
      </c>
      <c r="L905" s="44">
        <f>IFERROR(_xll.qlIndexFixing(Index6M,$H905,TRUE,_xll.ohTrigger(RecalcTrigger,Trigger6M)),NA())</f>
        <v>2.0349127519431222E-2</v>
      </c>
      <c r="M905" s="183">
        <f>IFERROR(_xll.qlIndexFixing(Index1Y,$H905,TRUE,_xll.ohTrigger(RecalcTrigger,Trigger1Y)),NA())</f>
        <v>2.1102276799628981E-2</v>
      </c>
      <c r="N905" s="182">
        <f>IFERROR(_xll.qlIndexFixing(ONIndex1M,I905,TRUE,_xll.ohTrigger(RecalcTrigger,Trigger1M)),NA())</f>
        <v>1.8280958387633106E-2</v>
      </c>
      <c r="O905" s="44">
        <f>IFERROR(_xll.qlIndexFixing(ONIndex3M,I905,TRUE,_xll.ohTrigger(RecalcTrigger,Trigger3M)),NA())</f>
        <v>1.9415116288108436E-2</v>
      </c>
      <c r="P905" s="44">
        <f>IFERROR(_xll.qlIndexFixing(ONIndex6M,I905,TRUE,_xll.ohTrigger(RecalcTrigger,Trigger6M)),NA())</f>
        <v>1.9996307546428227E-2</v>
      </c>
      <c r="Q905" s="183">
        <f>IFERROR(_xll.qlIndexFixing(ONIndex1Y,I905,TRUE,_xll.ohTrigger(RecalcTrigger,Trigger1Y)),NA())</f>
        <v>2.0466029516388318E-2</v>
      </c>
    </row>
    <row r="906" spans="2:17" x14ac:dyDescent="0.2">
      <c r="B906" s="39" t="s">
        <v>42</v>
      </c>
      <c r="D906" s="42">
        <f>_xll.qlCalendarAdvance(Calendar,$D905,B906,"f",FALSE)</f>
        <v>45797</v>
      </c>
      <c r="E906" s="177">
        <f>_xll.qlInterestRateIndexValueDate(IndexON,D906)</f>
        <v>45797</v>
      </c>
      <c r="F906" s="193">
        <f>IFERROR(_xll.qlIndexFixing(IndexON,D906,TRUE,_xll.ohTrigger(RecalcTrigger,TriggerON)),NA())</f>
        <v>1.8420857127265933E-2</v>
      </c>
      <c r="H906" s="42">
        <f>_xll.qlCalendarAdvance(Calendar,$H905,B906,"f",FALSE)</f>
        <v>45797</v>
      </c>
      <c r="I906" s="177">
        <f>_xll.qlInterestRateIndexValueDate(Index1M,$H906)</f>
        <v>45799</v>
      </c>
      <c r="J906" s="182">
        <f>IFERROR(_xll.qlIndexFixing(Index1M,$H906,TRUE,_xll.ohTrigger(RecalcTrigger,Trigger1M)),NA())</f>
        <v>1.8348455631871929E-2</v>
      </c>
      <c r="K906" s="44">
        <f>IFERROR(_xll.qlIndexFixing(Index3M,H906,TRUE,_xll.ohTrigger(RecalcTrigger,Trigger3M)),NA())</f>
        <v>1.9618674854453084E-2</v>
      </c>
      <c r="L906" s="44">
        <f>IFERROR(_xll.qlIndexFixing(Index6M,$H906,TRUE,_xll.ohTrigger(RecalcTrigger,Trigger6M)),NA())</f>
        <v>2.0368823759097134E-2</v>
      </c>
      <c r="M906" s="183">
        <f>IFERROR(_xll.qlIndexFixing(Index1Y,$H906,TRUE,_xll.ohTrigger(RecalcTrigger,Trigger1Y)),NA())</f>
        <v>2.1119278522937091E-2</v>
      </c>
      <c r="N906" s="182">
        <f>IFERROR(_xll.qlIndexFixing(ONIndex1M,I906,TRUE,_xll.ohTrigger(RecalcTrigger,Trigger1M)),NA())</f>
        <v>1.8300834130684507E-2</v>
      </c>
      <c r="O906" s="44">
        <f>IFERROR(_xll.qlIndexFixing(ONIndex3M,I906,TRUE,_xll.ohTrigger(RecalcTrigger,Trigger3M)),NA())</f>
        <v>1.9437683108920467E-2</v>
      </c>
      <c r="P906" s="44">
        <f>IFERROR(_xll.qlIndexFixing(ONIndex6M,I906,TRUE,_xll.ohTrigger(RecalcTrigger,Trigger6M)),NA())</f>
        <v>2.0016014568922103E-2</v>
      </c>
      <c r="Q906" s="183">
        <f>IFERROR(_xll.qlIndexFixing(ONIndex1Y,I906,TRUE,_xll.ohTrigger(RecalcTrigger,Trigger1Y)),NA())</f>
        <v>2.048071648810712E-2</v>
      </c>
    </row>
    <row r="907" spans="2:17" x14ac:dyDescent="0.2">
      <c r="B907" s="39" t="s">
        <v>42</v>
      </c>
      <c r="D907" s="42">
        <f>_xll.qlCalendarAdvance(Calendar,$D906,B907,"f",FALSE)</f>
        <v>45804</v>
      </c>
      <c r="E907" s="177">
        <f>_xll.qlInterestRateIndexValueDate(IndexON,D907)</f>
        <v>45804</v>
      </c>
      <c r="F907" s="193">
        <f>IFERROR(_xll.qlIndexFixing(IndexON,D907,TRUE,_xll.ohTrigger(RecalcTrigger,TriggerON)),NA())</f>
        <v>1.8447171829443221E-2</v>
      </c>
      <c r="H907" s="42">
        <f>_xll.qlCalendarAdvance(Calendar,$H906,B907,"f",FALSE)</f>
        <v>45804</v>
      </c>
      <c r="I907" s="177">
        <f>_xll.qlInterestRateIndexValueDate(Index1M,$H907)</f>
        <v>45806</v>
      </c>
      <c r="J907" s="182">
        <f>IFERROR(_xll.qlIndexFixing(Index1M,$H907,TRUE,_xll.ohTrigger(RecalcTrigger,Trigger1M)),NA())</f>
        <v>1.8368791823450137E-2</v>
      </c>
      <c r="K907" s="44">
        <f>IFERROR(_xll.qlIndexFixing(Index3M,H907,TRUE,_xll.ohTrigger(RecalcTrigger,Trigger3M)),NA())</f>
        <v>1.9641038691136481E-2</v>
      </c>
      <c r="L907" s="44">
        <f>IFERROR(_xll.qlIndexFixing(Index6M,$H907,TRUE,_xll.ohTrigger(RecalcTrigger,Trigger6M)),NA())</f>
        <v>2.0382576497261468E-2</v>
      </c>
      <c r="M907" s="183">
        <f>IFERROR(_xll.qlIndexFixing(Index1Y,$H907,TRUE,_xll.ohTrigger(RecalcTrigger,Trigger1Y)),NA())</f>
        <v>2.1136305089458501E-2</v>
      </c>
      <c r="N907" s="182">
        <f>IFERROR(_xll.qlIndexFixing(ONIndex1M,I907,TRUE,_xll.ohTrigger(RecalcTrigger,Trigger1M)),NA())</f>
        <v>1.8320868944732283E-2</v>
      </c>
      <c r="O907" s="44">
        <f>IFERROR(_xll.qlIndexFixing(ONIndex3M,I907,TRUE,_xll.ohTrigger(RecalcTrigger,Trigger3M)),NA())</f>
        <v>1.9460201489120976E-2</v>
      </c>
      <c r="P907" s="44">
        <f>IFERROR(_xll.qlIndexFixing(ONIndex6M,I907,TRUE,_xll.ohTrigger(RecalcTrigger,Trigger6M)),NA())</f>
        <v>2.0035696212996612E-2</v>
      </c>
      <c r="Q907" s="183">
        <f>IFERROR(_xll.qlIndexFixing(ONIndex1Y,I907,TRUE,_xll.ohTrigger(RecalcTrigger,Trigger1Y)),NA())</f>
        <v>2.0495492125620629E-2</v>
      </c>
    </row>
    <row r="908" spans="2:17" x14ac:dyDescent="0.2">
      <c r="B908" s="39" t="s">
        <v>42</v>
      </c>
      <c r="D908" s="42">
        <f>_xll.qlCalendarAdvance(Calendar,$D907,B908,"f",FALSE)</f>
        <v>45811</v>
      </c>
      <c r="E908" s="177">
        <f>_xll.qlInterestRateIndexValueDate(IndexON,D908)</f>
        <v>45811</v>
      </c>
      <c r="F908" s="193">
        <f>IFERROR(_xll.qlIndexFixing(IndexON,D908,TRUE,_xll.ohTrigger(RecalcTrigger,TriggerON)),NA())</f>
        <v>1.8473801393836808E-2</v>
      </c>
      <c r="H908" s="42">
        <f>_xll.qlCalendarAdvance(Calendar,$H907,B908,"f",FALSE)</f>
        <v>45811</v>
      </c>
      <c r="I908" s="177">
        <f>_xll.qlInterestRateIndexValueDate(Index1M,$H908)</f>
        <v>45813</v>
      </c>
      <c r="J908" s="182">
        <f>IFERROR(_xll.qlIndexFixing(Index1M,$H908,TRUE,_xll.ohTrigger(RecalcTrigger,Trigger1M)),NA())</f>
        <v>1.838929429323205E-2</v>
      </c>
      <c r="K908" s="44">
        <f>IFERROR(_xll.qlIndexFixing(Index3M,H908,TRUE,_xll.ohTrigger(RecalcTrigger,Trigger3M)),NA())</f>
        <v>1.9663359551210648E-2</v>
      </c>
      <c r="L908" s="44">
        <f>IFERROR(_xll.qlIndexFixing(Index6M,$H908,TRUE,_xll.ohTrigger(RecalcTrigger,Trigger6M)),NA())</f>
        <v>2.0402247225934499E-2</v>
      </c>
      <c r="M908" s="183">
        <f>IFERROR(_xll.qlIndexFixing(Index1Y,$H908,TRUE,_xll.ohTrigger(RecalcTrigger,Trigger1Y)),NA())</f>
        <v>2.1153352615559621E-2</v>
      </c>
      <c r="N908" s="182">
        <f>IFERROR(_xll.qlIndexFixing(ONIndex1M,I908,TRUE,_xll.ohTrigger(RecalcTrigger,Trigger1M)),NA())</f>
        <v>1.8341065443845395E-2</v>
      </c>
      <c r="O908" s="44">
        <f>IFERROR(_xll.qlIndexFixing(ONIndex3M,I908,TRUE,_xll.ohTrigger(RecalcTrigger,Trigger3M)),NA())</f>
        <v>1.948267222990907E-2</v>
      </c>
      <c r="P908" s="44">
        <f>IFERROR(_xll.qlIndexFixing(ONIndex6M,I908,TRUE,_xll.ohTrigger(RecalcTrigger,Trigger6M)),NA())</f>
        <v>2.0055353508947604E-2</v>
      </c>
      <c r="Q908" s="183">
        <f>IFERROR(_xll.qlIndexFixing(ONIndex1Y,I908,TRUE,_xll.ohTrigger(RecalcTrigger,Trigger1Y)),NA())</f>
        <v>2.0510358512142446E-2</v>
      </c>
    </row>
    <row r="909" spans="2:17" x14ac:dyDescent="0.2">
      <c r="B909" s="39" t="s">
        <v>42</v>
      </c>
      <c r="D909" s="42">
        <f>_xll.qlCalendarAdvance(Calendar,$D908,B909,"f",FALSE)</f>
        <v>45818</v>
      </c>
      <c r="E909" s="177">
        <f>_xll.qlInterestRateIndexValueDate(IndexON,D909)</f>
        <v>45818</v>
      </c>
      <c r="F909" s="193">
        <f>IFERROR(_xll.qlIndexFixing(IndexON,D909,TRUE,_xll.ohTrigger(RecalcTrigger,TriggerON)),NA())</f>
        <v>1.850074939638624E-2</v>
      </c>
      <c r="H909" s="42">
        <f>_xll.qlCalendarAdvance(Calendar,$H908,B909,"f",FALSE)</f>
        <v>45818</v>
      </c>
      <c r="I909" s="177">
        <f>_xll.qlInterestRateIndexValueDate(Index1M,$H909)</f>
        <v>45820</v>
      </c>
      <c r="J909" s="182">
        <f>IFERROR(_xll.qlIndexFixing(Index1M,$H909,TRUE,_xll.ohTrigger(RecalcTrigger,Trigger1M)),NA())</f>
        <v>1.8409965660430017E-2</v>
      </c>
      <c r="K909" s="44">
        <f>IFERROR(_xll.qlIndexFixing(Index3M,H909,TRUE,_xll.ohTrigger(RecalcTrigger,Trigger3M)),NA())</f>
        <v>1.9685638239173794E-2</v>
      </c>
      <c r="L909" s="44">
        <f>IFERROR(_xll.qlIndexFixing(Index6M,$H909,TRUE,_xll.ohTrigger(RecalcTrigger,Trigger6M)),NA())</f>
        <v>2.042190752798578E-2</v>
      </c>
      <c r="M909" s="183">
        <f>IFERROR(_xll.qlIndexFixing(Index1Y,$H909,TRUE,_xll.ohTrigger(RecalcTrigger,Trigger1Y)),NA())</f>
        <v>2.1170417177937134E-2</v>
      </c>
      <c r="N909" s="182">
        <f>IFERROR(_xll.qlIndexFixing(ONIndex1M,I909,TRUE,_xll.ohTrigger(RecalcTrigger,Trigger1M)),NA())</f>
        <v>1.8361426242252676E-2</v>
      </c>
      <c r="O909" s="44">
        <f>IFERROR(_xll.qlIndexFixing(ONIndex3M,I909,TRUE,_xll.ohTrigger(RecalcTrigger,Trigger3M)),NA())</f>
        <v>1.9505096132483857E-2</v>
      </c>
      <c r="P909" s="44">
        <f>IFERROR(_xll.qlIndexFixing(ONIndex6M,I909,TRUE,_xll.ohTrigger(RecalcTrigger,Trigger6M)),NA())</f>
        <v>2.0074987487310736E-2</v>
      </c>
      <c r="Q909" s="183">
        <f>IFERROR(_xll.qlIndexFixing(ONIndex1Y,I909,TRUE,_xll.ohTrigger(RecalcTrigger,Trigger1Y)),NA())</f>
        <v>2.0525317730806236E-2</v>
      </c>
    </row>
    <row r="910" spans="2:17" x14ac:dyDescent="0.2">
      <c r="B910" s="39" t="s">
        <v>42</v>
      </c>
      <c r="D910" s="42">
        <f>_xll.qlCalendarAdvance(Calendar,$D909,B910,"f",FALSE)</f>
        <v>45825</v>
      </c>
      <c r="E910" s="177">
        <f>_xll.qlInterestRateIndexValueDate(IndexON,D910)</f>
        <v>45825</v>
      </c>
      <c r="F910" s="193">
        <f>IFERROR(_xll.qlIndexFixing(IndexON,D910,TRUE,_xll.ohTrigger(RecalcTrigger,TriggerON)),NA())</f>
        <v>1.8528019412711316E-2</v>
      </c>
      <c r="H910" s="42">
        <f>_xll.qlCalendarAdvance(Calendar,$H909,B910,"f",FALSE)</f>
        <v>45825</v>
      </c>
      <c r="I910" s="177">
        <f>_xll.qlInterestRateIndexValueDate(Index1M,$H910)</f>
        <v>45827</v>
      </c>
      <c r="J910" s="182">
        <f>IFERROR(_xll.qlIndexFixing(Index1M,$H910,TRUE,_xll.ohTrigger(RecalcTrigger,Trigger1M)),NA())</f>
        <v>1.8430808544273869E-2</v>
      </c>
      <c r="K910" s="44">
        <f>IFERROR(_xll.qlIndexFixing(Index3M,H910,TRUE,_xll.ohTrigger(RecalcTrigger,Trigger3M)),NA())</f>
        <v>1.9707875559542374E-2</v>
      </c>
      <c r="L910" s="44">
        <f>IFERROR(_xll.qlIndexFixing(Index6M,$H910,TRUE,_xll.ohTrigger(RecalcTrigger,Trigger6M)),NA())</f>
        <v>2.0441558444119878E-2</v>
      </c>
      <c r="M910" s="183">
        <f>IFERROR(_xll.qlIndexFixing(Index1Y,$H910,TRUE,_xll.ohTrigger(RecalcTrigger,Trigger1Y)),NA())</f>
        <v>2.1187494813612269E-2</v>
      </c>
      <c r="N910" s="182">
        <f>IFERROR(_xll.qlIndexFixing(ONIndex1M,I910,TRUE,_xll.ohTrigger(RecalcTrigger,Trigger1M)),NA())</f>
        <v>1.8381953954103025E-2</v>
      </c>
      <c r="O910" s="44">
        <f>IFERROR(_xll.qlIndexFixing(ONIndex3M,I910,TRUE,_xll.ohTrigger(RecalcTrigger,Trigger3M)),NA())</f>
        <v>1.9527473998204314E-2</v>
      </c>
      <c r="P910" s="44">
        <f>IFERROR(_xll.qlIndexFixing(ONIndex6M,I910,TRUE,_xll.ohTrigger(RecalcTrigger,Trigger6M)),NA())</f>
        <v>2.0094599178221983E-2</v>
      </c>
      <c r="Q910" s="183">
        <f>IFERROR(_xll.qlIndexFixing(ONIndex1Y,I910,TRUE,_xll.ohTrigger(RecalcTrigger,Trigger1Y)),NA())</f>
        <v>2.0540371864745666E-2</v>
      </c>
    </row>
    <row r="911" spans="2:17" x14ac:dyDescent="0.2">
      <c r="B911" s="39" t="s">
        <v>42</v>
      </c>
      <c r="D911" s="42">
        <f>_xll.qlCalendarAdvance(Calendar,$D910,B911,"f",FALSE)</f>
        <v>45832</v>
      </c>
      <c r="E911" s="177">
        <f>_xll.qlInterestRateIndexValueDate(IndexON,D911)</f>
        <v>45832</v>
      </c>
      <c r="F911" s="193">
        <f>IFERROR(_xll.qlIndexFixing(IndexON,D911,TRUE,_xll.ohTrigger(RecalcTrigger,TriggerON)),NA())</f>
        <v>1.8555615018751581E-2</v>
      </c>
      <c r="H911" s="42">
        <f>_xll.qlCalendarAdvance(Calendar,$H910,B911,"f",FALSE)</f>
        <v>45832</v>
      </c>
      <c r="I911" s="177">
        <f>_xll.qlInterestRateIndexValueDate(Index1M,$H911)</f>
        <v>45834</v>
      </c>
      <c r="J911" s="182">
        <f>IFERROR(_xll.qlIndexFixing(Index1M,$H911,TRUE,_xll.ohTrigger(RecalcTrigger,Trigger1M)),NA())</f>
        <v>1.8451825564025914E-2</v>
      </c>
      <c r="K911" s="44">
        <f>IFERROR(_xll.qlIndexFixing(Index3M,H911,TRUE,_xll.ohTrigger(RecalcTrigger,Trigger3M)),NA())</f>
        <v>1.9730072316854561E-2</v>
      </c>
      <c r="L911" s="44">
        <f>IFERROR(_xll.qlIndexFixing(Index6M,$H911,TRUE,_xll.ohTrigger(RecalcTrigger,Trigger6M)),NA())</f>
        <v>2.046714073300682E-2</v>
      </c>
      <c r="M911" s="183">
        <f>IFERROR(_xll.qlIndexFixing(Index1Y,$H911,TRUE,_xll.ohTrigger(RecalcTrigger,Trigger1Y)),NA())</f>
        <v>2.1204581519928406E-2</v>
      </c>
      <c r="N911" s="182">
        <f>IFERROR(_xll.qlIndexFixing(ONIndex1M,I911,TRUE,_xll.ohTrigger(RecalcTrigger,Trigger1M)),NA())</f>
        <v>1.8402651193545339E-2</v>
      </c>
      <c r="O911" s="44">
        <f>IFERROR(_xll.qlIndexFixing(ONIndex3M,I911,TRUE,_xll.ohTrigger(RecalcTrigger,Trigger3M)),NA())</f>
        <v>1.9549806628189614E-2</v>
      </c>
      <c r="P911" s="44">
        <f>IFERROR(_xll.qlIndexFixing(ONIndex6M,I911,TRUE,_xll.ohTrigger(RecalcTrigger,Trigger6M)),NA())</f>
        <v>2.0114189612217004E-2</v>
      </c>
      <c r="Q911" s="183">
        <f>IFERROR(_xll.qlIndexFixing(ONIndex1Y,I911,TRUE,_xll.ohTrigger(RecalcTrigger,Trigger1Y)),NA())</f>
        <v>2.0555522997174336E-2</v>
      </c>
    </row>
    <row r="912" spans="2:17" x14ac:dyDescent="0.2">
      <c r="B912" s="39" t="s">
        <v>42</v>
      </c>
      <c r="D912" s="42">
        <f>_xll.qlCalendarAdvance(Calendar,$D911,B912,"f",FALSE)</f>
        <v>45839</v>
      </c>
      <c r="E912" s="177">
        <f>_xll.qlInterestRateIndexValueDate(IndexON,D912)</f>
        <v>45839</v>
      </c>
      <c r="F912" s="193">
        <f>IFERROR(_xll.qlIndexFixing(IndexON,D912,TRUE,_xll.ohTrigger(RecalcTrigger,TriggerON)),NA())</f>
        <v>1.8583539789966963E-2</v>
      </c>
      <c r="H912" s="42">
        <f>_xll.qlCalendarAdvance(Calendar,$H911,B912,"f",FALSE)</f>
        <v>45839</v>
      </c>
      <c r="I912" s="177">
        <f>_xll.qlInterestRateIndexValueDate(Index1M,$H912)</f>
        <v>45841</v>
      </c>
      <c r="J912" s="182">
        <f>IFERROR(_xll.qlIndexFixing(Index1M,$H912,TRUE,_xll.ohTrigger(RecalcTrigger,Trigger1M)),NA())</f>
        <v>1.847301933897344E-2</v>
      </c>
      <c r="K912" s="44">
        <f>IFERROR(_xll.qlIndexFixing(Index3M,H912,TRUE,_xll.ohTrigger(RecalcTrigger,Trigger3M)),NA())</f>
        <v>1.9752229315667644E-2</v>
      </c>
      <c r="L912" s="44">
        <f>IFERROR(_xll.qlIndexFixing(Index6M,$H912,TRUE,_xll.ohTrigger(RecalcTrigger,Trigger6M)),NA())</f>
        <v>2.0486773379996662E-2</v>
      </c>
      <c r="M912" s="183">
        <f>IFERROR(_xll.qlIndexFixing(Index1Y,$H912,TRUE,_xll.ohTrigger(RecalcTrigger,Trigger1Y)),NA())</f>
        <v>2.1221673254546707E-2</v>
      </c>
      <c r="N912" s="182">
        <f>IFERROR(_xll.qlIndexFixing(ONIndex1M,I912,TRUE,_xll.ohTrigger(RecalcTrigger,Trigger1M)),NA())</f>
        <v>1.8423520574888386E-2</v>
      </c>
      <c r="O912" s="44">
        <f>IFERROR(_xll.qlIndexFixing(ONIndex3M,I912,TRUE,_xll.ohTrigger(RecalcTrigger,Trigger3M)),NA())</f>
        <v>1.9572094823638864E-2</v>
      </c>
      <c r="P912" s="44">
        <f>IFERROR(_xll.qlIndexFixing(ONIndex6M,I912,TRUE,_xll.ohTrigger(RecalcTrigger,Trigger6M)),NA())</f>
        <v>2.0133759819671582E-2</v>
      </c>
      <c r="Q912" s="183">
        <f>IFERROR(_xll.qlIndexFixing(ONIndex1Y,I912,TRUE,_xll.ohTrigger(RecalcTrigger,Trigger1Y)),NA())</f>
        <v>2.0570773211145976E-2</v>
      </c>
    </row>
    <row r="913" spans="2:17" x14ac:dyDescent="0.2">
      <c r="B913" s="39" t="s">
        <v>42</v>
      </c>
      <c r="D913" s="42">
        <f>_xll.qlCalendarAdvance(Calendar,$D912,B913,"f",FALSE)</f>
        <v>45846</v>
      </c>
      <c r="E913" s="177">
        <f>_xll.qlInterestRateIndexValueDate(IndexON,D913)</f>
        <v>45846</v>
      </c>
      <c r="F913" s="193">
        <f>IFERROR(_xll.qlIndexFixing(IndexON,D913,TRUE,_xll.ohTrigger(RecalcTrigger,TriggerON)),NA())</f>
        <v>1.8611797302297006E-2</v>
      </c>
      <c r="H913" s="42">
        <f>_xll.qlCalendarAdvance(Calendar,$H912,B913,"f",FALSE)</f>
        <v>45846</v>
      </c>
      <c r="I913" s="177">
        <f>_xll.qlInterestRateIndexValueDate(Index1M,$H913)</f>
        <v>45848</v>
      </c>
      <c r="J913" s="182">
        <f>IFERROR(_xll.qlIndexFixing(Index1M,$H913,TRUE,_xll.ohTrigger(RecalcTrigger,Trigger1M)),NA())</f>
        <v>1.8494392488431211E-2</v>
      </c>
      <c r="K913" s="44">
        <f>IFERROR(_xll.qlIndexFixing(Index3M,H913,TRUE,_xll.ohTrigger(RecalcTrigger,Trigger3M)),NA())</f>
        <v>1.977434736055543E-2</v>
      </c>
      <c r="L913" s="44">
        <f>IFERROR(_xll.qlIndexFixing(Index6M,$H913,TRUE,_xll.ohTrigger(RecalcTrigger,Trigger6M)),NA())</f>
        <v>2.0506390518551538E-2</v>
      </c>
      <c r="M913" s="183">
        <f>IFERROR(_xll.qlIndexFixing(Index1Y,$H913,TRUE,_xll.ohTrigger(RecalcTrigger,Trigger1Y)),NA())</f>
        <v>2.1238765935441703E-2</v>
      </c>
      <c r="N913" s="182">
        <f>IFERROR(_xll.qlIndexFixing(ONIndex1M,I913,TRUE,_xll.ohTrigger(RecalcTrigger,Trigger1M)),NA())</f>
        <v>1.8444564712281064E-2</v>
      </c>
      <c r="O913" s="44">
        <f>IFERROR(_xll.qlIndexFixing(ONIndex3M,I913,TRUE,_xll.ohTrigger(RecalcTrigger,Trigger3M)),NA())</f>
        <v>1.9594339385911042E-2</v>
      </c>
      <c r="P913" s="44">
        <f>IFERROR(_xll.qlIndexFixing(ONIndex6M,I913,TRUE,_xll.ohTrigger(RecalcTrigger,Trigger6M)),NA())</f>
        <v>2.0153310830881566E-2</v>
      </c>
      <c r="Q913" s="183">
        <f>IFERROR(_xll.qlIndexFixing(ONIndex1Y,I913,TRUE,_xll.ohTrigger(RecalcTrigger,Trigger1Y)),NA())</f>
        <v>2.0586124590034061E-2</v>
      </c>
    </row>
    <row r="914" spans="2:17" x14ac:dyDescent="0.2">
      <c r="B914" s="39" t="s">
        <v>42</v>
      </c>
      <c r="D914" s="42">
        <f>_xll.qlCalendarAdvance(Calendar,$D913,B914,"f",FALSE)</f>
        <v>45853</v>
      </c>
      <c r="E914" s="177">
        <f>_xll.qlInterestRateIndexValueDate(IndexON,D914)</f>
        <v>45853</v>
      </c>
      <c r="F914" s="193">
        <f>IFERROR(_xll.qlIndexFixing(IndexON,D914,TRUE,_xll.ohTrigger(RecalcTrigger,TriggerON)),NA())</f>
        <v>1.8640391131521383E-2</v>
      </c>
      <c r="H914" s="42">
        <f>_xll.qlCalendarAdvance(Calendar,$H913,B914,"f",FALSE)</f>
        <v>45853</v>
      </c>
      <c r="I914" s="177">
        <f>_xll.qlInterestRateIndexValueDate(Index1M,$H914)</f>
        <v>45855</v>
      </c>
      <c r="J914" s="182">
        <f>IFERROR(_xll.qlIndexFixing(Index1M,$H914,TRUE,_xll.ohTrigger(RecalcTrigger,Trigger1M)),NA())</f>
        <v>1.8515947631746466E-2</v>
      </c>
      <c r="K914" s="44">
        <f>IFERROR(_xll.qlIndexFixing(Index3M,H914,TRUE,_xll.ohTrigger(RecalcTrigger,Trigger3M)),NA())</f>
        <v>1.9796427256116036E-2</v>
      </c>
      <c r="L914" s="44">
        <f>IFERROR(_xll.qlIndexFixing(Index6M,$H914,TRUE,_xll.ohTrigger(RecalcTrigger,Trigger6M)),NA())</f>
        <v>2.0525988401907686E-2</v>
      </c>
      <c r="M914" s="183">
        <f>IFERROR(_xll.qlIndexFixing(Index1Y,$H914,TRUE,_xll.ohTrigger(RecalcTrigger,Trigger1Y)),NA())</f>
        <v>2.1255855440899585E-2</v>
      </c>
      <c r="N914" s="182">
        <f>IFERROR(_xll.qlIndexFixing(ONIndex1M,I914,TRUE,_xll.ohTrigger(RecalcTrigger,Trigger1M)),NA())</f>
        <v>1.8465786219792335E-2</v>
      </c>
      <c r="O914" s="44">
        <f>IFERROR(_xll.qlIndexFixing(ONIndex3M,I914,TRUE,_xll.ohTrigger(RecalcTrigger,Trigger3M)),NA())</f>
        <v>1.9616541116125319E-2</v>
      </c>
      <c r="P914" s="44">
        <f>IFERROR(_xll.qlIndexFixing(ONIndex6M,I914,TRUE,_xll.ohTrigger(RecalcTrigger,Trigger6M)),NA())</f>
        <v>2.017284367622274E-2</v>
      </c>
      <c r="Q914" s="183">
        <f>IFERROR(_xll.qlIndexFixing(ONIndex1Y,I914,TRUE,_xll.ohTrigger(RecalcTrigger,Trigger1Y)),NA())</f>
        <v>2.0601579216732446E-2</v>
      </c>
    </row>
    <row r="915" spans="2:17" x14ac:dyDescent="0.2">
      <c r="B915" s="39" t="s">
        <v>42</v>
      </c>
      <c r="D915" s="42">
        <f>_xll.qlCalendarAdvance(Calendar,$D914,B915,"f",FALSE)</f>
        <v>45860</v>
      </c>
      <c r="E915" s="177">
        <f>_xll.qlInterestRateIndexValueDate(IndexON,D915)</f>
        <v>45860</v>
      </c>
      <c r="F915" s="193">
        <f>IFERROR(_xll.qlIndexFixing(IndexON,D915,TRUE,_xll.ohTrigger(RecalcTrigger,TriggerON)),NA())</f>
        <v>1.866932485333983E-2</v>
      </c>
      <c r="H915" s="42">
        <f>_xll.qlCalendarAdvance(Calendar,$H914,B915,"f",FALSE)</f>
        <v>45860</v>
      </c>
      <c r="I915" s="177">
        <f>_xll.qlInterestRateIndexValueDate(Index1M,$H915)</f>
        <v>45862</v>
      </c>
      <c r="J915" s="182">
        <f>IFERROR(_xll.qlIndexFixing(Index1M,$H915,TRUE,_xll.ohTrigger(RecalcTrigger,Trigger1M)),NA())</f>
        <v>1.8537687388286428E-2</v>
      </c>
      <c r="K915" s="44">
        <f>IFERROR(_xll.qlIndexFixing(Index3M,H915,TRUE,_xll.ohTrigger(RecalcTrigger,Trigger3M)),NA())</f>
        <v>1.9818469806961496E-2</v>
      </c>
      <c r="L915" s="44">
        <f>IFERROR(_xll.qlIndexFixing(Index6M,$H915,TRUE,_xll.ohTrigger(RecalcTrigger,Trigger6M)),NA())</f>
        <v>2.0545563247152631E-2</v>
      </c>
      <c r="M915" s="183">
        <f>IFERROR(_xll.qlIndexFixing(Index1Y,$H915,TRUE,_xll.ohTrigger(RecalcTrigger,Trigger1Y)),NA())</f>
        <v>2.1272937609513345E-2</v>
      </c>
      <c r="N915" s="182">
        <f>IFERROR(_xll.qlIndexFixing(ONIndex1M,I915,TRUE,_xll.ohTrigger(RecalcTrigger,Trigger1M)),NA())</f>
        <v>1.8487187711730968E-2</v>
      </c>
      <c r="O915" s="44">
        <f>IFERROR(_xll.qlIndexFixing(ONIndex3M,I915,TRUE,_xll.ohTrigger(RecalcTrigger,Trigger3M)),NA())</f>
        <v>1.9638700815640675E-2</v>
      </c>
      <c r="P915" s="44">
        <f>IFERROR(_xll.qlIndexFixing(ONIndex6M,I915,TRUE,_xll.ohTrigger(RecalcTrigger,Trigger6M)),NA())</f>
        <v>2.0192359385911018E-2</v>
      </c>
      <c r="Q915" s="183">
        <f>IFERROR(_xll.qlIndexFixing(ONIndex1Y,I915,TRUE,_xll.ohTrigger(RecalcTrigger,Trigger1Y)),NA())</f>
        <v>2.0617139174534671E-2</v>
      </c>
    </row>
    <row r="916" spans="2:17" x14ac:dyDescent="0.2">
      <c r="B916" s="39" t="s">
        <v>42</v>
      </c>
      <c r="D916" s="42">
        <f>_xll.qlCalendarAdvance(Calendar,$D915,B916,"f",FALSE)</f>
        <v>45867</v>
      </c>
      <c r="E916" s="177">
        <f>_xll.qlInterestRateIndexValueDate(IndexON,D916)</f>
        <v>45867</v>
      </c>
      <c r="F916" s="193">
        <f>IFERROR(_xll.qlIndexFixing(IndexON,D916,TRUE,_xll.ohTrigger(RecalcTrigger,TriggerON)),NA())</f>
        <v>1.869860204353202E-2</v>
      </c>
      <c r="H916" s="42">
        <f>_xll.qlCalendarAdvance(Calendar,$H915,B916,"f",FALSE)</f>
        <v>45867</v>
      </c>
      <c r="I916" s="177">
        <f>_xll.qlInterestRateIndexValueDate(Index1M,$H916)</f>
        <v>45869</v>
      </c>
      <c r="J916" s="182">
        <f>IFERROR(_xll.qlIndexFixing(Index1M,$H916,TRUE,_xll.ohTrigger(RecalcTrigger,Trigger1M)),NA())</f>
        <v>1.8553436742902229E-2</v>
      </c>
      <c r="K916" s="44">
        <f>IFERROR(_xll.qlIndexFixing(Index3M,H916,TRUE,_xll.ohTrigger(RecalcTrigger,Trigger3M)),NA())</f>
        <v>1.9840475817726431E-2</v>
      </c>
      <c r="L916" s="44">
        <f>IFERROR(_xll.qlIndexFixing(Index6M,$H916,TRUE,_xll.ohTrigger(RecalcTrigger,Trigger6M)),NA())</f>
        <v>2.0559186053872958E-2</v>
      </c>
      <c r="M916" s="183">
        <f>IFERROR(_xll.qlIndexFixing(Index1Y,$H916,TRUE,_xll.ohTrigger(RecalcTrigger,Trigger1Y)),NA())</f>
        <v>2.1290008240179743E-2</v>
      </c>
      <c r="N916" s="182">
        <f>IFERROR(_xll.qlIndexFixing(ONIndex1M,I916,TRUE,_xll.ohTrigger(RecalcTrigger,Trigger1M)),NA())</f>
        <v>1.850877180224586E-2</v>
      </c>
      <c r="O916" s="44">
        <f>IFERROR(_xll.qlIndexFixing(ONIndex3M,I916,TRUE,_xll.ohTrigger(RecalcTrigger,Trigger3M)),NA())</f>
        <v>1.9660819285576281E-2</v>
      </c>
      <c r="P916" s="44">
        <f>IFERROR(_xll.qlIndexFixing(ONIndex6M,I916,TRUE,_xll.ohTrigger(RecalcTrigger,Trigger6M)),NA())</f>
        <v>2.0211858990641929E-2</v>
      </c>
      <c r="Q916" s="183">
        <f>IFERROR(_xll.qlIndexFixing(ONIndex1Y,I916,TRUE,_xll.ohTrigger(RecalcTrigger,Trigger1Y)),NA())</f>
        <v>2.0632806546654336E-2</v>
      </c>
    </row>
    <row r="917" spans="2:17" x14ac:dyDescent="0.2">
      <c r="B917" s="39" t="s">
        <v>42</v>
      </c>
      <c r="D917" s="42">
        <f>_xll.qlCalendarAdvance(Calendar,$D916,B917,"f",FALSE)</f>
        <v>45874</v>
      </c>
      <c r="E917" s="177">
        <f>_xll.qlInterestRateIndexValueDate(IndexON,D917)</f>
        <v>45874</v>
      </c>
      <c r="F917" s="193">
        <f>IFERROR(_xll.qlIndexFixing(IndexON,D917,TRUE,_xll.ohTrigger(RecalcTrigger,TriggerON)),NA())</f>
        <v>1.8728226277877624E-2</v>
      </c>
      <c r="H917" s="42">
        <f>_xll.qlCalendarAdvance(Calendar,$H916,B917,"f",FALSE)</f>
        <v>45874</v>
      </c>
      <c r="I917" s="177">
        <f>_xll.qlInterestRateIndexValueDate(Index1M,$H917)</f>
        <v>45876</v>
      </c>
      <c r="J917" s="182">
        <f>IFERROR(_xll.qlIndexFixing(Index1M,$H917,TRUE,_xll.ohTrigger(RecalcTrigger,Trigger1M)),NA())</f>
        <v>1.858173121869422E-2</v>
      </c>
      <c r="K917" s="44">
        <f>IFERROR(_xll.qlIndexFixing(Index3M,H917,TRUE,_xll.ohTrigger(RecalcTrigger,Trigger3M)),NA())</f>
        <v>1.9862446093063705E-2</v>
      </c>
      <c r="L917" s="44">
        <f>IFERROR(_xll.qlIndexFixing(Index6M,$H917,TRUE,_xll.ohTrigger(RecalcTrigger,Trigger6M)),NA())</f>
        <v>2.0584628510926149E-2</v>
      </c>
      <c r="M917" s="183">
        <f>IFERROR(_xll.qlIndexFixing(Index1Y,$H917,TRUE,_xll.ohTrigger(RecalcTrigger,Trigger1Y)),NA())</f>
        <v>2.1307063092097969E-2</v>
      </c>
      <c r="N917" s="182">
        <f>IFERROR(_xll.qlIndexFixing(ONIndex1M,I917,TRUE,_xll.ohTrigger(RecalcTrigger,Trigger1M)),NA())</f>
        <v>1.8530541105485909E-2</v>
      </c>
      <c r="O917" s="44">
        <f>IFERROR(_xll.qlIndexFixing(ONIndex3M,I917,TRUE,_xll.ohTrigger(RecalcTrigger,Trigger3M)),NA())</f>
        <v>1.968289732721118E-2</v>
      </c>
      <c r="P917" s="44">
        <f>IFERROR(_xll.qlIndexFixing(ONIndex6M,I917,TRUE,_xll.ohTrigger(RecalcTrigger,Trigger6M)),NA())</f>
        <v>2.0231343520551448E-2</v>
      </c>
      <c r="Q917" s="183">
        <f>IFERROR(_xll.qlIndexFixing(ONIndex1Y,I917,TRUE,_xll.ohTrigger(RecalcTrigger,Trigger1Y)),NA())</f>
        <v>2.0648583416145172E-2</v>
      </c>
    </row>
    <row r="918" spans="2:17" x14ac:dyDescent="0.2">
      <c r="B918" s="39" t="s">
        <v>42</v>
      </c>
      <c r="D918" s="42">
        <f>_xll.qlCalendarAdvance(Calendar,$D917,B918,"f",FALSE)</f>
        <v>45881</v>
      </c>
      <c r="E918" s="177">
        <f>_xll.qlInterestRateIndexValueDate(IndexON,D918)</f>
        <v>45881</v>
      </c>
      <c r="F918" s="193">
        <f>IFERROR(_xll.qlIndexFixing(IndexON,D918,TRUE,_xll.ohTrigger(RecalcTrigger,TriggerON)),NA())</f>
        <v>1.875820113207638E-2</v>
      </c>
      <c r="H918" s="42">
        <f>_xll.qlCalendarAdvance(Calendar,$H917,B918,"f",FALSE)</f>
        <v>45881</v>
      </c>
      <c r="I918" s="177">
        <f>_xll.qlInterestRateIndexValueDate(Index1M,$H918)</f>
        <v>45883</v>
      </c>
      <c r="J918" s="182">
        <f>IFERROR(_xll.qlIndexFixing(Index1M,$H918,TRUE,_xll.ohTrigger(RecalcTrigger,Trigger1M)),NA())</f>
        <v>1.8604040531451371E-2</v>
      </c>
      <c r="K918" s="44">
        <f>IFERROR(_xll.qlIndexFixing(Index3M,H918,TRUE,_xll.ohTrigger(RecalcTrigger,Trigger3M)),NA())</f>
        <v>1.9884381437645302E-2</v>
      </c>
      <c r="L918" s="44">
        <f>IFERROR(_xll.qlIndexFixing(Index6M,$H918,TRUE,_xll.ohTrigger(RecalcTrigger,Trigger6M)),NA())</f>
        <v>2.0604111182886603E-2</v>
      </c>
      <c r="M918" s="183">
        <f>IFERROR(_xll.qlIndexFixing(Index1Y,$H918,TRUE,_xll.ohTrigger(RecalcTrigger,Trigger1Y)),NA())</f>
        <v>2.1324097884764838E-2</v>
      </c>
      <c r="N918" s="182">
        <f>IFERROR(_xll.qlIndexFixing(ONIndex1M,I918,TRUE,_xll.ohTrigger(RecalcTrigger,Trigger1M)),NA())</f>
        <v>1.8552498235759884E-2</v>
      </c>
      <c r="O918" s="44">
        <f>IFERROR(_xll.qlIndexFixing(ONIndex3M,I918,TRUE,_xll.ohTrigger(RecalcTrigger,Trigger3M)),NA())</f>
        <v>1.9704935741824414E-2</v>
      </c>
      <c r="P918" s="44">
        <f>IFERROR(_xll.qlIndexFixing(ONIndex6M,I918,TRUE,_xll.ohTrigger(RecalcTrigger,Trigger6M)),NA())</f>
        <v>2.0250814006015361E-2</v>
      </c>
      <c r="Q918" s="183">
        <f>IFERROR(_xll.qlIndexFixing(ONIndex1Y,I918,TRUE,_xll.ohTrigger(RecalcTrigger,Trigger1Y)),NA())</f>
        <v>2.0664471866300715E-2</v>
      </c>
    </row>
    <row r="919" spans="2:17" x14ac:dyDescent="0.2">
      <c r="B919" s="39" t="s">
        <v>42</v>
      </c>
      <c r="D919" s="42">
        <f>_xll.qlCalendarAdvance(Calendar,$D918,B919,"f",FALSE)</f>
        <v>45888</v>
      </c>
      <c r="E919" s="177">
        <f>_xll.qlInterestRateIndexValueDate(IndexON,D919)</f>
        <v>45888</v>
      </c>
      <c r="F919" s="193">
        <f>IFERROR(_xll.qlIndexFixing(IndexON,D919,TRUE,_xll.ohTrigger(RecalcTrigger,TriggerON)),NA())</f>
        <v>1.8788530182067831E-2</v>
      </c>
      <c r="H919" s="42">
        <f>_xll.qlCalendarAdvance(Calendar,$H918,B919,"f",FALSE)</f>
        <v>45888</v>
      </c>
      <c r="I919" s="177">
        <f>_xll.qlInterestRateIndexValueDate(Index1M,$H919)</f>
        <v>45890</v>
      </c>
      <c r="J919" s="182">
        <f>IFERROR(_xll.qlIndexFixing(Index1M,$H919,TRUE,_xll.ohTrigger(RecalcTrigger,Trigger1M)),NA())</f>
        <v>1.8626544935226863E-2</v>
      </c>
      <c r="K919" s="44">
        <f>IFERROR(_xll.qlIndexFixing(Index3M,H919,TRUE,_xll.ohTrigger(RecalcTrigger,Trigger3M)),NA())</f>
        <v>1.9906282656161442E-2</v>
      </c>
      <c r="L919" s="44">
        <f>IFERROR(_xll.qlIndexFixing(Index6M,$H919,TRUE,_xll.ohTrigger(RecalcTrigger,Trigger6M)),NA())</f>
        <v>2.0623555323600478E-2</v>
      </c>
      <c r="M919" s="183">
        <f>IFERROR(_xll.qlIndexFixing(Index1Y,$H919,TRUE,_xll.ohTrigger(RecalcTrigger,Trigger1Y)),NA())</f>
        <v>2.1341108297973258E-2</v>
      </c>
      <c r="N919" s="182">
        <f>IFERROR(_xll.qlIndexFixing(ONIndex1M,I919,TRUE,_xll.ohTrigger(RecalcTrigger,Trigger1M)),NA())</f>
        <v>1.8574645807216683E-2</v>
      </c>
      <c r="O919" s="44">
        <f>IFERROR(_xll.qlIndexFixing(ONIndex3M,I919,TRUE,_xll.ohTrigger(RecalcTrigger,Trigger3M)),NA())</f>
        <v>1.9726935330615092E-2</v>
      </c>
      <c r="P919" s="44">
        <f>IFERROR(_xll.qlIndexFixing(ONIndex6M,I919,TRUE,_xll.ohTrigger(RecalcTrigger,Trigger6M)),NA())</f>
        <v>2.0270271477489388E-2</v>
      </c>
      <c r="Q919" s="183">
        <f>IFERROR(_xll.qlIndexFixing(ONIndex1Y,I919,TRUE,_xll.ohTrigger(RecalcTrigger,Trigger1Y)),NA())</f>
        <v>2.0680473980174696E-2</v>
      </c>
    </row>
    <row r="920" spans="2:17" x14ac:dyDescent="0.2">
      <c r="B920" s="39" t="s">
        <v>42</v>
      </c>
      <c r="D920" s="42">
        <f>_xll.qlCalendarAdvance(Calendar,$D919,B920,"f",FALSE)</f>
        <v>45895</v>
      </c>
      <c r="E920" s="177">
        <f>_xll.qlInterestRateIndexValueDate(IndexON,D920)</f>
        <v>45895</v>
      </c>
      <c r="F920" s="193">
        <f>IFERROR(_xll.qlIndexFixing(IndexON,D920,TRUE,_xll.ohTrigger(RecalcTrigger,TriggerON)),NA())</f>
        <v>1.8819217003471778E-2</v>
      </c>
      <c r="H920" s="42">
        <f>_xll.qlCalendarAdvance(Calendar,$H919,B920,"f",FALSE)</f>
        <v>45895</v>
      </c>
      <c r="I920" s="177">
        <f>_xll.qlInterestRateIndexValueDate(Index1M,$H920)</f>
        <v>45897</v>
      </c>
      <c r="J920" s="182">
        <f>IFERROR(_xll.qlIndexFixing(Index1M,$H920,TRUE,_xll.ohTrigger(RecalcTrigger,Trigger1M)),NA())</f>
        <v>1.8649247049540296E-2</v>
      </c>
      <c r="K920" s="44">
        <f>IFERROR(_xll.qlIndexFixing(Index3M,H920,TRUE,_xll.ohTrigger(RecalcTrigger,Trigger3M)),NA())</f>
        <v>1.9928150553320607E-2</v>
      </c>
      <c r="L920" s="44">
        <f>IFERROR(_xll.qlIndexFixing(Index6M,$H920,TRUE,_xll.ohTrigger(RecalcTrigger,Trigger6M)),NA())</f>
        <v>2.063706988185178E-2</v>
      </c>
      <c r="M920" s="183">
        <f>IFERROR(_xll.qlIndexFixing(Index1Y,$H920,TRUE,_xll.ohTrigger(RecalcTrigger,Trigger1Y)),NA())</f>
        <v>2.1358089971809806E-2</v>
      </c>
      <c r="N920" s="182">
        <f>IFERROR(_xll.qlIndexFixing(ONIndex1M,I920,TRUE,_xll.ohTrigger(RecalcTrigger,Trigger1M)),NA())</f>
        <v>1.8596986433925267E-2</v>
      </c>
      <c r="O920" s="44">
        <f>IFERROR(_xll.qlIndexFixing(ONIndex3M,I920,TRUE,_xll.ohTrigger(RecalcTrigger,Trigger3M)),NA())</f>
        <v>1.9748896894942192E-2</v>
      </c>
      <c r="P920" s="44">
        <f>IFERROR(_xll.qlIndexFixing(ONIndex6M,I920,TRUE,_xll.ohTrigger(RecalcTrigger,Trigger6M)),NA())</f>
        <v>2.0289716965349314E-2</v>
      </c>
      <c r="Q920" s="183">
        <f>IFERROR(_xll.qlIndexFixing(ONIndex1Y,I920,TRUE,_xll.ohTrigger(RecalcTrigger,Trigger1Y)),NA())</f>
        <v>2.0696591840980716E-2</v>
      </c>
    </row>
    <row r="921" spans="2:17" x14ac:dyDescent="0.2">
      <c r="B921" s="39" t="s">
        <v>42</v>
      </c>
      <c r="D921" s="42">
        <f>_xll.qlCalendarAdvance(Calendar,$D920,B921,"f",FALSE)</f>
        <v>45902</v>
      </c>
      <c r="E921" s="177">
        <f>_xll.qlInterestRateIndexValueDate(IndexON,D921)</f>
        <v>45902</v>
      </c>
      <c r="F921" s="193">
        <f>IFERROR(_xll.qlIndexFixing(IndexON,D921,TRUE,_xll.ohTrigger(RecalcTrigger,TriggerON)),NA())</f>
        <v>1.8850265172067893E-2</v>
      </c>
      <c r="H921" s="42">
        <f>_xll.qlCalendarAdvance(Calendar,$H920,B921,"f",FALSE)</f>
        <v>45902</v>
      </c>
      <c r="I921" s="177">
        <f>_xll.qlInterestRateIndexValueDate(Index1M,$H921)</f>
        <v>45904</v>
      </c>
      <c r="J921" s="182">
        <f>IFERROR(_xll.qlIndexFixing(Index1M,$H921,TRUE,_xll.ohTrigger(RecalcTrigger,Trigger1M)),NA())</f>
        <v>1.8672149493948742E-2</v>
      </c>
      <c r="K921" s="44">
        <f>IFERROR(_xll.qlIndexFixing(Index3M,H921,TRUE,_xll.ohTrigger(RecalcTrigger,Trigger3M)),NA())</f>
        <v>1.9947880540164702E-2</v>
      </c>
      <c r="L921" s="44">
        <f>IFERROR(_xll.qlIndexFixing(Index6M,$H921,TRUE,_xll.ohTrigger(RecalcTrigger,Trigger6M)),NA())</f>
        <v>2.0652519097909751E-2</v>
      </c>
      <c r="M921" s="183">
        <f>IFERROR(_xll.qlIndexFixing(Index1Y,$H921,TRUE,_xll.ohTrigger(RecalcTrigger,Trigger1Y)),NA())</f>
        <v>2.1375038506652559E-2</v>
      </c>
      <c r="N921" s="182">
        <f>IFERROR(_xll.qlIndexFixing(ONIndex1M,I921,TRUE,_xll.ohTrigger(RecalcTrigger,Trigger1M)),NA())</f>
        <v>1.8619522730194404E-2</v>
      </c>
      <c r="O921" s="44">
        <f>IFERROR(_xll.qlIndexFixing(ONIndex3M,I921,TRUE,_xll.ohTrigger(RecalcTrigger,Trigger3M)),NA())</f>
        <v>1.9770821235765013E-2</v>
      </c>
      <c r="P921" s="44">
        <f>IFERROR(_xll.qlIndexFixing(ONIndex6M,I921,TRUE,_xll.ohTrigger(RecalcTrigger,Trigger6M)),NA())</f>
        <v>2.0309151499811051E-2</v>
      </c>
      <c r="Q921" s="183">
        <f>IFERROR(_xll.qlIndexFixing(ONIndex1Y,I921,TRUE,_xll.ohTrigger(RecalcTrigger,Trigger1Y)),NA())</f>
        <v>2.0712827531932376E-2</v>
      </c>
    </row>
    <row r="922" spans="2:17" x14ac:dyDescent="0.2">
      <c r="B922" s="39" t="s">
        <v>42</v>
      </c>
      <c r="D922" s="42">
        <f>_xll.qlCalendarAdvance(Calendar,$D921,B922,"f",FALSE)</f>
        <v>45909</v>
      </c>
      <c r="E922" s="177">
        <f>_xll.qlInterestRateIndexValueDate(IndexON,D922)</f>
        <v>45909</v>
      </c>
      <c r="F922" s="193">
        <f>IFERROR(_xll.qlIndexFixing(IndexON,D922,TRUE,_xll.ohTrigger(RecalcTrigger,TriggerON)),NA())</f>
        <v>1.8881678263635848E-2</v>
      </c>
      <c r="H922" s="42">
        <f>_xll.qlCalendarAdvance(Calendar,$H921,B922,"f",FALSE)</f>
        <v>45909</v>
      </c>
      <c r="I922" s="177">
        <f>_xll.qlInterestRateIndexValueDate(Index1M,$H922)</f>
        <v>45911</v>
      </c>
      <c r="J922" s="182">
        <f>IFERROR(_xll.qlIndexFixing(Index1M,$H922,TRUE,_xll.ohTrigger(RecalcTrigger,Trigger1M)),NA())</f>
        <v>1.8695254888041746E-2</v>
      </c>
      <c r="K922" s="44">
        <f>IFERROR(_xll.qlIndexFixing(Index3M,H922,TRUE,_xll.ohTrigger(RecalcTrigger,Trigger3M)),NA())</f>
        <v>1.9969685116112582E-2</v>
      </c>
      <c r="L922" s="44">
        <f>IFERROR(_xll.qlIndexFixing(Index6M,$H922,TRUE,_xll.ohTrigger(RecalcTrigger,Trigger6M)),NA())</f>
        <v>2.0671846494865549E-2</v>
      </c>
      <c r="M922" s="183">
        <f>IFERROR(_xll.qlIndexFixing(Index1Y,$H922,TRUE,_xll.ohTrigger(RecalcTrigger,Trigger1Y)),NA())</f>
        <v>2.1391949463169108E-2</v>
      </c>
      <c r="N922" s="182">
        <f>IFERROR(_xll.qlIndexFixing(ONIndex1M,I922,TRUE,_xll.ohTrigger(RecalcTrigger,Trigger1M)),NA())</f>
        <v>1.8642257310172994E-2</v>
      </c>
      <c r="O922" s="44">
        <f>IFERROR(_xll.qlIndexFixing(ONIndex3M,I922,TRUE,_xll.ohTrigger(RecalcTrigger,Trigger3M)),NA())</f>
        <v>1.979270915452247E-2</v>
      </c>
      <c r="P922" s="44">
        <f>IFERROR(_xll.qlIndexFixing(ONIndex6M,I922,TRUE,_xll.ohTrigger(RecalcTrigger,Trigger6M)),NA())</f>
        <v>2.0328576111330321E-2</v>
      </c>
      <c r="Q922" s="183">
        <f>IFERROR(_xll.qlIndexFixing(ONIndex1Y,I922,TRUE,_xll.ohTrigger(RecalcTrigger,Trigger1Y)),NA())</f>
        <v>2.0729183136003471E-2</v>
      </c>
    </row>
    <row r="923" spans="2:17" x14ac:dyDescent="0.2">
      <c r="B923" s="39" t="s">
        <v>42</v>
      </c>
      <c r="D923" s="42">
        <f>_xll.qlCalendarAdvance(Calendar,$D922,B923,"f",FALSE)</f>
        <v>45916</v>
      </c>
      <c r="E923" s="177">
        <f>_xll.qlInterestRateIndexValueDate(IndexON,D923)</f>
        <v>45916</v>
      </c>
      <c r="F923" s="193">
        <f>IFERROR(_xll.qlIndexFixing(IndexON,D923,TRUE,_xll.ohTrigger(RecalcTrigger,TriggerON)),NA())</f>
        <v>1.8913459854115189E-2</v>
      </c>
      <c r="H923" s="42">
        <f>_xll.qlCalendarAdvance(Calendar,$H922,B923,"f",FALSE)</f>
        <v>45916</v>
      </c>
      <c r="I923" s="177">
        <f>_xll.qlInterestRateIndexValueDate(Index1M,$H923)</f>
        <v>45918</v>
      </c>
      <c r="J923" s="182">
        <f>IFERROR(_xll.qlIndexFixing(Index1M,$H923,TRUE,_xll.ohTrigger(RecalcTrigger,Trigger1M)),NA())</f>
        <v>1.8718565851428837E-2</v>
      </c>
      <c r="K923" s="44">
        <f>IFERROR(_xll.qlIndexFixing(Index3M,H923,TRUE,_xll.ohTrigger(RecalcTrigger,Trigger3M)),NA())</f>
        <v>1.9991458727861348E-2</v>
      </c>
      <c r="L923" s="44">
        <f>IFERROR(_xll.qlIndexFixing(Index6M,$H923,TRUE,_xll.ohTrigger(RecalcTrigger,Trigger6M)),NA())</f>
        <v>2.0691121054829991E-2</v>
      </c>
      <c r="M923" s="183">
        <f>IFERROR(_xll.qlIndexFixing(Index1Y,$H923,TRUE,_xll.ohTrigger(RecalcTrigger,Trigger1Y)),NA())</f>
        <v>2.1408818362313935E-2</v>
      </c>
      <c r="N923" s="182">
        <f>IFERROR(_xll.qlIndexFixing(ONIndex1M,I923,TRUE,_xll.ohTrigger(RecalcTrigger,Trigger1M)),NA())</f>
        <v>1.8665192788089868E-2</v>
      </c>
      <c r="O923" s="44">
        <f>IFERROR(_xll.qlIndexFixing(ONIndex3M,I923,TRUE,_xll.ohTrigger(RecalcTrigger,Trigger3M)),NA())</f>
        <v>1.9814561452493606E-2</v>
      </c>
      <c r="P923" s="44">
        <f>IFERROR(_xll.qlIndexFixing(ONIndex6M,I923,TRUE,_xll.ohTrigger(RecalcTrigger,Trigger6M)),NA())</f>
        <v>2.034799183044278E-2</v>
      </c>
      <c r="Q923" s="183">
        <f>IFERROR(_xll.qlIndexFixing(ONIndex1Y,I923,TRUE,_xll.ohTrigger(RecalcTrigger,Trigger1Y)),NA())</f>
        <v>2.0745660736647409E-2</v>
      </c>
    </row>
    <row r="924" spans="2:17" x14ac:dyDescent="0.2">
      <c r="B924" s="39" t="s">
        <v>42</v>
      </c>
      <c r="D924" s="42">
        <f>_xll.qlCalendarAdvance(Calendar,$D923,B924,"f",FALSE)</f>
        <v>45923</v>
      </c>
      <c r="E924" s="177">
        <f>_xll.qlInterestRateIndexValueDate(IndexON,D924)</f>
        <v>45923</v>
      </c>
      <c r="F924" s="193">
        <f>IFERROR(_xll.qlIndexFixing(IndexON,D924,TRUE,_xll.ohTrigger(RecalcTrigger,TriggerON)),NA())</f>
        <v>1.8945613519045779E-2</v>
      </c>
      <c r="H924" s="42">
        <f>_xll.qlCalendarAdvance(Calendar,$H923,B924,"f",FALSE)</f>
        <v>45923</v>
      </c>
      <c r="I924" s="177">
        <f>_xll.qlInterestRateIndexValueDate(Index1M,$H924)</f>
        <v>45925</v>
      </c>
      <c r="J924" s="182">
        <f>IFERROR(_xll.qlIndexFixing(Index1M,$H924,TRUE,_xll.ohTrigger(RecalcTrigger,Trigger1M)),NA())</f>
        <v>1.8742085003769504E-2</v>
      </c>
      <c r="K924" s="44">
        <f>IFERROR(_xll.qlIndexFixing(Index3M,H924,TRUE,_xll.ohTrigger(RecalcTrigger,Trigger3M)),NA())</f>
        <v>2.0021612401241048E-2</v>
      </c>
      <c r="L924" s="44">
        <f>IFERROR(_xll.qlIndexFixing(Index6M,$H924,TRUE,_xll.ohTrigger(RecalcTrigger,Trigger6M)),NA())</f>
        <v>2.0710338555049657E-2</v>
      </c>
      <c r="M924" s="183">
        <f>IFERROR(_xll.qlIndexFixing(Index1Y,$H924,TRUE,_xll.ohTrigger(RecalcTrigger,Trigger1Y)),NA())</f>
        <v>2.1425640685328633E-2</v>
      </c>
      <c r="N924" s="182">
        <f>IFERROR(_xll.qlIndexFixing(ONIndex1M,I924,TRUE,_xll.ohTrigger(RecalcTrigger,Trigger1M)),NA())</f>
        <v>1.8688331778093925E-2</v>
      </c>
      <c r="O924" s="44">
        <f>IFERROR(_xll.qlIndexFixing(ONIndex3M,I924,TRUE,_xll.ohTrigger(RecalcTrigger,Trigger3M)),NA())</f>
        <v>1.9836378930797594E-2</v>
      </c>
      <c r="P924" s="44">
        <f>IFERROR(_xll.qlIndexFixing(ONIndex6M,I924,TRUE,_xll.ohTrigger(RecalcTrigger,Trigger6M)),NA())</f>
        <v>2.0367399687204468E-2</v>
      </c>
      <c r="Q924" s="183">
        <f>IFERROR(_xll.qlIndexFixing(ONIndex1Y,I924,TRUE,_xll.ohTrigger(RecalcTrigger,Trigger1Y)),NA())</f>
        <v>2.0762262416837984E-2</v>
      </c>
    </row>
    <row r="925" spans="2:17" x14ac:dyDescent="0.2">
      <c r="B925" s="39" t="s">
        <v>42</v>
      </c>
      <c r="D925" s="42">
        <f>_xll.qlCalendarAdvance(Calendar,$D924,B925,"f",FALSE)</f>
        <v>45930</v>
      </c>
      <c r="E925" s="177">
        <f>_xll.qlInterestRateIndexValueDate(IndexON,D925)</f>
        <v>45930</v>
      </c>
      <c r="F925" s="193">
        <f>IFERROR(_xll.qlIndexFixing(IndexON,D925,TRUE,_xll.ohTrigger(RecalcTrigger,TriggerON)),NA())</f>
        <v>1.8978142834367162E-2</v>
      </c>
      <c r="H925" s="42">
        <f>_xll.qlCalendarAdvance(Calendar,$H924,B925,"f",FALSE)</f>
        <v>45930</v>
      </c>
      <c r="I925" s="177">
        <f>_xll.qlInterestRateIndexValueDate(Index1M,$H925)</f>
        <v>45932</v>
      </c>
      <c r="J925" s="182">
        <f>IFERROR(_xll.qlIndexFixing(Index1M,$H925,TRUE,_xll.ohTrigger(RecalcTrigger,Trigger1M)),NA())</f>
        <v>1.8765814964748218E-2</v>
      </c>
      <c r="K925" s="44">
        <f>IFERROR(_xll.qlIndexFixing(Index3M,H925,TRUE,_xll.ohTrigger(RecalcTrigger,Trigger3M)),NA())</f>
        <v>2.0037013501514878E-2</v>
      </c>
      <c r="L925" s="44">
        <f>IFERROR(_xll.qlIndexFixing(Index6M,$H925,TRUE,_xll.ohTrigger(RecalcTrigger,Trigger6M)),NA())</f>
        <v>2.0731434206234349E-2</v>
      </c>
      <c r="M925" s="183">
        <f>IFERROR(_xll.qlIndexFixing(Index1Y,$H925,TRUE,_xll.ohTrigger(RecalcTrigger,Trigger1Y)),NA())</f>
        <v>2.1442411873739051E-2</v>
      </c>
      <c r="N925" s="182">
        <f>IFERROR(_xll.qlIndexFixing(ONIndex1M,I925,TRUE,_xll.ohTrigger(RecalcTrigger,Trigger1M)),NA())</f>
        <v>1.8711676894413998E-2</v>
      </c>
      <c r="O925" s="44">
        <f>IFERROR(_xll.qlIndexFixing(ONIndex3M,I925,TRUE,_xll.ohTrigger(RecalcTrigger,Trigger3M)),NA())</f>
        <v>1.9858162390713474E-2</v>
      </c>
      <c r="P925" s="44">
        <f>IFERROR(_xll.qlIndexFixing(ONIndex6M,I925,TRUE,_xll.ohTrigger(RecalcTrigger,Trigger6M)),NA())</f>
        <v>2.0386800712230979E-2</v>
      </c>
      <c r="Q925" s="183">
        <f>IFERROR(_xll.qlIndexFixing(ONIndex1Y,I925,TRUE,_xll.ohTrigger(RecalcTrigger,Trigger1Y)),NA())</f>
        <v>2.0778990259708863E-2</v>
      </c>
    </row>
    <row r="926" spans="2:17" x14ac:dyDescent="0.2">
      <c r="B926" s="39" t="s">
        <v>42</v>
      </c>
      <c r="D926" s="42">
        <f>_xll.qlCalendarAdvance(Calendar,$D925,B926,"f",FALSE)</f>
        <v>45937</v>
      </c>
      <c r="E926" s="177">
        <f>_xll.qlInterestRateIndexValueDate(IndexON,D926)</f>
        <v>45937</v>
      </c>
      <c r="F926" s="193">
        <f>IFERROR(_xll.qlIndexFixing(IndexON,D926,TRUE,_xll.ohTrigger(RecalcTrigger,TriggerON)),NA())</f>
        <v>1.9011051375859012E-2</v>
      </c>
      <c r="H926" s="42">
        <f>_xll.qlCalendarAdvance(Calendar,$H925,B926,"f",FALSE)</f>
        <v>45937</v>
      </c>
      <c r="I926" s="177">
        <f>_xll.qlInterestRateIndexValueDate(Index1M,$H926)</f>
        <v>45939</v>
      </c>
      <c r="J926" s="182">
        <f>IFERROR(_xll.qlIndexFixing(Index1M,$H926,TRUE,_xll.ohTrigger(RecalcTrigger,Trigger1M)),NA())</f>
        <v>1.8789758354079422E-2</v>
      </c>
      <c r="K926" s="44">
        <f>IFERROR(_xll.qlIndexFixing(Index3M,H926,TRUE,_xll.ohTrigger(RecalcTrigger,Trigger3M)),NA())</f>
        <v>2.0058681815456267E-2</v>
      </c>
      <c r="L926" s="44">
        <f>IFERROR(_xll.qlIndexFixing(Index6M,$H926,TRUE,_xll.ohTrigger(RecalcTrigger,Trigger6M)),NA())</f>
        <v>2.0750518974361948E-2</v>
      </c>
      <c r="M926" s="183">
        <f>IFERROR(_xll.qlIndexFixing(Index1Y,$H926,TRUE,_xll.ohTrigger(RecalcTrigger,Trigger1Y)),NA())</f>
        <v>2.1459127329354656E-2</v>
      </c>
      <c r="N926" s="182">
        <f>IFERROR(_xll.qlIndexFixing(ONIndex1M,I926,TRUE,_xll.ohTrigger(RecalcTrigger,Trigger1M)),NA())</f>
        <v>1.873523075127892E-2</v>
      </c>
      <c r="O926" s="44">
        <f>IFERROR(_xll.qlIndexFixing(ONIndex3M,I926,TRUE,_xll.ohTrigger(RecalcTrigger,Trigger3M)),NA())</f>
        <v>1.9879912633440355E-2</v>
      </c>
      <c r="P926" s="44">
        <f>IFERROR(_xll.qlIndexFixing(ONIndex6M,I926,TRUE,_xll.ohTrigger(RecalcTrigger,Trigger6M)),NA())</f>
        <v>2.0406195935738225E-2</v>
      </c>
      <c r="Q926" s="183">
        <f>IFERROR(_xll.qlIndexFixing(ONIndex1Y,I926,TRUE,_xll.ohTrigger(RecalcTrigger,Trigger1Y)),NA())</f>
        <v>2.0795846348553582E-2</v>
      </c>
    </row>
    <row r="927" spans="2:17" x14ac:dyDescent="0.2">
      <c r="B927" s="39" t="s">
        <v>42</v>
      </c>
      <c r="D927" s="42">
        <f>_xll.qlCalendarAdvance(Calendar,$D926,B927,"f",FALSE)</f>
        <v>45944</v>
      </c>
      <c r="E927" s="177">
        <f>_xll.qlInterestRateIndexValueDate(IndexON,D927)</f>
        <v>45944</v>
      </c>
      <c r="F927" s="193">
        <f>IFERROR(_xll.qlIndexFixing(IndexON,D927,TRUE,_xll.ohTrigger(RecalcTrigger,TriggerON)),NA())</f>
        <v>1.9044342719221063E-2</v>
      </c>
      <c r="H927" s="42">
        <f>_xll.qlCalendarAdvance(Calendar,$H926,B927,"f",FALSE)</f>
        <v>45944</v>
      </c>
      <c r="I927" s="177">
        <f>_xll.qlInterestRateIndexValueDate(Index1M,$H927)</f>
        <v>45946</v>
      </c>
      <c r="J927" s="182">
        <f>IFERROR(_xll.qlIndexFixing(Index1M,$H927,TRUE,_xll.ohTrigger(RecalcTrigger,Trigger1M)),NA())</f>
        <v>1.8813917791522528E-2</v>
      </c>
      <c r="K927" s="44">
        <f>IFERROR(_xll.qlIndexFixing(Index3M,H927,TRUE,_xll.ohTrigger(RecalcTrigger,Trigger3M)),NA())</f>
        <v>2.00803028876845E-2</v>
      </c>
      <c r="L927" s="44">
        <f>IFERROR(_xll.qlIndexFixing(Index6M,$H927,TRUE,_xll.ohTrigger(RecalcTrigger,Trigger6M)),NA())</f>
        <v>2.076953352550831E-2</v>
      </c>
      <c r="M927" s="183">
        <f>IFERROR(_xll.qlIndexFixing(Index1Y,$H927,TRUE,_xll.ohTrigger(RecalcTrigger,Trigger1Y)),NA())</f>
        <v>2.1475782414268504E-2</v>
      </c>
      <c r="N927" s="182">
        <f>IFERROR(_xll.qlIndexFixing(ONIndex1M,I927,TRUE,_xll.ohTrigger(RecalcTrigger,Trigger1M)),NA())</f>
        <v>1.8758995962757652E-2</v>
      </c>
      <c r="O927" s="44">
        <f>IFERROR(_xll.qlIndexFixing(ONIndex3M,I927,TRUE,_xll.ohTrigger(RecalcTrigger,Trigger3M)),NA())</f>
        <v>1.990163046025728E-2</v>
      </c>
      <c r="P927" s="44">
        <f>IFERROR(_xll.qlIndexFixing(ONIndex6M,I927,TRUE,_xll.ohTrigger(RecalcTrigger,Trigger6M)),NA())</f>
        <v>2.0425586388181927E-2</v>
      </c>
      <c r="Q927" s="183">
        <f>IFERROR(_xll.qlIndexFixing(ONIndex1Y,I927,TRUE,_xll.ohTrigger(RecalcTrigger,Trigger1Y)),NA())</f>
        <v>2.0812832766505807E-2</v>
      </c>
    </row>
    <row r="928" spans="2:17" x14ac:dyDescent="0.2">
      <c r="B928" s="39" t="s">
        <v>42</v>
      </c>
      <c r="D928" s="42">
        <f>_xll.qlCalendarAdvance(Calendar,$D927,B928,"f",FALSE)</f>
        <v>45951</v>
      </c>
      <c r="E928" s="177">
        <f>_xll.qlInterestRateIndexValueDate(IndexON,D928)</f>
        <v>45951</v>
      </c>
      <c r="F928" s="193">
        <f>IFERROR(_xll.qlIndexFixing(IndexON,D928,TRUE,_xll.ohTrigger(RecalcTrigger,TriggerON)),NA())</f>
        <v>1.9078020440312926E-2</v>
      </c>
      <c r="H928" s="42">
        <f>_xll.qlCalendarAdvance(Calendar,$H927,B928,"f",FALSE)</f>
        <v>45951</v>
      </c>
      <c r="I928" s="177">
        <f>_xll.qlInterestRateIndexValueDate(Index1M,$H928)</f>
        <v>45953</v>
      </c>
      <c r="J928" s="182">
        <f>IFERROR(_xll.qlIndexFixing(Index1M,$H928,TRUE,_xll.ohTrigger(RecalcTrigger,Trigger1M)),NA())</f>
        <v>1.8838295896861923E-2</v>
      </c>
      <c r="K928" s="44">
        <f>IFERROR(_xll.qlIndexFixing(Index3M,H928,TRUE,_xll.ohTrigger(RecalcTrigger,Trigger3M)),NA())</f>
        <v>2.010186981735013E-2</v>
      </c>
      <c r="L928" s="44">
        <f>IFERROR(_xll.qlIndexFixing(Index6M,$H928,TRUE,_xll.ohTrigger(RecalcTrigger,Trigger6M)),NA())</f>
        <v>2.0788473512557356E-2</v>
      </c>
      <c r="M928" s="183">
        <f>IFERROR(_xll.qlIndexFixing(Index1Y,$H928,TRUE,_xll.ohTrigger(RecalcTrigger,Trigger1Y)),NA())</f>
        <v>2.14923724508553E-2</v>
      </c>
      <c r="N928" s="182">
        <f>IFERROR(_xll.qlIndexFixing(ONIndex1M,I928,TRUE,_xll.ohTrigger(RecalcTrigger,Trigger1M)),NA())</f>
        <v>1.87829751432389E-2</v>
      </c>
      <c r="O928" s="44">
        <f>IFERROR(_xll.qlIndexFixing(ONIndex3M,I928,TRUE,_xll.ohTrigger(RecalcTrigger,Trigger3M)),NA())</f>
        <v>1.9923316672443292E-2</v>
      </c>
      <c r="P928" s="44">
        <f>IFERROR(_xll.qlIndexFixing(ONIndex6M,I928,TRUE,_xll.ohTrigger(RecalcTrigger,Trigger6M)),NA())</f>
        <v>2.0444973099857933E-2</v>
      </c>
      <c r="Q928" s="183">
        <f>IFERROR(_xll.qlIndexFixing(ONIndex1Y,I928,TRUE,_xll.ohTrigger(RecalcTrigger,Trigger1Y)),NA())</f>
        <v>2.0829951596619267E-2</v>
      </c>
    </row>
    <row r="929" spans="2:17" x14ac:dyDescent="0.2">
      <c r="B929" s="39" t="s">
        <v>42</v>
      </c>
      <c r="D929" s="42">
        <f>_xll.qlCalendarAdvance(Calendar,$D928,B929,"f",FALSE)</f>
        <v>45958</v>
      </c>
      <c r="E929" s="177">
        <f>_xll.qlInterestRateIndexValueDate(IndexON,D929)</f>
        <v>45958</v>
      </c>
      <c r="F929" s="193">
        <f>IFERROR(_xll.qlIndexFixing(IndexON,D929,TRUE,_xll.ohTrigger(RecalcTrigger,TriggerON)),NA())</f>
        <v>1.9112088115074144E-2</v>
      </c>
      <c r="H929" s="42">
        <f>_xll.qlCalendarAdvance(Calendar,$H928,B929,"f",FALSE)</f>
        <v>45958</v>
      </c>
      <c r="I929" s="177">
        <f>_xll.qlInterestRateIndexValueDate(Index1M,$H929)</f>
        <v>45960</v>
      </c>
      <c r="J929" s="182">
        <f>IFERROR(_xll.qlIndexFixing(Index1M,$H929,TRUE,_xll.ohTrigger(RecalcTrigger,Trigger1M)),NA())</f>
        <v>1.8856089689171001E-2</v>
      </c>
      <c r="K929" s="44">
        <f>IFERROR(_xll.qlIndexFixing(Index3M,H929,TRUE,_xll.ohTrigger(RecalcTrigger,Trigger3M)),NA())</f>
        <v>2.0123375645763008E-2</v>
      </c>
      <c r="L929" s="44">
        <f>IFERROR(_xll.qlIndexFixing(Index6M,$H929,TRUE,_xll.ohTrigger(RecalcTrigger,Trigger6M)),NA())</f>
        <v>2.0807334551450694E-2</v>
      </c>
      <c r="M929" s="183">
        <f>IFERROR(_xll.qlIndexFixing(Index1Y,$H929,TRUE,_xll.ohTrigger(RecalcTrigger,Trigger1Y)),NA())</f>
        <v>2.1508892721771596E-2</v>
      </c>
      <c r="N929" s="182">
        <f>IFERROR(_xll.qlIndexFixing(ONIndex1M,I929,TRUE,_xll.ohTrigger(RecalcTrigger,Trigger1M)),NA())</f>
        <v>1.8807170906871562E-2</v>
      </c>
      <c r="O929" s="44">
        <f>IFERROR(_xll.qlIndexFixing(ONIndex3M,I929,TRUE,_xll.ohTrigger(RecalcTrigger,Trigger3M)),NA())</f>
        <v>1.9944972071117562E-2</v>
      </c>
      <c r="P929" s="44">
        <f>IFERROR(_xll.qlIndexFixing(ONIndex6M,I929,TRUE,_xll.ohTrigger(RecalcTrigger,Trigger6M)),NA())</f>
        <v>2.0464357101221964E-2</v>
      </c>
      <c r="Q929" s="183">
        <f>IFERROR(_xll.qlIndexFixing(ONIndex1Y,I929,TRUE,_xll.ohTrigger(RecalcTrigger,Trigger1Y)),NA())</f>
        <v>2.0847204922267437E-2</v>
      </c>
    </row>
    <row r="930" spans="2:17" x14ac:dyDescent="0.2">
      <c r="B930" s="39" t="s">
        <v>42</v>
      </c>
      <c r="D930" s="42">
        <f>_xll.qlCalendarAdvance(Calendar,$D929,B930,"f",FALSE)</f>
        <v>45965</v>
      </c>
      <c r="E930" s="177">
        <f>_xll.qlInterestRateIndexValueDate(IndexON,D930)</f>
        <v>45965</v>
      </c>
      <c r="F930" s="193">
        <f>IFERROR(_xll.qlIndexFixing(IndexON,D930,TRUE,_xll.ohTrigger(RecalcTrigger,TriggerON)),NA())</f>
        <v>1.9146549318964645E-2</v>
      </c>
      <c r="H930" s="42">
        <f>_xll.qlCalendarAdvance(Calendar,$H929,B930,"f",FALSE)</f>
        <v>45965</v>
      </c>
      <c r="I930" s="177">
        <f>_xll.qlInterestRateIndexValueDate(Index1M,$H930)</f>
        <v>45967</v>
      </c>
      <c r="J930" s="182">
        <f>IFERROR(_xll.qlIndexFixing(Index1M,$H930,TRUE,_xll.ohTrigger(RecalcTrigger,Trigger1M)),NA())</f>
        <v>1.8887718590554492E-2</v>
      </c>
      <c r="K930" s="44">
        <f>IFERROR(_xll.qlIndexFixing(Index3M,H930,TRUE,_xll.ohTrigger(RecalcTrigger,Trigger3M)),NA())</f>
        <v>2.0144813356400115E-2</v>
      </c>
      <c r="L930" s="44">
        <f>IFERROR(_xll.qlIndexFixing(Index6M,$H930,TRUE,_xll.ohTrigger(RecalcTrigger,Trigger6M)),NA())</f>
        <v>2.0824204147735156E-2</v>
      </c>
      <c r="M930" s="183">
        <f>IFERROR(_xll.qlIndexFixing(Index1Y,$H930,TRUE,_xll.ohTrigger(RecalcTrigger,Trigger1Y)),NA())</f>
        <v>2.1525338469956232E-2</v>
      </c>
      <c r="N930" s="182">
        <f>IFERROR(_xll.qlIndexFixing(ONIndex1M,I930,TRUE,_xll.ohTrigger(RecalcTrigger,Trigger1M)),NA())</f>
        <v>1.8831585867724598E-2</v>
      </c>
      <c r="O930" s="44">
        <f>IFERROR(_xll.qlIndexFixing(ONIndex3M,I930,TRUE,_xll.ohTrigger(RecalcTrigger,Trigger3M)),NA())</f>
        <v>1.9966597457719004E-2</v>
      </c>
      <c r="P930" s="44">
        <f>IFERROR(_xll.qlIndexFixing(ONIndex6M,I930,TRUE,_xll.ohTrigger(RecalcTrigger,Trigger6M)),NA())</f>
        <v>2.0483739422649805E-2</v>
      </c>
      <c r="Q930" s="183">
        <f>IFERROR(_xll.qlIndexFixing(ONIndex1Y,I930,TRUE,_xll.ohTrigger(RecalcTrigger,Trigger1Y)),NA())</f>
        <v>2.0864594826504046E-2</v>
      </c>
    </row>
    <row r="931" spans="2:17" x14ac:dyDescent="0.2">
      <c r="B931" s="39" t="s">
        <v>42</v>
      </c>
      <c r="D931" s="42">
        <f>_xll.qlCalendarAdvance(Calendar,$D930,B931,"f",FALSE)</f>
        <v>45972</v>
      </c>
      <c r="E931" s="177">
        <f>_xll.qlInterestRateIndexValueDate(IndexON,D931)</f>
        <v>45972</v>
      </c>
      <c r="F931" s="193">
        <f>IFERROR(_xll.qlIndexFixing(IndexON,D931,TRUE,_xll.ohTrigger(RecalcTrigger,TriggerON)),NA())</f>
        <v>1.918140762800391E-2</v>
      </c>
      <c r="H931" s="42">
        <f>_xll.qlCalendarAdvance(Calendar,$H930,B931,"f",FALSE)</f>
        <v>45972</v>
      </c>
      <c r="I931" s="177">
        <f>_xll.qlInterestRateIndexValueDate(Index1M,$H931)</f>
        <v>45974</v>
      </c>
      <c r="J931" s="182">
        <f>IFERROR(_xll.qlIndexFixing(Index1M,$H931,TRUE,_xll.ohTrigger(RecalcTrigger,Trigger1M)),NA())</f>
        <v>1.8912768418663795E-2</v>
      </c>
      <c r="K931" s="44">
        <f>IFERROR(_xll.qlIndexFixing(Index3M,H931,TRUE,_xll.ohTrigger(RecalcTrigger,Trigger3M)),NA())</f>
        <v>2.0166175874895144E-2</v>
      </c>
      <c r="L931" s="44">
        <f>IFERROR(_xll.qlIndexFixing(Index6M,$H931,TRUE,_xll.ohTrigger(RecalcTrigger,Trigger6M)),NA())</f>
        <v>2.0842900872760806E-2</v>
      </c>
      <c r="M931" s="183">
        <f>IFERROR(_xll.qlIndexFixing(Index1Y,$H931,TRUE,_xll.ohTrigger(RecalcTrigger,Trigger1Y)),NA())</f>
        <v>2.1541704898629912E-2</v>
      </c>
      <c r="N931" s="182">
        <f>IFERROR(_xll.qlIndexFixing(ONIndex1M,I931,TRUE,_xll.ohTrigger(RecalcTrigger,Trigger1M)),NA())</f>
        <v>1.8856222640106779E-2</v>
      </c>
      <c r="O931" s="44">
        <f>IFERROR(_xll.qlIndexFixing(ONIndex3M,I931,TRUE,_xll.ohTrigger(RecalcTrigger,Trigger3M)),NA())</f>
        <v>1.9988193633286855E-2</v>
      </c>
      <c r="P931" s="44">
        <f>IFERROR(_xll.qlIndexFixing(ONIndex6M,I931,TRUE,_xll.ohTrigger(RecalcTrigger,Trigger6M)),NA())</f>
        <v>2.0503121094437304E-2</v>
      </c>
      <c r="Q931" s="183">
        <f>IFERROR(_xll.qlIndexFixing(ONIndex1Y,I931,TRUE,_xll.ohTrigger(RecalcTrigger,Trigger1Y)),NA())</f>
        <v>2.0882123392542695E-2</v>
      </c>
    </row>
    <row r="932" spans="2:17" x14ac:dyDescent="0.2">
      <c r="B932" s="39" t="s">
        <v>42</v>
      </c>
      <c r="D932" s="42">
        <f>_xll.qlCalendarAdvance(Calendar,$D931,B932,"f",FALSE)</f>
        <v>45979</v>
      </c>
      <c r="E932" s="177">
        <f>_xll.qlInterestRateIndexValueDate(IndexON,D932)</f>
        <v>45979</v>
      </c>
      <c r="F932" s="193">
        <f>IFERROR(_xll.qlIndexFixing(IndexON,D932,TRUE,_xll.ohTrigger(RecalcTrigger,TriggerON)),NA())</f>
        <v>1.9216666618051548E-2</v>
      </c>
      <c r="H932" s="42">
        <f>_xll.qlCalendarAdvance(Calendar,$H931,B932,"f",FALSE)</f>
        <v>45979</v>
      </c>
      <c r="I932" s="177">
        <f>_xll.qlInterestRateIndexValueDate(Index1M,$H932)</f>
        <v>45981</v>
      </c>
      <c r="J932" s="182">
        <f>IFERROR(_xll.qlIndexFixing(Index1M,$H932,TRUE,_xll.ohTrigger(RecalcTrigger,Trigger1M)),NA())</f>
        <v>1.8938047394181645E-2</v>
      </c>
      <c r="K932" s="44">
        <f>IFERROR(_xll.qlIndexFixing(Index3M,H932,TRUE,_xll.ohTrigger(RecalcTrigger,Trigger3M)),NA())</f>
        <v>2.0187456069047181E-2</v>
      </c>
      <c r="L932" s="44">
        <f>IFERROR(_xll.qlIndexFixing(Index6M,$H932,TRUE,_xll.ohTrigger(RecalcTrigger,Trigger6M)),NA())</f>
        <v>2.0861505418911092E-2</v>
      </c>
      <c r="M932" s="183">
        <f>IFERROR(_xll.qlIndexFixing(Index1Y,$H932,TRUE,_xll.ohTrigger(RecalcTrigger,Trigger1Y)),NA())</f>
        <v>2.1557987171296276E-2</v>
      </c>
      <c r="N932" s="182">
        <f>IFERROR(_xll.qlIndexFixing(ONIndex1M,I932,TRUE,_xll.ohTrigger(RecalcTrigger,Trigger1M)),NA())</f>
        <v>1.8881083838167001E-2</v>
      </c>
      <c r="O932" s="44">
        <f>IFERROR(_xll.qlIndexFixing(ONIndex3M,I932,TRUE,_xll.ohTrigger(RecalcTrigger,Trigger3M)),NA())</f>
        <v>2.0009761399260029E-2</v>
      </c>
      <c r="P932" s="44">
        <f>IFERROR(_xll.qlIndexFixing(ONIndex6M,I932,TRUE,_xll.ohTrigger(RecalcTrigger,Trigger6M)),NA())</f>
        <v>2.0522503146960247E-2</v>
      </c>
      <c r="Q932" s="183">
        <f>IFERROR(_xll.qlIndexFixing(ONIndex1Y,I932,TRUE,_xll.ohTrigger(RecalcTrigger,Trigger1Y)),NA())</f>
        <v>2.0899792703517051E-2</v>
      </c>
    </row>
    <row r="933" spans="2:17" x14ac:dyDescent="0.2">
      <c r="B933" s="39" t="s">
        <v>42</v>
      </c>
      <c r="D933" s="42">
        <f>_xll.qlCalendarAdvance(Calendar,$D932,B933,"f",FALSE)</f>
        <v>45986</v>
      </c>
      <c r="E933" s="177">
        <f>_xll.qlInterestRateIndexValueDate(IndexON,D933)</f>
        <v>45986</v>
      </c>
      <c r="F933" s="193">
        <f>IFERROR(_xll.qlIndexFixing(IndexON,D933,TRUE,_xll.ohTrigger(RecalcTrigger,TriggerON)),NA())</f>
        <v>1.9252329864647422E-2</v>
      </c>
      <c r="H933" s="42">
        <f>_xll.qlCalendarAdvance(Calendar,$H932,B933,"f",FALSE)</f>
        <v>45986</v>
      </c>
      <c r="I933" s="177">
        <f>_xll.qlInterestRateIndexValueDate(Index1M,$H933)</f>
        <v>45988</v>
      </c>
      <c r="J933" s="182">
        <f>IFERROR(_xll.qlIndexFixing(Index1M,$H933,TRUE,_xll.ohTrigger(RecalcTrigger,Trigger1M)),NA())</f>
        <v>1.8963544309475722E-2</v>
      </c>
      <c r="K933" s="44">
        <f>IFERROR(_xll.qlIndexFixing(Index3M,H933,TRUE,_xll.ohTrigger(RecalcTrigger,Trigger3M)),NA())</f>
        <v>2.0208646748816353E-2</v>
      </c>
      <c r="L933" s="44">
        <f>IFERROR(_xll.qlIndexFixing(Index6M,$H933,TRUE,_xll.ohTrigger(RecalcTrigger,Trigger6M)),NA())</f>
        <v>2.0880013229156349E-2</v>
      </c>
      <c r="M933" s="183">
        <f>IFERROR(_xll.qlIndexFixing(Index1Y,$H933,TRUE,_xll.ohTrigger(RecalcTrigger,Trigger1Y)),NA())</f>
        <v>2.1574180411740827E-2</v>
      </c>
      <c r="N933" s="182">
        <f>IFERROR(_xll.qlIndexFixing(ONIndex1M,I933,TRUE,_xll.ohTrigger(RecalcTrigger,Trigger1M)),NA())</f>
        <v>1.8906172076214034E-2</v>
      </c>
      <c r="O933" s="44">
        <f>IFERROR(_xll.qlIndexFixing(ONIndex3M,I933,TRUE,_xll.ohTrigger(RecalcTrigger,Trigger3M)),NA())</f>
        <v>2.0031301556597825E-2</v>
      </c>
      <c r="P933" s="44">
        <f>IFERROR(_xll.qlIndexFixing(ONIndex6M,I933,TRUE,_xll.ohTrigger(RecalcTrigger,Trigger6M)),NA())</f>
        <v>2.0541886610674354E-2</v>
      </c>
      <c r="Q933" s="183">
        <f>IFERROR(_xll.qlIndexFixing(ONIndex1Y,I933,TRUE,_xll.ohTrigger(RecalcTrigger,Trigger1Y)),NA())</f>
        <v>2.0917604842480841E-2</v>
      </c>
    </row>
    <row r="934" spans="2:17" x14ac:dyDescent="0.2">
      <c r="B934" s="39" t="s">
        <v>42</v>
      </c>
      <c r="D934" s="42">
        <f>_xll.qlCalendarAdvance(Calendar,$D933,B934,"f",FALSE)</f>
        <v>45993</v>
      </c>
      <c r="E934" s="177">
        <f>_xll.qlInterestRateIndexValueDate(IndexON,D934)</f>
        <v>45993</v>
      </c>
      <c r="F934" s="193">
        <f>IFERROR(_xll.qlIndexFixing(IndexON,D934,TRUE,_xll.ohTrigger(RecalcTrigger,TriggerON)),NA())</f>
        <v>1.9288400943890949E-2</v>
      </c>
      <c r="H934" s="42">
        <f>_xll.qlCalendarAdvance(Calendar,$H933,B934,"f",FALSE)</f>
        <v>45993</v>
      </c>
      <c r="I934" s="177">
        <f>_xll.qlInterestRateIndexValueDate(Index1M,$H934)</f>
        <v>45995</v>
      </c>
      <c r="J934" s="182">
        <f>IFERROR(_xll.qlIndexFixing(Index1M,$H934,TRUE,_xll.ohTrigger(RecalcTrigger,Trigger1M)),NA())</f>
        <v>1.8989192434814284E-2</v>
      </c>
      <c r="K934" s="44">
        <f>IFERROR(_xll.qlIndexFixing(Index3M,H934,TRUE,_xll.ohTrigger(RecalcTrigger,Trigger3M)),NA())</f>
        <v>2.0225633915219809E-2</v>
      </c>
      <c r="L934" s="44">
        <f>IFERROR(_xll.qlIndexFixing(Index6M,$H934,TRUE,_xll.ohTrigger(RecalcTrigger,Trigger6M)),NA())</f>
        <v>2.0900299495663324E-2</v>
      </c>
      <c r="M934" s="183">
        <f>IFERROR(_xll.qlIndexFixing(Index1Y,$H934,TRUE,_xll.ohTrigger(RecalcTrigger,Trigger1Y)),NA())</f>
        <v>2.1590279704035077E-2</v>
      </c>
      <c r="N934" s="182">
        <f>IFERROR(_xll.qlIndexFixing(ONIndex1M,I934,TRUE,_xll.ohTrigger(RecalcTrigger,Trigger1M)),NA())</f>
        <v>1.8931489968396775E-2</v>
      </c>
      <c r="O934" s="44">
        <f>IFERROR(_xll.qlIndexFixing(ONIndex3M,I934,TRUE,_xll.ohTrigger(RecalcTrigger,Trigger3M)),NA())</f>
        <v>2.0052814906819094E-2</v>
      </c>
      <c r="P934" s="44">
        <f>IFERROR(_xll.qlIndexFixing(ONIndex6M,I934,TRUE,_xll.ohTrigger(RecalcTrigger,Trigger6M)),NA())</f>
        <v>2.0561272515795537E-2</v>
      </c>
      <c r="Q934" s="183">
        <f>IFERROR(_xll.qlIndexFixing(ONIndex1Y,I934,TRUE,_xll.ohTrigger(RecalcTrigger,Trigger1Y)),NA())</f>
        <v>2.0935561892807542E-2</v>
      </c>
    </row>
    <row r="935" spans="2:17" x14ac:dyDescent="0.2">
      <c r="B935" s="39" t="s">
        <v>42</v>
      </c>
      <c r="D935" s="42">
        <f>_xll.qlCalendarAdvance(Calendar,$D934,B935,"f",FALSE)</f>
        <v>46000</v>
      </c>
      <c r="E935" s="177">
        <f>_xll.qlInterestRateIndexValueDate(IndexON,D935)</f>
        <v>46000</v>
      </c>
      <c r="F935" s="193">
        <f>IFERROR(_xll.qlIndexFixing(IndexON,D935,TRUE,_xll.ohTrigger(RecalcTrigger,TriggerON)),NA())</f>
        <v>1.9324883431481865E-2</v>
      </c>
      <c r="H935" s="42">
        <f>_xll.qlCalendarAdvance(Calendar,$H934,B935,"f",FALSE)</f>
        <v>46000</v>
      </c>
      <c r="I935" s="177">
        <f>_xll.qlInterestRateIndexValueDate(Index1M,$H935)</f>
        <v>46002</v>
      </c>
      <c r="J935" s="182">
        <f>IFERROR(_xll.qlIndexFixing(Index1M,$H935,TRUE,_xll.ohTrigger(RecalcTrigger,Trigger1M)),NA())</f>
        <v>1.9014910630534843E-2</v>
      </c>
      <c r="K935" s="44">
        <f>IFERROR(_xll.qlIndexFixing(Index3M,H935,TRUE,_xll.ohTrigger(RecalcTrigger,Trigger3M)),NA())</f>
        <v>2.0246638632565706E-2</v>
      </c>
      <c r="L935" s="44">
        <f>IFERROR(_xll.qlIndexFixing(Index6M,$H935,TRUE,_xll.ohTrigger(RecalcTrigger,Trigger6M)),NA())</f>
        <v>2.0918592711701992E-2</v>
      </c>
      <c r="M935" s="183">
        <f>IFERROR(_xll.qlIndexFixing(Index1Y,$H935,TRUE,_xll.ohTrigger(RecalcTrigger,Trigger1Y)),NA())</f>
        <v>2.1606280092534364E-2</v>
      </c>
      <c r="N935" s="182">
        <f>IFERROR(_xll.qlIndexFixing(ONIndex1M,I935,TRUE,_xll.ohTrigger(RecalcTrigger,Trigger1M)),NA())</f>
        <v>1.8957040128864122E-2</v>
      </c>
      <c r="O935" s="44">
        <f>IFERROR(_xll.qlIndexFixing(ONIndex3M,I935,TRUE,_xll.ohTrigger(RecalcTrigger,Trigger3M)),NA())</f>
        <v>2.0074302250963072E-2</v>
      </c>
      <c r="P935" s="44">
        <f>IFERROR(_xll.qlIndexFixing(ONIndex6M,I935,TRUE,_xll.ohTrigger(RecalcTrigger,Trigger6M)),NA())</f>
        <v>2.0580661892779517E-2</v>
      </c>
      <c r="Q935" s="183">
        <f>IFERROR(_xll.qlIndexFixing(ONIndex1Y,I935,TRUE,_xll.ohTrigger(RecalcTrigger,Trigger1Y)),NA())</f>
        <v>2.0953665937630817E-2</v>
      </c>
    </row>
    <row r="936" spans="2:17" x14ac:dyDescent="0.2">
      <c r="B936" s="39" t="s">
        <v>42</v>
      </c>
      <c r="D936" s="42">
        <f>_xll.qlCalendarAdvance(Calendar,$D935,B936,"f",FALSE)</f>
        <v>46007</v>
      </c>
      <c r="E936" s="177">
        <f>_xll.qlInterestRateIndexValueDate(IndexON,D936)</f>
        <v>46007</v>
      </c>
      <c r="F936" s="193">
        <f>IFERROR(_xll.qlIndexFixing(IndexON,D936,TRUE,_xll.ohTrigger(RecalcTrigger,TriggerON)),NA())</f>
        <v>1.9361780903199843E-2</v>
      </c>
      <c r="H936" s="42">
        <f>_xll.qlCalendarAdvance(Calendar,$H935,B936,"f",FALSE)</f>
        <v>46007</v>
      </c>
      <c r="I936" s="177">
        <f>_xll.qlInterestRateIndexValueDate(Index1M,$H936)</f>
        <v>46009</v>
      </c>
      <c r="J936" s="182">
        <f>IFERROR(_xll.qlIndexFixing(Index1M,$H936,TRUE,_xll.ohTrigger(RecalcTrigger,Trigger1M)),NA())</f>
        <v>1.9040617121710568E-2</v>
      </c>
      <c r="K936" s="44">
        <f>IFERROR(_xll.qlIndexFixing(Index3M,H936,TRUE,_xll.ohTrigger(RecalcTrigger,Trigger3M)),NA())</f>
        <v>2.0267532183169124E-2</v>
      </c>
      <c r="L936" s="44">
        <f>IFERROR(_xll.qlIndexFixing(Index6M,$H936,TRUE,_xll.ohTrigger(RecalcTrigger,Trigger6M)),NA())</f>
        <v>2.0936775256834819E-2</v>
      </c>
      <c r="M936" s="183">
        <f>IFERROR(_xll.qlIndexFixing(Index1Y,$H936,TRUE,_xll.ohTrigger(RecalcTrigger,Trigger1Y)),NA())</f>
        <v>2.1622176581882233E-2</v>
      </c>
      <c r="N936" s="182">
        <f>IFERROR(_xll.qlIndexFixing(ONIndex1M,I936,TRUE,_xll.ohTrigger(RecalcTrigger,Trigger1M)),NA())</f>
        <v>1.8982823885993483E-2</v>
      </c>
      <c r="O936" s="44">
        <f>IFERROR(_xll.qlIndexFixing(ONIndex3M,I936,TRUE,_xll.ohTrigger(RecalcTrigger,Trigger3M)),NA())</f>
        <v>2.0095764055456655E-2</v>
      </c>
      <c r="P936" s="44">
        <f>IFERROR(_xll.qlIndexFixing(ONIndex6M,I936,TRUE,_xll.ohTrigger(RecalcTrigger,Trigger6M)),NA())</f>
        <v>2.060005535185816E-2</v>
      </c>
      <c r="Q936" s="183">
        <f>IFERROR(_xll.qlIndexFixing(ONIndex1Y,I936,TRUE,_xll.ohTrigger(RecalcTrigger,Trigger1Y)),NA())</f>
        <v>2.0971918166878822E-2</v>
      </c>
    </row>
    <row r="937" spans="2:17" x14ac:dyDescent="0.2">
      <c r="B937" s="39" t="s">
        <v>42</v>
      </c>
      <c r="D937" s="42">
        <f>_xll.qlCalendarAdvance(Calendar,$D936,B937,"f",FALSE)</f>
        <v>46014</v>
      </c>
      <c r="E937" s="177">
        <f>_xll.qlInterestRateIndexValueDate(IndexON,D937)</f>
        <v>46014</v>
      </c>
      <c r="F937" s="193">
        <f>IFERROR(_xll.qlIndexFixing(IndexON,D937,TRUE,_xll.ohTrigger(RecalcTrigger,TriggerON)),NA())</f>
        <v>1.9399068826029264E-2</v>
      </c>
      <c r="H937" s="42">
        <f>_xll.qlCalendarAdvance(Calendar,$H936,B937,"f",FALSE)</f>
        <v>46014</v>
      </c>
      <c r="I937" s="177">
        <f>_xll.qlInterestRateIndexValueDate(Index1M,$H937)</f>
        <v>46020</v>
      </c>
      <c r="J937" s="182">
        <f>IFERROR(_xll.qlIndexFixing(Index1M,$H937,TRUE,_xll.ohTrigger(RecalcTrigger,Trigger1M)),NA())</f>
        <v>1.9078487858203125E-2</v>
      </c>
      <c r="K937" s="44">
        <f>IFERROR(_xll.qlIndexFixing(Index3M,H937,TRUE,_xll.ohTrigger(RecalcTrigger,Trigger3M)),NA())</f>
        <v>2.0302150049123266E-2</v>
      </c>
      <c r="L937" s="44">
        <f>IFERROR(_xll.qlIndexFixing(Index6M,$H937,TRUE,_xll.ohTrigger(RecalcTrigger,Trigger6M)),NA())</f>
        <v>2.0965113760776082E-2</v>
      </c>
      <c r="M937" s="183">
        <f>IFERROR(_xll.qlIndexFixing(Index1Y,$H937,TRUE,_xll.ohTrigger(RecalcTrigger,Trigger1Y)),NA())</f>
        <v>2.164693559569936E-2</v>
      </c>
      <c r="N937" s="182">
        <f>IFERROR(_xll.qlIndexFixing(ONIndex1M,I937,TRUE,_xll.ohTrigger(RecalcTrigger,Trigger1M)),NA())</f>
        <v>1.9018314126020286E-2</v>
      </c>
      <c r="O937" s="44">
        <f>IFERROR(_xll.qlIndexFixing(ONIndex3M,I937,TRUE,_xll.ohTrigger(RecalcTrigger,Trigger3M)),NA())</f>
        <v>2.0125313991394833E-2</v>
      </c>
      <c r="P937" s="44">
        <f>IFERROR(_xll.qlIndexFixing(ONIndex6M,I937,TRUE,_xll.ohTrigger(RecalcTrigger,Trigger6M)),NA())</f>
        <v>2.0626849069422803E-2</v>
      </c>
      <c r="Q937" s="183">
        <f>IFERROR(_xll.qlIndexFixing(ONIndex1Y,I937,TRUE,_xll.ohTrigger(RecalcTrigger,Trigger1Y)),NA())</f>
        <v>2.0997276246994545E-2</v>
      </c>
    </row>
    <row r="938" spans="2:17" x14ac:dyDescent="0.2">
      <c r="B938" s="39" t="s">
        <v>42</v>
      </c>
      <c r="D938" s="42">
        <f>_xll.qlCalendarAdvance(Calendar,$D937,B938,"f",FALSE)</f>
        <v>46021</v>
      </c>
      <c r="E938" s="177">
        <f>_xll.qlInterestRateIndexValueDate(IndexON,D938)</f>
        <v>46021</v>
      </c>
      <c r="F938" s="193">
        <f>IFERROR(_xll.qlIndexFixing(IndexON,D938,TRUE,_xll.ohTrigger(RecalcTrigger,TriggerON)),NA())</f>
        <v>1.9435961530840373E-2</v>
      </c>
      <c r="H938" s="42">
        <f>_xll.qlCalendarAdvance(Calendar,$H937,B938,"f",FALSE)</f>
        <v>46021</v>
      </c>
      <c r="I938" s="177">
        <f>_xll.qlInterestRateIndexValueDate(Index1M,$H938)</f>
        <v>46024</v>
      </c>
      <c r="J938" s="182">
        <f>IFERROR(_xll.qlIndexFixing(Index1M,$H938,TRUE,_xll.ohTrigger(RecalcTrigger,Trigger1M)),NA())</f>
        <v>1.909302080339878E-2</v>
      </c>
      <c r="K938" s="44">
        <f>IFERROR(_xll.qlIndexFixing(Index3M,H938,TRUE,_xll.ohTrigger(RecalcTrigger,Trigger3M)),NA())</f>
        <v>2.0311899375539788E-2</v>
      </c>
      <c r="L938" s="44">
        <f>IFERROR(_xll.qlIndexFixing(Index6M,$H938,TRUE,_xll.ohTrigger(RecalcTrigger,Trigger6M)),NA())</f>
        <v>2.0973497121577523E-2</v>
      </c>
      <c r="M938" s="183">
        <f>IFERROR(_xll.qlIndexFixing(Index1Y,$H938,TRUE,_xll.ohTrigger(RecalcTrigger,Trigger1Y)),NA())</f>
        <v>2.1659252732958337E-2</v>
      </c>
      <c r="N938" s="182">
        <f>IFERROR(_xll.qlIndexFixing(ONIndex1M,I938,TRUE,_xll.ohTrigger(RecalcTrigger,Trigger1M)),NA())</f>
        <v>1.9037949851465896E-2</v>
      </c>
      <c r="O938" s="44">
        <f>IFERROR(_xll.qlIndexFixing(ONIndex3M,I938,TRUE,_xll.ohTrigger(RecalcTrigger,Trigger3M)),NA())</f>
        <v>2.0141430758435774E-2</v>
      </c>
      <c r="P938" s="44">
        <f>IFERROR(_xll.qlIndexFixing(ONIndex6M,I938,TRUE,_xll.ohTrigger(RecalcTrigger,Trigger6M)),NA())</f>
        <v>2.0641329410109321E-2</v>
      </c>
      <c r="Q938" s="183">
        <f>IFERROR(_xll.qlIndexFixing(ONIndex1Y,I938,TRUE,_xll.ohTrigger(RecalcTrigger,Trigger1Y)),NA())</f>
        <v>2.1010897073701074E-2</v>
      </c>
    </row>
    <row r="939" spans="2:17" x14ac:dyDescent="0.2">
      <c r="B939" s="39" t="s">
        <v>42</v>
      </c>
      <c r="D939" s="42">
        <f>_xll.qlCalendarAdvance(Calendar,$D938,B939,"f",FALSE)</f>
        <v>46028</v>
      </c>
      <c r="E939" s="177">
        <f>_xll.qlInterestRateIndexValueDate(IndexON,D939)</f>
        <v>46028</v>
      </c>
      <c r="F939" s="193">
        <f>IFERROR(_xll.qlIndexFixing(IndexON,D939,TRUE,_xll.ohTrigger(RecalcTrigger,TriggerON)),NA())</f>
        <v>1.9472089095540213E-2</v>
      </c>
      <c r="H939" s="42">
        <f>_xll.qlCalendarAdvance(Calendar,$H938,B939,"f",FALSE)</f>
        <v>46028</v>
      </c>
      <c r="I939" s="177">
        <f>_xll.qlInterestRateIndexValueDate(Index1M,$H939)</f>
        <v>46030</v>
      </c>
      <c r="J939" s="182">
        <f>IFERROR(_xll.qlIndexFixing(Index1M,$H939,TRUE,_xll.ohTrigger(RecalcTrigger,Trigger1M)),NA())</f>
        <v>1.9117037694143246E-2</v>
      </c>
      <c r="K939" s="44">
        <f>IFERROR(_xll.qlIndexFixing(Index3M,H939,TRUE,_xll.ohTrigger(RecalcTrigger,Trigger3M)),NA())</f>
        <v>2.0329488130447437E-2</v>
      </c>
      <c r="L939" s="44">
        <f>IFERROR(_xll.qlIndexFixing(Index6M,$H939,TRUE,_xll.ohTrigger(RecalcTrigger,Trigger6M)),NA())</f>
        <v>2.0988780340204526E-2</v>
      </c>
      <c r="M939" s="183">
        <f>IFERROR(_xll.qlIndexFixing(Index1Y,$H939,TRUE,_xll.ohTrigger(RecalcTrigger,Trigger1Y)),NA())</f>
        <v>2.1669204446455093E-2</v>
      </c>
      <c r="N939" s="182">
        <f>IFERROR(_xll.qlIndexFixing(ONIndex1M,I939,TRUE,_xll.ohTrigger(RecalcTrigger,Trigger1M)),NA())</f>
        <v>1.9059818794762151E-2</v>
      </c>
      <c r="O939" s="44">
        <f>IFERROR(_xll.qlIndexFixing(ONIndex3M,I939,TRUE,_xll.ohTrigger(RecalcTrigger,Trigger3M)),NA())</f>
        <v>2.0159539529558401E-2</v>
      </c>
      <c r="P939" s="44">
        <f>IFERROR(_xll.qlIndexFixing(ONIndex6M,I939,TRUE,_xll.ohTrigger(RecalcTrigger,Trigger6M)),NA())</f>
        <v>2.0657687436402838E-2</v>
      </c>
      <c r="Q939" s="183">
        <f>IFERROR(_xll.qlIndexFixing(ONIndex1Y,I939,TRUE,_xll.ohTrigger(RecalcTrigger,Trigger1Y)),NA())</f>
        <v>2.1026345401118363E-2</v>
      </c>
    </row>
    <row r="940" spans="2:17" x14ac:dyDescent="0.2">
      <c r="B940" s="39" t="s">
        <v>42</v>
      </c>
      <c r="D940" s="42">
        <f>_xll.qlCalendarAdvance(Calendar,$D939,B940,"f",FALSE)</f>
        <v>46035</v>
      </c>
      <c r="E940" s="177">
        <f>_xll.qlInterestRateIndexValueDate(IndexON,D940)</f>
        <v>46035</v>
      </c>
      <c r="F940" s="193">
        <f>IFERROR(_xll.qlIndexFixing(IndexON,D940,TRUE,_xll.ohTrigger(RecalcTrigger,TriggerON)),NA())</f>
        <v>1.9507446064332967E-2</v>
      </c>
      <c r="H940" s="42">
        <f>_xll.qlCalendarAdvance(Calendar,$H939,B940,"f",FALSE)</f>
        <v>46035</v>
      </c>
      <c r="I940" s="177">
        <f>_xll.qlInterestRateIndexValueDate(Index1M,$H940)</f>
        <v>46037</v>
      </c>
      <c r="J940" s="182">
        <f>IFERROR(_xll.qlIndexFixing(Index1M,$H940,TRUE,_xll.ohTrigger(RecalcTrigger,Trigger1M)),NA())</f>
        <v>1.9142228200301759E-2</v>
      </c>
      <c r="K940" s="44">
        <f>IFERROR(_xll.qlIndexFixing(Index3M,H940,TRUE,_xll.ohTrigger(RecalcTrigger,Trigger3M)),NA())</f>
        <v>2.0349894132222879E-2</v>
      </c>
      <c r="L940" s="44">
        <f>IFERROR(_xll.qlIndexFixing(Index6M,$H940,TRUE,_xll.ohTrigger(RecalcTrigger,Trigger6M)),NA())</f>
        <v>2.1006501342907349E-2</v>
      </c>
      <c r="M940" s="183">
        <f>IFERROR(_xll.qlIndexFixing(Index1Y,$H940,TRUE,_xll.ohTrigger(RecalcTrigger,Trigger1Y)),NA())</f>
        <v>2.1684657041173415E-2</v>
      </c>
      <c r="N940" s="182">
        <f>IFERROR(_xll.qlIndexFixing(ONIndex1M,I940,TRUE,_xll.ohTrigger(RecalcTrigger,Trigger1M)),NA())</f>
        <v>1.9085201170803145E-2</v>
      </c>
      <c r="O940" s="44">
        <f>IFERROR(_xll.qlIndexFixing(ONIndex3M,I940,TRUE,_xll.ohTrigger(RecalcTrigger,Trigger3M)),NA())</f>
        <v>2.0180552441049215E-2</v>
      </c>
      <c r="P940" s="44">
        <f>IFERROR(_xll.qlIndexFixing(ONIndex6M,I940,TRUE,_xll.ohTrigger(RecalcTrigger,Trigger6M)),NA())</f>
        <v>2.0676662417349334E-2</v>
      </c>
      <c r="Q940" s="183">
        <f>IFERROR(_xll.qlIndexFixing(ONIndex1Y,I940,TRUE,_xll.ohTrigger(RecalcTrigger,Trigger1Y)),NA())</f>
        <v>2.1044265090370828E-2</v>
      </c>
    </row>
    <row r="941" spans="2:17" x14ac:dyDescent="0.2">
      <c r="B941" s="39" t="s">
        <v>42</v>
      </c>
      <c r="D941" s="42">
        <f>_xll.qlCalendarAdvance(Calendar,$D940,B941,"f",FALSE)</f>
        <v>46042</v>
      </c>
      <c r="E941" s="177">
        <f>_xll.qlInterestRateIndexValueDate(IndexON,D941)</f>
        <v>46042</v>
      </c>
      <c r="F941" s="193">
        <f>IFERROR(_xll.qlIndexFixing(IndexON,D941,TRUE,_xll.ohTrigger(RecalcTrigger,TriggerON)),NA())</f>
        <v>1.9542026981103078E-2</v>
      </c>
      <c r="H941" s="42">
        <f>_xll.qlCalendarAdvance(Calendar,$H940,B941,"f",FALSE)</f>
        <v>46042</v>
      </c>
      <c r="I941" s="177">
        <f>_xll.qlInterestRateIndexValueDate(Index1M,$H941)</f>
        <v>46044</v>
      </c>
      <c r="J941" s="182">
        <f>IFERROR(_xll.qlIndexFixing(Index1M,$H941,TRUE,_xll.ohTrigger(RecalcTrigger,Trigger1M)),NA())</f>
        <v>1.9167276296633839E-2</v>
      </c>
      <c r="K941" s="44">
        <f>IFERROR(_xll.qlIndexFixing(Index3M,H941,TRUE,_xll.ohTrigger(RecalcTrigger,Trigger3M)),NA())</f>
        <v>2.0370177179261262E-2</v>
      </c>
      <c r="L941" s="44">
        <f>IFERROR(_xll.qlIndexFixing(Index6M,$H941,TRUE,_xll.ohTrigger(RecalcTrigger,Trigger6M)),NA())</f>
        <v>2.1024104587484268E-2</v>
      </c>
      <c r="M941" s="183">
        <f>IFERROR(_xll.qlIndexFixing(Index1Y,$H941,TRUE,_xll.ohTrigger(RecalcTrigger,Trigger1Y)),NA())</f>
        <v>2.1699998042045903E-2</v>
      </c>
      <c r="N941" s="182">
        <f>IFERROR(_xll.qlIndexFixing(ONIndex1M,I941,TRUE,_xll.ohTrigger(RecalcTrigger,Trigger1M)),NA())</f>
        <v>1.9110441780325615E-2</v>
      </c>
      <c r="O941" s="44">
        <f>IFERROR(_xll.qlIndexFixing(ONIndex3M,I941,TRUE,_xll.ohTrigger(RecalcTrigger,Trigger3M)),NA())</f>
        <v>2.0201442640699341E-2</v>
      </c>
      <c r="P941" s="44">
        <f>IFERROR(_xll.qlIndexFixing(ONIndex6M,I941,TRUE,_xll.ohTrigger(RecalcTrigger,Trigger6M)),NA())</f>
        <v>2.0695519681179775E-2</v>
      </c>
      <c r="Q941" s="183">
        <f>IFERROR(_xll.qlIndexFixing(ONIndex1Y,I941,TRUE,_xll.ohTrigger(RecalcTrigger,Trigger1Y)),NA())</f>
        <v>2.1062073537487791E-2</v>
      </c>
    </row>
    <row r="942" spans="2:17" x14ac:dyDescent="0.2">
      <c r="B942" s="39" t="s">
        <v>42</v>
      </c>
      <c r="D942" s="42">
        <f>_xll.qlCalendarAdvance(Calendar,$D941,B942,"f",FALSE)</f>
        <v>46049</v>
      </c>
      <c r="E942" s="177">
        <f>_xll.qlInterestRateIndexValueDate(IndexON,D942)</f>
        <v>46049</v>
      </c>
      <c r="F942" s="193">
        <f>IFERROR(_xll.qlIndexFixing(IndexON,D942,TRUE,_xll.ohTrigger(RecalcTrigger,TriggerON)),NA())</f>
        <v>1.9575826390214601E-2</v>
      </c>
      <c r="H942" s="42">
        <f>_xll.qlCalendarAdvance(Calendar,$H941,B942,"f",FALSE)</f>
        <v>46049</v>
      </c>
      <c r="I942" s="177">
        <f>_xll.qlInterestRateIndexValueDate(Index1M,$H942)</f>
        <v>46051</v>
      </c>
      <c r="J942" s="182">
        <f>IFERROR(_xll.qlIndexFixing(Index1M,$H942,TRUE,_xll.ohTrigger(RecalcTrigger,Trigger1M)),NA())</f>
        <v>1.9185346153884512E-2</v>
      </c>
      <c r="K942" s="44">
        <f>IFERROR(_xll.qlIndexFixing(Index3M,H942,TRUE,_xll.ohTrigger(RecalcTrigger,Trigger3M)),NA())</f>
        <v>2.0390337316838369E-2</v>
      </c>
      <c r="L942" s="44">
        <f>IFERROR(_xll.qlIndexFixing(Index6M,$H942,TRUE,_xll.ohTrigger(RecalcTrigger,Trigger6M)),NA())</f>
        <v>2.1041590155595046E-2</v>
      </c>
      <c r="M942" s="183">
        <f>IFERROR(_xll.qlIndexFixing(Index1Y,$H942,TRUE,_xll.ohTrigger(RecalcTrigger,Trigger1Y)),NA())</f>
        <v>2.1715227516851759E-2</v>
      </c>
      <c r="N942" s="182">
        <f>IFERROR(_xll.qlIndexFixing(ONIndex1M,I942,TRUE,_xll.ohTrigger(RecalcTrigger,Trigger1M)),NA())</f>
        <v>1.9135540341395085E-2</v>
      </c>
      <c r="O942" s="44">
        <f>IFERROR(_xll.qlIndexFixing(ONIndex3M,I942,TRUE,_xll.ohTrigger(RecalcTrigger,Trigger3M)),NA())</f>
        <v>2.0222210175431243E-2</v>
      </c>
      <c r="P942" s="44">
        <f>IFERROR(_xll.qlIndexFixing(ONIndex6M,I942,TRUE,_xll.ohTrigger(RecalcTrigger,Trigger6M)),NA())</f>
        <v>2.0714259311667149E-2</v>
      </c>
      <c r="Q942" s="183">
        <f>IFERROR(_xll.qlIndexFixing(ONIndex1Y,I942,TRUE,_xll.ohTrigger(RecalcTrigger,Trigger1Y)),NA())</f>
        <v>2.1079770813532406E-2</v>
      </c>
    </row>
    <row r="943" spans="2:17" x14ac:dyDescent="0.2">
      <c r="B943" s="39" t="s">
        <v>42</v>
      </c>
      <c r="D943" s="42">
        <f>_xll.qlCalendarAdvance(Calendar,$D942,B943,"f",FALSE)</f>
        <v>46056</v>
      </c>
      <c r="E943" s="177">
        <f>_xll.qlInterestRateIndexValueDate(IndexON,D943)</f>
        <v>46056</v>
      </c>
      <c r="F943" s="193">
        <f>IFERROR(_xll.qlIndexFixing(IndexON,D943,TRUE,_xll.ohTrigger(RecalcTrigger,TriggerON)),NA())</f>
        <v>1.9608838835551978E-2</v>
      </c>
      <c r="H943" s="42">
        <f>_xll.qlCalendarAdvance(Calendar,$H942,B943,"f",FALSE)</f>
        <v>46056</v>
      </c>
      <c r="I943" s="177">
        <f>_xll.qlInterestRateIndexValueDate(Index1M,$H943)</f>
        <v>46058</v>
      </c>
      <c r="J943" s="182">
        <f>IFERROR(_xll.qlIndexFixing(Index1M,$H943,TRUE,_xll.ohTrigger(RecalcTrigger,Trigger1M)),NA())</f>
        <v>1.9207864181046537E-2</v>
      </c>
      <c r="K943" s="44">
        <f>IFERROR(_xll.qlIndexFixing(Index3M,H943,TRUE,_xll.ohTrigger(RecalcTrigger,Trigger3M)),NA())</f>
        <v>2.0408388624113361E-2</v>
      </c>
      <c r="L943" s="44">
        <f>IFERROR(_xll.qlIndexFixing(Index6M,$H943,TRUE,_xll.ohTrigger(RecalcTrigger,Trigger6M)),NA())</f>
        <v>2.1058958128925505E-2</v>
      </c>
      <c r="M943" s="183">
        <f>IFERROR(_xll.qlIndexFixing(Index1Y,$H943,TRUE,_xll.ohTrigger(RecalcTrigger,Trigger1Y)),NA())</f>
        <v>2.1730345533412247E-2</v>
      </c>
      <c r="N943" s="182">
        <f>IFERROR(_xll.qlIndexFixing(ONIndex1M,I943,TRUE,_xll.ohTrigger(RecalcTrigger,Trigger1M)),NA())</f>
        <v>1.9160496572157015E-2</v>
      </c>
      <c r="O943" s="44">
        <f>IFERROR(_xll.qlIndexFixing(ONIndex3M,I943,TRUE,_xll.ohTrigger(RecalcTrigger,Trigger3M)),NA())</f>
        <v>2.0242855092087453E-2</v>
      </c>
      <c r="P943" s="44">
        <f>IFERROR(_xll.qlIndexFixing(ONIndex6M,I943,TRUE,_xll.ohTrigger(RecalcTrigger,Trigger6M)),NA())</f>
        <v>2.0732881392744318E-2</v>
      </c>
      <c r="Q943" s="183">
        <f>IFERROR(_xll.qlIndexFixing(ONIndex1Y,I943,TRUE,_xll.ohTrigger(RecalcTrigger,Trigger1Y)),NA())</f>
        <v>2.1097356989967508E-2</v>
      </c>
    </row>
    <row r="944" spans="2:17" x14ac:dyDescent="0.2">
      <c r="B944" s="39" t="s">
        <v>42</v>
      </c>
      <c r="D944" s="42">
        <f>_xll.qlCalendarAdvance(Calendar,$D943,B944,"f",FALSE)</f>
        <v>46063</v>
      </c>
      <c r="E944" s="177">
        <f>_xll.qlInterestRateIndexValueDate(IndexON,D944)</f>
        <v>46063</v>
      </c>
      <c r="F944" s="193">
        <f>IFERROR(_xll.qlIndexFixing(IndexON,D944,TRUE,_xll.ohTrigger(RecalcTrigger,TriggerON)),NA())</f>
        <v>1.9641058861239458E-2</v>
      </c>
      <c r="H944" s="42">
        <f>_xll.qlCalendarAdvance(Calendar,$H943,B944,"f",FALSE)</f>
        <v>46063</v>
      </c>
      <c r="I944" s="177">
        <f>_xll.qlInterestRateIndexValueDate(Index1M,$H944)</f>
        <v>46065</v>
      </c>
      <c r="J944" s="182">
        <f>IFERROR(_xll.qlIndexFixing(Index1M,$H944,TRUE,_xll.ohTrigger(RecalcTrigger,Trigger1M)),NA())</f>
        <v>1.9232519104343773E-2</v>
      </c>
      <c r="K944" s="44">
        <f>IFERROR(_xll.qlIndexFixing(Index3M,H944,TRUE,_xll.ohTrigger(RecalcTrigger,Trigger3M)),NA())</f>
        <v>2.0428310715712234E-2</v>
      </c>
      <c r="L944" s="44">
        <f>IFERROR(_xll.qlIndexFixing(Index6M,$H944,TRUE,_xll.ohTrigger(RecalcTrigger,Trigger6M)),NA())</f>
        <v>2.1076208589183097E-2</v>
      </c>
      <c r="M944" s="183">
        <f>IFERROR(_xll.qlIndexFixing(Index1Y,$H944,TRUE,_xll.ohTrigger(RecalcTrigger,Trigger1Y)),NA())</f>
        <v>2.1745352159589129E-2</v>
      </c>
      <c r="N944" s="182">
        <f>IFERROR(_xll.qlIndexFixing(ONIndex1M,I944,TRUE,_xll.ohTrigger(RecalcTrigger,Trigger1M)),NA())</f>
        <v>1.9185310190756866E-2</v>
      </c>
      <c r="O944" s="44">
        <f>IFERROR(_xll.qlIndexFixing(ONIndex3M,I944,TRUE,_xll.ohTrigger(RecalcTrigger,Trigger3M)),NA())</f>
        <v>2.0263377437590435E-2</v>
      </c>
      <c r="P944" s="44">
        <f>IFERROR(_xll.qlIndexFixing(ONIndex6M,I944,TRUE,_xll.ohTrigger(RecalcTrigger,Trigger6M)),NA())</f>
        <v>2.0751386008184269E-2</v>
      </c>
      <c r="Q944" s="183">
        <f>IFERROR(_xll.qlIndexFixing(ONIndex1Y,I944,TRUE,_xll.ohTrigger(RecalcTrigger,Trigger1Y)),NA())</f>
        <v>2.1114832138016126E-2</v>
      </c>
    </row>
    <row r="945" spans="2:17" x14ac:dyDescent="0.2">
      <c r="B945" s="39" t="s">
        <v>42</v>
      </c>
      <c r="D945" s="42">
        <f>_xll.qlCalendarAdvance(Calendar,$D944,B945,"f",FALSE)</f>
        <v>46070</v>
      </c>
      <c r="E945" s="177">
        <f>_xll.qlInterestRateIndexValueDate(IndexON,D945)</f>
        <v>46070</v>
      </c>
      <c r="F945" s="193">
        <f>IFERROR(_xll.qlIndexFixing(IndexON,D945,TRUE,_xll.ohTrigger(RecalcTrigger,TriggerON)),NA())</f>
        <v>1.9672481011401288E-2</v>
      </c>
      <c r="H945" s="42">
        <f>_xll.qlCalendarAdvance(Calendar,$H944,B945,"f",FALSE)</f>
        <v>46070</v>
      </c>
      <c r="I945" s="177">
        <f>_xll.qlInterestRateIndexValueDate(Index1M,$H945)</f>
        <v>46072</v>
      </c>
      <c r="J945" s="182">
        <f>IFERROR(_xll.qlIndexFixing(Index1M,$H945,TRUE,_xll.ohTrigger(RecalcTrigger,Trigger1M)),NA())</f>
        <v>1.9257030589628115E-2</v>
      </c>
      <c r="K945" s="44">
        <f>IFERROR(_xll.qlIndexFixing(Index3M,H945,TRUE,_xll.ohTrigger(RecalcTrigger,Trigger3M)),NA())</f>
        <v>2.0448110036370728E-2</v>
      </c>
      <c r="L945" s="44">
        <f>IFERROR(_xll.qlIndexFixing(Index6M,$H945,TRUE,_xll.ohTrigger(RecalcTrigger,Trigger6M)),NA())</f>
        <v>2.1093341618100902E-2</v>
      </c>
      <c r="M945" s="183">
        <f>IFERROR(_xll.qlIndexFixing(Index1Y,$H945,TRUE,_xll.ohTrigger(RecalcTrigger,Trigger1Y)),NA())</f>
        <v>2.1760247463286451E-2</v>
      </c>
      <c r="N945" s="182">
        <f>IFERROR(_xll.qlIndexFixing(ONIndex1M,I945,TRUE,_xll.ohTrigger(RecalcTrigger,Trigger1M)),NA())</f>
        <v>1.9209980915260161E-2</v>
      </c>
      <c r="O945" s="44">
        <f>IFERROR(_xll.qlIndexFixing(ONIndex3M,I945,TRUE,_xll.ohTrigger(RecalcTrigger,Trigger3M)),NA())</f>
        <v>2.0283777258862656E-2</v>
      </c>
      <c r="P945" s="44">
        <f>IFERROR(_xll.qlIndexFixing(ONIndex6M,I945,TRUE,_xll.ohTrigger(RecalcTrigger,Trigger6M)),NA())</f>
        <v>2.0769773241759992E-2</v>
      </c>
      <c r="Q945" s="183">
        <f>IFERROR(_xll.qlIndexFixing(ONIndex1Y,I945,TRUE,_xll.ohTrigger(RecalcTrigger,Trigger1Y)),NA())</f>
        <v>2.1132196329061159E-2</v>
      </c>
    </row>
    <row r="946" spans="2:17" x14ac:dyDescent="0.2">
      <c r="B946" s="39" t="s">
        <v>42</v>
      </c>
      <c r="D946" s="42">
        <f>_xll.qlCalendarAdvance(Calendar,$D945,B946,"f",FALSE)</f>
        <v>46077</v>
      </c>
      <c r="E946" s="177">
        <f>_xll.qlInterestRateIndexValueDate(IndexON,D946)</f>
        <v>46077</v>
      </c>
      <c r="F946" s="193">
        <f>IFERROR(_xll.qlIndexFixing(IndexON,D946,TRUE,_xll.ohTrigger(RecalcTrigger,TriggerON)),NA())</f>
        <v>1.9703099830161719E-2</v>
      </c>
      <c r="H946" s="42">
        <f>_xll.qlCalendarAdvance(Calendar,$H945,B946,"f",FALSE)</f>
        <v>46077</v>
      </c>
      <c r="I946" s="177">
        <f>_xll.qlInterestRateIndexValueDate(Index1M,$H946)</f>
        <v>46079</v>
      </c>
      <c r="J946" s="182">
        <f>IFERROR(_xll.qlIndexFixing(Index1M,$H946,TRUE,_xll.ohTrigger(RecalcTrigger,Trigger1M)),NA())</f>
        <v>1.9281398353825998E-2</v>
      </c>
      <c r="K946" s="44">
        <f>IFERROR(_xll.qlIndexFixing(Index3M,H946,TRUE,_xll.ohTrigger(RecalcTrigger,Trigger3M)),NA())</f>
        <v>2.0467786631431447E-2</v>
      </c>
      <c r="L946" s="44">
        <f>IFERROR(_xll.qlIndexFixing(Index6M,$H946,TRUE,_xll.ohTrigger(RecalcTrigger,Trigger6M)),NA())</f>
        <v>2.1110357297433185E-2</v>
      </c>
      <c r="M946" s="183">
        <f>IFERROR(_xll.qlIndexFixing(Index1Y,$H946,TRUE,_xll.ohTrigger(RecalcTrigger,Trigger1Y)),NA())</f>
        <v>2.1775031512448761E-2</v>
      </c>
      <c r="N946" s="182">
        <f>IFERROR(_xll.qlIndexFixing(ONIndex1M,I946,TRUE,_xll.ohTrigger(RecalcTrigger,Trigger1M)),NA())</f>
        <v>1.9234508463972233E-2</v>
      </c>
      <c r="O946" s="44">
        <f>IFERROR(_xll.qlIndexFixing(ONIndex3M,I946,TRUE,_xll.ohTrigger(RecalcTrigger,Trigger3M)),NA())</f>
        <v>2.0304054602746646E-2</v>
      </c>
      <c r="P946" s="44">
        <f>IFERROR(_xll.qlIndexFixing(ONIndex6M,I946,TRUE,_xll.ohTrigger(RecalcTrigger,Trigger6M)),NA())</f>
        <v>2.0788043177644155E-2</v>
      </c>
      <c r="Q946" s="183">
        <f>IFERROR(_xll.qlIndexFixing(ONIndex1Y,I946,TRUE,_xll.ohTrigger(RecalcTrigger,Trigger1Y)),NA())</f>
        <v>2.114944963440557E-2</v>
      </c>
    </row>
    <row r="947" spans="2:17" x14ac:dyDescent="0.2">
      <c r="B947" s="39" t="s">
        <v>42</v>
      </c>
      <c r="D947" s="42">
        <f>_xll.qlCalendarAdvance(Calendar,$D946,B947,"f",FALSE)</f>
        <v>46084</v>
      </c>
      <c r="E947" s="177">
        <f>_xll.qlInterestRateIndexValueDate(IndexON,D947)</f>
        <v>46084</v>
      </c>
      <c r="F947" s="193">
        <f>IFERROR(_xll.qlIndexFixing(IndexON,D947,TRUE,_xll.ohTrigger(RecalcTrigger,TriggerON)),NA())</f>
        <v>1.9732909861724934E-2</v>
      </c>
      <c r="H947" s="42">
        <f>_xll.qlCalendarAdvance(Calendar,$H946,B947,"f",FALSE)</f>
        <v>46084</v>
      </c>
      <c r="I947" s="177">
        <f>_xll.qlInterestRateIndexValueDate(Index1M,$H947)</f>
        <v>46086</v>
      </c>
      <c r="J947" s="182">
        <f>IFERROR(_xll.qlIndexFixing(Index1M,$H947,TRUE,_xll.ohTrigger(RecalcTrigger,Trigger1M)),NA())</f>
        <v>1.9316790523884464E-2</v>
      </c>
      <c r="K947" s="44">
        <f>IFERROR(_xll.qlIndexFixing(Index3M,H947,TRUE,_xll.ohTrigger(RecalcTrigger,Trigger3M)),NA())</f>
        <v>2.0493204785892571E-2</v>
      </c>
      <c r="L947" s="44">
        <f>IFERROR(_xll.qlIndexFixing(Index6M,$H947,TRUE,_xll.ohTrigger(RecalcTrigger,Trigger6M)),NA())</f>
        <v>2.1136170236919421E-2</v>
      </c>
      <c r="M947" s="183">
        <f>IFERROR(_xll.qlIndexFixing(Index1Y,$H947,TRUE,_xll.ohTrigger(RecalcTrigger,Trigger1Y)),NA())</f>
        <v>2.1789704375062009E-2</v>
      </c>
      <c r="N947" s="182">
        <f>IFERROR(_xll.qlIndexFixing(ONIndex1M,I947,TRUE,_xll.ohTrigger(RecalcTrigger,Trigger1M)),NA())</f>
        <v>1.9258892554718798E-2</v>
      </c>
      <c r="O947" s="44">
        <f>IFERROR(_xll.qlIndexFixing(ONIndex3M,I947,TRUE,_xll.ohTrigger(RecalcTrigger,Trigger3M)),NA())</f>
        <v>2.0324209515925062E-2</v>
      </c>
      <c r="P947" s="44">
        <f>IFERROR(_xll.qlIndexFixing(ONIndex6M,I947,TRUE,_xll.ohTrigger(RecalcTrigger,Trigger6M)),NA())</f>
        <v>2.0806195899449875E-2</v>
      </c>
      <c r="Q947" s="183">
        <f>IFERROR(_xll.qlIndexFixing(ONIndex1Y,I947,TRUE,_xll.ohTrigger(RecalcTrigger,Trigger1Y)),NA())</f>
        <v>2.1166592125272388E-2</v>
      </c>
    </row>
    <row r="948" spans="2:17" x14ac:dyDescent="0.2">
      <c r="B948" s="39" t="s">
        <v>42</v>
      </c>
      <c r="D948" s="42">
        <f>_xll.qlCalendarAdvance(Calendar,$D947,B948,"f",FALSE)</f>
        <v>46091</v>
      </c>
      <c r="E948" s="177">
        <f>_xll.qlInterestRateIndexValueDate(IndexON,D948)</f>
        <v>46091</v>
      </c>
      <c r="F948" s="193">
        <f>IFERROR(_xll.qlIndexFixing(IndexON,D948,TRUE,_xll.ohTrigger(RecalcTrigger,TriggerON)),NA())</f>
        <v>1.9761905649895439E-2</v>
      </c>
      <c r="H948" s="42">
        <f>_xll.qlCalendarAdvance(Calendar,$H947,B948,"f",FALSE)</f>
        <v>46091</v>
      </c>
      <c r="I948" s="177">
        <f>_xll.qlInterestRateIndexValueDate(Index1M,$H948)</f>
        <v>46093</v>
      </c>
      <c r="J948" s="182">
        <f>IFERROR(_xll.qlIndexFixing(Index1M,$H948,TRUE,_xll.ohTrigger(RecalcTrigger,Trigger1M)),NA())</f>
        <v>1.933860170195395E-2</v>
      </c>
      <c r="K948" s="44">
        <f>IFERROR(_xll.qlIndexFixing(Index3M,H948,TRUE,_xll.ohTrigger(RecalcTrigger,Trigger3M)),NA())</f>
        <v>2.0512613121441703E-2</v>
      </c>
      <c r="L948" s="44">
        <f>IFERROR(_xll.qlIndexFixing(Index6M,$H948,TRUE,_xll.ohTrigger(RecalcTrigger,Trigger6M)),NA())</f>
        <v>2.1152914650884043E-2</v>
      </c>
      <c r="M948" s="183">
        <f>IFERROR(_xll.qlIndexFixing(Index1Y,$H948,TRUE,_xll.ohTrigger(RecalcTrigger,Trigger1Y)),NA())</f>
        <v>2.1804266119153089E-2</v>
      </c>
      <c r="N948" s="182">
        <f>IFERROR(_xll.qlIndexFixing(ONIndex1M,I948,TRUE,_xll.ohTrigger(RecalcTrigger,Trigger1M)),NA())</f>
        <v>1.9283132905805189E-2</v>
      </c>
      <c r="O948" s="44">
        <f>IFERROR(_xll.qlIndexFixing(ONIndex3M,I948,TRUE,_xll.ohTrigger(RecalcTrigger,Trigger3M)),NA())</f>
        <v>2.0344242045720051E-2</v>
      </c>
      <c r="P948" s="44">
        <f>IFERROR(_xll.qlIndexFixing(ONIndex6M,I948,TRUE,_xll.ohTrigger(RecalcTrigger,Trigger6M)),NA())</f>
        <v>2.0824231491030076E-2</v>
      </c>
      <c r="Q948" s="183">
        <f>IFERROR(_xll.qlIndexFixing(ONIndex1Y,I948,TRUE,_xll.ohTrigger(RecalcTrigger,Trigger1Y)),NA())</f>
        <v>2.1183623872964574E-2</v>
      </c>
    </row>
    <row r="949" spans="2:17" x14ac:dyDescent="0.2">
      <c r="B949" s="39" t="s">
        <v>42</v>
      </c>
      <c r="D949" s="42">
        <f>_xll.qlCalendarAdvance(Calendar,$D948,B949,"f",FALSE)</f>
        <v>46098</v>
      </c>
      <c r="E949" s="177">
        <f>_xll.qlInterestRateIndexValueDate(IndexON,D949)</f>
        <v>46098</v>
      </c>
      <c r="F949" s="193">
        <f>IFERROR(_xll.qlIndexFixing(IndexON,D949,TRUE,_xll.ohTrigger(RecalcTrigger,TriggerON)),NA())</f>
        <v>1.9790081739037291E-2</v>
      </c>
      <c r="H949" s="42">
        <f>_xll.qlCalendarAdvance(Calendar,$H948,B949,"f",FALSE)</f>
        <v>46098</v>
      </c>
      <c r="I949" s="177">
        <f>_xll.qlInterestRateIndexValueDate(Index1M,$H949)</f>
        <v>46100</v>
      </c>
      <c r="J949" s="182">
        <f>IFERROR(_xll.qlIndexFixing(Index1M,$H949,TRUE,_xll.ohTrigger(RecalcTrigger,Trigger1M)),NA())</f>
        <v>1.9362500322406551E-2</v>
      </c>
      <c r="K949" s="44">
        <f>IFERROR(_xll.qlIndexFixing(Index3M,H949,TRUE,_xll.ohTrigger(RecalcTrigger,Trigger3M)),NA())</f>
        <v>2.0531898859417006E-2</v>
      </c>
      <c r="L949" s="44">
        <f>IFERROR(_xll.qlIndexFixing(Index6M,$H949,TRUE,_xll.ohTrigger(RecalcTrigger,Trigger6M)),NA())</f>
        <v>2.1169541959523228E-2</v>
      </c>
      <c r="M949" s="183">
        <f>IFERROR(_xll.qlIndexFixing(Index1Y,$H949,TRUE,_xll.ohTrigger(RecalcTrigger,Trigger1Y)),NA())</f>
        <v>2.181871681279008E-2</v>
      </c>
      <c r="N949" s="182">
        <f>IFERROR(_xll.qlIndexFixing(ONIndex1M,I949,TRUE,_xll.ohTrigger(RecalcTrigger,Trigger1M)),NA())</f>
        <v>1.9307229235376866E-2</v>
      </c>
      <c r="O949" s="44">
        <f>IFERROR(_xll.qlIndexFixing(ONIndex3M,I949,TRUE,_xll.ohTrigger(RecalcTrigger,Trigger3M)),NA())</f>
        <v>2.0364152238654398E-2</v>
      </c>
      <c r="P949" s="44">
        <f>IFERROR(_xll.qlIndexFixing(ONIndex6M,I949,TRUE,_xll.ohTrigger(RecalcTrigger,Trigger6M)),NA())</f>
        <v>2.0842150036397555E-2</v>
      </c>
      <c r="Q949" s="183">
        <f>IFERROR(_xll.qlIndexFixing(ONIndex1Y,I949,TRUE,_xll.ohTrigger(RecalcTrigger,Trigger1Y)),NA())</f>
        <v>2.120054494886503E-2</v>
      </c>
    </row>
    <row r="950" spans="2:17" x14ac:dyDescent="0.2">
      <c r="B950" s="39" t="s">
        <v>42</v>
      </c>
      <c r="D950" s="42">
        <f>_xll.qlCalendarAdvance(Calendar,$D949,B950,"f",FALSE)</f>
        <v>46105</v>
      </c>
      <c r="E950" s="177">
        <f>_xll.qlInterestRateIndexValueDate(IndexON,D950)</f>
        <v>46105</v>
      </c>
      <c r="F950" s="193">
        <f>IFERROR(_xll.qlIndexFixing(IndexON,D950,TRUE,_xll.ohTrigger(RecalcTrigger,TriggerON)),NA())</f>
        <v>1.9817432673194801E-2</v>
      </c>
      <c r="H950" s="42">
        <f>_xll.qlCalendarAdvance(Calendar,$H949,B950,"f",FALSE)</f>
        <v>46105</v>
      </c>
      <c r="I950" s="177">
        <f>_xll.qlInterestRateIndexValueDate(Index1M,$H950)</f>
        <v>46107</v>
      </c>
      <c r="J950" s="182">
        <f>IFERROR(_xll.qlIndexFixing(Index1M,$H950,TRUE,_xll.ohTrigger(RecalcTrigger,Trigger1M)),NA())</f>
        <v>1.9386253983764423E-2</v>
      </c>
      <c r="K950" s="44">
        <f>IFERROR(_xll.qlIndexFixing(Index3M,H950,TRUE,_xll.ohTrigger(RecalcTrigger,Trigger3M)),NA())</f>
        <v>2.0551062045157859E-2</v>
      </c>
      <c r="L950" s="44">
        <f>IFERROR(_xll.qlIndexFixing(Index6M,$H950,TRUE,_xll.ohTrigger(RecalcTrigger,Trigger6M)),NA())</f>
        <v>2.1186052244637352E-2</v>
      </c>
      <c r="M950" s="183">
        <f>IFERROR(_xll.qlIndexFixing(Index1Y,$H950,TRUE,_xll.ohTrigger(RecalcTrigger,Trigger1Y)),NA())</f>
        <v>2.183948587738237E-2</v>
      </c>
      <c r="N950" s="182">
        <f>IFERROR(_xll.qlIndexFixing(ONIndex1M,I950,TRUE,_xll.ohTrigger(RecalcTrigger,Trigger1M)),NA())</f>
        <v>1.9331181261419417E-2</v>
      </c>
      <c r="O950" s="44">
        <f>IFERROR(_xll.qlIndexFixing(ONIndex3M,I950,TRUE,_xll.ohTrigger(RecalcTrigger,Trigger3M)),NA())</f>
        <v>2.0383940141570633E-2</v>
      </c>
      <c r="P950" s="44">
        <f>IFERROR(_xll.qlIndexFixing(ONIndex6M,I950,TRUE,_xll.ohTrigger(RecalcTrigger,Trigger6M)),NA())</f>
        <v>2.0859951619325301E-2</v>
      </c>
      <c r="Q950" s="183">
        <f>IFERROR(_xll.qlIndexFixing(ONIndex1Y,I950,TRUE,_xll.ohTrigger(RecalcTrigger,Trigger1Y)),NA())</f>
        <v>2.1217355424116846E-2</v>
      </c>
    </row>
    <row r="951" spans="2:17" x14ac:dyDescent="0.2">
      <c r="B951" s="39" t="s">
        <v>42</v>
      </c>
      <c r="D951" s="42">
        <f>_xll.qlCalendarAdvance(Calendar,$D950,B951,"f",FALSE)</f>
        <v>46112</v>
      </c>
      <c r="E951" s="177">
        <f>_xll.qlInterestRateIndexValueDate(IndexON,D951)</f>
        <v>46112</v>
      </c>
      <c r="F951" s="193">
        <f>IFERROR(_xll.qlIndexFixing(IndexON,D951,TRUE,_xll.ohTrigger(RecalcTrigger,TriggerON)),NA())</f>
        <v>1.984395299649222E-2</v>
      </c>
      <c r="H951" s="42">
        <f>_xll.qlCalendarAdvance(Calendar,$H950,B951,"f",FALSE)</f>
        <v>46112</v>
      </c>
      <c r="I951" s="177">
        <f>_xll.qlInterestRateIndexValueDate(Index1M,$H951)</f>
        <v>46114</v>
      </c>
      <c r="J951" s="182">
        <f>IFERROR(_xll.qlIndexFixing(Index1M,$H951,TRUE,_xll.ohTrigger(RecalcTrigger,Trigger1M)),NA())</f>
        <v>1.9409862402794131E-2</v>
      </c>
      <c r="K951" s="44">
        <f>IFERROR(_xll.qlIndexFixing(Index3M,H951,TRUE,_xll.ohTrigger(RecalcTrigger,Trigger3M)),NA())</f>
        <v>2.0568179243634858E-2</v>
      </c>
      <c r="L951" s="44">
        <f>IFERROR(_xll.qlIndexFixing(Index6M,$H951,TRUE,_xll.ohTrigger(RecalcTrigger,Trigger6M)),NA())</f>
        <v>2.1197187127031988E-2</v>
      </c>
      <c r="M951" s="183">
        <f>IFERROR(_xll.qlIndexFixing(Index1Y,$H951,TRUE,_xll.ohTrigger(RecalcTrigger,Trigger1Y)),NA())</f>
        <v>2.1847285321177742E-2</v>
      </c>
      <c r="N951" s="182">
        <f>IFERROR(_xll.qlIndexFixing(ONIndex1M,I951,TRUE,_xll.ohTrigger(RecalcTrigger,Trigger1M)),NA())</f>
        <v>1.9361764232215251E-2</v>
      </c>
      <c r="O951" s="44">
        <f>IFERROR(_xll.qlIndexFixing(ONIndex3M,I951,TRUE,_xll.ohTrigger(RecalcTrigger,Trigger3M)),NA())</f>
        <v>2.0409202115363456E-2</v>
      </c>
      <c r="P951" s="44">
        <f>IFERROR(_xll.qlIndexFixing(ONIndex6M,I951,TRUE,_xll.ohTrigger(RecalcTrigger,Trigger6M)),NA())</f>
        <v>2.0882667640469421E-2</v>
      </c>
      <c r="Q951" s="183">
        <f>IFERROR(_xll.qlIndexFixing(ONIndex1Y,I951,TRUE,_xll.ohTrigger(RecalcTrigger,Trigger1Y)),NA())</f>
        <v>2.1238806492078766E-2</v>
      </c>
    </row>
    <row r="952" spans="2:17" x14ac:dyDescent="0.2">
      <c r="B952" s="39" t="s">
        <v>42</v>
      </c>
      <c r="D952" s="42">
        <f>_xll.qlCalendarAdvance(Calendar,$D951,B952,"f",FALSE)</f>
        <v>46119</v>
      </c>
      <c r="E952" s="177">
        <f>_xll.qlInterestRateIndexValueDate(IndexON,D952)</f>
        <v>46119</v>
      </c>
      <c r="F952" s="193">
        <f>IFERROR(_xll.qlIndexFixing(IndexON,D952,TRUE,_xll.ohTrigger(RecalcTrigger,TriggerON)),NA())</f>
        <v>1.9869637253053796E-2</v>
      </c>
      <c r="H952" s="42">
        <f>_xll.qlCalendarAdvance(Calendar,$H951,B952,"f",FALSE)</f>
        <v>46119</v>
      </c>
      <c r="I952" s="177">
        <f>_xll.qlInterestRateIndexValueDate(Index1M,$H952)</f>
        <v>46121</v>
      </c>
      <c r="J952" s="182">
        <f>IFERROR(_xll.qlIndexFixing(Index1M,$H952,TRUE,_xll.ohTrigger(RecalcTrigger,Trigger1M)),NA())</f>
        <v>1.9433325296257242E-2</v>
      </c>
      <c r="K952" s="44">
        <f>IFERROR(_xll.qlIndexFixing(Index3M,H952,TRUE,_xll.ohTrigger(RecalcTrigger,Trigger3M)),NA())</f>
        <v>2.0587105120449603E-2</v>
      </c>
      <c r="L952" s="44">
        <f>IFERROR(_xll.qlIndexFixing(Index6M,$H952,TRUE,_xll.ohTrigger(RecalcTrigger,Trigger6M)),NA())</f>
        <v>2.1213485701222813E-2</v>
      </c>
      <c r="M952" s="183">
        <f>IFERROR(_xll.qlIndexFixing(Index1Y,$H952,TRUE,_xll.ohTrigger(RecalcTrigger,Trigger1Y)),NA())</f>
        <v>2.1861403272268449E-2</v>
      </c>
      <c r="N952" s="182">
        <f>IFERROR(_xll.qlIndexFixing(ONIndex1M,I952,TRUE,_xll.ohTrigger(RecalcTrigger,Trigger1M)),NA())</f>
        <v>1.937865127573879E-2</v>
      </c>
      <c r="O952" s="44">
        <f>IFERROR(_xll.qlIndexFixing(ONIndex3M,I952,TRUE,_xll.ohTrigger(RecalcTrigger,Trigger3M)),NA())</f>
        <v>2.0423149265518248E-2</v>
      </c>
      <c r="P952" s="44">
        <f>IFERROR(_xll.qlIndexFixing(ONIndex6M,I952,TRUE,_xll.ohTrigger(RecalcTrigger,Trigger6M)),NA())</f>
        <v>2.0895204233033482E-2</v>
      </c>
      <c r="Q952" s="183">
        <f>IFERROR(_xll.qlIndexFixing(ONIndex1Y,I952,TRUE,_xll.ohTrigger(RecalcTrigger,Trigger1Y)),NA())</f>
        <v>2.1250644858286094E-2</v>
      </c>
    </row>
    <row r="953" spans="2:17" x14ac:dyDescent="0.2">
      <c r="B953" s="39" t="s">
        <v>42</v>
      </c>
      <c r="D953" s="42">
        <f>_xll.qlCalendarAdvance(Calendar,$D952,B953,"f",FALSE)</f>
        <v>46126</v>
      </c>
      <c r="E953" s="177">
        <f>_xll.qlInterestRateIndexValueDate(IndexON,D953)</f>
        <v>46126</v>
      </c>
      <c r="F953" s="193">
        <f>IFERROR(_xll.qlIndexFixing(IndexON,D953,TRUE,_xll.ohTrigger(RecalcTrigger,TriggerON)),NA())</f>
        <v>1.9894479987083713E-2</v>
      </c>
      <c r="H953" s="42">
        <f>_xll.qlCalendarAdvance(Calendar,$H952,B953,"f",FALSE)</f>
        <v>46126</v>
      </c>
      <c r="I953" s="177">
        <f>_xll.qlInterestRateIndexValueDate(Index1M,$H953)</f>
        <v>46128</v>
      </c>
      <c r="J953" s="182">
        <f>IFERROR(_xll.qlIndexFixing(Index1M,$H953,TRUE,_xll.ohTrigger(RecalcTrigger,Trigger1M)),NA())</f>
        <v>1.9456642380927813E-2</v>
      </c>
      <c r="K953" s="44">
        <f>IFERROR(_xll.qlIndexFixing(Index3M,H953,TRUE,_xll.ohTrigger(RecalcTrigger,Trigger3M)),NA())</f>
        <v>2.0605908583882063E-2</v>
      </c>
      <c r="L953" s="44">
        <f>IFERROR(_xll.qlIndexFixing(Index6M,$H953,TRUE,_xll.ohTrigger(RecalcTrigger,Trigger6M)),NA())</f>
        <v>2.1229667498240786E-2</v>
      </c>
      <c r="M953" s="183">
        <f>IFERROR(_xll.qlIndexFixing(Index1Y,$H953,TRUE,_xll.ohTrigger(RecalcTrigger,Trigger1Y)),NA())</f>
        <v>2.1875410445584696E-2</v>
      </c>
      <c r="N953" s="182">
        <f>IFERROR(_xll.qlIndexFixing(ONIndex1M,I953,TRUE,_xll.ohTrigger(RecalcTrigger,Trigger1M)),NA())</f>
        <v>1.9402168700226596E-2</v>
      </c>
      <c r="O953" s="44">
        <f>IFERROR(_xll.qlIndexFixing(ONIndex3M,I953,TRUE,_xll.ohTrigger(RecalcTrigger,Trigger3M)),NA())</f>
        <v>2.0442570580234687E-2</v>
      </c>
      <c r="P953" s="44">
        <f>IFERROR(_xll.qlIndexFixing(ONIndex6M,I953,TRUE,_xll.ohTrigger(RecalcTrigger,Trigger6M)),NA())</f>
        <v>2.0912655431759575E-2</v>
      </c>
      <c r="Q953" s="183">
        <f>IFERROR(_xll.qlIndexFixing(ONIndex1Y,I953,TRUE,_xll.ohTrigger(RecalcTrigger,Trigger1Y)),NA())</f>
        <v>2.1267123959809453E-2</v>
      </c>
    </row>
    <row r="954" spans="2:17" x14ac:dyDescent="0.2">
      <c r="B954" s="39" t="s">
        <v>42</v>
      </c>
      <c r="D954" s="42">
        <f>_xll.qlCalendarAdvance(Calendar,$D953,B954,"f",FALSE)</f>
        <v>46133</v>
      </c>
      <c r="E954" s="177">
        <f>_xll.qlInterestRateIndexValueDate(IndexON,D954)</f>
        <v>46133</v>
      </c>
      <c r="F954" s="193">
        <f>IFERROR(_xll.qlIndexFixing(IndexON,D954,TRUE,_xll.ohTrigger(RecalcTrigger,TriggerON)),NA())</f>
        <v>1.9918475742546349E-2</v>
      </c>
      <c r="H954" s="42">
        <f>_xll.qlCalendarAdvance(Calendar,$H953,B954,"f",FALSE)</f>
        <v>46133</v>
      </c>
      <c r="I954" s="177">
        <f>_xll.qlInterestRateIndexValueDate(Index1M,$H954)</f>
        <v>46135</v>
      </c>
      <c r="J954" s="182">
        <f>IFERROR(_xll.qlIndexFixing(Index1M,$H954,TRUE,_xll.ohTrigger(RecalcTrigger,Trigger1M)),NA())</f>
        <v>1.9479813373579902E-2</v>
      </c>
      <c r="K954" s="44">
        <f>IFERROR(_xll.qlIndexFixing(Index3M,H954,TRUE,_xll.ohTrigger(RecalcTrigger,Trigger3M)),NA())</f>
        <v>2.0624589679339427E-2</v>
      </c>
      <c r="L954" s="44">
        <f>IFERROR(_xll.qlIndexFixing(Index6M,$H954,TRUE,_xll.ohTrigger(RecalcTrigger,Trigger6M)),NA())</f>
        <v>2.1245732600008137E-2</v>
      </c>
      <c r="M954" s="183">
        <f>IFERROR(_xll.qlIndexFixing(Index1Y,$H954,TRUE,_xll.ohTrigger(RecalcTrigger,Trigger1Y)),NA())</f>
        <v>2.1889306909398446E-2</v>
      </c>
      <c r="N954" s="182">
        <f>IFERROR(_xll.qlIndexFixing(ONIndex1M,I954,TRUE,_xll.ohTrigger(RecalcTrigger,Trigger1M)),NA())</f>
        <v>1.9425540693847054E-2</v>
      </c>
      <c r="O954" s="44">
        <f>IFERROR(_xll.qlIndexFixing(ONIndex3M,I954,TRUE,_xll.ohTrigger(RecalcTrigger,Trigger3M)),NA())</f>
        <v>2.0461869792463006E-2</v>
      </c>
      <c r="P954" s="44">
        <f>IFERROR(_xll.qlIndexFixing(ONIndex6M,I954,TRUE,_xll.ohTrigger(RecalcTrigger,Trigger6M)),NA())</f>
        <v>2.0929990003377696E-2</v>
      </c>
      <c r="Q954" s="183">
        <f>IFERROR(_xll.qlIndexFixing(ONIndex1Y,I954,TRUE,_xll.ohTrigger(RecalcTrigger,Trigger1Y)),NA())</f>
        <v>2.1283492745975963E-2</v>
      </c>
    </row>
    <row r="955" spans="2:17" x14ac:dyDescent="0.2">
      <c r="B955" s="39" t="s">
        <v>42</v>
      </c>
      <c r="D955" s="42">
        <f>_xll.qlCalendarAdvance(Calendar,$D954,B955,"f",FALSE)</f>
        <v>46140</v>
      </c>
      <c r="E955" s="177">
        <f>_xll.qlInterestRateIndexValueDate(IndexON,D955)</f>
        <v>46140</v>
      </c>
      <c r="F955" s="193">
        <f>IFERROR(_xll.qlIndexFixing(IndexON,D955,TRUE,_xll.ohTrigger(RecalcTrigger,TriggerON)),NA())</f>
        <v>1.9941619063645888E-2</v>
      </c>
      <c r="H955" s="42">
        <f>_xll.qlCalendarAdvance(Calendar,$H954,B955,"f",FALSE)</f>
        <v>46140</v>
      </c>
      <c r="I955" s="177">
        <f>_xll.qlInterestRateIndexValueDate(Index1M,$H955)</f>
        <v>46142</v>
      </c>
      <c r="J955" s="182">
        <f>IFERROR(_xll.qlIndexFixing(Index1M,$H955,TRUE,_xll.ohTrigger(RecalcTrigger,Trigger1M)),NA())</f>
        <v>1.9496356260556989E-2</v>
      </c>
      <c r="K955" s="44">
        <f>IFERROR(_xll.qlIndexFixing(Index3M,H955,TRUE,_xll.ohTrigger(RecalcTrigger,Trigger3M)),NA())</f>
        <v>2.0645041278140527E-2</v>
      </c>
      <c r="L955" s="44">
        <f>IFERROR(_xll.qlIndexFixing(Index6M,$H955,TRUE,_xll.ohTrigger(RecalcTrigger,Trigger6M)),NA())</f>
        <v>2.126168108847112E-2</v>
      </c>
      <c r="M955" s="183">
        <f>IFERROR(_xll.qlIndexFixing(Index1Y,$H955,TRUE,_xll.ohTrigger(RecalcTrigger,Trigger1Y)),NA())</f>
        <v>2.19030927320213E-2</v>
      </c>
      <c r="N955" s="182">
        <f>IFERROR(_xll.qlIndexFixing(ONIndex1M,I955,TRUE,_xll.ohTrigger(RecalcTrigger,Trigger1M)),NA())</f>
        <v>1.94520731032366E-2</v>
      </c>
      <c r="O955" s="44">
        <f>IFERROR(_xll.qlIndexFixing(ONIndex3M,I955,TRUE,_xll.ohTrigger(RecalcTrigger,Trigger3M)),NA())</f>
        <v>2.0483776582125302E-2</v>
      </c>
      <c r="P955" s="44">
        <f>IFERROR(_xll.qlIndexFixing(ONIndex6M,I955,TRUE,_xll.ohTrigger(RecalcTrigger,Trigger6M)),NA())</f>
        <v>2.0949658241375957E-2</v>
      </c>
      <c r="Q955" s="183">
        <f>IFERROR(_xll.qlIndexFixing(ONIndex1Y,I955,TRUE,_xll.ohTrigger(RecalcTrigger,Trigger1Y)),NA())</f>
        <v>2.1302064941597365E-2</v>
      </c>
    </row>
    <row r="956" spans="2:17" x14ac:dyDescent="0.2">
      <c r="B956" s="39" t="s">
        <v>42</v>
      </c>
      <c r="D956" s="42">
        <f>_xll.qlCalendarAdvance(Calendar,$D955,B956,"f",FALSE)</f>
        <v>46147</v>
      </c>
      <c r="E956" s="177">
        <f>_xll.qlInterestRateIndexValueDate(IndexON,D956)</f>
        <v>46147</v>
      </c>
      <c r="F956" s="193">
        <f>IFERROR(_xll.qlIndexFixing(IndexON,D956,TRUE,_xll.ohTrigger(RecalcTrigger,TriggerON)),NA())</f>
        <v>1.9963904494586515E-2</v>
      </c>
      <c r="H956" s="42">
        <f>_xll.qlCalendarAdvance(Calendar,$H955,B956,"f",FALSE)</f>
        <v>46147</v>
      </c>
      <c r="I956" s="177">
        <f>_xll.qlInterestRateIndexValueDate(Index1M,$H956)</f>
        <v>46149</v>
      </c>
      <c r="J956" s="182">
        <f>IFERROR(_xll.qlIndexFixing(Index1M,$H956,TRUE,_xll.ohTrigger(RecalcTrigger,Trigger1M)),NA())</f>
        <v>1.9525715949934852E-2</v>
      </c>
      <c r="K956" s="44">
        <f>IFERROR(_xll.qlIndexFixing(Index3M,H956,TRUE,_xll.ohTrigger(RecalcTrigger,Trigger3M)),NA())</f>
        <v>2.066347010332293E-2</v>
      </c>
      <c r="L956" s="44">
        <f>IFERROR(_xll.qlIndexFixing(Index6M,$H956,TRUE,_xll.ohTrigger(RecalcTrigger,Trigger6M)),NA())</f>
        <v>2.1282661045140018E-2</v>
      </c>
      <c r="M956" s="183">
        <f>IFERROR(_xll.qlIndexFixing(Index1Y,$H956,TRUE,_xll.ohTrigger(RecalcTrigger,Trigger1Y)),NA())</f>
        <v>2.1916767981806477E-2</v>
      </c>
      <c r="N956" s="182">
        <f>IFERROR(_xll.qlIndexFixing(ONIndex1M,I956,TRUE,_xll.ohTrigger(RecalcTrigger,Trigger1M)),NA())</f>
        <v>1.9471847260508213E-2</v>
      </c>
      <c r="O956" s="44">
        <f>IFERROR(_xll.qlIndexFixing(ONIndex3M,I956,TRUE,_xll.ohTrigger(RecalcTrigger,Trigger3M)),NA())</f>
        <v>2.0500102097544826E-2</v>
      </c>
      <c r="P956" s="44">
        <f>IFERROR(_xll.qlIndexFixing(ONIndex6M,I956,TRUE,_xll.ohTrigger(RecalcTrigger,Trigger6M)),NA())</f>
        <v>2.0964309600941533E-2</v>
      </c>
      <c r="Q956" s="183">
        <f>IFERROR(_xll.qlIndexFixing(ONIndex1Y,I956,TRUE,_xll.ohTrigger(RecalcTrigger,Trigger1Y)),NA())</f>
        <v>2.1315899657450288E-2</v>
      </c>
    </row>
    <row r="957" spans="2:17" x14ac:dyDescent="0.2">
      <c r="B957" s="39" t="s">
        <v>42</v>
      </c>
      <c r="D957" s="42">
        <f>_xll.qlCalendarAdvance(Calendar,$D956,B957,"f",FALSE)</f>
        <v>46154</v>
      </c>
      <c r="E957" s="177">
        <f>_xll.qlInterestRateIndexValueDate(IndexON,D957)</f>
        <v>46154</v>
      </c>
      <c r="F957" s="193">
        <f>IFERROR(_xll.qlIndexFixing(IndexON,D957,TRUE,_xll.ohTrigger(RecalcTrigger,TriggerON)),NA())</f>
        <v>1.9985326579492479E-2</v>
      </c>
      <c r="H957" s="42">
        <f>_xll.qlCalendarAdvance(Calendar,$H956,B957,"f",FALSE)</f>
        <v>46154</v>
      </c>
      <c r="I957" s="177">
        <f>_xll.qlInterestRateIndexValueDate(Index1M,$H957)</f>
        <v>46156</v>
      </c>
      <c r="J957" s="182">
        <f>IFERROR(_xll.qlIndexFixing(Index1M,$H957,TRUE,_xll.ohTrigger(RecalcTrigger,Trigger1M)),NA())</f>
        <v>1.9548446967200817E-2</v>
      </c>
      <c r="K957" s="44">
        <f>IFERROR(_xll.qlIndexFixing(Index3M,H957,TRUE,_xll.ohTrigger(RecalcTrigger,Trigger3M)),NA())</f>
        <v>2.0681776694000207E-2</v>
      </c>
      <c r="L957" s="44">
        <f>IFERROR(_xll.qlIndexFixing(Index6M,$H957,TRUE,_xll.ohTrigger(RecalcTrigger,Trigger6M)),NA())</f>
        <v>2.129835445799871E-2</v>
      </c>
      <c r="M957" s="183">
        <f>IFERROR(_xll.qlIndexFixing(Index1Y,$H957,TRUE,_xll.ohTrigger(RecalcTrigger,Trigger1Y)),NA())</f>
        <v>2.1930332727146604E-2</v>
      </c>
      <c r="N957" s="182">
        <f>IFERROR(_xll.qlIndexFixing(ONIndex1M,I957,TRUE,_xll.ohTrigger(RecalcTrigger,Trigger1M)),NA())</f>
        <v>1.9494781269999706E-2</v>
      </c>
      <c r="O957" s="44">
        <f>IFERROR(_xll.qlIndexFixing(ONIndex3M,I957,TRUE,_xll.ohTrigger(RecalcTrigger,Trigger3M)),NA())</f>
        <v>2.0519035284003451E-2</v>
      </c>
      <c r="P957" s="44">
        <f>IFERROR(_xll.qlIndexFixing(ONIndex6M,I957,TRUE,_xll.ohTrigger(RecalcTrigger,Trigger6M)),NA())</f>
        <v>2.0981294794673033E-2</v>
      </c>
      <c r="Q957" s="183">
        <f>IFERROR(_xll.qlIndexFixing(ONIndex1Y,I957,TRUE,_xll.ohTrigger(RecalcTrigger,Trigger1Y)),NA())</f>
        <v>2.1331937925364031E-2</v>
      </c>
    </row>
    <row r="958" spans="2:17" x14ac:dyDescent="0.2">
      <c r="B958" s="39" t="s">
        <v>42</v>
      </c>
      <c r="D958" s="42">
        <f>_xll.qlCalendarAdvance(Calendar,$D957,B958,"f",FALSE)</f>
        <v>46161</v>
      </c>
      <c r="E958" s="177">
        <f>_xll.qlInterestRateIndexValueDate(IndexON,D958)</f>
        <v>46161</v>
      </c>
      <c r="F958" s="193">
        <f>IFERROR(_xll.qlIndexFixing(IndexON,D958,TRUE,_xll.ohTrigger(RecalcTrigger,TriggerON)),NA())</f>
        <v>2.0005879862408094E-2</v>
      </c>
      <c r="H958" s="42">
        <f>_xll.qlCalendarAdvance(Calendar,$H957,B958,"f",FALSE)</f>
        <v>46161</v>
      </c>
      <c r="I958" s="177">
        <f>_xll.qlInterestRateIndexValueDate(Index1M,$H958)</f>
        <v>46163</v>
      </c>
      <c r="J958" s="182">
        <f>IFERROR(_xll.qlIndexFixing(Index1M,$H958,TRUE,_xll.ohTrigger(RecalcTrigger,Trigger1M)),NA())</f>
        <v>1.9571030759577002E-2</v>
      </c>
      <c r="K958" s="44">
        <f>IFERROR(_xll.qlIndexFixing(Index3M,H958,TRUE,_xll.ohTrigger(RecalcTrigger,Trigger3M)),NA())</f>
        <v>2.069996109561166E-2</v>
      </c>
      <c r="L958" s="44">
        <f>IFERROR(_xll.qlIndexFixing(Index6M,$H958,TRUE,_xll.ohTrigger(RecalcTrigger,Trigger6M)),NA())</f>
        <v>2.1313931502593132E-2</v>
      </c>
      <c r="M958" s="183">
        <f>IFERROR(_xll.qlIndexFixing(Index1Y,$H958,TRUE,_xll.ohTrigger(RecalcTrigger,Trigger1Y)),NA())</f>
        <v>2.1943787036474836E-2</v>
      </c>
      <c r="N958" s="182">
        <f>IFERROR(_xll.qlIndexFixing(ONIndex1M,I958,TRUE,_xll.ohTrigger(RecalcTrigger,Trigger1M)),NA())</f>
        <v>1.9517568720885947E-2</v>
      </c>
      <c r="O958" s="44">
        <f>IFERROR(_xll.qlIndexFixing(ONIndex3M,I958,TRUE,_xll.ohTrigger(RecalcTrigger,Trigger3M)),NA())</f>
        <v>2.0537846555663819E-2</v>
      </c>
      <c r="P958" s="44">
        <f>IFERROR(_xll.qlIndexFixing(ONIndex6M,I958,TRUE,_xll.ohTrigger(RecalcTrigger,Trigger6M)),NA())</f>
        <v>2.0998163696868133E-2</v>
      </c>
      <c r="Q958" s="183">
        <f>IFERROR(_xll.qlIndexFixing(ONIndex1Y,I958,TRUE,_xll.ohTrigger(RecalcTrigger,Trigger1Y)),NA())</f>
        <v>2.1347866163132778E-2</v>
      </c>
    </row>
    <row r="959" spans="2:17" x14ac:dyDescent="0.2">
      <c r="B959" s="39" t="s">
        <v>42</v>
      </c>
      <c r="D959" s="42">
        <f>_xll.qlCalendarAdvance(Calendar,$D958,B959,"f",FALSE)</f>
        <v>46168</v>
      </c>
      <c r="E959" s="177">
        <f>_xll.qlInterestRateIndexValueDate(IndexON,D959)</f>
        <v>46168</v>
      </c>
      <c r="F959" s="193">
        <f>IFERROR(_xll.qlIndexFixing(IndexON,D959,TRUE,_xll.ohTrigger(RecalcTrigger,TriggerON)),NA())</f>
        <v>2.0025558887617478E-2</v>
      </c>
      <c r="H959" s="42">
        <f>_xll.qlCalendarAdvance(Calendar,$H958,B959,"f",FALSE)</f>
        <v>46168</v>
      </c>
      <c r="I959" s="177">
        <f>_xll.qlInterestRateIndexValueDate(Index1M,$H959)</f>
        <v>46170</v>
      </c>
      <c r="J959" s="182">
        <f>IFERROR(_xll.qlIndexFixing(Index1M,$H959,TRUE,_xll.ohTrigger(RecalcTrigger,Trigger1M)),NA())</f>
        <v>1.9593467043854951E-2</v>
      </c>
      <c r="K959" s="44">
        <f>IFERROR(_xll.qlIndexFixing(Index3M,H959,TRUE,_xll.ohTrigger(RecalcTrigger,Trigger3M)),NA())</f>
        <v>2.0718023353609633E-2</v>
      </c>
      <c r="L959" s="44">
        <f>IFERROR(_xll.qlIndexFixing(Index6M,$H959,TRUE,_xll.ohTrigger(RecalcTrigger,Trigger6M)),NA())</f>
        <v>2.1329392260937677E-2</v>
      </c>
      <c r="M959" s="183">
        <f>IFERROR(_xll.qlIndexFixing(Index1Y,$H959,TRUE,_xll.ohTrigger(RecalcTrigger,Trigger1Y)),NA())</f>
        <v>2.1957130978264398E-2</v>
      </c>
      <c r="N959" s="182">
        <f>IFERROR(_xll.qlIndexFixing(ONIndex1M,I959,TRUE,_xll.ohTrigger(RecalcTrigger,Trigger1M)),NA())</f>
        <v>1.9540209331552205E-2</v>
      </c>
      <c r="O959" s="44">
        <f>IFERROR(_xll.qlIndexFixing(ONIndex3M,I959,TRUE,_xll.ohTrigger(RecalcTrigger,Trigger3M)),NA())</f>
        <v>2.0556535959448397E-2</v>
      </c>
      <c r="P959" s="44">
        <f>IFERROR(_xll.qlIndexFixing(ONIndex6M,I959,TRUE,_xll.ohTrigger(RecalcTrigger,Trigger6M)),NA())</f>
        <v>2.1014916391219884E-2</v>
      </c>
      <c r="Q959" s="183">
        <f>IFERROR(_xll.qlIndexFixing(ONIndex1Y,I959,TRUE,_xll.ohTrigger(RecalcTrigger,Trigger1Y)),NA())</f>
        <v>2.136368444213943E-2</v>
      </c>
    </row>
    <row r="960" spans="2:17" x14ac:dyDescent="0.2">
      <c r="B960" s="39" t="s">
        <v>42</v>
      </c>
      <c r="D960" s="42">
        <f>_xll.qlCalendarAdvance(Calendar,$D959,B960,"f",FALSE)</f>
        <v>46175</v>
      </c>
      <c r="E960" s="177">
        <f>_xll.qlInterestRateIndexValueDate(IndexON,D960)</f>
        <v>46175</v>
      </c>
      <c r="F960" s="193">
        <f>IFERROR(_xll.qlIndexFixing(IndexON,D960,TRUE,_xll.ohTrigger(RecalcTrigger,TriggerON)),NA())</f>
        <v>2.0044358199324819E-2</v>
      </c>
      <c r="H960" s="42">
        <f>_xll.qlCalendarAdvance(Calendar,$H959,B960,"f",FALSE)</f>
        <v>46175</v>
      </c>
      <c r="I960" s="177">
        <f>_xll.qlInterestRateIndexValueDate(Index1M,$H960)</f>
        <v>46177</v>
      </c>
      <c r="J960" s="182">
        <f>IFERROR(_xll.qlIndexFixing(Index1M,$H960,TRUE,_xll.ohTrigger(RecalcTrigger,Trigger1M)),NA())</f>
        <v>1.9615755536823709E-2</v>
      </c>
      <c r="K960" s="44">
        <f>IFERROR(_xll.qlIndexFixing(Index3M,H960,TRUE,_xll.ohTrigger(RecalcTrigger,Trigger3M)),NA())</f>
        <v>2.0735963513456881E-2</v>
      </c>
      <c r="L960" s="44">
        <f>IFERROR(_xll.qlIndexFixing(Index6M,$H960,TRUE,_xll.ohTrigger(RecalcTrigger,Trigger6M)),NA())</f>
        <v>2.1339677200982215E-2</v>
      </c>
      <c r="M960" s="183">
        <f>IFERROR(_xll.qlIndexFixing(Index1Y,$H960,TRUE,_xll.ohTrigger(RecalcTrigger,Trigger1Y)),NA())</f>
        <v>2.1970364621029033E-2</v>
      </c>
      <c r="N960" s="182">
        <f>IFERROR(_xll.qlIndexFixing(ONIndex1M,I960,TRUE,_xll.ohTrigger(RecalcTrigger,Trigger1M)),NA())</f>
        <v>1.9562702819984068E-2</v>
      </c>
      <c r="O960" s="44">
        <f>IFERROR(_xll.qlIndexFixing(ONIndex3M,I960,TRUE,_xll.ohTrigger(RecalcTrigger,Trigger3M)),NA())</f>
        <v>2.0575103542039841E-2</v>
      </c>
      <c r="P960" s="44">
        <f>IFERROR(_xll.qlIndexFixing(ONIndex6M,I960,TRUE,_xll.ohTrigger(RecalcTrigger,Trigger6M)),NA())</f>
        <v>2.1031552961821021E-2</v>
      </c>
      <c r="Q960" s="183">
        <f>IFERROR(_xll.qlIndexFixing(ONIndex1Y,I960,TRUE,_xll.ohTrigger(RecalcTrigger,Trigger1Y)),NA())</f>
        <v>2.1379392833527078E-2</v>
      </c>
    </row>
    <row r="961" spans="2:17" x14ac:dyDescent="0.2">
      <c r="B961" s="39" t="s">
        <v>42</v>
      </c>
      <c r="D961" s="42">
        <f>_xll.qlCalendarAdvance(Calendar,$D960,B961,"f",FALSE)</f>
        <v>46182</v>
      </c>
      <c r="E961" s="177">
        <f>_xll.qlInterestRateIndexValueDate(IndexON,D961)</f>
        <v>46182</v>
      </c>
      <c r="F961" s="193">
        <f>IFERROR(_xll.qlIndexFixing(IndexON,D961,TRUE,_xll.ohTrigger(RecalcTrigger,TriggerON)),NA())</f>
        <v>2.0062272341494491E-2</v>
      </c>
      <c r="H961" s="42">
        <f>_xll.qlCalendarAdvance(Calendar,$H960,B961,"f",FALSE)</f>
        <v>46182</v>
      </c>
      <c r="I961" s="177">
        <f>_xll.qlInterestRateIndexValueDate(Index1M,$H961)</f>
        <v>46184</v>
      </c>
      <c r="J961" s="182">
        <f>IFERROR(_xll.qlIndexFixing(Index1M,$H961,TRUE,_xll.ohTrigger(RecalcTrigger,Trigger1M)),NA())</f>
        <v>1.9637895955284812E-2</v>
      </c>
      <c r="K961" s="44">
        <f>IFERROR(_xll.qlIndexFixing(Index3M,H961,TRUE,_xll.ohTrigger(RecalcTrigger,Trigger3M)),NA())</f>
        <v>2.0753781620630078E-2</v>
      </c>
      <c r="L961" s="44">
        <f>IFERROR(_xll.qlIndexFixing(Index6M,$H961,TRUE,_xll.ohTrigger(RecalcTrigger,Trigger6M)),NA())</f>
        <v>2.1354927731796799E-2</v>
      </c>
      <c r="M961" s="183">
        <f>IFERROR(_xll.qlIndexFixing(Index1Y,$H961,TRUE,_xll.ohTrigger(RecalcTrigger,Trigger1Y)),NA())</f>
        <v>2.1983488033322122E-2</v>
      </c>
      <c r="N961" s="182">
        <f>IFERROR(_xll.qlIndexFixing(ONIndex1M,I961,TRUE,_xll.ohTrigger(RecalcTrigger,Trigger1M)),NA())</f>
        <v>1.9585048904326996E-2</v>
      </c>
      <c r="O961" s="44">
        <f>IFERROR(_xll.qlIndexFixing(ONIndex3M,I961,TRUE,_xll.ohTrigger(RecalcTrigger,Trigger3M)),NA())</f>
        <v>2.0593549350600426E-2</v>
      </c>
      <c r="P961" s="44">
        <f>IFERROR(_xll.qlIndexFixing(ONIndex6M,I961,TRUE,_xll.ohTrigger(RecalcTrigger,Trigger6M)),NA())</f>
        <v>2.1048073492364594E-2</v>
      </c>
      <c r="Q961" s="183">
        <f>IFERROR(_xll.qlIndexFixing(ONIndex1Y,I961,TRUE,_xll.ohTrigger(RecalcTrigger,Trigger1Y)),NA())</f>
        <v>2.1394991408678621E-2</v>
      </c>
    </row>
    <row r="962" spans="2:17" x14ac:dyDescent="0.2">
      <c r="B962" s="39" t="s">
        <v>42</v>
      </c>
      <c r="D962" s="42">
        <f>_xll.qlCalendarAdvance(Calendar,$D961,B962,"f",FALSE)</f>
        <v>46189</v>
      </c>
      <c r="E962" s="177">
        <f>_xll.qlInterestRateIndexValueDate(IndexON,D962)</f>
        <v>46189</v>
      </c>
      <c r="F962" s="193">
        <f>IFERROR(_xll.qlIndexFixing(IndexON,D962,TRUE,_xll.ohTrigger(RecalcTrigger,TriggerON)),NA())</f>
        <v>2.0079295858490553E-2</v>
      </c>
      <c r="H962" s="42">
        <f>_xll.qlCalendarAdvance(Calendar,$H961,B962,"f",FALSE)</f>
        <v>46189</v>
      </c>
      <c r="I962" s="177">
        <f>_xll.qlInterestRateIndexValueDate(Index1M,$H962)</f>
        <v>46191</v>
      </c>
      <c r="J962" s="182">
        <f>IFERROR(_xll.qlIndexFixing(Index1M,$H962,TRUE,_xll.ohTrigger(RecalcTrigger,Trigger1M)),NA())</f>
        <v>1.9659888016039795E-2</v>
      </c>
      <c r="K962" s="44">
        <f>IFERROR(_xll.qlIndexFixing(Index3M,H962,TRUE,_xll.ohTrigger(RecalcTrigger,Trigger3M)),NA())</f>
        <v>2.0771477720618048E-2</v>
      </c>
      <c r="L962" s="44">
        <f>IFERROR(_xll.qlIndexFixing(Index6M,$H962,TRUE,_xll.ohTrigger(RecalcTrigger,Trigger6M)),NA())</f>
        <v>2.1370062223581197E-2</v>
      </c>
      <c r="M962" s="183">
        <f>IFERROR(_xll.qlIndexFixing(Index1Y,$H962,TRUE,_xll.ohTrigger(RecalcTrigger,Trigger1Y)),NA())</f>
        <v>2.1996501283737344E-2</v>
      </c>
      <c r="N962" s="182">
        <f>IFERROR(_xll.qlIndexFixing(ONIndex1M,I962,TRUE,_xll.ohTrigger(RecalcTrigger,Trigger1M)),NA())</f>
        <v>1.9607247302646513E-2</v>
      </c>
      <c r="O962" s="44">
        <f>IFERROR(_xll.qlIndexFixing(ONIndex3M,I962,TRUE,_xll.ohTrigger(RecalcTrigger,Trigger3M)),NA())</f>
        <v>2.0611873431732874E-2</v>
      </c>
      <c r="P962" s="44">
        <f>IFERROR(_xll.qlIndexFixing(ONIndex6M,I962,TRUE,_xll.ohTrigger(RecalcTrigger,Trigger6M)),NA())</f>
        <v>2.1064478066703529E-2</v>
      </c>
      <c r="Q962" s="183">
        <f>IFERROR(_xll.qlIndexFixing(ONIndex1Y,I962,TRUE,_xll.ohTrigger(RecalcTrigger,Trigger1Y)),NA())</f>
        <v>2.1410480238976959E-2</v>
      </c>
    </row>
    <row r="963" spans="2:17" x14ac:dyDescent="0.2">
      <c r="B963" s="39" t="s">
        <v>42</v>
      </c>
      <c r="D963" s="42">
        <f>_xll.qlCalendarAdvance(Calendar,$D962,B963,"f",FALSE)</f>
        <v>46196</v>
      </c>
      <c r="E963" s="177">
        <f>_xll.qlInterestRateIndexValueDate(IndexON,D963)</f>
        <v>46196</v>
      </c>
      <c r="F963" s="193">
        <f>IFERROR(_xll.qlIndexFixing(IndexON,D963,TRUE,_xll.ohTrigger(RecalcTrigger,TriggerON)),NA())</f>
        <v>2.009542329451719E-2</v>
      </c>
      <c r="H963" s="42">
        <f>_xll.qlCalendarAdvance(Calendar,$H962,B963,"f",FALSE)</f>
        <v>46196</v>
      </c>
      <c r="I963" s="177">
        <f>_xll.qlInterestRateIndexValueDate(Index1M,$H963)</f>
        <v>46198</v>
      </c>
      <c r="J963" s="182">
        <f>IFERROR(_xll.qlIndexFixing(Index1M,$H963,TRUE,_xll.ohTrigger(RecalcTrigger,Trigger1M)),NA())</f>
        <v>1.9681731435892691E-2</v>
      </c>
      <c r="K963" s="44">
        <f>IFERROR(_xll.qlIndexFixing(Index3M,H963,TRUE,_xll.ohTrigger(RecalcTrigger,Trigger3M)),NA())</f>
        <v>2.0789051858919185E-2</v>
      </c>
      <c r="L963" s="44">
        <f>IFERROR(_xll.qlIndexFixing(Index6M,$H963,TRUE,_xll.ohTrigger(RecalcTrigger,Trigger6M)),NA())</f>
        <v>2.1390074072904781E-2</v>
      </c>
      <c r="M963" s="183">
        <f>IFERROR(_xll.qlIndexFixing(Index1Y,$H963,TRUE,_xll.ohTrigger(RecalcTrigger,Trigger1Y)),NA())</f>
        <v>2.20094044409078E-2</v>
      </c>
      <c r="N963" s="182">
        <f>IFERROR(_xll.qlIndexFixing(ONIndex1M,I963,TRUE,_xll.ohTrigger(RecalcTrigger,Trigger1M)),NA())</f>
        <v>1.9629297733168016E-2</v>
      </c>
      <c r="O963" s="44">
        <f>IFERROR(_xll.qlIndexFixing(ONIndex3M,I963,TRUE,_xll.ohTrigger(RecalcTrigger,Trigger3M)),NA())</f>
        <v>2.0630075832439587E-2</v>
      </c>
      <c r="P963" s="44">
        <f>IFERROR(_xll.qlIndexFixing(ONIndex6M,I963,TRUE,_xll.ohTrigger(RecalcTrigger,Trigger6M)),NA())</f>
        <v>2.1080766768850623E-2</v>
      </c>
      <c r="Q963" s="183">
        <f>IFERROR(_xll.qlIndexFixing(ONIndex1Y,I963,TRUE,_xll.ohTrigger(RecalcTrigger,Trigger1Y)),NA())</f>
        <v>2.1425859395565183E-2</v>
      </c>
    </row>
    <row r="964" spans="2:17" x14ac:dyDescent="0.2">
      <c r="B964" s="39" t="s">
        <v>42</v>
      </c>
      <c r="D964" s="42">
        <f>_xll.qlCalendarAdvance(Calendar,$D963,B964,"f",FALSE)</f>
        <v>46203</v>
      </c>
      <c r="E964" s="177">
        <f>_xll.qlInterestRateIndexValueDate(IndexON,D964)</f>
        <v>46203</v>
      </c>
      <c r="F964" s="193">
        <f>IFERROR(_xll.qlIndexFixing(IndexON,D964,TRUE,_xll.ohTrigger(RecalcTrigger,TriggerON)),NA())</f>
        <v>2.0110649193538777E-2</v>
      </c>
      <c r="H964" s="42">
        <f>_xll.qlCalendarAdvance(Calendar,$H963,B964,"f",FALSE)</f>
        <v>46203</v>
      </c>
      <c r="I964" s="177">
        <f>_xll.qlInterestRateIndexValueDate(Index1M,$H964)</f>
        <v>46205</v>
      </c>
      <c r="J964" s="182">
        <f>IFERROR(_xll.qlIndexFixing(Index1M,$H964,TRUE,_xll.ohTrigger(RecalcTrigger,Trigger1M)),NA())</f>
        <v>1.9703425931655028E-2</v>
      </c>
      <c r="K964" s="44">
        <f>IFERROR(_xll.qlIndexFixing(Index3M,H964,TRUE,_xll.ohTrigger(RecalcTrigger,Trigger3M)),NA())</f>
        <v>2.0806504081047509E-2</v>
      </c>
      <c r="L964" s="44">
        <f>IFERROR(_xll.qlIndexFixing(Index6M,$H964,TRUE,_xll.ohTrigger(RecalcTrigger,Trigger6M)),NA())</f>
        <v>2.140495463102168E-2</v>
      </c>
      <c r="M964" s="183">
        <f>IFERROR(_xll.qlIndexFixing(Index1Y,$H964,TRUE,_xll.ohTrigger(RecalcTrigger,Trigger1Y)),NA())</f>
        <v>2.2022197573507103E-2</v>
      </c>
      <c r="N964" s="182">
        <f>IFERROR(_xll.qlIndexFixing(ONIndex1M,I964,TRUE,_xll.ohTrigger(RecalcTrigger,Trigger1M)),NA())</f>
        <v>1.9651199914036965E-2</v>
      </c>
      <c r="O964" s="44">
        <f>IFERROR(_xll.qlIndexFixing(ONIndex3M,I964,TRUE,_xll.ohTrigger(RecalcTrigger,Trigger3M)),NA())</f>
        <v>2.0648156599802903E-2</v>
      </c>
      <c r="P964" s="44">
        <f>IFERROR(_xll.qlIndexFixing(ONIndex6M,I964,TRUE,_xll.ohTrigger(RecalcTrigger,Trigger6M)),NA())</f>
        <v>2.1096939682578864E-2</v>
      </c>
      <c r="Q964" s="183">
        <f>IFERROR(_xll.qlIndexFixing(ONIndex1Y,I964,TRUE,_xll.ohTrigger(RecalcTrigger,Trigger1Y)),NA())</f>
        <v>2.144112894990613E-2</v>
      </c>
    </row>
    <row r="965" spans="2:17" x14ac:dyDescent="0.2">
      <c r="B965" s="39" t="s">
        <v>42</v>
      </c>
      <c r="D965" s="42">
        <f>_xll.qlCalendarAdvance(Calendar,$D964,B965,"f",FALSE)</f>
        <v>46210</v>
      </c>
      <c r="E965" s="177">
        <f>_xll.qlInterestRateIndexValueDate(IndexON,D965)</f>
        <v>46210</v>
      </c>
      <c r="F965" s="193">
        <f>IFERROR(_xll.qlIndexFixing(IndexON,D965,TRUE,_xll.ohTrigger(RecalcTrigger,TriggerON)),NA())</f>
        <v>2.0124968099839435E-2</v>
      </c>
      <c r="H965" s="42">
        <f>_xll.qlCalendarAdvance(Calendar,$H964,B965,"f",FALSE)</f>
        <v>46210</v>
      </c>
      <c r="I965" s="177">
        <f>_xll.qlInterestRateIndexValueDate(Index1M,$H965)</f>
        <v>46212</v>
      </c>
      <c r="J965" s="182">
        <f>IFERROR(_xll.qlIndexFixing(Index1M,$H965,TRUE,_xll.ohTrigger(RecalcTrigger,Trigger1M)),NA())</f>
        <v>1.9724971220135834E-2</v>
      </c>
      <c r="K965" s="44">
        <f>IFERROR(_xll.qlIndexFixing(Index3M,H965,TRUE,_xll.ohTrigger(RecalcTrigger,Trigger3M)),NA())</f>
        <v>2.0823834432526611E-2</v>
      </c>
      <c r="L965" s="44">
        <f>IFERROR(_xll.qlIndexFixing(Index6M,$H965,TRUE,_xll.ohTrigger(RecalcTrigger,Trigger6M)),NA())</f>
        <v>2.1419719395461133E-2</v>
      </c>
      <c r="M965" s="183">
        <f>IFERROR(_xll.qlIndexFixing(Index1Y,$H965,TRUE,_xll.ohTrigger(RecalcTrigger,Trigger1Y)),NA())</f>
        <v>2.2034880750248072E-2</v>
      </c>
      <c r="N965" s="182">
        <f>IFERROR(_xll.qlIndexFixing(ONIndex1M,I965,TRUE,_xll.ohTrigger(RecalcTrigger,Trigger1M)),NA())</f>
        <v>1.9672953563238949E-2</v>
      </c>
      <c r="O965" s="44">
        <f>IFERROR(_xll.qlIndexFixing(ONIndex3M,I965,TRUE,_xll.ohTrigger(RecalcTrigger,Trigger3M)),NA())</f>
        <v>2.066611578026567E-2</v>
      </c>
      <c r="P965" s="44">
        <f>IFERROR(_xll.qlIndexFixing(ONIndex6M,I965,TRUE,_xll.ohTrigger(RecalcTrigger,Trigger6M)),NA())</f>
        <v>2.111299689166124E-2</v>
      </c>
      <c r="Q965" s="183">
        <f>IFERROR(_xll.qlIndexFixing(ONIndex1Y,I965,TRUE,_xll.ohTrigger(RecalcTrigger,Trigger1Y)),NA())</f>
        <v>2.145628897314289E-2</v>
      </c>
    </row>
    <row r="966" spans="2:17" x14ac:dyDescent="0.2">
      <c r="B966" s="39" t="s">
        <v>42</v>
      </c>
      <c r="D966" s="42">
        <f>_xll.qlCalendarAdvance(Calendar,$D965,B966,"f",FALSE)</f>
        <v>46217</v>
      </c>
      <c r="E966" s="177">
        <f>_xll.qlInterestRateIndexValueDate(IndexON,D966)</f>
        <v>46217</v>
      </c>
      <c r="F966" s="193">
        <f>IFERROR(_xll.qlIndexFixing(IndexON,D966,TRUE,_xll.ohTrigger(RecalcTrigger,TriggerON)),NA())</f>
        <v>2.0138374557703287E-2</v>
      </c>
      <c r="H966" s="42">
        <f>_xll.qlCalendarAdvance(Calendar,$H965,B966,"f",FALSE)</f>
        <v>46217</v>
      </c>
      <c r="I966" s="177">
        <f>_xll.qlInterestRateIndexValueDate(Index1M,$H966)</f>
        <v>46219</v>
      </c>
      <c r="J966" s="182">
        <f>IFERROR(_xll.qlIndexFixing(Index1M,$H966,TRUE,_xll.ohTrigger(RecalcTrigger,Trigger1M)),NA())</f>
        <v>1.9746367018154132E-2</v>
      </c>
      <c r="K966" s="44">
        <f>IFERROR(_xll.qlIndexFixing(Index3M,H966,TRUE,_xll.ohTrigger(RecalcTrigger,Trigger3M)),NA())</f>
        <v>2.0841042958893975E-2</v>
      </c>
      <c r="L966" s="44">
        <f>IFERROR(_xll.qlIndexFixing(Index6M,$H966,TRUE,_xll.ohTrigger(RecalcTrigger,Trigger6M)),NA())</f>
        <v>2.1434368448399133E-2</v>
      </c>
      <c r="M966" s="183">
        <f>IFERROR(_xll.qlIndexFixing(Index1Y,$H966,TRUE,_xll.ohTrigger(RecalcTrigger,Trigger1Y)),NA())</f>
        <v>2.2047454039882938E-2</v>
      </c>
      <c r="N966" s="182">
        <f>IFERROR(_xll.qlIndexFixing(ONIndex1M,I966,TRUE,_xll.ohTrigger(RecalcTrigger,Trigger1M)),NA())</f>
        <v>1.9694558399079298E-2</v>
      </c>
      <c r="O966" s="44">
        <f>IFERROR(_xll.qlIndexFixing(ONIndex3M,I966,TRUE,_xll.ohTrigger(RecalcTrigger,Trigger3M)),NA())</f>
        <v>2.06839534210701E-2</v>
      </c>
      <c r="P966" s="44">
        <f>IFERROR(_xll.qlIndexFixing(ONIndex6M,I966,TRUE,_xll.ohTrigger(RecalcTrigger,Trigger6M)),NA())</f>
        <v>2.1128938480030612E-2</v>
      </c>
      <c r="Q966" s="183">
        <f>IFERROR(_xll.qlIndexFixing(ONIndex1Y,I966,TRUE,_xll.ohTrigger(RecalcTrigger,Trigger1Y)),NA())</f>
        <v>2.1471339536738299E-2</v>
      </c>
    </row>
    <row r="967" spans="2:17" x14ac:dyDescent="0.2">
      <c r="B967" s="39" t="s">
        <v>42</v>
      </c>
      <c r="D967" s="42">
        <f>_xll.qlCalendarAdvance(Calendar,$D966,B967,"f",FALSE)</f>
        <v>46224</v>
      </c>
      <c r="E967" s="177">
        <f>_xll.qlInterestRateIndexValueDate(IndexON,D967)</f>
        <v>46224</v>
      </c>
      <c r="F967" s="193">
        <f>IFERROR(_xll.qlIndexFixing(IndexON,D967,TRUE,_xll.ohTrigger(RecalcTrigger,TriggerON)),NA())</f>
        <v>2.0150863111174644E-2</v>
      </c>
      <c r="H967" s="42">
        <f>_xll.qlCalendarAdvance(Calendar,$H966,B967,"f",FALSE)</f>
        <v>46224</v>
      </c>
      <c r="I967" s="177">
        <f>_xll.qlInterestRateIndexValueDate(Index1M,$H967)</f>
        <v>46226</v>
      </c>
      <c r="J967" s="182">
        <f>IFERROR(_xll.qlIndexFixing(Index1M,$H967,TRUE,_xll.ohTrigger(RecalcTrigger,Trigger1M)),NA())</f>
        <v>1.9767613042526444E-2</v>
      </c>
      <c r="K967" s="44">
        <f>IFERROR(_xll.qlIndexFixing(Index3M,H967,TRUE,_xll.ohTrigger(RecalcTrigger,Trigger3M)),NA())</f>
        <v>2.0858129705697514E-2</v>
      </c>
      <c r="L967" s="44">
        <f>IFERROR(_xll.qlIndexFixing(Index6M,$H967,TRUE,_xll.ohTrigger(RecalcTrigger,Trigger6M)),NA())</f>
        <v>2.1448901872036588E-2</v>
      </c>
      <c r="M967" s="183">
        <f>IFERROR(_xll.qlIndexFixing(Index1Y,$H967,TRUE,_xll.ohTrigger(RecalcTrigger,Trigger1Y)),NA())</f>
        <v>2.2059917511204459E-2</v>
      </c>
      <c r="N967" s="182">
        <f>IFERROR(_xll.qlIndexFixing(ONIndex1M,I967,TRUE,_xll.ohTrigger(RecalcTrigger,Trigger1M)),NA())</f>
        <v>1.9716014139463667E-2</v>
      </c>
      <c r="O967" s="44">
        <f>IFERROR(_xll.qlIndexFixing(ONIndex3M,I967,TRUE,_xll.ohTrigger(RecalcTrigger,Trigger3M)),NA())</f>
        <v>2.0701669569058723E-2</v>
      </c>
      <c r="P967" s="44">
        <f>IFERROR(_xll.qlIndexFixing(ONIndex6M,I967,TRUE,_xll.ohTrigger(RecalcTrigger,Trigger6M)),NA())</f>
        <v>2.1144764531619842E-2</v>
      </c>
      <c r="Q967" s="183">
        <f>IFERROR(_xll.qlIndexFixing(ONIndex1Y,I967,TRUE,_xll.ohTrigger(RecalcTrigger,Trigger1Y)),NA())</f>
        <v>2.1486280711835448E-2</v>
      </c>
    </row>
    <row r="968" spans="2:17" x14ac:dyDescent="0.2">
      <c r="B968" s="39" t="s">
        <v>42</v>
      </c>
      <c r="D968" s="42">
        <f>_xll.qlCalendarAdvance(Calendar,$D967,B968,"f",FALSE)</f>
        <v>46231</v>
      </c>
      <c r="E968" s="177">
        <f>_xll.qlInterestRateIndexValueDate(IndexON,D968)</f>
        <v>46231</v>
      </c>
      <c r="F968" s="193">
        <f>IFERROR(_xll.qlIndexFixing(IndexON,D968,TRUE,_xll.ohTrigger(RecalcTrigger,TriggerON)),NA())</f>
        <v>2.0162428304697499E-2</v>
      </c>
      <c r="H968" s="42">
        <f>_xll.qlCalendarAdvance(Calendar,$H967,B968,"f",FALSE)</f>
        <v>46231</v>
      </c>
      <c r="I968" s="177">
        <f>_xll.qlInterestRateIndexValueDate(Index1M,$H968)</f>
        <v>46233</v>
      </c>
      <c r="J968" s="182">
        <f>IFERROR(_xll.qlIndexFixing(Index1M,$H968,TRUE,_xll.ohTrigger(RecalcTrigger,Trigger1M)),NA())</f>
        <v>1.9788709010079286E-2</v>
      </c>
      <c r="K968" s="44">
        <f>IFERROR(_xll.qlIndexFixing(Index3M,H968,TRUE,_xll.ohTrigger(RecalcTrigger,Trigger3M)),NA())</f>
        <v>2.087509471850078E-2</v>
      </c>
      <c r="L968" s="44">
        <f>IFERROR(_xll.qlIndexFixing(Index6M,$H968,TRUE,_xll.ohTrigger(RecalcTrigger,Trigger6M)),NA())</f>
        <v>2.1458436955587044E-2</v>
      </c>
      <c r="M968" s="183">
        <f>IFERROR(_xll.qlIndexFixing(Index1Y,$H968,TRUE,_xll.ohTrigger(RecalcTrigger,Trigger1Y)),NA())</f>
        <v>2.2072271233043492E-2</v>
      </c>
      <c r="N968" s="182">
        <f>IFERROR(_xll.qlIndexFixing(ONIndex1M,I968,TRUE,_xll.ohTrigger(RecalcTrigger,Trigger1M)),NA())</f>
        <v>1.9737320502697386E-2</v>
      </c>
      <c r="O968" s="44">
        <f>IFERROR(_xll.qlIndexFixing(ONIndex3M,I968,TRUE,_xll.ohTrigger(RecalcTrigger,Trigger3M)),NA())</f>
        <v>2.0719264270914195E-2</v>
      </c>
      <c r="P968" s="44">
        <f>IFERROR(_xll.qlIndexFixing(ONIndex6M,I968,TRUE,_xll.ohTrigger(RecalcTrigger,Trigger6M)),NA())</f>
        <v>2.1160475130201917E-2</v>
      </c>
      <c r="Q968" s="183">
        <f>IFERROR(_xll.qlIndexFixing(ONIndex1Y,I968,TRUE,_xll.ohTrigger(RecalcTrigger,Trigger1Y)),NA())</f>
        <v>2.1501112569897174E-2</v>
      </c>
    </row>
    <row r="969" spans="2:17" x14ac:dyDescent="0.2">
      <c r="B969" s="39" t="s">
        <v>42</v>
      </c>
      <c r="D969" s="42">
        <f>_xll.qlCalendarAdvance(Calendar,$D968,B969,"f",FALSE)</f>
        <v>46238</v>
      </c>
      <c r="E969" s="177">
        <f>_xll.qlInterestRateIndexValueDate(IndexON,D969)</f>
        <v>46238</v>
      </c>
      <c r="F969" s="193">
        <f>IFERROR(_xll.qlIndexFixing(IndexON,D969,TRUE,_xll.ohTrigger(RecalcTrigger,TriggerON)),NA())</f>
        <v>2.0173064682316166E-2</v>
      </c>
      <c r="H969" s="42">
        <f>_xll.qlCalendarAdvance(Calendar,$H968,B969,"f",FALSE)</f>
        <v>46238</v>
      </c>
      <c r="I969" s="177">
        <f>_xll.qlInterestRateIndexValueDate(Index1M,$H969)</f>
        <v>46240</v>
      </c>
      <c r="J969" s="182">
        <f>IFERROR(_xll.qlIndexFixing(Index1M,$H969,TRUE,_xll.ohTrigger(RecalcTrigger,Trigger1M)),NA())</f>
        <v>1.9809654637641672E-2</v>
      </c>
      <c r="K969" s="44">
        <f>IFERROR(_xll.qlIndexFixing(Index3M,H969,TRUE,_xll.ohTrigger(RecalcTrigger,Trigger3M)),NA())</f>
        <v>2.0891938042874279E-2</v>
      </c>
      <c r="L969" s="44">
        <f>IFERROR(_xll.qlIndexFixing(Index6M,$H969,TRUE,_xll.ohTrigger(RecalcTrigger,Trigger6M)),NA())</f>
        <v>2.1477622160320103E-2</v>
      </c>
      <c r="M969" s="183">
        <f>IFERROR(_xll.qlIndexFixing(Index1Y,$H969,TRUE,_xll.ohTrigger(RecalcTrigger,Trigger1Y)),NA())</f>
        <v>2.2084515274272066E-2</v>
      </c>
      <c r="N969" s="182">
        <f>IFERROR(_xll.qlIndexFixing(ONIndex1M,I969,TRUE,_xll.ohTrigger(RecalcTrigger,Trigger1M)),NA())</f>
        <v>1.9758477206766045E-2</v>
      </c>
      <c r="O969" s="44">
        <f>IFERROR(_xll.qlIndexFixing(ONIndex3M,I969,TRUE,_xll.ohTrigger(RecalcTrigger,Trigger3M)),NA())</f>
        <v>2.0736737573638919E-2</v>
      </c>
      <c r="P969" s="44">
        <f>IFERROR(_xll.qlIndexFixing(ONIndex6M,I969,TRUE,_xll.ohTrigger(RecalcTrigger,Trigger6M)),NA())</f>
        <v>2.1176070359709698E-2</v>
      </c>
      <c r="Q969" s="183">
        <f>IFERROR(_xll.qlIndexFixing(ONIndex1Y,I969,TRUE,_xll.ohTrigger(RecalcTrigger,Trigger1Y)),NA())</f>
        <v>2.1515835182066567E-2</v>
      </c>
    </row>
    <row r="970" spans="2:17" x14ac:dyDescent="0.2">
      <c r="B970" s="39" t="s">
        <v>42</v>
      </c>
      <c r="D970" s="42">
        <f>_xll.qlCalendarAdvance(Calendar,$D969,B970,"f",FALSE)</f>
        <v>46245</v>
      </c>
      <c r="E970" s="177">
        <f>_xll.qlInterestRateIndexValueDate(IndexON,D970)</f>
        <v>46245</v>
      </c>
      <c r="F970" s="193">
        <f>IFERROR(_xll.qlIndexFixing(IndexON,D970,TRUE,_xll.ohTrigger(RecalcTrigger,TriggerON)),NA())</f>
        <v>2.0182766788154893E-2</v>
      </c>
      <c r="H970" s="42">
        <f>_xll.qlCalendarAdvance(Calendar,$H969,B970,"f",FALSE)</f>
        <v>46245</v>
      </c>
      <c r="I970" s="177">
        <f>_xll.qlInterestRateIndexValueDate(Index1M,$H970)</f>
        <v>46247</v>
      </c>
      <c r="J970" s="182">
        <f>IFERROR(_xll.qlIndexFixing(Index1M,$H970,TRUE,_xll.ohTrigger(RecalcTrigger,Trigger1M)),NA())</f>
        <v>1.9830449642042614E-2</v>
      </c>
      <c r="K970" s="44">
        <f>IFERROR(_xll.qlIndexFixing(Index3M,H970,TRUE,_xll.ohTrigger(RecalcTrigger,Trigger3M)),NA())</f>
        <v>2.0908659724405025E-2</v>
      </c>
      <c r="L970" s="44">
        <f>IFERROR(_xll.qlIndexFixing(Index6M,$H970,TRUE,_xll.ohTrigger(RecalcTrigger,Trigger6M)),NA())</f>
        <v>2.1491809189481875E-2</v>
      </c>
      <c r="M970" s="183">
        <f>IFERROR(_xll.qlIndexFixing(Index1Y,$H970,TRUE,_xll.ohTrigger(RecalcTrigger,Trigger1Y)),NA())</f>
        <v>2.2096649703799886E-2</v>
      </c>
      <c r="N970" s="182">
        <f>IFERROR(_xll.qlIndexFixing(ONIndex1M,I970,TRUE,_xll.ohTrigger(RecalcTrigger,Trigger1M)),NA())</f>
        <v>1.9779483969974976E-2</v>
      </c>
      <c r="O970" s="44">
        <f>IFERROR(_xll.qlIndexFixing(ONIndex3M,I970,TRUE,_xll.ohTrigger(RecalcTrigger,Trigger3M)),NA())</f>
        <v>2.0754089524155361E-2</v>
      </c>
      <c r="P970" s="44">
        <f>IFERROR(_xll.qlIndexFixing(ONIndex6M,I970,TRUE,_xll.ohTrigger(RecalcTrigger,Trigger6M)),NA())</f>
        <v>2.1191550303836237E-2</v>
      </c>
      <c r="Q970" s="183">
        <f>IFERROR(_xll.qlIndexFixing(ONIndex1Y,I970,TRUE,_xll.ohTrigger(RecalcTrigger,Trigger1Y)),NA())</f>
        <v>2.1530448619726528E-2</v>
      </c>
    </row>
    <row r="971" spans="2:17" x14ac:dyDescent="0.2">
      <c r="B971" s="39" t="s">
        <v>42</v>
      </c>
      <c r="D971" s="42">
        <f>_xll.qlCalendarAdvance(Calendar,$D970,B971,"f",FALSE)</f>
        <v>46252</v>
      </c>
      <c r="E971" s="177">
        <f>_xll.qlInterestRateIndexValueDate(IndexON,D971)</f>
        <v>46252</v>
      </c>
      <c r="F971" s="193">
        <f>IFERROR(_xll.qlIndexFixing(IndexON,D971,TRUE,_xll.ohTrigger(RecalcTrigger,TriggerON)),NA())</f>
        <v>2.0191529166657673E-2</v>
      </c>
      <c r="H971" s="42">
        <f>_xll.qlCalendarAdvance(Calendar,$H970,B971,"f",FALSE)</f>
        <v>46252</v>
      </c>
      <c r="I971" s="177">
        <f>_xll.qlInterestRateIndexValueDate(Index1M,$H971)</f>
        <v>46254</v>
      </c>
      <c r="J971" s="182">
        <f>IFERROR(_xll.qlIndexFixing(Index1M,$H971,TRUE,_xll.ohTrigger(RecalcTrigger,Trigger1M)),NA())</f>
        <v>1.9851093740118619E-2</v>
      </c>
      <c r="K971" s="44">
        <f>IFERROR(_xll.qlIndexFixing(Index3M,H971,TRUE,_xll.ohTrigger(RecalcTrigger,Trigger3M)),NA())</f>
        <v>2.0925259808689582E-2</v>
      </c>
      <c r="L971" s="44">
        <f>IFERROR(_xll.qlIndexFixing(Index6M,$H971,TRUE,_xll.ohTrigger(RecalcTrigger,Trigger6M)),NA())</f>
        <v>2.1505880918370662E-2</v>
      </c>
      <c r="M971" s="183">
        <f>IFERROR(_xll.qlIndexFixing(Index1Y,$H971,TRUE,_xll.ohTrigger(RecalcTrigger,Trigger1Y)),NA())</f>
        <v>2.2108674590577162E-2</v>
      </c>
      <c r="N971" s="182">
        <f>IFERROR(_xll.qlIndexFixing(ONIndex1M,I971,TRUE,_xll.ohTrigger(RecalcTrigger,Trigger1M)),NA())</f>
        <v>1.9800340510309766E-2</v>
      </c>
      <c r="O971" s="44">
        <f>IFERROR(_xll.qlIndexFixing(ONIndex3M,I971,TRUE,_xll.ohTrigger(RecalcTrigger,Trigger3M)),NA())</f>
        <v>2.0771320169306051E-2</v>
      </c>
      <c r="P971" s="44">
        <f>IFERROR(_xll.qlIndexFixing(ONIndex6M,I971,TRUE,_xll.ohTrigger(RecalcTrigger,Trigger6M)),NA())</f>
        <v>2.1206915046514396E-2</v>
      </c>
      <c r="Q971" s="183">
        <f>IFERROR(_xll.qlIndexFixing(ONIndex1Y,I971,TRUE,_xll.ohTrigger(RecalcTrigger,Trigger1Y)),NA())</f>
        <v>2.1544952954259955E-2</v>
      </c>
    </row>
    <row r="972" spans="2:17" x14ac:dyDescent="0.2">
      <c r="B972" s="39" t="s">
        <v>42</v>
      </c>
      <c r="D972" s="42">
        <f>_xll.qlCalendarAdvance(Calendar,$D971,B972,"f",FALSE)</f>
        <v>46259</v>
      </c>
      <c r="E972" s="177">
        <f>_xll.qlInterestRateIndexValueDate(IndexON,D972)</f>
        <v>46259</v>
      </c>
      <c r="F972" s="193">
        <f>IFERROR(_xll.qlIndexFixing(IndexON,D972,TRUE,_xll.ohTrigger(RecalcTrigger,TriggerON)),NA())</f>
        <v>2.0199346361948756E-2</v>
      </c>
      <c r="H972" s="42">
        <f>_xll.qlCalendarAdvance(Calendar,$H971,B972,"f",FALSE)</f>
        <v>46259</v>
      </c>
      <c r="I972" s="177">
        <f>_xll.qlInterestRateIndexValueDate(Index1M,$H972)</f>
        <v>46261</v>
      </c>
      <c r="J972" s="182">
        <f>IFERROR(_xll.qlIndexFixing(Index1M,$H972,TRUE,_xll.ohTrigger(RecalcTrigger,Trigger1M)),NA())</f>
        <v>1.9871586648711193E-2</v>
      </c>
      <c r="K972" s="44">
        <f>IFERROR(_xll.qlIndexFixing(Index3M,H972,TRUE,_xll.ohTrigger(RecalcTrigger,Trigger3M)),NA())</f>
        <v>2.094173834133756E-2</v>
      </c>
      <c r="L972" s="44">
        <f>IFERROR(_xll.qlIndexFixing(Index6M,$H972,TRUE,_xll.ohTrigger(RecalcTrigger,Trigger6M)),NA())</f>
        <v>2.1515043074865316E-2</v>
      </c>
      <c r="M972" s="183">
        <f>IFERROR(_xll.qlIndexFixing(Index1Y,$H972,TRUE,_xll.ohTrigger(RecalcTrigger,Trigger1Y)),NA())</f>
        <v>2.2120590003592438E-2</v>
      </c>
      <c r="N972" s="182">
        <f>IFERROR(_xll.qlIndexFixing(ONIndex1M,I972,TRUE,_xll.ohTrigger(RecalcTrigger,Trigger1M)),NA())</f>
        <v>1.9821046545915877E-2</v>
      </c>
      <c r="O972" s="44">
        <f>IFERROR(_xll.qlIndexFixing(ONIndex3M,I972,TRUE,_xll.ohTrigger(RecalcTrigger,Trigger3M)),NA())</f>
        <v>2.0788429556013455E-2</v>
      </c>
      <c r="P972" s="44">
        <f>IFERROR(_xll.qlIndexFixing(ONIndex6M,I972,TRUE,_xll.ohTrigger(RecalcTrigger,Trigger6M)),NA())</f>
        <v>2.1222164671756971E-2</v>
      </c>
      <c r="Q972" s="183">
        <f>IFERROR(_xll.qlIndexFixing(ONIndex1Y,I972,TRUE,_xll.ohTrigger(RecalcTrigger,Trigger1Y)),NA())</f>
        <v>2.155934825680994E-2</v>
      </c>
    </row>
    <row r="973" spans="2:17" x14ac:dyDescent="0.2">
      <c r="B973" s="39" t="s">
        <v>42</v>
      </c>
      <c r="D973" s="42">
        <f>_xll.qlCalendarAdvance(Calendar,$D972,B973,"f",FALSE)</f>
        <v>46266</v>
      </c>
      <c r="E973" s="177">
        <f>_xll.qlInterestRateIndexValueDate(IndexON,D973)</f>
        <v>46266</v>
      </c>
      <c r="F973" s="193">
        <f>IFERROR(_xll.qlIndexFixing(IndexON,D973,TRUE,_xll.ohTrigger(RecalcTrigger,TriggerON)),NA())</f>
        <v>2.0206212918392197E-2</v>
      </c>
      <c r="H973" s="42">
        <f>_xll.qlCalendarAdvance(Calendar,$H972,B973,"f",FALSE)</f>
        <v>46266</v>
      </c>
      <c r="I973" s="177">
        <f>_xll.qlInterestRateIndexValueDate(Index1M,$H973)</f>
        <v>46268</v>
      </c>
      <c r="J973" s="182">
        <f>IFERROR(_xll.qlIndexFixing(Index1M,$H973,TRUE,_xll.ohTrigger(RecalcTrigger,Trigger1M)),NA())</f>
        <v>1.9891928084664334E-2</v>
      </c>
      <c r="K973" s="44">
        <f>IFERROR(_xll.qlIndexFixing(Index3M,H973,TRUE,_xll.ohTrigger(RecalcTrigger,Trigger3M)),NA())</f>
        <v>2.0956341055766617E-2</v>
      </c>
      <c r="L973" s="44">
        <f>IFERROR(_xll.qlIndexFixing(Index6M,$H973,TRUE,_xll.ohTrigger(RecalcTrigger,Trigger6M)),NA())</f>
        <v>2.1525721865468694E-2</v>
      </c>
      <c r="M973" s="183">
        <f>IFERROR(_xll.qlIndexFixing(Index1Y,$H973,TRUE,_xll.ohTrigger(RecalcTrigger,Trigger1Y)),NA())</f>
        <v>2.2132396011874111E-2</v>
      </c>
      <c r="N973" s="182">
        <f>IFERROR(_xll.qlIndexFixing(ONIndex1M,I973,TRUE,_xll.ohTrigger(RecalcTrigger,Trigger1M)),NA())</f>
        <v>1.9841601794858832E-2</v>
      </c>
      <c r="O973" s="44">
        <f>IFERROR(_xll.qlIndexFixing(ONIndex3M,I973,TRUE,_xll.ohTrigger(RecalcTrigger,Trigger3M)),NA())</f>
        <v>2.0805417731120102E-2</v>
      </c>
      <c r="P973" s="44">
        <f>IFERROR(_xll.qlIndexFixing(ONIndex6M,I973,TRUE,_xll.ohTrigger(RecalcTrigger,Trigger6M)),NA())</f>
        <v>2.1237299263336951E-2</v>
      </c>
      <c r="Q973" s="183">
        <f>IFERROR(_xll.qlIndexFixing(ONIndex1Y,I973,TRUE,_xll.ohTrigger(RecalcTrigger,Trigger1Y)),NA())</f>
        <v>2.1573634598759384E-2</v>
      </c>
    </row>
    <row r="974" spans="2:17" x14ac:dyDescent="0.2">
      <c r="B974" s="39" t="s">
        <v>42</v>
      </c>
      <c r="D974" s="42">
        <f>_xll.qlCalendarAdvance(Calendar,$D973,B974,"f",FALSE)</f>
        <v>46273</v>
      </c>
      <c r="E974" s="177">
        <f>_xll.qlInterestRateIndexValueDate(IndexON,D974)</f>
        <v>46273</v>
      </c>
      <c r="F974" s="193">
        <f>IFERROR(_xll.qlIndexFixing(IndexON,D974,TRUE,_xll.ohTrigger(RecalcTrigger,TriggerON)),NA())</f>
        <v>2.0212123379952374E-2</v>
      </c>
      <c r="H974" s="42">
        <f>_xll.qlCalendarAdvance(Calendar,$H973,B974,"f",FALSE)</f>
        <v>46273</v>
      </c>
      <c r="I974" s="177">
        <f>_xll.qlInterestRateIndexValueDate(Index1M,$H974)</f>
        <v>46275</v>
      </c>
      <c r="J974" s="182">
        <f>IFERROR(_xll.qlIndexFixing(Index1M,$H974,TRUE,_xll.ohTrigger(RecalcTrigger,Trigger1M)),NA())</f>
        <v>1.9912117764822046E-2</v>
      </c>
      <c r="K974" s="44">
        <f>IFERROR(_xll.qlIndexFixing(Index3M,H974,TRUE,_xll.ohTrigger(RecalcTrigger,Trigger3M)),NA())</f>
        <v>2.0972584345535675E-2</v>
      </c>
      <c r="L974" s="44">
        <f>IFERROR(_xll.qlIndexFixing(Index6M,$H974,TRUE,_xll.ohTrigger(RecalcTrigger,Trigger6M)),NA())</f>
        <v>2.1539485042892072E-2</v>
      </c>
      <c r="M974" s="183">
        <f>IFERROR(_xll.qlIndexFixing(Index1Y,$H974,TRUE,_xll.ohTrigger(RecalcTrigger,Trigger1Y)),NA())</f>
        <v>2.2144092684488911E-2</v>
      </c>
      <c r="N974" s="182">
        <f>IFERROR(_xll.qlIndexFixing(ONIndex1M,I974,TRUE,_xll.ohTrigger(RecalcTrigger,Trigger1M)),NA())</f>
        <v>1.9862005975443964E-2</v>
      </c>
      <c r="O974" s="44">
        <f>IFERROR(_xll.qlIndexFixing(ONIndex3M,I974,TRUE,_xll.ohTrigger(RecalcTrigger,Trigger3M)),NA())</f>
        <v>2.0822284741548458E-2</v>
      </c>
      <c r="P974" s="44">
        <f>IFERROR(_xll.qlIndexFixing(ONIndex6M,I974,TRUE,_xll.ohTrigger(RecalcTrigger,Trigger6M)),NA())</f>
        <v>2.1252318905027323E-2</v>
      </c>
      <c r="Q974" s="183">
        <f>IFERROR(_xll.qlIndexFixing(ONIndex1Y,I974,TRUE,_xll.ohTrigger(RecalcTrigger,Trigger1Y)),NA())</f>
        <v>2.1587812051491184E-2</v>
      </c>
    </row>
    <row r="975" spans="2:17" x14ac:dyDescent="0.2">
      <c r="B975" s="39" t="s">
        <v>42</v>
      </c>
      <c r="D975" s="42">
        <f>_xll.qlCalendarAdvance(Calendar,$D974,B975,"f",FALSE)</f>
        <v>46280</v>
      </c>
      <c r="E975" s="177">
        <f>_xll.qlInterestRateIndexValueDate(IndexON,D975)</f>
        <v>46280</v>
      </c>
      <c r="F975" s="193">
        <f>IFERROR(_xll.qlIndexFixing(IndexON,D975,TRUE,_xll.ohTrigger(RecalcTrigger,TriggerON)),NA())</f>
        <v>2.0217072291073279E-2</v>
      </c>
      <c r="H975" s="42">
        <f>_xll.qlCalendarAdvance(Calendar,$H974,B975,"f",FALSE)</f>
        <v>46280</v>
      </c>
      <c r="I975" s="177">
        <f>_xll.qlInterestRateIndexValueDate(Index1M,$H975)</f>
        <v>46282</v>
      </c>
      <c r="J975" s="182">
        <f>IFERROR(_xll.qlIndexFixing(Index1M,$H975,TRUE,_xll.ohTrigger(RecalcTrigger,Trigger1M)),NA())</f>
        <v>1.9932155406038321E-2</v>
      </c>
      <c r="K975" s="44">
        <f>IFERROR(_xll.qlIndexFixing(Index3M,H975,TRUE,_xll.ohTrigger(RecalcTrigger,Trigger3M)),NA())</f>
        <v>2.0988706223638961E-2</v>
      </c>
      <c r="L975" s="44">
        <f>IFERROR(_xll.qlIndexFixing(Index6M,$H975,TRUE,_xll.ohTrigger(RecalcTrigger,Trigger6M)),NA())</f>
        <v>2.1553133251631596E-2</v>
      </c>
      <c r="M975" s="183">
        <f>IFERROR(_xll.qlIndexFixing(Index1Y,$H975,TRUE,_xll.ohTrigger(RecalcTrigger,Trigger1Y)),NA())</f>
        <v>2.2155680090542758E-2</v>
      </c>
      <c r="N975" s="182">
        <f>IFERROR(_xll.qlIndexFixing(ONIndex1M,I975,TRUE,_xll.ohTrigger(RecalcTrigger,Trigger1M)),NA())</f>
        <v>1.9882258805656861E-2</v>
      </c>
      <c r="O975" s="44">
        <f>IFERROR(_xll.qlIndexFixing(ONIndex3M,I975,TRUE,_xll.ohTrigger(RecalcTrigger,Trigger3M)),NA())</f>
        <v>2.0839030634141054E-2</v>
      </c>
      <c r="P975" s="44">
        <f>IFERROR(_xll.qlIndexFixing(ONIndex6M,I975,TRUE,_xll.ohTrigger(RecalcTrigger,Trigger6M)),NA())</f>
        <v>2.1267223680840885E-2</v>
      </c>
      <c r="Q975" s="183">
        <f>IFERROR(_xll.qlIndexFixing(ONIndex1Y,I975,TRUE,_xll.ohTrigger(RecalcTrigger,Trigger1Y)),NA())</f>
        <v>2.1601880686068498E-2</v>
      </c>
    </row>
    <row r="976" spans="2:17" x14ac:dyDescent="0.2">
      <c r="B976" s="39" t="s">
        <v>42</v>
      </c>
      <c r="D976" s="42">
        <f>_xll.qlCalendarAdvance(Calendar,$D975,B976,"f",FALSE)</f>
        <v>46287</v>
      </c>
      <c r="E976" s="177">
        <f>_xll.qlInterestRateIndexValueDate(IndexON,D976)</f>
        <v>46287</v>
      </c>
      <c r="F976" s="193">
        <f>IFERROR(_xll.qlIndexFixing(IndexON,D976,TRUE,_xll.ohTrigger(RecalcTrigger,TriggerON)),NA())</f>
        <v>2.022105419611897E-2</v>
      </c>
      <c r="H976" s="42">
        <f>_xll.qlCalendarAdvance(Calendar,$H975,B976,"f",FALSE)</f>
        <v>46287</v>
      </c>
      <c r="I976" s="177">
        <f>_xll.qlInterestRateIndexValueDate(Index1M,$H976)</f>
        <v>46289</v>
      </c>
      <c r="J976" s="182">
        <f>IFERROR(_xll.qlIndexFixing(Index1M,$H976,TRUE,_xll.ohTrigger(RecalcTrigger,Trigger1M)),NA())</f>
        <v>1.9952040725169651E-2</v>
      </c>
      <c r="K976" s="44">
        <f>IFERROR(_xll.qlIndexFixing(Index3M,H976,TRUE,_xll.ohTrigger(RecalcTrigger,Trigger3M)),NA())</f>
        <v>2.1004706735745431E-2</v>
      </c>
      <c r="L976" s="44">
        <f>IFERROR(_xll.qlIndexFixing(Index6M,$H976,TRUE,_xll.ohTrigger(RecalcTrigger,Trigger6M)),NA())</f>
        <v>2.1566666574125187E-2</v>
      </c>
      <c r="M976" s="183">
        <f>IFERROR(_xll.qlIndexFixing(Index1Y,$H976,TRUE,_xll.ohTrigger(RecalcTrigger,Trigger1Y)),NA())</f>
        <v>2.2167158299181002E-2</v>
      </c>
      <c r="N976" s="182">
        <f>IFERROR(_xll.qlIndexFixing(ONIndex1M,I976,TRUE,_xll.ohTrigger(RecalcTrigger,Trigger1M)),NA())</f>
        <v>1.9902360003642983E-2</v>
      </c>
      <c r="O976" s="44">
        <f>IFERROR(_xll.qlIndexFixing(ONIndex3M,I976,TRUE,_xll.ohTrigger(RecalcTrigger,Trigger3M)),NA())</f>
        <v>2.0855655455820354E-2</v>
      </c>
      <c r="P976" s="44">
        <f>IFERROR(_xll.qlIndexFixing(ONIndex6M,I976,TRUE,_xll.ohTrigger(RecalcTrigger,Trigger6M)),NA())</f>
        <v>2.128201367447069E-2</v>
      </c>
      <c r="Q976" s="183">
        <f>IFERROR(_xll.qlIndexFixing(ONIndex1Y,I976,TRUE,_xll.ohTrigger(RecalcTrigger,Trigger1Y)),NA())</f>
        <v>2.1615840574114031E-2</v>
      </c>
    </row>
    <row r="977" spans="2:17" x14ac:dyDescent="0.2">
      <c r="B977" s="39" t="s">
        <v>42</v>
      </c>
      <c r="D977" s="42">
        <f>_xll.qlCalendarAdvance(Calendar,$D976,B977,"f",FALSE)</f>
        <v>46294</v>
      </c>
      <c r="E977" s="177">
        <f>_xll.qlInterestRateIndexValueDate(IndexON,D977)</f>
        <v>46294</v>
      </c>
      <c r="F977" s="193">
        <f>IFERROR(_xll.qlIndexFixing(IndexON,D977,TRUE,_xll.ohTrigger(RecalcTrigger,TriggerON)),NA())</f>
        <v>2.0224063639213696E-2</v>
      </c>
      <c r="H977" s="42">
        <f>_xll.qlCalendarAdvance(Calendar,$H976,B977,"f",FALSE)</f>
        <v>46294</v>
      </c>
      <c r="I977" s="177">
        <f>_xll.qlInterestRateIndexValueDate(Index1M,$H977)</f>
        <v>46296</v>
      </c>
      <c r="J977" s="182">
        <f>IFERROR(_xll.qlIndexFixing(Index1M,$H977,TRUE,_xll.ohTrigger(RecalcTrigger,Trigger1M)),NA())</f>
        <v>1.9971773439075025E-2</v>
      </c>
      <c r="K977" s="44">
        <f>IFERROR(_xll.qlIndexFixing(Index3M,H977,TRUE,_xll.ohTrigger(RecalcTrigger,Trigger3M)),NA())</f>
        <v>2.1027475500149138E-2</v>
      </c>
      <c r="L977" s="44">
        <f>IFERROR(_xll.qlIndexFixing(Index6M,$H977,TRUE,_xll.ohTrigger(RecalcTrigger,Trigger6M)),NA())</f>
        <v>2.158164827723184E-2</v>
      </c>
      <c r="M977" s="183">
        <f>IFERROR(_xll.qlIndexFixing(Index1Y,$H977,TRUE,_xll.ohTrigger(RecalcTrigger,Trigger1Y)),NA())</f>
        <v>2.2178527379586879E-2</v>
      </c>
      <c r="N977" s="182">
        <f>IFERROR(_xll.qlIndexFixing(ONIndex1M,I977,TRUE,_xll.ohTrigger(RecalcTrigger,Trigger1M)),NA())</f>
        <v>1.992230928754779E-2</v>
      </c>
      <c r="O977" s="44">
        <f>IFERROR(_xll.qlIndexFixing(ONIndex3M,I977,TRUE,_xll.ohTrigger(RecalcTrigger,Trigger3M)),NA())</f>
        <v>2.087215925342889E-2</v>
      </c>
      <c r="P977" s="44">
        <f>IFERROR(_xll.qlIndexFixing(ONIndex6M,I977,TRUE,_xll.ohTrigger(RecalcTrigger,Trigger6M)),NA())</f>
        <v>2.1296688969929534E-2</v>
      </c>
      <c r="Q977" s="183">
        <f>IFERROR(_xll.qlIndexFixing(ONIndex1Y,I977,TRUE,_xll.ohTrigger(RecalcTrigger,Trigger1Y)),NA())</f>
        <v>2.1629691786690941E-2</v>
      </c>
    </row>
    <row r="978" spans="2:17" x14ac:dyDescent="0.2">
      <c r="B978" s="39" t="s">
        <v>42</v>
      </c>
      <c r="D978" s="42">
        <f>_xll.qlCalendarAdvance(Calendar,$D977,B978,"f",FALSE)</f>
        <v>46301</v>
      </c>
      <c r="E978" s="177">
        <f>_xll.qlInterestRateIndexValueDate(IndexON,D978)</f>
        <v>46301</v>
      </c>
      <c r="F978" s="193">
        <f>IFERROR(_xll.qlIndexFixing(IndexON,D978,TRUE,_xll.ohTrigger(RecalcTrigger,TriggerON)),NA())</f>
        <v>2.0226095164561642E-2</v>
      </c>
      <c r="H978" s="42">
        <f>_xll.qlCalendarAdvance(Calendar,$H977,B978,"f",FALSE)</f>
        <v>46301</v>
      </c>
      <c r="I978" s="177">
        <f>_xll.qlInterestRateIndexValueDate(Index1M,$H978)</f>
        <v>46303</v>
      </c>
      <c r="J978" s="182">
        <f>IFERROR(_xll.qlIndexFixing(Index1M,$H978,TRUE,_xll.ohTrigger(RecalcTrigger,Trigger1M)),NA())</f>
        <v>1.9991353264618428E-2</v>
      </c>
      <c r="K978" s="44">
        <f>IFERROR(_xll.qlIndexFixing(Index3M,H978,TRUE,_xll.ohTrigger(RecalcTrigger,Trigger3M)),NA())</f>
        <v>2.103805950851028E-2</v>
      </c>
      <c r="L978" s="44">
        <f>IFERROR(_xll.qlIndexFixing(Index6M,$H978,TRUE,_xll.ohTrigger(RecalcTrigger,Trigger6M)),NA())</f>
        <v>2.1594944702354971E-2</v>
      </c>
      <c r="M978" s="183">
        <f>IFERROR(_xll.qlIndexFixing(Index1Y,$H978,TRUE,_xll.ohTrigger(RecalcTrigger,Trigger1Y)),NA())</f>
        <v>2.2189787400983263E-2</v>
      </c>
      <c r="N978" s="182">
        <f>IFERROR(_xll.qlIndexFixing(ONIndex1M,I978,TRUE,_xll.ohTrigger(RecalcTrigger,Trigger1M)),NA())</f>
        <v>1.9942106375516744E-2</v>
      </c>
      <c r="O978" s="44">
        <f>IFERROR(_xll.qlIndexFixing(ONIndex3M,I978,TRUE,_xll.ohTrigger(RecalcTrigger,Trigger3M)),NA())</f>
        <v>2.0888542073889127E-2</v>
      </c>
      <c r="P978" s="44">
        <f>IFERROR(_xll.qlIndexFixing(ONIndex6M,I978,TRUE,_xll.ohTrigger(RecalcTrigger,Trigger6M)),NA())</f>
        <v>2.1311249650910469E-2</v>
      </c>
      <c r="Q978" s="183">
        <f>IFERROR(_xll.qlIndexFixing(ONIndex1Y,I978,TRUE,_xll.ohTrigger(RecalcTrigger,Trigger1Y)),NA())</f>
        <v>2.1643434395182126E-2</v>
      </c>
    </row>
    <row r="979" spans="2:17" x14ac:dyDescent="0.2">
      <c r="B979" s="39" t="s">
        <v>42</v>
      </c>
      <c r="D979" s="42">
        <f>_xll.qlCalendarAdvance(Calendar,$D978,B979,"f",FALSE)</f>
        <v>46308</v>
      </c>
      <c r="E979" s="177">
        <f>_xll.qlInterestRateIndexValueDate(IndexON,D979)</f>
        <v>46308</v>
      </c>
      <c r="F979" s="193">
        <f>IFERROR(_xll.qlIndexFixing(IndexON,D979,TRUE,_xll.ohTrigger(RecalcTrigger,TriggerON)),NA())</f>
        <v>2.0227143316686735E-2</v>
      </c>
      <c r="H979" s="42">
        <f>_xll.qlCalendarAdvance(Calendar,$H978,B979,"f",FALSE)</f>
        <v>46308</v>
      </c>
      <c r="I979" s="177">
        <f>_xll.qlInterestRateIndexValueDate(Index1M,$H979)</f>
        <v>46310</v>
      </c>
      <c r="J979" s="182">
        <f>IFERROR(_xll.qlIndexFixing(Index1M,$H979,TRUE,_xll.ohTrigger(RecalcTrigger,Trigger1M)),NA())</f>
        <v>2.0010779918673838E-2</v>
      </c>
      <c r="K979" s="44">
        <f>IFERROR(_xll.qlIndexFixing(Index3M,H979,TRUE,_xll.ohTrigger(RecalcTrigger,Trigger3M)),NA())</f>
        <v>2.1053688457780696E-2</v>
      </c>
      <c r="L979" s="44">
        <f>IFERROR(_xll.qlIndexFixing(Index6M,$H979,TRUE,_xll.ohTrigger(RecalcTrigger,Trigger6M)),NA())</f>
        <v>2.1608126488214304E-2</v>
      </c>
      <c r="M979" s="183">
        <f>IFERROR(_xll.qlIndexFixing(Index1Y,$H979,TRUE,_xll.ohTrigger(RecalcTrigger,Trigger1Y)),NA())</f>
        <v>2.220093843263091E-2</v>
      </c>
      <c r="N979" s="182">
        <f>IFERROR(_xll.qlIndexFixing(ONIndex1M,I979,TRUE,_xll.ohTrigger(RecalcTrigger,Trigger1M)),NA())</f>
        <v>1.9961750985615367E-2</v>
      </c>
      <c r="O979" s="44">
        <f>IFERROR(_xll.qlIndexFixing(ONIndex3M,I979,TRUE,_xll.ohTrigger(RecalcTrigger,Trigger3M)),NA())</f>
        <v>2.0904803963963658E-2</v>
      </c>
      <c r="P979" s="44">
        <f>IFERROR(_xll.qlIndexFixing(ONIndex6M,I979,TRUE,_xll.ohTrigger(RecalcTrigger,Trigger6M)),NA())</f>
        <v>2.1325695801426292E-2</v>
      </c>
      <c r="Q979" s="183">
        <f>IFERROR(_xll.qlIndexFixing(ONIndex1Y,I979,TRUE,_xll.ohTrigger(RecalcTrigger,Trigger1Y)),NA())</f>
        <v>2.165706847089055E-2</v>
      </c>
    </row>
    <row r="980" spans="2:17" x14ac:dyDescent="0.2">
      <c r="B980" s="39" t="s">
        <v>42</v>
      </c>
      <c r="D980" s="42">
        <f>_xll.qlCalendarAdvance(Calendar,$D979,B980,"f",FALSE)</f>
        <v>46315</v>
      </c>
      <c r="E980" s="177">
        <f>_xll.qlInterestRateIndexValueDate(IndexON,D980)</f>
        <v>46315</v>
      </c>
      <c r="F980" s="193">
        <f>IFERROR(_xll.qlIndexFixing(IndexON,D980,TRUE,_xll.ohTrigger(RecalcTrigger,TriggerON)),NA())</f>
        <v>2.022720263963329E-2</v>
      </c>
      <c r="H980" s="42">
        <f>_xll.qlCalendarAdvance(Calendar,$H979,B980,"f",FALSE)</f>
        <v>46315</v>
      </c>
      <c r="I980" s="177">
        <f>_xll.qlInterestRateIndexValueDate(Index1M,$H980)</f>
        <v>46317</v>
      </c>
      <c r="J980" s="182">
        <f>IFERROR(_xll.qlIndexFixing(Index1M,$H980,TRUE,_xll.ohTrigger(RecalcTrigger,Trigger1M)),NA())</f>
        <v>2.003005311810524E-2</v>
      </c>
      <c r="K980" s="44">
        <f>IFERROR(_xll.qlIndexFixing(Index3M,H980,TRUE,_xll.ohTrigger(RecalcTrigger,Trigger3M)),NA())</f>
        <v>2.1069196220723185E-2</v>
      </c>
      <c r="L980" s="44">
        <f>IFERROR(_xll.qlIndexFixing(Index6M,$H980,TRUE,_xll.ohTrigger(RecalcTrigger,Trigger6M)),NA())</f>
        <v>2.162119371732801E-2</v>
      </c>
      <c r="M980" s="183">
        <f>IFERROR(_xll.qlIndexFixing(Index1Y,$H980,TRUE,_xll.ohTrigger(RecalcTrigger,Trigger1Y)),NA())</f>
        <v>2.2211980543829789E-2</v>
      </c>
      <c r="N980" s="182">
        <f>IFERROR(_xll.qlIndexFixing(ONIndex1M,I980,TRUE,_xll.ohTrigger(RecalcTrigger,Trigger1M)),NA())</f>
        <v>1.9981242836069057E-2</v>
      </c>
      <c r="O980" s="44">
        <f>IFERROR(_xll.qlIndexFixing(ONIndex3M,I980,TRUE,_xll.ohTrigger(RecalcTrigger,Trigger3M)),NA())</f>
        <v>2.0920944970814759E-2</v>
      </c>
      <c r="P980" s="44">
        <f>IFERROR(_xll.qlIndexFixing(ONIndex6M,I980,TRUE,_xll.ohTrigger(RecalcTrigger,Trigger6M)),NA())</f>
        <v>2.1340027505329928E-2</v>
      </c>
      <c r="Q980" s="183">
        <f>IFERROR(_xll.qlIndexFixing(ONIndex1Y,I980,TRUE,_xll.ohTrigger(RecalcTrigger,Trigger1Y)),NA())</f>
        <v>2.1670594085119177E-2</v>
      </c>
    </row>
    <row r="981" spans="2:17" x14ac:dyDescent="0.2">
      <c r="B981" s="39" t="s">
        <v>42</v>
      </c>
      <c r="D981" s="42">
        <f>_xll.qlCalendarAdvance(Calendar,$D980,B981,"f",FALSE)</f>
        <v>46322</v>
      </c>
      <c r="E981" s="177">
        <f>_xll.qlInterestRateIndexValueDate(IndexON,D981)</f>
        <v>46322</v>
      </c>
      <c r="F981" s="193">
        <f>IFERROR(_xll.qlIndexFixing(IndexON,D981,TRUE,_xll.ohTrigger(RecalcTrigger,TriggerON)),NA())</f>
        <v>2.02262676778453E-2</v>
      </c>
      <c r="H981" s="42">
        <f>_xll.qlCalendarAdvance(Calendar,$H980,B981,"f",FALSE)</f>
        <v>46322</v>
      </c>
      <c r="I981" s="177">
        <f>_xll.qlInterestRateIndexValueDate(Index1M,$H981)</f>
        <v>46324</v>
      </c>
      <c r="J981" s="182">
        <f>IFERROR(_xll.qlIndexFixing(Index1M,$H981,TRUE,_xll.ohTrigger(RecalcTrigger,Trigger1M)),NA())</f>
        <v>2.0049172579796604E-2</v>
      </c>
      <c r="K981" s="44">
        <f>IFERROR(_xll.qlIndexFixing(Index3M,H981,TRUE,_xll.ohTrigger(RecalcTrigger,Trigger3M)),NA())</f>
        <v>2.1084582843055952E-2</v>
      </c>
      <c r="L981" s="44">
        <f>IFERROR(_xll.qlIndexFixing(Index6M,$H981,TRUE,_xll.ohTrigger(RecalcTrigger,Trigger6M)),NA())</f>
        <v>2.1634146472238415E-2</v>
      </c>
      <c r="M981" s="183">
        <f>IFERROR(_xll.qlIndexFixing(Index1Y,$H981,TRUE,_xll.ohTrigger(RecalcTrigger,Trigger1Y)),NA())</f>
        <v>2.2222913803917752E-2</v>
      </c>
      <c r="N981" s="182">
        <f>IFERROR(_xll.qlIndexFixing(ONIndex1M,I981,TRUE,_xll.ohTrigger(RecalcTrigger,Trigger1M)),NA())</f>
        <v>2.0000581644863402E-2</v>
      </c>
      <c r="O981" s="44">
        <f>IFERROR(_xll.qlIndexFixing(ONIndex3M,I981,TRUE,_xll.ohTrigger(RecalcTrigger,Trigger3M)),NA())</f>
        <v>2.0936965140965214E-2</v>
      </c>
      <c r="P981" s="44">
        <f>IFERROR(_xll.qlIndexFixing(ONIndex6M,I981,TRUE,_xll.ohTrigger(RecalcTrigger,Trigger6M)),NA())</f>
        <v>2.135424484631443E-2</v>
      </c>
      <c r="Q981" s="183">
        <f>IFERROR(_xll.qlIndexFixing(ONIndex1Y,I981,TRUE,_xll.ohTrigger(RecalcTrigger,Trigger1Y)),NA())</f>
        <v>2.168401130917097E-2</v>
      </c>
    </row>
    <row r="982" spans="2:17" x14ac:dyDescent="0.2">
      <c r="B982" s="39" t="s">
        <v>42</v>
      </c>
      <c r="D982" s="42">
        <f>_xll.qlCalendarAdvance(Calendar,$D981,B982,"f",FALSE)</f>
        <v>46329</v>
      </c>
      <c r="E982" s="177">
        <f>_xll.qlInterestRateIndexValueDate(IndexON,D982)</f>
        <v>46329</v>
      </c>
      <c r="F982" s="193">
        <f>IFERROR(_xll.qlIndexFixing(IndexON,D982,TRUE,_xll.ohTrigger(RecalcTrigger,TriggerON)),NA())</f>
        <v>2.0224332975606885E-2</v>
      </c>
      <c r="H982" s="42">
        <f>_xll.qlCalendarAdvance(Calendar,$H981,B982,"f",FALSE)</f>
        <v>46329</v>
      </c>
      <c r="I982" s="177">
        <f>_xll.qlInterestRateIndexValueDate(Index1M,$H982)</f>
        <v>46331</v>
      </c>
      <c r="J982" s="182">
        <f>IFERROR(_xll.qlIndexFixing(Index1M,$H982,TRUE,_xll.ohTrigger(RecalcTrigger,Trigger1M)),NA())</f>
        <v>2.0068138020626902E-2</v>
      </c>
      <c r="K982" s="44">
        <f>IFERROR(_xll.qlIndexFixing(Index3M,H982,TRUE,_xll.ohTrigger(RecalcTrigger,Trigger3M)),NA())</f>
        <v>2.1099848370507643E-2</v>
      </c>
      <c r="L982" s="44">
        <f>IFERROR(_xll.qlIndexFixing(Index6M,$H982,TRUE,_xll.ohTrigger(RecalcTrigger,Trigger6M)),NA())</f>
        <v>2.1645458517164637E-2</v>
      </c>
      <c r="M982" s="183">
        <f>IFERROR(_xll.qlIndexFixing(Index1Y,$H982,TRUE,_xll.ohTrigger(RecalcTrigger,Trigger1Y)),NA())</f>
        <v>2.2233738282271626E-2</v>
      </c>
      <c r="N982" s="182">
        <f>IFERROR(_xll.qlIndexFixing(ONIndex1M,I982,TRUE,_xll.ohTrigger(RecalcTrigger,Trigger1M)),NA())</f>
        <v>2.0019767130223798E-2</v>
      </c>
      <c r="O982" s="44">
        <f>IFERROR(_xll.qlIndexFixing(ONIndex3M,I982,TRUE,_xll.ohTrigger(RecalcTrigger,Trigger3M)),NA())</f>
        <v>2.0952864521577297E-2</v>
      </c>
      <c r="P982" s="44">
        <f>IFERROR(_xll.qlIndexFixing(ONIndex6M,I982,TRUE,_xll.ohTrigger(RecalcTrigger,Trigger6M)),NA())</f>
        <v>2.1368347908472529E-2</v>
      </c>
      <c r="Q982" s="183">
        <f>IFERROR(_xll.qlIndexFixing(ONIndex1Y,I982,TRUE,_xll.ohTrigger(RecalcTrigger,Trigger1Y)),NA())</f>
        <v>2.1697320214348892E-2</v>
      </c>
    </row>
    <row r="983" spans="2:17" x14ac:dyDescent="0.2">
      <c r="B983" s="39" t="s">
        <v>42</v>
      </c>
      <c r="D983" s="42">
        <f>_xll.qlCalendarAdvance(Calendar,$D982,B983,"f",FALSE)</f>
        <v>46336</v>
      </c>
      <c r="E983" s="177">
        <f>_xll.qlInterestRateIndexValueDate(IndexON,D983)</f>
        <v>46336</v>
      </c>
      <c r="F983" s="193">
        <f>IFERROR(_xll.qlIndexFixing(IndexON,D983,TRUE,_xll.ohTrigger(RecalcTrigger,TriggerON)),NA())</f>
        <v>2.0221393077282102E-2</v>
      </c>
      <c r="H983" s="42">
        <f>_xll.qlCalendarAdvance(Calendar,$H982,B983,"f",FALSE)</f>
        <v>46336</v>
      </c>
      <c r="I983" s="177">
        <f>_xll.qlInterestRateIndexValueDate(Index1M,$H983)</f>
        <v>46338</v>
      </c>
      <c r="J983" s="182">
        <f>IFERROR(_xll.qlIndexFixing(Index1M,$H983,TRUE,_xll.ohTrigger(RecalcTrigger,Trigger1M)),NA())</f>
        <v>2.0086949157485101E-2</v>
      </c>
      <c r="K983" s="44">
        <f>IFERROR(_xll.qlIndexFixing(Index3M,H983,TRUE,_xll.ohTrigger(RecalcTrigger,Trigger3M)),NA())</f>
        <v>2.1114992848819923E-2</v>
      </c>
      <c r="L983" s="44">
        <f>IFERROR(_xll.qlIndexFixing(Index6M,$H983,TRUE,_xll.ohTrigger(RecalcTrigger,Trigger6M)),NA())</f>
        <v>2.1658189946019004E-2</v>
      </c>
      <c r="M983" s="183">
        <f>IFERROR(_xll.qlIndexFixing(Index1Y,$H983,TRUE,_xll.ohTrigger(RecalcTrigger,Trigger1Y)),NA())</f>
        <v>2.2244454048306134E-2</v>
      </c>
      <c r="N983" s="182">
        <f>IFERROR(_xll.qlIndexFixing(ONIndex1M,I983,TRUE,_xll.ohTrigger(RecalcTrigger,Trigger1M)),NA())</f>
        <v>2.0038799010215769E-2</v>
      </c>
      <c r="O983" s="44">
        <f>IFERROR(_xll.qlIndexFixing(ONIndex3M,I983,TRUE,_xll.ohTrigger(RecalcTrigger,Trigger3M)),NA())</f>
        <v>2.0968643159413602E-2</v>
      </c>
      <c r="P983" s="44">
        <f>IFERROR(_xll.qlIndexFixing(ONIndex6M,I983,TRUE,_xll.ohTrigger(RecalcTrigger,Trigger6M)),NA())</f>
        <v>2.1382336775577215E-2</v>
      </c>
      <c r="Q983" s="183">
        <f>IFERROR(_xll.qlIndexFixing(ONIndex1Y,I983,TRUE,_xll.ohTrigger(RecalcTrigger,Trigger1Y)),NA())</f>
        <v>2.1710520871955907E-2</v>
      </c>
    </row>
    <row r="984" spans="2:17" x14ac:dyDescent="0.2">
      <c r="B984" s="39" t="s">
        <v>42</v>
      </c>
      <c r="D984" s="42">
        <f>_xll.qlCalendarAdvance(Calendar,$D983,B984,"f",FALSE)</f>
        <v>46343</v>
      </c>
      <c r="E984" s="177">
        <f>_xll.qlInterestRateIndexValueDate(IndexON,D984)</f>
        <v>46343</v>
      </c>
      <c r="F984" s="193">
        <f>IFERROR(_xll.qlIndexFixing(IndexON,D984,TRUE,_xll.ohTrigger(RecalcTrigger,TriggerON)),NA())</f>
        <v>2.0217442527075136E-2</v>
      </c>
      <c r="H984" s="42">
        <f>_xll.qlCalendarAdvance(Calendar,$H983,B984,"f",FALSE)</f>
        <v>46343</v>
      </c>
      <c r="I984" s="177">
        <f>_xll.qlInterestRateIndexValueDate(Index1M,$H984)</f>
        <v>46345</v>
      </c>
      <c r="J984" s="182">
        <f>IFERROR(_xll.qlIndexFixing(Index1M,$H984,TRUE,_xll.ohTrigger(RecalcTrigger,Trigger1M)),NA())</f>
        <v>2.010560570725517E-2</v>
      </c>
      <c r="K984" s="44">
        <f>IFERROR(_xll.qlIndexFixing(Index3M,H984,TRUE,_xll.ohTrigger(RecalcTrigger,Trigger3M)),NA())</f>
        <v>2.1130016323745764E-2</v>
      </c>
      <c r="L984" s="44">
        <f>IFERROR(_xll.qlIndexFixing(Index6M,$H984,TRUE,_xll.ohTrigger(RecalcTrigger,Trigger6M)),NA())</f>
        <v>2.1670807148912969E-2</v>
      </c>
      <c r="M984" s="183">
        <f>IFERROR(_xll.qlIndexFixing(Index1Y,$H984,TRUE,_xll.ohTrigger(RecalcTrigger,Trigger1Y)),NA())</f>
        <v>2.2255061171474758E-2</v>
      </c>
      <c r="N984" s="182">
        <f>IFERROR(_xll.qlIndexFixing(ONIndex1M,I984,TRUE,_xll.ohTrigger(RecalcTrigger,Trigger1M)),NA())</f>
        <v>2.0057677003064711E-2</v>
      </c>
      <c r="O984" s="44">
        <f>IFERROR(_xll.qlIndexFixing(ONIndex3M,I984,TRUE,_xll.ohTrigger(RecalcTrigger,Trigger3M)),NA())</f>
        <v>2.0984301101476532E-2</v>
      </c>
      <c r="P984" s="44">
        <f>IFERROR(_xll.qlIndexFixing(ONIndex6M,I984,TRUE,_xll.ohTrigger(RecalcTrigger,Trigger6M)),NA())</f>
        <v>2.1396211531401477E-2</v>
      </c>
      <c r="Q984" s="183">
        <f>IFERROR(_xll.qlIndexFixing(ONIndex1Y,I984,TRUE,_xll.ohTrigger(RecalcTrigger,Trigger1Y)),NA())</f>
        <v>2.1723613353294979E-2</v>
      </c>
    </row>
    <row r="985" spans="2:17" x14ac:dyDescent="0.2">
      <c r="B985" s="39" t="s">
        <v>42</v>
      </c>
      <c r="D985" s="42">
        <f>_xll.qlCalendarAdvance(Calendar,$D984,B985,"f",FALSE)</f>
        <v>46350</v>
      </c>
      <c r="E985" s="177">
        <f>_xll.qlInterestRateIndexValueDate(IndexON,D985)</f>
        <v>46350</v>
      </c>
      <c r="F985" s="193">
        <f>IFERROR(_xll.qlIndexFixing(IndexON,D985,TRUE,_xll.ohTrigger(RecalcTrigger,TriggerON)),NA())</f>
        <v>2.0212475869509916E-2</v>
      </c>
      <c r="H985" s="42">
        <f>_xll.qlCalendarAdvance(Calendar,$H984,B985,"f",FALSE)</f>
        <v>46350</v>
      </c>
      <c r="I985" s="177">
        <f>_xll.qlInterestRateIndexValueDate(Index1M,$H985)</f>
        <v>46352</v>
      </c>
      <c r="J985" s="182">
        <f>IFERROR(_xll.qlIndexFixing(Index1M,$H985,TRUE,_xll.ohTrigger(RecalcTrigger,Trigger1M)),NA())</f>
        <v>2.0124107386841061E-2</v>
      </c>
      <c r="K985" s="44">
        <f>IFERROR(_xll.qlIndexFixing(Index3M,H985,TRUE,_xll.ohTrigger(RecalcTrigger,Trigger3M)),NA())</f>
        <v>2.1144918841052032E-2</v>
      </c>
      <c r="L985" s="44">
        <f>IFERROR(_xll.qlIndexFixing(Index6M,$H985,TRUE,_xll.ohTrigger(RecalcTrigger,Trigger6M)),NA())</f>
        <v>2.1683310208480099E-2</v>
      </c>
      <c r="M985" s="183">
        <f>IFERROR(_xll.qlIndexFixing(Index1Y,$H985,TRUE,_xll.ohTrigger(RecalcTrigger,Trigger1Y)),NA())</f>
        <v>2.2265559721268657E-2</v>
      </c>
      <c r="N985" s="182">
        <f>IFERROR(_xll.qlIndexFixing(ONIndex1M,I985,TRUE,_xll.ohTrigger(RecalcTrigger,Trigger1M)),NA())</f>
        <v>2.0076400826916085E-2</v>
      </c>
      <c r="O985" s="44">
        <f>IFERROR(_xll.qlIndexFixing(ONIndex3M,I985,TRUE,_xll.ohTrigger(RecalcTrigger,Trigger3M)),NA())</f>
        <v>2.0999838394448744E-2</v>
      </c>
      <c r="P985" s="44">
        <f>IFERROR(_xll.qlIndexFixing(ONIndex6M,I985,TRUE,_xll.ohTrigger(RecalcTrigger,Trigger6M)),NA())</f>
        <v>2.1409972259878174E-2</v>
      </c>
      <c r="Q985" s="183">
        <f>IFERROR(_xll.qlIndexFixing(ONIndex1Y,I985,TRUE,_xll.ohTrigger(RecalcTrigger,Trigger1Y)),NA())</f>
        <v>2.1736597729669072E-2</v>
      </c>
    </row>
    <row r="986" spans="2:17" x14ac:dyDescent="0.2">
      <c r="B986" s="39" t="s">
        <v>42</v>
      </c>
      <c r="D986" s="42">
        <f>_xll.qlCalendarAdvance(Calendar,$D985,B986,"f",FALSE)</f>
        <v>46357</v>
      </c>
      <c r="E986" s="177">
        <f>_xll.qlInterestRateIndexValueDate(IndexON,D986)</f>
        <v>46357</v>
      </c>
      <c r="F986" s="193">
        <f>IFERROR(_xll.qlIndexFixing(IndexON,D986,TRUE,_xll.ohTrigger(RecalcTrigger,TriggerON)),NA())</f>
        <v>2.0206487648710691E-2</v>
      </c>
      <c r="H986" s="42">
        <f>_xll.qlCalendarAdvance(Calendar,$H985,B986,"f",FALSE)</f>
        <v>46357</v>
      </c>
      <c r="I986" s="177">
        <f>_xll.qlInterestRateIndexValueDate(Index1M,$H986)</f>
        <v>46359</v>
      </c>
      <c r="J986" s="182">
        <f>IFERROR(_xll.qlIndexFixing(Index1M,$H986,TRUE,_xll.ohTrigger(RecalcTrigger,Trigger1M)),NA())</f>
        <v>2.0142453913136737E-2</v>
      </c>
      <c r="K986" s="44">
        <f>IFERROR(_xll.qlIndexFixing(Index3M,H986,TRUE,_xll.ohTrigger(RecalcTrigger,Trigger3M)),NA())</f>
        <v>2.1156392443637095E-2</v>
      </c>
      <c r="L986" s="44">
        <f>IFERROR(_xll.qlIndexFixing(Index6M,$H986,TRUE,_xll.ohTrigger(RecalcTrigger,Trigger6M)),NA())</f>
        <v>2.1697196024184368E-2</v>
      </c>
      <c r="M986" s="183">
        <f>IFERROR(_xll.qlIndexFixing(Index1Y,$H986,TRUE,_xll.ohTrigger(RecalcTrigger,Trigger1Y)),NA())</f>
        <v>2.2275949767217522E-2</v>
      </c>
      <c r="N986" s="182">
        <f>IFERROR(_xll.qlIndexFixing(ONIndex1M,I986,TRUE,_xll.ohTrigger(RecalcTrigger,Trigger1M)),NA())</f>
        <v>2.009497019975548E-2</v>
      </c>
      <c r="O986" s="44">
        <f>IFERROR(_xll.qlIndexFixing(ONIndex3M,I986,TRUE,_xll.ohTrigger(RecalcTrigger,Trigger3M)),NA())</f>
        <v>2.1015255085492512E-2</v>
      </c>
      <c r="P986" s="44">
        <f>IFERROR(_xll.qlIndexFixing(ONIndex6M,I986,TRUE,_xll.ohTrigger(RecalcTrigger,Trigger6M)),NA())</f>
        <v>2.1423619044940168E-2</v>
      </c>
      <c r="Q986" s="183">
        <f>IFERROR(_xll.qlIndexFixing(ONIndex1Y,I986,TRUE,_xll.ohTrigger(RecalcTrigger,Trigger1Y)),NA())</f>
        <v>2.1749474072461084E-2</v>
      </c>
    </row>
    <row r="987" spans="2:17" x14ac:dyDescent="0.2">
      <c r="B987" s="39" t="s">
        <v>42</v>
      </c>
      <c r="D987" s="42">
        <f>_xll.qlCalendarAdvance(Calendar,$D986,B987,"f",FALSE)</f>
        <v>46364</v>
      </c>
      <c r="E987" s="177">
        <f>_xll.qlInterestRateIndexValueDate(IndexON,D987)</f>
        <v>46364</v>
      </c>
      <c r="F987" s="193">
        <f>IFERROR(_xll.qlIndexFixing(IndexON,D987,TRUE,_xll.ohTrigger(RecalcTrigger,TriggerON)),NA())</f>
        <v>2.0199472409201391E-2</v>
      </c>
      <c r="H987" s="42">
        <f>_xll.qlCalendarAdvance(Calendar,$H986,B987,"f",FALSE)</f>
        <v>46364</v>
      </c>
      <c r="I987" s="177">
        <f>_xll.qlInterestRateIndexValueDate(Index1M,$H987)</f>
        <v>46366</v>
      </c>
      <c r="J987" s="182">
        <f>IFERROR(_xll.qlIndexFixing(Index1M,$H987,TRUE,_xll.ohTrigger(RecalcTrigger,Trigger1M)),NA())</f>
        <v>2.0160645003043653E-2</v>
      </c>
      <c r="K987" s="44">
        <f>IFERROR(_xll.qlIndexFixing(Index3M,H987,TRUE,_xll.ohTrigger(RecalcTrigger,Trigger3M)),NA())</f>
        <v>2.11710687112312E-2</v>
      </c>
      <c r="L987" s="44">
        <f>IFERROR(_xll.qlIndexFixing(Index6M,$H987,TRUE,_xll.ohTrigger(RecalcTrigger,Trigger6M)),NA())</f>
        <v>2.1709463668448753E-2</v>
      </c>
      <c r="M987" s="183">
        <f>IFERROR(_xll.qlIndexFixing(Index1Y,$H987,TRUE,_xll.ohTrigger(RecalcTrigger,Trigger1Y)),NA())</f>
        <v>2.228623137888916E-2</v>
      </c>
      <c r="N987" s="182">
        <f>IFERROR(_xll.qlIndexFixing(ONIndex1M,I987,TRUE,_xll.ohTrigger(RecalcTrigger,Trigger1M)),NA())</f>
        <v>2.0113384839728354E-2</v>
      </c>
      <c r="O987" s="44">
        <f>IFERROR(_xll.qlIndexFixing(ONIndex3M,I987,TRUE,_xll.ohTrigger(RecalcTrigger,Trigger3M)),NA())</f>
        <v>2.1030551221210558E-2</v>
      </c>
      <c r="P987" s="44">
        <f>IFERROR(_xll.qlIndexFixing(ONIndex6M,I987,TRUE,_xll.ohTrigger(RecalcTrigger,Trigger6M)),NA())</f>
        <v>2.1437151970360446E-2</v>
      </c>
      <c r="Q987" s="183">
        <f>IFERROR(_xll.qlIndexFixing(ONIndex1Y,I987,TRUE,_xll.ohTrigger(RecalcTrigger,Trigger1Y)),NA())</f>
        <v>2.1762242452894043E-2</v>
      </c>
    </row>
    <row r="988" spans="2:17" x14ac:dyDescent="0.2">
      <c r="B988" s="39" t="s">
        <v>42</v>
      </c>
      <c r="D988" s="42">
        <f>_xll.qlCalendarAdvance(Calendar,$D987,B988,"f",FALSE)</f>
        <v>46371</v>
      </c>
      <c r="E988" s="177">
        <f>_xll.qlInterestRateIndexValueDate(IndexON,D988)</f>
        <v>46371</v>
      </c>
      <c r="F988" s="193">
        <f>IFERROR(_xll.qlIndexFixing(IndexON,D988,TRUE,_xll.ohTrigger(RecalcTrigger,TriggerON)),NA())</f>
        <v>2.01914246951862E-2</v>
      </c>
      <c r="H988" s="42">
        <f>_xll.qlCalendarAdvance(Calendar,$H987,B988,"f",FALSE)</f>
        <v>46371</v>
      </c>
      <c r="I988" s="177">
        <f>_xll.qlInterestRateIndexValueDate(Index1M,$H988)</f>
        <v>46373</v>
      </c>
      <c r="J988" s="182">
        <f>IFERROR(_xll.qlIndexFixing(Index1M,$H988,TRUE,_xll.ohTrigger(RecalcTrigger,Trigger1M)),NA())</f>
        <v>2.0178680373473257E-2</v>
      </c>
      <c r="K988" s="44">
        <f>IFERROR(_xll.qlIndexFixing(Index3M,H988,TRUE,_xll.ohTrigger(RecalcTrigger,Trigger3M)),NA())</f>
        <v>2.1185624165019235E-2</v>
      </c>
      <c r="L988" s="44">
        <f>IFERROR(_xll.qlIndexFixing(Index6M,$H988,TRUE,_xll.ohTrigger(RecalcTrigger,Trigger6M)),NA())</f>
        <v>2.1721617416904749E-2</v>
      </c>
      <c r="M988" s="183">
        <f>IFERROR(_xll.qlIndexFixing(Index1Y,$H988,TRUE,_xll.ohTrigger(RecalcTrigger,Trigger1Y)),NA())</f>
        <v>2.2296404625888382E-2</v>
      </c>
      <c r="N988" s="182">
        <f>IFERROR(_xll.qlIndexFixing(ONIndex1M,I988,TRUE,_xll.ohTrigger(RecalcTrigger,Trigger1M)),NA())</f>
        <v>2.0131644465060106E-2</v>
      </c>
      <c r="O988" s="44">
        <f>IFERROR(_xll.qlIndexFixing(ONIndex3M,I988,TRUE,_xll.ohTrigger(RecalcTrigger,Trigger3M)),NA())</f>
        <v>2.1045726848605284E-2</v>
      </c>
      <c r="P988" s="44">
        <f>IFERROR(_xll.qlIndexFixing(ONIndex6M,I988,TRUE,_xll.ohTrigger(RecalcTrigger,Trigger6M)),NA())</f>
        <v>2.1450571119991935E-2</v>
      </c>
      <c r="Q988" s="183">
        <f>IFERROR(_xll.qlIndexFixing(ONIndex1Y,I988,TRUE,_xll.ohTrigger(RecalcTrigger,Trigger1Y)),NA())</f>
        <v>2.1774902942190977E-2</v>
      </c>
    </row>
    <row r="989" spans="2:17" x14ac:dyDescent="0.2">
      <c r="B989" s="39" t="s">
        <v>42</v>
      </c>
      <c r="D989" s="42">
        <f>_xll.qlCalendarAdvance(Calendar,$D988,B989,"f",FALSE)</f>
        <v>46378</v>
      </c>
      <c r="E989" s="177">
        <f>_xll.qlInterestRateIndexValueDate(IndexON,D989)</f>
        <v>46378</v>
      </c>
      <c r="F989" s="193">
        <f>IFERROR(_xll.qlIndexFixing(IndexON,D989,TRUE,_xll.ohTrigger(RecalcTrigger,TriggerON)),NA())</f>
        <v>2.018237375478904E-2</v>
      </c>
      <c r="H989" s="42">
        <f>_xll.qlCalendarAdvance(Calendar,$H988,B989,"f",FALSE)</f>
        <v>46378</v>
      </c>
      <c r="I989" s="177">
        <f>_xll.qlInterestRateIndexValueDate(Index1M,$H989)</f>
        <v>46380</v>
      </c>
      <c r="J989" s="182">
        <f>IFERROR(_xll.qlIndexFixing(Index1M,$H989,TRUE,_xll.ohTrigger(RecalcTrigger,Trigger1M)),NA())</f>
        <v>2.0196559741344489E-2</v>
      </c>
      <c r="K989" s="44">
        <f>IFERROR(_xll.qlIndexFixing(Index3M,H989,TRUE,_xll.ohTrigger(RecalcTrigger,Trigger3M)),NA())</f>
        <v>2.1200058850833869E-2</v>
      </c>
      <c r="L989" s="44">
        <f>IFERROR(_xll.qlIndexFixing(Index6M,$H989,TRUE,_xll.ohTrigger(RecalcTrigger,Trigger6M)),NA())</f>
        <v>2.1733657352267732E-2</v>
      </c>
      <c r="M989" s="183">
        <f>IFERROR(_xll.qlIndexFixing(Index1Y,$H989,TRUE,_xll.ohTrigger(RecalcTrigger,Trigger1Y)),NA())</f>
        <v>2.2306469579155268E-2</v>
      </c>
      <c r="N989" s="182">
        <f>IFERROR(_xll.qlIndexFixing(ONIndex1M,I989,TRUE,_xll.ohTrigger(RecalcTrigger,Trigger1M)),NA())</f>
        <v>2.015232243271825E-2</v>
      </c>
      <c r="O989" s="44">
        <f>IFERROR(_xll.qlIndexFixing(ONIndex3M,I989,TRUE,_xll.ohTrigger(RecalcTrigger,Trigger3M)),NA())</f>
        <v>2.1062922921810667E-2</v>
      </c>
      <c r="P989" s="44">
        <f>IFERROR(_xll.qlIndexFixing(ONIndex6M,I989,TRUE,_xll.ohTrigger(RecalcTrigger,Trigger6M)),NA())</f>
        <v>2.1465768081361247E-2</v>
      </c>
      <c r="Q989" s="183">
        <f>IFERROR(_xll.qlIndexFixing(ONIndex1Y,I989,TRUE,_xll.ohTrigger(RecalcTrigger,Trigger1Y)),NA())</f>
        <v>2.1789240052809689E-2</v>
      </c>
    </row>
    <row r="990" spans="2:17" x14ac:dyDescent="0.2">
      <c r="B990" s="39" t="s">
        <v>42</v>
      </c>
      <c r="D990" s="42">
        <f>_xll.qlCalendarAdvance(Calendar,$D989,B990,"f",FALSE)</f>
        <v>46385</v>
      </c>
      <c r="E990" s="177">
        <f>_xll.qlInterestRateIndexValueDate(IndexON,D990)</f>
        <v>46385</v>
      </c>
      <c r="F990" s="193">
        <f>IFERROR(_xll.qlIndexFixing(IndexON,D990,TRUE,_xll.ohTrigger(RecalcTrigger,TriggerON)),NA())</f>
        <v>2.0173288297442582E-2</v>
      </c>
      <c r="H990" s="42">
        <f>_xll.qlCalendarAdvance(Calendar,$H989,B990,"f",FALSE)</f>
        <v>46385</v>
      </c>
      <c r="I990" s="177">
        <f>_xll.qlInterestRateIndexValueDate(Index1M,$H990)</f>
        <v>46387</v>
      </c>
      <c r="J990" s="182">
        <f>IFERROR(_xll.qlIndexFixing(Index1M,$H990,TRUE,_xll.ohTrigger(RecalcTrigger,Trigger1M)),NA())</f>
        <v>2.0208821725253769E-2</v>
      </c>
      <c r="K990" s="44">
        <f>IFERROR(_xll.qlIndexFixing(Index3M,H990,TRUE,_xll.ohTrigger(RecalcTrigger,Trigger3M)),NA())</f>
        <v>2.1214372814523763E-2</v>
      </c>
      <c r="L990" s="44">
        <f>IFERROR(_xll.qlIndexFixing(Index6M,$H990,TRUE,_xll.ohTrigger(RecalcTrigger,Trigger6M)),NA())</f>
        <v>2.1744116250087916E-2</v>
      </c>
      <c r="M990" s="183">
        <f>IFERROR(_xll.qlIndexFixing(Index1Y,$H990,TRUE,_xll.ohTrigger(RecalcTrigger,Trigger1Y)),NA())</f>
        <v>2.2316426352560152E-2</v>
      </c>
      <c r="N990" s="182">
        <f>IFERROR(_xll.qlIndexFixing(ONIndex1M,I990,TRUE,_xll.ohTrigger(RecalcTrigger,Trigger1M)),NA())</f>
        <v>2.017024893452124E-2</v>
      </c>
      <c r="O990" s="44">
        <f>IFERROR(_xll.qlIndexFixing(ONIndex3M,I990,TRUE,_xll.ohTrigger(RecalcTrigger,Trigger3M)),NA())</f>
        <v>2.1077840475003384E-2</v>
      </c>
      <c r="P990" s="44">
        <f>IFERROR(_xll.qlIndexFixing(ONIndex6M,I990,TRUE,_xll.ohTrigger(RecalcTrigger,Trigger6M)),NA())</f>
        <v>2.1478943708270748E-2</v>
      </c>
      <c r="Q990" s="183">
        <f>IFERROR(_xll.qlIndexFixing(ONIndex1Y,I990,TRUE,_xll.ohTrigger(RecalcTrigger,Trigger1Y)),NA())</f>
        <v>2.1801669587171446E-2</v>
      </c>
    </row>
    <row r="991" spans="2:17" x14ac:dyDescent="0.2">
      <c r="B991" s="39" t="s">
        <v>42</v>
      </c>
      <c r="D991" s="42">
        <f>_xll.qlCalendarAdvance(Calendar,$D990,B991,"f",FALSE)</f>
        <v>46392</v>
      </c>
      <c r="E991" s="177">
        <f>_xll.qlInterestRateIndexValueDate(IndexON,D991)</f>
        <v>46392</v>
      </c>
      <c r="F991" s="193">
        <f>IFERROR(_xll.qlIndexFixing(IndexON,D991,TRUE,_xll.ohTrigger(RecalcTrigger,TriggerON)),NA())</f>
        <v>2.0164623089131695E-2</v>
      </c>
      <c r="H991" s="42">
        <f>_xll.qlCalendarAdvance(Calendar,$H990,B991,"f",FALSE)</f>
        <v>46392</v>
      </c>
      <c r="I991" s="177">
        <f>_xll.qlInterestRateIndexValueDate(Index1M,$H991)</f>
        <v>46394</v>
      </c>
      <c r="J991" s="182">
        <f>IFERROR(_xll.qlIndexFixing(Index1M,$H991,TRUE,_xll.ohTrigger(RecalcTrigger,Trigger1M)),NA())</f>
        <v>2.0231849337065122E-2</v>
      </c>
      <c r="K991" s="44">
        <f>IFERROR(_xll.qlIndexFixing(Index3M,H991,TRUE,_xll.ohTrigger(RecalcTrigger,Trigger3M)),NA())</f>
        <v>2.1228566101943791E-2</v>
      </c>
      <c r="L991" s="44">
        <f>IFERROR(_xll.qlIndexFixing(Index6M,$H991,TRUE,_xll.ohTrigger(RecalcTrigger,Trigger6M)),NA())</f>
        <v>2.1755936186200666E-2</v>
      </c>
      <c r="M991" s="183">
        <f>IFERROR(_xll.qlIndexFixing(Index1Y,$H991,TRUE,_xll.ohTrigger(RecalcTrigger,Trigger1Y)),NA())</f>
        <v>2.2326275112060586E-2</v>
      </c>
      <c r="N991" s="182">
        <f>IFERROR(_xll.qlIndexFixing(ONIndex1M,I991,TRUE,_xll.ohTrigger(RecalcTrigger,Trigger1M)),NA())</f>
        <v>2.0185490434023734E-2</v>
      </c>
      <c r="O991" s="44">
        <f>IFERROR(_xll.qlIndexFixing(ONIndex3M,I991,TRUE,_xll.ohTrigger(RecalcTrigger,Trigger3M)),NA())</f>
        <v>2.1090531149994263E-2</v>
      </c>
      <c r="P991" s="44">
        <f>IFERROR(_xll.qlIndexFixing(ONIndex6M,I991,TRUE,_xll.ohTrigger(RecalcTrigger,Trigger6M)),NA())</f>
        <v>2.1490146753082584E-2</v>
      </c>
      <c r="Q991" s="183">
        <f>IFERROR(_xll.qlIndexFixing(ONIndex1Y,I991,TRUE,_xll.ohTrigger(RecalcTrigger,Trigger1Y)),NA())</f>
        <v>2.1812237777014687E-2</v>
      </c>
    </row>
    <row r="992" spans="2:17" x14ac:dyDescent="0.2">
      <c r="B992" s="39" t="s">
        <v>42</v>
      </c>
      <c r="D992" s="42">
        <f>_xll.qlCalendarAdvance(Calendar,$D991,B992,"f",FALSE)</f>
        <v>46399</v>
      </c>
      <c r="E992" s="177">
        <f>_xll.qlInterestRateIndexValueDate(IndexON,D992)</f>
        <v>46399</v>
      </c>
      <c r="F992" s="193">
        <f>IFERROR(_xll.qlIndexFixing(IndexON,D992,TRUE,_xll.ohTrigger(RecalcTrigger,TriggerON)),NA())</f>
        <v>2.0156382815708085E-2</v>
      </c>
      <c r="H992" s="42">
        <f>_xll.qlCalendarAdvance(Calendar,$H991,B992,"f",FALSE)</f>
        <v>46399</v>
      </c>
      <c r="I992" s="177">
        <f>_xll.qlInterestRateIndexValueDate(Index1M,$H992)</f>
        <v>46401</v>
      </c>
      <c r="J992" s="182">
        <f>IFERROR(_xll.qlIndexFixing(Index1M,$H992,TRUE,_xll.ohTrigger(RecalcTrigger,Trigger1M)),NA())</f>
        <v>2.0249258998769892E-2</v>
      </c>
      <c r="K992" s="44">
        <f>IFERROR(_xll.qlIndexFixing(Index3M,H992,TRUE,_xll.ohTrigger(RecalcTrigger,Trigger3M)),NA())</f>
        <v>2.124263875896748E-2</v>
      </c>
      <c r="L992" s="44">
        <f>IFERROR(_xll.qlIndexFixing(Index6M,$H992,TRUE,_xll.ohTrigger(RecalcTrigger,Trigger6M)),NA())</f>
        <v>2.1767642558020862E-2</v>
      </c>
      <c r="M992" s="183">
        <f>IFERROR(_xll.qlIndexFixing(Index1Y,$H992,TRUE,_xll.ohTrigger(RecalcTrigger,Trigger1Y)),NA())</f>
        <v>2.2336016027352936E-2</v>
      </c>
      <c r="N992" s="182">
        <f>IFERROR(_xll.qlIndexFixing(ONIndex1M,I992,TRUE,_xll.ohTrigger(RecalcTrigger,Trigger1M)),NA())</f>
        <v>2.0203127181925851E-2</v>
      </c>
      <c r="O992" s="44">
        <f>IFERROR(_xll.qlIndexFixing(ONIndex3M,I992,TRUE,_xll.ohTrigger(RecalcTrigger,Trigger3M)),NA())</f>
        <v>2.1105225213000622E-2</v>
      </c>
      <c r="P992" s="44">
        <f>IFERROR(_xll.qlIndexFixing(ONIndex6M,I992,TRUE,_xll.ohTrigger(RecalcTrigger,Trigger6M)),NA())</f>
        <v>2.1503111638327965E-2</v>
      </c>
      <c r="Q992" s="183">
        <f>IFERROR(_xll.qlIndexFixing(ONIndex1Y,I992,TRUE,_xll.ohTrigger(RecalcTrigger,Trigger1Y)),NA())</f>
        <v>2.1824467415196835E-2</v>
      </c>
    </row>
    <row r="993" spans="2:17" x14ac:dyDescent="0.2">
      <c r="B993" s="39" t="s">
        <v>42</v>
      </c>
      <c r="D993" s="42">
        <f>_xll.qlCalendarAdvance(Calendar,$D992,B993,"f",FALSE)</f>
        <v>46406</v>
      </c>
      <c r="E993" s="177">
        <f>_xll.qlInterestRateIndexValueDate(IndexON,D993)</f>
        <v>46406</v>
      </c>
      <c r="F993" s="193">
        <f>IFERROR(_xll.qlIndexFixing(IndexON,D993,TRUE,_xll.ohTrigger(RecalcTrigger,TriggerON)),NA())</f>
        <v>2.0148572163183331E-2</v>
      </c>
      <c r="H993" s="42">
        <f>_xll.qlCalendarAdvance(Calendar,$H992,B993,"f",FALSE)</f>
        <v>46406</v>
      </c>
      <c r="I993" s="177">
        <f>_xll.qlInterestRateIndexValueDate(Index1M,$H993)</f>
        <v>46408</v>
      </c>
      <c r="J993" s="182">
        <f>IFERROR(_xll.qlIndexFixing(Index1M,$H993,TRUE,_xll.ohTrigger(RecalcTrigger,Trigger1M)),NA())</f>
        <v>2.0266511525612041E-2</v>
      </c>
      <c r="K993" s="44">
        <f>IFERROR(_xll.qlIndexFixing(Index3M,H993,TRUE,_xll.ohTrigger(RecalcTrigger,Trigger3M)),NA())</f>
        <v>2.1256590831471023E-2</v>
      </c>
      <c r="L993" s="44">
        <f>IFERROR(_xll.qlIndexFixing(Index6M,$H993,TRUE,_xll.ohTrigger(RecalcTrigger,Trigger6M)),NA())</f>
        <v>2.1779235448354309E-2</v>
      </c>
      <c r="M993" s="183">
        <f>IFERROR(_xll.qlIndexFixing(Index1Y,$H993,TRUE,_xll.ohTrigger(RecalcTrigger,Trigger1Y)),NA())</f>
        <v>2.2345649268806785E-2</v>
      </c>
      <c r="N993" s="182">
        <f>IFERROR(_xll.qlIndexFixing(ONIndex1M,I993,TRUE,_xll.ohTrigger(RecalcTrigger,Trigger1M)),NA())</f>
        <v>2.0220607505594401E-2</v>
      </c>
      <c r="O993" s="44">
        <f>IFERROR(_xll.qlIndexFixing(ONIndex3M,I993,TRUE,_xll.ohTrigger(RecalcTrigger,Trigger3M)),NA())</f>
        <v>2.1119799002056183E-2</v>
      </c>
      <c r="P993" s="44">
        <f>IFERROR(_xll.qlIndexFixing(ONIndex6M,I993,TRUE,_xll.ohTrigger(RecalcTrigger,Trigger6M)),NA())</f>
        <v>2.1515963167049179E-2</v>
      </c>
      <c r="Q993" s="183">
        <f>IFERROR(_xll.qlIndexFixing(ONIndex1Y,I993,TRUE,_xll.ohTrigger(RecalcTrigger,Trigger1Y)),NA())</f>
        <v>2.1836589518917648E-2</v>
      </c>
    </row>
    <row r="994" spans="2:17" x14ac:dyDescent="0.2">
      <c r="B994" s="39" t="s">
        <v>42</v>
      </c>
      <c r="D994" s="42">
        <f>_xll.qlCalendarAdvance(Calendar,$D993,B994,"f",FALSE)</f>
        <v>46413</v>
      </c>
      <c r="E994" s="177">
        <f>_xll.qlInterestRateIndexValueDate(IndexON,D994)</f>
        <v>46413</v>
      </c>
      <c r="F994" s="193">
        <f>IFERROR(_xll.qlIndexFixing(IndexON,D994,TRUE,_xll.ohTrigger(RecalcTrigger,TriggerON)),NA())</f>
        <v>2.0141195817489077E-2</v>
      </c>
      <c r="H994" s="42">
        <f>_xll.qlCalendarAdvance(Calendar,$H993,B994,"f",FALSE)</f>
        <v>46413</v>
      </c>
      <c r="I994" s="177">
        <f>_xll.qlInterestRateIndexValueDate(Index1M,$H994)</f>
        <v>46415</v>
      </c>
      <c r="J994" s="182">
        <f>IFERROR(_xll.qlIndexFixing(Index1M,$H994,TRUE,_xll.ohTrigger(RecalcTrigger,Trigger1M)),NA())</f>
        <v>2.0278268666254387E-2</v>
      </c>
      <c r="K994" s="44">
        <f>IFERROR(_xll.qlIndexFixing(Index3M,H994,TRUE,_xll.ohTrigger(RecalcTrigger,Trigger3M)),NA())</f>
        <v>2.127042236535015E-2</v>
      </c>
      <c r="L994" s="44">
        <f>IFERROR(_xll.qlIndexFixing(Index6M,$H994,TRUE,_xll.ohTrigger(RecalcTrigger,Trigger6M)),NA())</f>
        <v>2.1790714940026688E-2</v>
      </c>
      <c r="M994" s="183">
        <f>IFERROR(_xll.qlIndexFixing(Index1Y,$H994,TRUE,_xll.ohTrigger(RecalcTrigger,Trigger1Y)),NA())</f>
        <v>2.2355175007462078E-2</v>
      </c>
      <c r="N994" s="182">
        <f>IFERROR(_xll.qlIndexFixing(ONIndex1M,I994,TRUE,_xll.ohTrigger(RecalcTrigger,Trigger1M)),NA())</f>
        <v>2.023793112349459E-2</v>
      </c>
      <c r="O994" s="44">
        <f>IFERROR(_xll.qlIndexFixing(ONIndex3M,I994,TRUE,_xll.ohTrigger(RecalcTrigger,Trigger3M)),NA())</f>
        <v>2.1134252564243283E-2</v>
      </c>
      <c r="P994" s="44">
        <f>IFERROR(_xll.qlIndexFixing(ONIndex6M,I994,TRUE,_xll.ohTrigger(RecalcTrigger,Trigger6M)),NA())</f>
        <v>2.1528701423338958E-2</v>
      </c>
      <c r="Q994" s="183">
        <f>IFERROR(_xll.qlIndexFixing(ONIndex1Y,I994,TRUE,_xll.ohTrigger(RecalcTrigger,Trigger1Y)),NA())</f>
        <v>2.1848604159400153E-2</v>
      </c>
    </row>
    <row r="995" spans="2:17" x14ac:dyDescent="0.2">
      <c r="B995" s="39" t="s">
        <v>42</v>
      </c>
      <c r="D995" s="42">
        <f>_xll.qlCalendarAdvance(Calendar,$D994,B995,"f",FALSE)</f>
        <v>46420</v>
      </c>
      <c r="E995" s="177">
        <f>_xll.qlInterestRateIndexValueDate(IndexON,D995)</f>
        <v>46420</v>
      </c>
      <c r="F995" s="193">
        <f>IFERROR(_xll.qlIndexFixing(IndexON,D995,TRUE,_xll.ohTrigger(RecalcTrigger,TriggerON)),NA())</f>
        <v>2.0134258464397092E-2</v>
      </c>
      <c r="H995" s="42">
        <f>_xll.qlCalendarAdvance(Calendar,$H994,B995,"f",FALSE)</f>
        <v>46420</v>
      </c>
      <c r="I995" s="177">
        <f>_xll.qlInterestRateIndexValueDate(Index1M,$H995)</f>
        <v>46422</v>
      </c>
      <c r="J995" s="182">
        <f>IFERROR(_xll.qlIndexFixing(Index1M,$H995,TRUE,_xll.ohTrigger(RecalcTrigger,Trigger1M)),NA())</f>
        <v>2.0293466237419264E-2</v>
      </c>
      <c r="K995" s="44">
        <f>IFERROR(_xll.qlIndexFixing(Index3M,H995,TRUE,_xll.ohTrigger(RecalcTrigger,Trigger3M)),NA())</f>
        <v>2.1282548377471667E-2</v>
      </c>
      <c r="L995" s="44">
        <f>IFERROR(_xll.qlIndexFixing(Index6M,$H995,TRUE,_xll.ohTrigger(RecalcTrigger,Trigger6M)),NA())</f>
        <v>2.1802081115883991E-2</v>
      </c>
      <c r="M995" s="183">
        <f>IFERROR(_xll.qlIndexFixing(Index1Y,$H995,TRUE,_xll.ohTrigger(RecalcTrigger,Trigger1Y)),NA())</f>
        <v>2.2364593415031327E-2</v>
      </c>
      <c r="N995" s="182">
        <f>IFERROR(_xll.qlIndexFixing(ONIndex1M,I995,TRUE,_xll.ohTrigger(RecalcTrigger,Trigger1M)),NA())</f>
        <v>2.025509775353207E-2</v>
      </c>
      <c r="O995" s="44">
        <f>IFERROR(_xll.qlIndexFixing(ONIndex3M,I995,TRUE,_xll.ohTrigger(RecalcTrigger,Trigger3M)),NA())</f>
        <v>2.1148585946324516E-2</v>
      </c>
      <c r="P995" s="44">
        <f>IFERROR(_xll.qlIndexFixing(ONIndex6M,I995,TRUE,_xll.ohTrigger(RecalcTrigger,Trigger6M)),NA())</f>
        <v>2.1541326490890356E-2</v>
      </c>
      <c r="Q995" s="183">
        <f>IFERROR(_xll.qlIndexFixing(ONIndex1Y,I995,TRUE,_xll.ohTrigger(RecalcTrigger,Trigger1Y)),NA())</f>
        <v>2.1860511407947314E-2</v>
      </c>
    </row>
    <row r="996" spans="2:17" x14ac:dyDescent="0.2">
      <c r="B996" s="39" t="s">
        <v>42</v>
      </c>
      <c r="D996" s="42">
        <f>_xll.qlCalendarAdvance(Calendar,$D995,B996,"f",FALSE)</f>
        <v>46427</v>
      </c>
      <c r="E996" s="177">
        <f>_xll.qlInterestRateIndexValueDate(IndexON,D996)</f>
        <v>46427</v>
      </c>
      <c r="F996" s="193">
        <f>IFERROR(_xll.qlIndexFixing(IndexON,D996,TRUE,_xll.ohTrigger(RecalcTrigger,TriggerON)),NA())</f>
        <v>2.0127764789998892E-2</v>
      </c>
      <c r="H996" s="42">
        <f>_xll.qlCalendarAdvance(Calendar,$H995,B996,"f",FALSE)</f>
        <v>46427</v>
      </c>
      <c r="I996" s="177">
        <f>_xll.qlInterestRateIndexValueDate(Index1M,$H996)</f>
        <v>46429</v>
      </c>
      <c r="J996" s="182">
        <f>IFERROR(_xll.qlIndexFixing(Index1M,$H996,TRUE,_xll.ohTrigger(RecalcTrigger,Trigger1M)),NA())</f>
        <v>2.0310287094335182E-2</v>
      </c>
      <c r="K996" s="44">
        <f>IFERROR(_xll.qlIndexFixing(Index3M,H996,TRUE,_xll.ohTrigger(RecalcTrigger,Trigger3M)),NA())</f>
        <v>2.1296146764444527E-2</v>
      </c>
      <c r="L996" s="44">
        <f>IFERROR(_xll.qlIndexFixing(Index6M,$H996,TRUE,_xll.ohTrigger(RecalcTrigger,Trigger6M)),NA())</f>
        <v>2.1813334058795181E-2</v>
      </c>
      <c r="M996" s="183">
        <f>IFERROR(_xll.qlIndexFixing(Index1Y,$H996,TRUE,_xll.ohTrigger(RecalcTrigger,Trigger1Y)),NA())</f>
        <v>2.2373904663898062E-2</v>
      </c>
      <c r="N996" s="182">
        <f>IFERROR(_xll.qlIndexFixing(ONIndex1M,I996,TRUE,_xll.ohTrigger(RecalcTrigger,Trigger1M)),NA())</f>
        <v>2.0272107113932236E-2</v>
      </c>
      <c r="O996" s="44">
        <f>IFERROR(_xll.qlIndexFixing(ONIndex3M,I996,TRUE,_xll.ohTrigger(RecalcTrigger,Trigger3M)),NA())</f>
        <v>2.1162799195062476E-2</v>
      </c>
      <c r="P996" s="44">
        <f>IFERROR(_xll.qlIndexFixing(ONIndex6M,I996,TRUE,_xll.ohTrigger(RecalcTrigger,Trigger6M)),NA())</f>
        <v>2.1553838453556295E-2</v>
      </c>
      <c r="Q996" s="183">
        <f>IFERROR(_xll.qlIndexFixing(ONIndex1Y,I996,TRUE,_xll.ohTrigger(RecalcTrigger,Trigger1Y)),NA())</f>
        <v>2.1872311335862094E-2</v>
      </c>
    </row>
    <row r="997" spans="2:17" x14ac:dyDescent="0.2">
      <c r="B997" s="39" t="s">
        <v>42</v>
      </c>
      <c r="D997" s="42">
        <f>_xll.qlCalendarAdvance(Calendar,$D996,B997,"f",FALSE)</f>
        <v>46434</v>
      </c>
      <c r="E997" s="177">
        <f>_xll.qlInterestRateIndexValueDate(IndexON,D997)</f>
        <v>46434</v>
      </c>
      <c r="F997" s="193">
        <f>IFERROR(_xll.qlIndexFixing(IndexON,D997,TRUE,_xll.ohTrigger(RecalcTrigger,TriggerON)),NA())</f>
        <v>2.0121719480226119E-2</v>
      </c>
      <c r="H997" s="42">
        <f>_xll.qlCalendarAdvance(Calendar,$H996,B997,"f",FALSE)</f>
        <v>46434</v>
      </c>
      <c r="I997" s="177">
        <f>_xll.qlInterestRateIndexValueDate(Index1M,$H997)</f>
        <v>46436</v>
      </c>
      <c r="J997" s="182">
        <f>IFERROR(_xll.qlIndexFixing(Index1M,$H997,TRUE,_xll.ohTrigger(RecalcTrigger,Trigger1M)),NA())</f>
        <v>2.0326949797595209E-2</v>
      </c>
      <c r="K997" s="44">
        <f>IFERROR(_xll.qlIndexFixing(Index3M,H997,TRUE,_xll.ohTrigger(RecalcTrigger,Trigger3M)),NA())</f>
        <v>2.1309624753853111E-2</v>
      </c>
      <c r="L997" s="44">
        <f>IFERROR(_xll.qlIndexFixing(Index6M,$H997,TRUE,_xll.ohTrigger(RecalcTrigger,Trigger6M)),NA())</f>
        <v>2.1824473851649533E-2</v>
      </c>
      <c r="M997" s="183">
        <f>IFERROR(_xll.qlIndexFixing(Index1Y,$H997,TRUE,_xll.ohTrigger(RecalcTrigger,Trigger1Y)),NA())</f>
        <v>2.2383108927117711E-2</v>
      </c>
      <c r="N997" s="182">
        <f>IFERROR(_xll.qlIndexFixing(ONIndex1M,I997,TRUE,_xll.ohTrigger(RecalcTrigger,Trigger1M)),NA())</f>
        <v>2.0288958922760614E-2</v>
      </c>
      <c r="O997" s="44">
        <f>IFERROR(_xll.qlIndexFixing(ONIndex3M,I997,TRUE,_xll.ohTrigger(RecalcTrigger,Trigger3M)),NA())</f>
        <v>2.1176892357619437E-2</v>
      </c>
      <c r="P997" s="44">
        <f>IFERROR(_xll.qlIndexFixing(ONIndex6M,I997,TRUE,_xll.ohTrigger(RecalcTrigger,Trigger6M)),NA())</f>
        <v>2.1566237395269638E-2</v>
      </c>
      <c r="Q997" s="183">
        <f>IFERROR(_xll.qlIndexFixing(ONIndex1Y,I997,TRUE,_xll.ohTrigger(RecalcTrigger,Trigger1Y)),NA())</f>
        <v>2.1884004014527392E-2</v>
      </c>
    </row>
    <row r="998" spans="2:17" x14ac:dyDescent="0.2">
      <c r="B998" s="39" t="s">
        <v>42</v>
      </c>
      <c r="D998" s="42">
        <f>_xll.qlCalendarAdvance(Calendar,$D997,B998,"f",FALSE)</f>
        <v>46441</v>
      </c>
      <c r="E998" s="177">
        <f>_xll.qlInterestRateIndexValueDate(IndexON,D998)</f>
        <v>46441</v>
      </c>
      <c r="F998" s="193">
        <f>IFERROR(_xll.qlIndexFixing(IndexON,D998,TRUE,_xll.ohTrigger(RecalcTrigger,TriggerON)),NA())</f>
        <v>2.0116127220850544E-2</v>
      </c>
      <c r="H998" s="42">
        <f>_xll.qlCalendarAdvance(Calendar,$H997,B998,"f",FALSE)</f>
        <v>46441</v>
      </c>
      <c r="I998" s="177">
        <f>_xll.qlInterestRateIndexValueDate(Index1M,$H998)</f>
        <v>46443</v>
      </c>
      <c r="J998" s="182">
        <f>IFERROR(_xll.qlIndexFixing(Index1M,$H998,TRUE,_xll.ohTrigger(RecalcTrigger,Trigger1M)),NA())</f>
        <v>2.0343454064302793E-2</v>
      </c>
      <c r="K998" s="44">
        <f>IFERROR(_xll.qlIndexFixing(Index3M,H998,TRUE,_xll.ohTrigger(RecalcTrigger,Trigger3M)),NA())</f>
        <v>2.1322982391645384E-2</v>
      </c>
      <c r="L998" s="44">
        <f>IFERROR(_xll.qlIndexFixing(Index6M,$H998,TRUE,_xll.ohTrigger(RecalcTrigger,Trigger6M)),NA())</f>
        <v>2.1835500577356195E-2</v>
      </c>
      <c r="M998" s="183">
        <f>IFERROR(_xll.qlIndexFixing(Index1Y,$H998,TRUE,_xll.ohTrigger(RecalcTrigger,Trigger1Y)),NA())</f>
        <v>2.2392206378416084E-2</v>
      </c>
      <c r="N998" s="182">
        <f>IFERROR(_xll.qlIndexFixing(ONIndex1M,I998,TRUE,_xll.ohTrigger(RecalcTrigger,Trigger1M)),NA())</f>
        <v>2.0305652898162663E-2</v>
      </c>
      <c r="O998" s="44">
        <f>IFERROR(_xll.qlIndexFixing(ONIndex3M,I998,TRUE,_xll.ohTrigger(RecalcTrigger,Trigger3M)),NA())</f>
        <v>2.119086548059812E-2</v>
      </c>
      <c r="P998" s="44">
        <f>IFERROR(_xll.qlIndexFixing(ONIndex6M,I998,TRUE,_xll.ohTrigger(RecalcTrigger,Trigger6M)),NA())</f>
        <v>2.1578523399803373E-2</v>
      </c>
      <c r="Q998" s="183">
        <f>IFERROR(_xll.qlIndexFixing(ONIndex1Y,I998,TRUE,_xll.ohTrigger(RecalcTrigger,Trigger1Y)),NA())</f>
        <v>2.1895589515166236E-2</v>
      </c>
    </row>
    <row r="999" spans="2:17" x14ac:dyDescent="0.2">
      <c r="B999" s="39" t="s">
        <v>42</v>
      </c>
      <c r="D999" s="42">
        <f>_xll.qlCalendarAdvance(Calendar,$D998,B999,"f",FALSE)</f>
        <v>46448</v>
      </c>
      <c r="E999" s="177">
        <f>_xll.qlInterestRateIndexValueDate(IndexON,D999)</f>
        <v>46448</v>
      </c>
      <c r="F999" s="193">
        <f>IFERROR(_xll.qlIndexFixing(IndexON,D999,TRUE,_xll.ohTrigger(RecalcTrigger,TriggerON)),NA())</f>
        <v>2.0110992697963681E-2</v>
      </c>
      <c r="H999" s="42">
        <f>_xll.qlCalendarAdvance(Calendar,$H998,B999,"f",FALSE)</f>
        <v>46448</v>
      </c>
      <c r="I999" s="177">
        <f>_xll.qlInterestRateIndexValueDate(Index1M,$H999)</f>
        <v>46450</v>
      </c>
      <c r="J999" s="182">
        <f>IFERROR(_xll.qlIndexFixing(Index1M,$H999,TRUE,_xll.ohTrigger(RecalcTrigger,Trigger1M)),NA())</f>
        <v>2.0366711003352023E-2</v>
      </c>
      <c r="K999" s="44">
        <f>IFERROR(_xll.qlIndexFixing(Index3M,H999,TRUE,_xll.ohTrigger(RecalcTrigger,Trigger3M)),NA())</f>
        <v>2.1340879189795492E-2</v>
      </c>
      <c r="L999" s="44">
        <f>IFERROR(_xll.qlIndexFixing(Index6M,$H999,TRUE,_xll.ohTrigger(RecalcTrigger,Trigger6M)),NA())</f>
        <v>2.1853412230224641E-2</v>
      </c>
      <c r="M999" s="183">
        <f>IFERROR(_xll.qlIndexFixing(Index1Y,$H999,TRUE,_xll.ohTrigger(RecalcTrigger,Trigger1Y)),NA())</f>
        <v>2.2404985513329471E-2</v>
      </c>
      <c r="N999" s="182">
        <f>IFERROR(_xll.qlIndexFixing(ONIndex1M,I999,TRUE,_xll.ohTrigger(RecalcTrigger,Trigger1M)),NA())</f>
        <v>2.0322188758283843E-2</v>
      </c>
      <c r="O999" s="44">
        <f>IFERROR(_xll.qlIndexFixing(ONIndex3M,I999,TRUE,_xll.ohTrigger(RecalcTrigger,Trigger3M)),NA())</f>
        <v>2.1204718611080864E-2</v>
      </c>
      <c r="P999" s="44">
        <f>IFERROR(_xll.qlIndexFixing(ONIndex6M,I999,TRUE,_xll.ohTrigger(RecalcTrigger,Trigger6M)),NA())</f>
        <v>2.159069655109036E-2</v>
      </c>
      <c r="Q999" s="183">
        <f>IFERROR(_xll.qlIndexFixing(ONIndex1Y,I999,TRUE,_xll.ohTrigger(RecalcTrigger,Trigger1Y)),NA())</f>
        <v>2.1907067909161526E-2</v>
      </c>
    </row>
    <row r="1000" spans="2:17" x14ac:dyDescent="0.2">
      <c r="B1000" s="39" t="s">
        <v>42</v>
      </c>
      <c r="D1000" s="42">
        <f>_xll.qlCalendarAdvance(Calendar,$D999,B1000,"f",FALSE)</f>
        <v>46455</v>
      </c>
      <c r="E1000" s="177">
        <f>_xll.qlInterestRateIndexValueDate(IndexON,D1000)</f>
        <v>46455</v>
      </c>
      <c r="F1000" s="193">
        <f>IFERROR(_xll.qlIndexFixing(IndexON,D1000,TRUE,_xll.ohTrigger(RecalcTrigger,TriggerON)),NA())</f>
        <v>2.0106320597337302E-2</v>
      </c>
      <c r="H1000" s="42">
        <f>_xll.qlCalendarAdvance(Calendar,$H999,B1000,"f",FALSE)</f>
        <v>46455</v>
      </c>
      <c r="I1000" s="177">
        <f>_xll.qlInterestRateIndexValueDate(Index1M,$H1000)</f>
        <v>46457</v>
      </c>
      <c r="J1000" s="182">
        <f>IFERROR(_xll.qlIndexFixing(Index1M,$H1000,TRUE,_xll.ohTrigger(RecalcTrigger,Trigger1M)),NA())</f>
        <v>2.0382855660668053E-2</v>
      </c>
      <c r="K1000" s="44">
        <f>IFERROR(_xll.qlIndexFixing(Index3M,H1000,TRUE,_xll.ohTrigger(RecalcTrigger,Trigger3M)),NA())</f>
        <v>2.1353972842646146E-2</v>
      </c>
      <c r="L1000" s="44">
        <f>IFERROR(_xll.qlIndexFixing(Index6M,$H1000,TRUE,_xll.ohTrigger(RecalcTrigger,Trigger6M)),NA())</f>
        <v>2.1864176149101723E-2</v>
      </c>
      <c r="M1000" s="183">
        <f>IFERROR(_xll.qlIndexFixing(Index1Y,$H1000,TRUE,_xll.ohTrigger(RecalcTrigger,Trigger1Y)),NA())</f>
        <v>2.2413849038483959E-2</v>
      </c>
      <c r="N1000" s="182">
        <f>IFERROR(_xll.qlIndexFixing(ONIndex1M,I1000,TRUE,_xll.ohTrigger(RecalcTrigger,Trigger1M)),NA())</f>
        <v>2.0338566221269616E-2</v>
      </c>
      <c r="O1000" s="44">
        <f>IFERROR(_xll.qlIndexFixing(ONIndex3M,I1000,TRUE,_xll.ohTrigger(RecalcTrigger,Trigger3M)),NA())</f>
        <v>2.1218451795830262E-2</v>
      </c>
      <c r="P1000" s="44">
        <f>IFERROR(_xll.qlIndexFixing(ONIndex6M,I1000,TRUE,_xll.ohTrigger(RecalcTrigger,Trigger6M)),NA())</f>
        <v>2.1602756932903588E-2</v>
      </c>
      <c r="Q1000" s="183">
        <f>IFERROR(_xll.qlIndexFixing(ONIndex1Y,I1000,TRUE,_xll.ohTrigger(RecalcTrigger,Trigger1Y)),NA())</f>
        <v>2.1918439267736289E-2</v>
      </c>
    </row>
    <row r="1001" spans="2:17" x14ac:dyDescent="0.2">
      <c r="B1001" s="39" t="s">
        <v>42</v>
      </c>
      <c r="D1001" s="42">
        <f>_xll.qlCalendarAdvance(Calendar,$D1000,B1001,"f",FALSE)</f>
        <v>46462</v>
      </c>
      <c r="E1001" s="177">
        <f>_xll.qlInterestRateIndexValueDate(IndexON,D1001)</f>
        <v>46462</v>
      </c>
      <c r="F1001" s="193">
        <f>IFERROR(_xll.qlIndexFixing(IndexON,D1001,TRUE,_xll.ohTrigger(RecalcTrigger,TriggerON)),NA())</f>
        <v>2.010211560506292E-2</v>
      </c>
      <c r="H1001" s="42">
        <f>_xll.qlCalendarAdvance(Calendar,$H1000,B1001,"f",FALSE)</f>
        <v>46462</v>
      </c>
      <c r="I1001" s="177">
        <f>_xll.qlInterestRateIndexValueDate(Index1M,$H1001)</f>
        <v>46464</v>
      </c>
      <c r="J1001" s="182">
        <f>IFERROR(_xll.qlIndexFixing(Index1M,$H1001,TRUE,_xll.ohTrigger(RecalcTrigger,Trigger1M)),NA())</f>
        <v>2.039884091875277E-2</v>
      </c>
      <c r="K1001" s="44">
        <f>IFERROR(_xll.qlIndexFixing(Index3M,H1001,TRUE,_xll.ohTrigger(RecalcTrigger,Trigger3M)),NA())</f>
        <v>2.1366946271724127E-2</v>
      </c>
      <c r="L1001" s="44">
        <f>IFERROR(_xll.qlIndexFixing(Index6M,$H1001,TRUE,_xll.ohTrigger(RecalcTrigger,Trigger6M)),NA())</f>
        <v>2.1874827246847871E-2</v>
      </c>
      <c r="M1001" s="183">
        <f>IFERROR(_xll.qlIndexFixing(Index1Y,$H1001,TRUE,_xll.ohTrigger(RecalcTrigger,Trigger1Y)),NA())</f>
        <v>2.2422606308544805E-2</v>
      </c>
      <c r="N1001" s="182">
        <f>IFERROR(_xll.qlIndexFixing(ONIndex1M,I1001,TRUE,_xll.ohTrigger(RecalcTrigger,Trigger1M)),NA())</f>
        <v>2.0354785005265441E-2</v>
      </c>
      <c r="O1001" s="44">
        <f>IFERROR(_xll.qlIndexFixing(ONIndex3M,I1001,TRUE,_xll.ohTrigger(RecalcTrigger,Trigger3M)),NA())</f>
        <v>2.1232065081848717E-2</v>
      </c>
      <c r="P1001" s="44">
        <f>IFERROR(_xll.qlIndexFixing(ONIndex6M,I1001,TRUE,_xll.ohTrigger(RecalcTrigger,Trigger6M)),NA())</f>
        <v>2.161470462933579E-2</v>
      </c>
      <c r="Q1001" s="183">
        <f>IFERROR(_xll.qlIndexFixing(ONIndex1Y,I1001,TRUE,_xll.ohTrigger(RecalcTrigger,Trigger1Y)),NA())</f>
        <v>2.1929703662273425E-2</v>
      </c>
    </row>
    <row r="1002" spans="2:17" x14ac:dyDescent="0.2">
      <c r="B1002" s="39" t="s">
        <v>42</v>
      </c>
      <c r="D1002" s="42">
        <f>_xll.qlCalendarAdvance(Calendar,$D1001,B1002,"f",FALSE)</f>
        <v>46469</v>
      </c>
      <c r="E1002" s="177">
        <f>_xll.qlInterestRateIndexValueDate(IndexON,D1002)</f>
        <v>46469</v>
      </c>
      <c r="F1002" s="193">
        <f>IFERROR(_xll.qlIndexFixing(IndexON,D1002,TRUE,_xll.ohTrigger(RecalcTrigger,TriggerON)),NA())</f>
        <v>2.0098382407072179E-2</v>
      </c>
      <c r="H1002" s="42">
        <f>_xll.qlCalendarAdvance(Calendar,$H1001,B1002,"f",FALSE)</f>
        <v>46469</v>
      </c>
      <c r="I1002" s="177">
        <f>_xll.qlInterestRateIndexValueDate(Index1M,$H1002)</f>
        <v>46471</v>
      </c>
      <c r="J1002" s="182">
        <f>IFERROR(_xll.qlIndexFixing(Index1M,$H1002,TRUE,_xll.ohTrigger(RecalcTrigger,Trigger1M)),NA())</f>
        <v>2.0414666494587563E-2</v>
      </c>
      <c r="K1002" s="44">
        <f>IFERROR(_xll.qlIndexFixing(Index3M,H1002,TRUE,_xll.ohTrigger(RecalcTrigger,Trigger3M)),NA())</f>
        <v>2.1379799522993532E-2</v>
      </c>
      <c r="L1002" s="44">
        <f>IFERROR(_xll.qlIndexFixing(Index6M,$H1002,TRUE,_xll.ohTrigger(RecalcTrigger,Trigger6M)),NA())</f>
        <v>2.1885365606438438E-2</v>
      </c>
      <c r="M1002" s="183">
        <f>IFERROR(_xll.qlIndexFixing(Index1Y,$H1002,TRUE,_xll.ohTrigger(RecalcTrigger,Trigger1Y)),NA())</f>
        <v>2.243125749934137E-2</v>
      </c>
      <c r="N1002" s="182">
        <f>IFERROR(_xll.qlIndexFixing(ONIndex1M,I1002,TRUE,_xll.ohTrigger(RecalcTrigger,Trigger1M)),NA())</f>
        <v>2.0375404112886741E-2</v>
      </c>
      <c r="O1002" s="44">
        <f>IFERROR(_xll.qlIndexFixing(ONIndex3M,I1002,TRUE,_xll.ohTrigger(RecalcTrigger,Trigger3M)),NA())</f>
        <v>2.1249391775768345E-2</v>
      </c>
      <c r="P1002" s="44">
        <f>IFERROR(_xll.qlIndexFixing(ONIndex6M,I1002,TRUE,_xll.ohTrigger(RecalcTrigger,Trigger6M)),NA())</f>
        <v>2.1629900509489985E-2</v>
      </c>
      <c r="Q1002" s="183">
        <f>IFERROR(_xll.qlIndexFixing(ONIndex1Y,I1002,TRUE,_xll.ohTrigger(RecalcTrigger,Trigger1Y)),NA())</f>
        <v>2.194402939831086E-2</v>
      </c>
    </row>
    <row r="1003" spans="2:17" x14ac:dyDescent="0.2">
      <c r="B1003" s="39" t="s">
        <v>42</v>
      </c>
      <c r="D1003" s="42">
        <f>_xll.qlCalendarAdvance(Calendar,$D1002,B1003,"f",FALSE)</f>
        <v>46476</v>
      </c>
      <c r="E1003" s="177">
        <f>_xll.qlInterestRateIndexValueDate(IndexON,D1003)</f>
        <v>46476</v>
      </c>
      <c r="F1003" s="193">
        <f>IFERROR(_xll.qlIndexFixing(IndexON,D1003,TRUE,_xll.ohTrigger(RecalcTrigger,TriggerON)),NA())</f>
        <v>2.009512568913685E-2</v>
      </c>
      <c r="H1003" s="42">
        <f>_xll.qlCalendarAdvance(Calendar,$H1002,B1003,"f",FALSE)</f>
        <v>46476</v>
      </c>
      <c r="I1003" s="177">
        <f>_xll.qlInterestRateIndexValueDate(Index1M,$H1003)</f>
        <v>46478</v>
      </c>
      <c r="J1003" s="182">
        <f>IFERROR(_xll.qlIndexFixing(Index1M,$H1003,TRUE,_xll.ohTrigger(RecalcTrigger,Trigger1M)),NA())</f>
        <v>2.0430332105151328E-2</v>
      </c>
      <c r="K1003" s="44">
        <f>IFERROR(_xll.qlIndexFixing(Index3M,H1003,TRUE,_xll.ohTrigger(RecalcTrigger,Trigger3M)),NA())</f>
        <v>2.1391011419071286E-2</v>
      </c>
      <c r="L1003" s="44">
        <f>IFERROR(_xll.qlIndexFixing(Index6M,$H1003,TRUE,_xll.ohTrigger(RecalcTrigger,Trigger6M)),NA())</f>
        <v>2.1891683135119262E-2</v>
      </c>
      <c r="M1003" s="183">
        <f>IFERROR(_xll.qlIndexFixing(Index1Y,$H1003,TRUE,_xll.ohTrigger(RecalcTrigger,Trigger1Y)),NA())</f>
        <v>2.2439802787369859E-2</v>
      </c>
      <c r="N1003" s="182">
        <f>IFERROR(_xll.qlIndexFixing(ONIndex1M,I1003,TRUE,_xll.ohTrigger(RecalcTrigger,Trigger1M)),NA())</f>
        <v>2.0386745408709217E-2</v>
      </c>
      <c r="O1003" s="44">
        <f>IFERROR(_xll.qlIndexFixing(ONIndex3M,I1003,TRUE,_xll.ohTrigger(RecalcTrigger,Trigger3M)),NA())</f>
        <v>2.1258932145062914E-2</v>
      </c>
      <c r="P1003" s="44">
        <f>IFERROR(_xll.qlIndexFixing(ONIndex6M,I1003,TRUE,_xll.ohTrigger(RecalcTrigger,Trigger6M)),NA())</f>
        <v>2.1638262300989197E-2</v>
      </c>
      <c r="Q1003" s="183">
        <f>IFERROR(_xll.qlIndexFixing(ONIndex1Y,I1003,TRUE,_xll.ohTrigger(RecalcTrigger,Trigger1Y)),NA())</f>
        <v>2.1951911844286798E-2</v>
      </c>
    </row>
    <row r="1004" spans="2:17" x14ac:dyDescent="0.2">
      <c r="B1004" s="39" t="s">
        <v>42</v>
      </c>
      <c r="D1004" s="42">
        <f>_xll.qlCalendarAdvance(Calendar,$D1003,B1004,"f",FALSE)</f>
        <v>46483</v>
      </c>
      <c r="E1004" s="177">
        <f>_xll.qlInterestRateIndexValueDate(IndexON,D1004)</f>
        <v>46483</v>
      </c>
      <c r="F1004" s="193">
        <f>IFERROR(_xll.qlIndexFixing(IndexON,D1004,TRUE,_xll.ohTrigger(RecalcTrigger,TriggerON)),NA())</f>
        <v>2.0092350137348447E-2</v>
      </c>
      <c r="H1004" s="42">
        <f>_xll.qlCalendarAdvance(Calendar,$H1003,B1004,"f",FALSE)</f>
        <v>46483</v>
      </c>
      <c r="I1004" s="177">
        <f>_xll.qlInterestRateIndexValueDate(Index1M,$H1004)</f>
        <v>46485</v>
      </c>
      <c r="J1004" s="182">
        <f>IFERROR(_xll.qlIndexFixing(Index1M,$H1004,TRUE,_xll.ohTrigger(RecalcTrigger,Trigger1M)),NA())</f>
        <v>2.0445837467437944E-2</v>
      </c>
      <c r="K1004" s="44">
        <f>IFERROR(_xll.qlIndexFixing(Index3M,H1004,TRUE,_xll.ohTrigger(RecalcTrigger,Trigger3M)),NA())</f>
        <v>2.1403632273275651E-2</v>
      </c>
      <c r="L1004" s="44">
        <f>IFERROR(_xll.qlIndexFixing(Index6M,$H1004,TRUE,_xll.ohTrigger(RecalcTrigger,Trigger6M)),NA())</f>
        <v>2.1902018428072094E-2</v>
      </c>
      <c r="M1004" s="183">
        <f>IFERROR(_xll.qlIndexFixing(Index1Y,$H1004,TRUE,_xll.ohTrigger(RecalcTrigger,Trigger1Y)),NA())</f>
        <v>2.2448242349790728E-2</v>
      </c>
      <c r="N1004" s="182">
        <f>IFERROR(_xll.qlIndexFixing(ONIndex1M,I1004,TRUE,_xll.ohTrigger(RecalcTrigger,Trigger1M)),NA())</f>
        <v>2.0402486464368152E-2</v>
      </c>
      <c r="O1004" s="44">
        <f>IFERROR(_xll.qlIndexFixing(ONIndex3M,I1004,TRUE,_xll.ohTrigger(RecalcTrigger,Trigger3M)),NA())</f>
        <v>2.1272186015943717E-2</v>
      </c>
      <c r="P1004" s="44">
        <f>IFERROR(_xll.qlIndexFixing(ONIndex6M,I1004,TRUE,_xll.ohTrigger(RecalcTrigger,Trigger6M)),NA())</f>
        <v>2.1649872443916252E-2</v>
      </c>
      <c r="Q1004" s="183">
        <f>IFERROR(_xll.qlIndexFixing(ONIndex1Y,I1004,TRUE,_xll.ohTrigger(RecalcTrigger,Trigger1Y)),NA())</f>
        <v>2.1962855774368961E-2</v>
      </c>
    </row>
    <row r="1005" spans="2:17" x14ac:dyDescent="0.2">
      <c r="B1005" s="39" t="s">
        <v>42</v>
      </c>
      <c r="D1005" s="42">
        <f>_xll.qlCalendarAdvance(Calendar,$D1004,B1005,"f",FALSE)</f>
        <v>46490</v>
      </c>
      <c r="E1005" s="177">
        <f>_xll.qlInterestRateIndexValueDate(IndexON,D1005)</f>
        <v>46490</v>
      </c>
      <c r="F1005" s="193">
        <f>IFERROR(_xll.qlIndexFixing(IndexON,D1005,TRUE,_xll.ohTrigger(RecalcTrigger,TriggerON)),NA())</f>
        <v>2.0090060437638613E-2</v>
      </c>
      <c r="H1005" s="42">
        <f>_xll.qlCalendarAdvance(Calendar,$H1004,B1005,"f",FALSE)</f>
        <v>46490</v>
      </c>
      <c r="I1005" s="177">
        <f>_xll.qlInterestRateIndexValueDate(Index1M,$H1005)</f>
        <v>46492</v>
      </c>
      <c r="J1005" s="182">
        <f>IFERROR(_xll.qlIndexFixing(Index1M,$H1005,TRUE,_xll.ohTrigger(RecalcTrigger,Trigger1M)),NA())</f>
        <v>2.0461182298436298E-2</v>
      </c>
      <c r="K1005" s="44">
        <f>IFERROR(_xll.qlIndexFixing(Index3M,H1005,TRUE,_xll.ohTrigger(RecalcTrigger,Trigger3M)),NA())</f>
        <v>2.1416133091032418E-2</v>
      </c>
      <c r="L1005" s="44">
        <f>IFERROR(_xll.qlIndexFixing(Index6M,$H1005,TRUE,_xll.ohTrigger(RecalcTrigger,Trigger6M)),NA())</f>
        <v>2.1912241233673035E-2</v>
      </c>
      <c r="M1005" s="183">
        <f>IFERROR(_xll.qlIndexFixing(Index1Y,$H1005,TRUE,_xll.ohTrigger(RecalcTrigger,Trigger1Y)),NA())</f>
        <v>2.2457796433231841E-2</v>
      </c>
      <c r="N1005" s="182">
        <f>IFERROR(_xll.qlIndexFixing(ONIndex1M,I1005,TRUE,_xll.ohTrigger(RecalcTrigger,Trigger1M)),NA())</f>
        <v>2.0418067713539045E-2</v>
      </c>
      <c r="O1005" s="44">
        <f>IFERROR(_xll.qlIndexFixing(ONIndex3M,I1005,TRUE,_xll.ohTrigger(RecalcTrigger,Trigger3M)),NA())</f>
        <v>2.1285320175703504E-2</v>
      </c>
      <c r="P1005" s="44">
        <f>IFERROR(_xll.qlIndexFixing(ONIndex6M,I1005,TRUE,_xll.ohTrigger(RecalcTrigger,Trigger6M)),NA())</f>
        <v>2.1661370236794042E-2</v>
      </c>
      <c r="Q1005" s="183">
        <f>IFERROR(_xll.qlIndexFixing(ONIndex1Y,I1005,TRUE,_xll.ohTrigger(RecalcTrigger,Trigger1Y)),NA())</f>
        <v>2.1973693025785224E-2</v>
      </c>
    </row>
    <row r="1006" spans="2:17" x14ac:dyDescent="0.2">
      <c r="B1006" s="39" t="s">
        <v>42</v>
      </c>
      <c r="D1006" s="42">
        <f>_xll.qlCalendarAdvance(Calendar,$D1005,B1006,"f",FALSE)</f>
        <v>46497</v>
      </c>
      <c r="E1006" s="177">
        <f>_xll.qlInterestRateIndexValueDate(IndexON,D1006)</f>
        <v>46497</v>
      </c>
      <c r="F1006" s="193">
        <f>IFERROR(_xll.qlIndexFixing(IndexON,D1006,TRUE,_xll.ohTrigger(RecalcTrigger,TriggerON)),NA())</f>
        <v>2.0088261275779118E-2</v>
      </c>
      <c r="H1006" s="42">
        <f>_xll.qlCalendarAdvance(Calendar,$H1005,B1006,"f",FALSE)</f>
        <v>46497</v>
      </c>
      <c r="I1006" s="177">
        <f>_xll.qlInterestRateIndexValueDate(Index1M,$H1006)</f>
        <v>46499</v>
      </c>
      <c r="J1006" s="182">
        <f>IFERROR(_xll.qlIndexFixing(Index1M,$H1006,TRUE,_xll.ohTrigger(RecalcTrigger,Trigger1M)),NA())</f>
        <v>2.0476366315142769E-2</v>
      </c>
      <c r="K1006" s="44">
        <f>IFERROR(_xll.qlIndexFixing(Index3M,H1006,TRUE,_xll.ohTrigger(RecalcTrigger,Trigger3M)),NA())</f>
        <v>2.1428513918361924E-2</v>
      </c>
      <c r="L1006" s="44">
        <f>IFERROR(_xll.qlIndexFixing(Index6M,$H1006,TRUE,_xll.ohTrigger(RecalcTrigger,Trigger6M)),NA())</f>
        <v>2.1922351634991375E-2</v>
      </c>
      <c r="M1006" s="183">
        <f>IFERROR(_xll.qlIndexFixing(Index1Y,$H1006,TRUE,_xll.ohTrigger(RecalcTrigger,Trigger1Y)),NA())</f>
        <v>2.2464805009780323E-2</v>
      </c>
      <c r="N1006" s="182">
        <f>IFERROR(_xll.qlIndexFixing(ONIndex1M,I1006,TRUE,_xll.ohTrigger(RecalcTrigger,Trigger1M)),NA())</f>
        <v>2.043348887428742E-2</v>
      </c>
      <c r="O1006" s="44">
        <f>IFERROR(_xll.qlIndexFixing(ONIndex3M,I1006,TRUE,_xll.ohTrigger(RecalcTrigger,Trigger3M)),NA())</f>
        <v>2.1298334671104868E-2</v>
      </c>
      <c r="P1006" s="44">
        <f>IFERROR(_xll.qlIndexFixing(ONIndex6M,I1006,TRUE,_xll.ohTrigger(RecalcTrigger,Trigger6M)),NA())</f>
        <v>2.1672755763555429E-2</v>
      </c>
      <c r="Q1006" s="183">
        <f>IFERROR(_xll.qlIndexFixing(ONIndex1Y,I1006,TRUE,_xll.ohTrigger(RecalcTrigger,Trigger1Y)),NA())</f>
        <v>2.1984423669438868E-2</v>
      </c>
    </row>
    <row r="1007" spans="2:17" x14ac:dyDescent="0.2">
      <c r="B1007" s="39" t="s">
        <v>42</v>
      </c>
      <c r="D1007" s="42">
        <f>_xll.qlCalendarAdvance(Calendar,$D1006,B1007,"f",FALSE)</f>
        <v>46504</v>
      </c>
      <c r="E1007" s="177">
        <f>_xll.qlInterestRateIndexValueDate(IndexON,D1007)</f>
        <v>46504</v>
      </c>
      <c r="F1007" s="193">
        <f>IFERROR(_xll.qlIndexFixing(IndexON,D1007,TRUE,_xll.ohTrigger(RecalcTrigger,TriggerON)),NA())</f>
        <v>2.008695733802135E-2</v>
      </c>
      <c r="H1007" s="42">
        <f>_xll.qlCalendarAdvance(Calendar,$H1006,B1007,"f",FALSE)</f>
        <v>46504</v>
      </c>
      <c r="I1007" s="177">
        <f>_xll.qlInterestRateIndexValueDate(Index1M,$H1007)</f>
        <v>46506</v>
      </c>
      <c r="J1007" s="182">
        <f>IFERROR(_xll.qlIndexFixing(Index1M,$H1007,TRUE,_xll.ohTrigger(RecalcTrigger,Trigger1M)),NA())</f>
        <v>2.0491389234566226E-2</v>
      </c>
      <c r="K1007" s="44">
        <f>IFERROR(_xll.qlIndexFixing(Index3M,H1007,TRUE,_xll.ohTrigger(RecalcTrigger,Trigger3M)),NA())</f>
        <v>2.1440774801295033E-2</v>
      </c>
      <c r="L1007" s="44">
        <f>IFERROR(_xll.qlIndexFixing(Index6M,$H1007,TRUE,_xll.ohTrigger(RecalcTrigger,Trigger6M)),NA())</f>
        <v>2.1932349715118676E-2</v>
      </c>
      <c r="M1007" s="183">
        <f>IFERROR(_xll.qlIndexFixing(Index1Y,$H1007,TRUE,_xll.ohTrigger(RecalcTrigger,Trigger1Y)),NA())</f>
        <v>2.2469305900528931E-2</v>
      </c>
      <c r="N1007" s="182">
        <f>IFERROR(_xll.qlIndexFixing(ONIndex1M,I1007,TRUE,_xll.ohTrigger(RecalcTrigger,Trigger1M)),NA())</f>
        <v>2.0448749664918608E-2</v>
      </c>
      <c r="O1007" s="44">
        <f>IFERROR(_xll.qlIndexFixing(ONIndex3M,I1007,TRUE,_xll.ohTrigger(RecalcTrigger,Trigger3M)),NA())</f>
        <v>2.131122954899034E-2</v>
      </c>
      <c r="P1007" s="44">
        <f>IFERROR(_xll.qlIndexFixing(ONIndex6M,I1007,TRUE,_xll.ohTrigger(RecalcTrigger,Trigger6M)),NA())</f>
        <v>2.1684029107813529E-2</v>
      </c>
      <c r="Q1007" s="183">
        <f>IFERROR(_xll.qlIndexFixing(ONIndex1Y,I1007,TRUE,_xll.ohTrigger(RecalcTrigger,Trigger1Y)),NA())</f>
        <v>2.1995047776952603E-2</v>
      </c>
    </row>
    <row r="1008" spans="2:17" x14ac:dyDescent="0.2">
      <c r="B1008" s="39" t="s">
        <v>42</v>
      </c>
      <c r="D1008" s="42">
        <f>_xll.qlCalendarAdvance(Calendar,$D1007,B1008,"f",FALSE)</f>
        <v>46511</v>
      </c>
      <c r="E1008" s="177">
        <f>_xll.qlInterestRateIndexValueDate(IndexON,D1008)</f>
        <v>46511</v>
      </c>
      <c r="F1008" s="193">
        <f>IFERROR(_xll.qlIndexFixing(IndexON,D1008,TRUE,_xll.ohTrigger(RecalcTrigger,TriggerON)),NA())</f>
        <v>2.0086153310057142E-2</v>
      </c>
      <c r="H1008" s="42">
        <f>_xll.qlCalendarAdvance(Calendar,$H1007,B1008,"f",FALSE)</f>
        <v>46511</v>
      </c>
      <c r="I1008" s="177">
        <f>_xll.qlInterestRateIndexValueDate(Index1M,$H1008)</f>
        <v>46513</v>
      </c>
      <c r="J1008" s="182">
        <f>IFERROR(_xll.qlIndexFixing(Index1M,$H1008,TRUE,_xll.ohTrigger(RecalcTrigger,Trigger1M)),NA())</f>
        <v>2.0506250773713042E-2</v>
      </c>
      <c r="K1008" s="44">
        <f>IFERROR(_xll.qlIndexFixing(Index3M,H1008,TRUE,_xll.ohTrigger(RecalcTrigger,Trigger3M)),NA())</f>
        <v>2.1454397872143618E-2</v>
      </c>
      <c r="L1008" s="44">
        <f>IFERROR(_xll.qlIndexFixing(Index6M,$H1008,TRUE,_xll.ohTrigger(RecalcTrigger,Trigger6M)),NA())</f>
        <v>2.1946232912097779E-2</v>
      </c>
      <c r="M1008" s="183">
        <f>IFERROR(_xll.qlIndexFixing(Index1Y,$H1008,TRUE,_xll.ohTrigger(RecalcTrigger,Trigger1Y)),NA())</f>
        <v>2.2480946909901881E-2</v>
      </c>
      <c r="N1008" s="182">
        <f>IFERROR(_xll.qlIndexFixing(ONIndex1M,I1008,TRUE,_xll.ohTrigger(RecalcTrigger,Trigger1M)),NA())</f>
        <v>2.0463849803418199E-2</v>
      </c>
      <c r="O1008" s="44">
        <f>IFERROR(_xll.qlIndexFixing(ONIndex3M,I1008,TRUE,_xll.ohTrigger(RecalcTrigger,Trigger3M)),NA())</f>
        <v>2.1324004856362322E-2</v>
      </c>
      <c r="P1008" s="44">
        <f>IFERROR(_xll.qlIndexFixing(ONIndex6M,I1008,TRUE,_xll.ohTrigger(RecalcTrigger,Trigger6M)),NA())</f>
        <v>2.1695190353741012E-2</v>
      </c>
      <c r="Q1008" s="183">
        <f>IFERROR(_xll.qlIndexFixing(ONIndex1Y,I1008,TRUE,_xll.ohTrigger(RecalcTrigger,Trigger1Y)),NA())</f>
        <v>2.2005565419549455E-2</v>
      </c>
    </row>
    <row r="1009" spans="2:17" x14ac:dyDescent="0.2">
      <c r="B1009" s="39" t="s">
        <v>42</v>
      </c>
      <c r="D1009" s="42">
        <f>_xll.qlCalendarAdvance(Calendar,$D1008,B1009,"f",FALSE)</f>
        <v>46518</v>
      </c>
      <c r="E1009" s="177">
        <f>_xll.qlInterestRateIndexValueDate(IndexON,D1009)</f>
        <v>46518</v>
      </c>
      <c r="F1009" s="193">
        <f>IFERROR(_xll.qlIndexFixing(IndexON,D1009,TRUE,_xll.ohTrigger(RecalcTrigger,TriggerON)),NA())</f>
        <v>2.0085853877818138E-2</v>
      </c>
      <c r="H1009" s="42">
        <f>_xll.qlCalendarAdvance(Calendar,$H1008,B1009,"f",FALSE)</f>
        <v>46518</v>
      </c>
      <c r="I1009" s="177">
        <f>_xll.qlInterestRateIndexValueDate(Index1M,$H1009)</f>
        <v>46520</v>
      </c>
      <c r="J1009" s="182">
        <f>IFERROR(_xll.qlIndexFixing(Index1M,$H1009,TRUE,_xll.ohTrigger(RecalcTrigger,Trigger1M)),NA())</f>
        <v>2.0520950649594583E-2</v>
      </c>
      <c r="K1009" s="44">
        <f>IFERROR(_xll.qlIndexFixing(Index3M,H1009,TRUE,_xll.ohTrigger(RecalcTrigger,Trigger3M)),NA())</f>
        <v>2.1466411166752276E-2</v>
      </c>
      <c r="L1009" s="44">
        <f>IFERROR(_xll.qlIndexFixing(Index6M,$H1009,TRUE,_xll.ohTrigger(RecalcTrigger,Trigger6M)),NA())</f>
        <v>2.1955984429732019E-2</v>
      </c>
      <c r="M1009" s="183">
        <f>IFERROR(_xll.qlIndexFixing(Index1Y,$H1009,TRUE,_xll.ohTrigger(RecalcTrigger,Trigger1Y)),NA())</f>
        <v>2.2488860524980333E-2</v>
      </c>
      <c r="N1009" s="182">
        <f>IFERROR(_xll.qlIndexFixing(ONIndex1M,I1009,TRUE,_xll.ohTrigger(RecalcTrigger,Trigger1M)),NA())</f>
        <v>2.0478789007851717E-2</v>
      </c>
      <c r="O1009" s="44">
        <f>IFERROR(_xll.qlIndexFixing(ONIndex3M,I1009,TRUE,_xll.ohTrigger(RecalcTrigger,Trigger3M)),NA())</f>
        <v>2.1336660639983407E-2</v>
      </c>
      <c r="P1009" s="44">
        <f>IFERROR(_xll.qlIndexFixing(ONIndex6M,I1009,TRUE,_xll.ohTrigger(RecalcTrigger,Trigger6M)),NA())</f>
        <v>2.1706239584950993E-2</v>
      </c>
      <c r="Q1009" s="183">
        <f>IFERROR(_xll.qlIndexFixing(ONIndex1Y,I1009,TRUE,_xll.ohTrigger(RecalcTrigger,Trigger1Y)),NA())</f>
        <v>2.2015976668452453E-2</v>
      </c>
    </row>
    <row r="1010" spans="2:17" x14ac:dyDescent="0.2">
      <c r="B1010" s="39" t="s">
        <v>42</v>
      </c>
      <c r="D1010" s="42">
        <f>_xll.qlCalendarAdvance(Calendar,$D1009,B1010,"f",FALSE)</f>
        <v>46525</v>
      </c>
      <c r="E1010" s="177">
        <f>_xll.qlInterestRateIndexValueDate(IndexON,D1010)</f>
        <v>46525</v>
      </c>
      <c r="F1010" s="193">
        <f>IFERROR(_xll.qlIndexFixing(IndexON,D1010,TRUE,_xll.ohTrigger(RecalcTrigger,TriggerON)),NA())</f>
        <v>2.0086063727555725E-2</v>
      </c>
      <c r="H1010" s="42">
        <f>_xll.qlCalendarAdvance(Calendar,$H1009,B1010,"f",FALSE)</f>
        <v>46525</v>
      </c>
      <c r="I1010" s="177">
        <f>_xll.qlInterestRateIndexValueDate(Index1M,$H1010)</f>
        <v>46527</v>
      </c>
      <c r="J1010" s="182">
        <f>IFERROR(_xll.qlIndexFixing(Index1M,$H1010,TRUE,_xll.ohTrigger(RecalcTrigger,Trigger1M)),NA())</f>
        <v>2.0535488579234706E-2</v>
      </c>
      <c r="K1010" s="44">
        <f>IFERROR(_xll.qlIndexFixing(Index3M,H1010,TRUE,_xll.ohTrigger(RecalcTrigger,Trigger3M)),NA())</f>
        <v>2.147830465169092E-2</v>
      </c>
      <c r="L1010" s="44">
        <f>IFERROR(_xll.qlIndexFixing(Index6M,$H1010,TRUE,_xll.ohTrigger(RecalcTrigger,Trigger6M)),NA())</f>
        <v>2.1965623873785308E-2</v>
      </c>
      <c r="M1010" s="183">
        <f>IFERROR(_xll.qlIndexFixing(Index1Y,$H1010,TRUE,_xll.ohTrigger(RecalcTrigger,Trigger1Y)),NA())</f>
        <v>2.2496669491383191E-2</v>
      </c>
      <c r="N1010" s="182">
        <f>IFERROR(_xll.qlIndexFixing(ONIndex1M,I1010,TRUE,_xll.ohTrigger(RecalcTrigger,Trigger1M)),NA())</f>
        <v>2.0493566996444557E-2</v>
      </c>
      <c r="O1010" s="44">
        <f>IFERROR(_xll.qlIndexFixing(ONIndex3M,I1010,TRUE,_xll.ohTrigger(RecalcTrigger,Trigger3M)),NA())</f>
        <v>2.1349196946935933E-2</v>
      </c>
      <c r="P1010" s="44">
        <f>IFERROR(_xll.qlIndexFixing(ONIndex6M,I1010,TRUE,_xll.ohTrigger(RecalcTrigger,Trigger6M)),NA())</f>
        <v>2.1717176885456269E-2</v>
      </c>
      <c r="Q1010" s="183">
        <f>IFERROR(_xll.qlIndexFixing(ONIndex1Y,I1010,TRUE,_xll.ohTrigger(RecalcTrigger,Trigger1Y)),NA())</f>
        <v>2.2026281595124431E-2</v>
      </c>
    </row>
    <row r="1011" spans="2:17" x14ac:dyDescent="0.2">
      <c r="B1011" s="39" t="s">
        <v>42</v>
      </c>
      <c r="D1011" s="42">
        <f>_xll.qlCalendarAdvance(Calendar,$D1010,B1011,"f",FALSE)</f>
        <v>46532</v>
      </c>
      <c r="E1011" s="177">
        <f>_xll.qlInterestRateIndexValueDate(IndexON,D1011)</f>
        <v>46532</v>
      </c>
      <c r="F1011" s="193">
        <f>IFERROR(_xll.qlIndexFixing(IndexON,D1011,TRUE,_xll.ohTrigger(RecalcTrigger,TriggerON)),NA())</f>
        <v>2.0086787544961737E-2</v>
      </c>
      <c r="H1011" s="42">
        <f>_xll.qlCalendarAdvance(Calendar,$H1010,B1011,"f",FALSE)</f>
        <v>46532</v>
      </c>
      <c r="I1011" s="177">
        <f>_xll.qlInterestRateIndexValueDate(Index1M,$H1011)</f>
        <v>46534</v>
      </c>
      <c r="J1011" s="182">
        <f>IFERROR(_xll.qlIndexFixing(Index1M,$H1011,TRUE,_xll.ohTrigger(RecalcTrigger,Trigger1M)),NA())</f>
        <v>2.0549864279657271E-2</v>
      </c>
      <c r="K1011" s="44">
        <f>IFERROR(_xll.qlIndexFixing(Index3M,H1011,TRUE,_xll.ohTrigger(RecalcTrigger,Trigger3M)),NA())</f>
        <v>2.1490078373028791E-2</v>
      </c>
      <c r="L1011" s="44">
        <f>IFERROR(_xll.qlIndexFixing(Index6M,$H1011,TRUE,_xll.ohTrigger(RecalcTrigger,Trigger6M)),NA())</f>
        <v>2.1975151327426817E-2</v>
      </c>
      <c r="M1011" s="183">
        <f>IFERROR(_xll.qlIndexFixing(Index1Y,$H1011,TRUE,_xll.ohTrigger(RecalcTrigger,Trigger1Y)),NA())</f>
        <v>2.250437399092502E-2</v>
      </c>
      <c r="N1011" s="182">
        <f>IFERROR(_xll.qlIndexFixing(ONIndex1M,I1011,TRUE,_xll.ohTrigger(RecalcTrigger,Trigger1M)),NA())</f>
        <v>2.050818348734218E-2</v>
      </c>
      <c r="O1011" s="44">
        <f>IFERROR(_xll.qlIndexFixing(ONIndex3M,I1011,TRUE,_xll.ohTrigger(RecalcTrigger,Trigger3M)),NA())</f>
        <v>2.1361613823822623E-2</v>
      </c>
      <c r="P1011" s="44">
        <f>IFERROR(_xll.qlIndexFixing(ONIndex6M,I1011,TRUE,_xll.ohTrigger(RecalcTrigger,Trigger6M)),NA())</f>
        <v>2.1728002339029828E-2</v>
      </c>
      <c r="Q1011" s="183">
        <f>IFERROR(_xll.qlIndexFixing(ONIndex1Y,I1011,TRUE,_xll.ohTrigger(RecalcTrigger,Trigger1Y)),NA())</f>
        <v>2.2036480270708481E-2</v>
      </c>
    </row>
    <row r="1012" spans="2:17" x14ac:dyDescent="0.2">
      <c r="B1012" s="39" t="s">
        <v>42</v>
      </c>
      <c r="D1012" s="42">
        <f>_xll.qlCalendarAdvance(Calendar,$D1011,B1012,"f",FALSE)</f>
        <v>46539</v>
      </c>
      <c r="E1012" s="177">
        <f>_xll.qlInterestRateIndexValueDate(IndexON,D1012)</f>
        <v>46539</v>
      </c>
      <c r="F1012" s="193">
        <f>IFERROR(_xll.qlIndexFixing(IndexON,D1012,TRUE,_xll.ohTrigger(RecalcTrigger,TriggerON)),NA())</f>
        <v>2.0088030015887881E-2</v>
      </c>
      <c r="H1012" s="42">
        <f>_xll.qlCalendarAdvance(Calendar,$H1011,B1012,"f",FALSE)</f>
        <v>46539</v>
      </c>
      <c r="I1012" s="177">
        <f>_xll.qlInterestRateIndexValueDate(Index1M,$H1012)</f>
        <v>46541</v>
      </c>
      <c r="J1012" s="182">
        <f>IFERROR(_xll.qlIndexFixing(Index1M,$H1012,TRUE,_xll.ohTrigger(RecalcTrigger,Trigger1M)),NA())</f>
        <v>2.0564077467893627E-2</v>
      </c>
      <c r="K1012" s="44">
        <f>IFERROR(_xll.qlIndexFixing(Index3M,H1012,TRUE,_xll.ohTrigger(RecalcTrigger,Trigger3M)),NA())</f>
        <v>2.1501732376847289E-2</v>
      </c>
      <c r="L1012" s="44">
        <f>IFERROR(_xll.qlIndexFixing(Index6M,$H1012,TRUE,_xll.ohTrigger(RecalcTrigger,Trigger6M)),NA())</f>
        <v>2.1980658207528068E-2</v>
      </c>
      <c r="M1012" s="183">
        <f>IFERROR(_xll.qlIndexFixing(Index1Y,$H1012,TRUE,_xll.ohTrigger(RecalcTrigger,Trigger1Y)),NA())</f>
        <v>2.2511974206085066E-2</v>
      </c>
      <c r="N1012" s="182">
        <f>IFERROR(_xll.qlIndexFixing(ONIndex1M,I1012,TRUE,_xll.ohTrigger(RecalcTrigger,Trigger1M)),NA())</f>
        <v>2.0522638198690046E-2</v>
      </c>
      <c r="O1012" s="44">
        <f>IFERROR(_xll.qlIndexFixing(ONIndex3M,I1012,TRUE,_xll.ohTrigger(RecalcTrigger,Trigger3M)),NA())</f>
        <v>2.1373911317725813E-2</v>
      </c>
      <c r="P1012" s="44">
        <f>IFERROR(_xll.qlIndexFixing(ONIndex6M,I1012,TRUE,_xll.ohTrigger(RecalcTrigger,Trigger6M)),NA())</f>
        <v>2.1738716029684468E-2</v>
      </c>
      <c r="Q1012" s="183">
        <f>IFERROR(_xll.qlIndexFixing(ONIndex1Y,I1012,TRUE,_xll.ohTrigger(RecalcTrigger,Trigger1Y)),NA())</f>
        <v>2.2046572766587502E-2</v>
      </c>
    </row>
    <row r="1013" spans="2:17" x14ac:dyDescent="0.2">
      <c r="B1013" s="39" t="s">
        <v>42</v>
      </c>
      <c r="D1013" s="42">
        <f>_xll.qlCalendarAdvance(Calendar,$D1012,B1013,"f",FALSE)</f>
        <v>46546</v>
      </c>
      <c r="E1013" s="177">
        <f>_xll.qlInterestRateIndexValueDate(IndexON,D1013)</f>
        <v>46546</v>
      </c>
      <c r="F1013" s="193">
        <f>IFERROR(_xll.qlIndexFixing(IndexON,D1013,TRUE,_xll.ohTrigger(RecalcTrigger,TriggerON)),NA())</f>
        <v>2.0089795826585544E-2</v>
      </c>
      <c r="H1013" s="42">
        <f>_xll.qlCalendarAdvance(Calendar,$H1012,B1013,"f",FALSE)</f>
        <v>46546</v>
      </c>
      <c r="I1013" s="177">
        <f>_xll.qlInterestRateIndexValueDate(Index1M,$H1013)</f>
        <v>46548</v>
      </c>
      <c r="J1013" s="182">
        <f>IFERROR(_xll.qlIndexFixing(Index1M,$H1013,TRUE,_xll.ohTrigger(RecalcTrigger,Trigger1M)),NA())</f>
        <v>2.0578127860977624E-2</v>
      </c>
      <c r="K1013" s="44">
        <f>IFERROR(_xll.qlIndexFixing(Index3M,H1013,TRUE,_xll.ohTrigger(RecalcTrigger,Trigger3M)),NA())</f>
        <v>2.1513266709235625E-2</v>
      </c>
      <c r="L1013" s="44">
        <f>IFERROR(_xll.qlIndexFixing(Index6M,$H1013,TRUE,_xll.ohTrigger(RecalcTrigger,Trigger6M)),NA())</f>
        <v>2.1989984106579982E-2</v>
      </c>
      <c r="M1013" s="183">
        <f>IFERROR(_xll.qlIndexFixing(Index1Y,$H1013,TRUE,_xll.ohTrigger(RecalcTrigger,Trigger1Y)),NA())</f>
        <v>2.2519470320005744E-2</v>
      </c>
      <c r="N1013" s="182">
        <f>IFERROR(_xll.qlIndexFixing(ONIndex1M,I1013,TRUE,_xll.ohTrigger(RecalcTrigger,Trigger1M)),NA())</f>
        <v>2.0536930848473745E-2</v>
      </c>
      <c r="O1013" s="44">
        <f>IFERROR(_xll.qlIndexFixing(ONIndex3M,I1013,TRUE,_xll.ohTrigger(RecalcTrigger,Trigger3M)),NA())</f>
        <v>2.1386089475567971E-2</v>
      </c>
      <c r="P1013" s="44">
        <f>IFERROR(_xll.qlIndexFixing(ONIndex6M,I1013,TRUE,_xll.ohTrigger(RecalcTrigger,Trigger6M)),NA())</f>
        <v>2.1749318041193177E-2</v>
      </c>
      <c r="Q1013" s="183">
        <f>IFERROR(_xll.qlIndexFixing(ONIndex1Y,I1013,TRUE,_xll.ohTrigger(RecalcTrigger,Trigger1Y)),NA())</f>
        <v>2.2056559154144395E-2</v>
      </c>
    </row>
    <row r="1014" spans="2:17" x14ac:dyDescent="0.2">
      <c r="B1014" s="39" t="s">
        <v>42</v>
      </c>
      <c r="D1014" s="42">
        <f>_xll.qlCalendarAdvance(Calendar,$D1013,B1014,"f",FALSE)</f>
        <v>46553</v>
      </c>
      <c r="E1014" s="177">
        <f>_xll.qlInterestRateIndexValueDate(IndexON,D1014)</f>
        <v>46553</v>
      </c>
      <c r="F1014" s="193">
        <f>IFERROR(_xll.qlIndexFixing(IndexON,D1014,TRUE,_xll.ohTrigger(RecalcTrigger,TriggerON)),NA())</f>
        <v>2.0092089662826496E-2</v>
      </c>
      <c r="H1014" s="42">
        <f>_xll.qlCalendarAdvance(Calendar,$H1013,B1014,"f",FALSE)</f>
        <v>46553</v>
      </c>
      <c r="I1014" s="177">
        <f>_xll.qlInterestRateIndexValueDate(Index1M,$H1014)</f>
        <v>46555</v>
      </c>
      <c r="J1014" s="182">
        <f>IFERROR(_xll.qlIndexFixing(Index1M,$H1014,TRUE,_xll.ohTrigger(RecalcTrigger,Trigger1M)),NA())</f>
        <v>2.0592015175955602E-2</v>
      </c>
      <c r="K1014" s="44">
        <f>IFERROR(_xll.qlIndexFixing(Index3M,H1014,TRUE,_xll.ohTrigger(RecalcTrigger,Trigger3M)),NA())</f>
        <v>2.1524681416302142E-2</v>
      </c>
      <c r="L1014" s="44">
        <f>IFERROR(_xll.qlIndexFixing(Index6M,$H1014,TRUE,_xll.ohTrigger(RecalcTrigger,Trigger6M)),NA())</f>
        <v>2.1999198266657097E-2</v>
      </c>
      <c r="M1014" s="183">
        <f>IFERROR(_xll.qlIndexFixing(Index1Y,$H1014,TRUE,_xll.ohTrigger(RecalcTrigger,Trigger1Y)),NA())</f>
        <v>2.2526862516494155E-2</v>
      </c>
      <c r="N1014" s="182">
        <f>IFERROR(_xll.qlIndexFixing(ONIndex1M,I1014,TRUE,_xll.ohTrigger(RecalcTrigger,Trigger1M)),NA())</f>
        <v>2.0551061155078543E-2</v>
      </c>
      <c r="O1014" s="44">
        <f>IFERROR(_xll.qlIndexFixing(ONIndex3M,I1014,TRUE,_xll.ohTrigger(RecalcTrigger,Trigger3M)),NA())</f>
        <v>2.1398148344111689E-2</v>
      </c>
      <c r="P1014" s="44">
        <f>IFERROR(_xll.qlIndexFixing(ONIndex6M,I1014,TRUE,_xll.ohTrigger(RecalcTrigger,Trigger6M)),NA())</f>
        <v>2.1759808457328944E-2</v>
      </c>
      <c r="Q1014" s="183">
        <f>IFERROR(_xll.qlIndexFixing(ONIndex1Y,I1014,TRUE,_xll.ohTrigger(RecalcTrigger,Trigger1Y)),NA())</f>
        <v>2.2066439504522251E-2</v>
      </c>
    </row>
    <row r="1015" spans="2:17" x14ac:dyDescent="0.2">
      <c r="B1015" s="39" t="s">
        <v>42</v>
      </c>
      <c r="D1015" s="42">
        <f>_xll.qlCalendarAdvance(Calendar,$D1014,B1015,"f",FALSE)</f>
        <v>46560</v>
      </c>
      <c r="E1015" s="177">
        <f>_xll.qlInterestRateIndexValueDate(IndexON,D1015)</f>
        <v>46560</v>
      </c>
      <c r="F1015" s="193">
        <f>IFERROR(_xll.qlIndexFixing(IndexON,D1015,TRUE,_xll.ohTrigger(RecalcTrigger,TriggerON)),NA())</f>
        <v>2.0094916210622316E-2</v>
      </c>
      <c r="H1015" s="42">
        <f>_xll.qlCalendarAdvance(Calendar,$H1014,B1015,"f",FALSE)</f>
        <v>46560</v>
      </c>
      <c r="I1015" s="177">
        <f>_xll.qlInterestRateIndexValueDate(Index1M,$H1015)</f>
        <v>46562</v>
      </c>
      <c r="J1015" s="182">
        <f>IFERROR(_xll.qlIndexFixing(Index1M,$H1015,TRUE,_xll.ohTrigger(RecalcTrigger,Trigger1M)),NA())</f>
        <v>2.0605739129873901E-2</v>
      </c>
      <c r="K1015" s="44">
        <f>IFERROR(_xll.qlIndexFixing(Index3M,H1015,TRUE,_xll.ohTrigger(RecalcTrigger,Trigger3M)),NA())</f>
        <v>2.1535976544156909E-2</v>
      </c>
      <c r="L1015" s="44">
        <f>IFERROR(_xll.qlIndexFixing(Index6M,$H1015,TRUE,_xll.ohTrigger(RecalcTrigger,Trigger6M)),NA())</f>
        <v>2.2008300774203932E-2</v>
      </c>
      <c r="M1015" s="183">
        <f>IFERROR(_xll.qlIndexFixing(Index1Y,$H1015,TRUE,_xll.ohTrigger(RecalcTrigger,Trigger1Y)),NA())</f>
        <v>2.2534150980020561E-2</v>
      </c>
      <c r="N1015" s="182">
        <f>IFERROR(_xll.qlIndexFixing(ONIndex1M,I1015,TRUE,_xll.ohTrigger(RecalcTrigger,Trigger1M)),NA())</f>
        <v>2.0565028836410093E-2</v>
      </c>
      <c r="O1015" s="44">
        <f>IFERROR(_xll.qlIndexFixing(ONIndex3M,I1015,TRUE,_xll.ohTrigger(RecalcTrigger,Trigger3M)),NA())</f>
        <v>2.1410087970359371E-2</v>
      </c>
      <c r="P1015" s="44">
        <f>IFERROR(_xll.qlIndexFixing(ONIndex6M,I1015,TRUE,_xll.ohTrigger(RecalcTrigger,Trigger6M)),NA())</f>
        <v>2.1770187362024629E-2</v>
      </c>
      <c r="Q1015" s="183">
        <f>IFERROR(_xll.qlIndexFixing(ONIndex1Y,I1015,TRUE,_xll.ohTrigger(RecalcTrigger,Trigger1Y)),NA())</f>
        <v>2.2076213889183904E-2</v>
      </c>
    </row>
    <row r="1016" spans="2:17" x14ac:dyDescent="0.2">
      <c r="B1016" s="39" t="s">
        <v>42</v>
      </c>
      <c r="D1016" s="42">
        <f>_xll.qlCalendarAdvance(Calendar,$D1015,B1016,"f",FALSE)</f>
        <v>46567</v>
      </c>
      <c r="E1016" s="177">
        <f>_xll.qlInterestRateIndexValueDate(IndexON,D1016)</f>
        <v>46567</v>
      </c>
      <c r="F1016" s="193">
        <f>IFERROR(_xll.qlIndexFixing(IndexON,D1016,TRUE,_xll.ohTrigger(RecalcTrigger,TriggerON)),NA())</f>
        <v>2.0098280155904646E-2</v>
      </c>
      <c r="H1016" s="42">
        <f>_xll.qlCalendarAdvance(Calendar,$H1015,B1016,"f",FALSE)</f>
        <v>46567</v>
      </c>
      <c r="I1016" s="177">
        <f>_xll.qlInterestRateIndexValueDate(Index1M,$H1016)</f>
        <v>46569</v>
      </c>
      <c r="J1016" s="182">
        <f>IFERROR(_xll.qlIndexFixing(Index1M,$H1016,TRUE,_xll.ohTrigger(RecalcTrigger,Trigger1M)),NA())</f>
        <v>2.0619299439786354E-2</v>
      </c>
      <c r="K1016" s="44">
        <f>IFERROR(_xll.qlIndexFixing(Index3M,H1016,TRUE,_xll.ohTrigger(RecalcTrigger,Trigger3M)),NA())</f>
        <v>2.1547152138930849E-2</v>
      </c>
      <c r="L1016" s="44">
        <f>IFERROR(_xll.qlIndexFixing(Index6M,$H1016,TRUE,_xll.ohTrigger(RecalcTrigger,Trigger6M)),NA())</f>
        <v>2.2021111907725831E-2</v>
      </c>
      <c r="M1016" s="183">
        <f>IFERROR(_xll.qlIndexFixing(Index1Y,$H1016,TRUE,_xll.ohTrigger(RecalcTrigger,Trigger1Y)),NA())</f>
        <v>2.2541335895719047E-2</v>
      </c>
      <c r="N1016" s="182">
        <f>IFERROR(_xll.qlIndexFixing(ONIndex1M,I1016,TRUE,_xll.ohTrigger(RecalcTrigger,Trigger1M)),NA())</f>
        <v>2.0578833610613856E-2</v>
      </c>
      <c r="O1016" s="44">
        <f>IFERROR(_xll.qlIndexFixing(ONIndex3M,I1016,TRUE,_xll.ohTrigger(RecalcTrigger,Trigger3M)),NA())</f>
        <v>2.1421908401073608E-2</v>
      </c>
      <c r="P1016" s="44">
        <f>IFERROR(_xll.qlIndexFixing(ONIndex6M,I1016,TRUE,_xll.ohTrigger(RecalcTrigger,Trigger6M)),NA())</f>
        <v>2.1780454839293029E-2</v>
      </c>
      <c r="Q1016" s="183">
        <f>IFERROR(_xll.qlIndexFixing(ONIndex1Y,I1016,TRUE,_xll.ohTrigger(RecalcTrigger,Trigger1Y)),NA())</f>
        <v>2.208588237943232E-2</v>
      </c>
    </row>
    <row r="1017" spans="2:17" x14ac:dyDescent="0.2">
      <c r="B1017" s="39" t="s">
        <v>42</v>
      </c>
      <c r="D1017" s="42">
        <f>_xll.qlCalendarAdvance(Calendar,$D1016,B1017,"f",FALSE)</f>
        <v>46574</v>
      </c>
      <c r="E1017" s="177">
        <f>_xll.qlInterestRateIndexValueDate(IndexON,D1017)</f>
        <v>46574</v>
      </c>
      <c r="F1017" s="193">
        <f>IFERROR(_xll.qlIndexFixing(IndexON,D1017,TRUE,_xll.ohTrigger(RecalcTrigger,TriggerON)),NA())</f>
        <v>2.0102186184685067E-2</v>
      </c>
      <c r="H1017" s="42">
        <f>_xll.qlCalendarAdvance(Calendar,$H1016,B1017,"f",FALSE)</f>
        <v>46574</v>
      </c>
      <c r="I1017" s="177">
        <f>_xll.qlInterestRateIndexValueDate(Index1M,$H1017)</f>
        <v>46576</v>
      </c>
      <c r="J1017" s="182">
        <f>IFERROR(_xll.qlIndexFixing(Index1M,$H1017,TRUE,_xll.ohTrigger(RecalcTrigger,Trigger1M)),NA())</f>
        <v>2.063269582275179E-2</v>
      </c>
      <c r="K1017" s="44">
        <f>IFERROR(_xll.qlIndexFixing(Index3M,H1017,TRUE,_xll.ohTrigger(RecalcTrigger,Trigger3M)),NA())</f>
        <v>2.1558208246760104E-2</v>
      </c>
      <c r="L1017" s="44">
        <f>IFERROR(_xll.qlIndexFixing(Index6M,$H1017,TRUE,_xll.ohTrigger(RecalcTrigger,Trigger6M)),NA())</f>
        <v>2.2029969844218952E-2</v>
      </c>
      <c r="M1017" s="183">
        <f>IFERROR(_xll.qlIndexFixing(Index1Y,$H1017,TRUE,_xll.ohTrigger(RecalcTrigger,Trigger1Y)),NA())</f>
        <v>2.2548417449386425E-2</v>
      </c>
      <c r="N1017" s="182">
        <f>IFERROR(_xll.qlIndexFixing(ONIndex1M,I1017,TRUE,_xll.ohTrigger(RecalcTrigger,Trigger1M)),NA())</f>
        <v>2.0592475195995164E-2</v>
      </c>
      <c r="O1017" s="44">
        <f>IFERROR(_xll.qlIndexFixing(ONIndex3M,I1017,TRUE,_xll.ohTrigger(RecalcTrigger,Trigger3M)),NA())</f>
        <v>2.1433609683256805E-2</v>
      </c>
      <c r="P1017" s="44">
        <f>IFERROR(_xll.qlIndexFixing(ONIndex6M,I1017,TRUE,_xll.ohTrigger(RecalcTrigger,Trigger6M)),NA())</f>
        <v>2.179061097274726E-2</v>
      </c>
      <c r="Q1017" s="183">
        <f>IFERROR(_xll.qlIndexFixing(ONIndex1Y,I1017,TRUE,_xll.ohTrigger(RecalcTrigger,Trigger1Y)),NA())</f>
        <v>2.2095445046410589E-2</v>
      </c>
    </row>
    <row r="1018" spans="2:17" x14ac:dyDescent="0.2">
      <c r="B1018" s="39" t="s">
        <v>42</v>
      </c>
      <c r="D1018" s="42">
        <f>_xll.qlCalendarAdvance(Calendar,$D1017,B1018,"f",FALSE)</f>
        <v>46581</v>
      </c>
      <c r="E1018" s="177">
        <f>_xll.qlInterestRateIndexValueDate(IndexON,D1018)</f>
        <v>46581</v>
      </c>
      <c r="F1018" s="193">
        <f>IFERROR(_xll.qlIndexFixing(IndexON,D1018,TRUE,_xll.ohTrigger(RecalcTrigger,TriggerON)),NA())</f>
        <v>2.0106638983055092E-2</v>
      </c>
      <c r="H1018" s="42">
        <f>_xll.qlCalendarAdvance(Calendar,$H1017,B1018,"f",FALSE)</f>
        <v>46581</v>
      </c>
      <c r="I1018" s="177">
        <f>_xll.qlInterestRateIndexValueDate(Index1M,$H1018)</f>
        <v>46583</v>
      </c>
      <c r="J1018" s="182">
        <f>IFERROR(_xll.qlIndexFixing(Index1M,$H1018,TRUE,_xll.ohTrigger(RecalcTrigger,Trigger1M)),NA())</f>
        <v>2.0645927995834035E-2</v>
      </c>
      <c r="K1018" s="44">
        <f>IFERROR(_xll.qlIndexFixing(Index3M,H1018,TRUE,_xll.ohTrigger(RecalcTrigger,Trigger3M)),NA())</f>
        <v>2.1569144913794712E-2</v>
      </c>
      <c r="L1018" s="44">
        <f>IFERROR(_xll.qlIndexFixing(Index6M,$H1018,TRUE,_xll.ohTrigger(RecalcTrigger,Trigger6M)),NA())</f>
        <v>2.2038717062541954E-2</v>
      </c>
      <c r="M1018" s="183">
        <f>IFERROR(_xll.qlIndexFixing(Index1Y,$H1018,TRUE,_xll.ohTrigger(RecalcTrigger,Trigger1Y)),NA())</f>
        <v>2.2555395827483324E-2</v>
      </c>
      <c r="N1018" s="182">
        <f>IFERROR(_xll.qlIndexFixing(ONIndex1M,I1018,TRUE,_xll.ohTrigger(RecalcTrigger,Trigger1M)),NA())</f>
        <v>2.0605953310539604E-2</v>
      </c>
      <c r="O1018" s="44">
        <f>IFERROR(_xll.qlIndexFixing(ONIndex3M,I1018,TRUE,_xll.ohTrigger(RecalcTrigger,Trigger3M)),NA())</f>
        <v>2.1445191863751489E-2</v>
      </c>
      <c r="P1018" s="44">
        <f>IFERROR(_xll.qlIndexFixing(ONIndex6M,I1018,TRUE,_xll.ohTrigger(RecalcTrigger,Trigger6M)),NA())</f>
        <v>2.1800655846400119E-2</v>
      </c>
      <c r="Q1018" s="183">
        <f>IFERROR(_xll.qlIndexFixing(ONIndex1Y,I1018,TRUE,_xll.ohTrigger(RecalcTrigger,Trigger1Y)),NA())</f>
        <v>2.2104901961501611E-2</v>
      </c>
    </row>
    <row r="1019" spans="2:17" x14ac:dyDescent="0.2">
      <c r="B1019" s="39" t="s">
        <v>42</v>
      </c>
      <c r="D1019" s="42">
        <f>_xll.qlCalendarAdvance(Calendar,$D1018,B1019,"f",FALSE)</f>
        <v>46588</v>
      </c>
      <c r="E1019" s="177">
        <f>_xll.qlInterestRateIndexValueDate(IndexON,D1019)</f>
        <v>46588</v>
      </c>
      <c r="F1019" s="193">
        <f>IFERROR(_xll.qlIndexFixing(IndexON,D1019,TRUE,_xll.ohTrigger(RecalcTrigger,TriggerON)),NA())</f>
        <v>2.0111643236706556E-2</v>
      </c>
      <c r="H1019" s="42">
        <f>_xll.qlCalendarAdvance(Calendar,$H1018,B1019,"f",FALSE)</f>
        <v>46588</v>
      </c>
      <c r="I1019" s="177">
        <f>_xll.qlInterestRateIndexValueDate(Index1M,$H1019)</f>
        <v>46590</v>
      </c>
      <c r="J1019" s="182">
        <f>IFERROR(_xll.qlIndexFixing(Index1M,$H1019,TRUE,_xll.ohTrigger(RecalcTrigger,Trigger1M)),NA())</f>
        <v>2.0658995676104408E-2</v>
      </c>
      <c r="K1019" s="44">
        <f>IFERROR(_xll.qlIndexFixing(Index3M,H1019,TRUE,_xll.ohTrigger(RecalcTrigger,Trigger3M)),NA())</f>
        <v>2.157996218619514E-2</v>
      </c>
      <c r="L1019" s="44">
        <f>IFERROR(_xll.qlIndexFixing(Index6M,$H1019,TRUE,_xll.ohTrigger(RecalcTrigger,Trigger6M)),NA())</f>
        <v>2.20473538902612E-2</v>
      </c>
      <c r="M1019" s="183">
        <f>IFERROR(_xll.qlIndexFixing(Index1Y,$H1019,TRUE,_xll.ohTrigger(RecalcTrigger,Trigger1Y)),NA())</f>
        <v>2.2562271217133324E-2</v>
      </c>
      <c r="N1019" s="182">
        <f>IFERROR(_xll.qlIndexFixing(ONIndex1M,I1019,TRUE,_xll.ohTrigger(RecalcTrigger,Trigger1M)),NA())</f>
        <v>2.0619267672392638E-2</v>
      </c>
      <c r="O1019" s="44">
        <f>IFERROR(_xll.qlIndexFixing(ONIndex3M,I1019,TRUE,_xll.ohTrigger(RecalcTrigger,Trigger3M)),NA())</f>
        <v>2.1456654989480128E-2</v>
      </c>
      <c r="P1019" s="44">
        <f>IFERROR(_xll.qlIndexFixing(ONIndex6M,I1019,TRUE,_xll.ohTrigger(RecalcTrigger,Trigger6M)),NA())</f>
        <v>2.1810589544104531E-2</v>
      </c>
      <c r="Q1019" s="183">
        <f>IFERROR(_xll.qlIndexFixing(ONIndex1Y,I1019,TRUE,_xll.ohTrigger(RecalcTrigger,Trigger1Y)),NA())</f>
        <v>2.2114253196168221E-2</v>
      </c>
    </row>
    <row r="1020" spans="2:17" x14ac:dyDescent="0.2">
      <c r="B1020" s="39" t="s">
        <v>42</v>
      </c>
      <c r="D1020" s="42">
        <f>_xll.qlCalendarAdvance(Calendar,$D1019,B1020,"f",FALSE)</f>
        <v>46595</v>
      </c>
      <c r="E1020" s="177">
        <f>_xll.qlInterestRateIndexValueDate(IndexON,D1020)</f>
        <v>46595</v>
      </c>
      <c r="F1020" s="193">
        <f>IFERROR(_xll.qlIndexFixing(IndexON,D1020,TRUE,_xll.ohTrigger(RecalcTrigger,TriggerON)),NA())</f>
        <v>2.0117203631810909E-2</v>
      </c>
      <c r="H1020" s="42">
        <f>_xll.qlCalendarAdvance(Calendar,$H1019,B1020,"f",FALSE)</f>
        <v>46595</v>
      </c>
      <c r="I1020" s="177">
        <f>_xll.qlInterestRateIndexValueDate(Index1M,$H1020)</f>
        <v>46597</v>
      </c>
      <c r="J1020" s="182">
        <f>IFERROR(_xll.qlIndexFixing(Index1M,$H1020,TRUE,_xll.ohTrigger(RecalcTrigger,Trigger1M)),NA())</f>
        <v>2.0671898580644221E-2</v>
      </c>
      <c r="K1020" s="44">
        <f>IFERROR(_xll.qlIndexFixing(Index3M,H1020,TRUE,_xll.ohTrigger(RecalcTrigger,Trigger3M)),NA())</f>
        <v>2.1590660110133154E-2</v>
      </c>
      <c r="L1020" s="44">
        <f>IFERROR(_xll.qlIndexFixing(Index6M,$H1020,TRUE,_xll.ohTrigger(RecalcTrigger,Trigger6M)),NA())</f>
        <v>2.205588065649321E-2</v>
      </c>
      <c r="M1020" s="183">
        <f>IFERROR(_xll.qlIndexFixing(Index1Y,$H1020,TRUE,_xll.ohTrigger(RecalcTrigger,Trigger1Y)),NA())</f>
        <v>2.2569043806122079E-2</v>
      </c>
      <c r="N1020" s="182">
        <f>IFERROR(_xll.qlIndexFixing(ONIndex1M,I1020,TRUE,_xll.ohTrigger(RecalcTrigger,Trigger1M)),NA())</f>
        <v>2.0632417999779662E-2</v>
      </c>
      <c r="O1020" s="44">
        <f>IFERROR(_xll.qlIndexFixing(ONIndex3M,I1020,TRUE,_xll.ohTrigger(RecalcTrigger,Trigger3M)),NA())</f>
        <v>2.1467999107285252E-2</v>
      </c>
      <c r="P1020" s="44">
        <f>IFERROR(_xll.qlIndexFixing(ONIndex6M,I1020,TRUE,_xll.ohTrigger(RecalcTrigger,Trigger6M)),NA())</f>
        <v>2.1820412149793356E-2</v>
      </c>
      <c r="Q1020" s="183">
        <f>IFERROR(_xll.qlIndexFixing(ONIndex1Y,I1020,TRUE,_xll.ohTrigger(RecalcTrigger,Trigger1Y)),NA())</f>
        <v>2.2123498821473575E-2</v>
      </c>
    </row>
    <row r="1021" spans="2:17" x14ac:dyDescent="0.2">
      <c r="B1021" s="39" t="s">
        <v>42</v>
      </c>
      <c r="D1021" s="42">
        <f>_xll.qlCalendarAdvance(Calendar,$D1020,B1021,"f",FALSE)</f>
        <v>46602</v>
      </c>
      <c r="E1021" s="177">
        <f>_xll.qlInterestRateIndexValueDate(IndexON,D1021)</f>
        <v>46602</v>
      </c>
      <c r="F1021" s="193">
        <f>IFERROR(_xll.qlIndexFixing(IndexON,D1021,TRUE,_xll.ohTrigger(RecalcTrigger,TriggerON)),NA())</f>
        <v>2.012332485421986E-2</v>
      </c>
      <c r="H1021" s="42">
        <f>_xll.qlCalendarAdvance(Calendar,$H1020,B1021,"f",FALSE)</f>
        <v>46602</v>
      </c>
      <c r="I1021" s="177">
        <f>_xll.qlInterestRateIndexValueDate(Index1M,$H1021)</f>
        <v>46604</v>
      </c>
      <c r="J1021" s="182">
        <f>IFERROR(_xll.qlIndexFixing(Index1M,$H1021,TRUE,_xll.ohTrigger(RecalcTrigger,Trigger1M)),NA())</f>
        <v>2.068463642652979E-2</v>
      </c>
      <c r="K1021" s="44">
        <f>IFERROR(_xll.qlIndexFixing(Index3M,H1021,TRUE,_xll.ohTrigger(RecalcTrigger,Trigger3M)),NA())</f>
        <v>2.1601238731793544E-2</v>
      </c>
      <c r="L1021" s="44">
        <f>IFERROR(_xll.qlIndexFixing(Index6M,$H1021,TRUE,_xll.ohTrigger(RecalcTrigger,Trigger6M)),NA())</f>
        <v>2.2064297691907243E-2</v>
      </c>
      <c r="M1021" s="183">
        <f>IFERROR(_xll.qlIndexFixing(Index1Y,$H1021,TRUE,_xll.ohTrigger(RecalcTrigger,Trigger1Y)),NA())</f>
        <v>2.2575713782898625E-2</v>
      </c>
      <c r="N1021" s="182">
        <f>IFERROR(_xll.qlIndexFixing(ONIndex1M,I1021,TRUE,_xll.ohTrigger(RecalcTrigger,Trigger1M)),NA())</f>
        <v>2.0645404010686264E-2</v>
      </c>
      <c r="O1021" s="44">
        <f>IFERROR(_xll.qlIndexFixing(ONIndex3M,I1021,TRUE,_xll.ohTrigger(RecalcTrigger,Trigger3M)),NA())</f>
        <v>2.1479224264089325E-2</v>
      </c>
      <c r="P1021" s="44">
        <f>IFERROR(_xll.qlIndexFixing(ONIndex6M,I1021,TRUE,_xll.ohTrigger(RecalcTrigger,Trigger6M)),NA())</f>
        <v>2.1830123747239583E-2</v>
      </c>
      <c r="Q1021" s="183">
        <f>IFERROR(_xll.qlIndexFixing(ONIndex1Y,I1021,TRUE,_xll.ohTrigger(RecalcTrigger,Trigger1Y)),NA())</f>
        <v>2.2132638908880509E-2</v>
      </c>
    </row>
    <row r="1022" spans="2:17" x14ac:dyDescent="0.2">
      <c r="B1022" s="39" t="s">
        <v>42</v>
      </c>
      <c r="D1022" s="42">
        <f>_xll.qlCalendarAdvance(Calendar,$D1021,B1022,"f",FALSE)</f>
        <v>46609</v>
      </c>
      <c r="E1022" s="177">
        <f>_xll.qlInterestRateIndexValueDate(IndexON,D1022)</f>
        <v>46609</v>
      </c>
      <c r="F1022" s="193">
        <f>IFERROR(_xll.qlIndexFixing(IndexON,D1022,TRUE,_xll.ohTrigger(RecalcTrigger,TriggerON)),NA())</f>
        <v>2.0130011590104857E-2</v>
      </c>
      <c r="H1022" s="42">
        <f>_xll.qlCalendarAdvance(Calendar,$H1021,B1022,"f",FALSE)</f>
        <v>46609</v>
      </c>
      <c r="I1022" s="177">
        <f>_xll.qlInterestRateIndexValueDate(Index1M,$H1022)</f>
        <v>46611</v>
      </c>
      <c r="J1022" s="182">
        <f>IFERROR(_xll.qlIndexFixing(Index1M,$H1022,TRUE,_xll.ohTrigger(RecalcTrigger,Trigger1M)),NA())</f>
        <v>2.0697208930852418E-2</v>
      </c>
      <c r="K1022" s="44">
        <f>IFERROR(_xll.qlIndexFixing(Index3M,H1022,TRUE,_xll.ohTrigger(RecalcTrigger,Trigger3M)),NA())</f>
        <v>2.1611698097370666E-2</v>
      </c>
      <c r="L1022" s="44">
        <f>IFERROR(_xll.qlIndexFixing(Index6M,$H1022,TRUE,_xll.ohTrigger(RecalcTrigger,Trigger6M)),NA())</f>
        <v>2.2072605328722707E-2</v>
      </c>
      <c r="M1022" s="183">
        <f>IFERROR(_xll.qlIndexFixing(Index1Y,$H1022,TRUE,_xll.ohTrigger(RecalcTrigger,Trigger1Y)),NA())</f>
        <v>2.2582281336574306E-2</v>
      </c>
      <c r="N1022" s="182">
        <f>IFERROR(_xll.qlIndexFixing(ONIndex1M,I1022,TRUE,_xll.ohTrigger(RecalcTrigger,Trigger1M)),NA())</f>
        <v>2.0658225423337839E-2</v>
      </c>
      <c r="O1022" s="44">
        <f>IFERROR(_xll.qlIndexFixing(ONIndex3M,I1022,TRUE,_xll.ohTrigger(RecalcTrigger,Trigger3M)),NA())</f>
        <v>2.1490330506654942E-2</v>
      </c>
      <c r="P1022" s="44">
        <f>IFERROR(_xll.qlIndexFixing(ONIndex6M,I1022,TRUE,_xll.ohTrigger(RecalcTrigger,Trigger6M)),NA())</f>
        <v>2.1839724420296136E-2</v>
      </c>
      <c r="Q1022" s="183">
        <f>IFERROR(_xll.qlIndexFixing(ONIndex1Y,I1022,TRUE,_xll.ohTrigger(RecalcTrigger,Trigger1Y)),NA())</f>
        <v>2.2141673529691985E-2</v>
      </c>
    </row>
    <row r="1023" spans="2:17" x14ac:dyDescent="0.2">
      <c r="B1023" s="39" t="s">
        <v>42</v>
      </c>
      <c r="D1023" s="42">
        <f>_xll.qlCalendarAdvance(Calendar,$D1022,B1023,"f",FALSE)</f>
        <v>46616</v>
      </c>
      <c r="E1023" s="177">
        <f>_xll.qlInterestRateIndexValueDate(IndexON,D1023)</f>
        <v>46616</v>
      </c>
      <c r="F1023" s="193">
        <f>IFERROR(_xll.qlIndexFixing(IndexON,D1023,TRUE,_xll.ohTrigger(RecalcTrigger,TriggerON)),NA())</f>
        <v>2.0137268525317609E-2</v>
      </c>
      <c r="H1023" s="42">
        <f>_xll.qlCalendarAdvance(Calendar,$H1022,B1023,"f",FALSE)</f>
        <v>46616</v>
      </c>
      <c r="I1023" s="177">
        <f>_xll.qlInterestRateIndexValueDate(Index1M,$H1023)</f>
        <v>46618</v>
      </c>
      <c r="J1023" s="182">
        <f>IFERROR(_xll.qlIndexFixing(Index1M,$H1023,TRUE,_xll.ohTrigger(RecalcTrigger,Trigger1M)),NA())</f>
        <v>2.0709615810708404E-2</v>
      </c>
      <c r="K1023" s="44">
        <f>IFERROR(_xll.qlIndexFixing(Index3M,H1023,TRUE,_xll.ohTrigger(RecalcTrigger,Trigger3M)),NA())</f>
        <v>2.16220382530719E-2</v>
      </c>
      <c r="L1023" s="44">
        <f>IFERROR(_xll.qlIndexFixing(Index6M,$H1023,TRUE,_xll.ohTrigger(RecalcTrigger,Trigger6M)),NA())</f>
        <v>2.2080803900711751E-2</v>
      </c>
      <c r="M1023" s="183">
        <f>IFERROR(_xll.qlIndexFixing(Index1Y,$H1023,TRUE,_xll.ohTrigger(RecalcTrigger,Trigger1Y)),NA())</f>
        <v>2.2588746656922527E-2</v>
      </c>
      <c r="N1023" s="182">
        <f>IFERROR(_xll.qlIndexFixing(ONIndex1M,I1023,TRUE,_xll.ohTrigger(RecalcTrigger,Trigger1M)),NA())</f>
        <v>2.067088195587985E-2</v>
      </c>
      <c r="O1023" s="44">
        <f>IFERROR(_xll.qlIndexFixing(ONIndex3M,I1023,TRUE,_xll.ohTrigger(RecalcTrigger,Trigger3M)),NA())</f>
        <v>2.1501317882144377E-2</v>
      </c>
      <c r="P1023" s="44">
        <f>IFERROR(_xll.qlIndexFixing(ONIndex6M,I1023,TRUE,_xll.ohTrigger(RecalcTrigger,Trigger6M)),NA())</f>
        <v>2.1849214252895877E-2</v>
      </c>
      <c r="Q1023" s="183">
        <f>IFERROR(_xll.qlIndexFixing(ONIndex1Y,I1023,TRUE,_xll.ohTrigger(RecalcTrigger,Trigger1Y)),NA())</f>
        <v>2.2150602755210969E-2</v>
      </c>
    </row>
    <row r="1024" spans="2:17" x14ac:dyDescent="0.2">
      <c r="B1024" s="39" t="s">
        <v>42</v>
      </c>
      <c r="D1024" s="42">
        <f>_xll.qlCalendarAdvance(Calendar,$D1023,B1024,"f",FALSE)</f>
        <v>46623</v>
      </c>
      <c r="E1024" s="177">
        <f>_xll.qlInterestRateIndexValueDate(IndexON,D1024)</f>
        <v>46623</v>
      </c>
      <c r="F1024" s="193">
        <f>IFERROR(_xll.qlIndexFixing(IndexON,D1024,TRUE,_xll.ohTrigger(RecalcTrigger,TriggerON)),NA())</f>
        <v>2.0145100345709821E-2</v>
      </c>
      <c r="H1024" s="42">
        <f>_xll.qlCalendarAdvance(Calendar,$H1023,B1024,"f",FALSE)</f>
        <v>46623</v>
      </c>
      <c r="I1024" s="177">
        <f>_xll.qlInterestRateIndexValueDate(Index1M,$H1024)</f>
        <v>46625</v>
      </c>
      <c r="J1024" s="182">
        <f>IFERROR(_xll.qlIndexFixing(Index1M,$H1024,TRUE,_xll.ohTrigger(RecalcTrigger,Trigger1M)),NA())</f>
        <v>2.0721856783199044E-2</v>
      </c>
      <c r="K1024" s="44">
        <f>IFERROR(_xll.qlIndexFixing(Index3M,H1024,TRUE,_xll.ohTrigger(RecalcTrigger,Trigger3M)),NA())</f>
        <v>2.1632259245112459E-2</v>
      </c>
      <c r="L1024" s="44">
        <f>IFERROR(_xll.qlIndexFixing(Index6M,$H1024,TRUE,_xll.ohTrigger(RecalcTrigger,Trigger6M)),NA())</f>
        <v>2.2088893743198407E-2</v>
      </c>
      <c r="M1024" s="183">
        <f>IFERROR(_xll.qlIndexFixing(Index1Y,$H1024,TRUE,_xll.ohTrigger(RecalcTrigger,Trigger1Y)),NA())</f>
        <v>2.2595109934379007E-2</v>
      </c>
      <c r="N1024" s="182">
        <f>IFERROR(_xll.qlIndexFixing(ONIndex1M,I1024,TRUE,_xll.ohTrigger(RecalcTrigger,Trigger1M)),NA())</f>
        <v>2.0683373326457755E-2</v>
      </c>
      <c r="O1024" s="44">
        <f>IFERROR(_xll.qlIndexFixing(ONIndex3M,I1024,TRUE,_xll.ohTrigger(RecalcTrigger,Trigger3M)),NA())</f>
        <v>2.1512186437240288E-2</v>
      </c>
      <c r="P1024" s="44">
        <f>IFERROR(_xll.qlIndexFixing(ONIndex6M,I1024,TRUE,_xll.ohTrigger(RecalcTrigger,Trigger6M)),NA())</f>
        <v>2.1858593328811793E-2</v>
      </c>
      <c r="Q1024" s="183">
        <f>IFERROR(_xll.qlIndexFixing(ONIndex1Y,I1024,TRUE,_xll.ohTrigger(RecalcTrigger,Trigger1Y)),NA())</f>
        <v>2.2159426656740422E-2</v>
      </c>
    </row>
    <row r="1025" spans="2:17" x14ac:dyDescent="0.2">
      <c r="B1025" s="39" t="s">
        <v>42</v>
      </c>
      <c r="D1025" s="42">
        <f>_xll.qlCalendarAdvance(Calendar,$D1024,B1025,"f",FALSE)</f>
        <v>46630</v>
      </c>
      <c r="E1025" s="177">
        <f>_xll.qlInterestRateIndexValueDate(IndexON,D1025)</f>
        <v>46630</v>
      </c>
      <c r="F1025" s="193">
        <f>IFERROR(_xll.qlIndexFixing(IndexON,D1025,TRUE,_xll.ohTrigger(RecalcTrigger,TriggerON)),NA())</f>
        <v>2.0153511737612817E-2</v>
      </c>
      <c r="H1025" s="42">
        <f>_xll.qlCalendarAdvance(Calendar,$H1024,B1025,"f",FALSE)</f>
        <v>46630</v>
      </c>
      <c r="I1025" s="177">
        <f>_xll.qlInterestRateIndexValueDate(Index1M,$H1025)</f>
        <v>46632</v>
      </c>
      <c r="J1025" s="182">
        <f>IFERROR(_xll.qlIndexFixing(Index1M,$H1025,TRUE,_xll.ohTrigger(RecalcTrigger,Trigger1M)),NA())</f>
        <v>2.0733931565428132E-2</v>
      </c>
      <c r="K1025" s="44">
        <f>IFERROR(_xll.qlIndexFixing(Index3M,H1025,TRUE,_xll.ohTrigger(RecalcTrigger,Trigger3M)),NA())</f>
        <v>2.1641012746808429E-2</v>
      </c>
      <c r="L1025" s="44">
        <f>IFERROR(_xll.qlIndexFixing(Index6M,$H1025,TRUE,_xll.ohTrigger(RecalcTrigger,Trigger6M)),NA())</f>
        <v>2.2092040058664327E-2</v>
      </c>
      <c r="M1025" s="183">
        <f>IFERROR(_xll.qlIndexFixing(Index1Y,$H1025,TRUE,_xll.ohTrigger(RecalcTrigger,Trigger1Y)),NA())</f>
        <v>2.2601371360040878E-2</v>
      </c>
      <c r="N1025" s="182">
        <f>IFERROR(_xll.qlIndexFixing(ONIndex1M,I1025,TRUE,_xll.ohTrigger(RecalcTrigger,Trigger1M)),NA())</f>
        <v>2.0695699253137079E-2</v>
      </c>
      <c r="O1025" s="44">
        <f>IFERROR(_xll.qlIndexFixing(ONIndex3M,I1025,TRUE,_xll.ohTrigger(RecalcTrigger,Trigger3M)),NA())</f>
        <v>2.1522936218865141E-2</v>
      </c>
      <c r="P1025" s="44">
        <f>IFERROR(_xll.qlIndexFixing(ONIndex6M,I1025,TRUE,_xll.ohTrigger(RecalcTrigger,Trigger6M)),NA())</f>
        <v>2.1867861731976745E-2</v>
      </c>
      <c r="Q1025" s="183">
        <f>IFERROR(_xll.qlIndexFixing(ONIndex1Y,I1025,TRUE,_xll.ohTrigger(RecalcTrigger,Trigger1Y)),NA())</f>
        <v>2.2168145305503373E-2</v>
      </c>
    </row>
    <row r="1026" spans="2:17" x14ac:dyDescent="0.2">
      <c r="B1026" s="39" t="s">
        <v>42</v>
      </c>
      <c r="D1026" s="42">
        <f>_xll.qlCalendarAdvance(Calendar,$D1025,B1026,"f",FALSE)</f>
        <v>46637</v>
      </c>
      <c r="E1026" s="177">
        <f>_xll.qlInterestRateIndexValueDate(IndexON,D1026)</f>
        <v>46637</v>
      </c>
      <c r="F1026" s="193">
        <f>IFERROR(_xll.qlIndexFixing(IndexON,D1026,TRUE,_xll.ohTrigger(RecalcTrigger,TriggerON)),NA())</f>
        <v>2.0162507386638495E-2</v>
      </c>
      <c r="H1026" s="42">
        <f>_xll.qlCalendarAdvance(Calendar,$H1025,B1026,"f",FALSE)</f>
        <v>46637</v>
      </c>
      <c r="I1026" s="177">
        <f>_xll.qlInterestRateIndexValueDate(Index1M,$H1026)</f>
        <v>46639</v>
      </c>
      <c r="J1026" s="182">
        <f>IFERROR(_xll.qlIndexFixing(Index1M,$H1026,TRUE,_xll.ohTrigger(RecalcTrigger,Trigger1M)),NA())</f>
        <v>2.0745839874509453E-2</v>
      </c>
      <c r="K1026" s="44">
        <f>IFERROR(_xll.qlIndexFixing(Index3M,H1026,TRUE,_xll.ohTrigger(RecalcTrigger,Trigger3M)),NA())</f>
        <v>2.1651003447389985E-2</v>
      </c>
      <c r="L1026" s="44">
        <f>IFERROR(_xll.qlIndexFixing(Index6M,$H1026,TRUE,_xll.ohTrigger(RecalcTrigger,Trigger6M)),NA())</f>
        <v>2.2099941797498565E-2</v>
      </c>
      <c r="M1026" s="183">
        <f>IFERROR(_xll.qlIndexFixing(Index1Y,$H1026,TRUE,_xll.ohTrigger(RecalcTrigger,Trigger1Y)),NA())</f>
        <v>2.2607531125668226E-2</v>
      </c>
      <c r="N1026" s="182">
        <f>IFERROR(_xll.qlIndexFixing(ONIndex1M,I1026,TRUE,_xll.ohTrigger(RecalcTrigger,Trigger1M)),NA())</f>
        <v>2.0707859454063282E-2</v>
      </c>
      <c r="O1026" s="44">
        <f>IFERROR(_xll.qlIndexFixing(ONIndex3M,I1026,TRUE,_xll.ohTrigger(RecalcTrigger,Trigger3M)),NA())</f>
        <v>2.1533567273941401E-2</v>
      </c>
      <c r="P1026" s="44">
        <f>IFERROR(_xll.qlIndexFixing(ONIndex6M,I1026,TRUE,_xll.ohTrigger(RecalcTrigger,Trigger6M)),NA())</f>
        <v>2.1877019546323595E-2</v>
      </c>
      <c r="Q1026" s="183">
        <f>IFERROR(_xll.qlIndexFixing(ONIndex1Y,I1026,TRUE,_xll.ohTrigger(RecalcTrigger,Trigger1Y)),NA())</f>
        <v>2.2176758772802785E-2</v>
      </c>
    </row>
    <row r="1027" spans="2:17" x14ac:dyDescent="0.2">
      <c r="B1027" s="39" t="s">
        <v>42</v>
      </c>
      <c r="D1027" s="42">
        <f>_xll.qlCalendarAdvance(Calendar,$D1026,B1027,"f",FALSE)</f>
        <v>46644</v>
      </c>
      <c r="E1027" s="177">
        <f>_xll.qlInterestRateIndexValueDate(IndexON,D1027)</f>
        <v>46644</v>
      </c>
      <c r="F1027" s="193">
        <f>IFERROR(_xll.qlIndexFixing(IndexON,D1027,TRUE,_xll.ohTrigger(RecalcTrigger,TriggerON)),NA())</f>
        <v>2.0172091979038242E-2</v>
      </c>
      <c r="H1027" s="42">
        <f>_xll.qlCalendarAdvance(Calendar,$H1026,B1027,"f",FALSE)</f>
        <v>46644</v>
      </c>
      <c r="I1027" s="177">
        <f>_xll.qlInterestRateIndexValueDate(Index1M,$H1027)</f>
        <v>46646</v>
      </c>
      <c r="J1027" s="182">
        <f>IFERROR(_xll.qlIndexFixing(Index1M,$H1027,TRUE,_xll.ohTrigger(RecalcTrigger,Trigger1M)),NA())</f>
        <v>2.0757581427564287E-2</v>
      </c>
      <c r="K1027" s="44">
        <f>IFERROR(_xll.qlIndexFixing(Index3M,H1027,TRUE,_xll.ohTrigger(RecalcTrigger,Trigger3M)),NA())</f>
        <v>2.1660875126595928E-2</v>
      </c>
      <c r="L1027" s="44">
        <f>IFERROR(_xll.qlIndexFixing(Index6M,$H1027,TRUE,_xll.ohTrigger(RecalcTrigger,Trigger6M)),NA())</f>
        <v>2.2107735738593273E-2</v>
      </c>
      <c r="M1027" s="183">
        <f>IFERROR(_xll.qlIndexFixing(Index1Y,$H1027,TRUE,_xll.ohTrigger(RecalcTrigger,Trigger1Y)),NA())</f>
        <v>2.2613589423681482E-2</v>
      </c>
      <c r="N1027" s="182">
        <f>IFERROR(_xll.qlIndexFixing(ONIndex1M,I1027,TRUE,_xll.ohTrigger(RecalcTrigger,Trigger1M)),NA())</f>
        <v>2.0719853647461761E-2</v>
      </c>
      <c r="O1027" s="44">
        <f>IFERROR(_xll.qlIndexFixing(ONIndex3M,I1027,TRUE,_xll.ohTrigger(RecalcTrigger,Trigger3M)),NA())</f>
        <v>2.1544079649391534E-2</v>
      </c>
      <c r="P1027" s="44">
        <f>IFERROR(_xll.qlIndexFixing(ONIndex6M,I1027,TRUE,_xll.ohTrigger(RecalcTrigger,Trigger6M)),NA())</f>
        <v>2.1886066855545394E-2</v>
      </c>
      <c r="Q1027" s="183">
        <f>IFERROR(_xll.qlIndexFixing(ONIndex1Y,I1027,TRUE,_xll.ohTrigger(RecalcTrigger,Trigger1Y)),NA())</f>
        <v>2.2185267130101494E-2</v>
      </c>
    </row>
    <row r="1028" spans="2:17" x14ac:dyDescent="0.2">
      <c r="B1028" s="39" t="s">
        <v>42</v>
      </c>
      <c r="D1028" s="42">
        <f>_xll.qlCalendarAdvance(Calendar,$D1027,B1028,"f",FALSE)</f>
        <v>46651</v>
      </c>
      <c r="E1028" s="177">
        <f>_xll.qlInterestRateIndexValueDate(IndexON,D1028)</f>
        <v>46651</v>
      </c>
      <c r="F1028" s="193">
        <f>IFERROR(_xll.qlIndexFixing(IndexON,D1028,TRUE,_xll.ohTrigger(RecalcTrigger,TriggerON)),NA())</f>
        <v>2.0182270200903574E-2</v>
      </c>
      <c r="H1028" s="42">
        <f>_xll.qlCalendarAdvance(Calendar,$H1027,B1028,"f",FALSE)</f>
        <v>46651</v>
      </c>
      <c r="I1028" s="177">
        <f>_xll.qlInterestRateIndexValueDate(Index1M,$H1028)</f>
        <v>46653</v>
      </c>
      <c r="J1028" s="182">
        <f>IFERROR(_xll.qlIndexFixing(Index1M,$H1028,TRUE,_xll.ohTrigger(RecalcTrigger,Trigger1M)),NA())</f>
        <v>2.0769155941716411E-2</v>
      </c>
      <c r="K1028" s="44">
        <f>IFERROR(_xll.qlIndexFixing(Index3M,H1028,TRUE,_xll.ohTrigger(RecalcTrigger,Trigger3M)),NA())</f>
        <v>2.1670627833680924E-2</v>
      </c>
      <c r="L1028" s="44">
        <f>IFERROR(_xll.qlIndexFixing(Index6M,$H1028,TRUE,_xll.ohTrigger(RecalcTrigger,Trigger6M)),NA())</f>
        <v>2.2115422228190615E-2</v>
      </c>
      <c r="M1028" s="183">
        <f>IFERROR(_xll.qlIndexFixing(Index1Y,$H1028,TRUE,_xll.ohTrigger(RecalcTrigger,Trigger1Y)),NA())</f>
        <v>2.2619546447163151E-2</v>
      </c>
      <c r="N1028" s="182">
        <f>IFERROR(_xll.qlIndexFixing(ONIndex1M,I1028,TRUE,_xll.ohTrigger(RecalcTrigger,Trigger1M)),NA())</f>
        <v>2.0731681551318104E-2</v>
      </c>
      <c r="O1028" s="44">
        <f>IFERROR(_xll.qlIndexFixing(ONIndex3M,I1028,TRUE,_xll.ohTrigger(RecalcTrigger,Trigger3M)),NA())</f>
        <v>2.1554473391978135E-2</v>
      </c>
      <c r="P1028" s="44">
        <f>IFERROR(_xll.qlIndexFixing(ONIndex6M,I1028,TRUE,_xll.ohTrigger(RecalcTrigger,Trigger6M)),NA())</f>
        <v>2.1895003743814812E-2</v>
      </c>
      <c r="Q1028" s="183">
        <f>IFERROR(_xll.qlIndexFixing(ONIndex1Y,I1028,TRUE,_xll.ohTrigger(RecalcTrigger,Trigger1Y)),NA())</f>
        <v>2.2193670448622527E-2</v>
      </c>
    </row>
    <row r="1029" spans="2:17" x14ac:dyDescent="0.2">
      <c r="B1029" s="39" t="s">
        <v>42</v>
      </c>
      <c r="D1029" s="42">
        <f>_xll.qlCalendarAdvance(Calendar,$D1028,B1029,"f",FALSE)</f>
        <v>46658</v>
      </c>
      <c r="E1029" s="177">
        <f>_xll.qlInterestRateIndexValueDate(IndexON,D1029)</f>
        <v>46658</v>
      </c>
      <c r="F1029" s="193">
        <f>IFERROR(_xll.qlIndexFixing(IndexON,D1029,TRUE,_xll.ohTrigger(RecalcTrigger,TriggerON)),NA())</f>
        <v>2.0193046737926323E-2</v>
      </c>
      <c r="H1029" s="42">
        <f>_xll.qlCalendarAdvance(Calendar,$H1028,B1029,"f",FALSE)</f>
        <v>46658</v>
      </c>
      <c r="I1029" s="177">
        <f>_xll.qlInterestRateIndexValueDate(Index1M,$H1029)</f>
        <v>46660</v>
      </c>
      <c r="J1029" s="182">
        <f>IFERROR(_xll.qlIndexFixing(Index1M,$H1029,TRUE,_xll.ohTrigger(RecalcTrigger,Trigger1M)),NA())</f>
        <v>2.0776361236621355E-2</v>
      </c>
      <c r="K1029" s="44">
        <f>IFERROR(_xll.qlIndexFixing(Index3M,H1029,TRUE,_xll.ohTrigger(RecalcTrigger,Trigger3M)),NA())</f>
        <v>2.1681578738911834E-2</v>
      </c>
      <c r="L1029" s="44">
        <f>IFERROR(_xll.qlIndexFixing(Index6M,$H1029,TRUE,_xll.ohTrigger(RecalcTrigger,Trigger6M)),NA())</f>
        <v>2.2124183099887181E-2</v>
      </c>
      <c r="M1029" s="183">
        <f>IFERROR(_xll.qlIndexFixing(Index1Y,$H1029,TRUE,_xll.ohTrigger(RecalcTrigger,Trigger1Y)),NA())</f>
        <v>2.2622227581594944E-2</v>
      </c>
      <c r="N1029" s="182">
        <f>IFERROR(_xll.qlIndexFixing(ONIndex1M,I1029,TRUE,_xll.ohTrigger(RecalcTrigger,Trigger1M)),NA())</f>
        <v>2.0743342883857707E-2</v>
      </c>
      <c r="O1029" s="44">
        <f>IFERROR(_xll.qlIndexFixing(ONIndex3M,I1029,TRUE,_xll.ohTrigger(RecalcTrigger,Trigger3M)),NA())</f>
        <v>2.1564748548703605E-2</v>
      </c>
      <c r="P1029" s="44">
        <f>IFERROR(_xll.qlIndexFixing(ONIndex6M,I1029,TRUE,_xll.ohTrigger(RecalcTrigger,Trigger6M)),NA())</f>
        <v>2.1903830294585092E-2</v>
      </c>
      <c r="Q1029" s="183">
        <f>IFERROR(_xll.qlIndexFixing(ONIndex1Y,I1029,TRUE,_xll.ohTrigger(RecalcTrigger,Trigger1Y)),NA())</f>
        <v>2.2201968799668848E-2</v>
      </c>
    </row>
    <row r="1030" spans="2:17" x14ac:dyDescent="0.2">
      <c r="B1030" s="39" t="s">
        <v>42</v>
      </c>
      <c r="D1030" s="42">
        <f>_xll.qlCalendarAdvance(Calendar,$D1029,B1030,"f",FALSE)</f>
        <v>46665</v>
      </c>
      <c r="E1030" s="177">
        <f>_xll.qlInterestRateIndexValueDate(IndexON,D1030)</f>
        <v>46665</v>
      </c>
      <c r="F1030" s="193">
        <f>IFERROR(_xll.qlIndexFixing(IndexON,D1030,TRUE,_xll.ohTrigger(RecalcTrigger,TriggerON)),NA())</f>
        <v>2.0204426276277943E-2</v>
      </c>
      <c r="H1030" s="42">
        <f>_xll.qlCalendarAdvance(Calendar,$H1029,B1030,"f",FALSE)</f>
        <v>46665</v>
      </c>
      <c r="I1030" s="177">
        <f>_xll.qlInterestRateIndexValueDate(Index1M,$H1030)</f>
        <v>46667</v>
      </c>
      <c r="J1030" s="182">
        <f>IFERROR(_xll.qlIndexFixing(Index1M,$H1030,TRUE,_xll.ohTrigger(RecalcTrigger,Trigger1M)),NA())</f>
        <v>2.079180272184511E-2</v>
      </c>
      <c r="K1030" s="44">
        <f>IFERROR(_xll.qlIndexFixing(Index3M,H1030,TRUE,_xll.ohTrigger(RecalcTrigger,Trigger3M)),NA())</f>
        <v>2.169108717118555E-2</v>
      </c>
      <c r="L1030" s="44">
        <f>IFERROR(_xll.qlIndexFixing(Index6M,$H1030,TRUE,_xll.ohTrigger(RecalcTrigger,Trigger6M)),NA())</f>
        <v>2.2131648720862374E-2</v>
      </c>
      <c r="M1030" s="183">
        <f>IFERROR(_xll.qlIndexFixing(Index1Y,$H1030,TRUE,_xll.ohTrigger(RecalcTrigger,Trigger1Y)),NA())</f>
        <v>2.2631157446166721E-2</v>
      </c>
      <c r="N1030" s="182">
        <f>IFERROR(_xll.qlIndexFixing(ONIndex1M,I1030,TRUE,_xll.ohTrigger(RecalcTrigger,Trigger1M)),NA())</f>
        <v>2.0754837363226031E-2</v>
      </c>
      <c r="O1030" s="44">
        <f>IFERROR(_xll.qlIndexFixing(ONIndex3M,I1030,TRUE,_xll.ohTrigger(RecalcTrigger,Trigger3M)),NA())</f>
        <v>2.1574905166410474E-2</v>
      </c>
      <c r="P1030" s="44">
        <f>IFERROR(_xll.qlIndexFixing(ONIndex6M,I1030,TRUE,_xll.ohTrigger(RecalcTrigger,Trigger6M)),NA())</f>
        <v>2.1912546592028903E-2</v>
      </c>
      <c r="Q1030" s="183">
        <f>IFERROR(_xll.qlIndexFixing(ONIndex1Y,I1030,TRUE,_xll.ohTrigger(RecalcTrigger,Trigger1Y)),NA())</f>
        <v>2.2210162254623356E-2</v>
      </c>
    </row>
    <row r="1031" spans="2:17" x14ac:dyDescent="0.2">
      <c r="B1031" s="39" t="s">
        <v>42</v>
      </c>
      <c r="D1031" s="42">
        <f>_xll.qlCalendarAdvance(Calendar,$D1030,B1031,"f",FALSE)</f>
        <v>46672</v>
      </c>
      <c r="E1031" s="177">
        <f>_xll.qlInterestRateIndexValueDate(IndexON,D1031)</f>
        <v>46672</v>
      </c>
      <c r="F1031" s="193">
        <f>IFERROR(_xll.qlIndexFixing(IndexON,D1031,TRUE,_xll.ohTrigger(RecalcTrigger,TriggerON)),NA())</f>
        <v>2.021641350197001E-2</v>
      </c>
      <c r="H1031" s="42">
        <f>_xll.qlCalendarAdvance(Calendar,$H1030,B1031,"f",FALSE)</f>
        <v>46672</v>
      </c>
      <c r="I1031" s="177">
        <f>_xll.qlInterestRateIndexValueDate(Index1M,$H1031)</f>
        <v>46674</v>
      </c>
      <c r="J1031" s="182">
        <f>IFERROR(_xll.qlIndexFixing(Index1M,$H1031,TRUE,_xll.ohTrigger(RecalcTrigger,Trigger1M)),NA())</f>
        <v>2.080287442210671E-2</v>
      </c>
      <c r="K1031" s="44">
        <f>IFERROR(_xll.qlIndexFixing(Index3M,H1031,TRUE,_xll.ohTrigger(RecalcTrigger,Trigger3M)),NA())</f>
        <v>2.170047862376985E-2</v>
      </c>
      <c r="L1031" s="44">
        <f>IFERROR(_xll.qlIndexFixing(Index6M,$H1031,TRUE,_xll.ohTrigger(RecalcTrigger,Trigger6M)),NA())</f>
        <v>2.2143671728300059E-2</v>
      </c>
      <c r="M1031" s="183">
        <f>IFERROR(_xll.qlIndexFixing(Index1Y,$H1031,TRUE,_xll.ohTrigger(RecalcTrigger,Trigger1Y)),NA())</f>
        <v>2.2636811811158598E-2</v>
      </c>
      <c r="N1031" s="182">
        <f>IFERROR(_xll.qlIndexFixing(ONIndex1M,I1031,TRUE,_xll.ohTrigger(RecalcTrigger,Trigger1M)),NA())</f>
        <v>2.0766164707488599E-2</v>
      </c>
      <c r="O1031" s="44">
        <f>IFERROR(_xll.qlIndexFixing(ONIndex3M,I1031,TRUE,_xll.ohTrigger(RecalcTrigger,Trigger3M)),NA())</f>
        <v>2.1584943292021208E-2</v>
      </c>
      <c r="P1031" s="44">
        <f>IFERROR(_xll.qlIndexFixing(ONIndex6M,I1031,TRUE,_xll.ohTrigger(RecalcTrigger,Trigger6M)),NA())</f>
        <v>2.1921152719919235E-2</v>
      </c>
      <c r="Q1031" s="183">
        <f>IFERROR(_xll.qlIndexFixing(ONIndex1Y,I1031,TRUE,_xll.ohTrigger(RecalcTrigger,Trigger1Y)),NA())</f>
        <v>2.2218250884629143E-2</v>
      </c>
    </row>
    <row r="1032" spans="2:17" x14ac:dyDescent="0.2">
      <c r="B1032" s="39" t="s">
        <v>42</v>
      </c>
      <c r="D1032" s="42">
        <f>_xll.qlCalendarAdvance(Calendar,$D1031,B1032,"f",FALSE)</f>
        <v>46679</v>
      </c>
      <c r="E1032" s="177">
        <f>_xll.qlInterestRateIndexValueDate(IndexON,D1032)</f>
        <v>46679</v>
      </c>
      <c r="F1032" s="193">
        <f>IFERROR(_xll.qlIndexFixing(IndexON,D1032,TRUE,_xll.ohTrigger(RecalcTrigger,TriggerON)),NA())</f>
        <v>2.0229013101014104E-2</v>
      </c>
      <c r="H1032" s="42">
        <f>_xll.qlCalendarAdvance(Calendar,$H1031,B1032,"f",FALSE)</f>
        <v>46679</v>
      </c>
      <c r="I1032" s="177">
        <f>_xll.qlInterestRateIndexValueDate(Index1M,$H1032)</f>
        <v>46681</v>
      </c>
      <c r="J1032" s="182">
        <f>IFERROR(_xll.qlIndexFixing(Index1M,$H1032,TRUE,_xll.ohTrigger(RecalcTrigger,Trigger1M)),NA())</f>
        <v>2.0813777952025658E-2</v>
      </c>
      <c r="K1032" s="44">
        <f>IFERROR(_xll.qlIndexFixing(Index3M,H1032,TRUE,_xll.ohTrigger(RecalcTrigger,Trigger3M)),NA())</f>
        <v>2.170975391707804E-2</v>
      </c>
      <c r="L1032" s="44">
        <f>IFERROR(_xll.qlIndexFixing(Index6M,$H1032,TRUE,_xll.ohTrigger(RecalcTrigger,Trigger6M)),NA())</f>
        <v>2.2146261153336889E-2</v>
      </c>
      <c r="M1032" s="183">
        <f>IFERROR(_xll.qlIndexFixing(Index1Y,$H1032,TRUE,_xll.ohTrigger(RecalcTrigger,Trigger1Y)),NA())</f>
        <v>2.2642365680558843E-2</v>
      </c>
      <c r="N1032" s="182">
        <f>IFERROR(_xll.qlIndexFixing(ONIndex1M,I1032,TRUE,_xll.ohTrigger(RecalcTrigger,Trigger1M)),NA())</f>
        <v>2.0777324634870808E-2</v>
      </c>
      <c r="O1032" s="44">
        <f>IFERROR(_xll.qlIndexFixing(ONIndex3M,I1032,TRUE,_xll.ohTrigger(RecalcTrigger,Trigger3M)),NA())</f>
        <v>2.1594862972538209E-2</v>
      </c>
      <c r="P1032" s="44">
        <f>IFERROR(_xll.qlIndexFixing(ONIndex6M,I1032,TRUE,_xll.ohTrigger(RecalcTrigger,Trigger6M)),NA())</f>
        <v>2.1929648762109011E-2</v>
      </c>
      <c r="Q1032" s="183">
        <f>IFERROR(_xll.qlIndexFixing(ONIndex1Y,I1032,TRUE,_xll.ohTrigger(RecalcTrigger,Trigger1Y)),NA())</f>
        <v>2.222623476122898E-2</v>
      </c>
    </row>
    <row r="1033" spans="2:17" x14ac:dyDescent="0.2">
      <c r="B1033" s="39" t="s">
        <v>42</v>
      </c>
      <c r="D1033" s="42">
        <f>_xll.qlCalendarAdvance(Calendar,$D1032,B1033,"f",FALSE)</f>
        <v>46686</v>
      </c>
      <c r="E1033" s="177">
        <f>_xll.qlInterestRateIndexValueDate(IndexON,D1033)</f>
        <v>46686</v>
      </c>
      <c r="F1033" s="193">
        <f>IFERROR(_xll.qlIndexFixing(IndexON,D1033,TRUE,_xll.ohTrigger(RecalcTrigger,TriggerON)),NA())</f>
        <v>2.0242229759341868E-2</v>
      </c>
      <c r="H1033" s="42">
        <f>_xll.qlCalendarAdvance(Calendar,$H1032,B1033,"f",FALSE)</f>
        <v>46686</v>
      </c>
      <c r="I1033" s="177">
        <f>_xll.qlInterestRateIndexValueDate(Index1M,$H1033)</f>
        <v>46688</v>
      </c>
      <c r="J1033" s="182">
        <f>IFERROR(_xll.qlIndexFixing(Index1M,$H1033,TRUE,_xll.ohTrigger(RecalcTrigger,Trigger1M)),NA())</f>
        <v>2.0824513028768199E-2</v>
      </c>
      <c r="K1033" s="44">
        <f>IFERROR(_xll.qlIndexFixing(Index3M,H1033,TRUE,_xll.ohTrigger(RecalcTrigger,Trigger3M)),NA())</f>
        <v>2.1718913876392573E-2</v>
      </c>
      <c r="L1033" s="44">
        <f>IFERROR(_xll.qlIndexFixing(Index6M,$H1033,TRUE,_xll.ohTrigger(RecalcTrigger,Trigger6M)),NA())</f>
        <v>2.2153408669096035E-2</v>
      </c>
      <c r="M1033" s="183">
        <f>IFERROR(_xll.qlIndexFixing(Index1Y,$H1033,TRUE,_xll.ohTrigger(RecalcTrigger,Trigger1Y)),NA())</f>
        <v>2.2647819250753844E-2</v>
      </c>
      <c r="N1033" s="182">
        <f>IFERROR(_xll.qlIndexFixing(ONIndex1M,I1033,TRUE,_xll.ohTrigger(RecalcTrigger,Trigger1M)),NA())</f>
        <v>2.0788316863358247E-2</v>
      </c>
      <c r="O1033" s="44">
        <f>IFERROR(_xll.qlIndexFixing(ONIndex3M,I1033,TRUE,_xll.ohTrigger(RecalcTrigger,Trigger3M)),NA())</f>
        <v>2.1604664254644135E-2</v>
      </c>
      <c r="P1033" s="44">
        <f>IFERROR(_xll.qlIndexFixing(ONIndex6M,I1033,TRUE,_xll.ohTrigger(RecalcTrigger,Trigger6M)),NA())</f>
        <v>2.1938034802451156E-2</v>
      </c>
      <c r="Q1033" s="183">
        <f>IFERROR(_xll.qlIndexFixing(ONIndex1Y,I1033,TRUE,_xll.ohTrigger(RecalcTrigger,Trigger1Y)),NA())</f>
        <v>2.2234113955486023E-2</v>
      </c>
    </row>
    <row r="1034" spans="2:17" x14ac:dyDescent="0.2">
      <c r="B1034" s="39" t="s">
        <v>42</v>
      </c>
      <c r="D1034" s="42">
        <f>_xll.qlCalendarAdvance(Calendar,$D1033,B1034,"f",FALSE)</f>
        <v>46693</v>
      </c>
      <c r="E1034" s="177">
        <f>_xll.qlInterestRateIndexValueDate(IndexON,D1034)</f>
        <v>46693</v>
      </c>
      <c r="F1034" s="193">
        <f>IFERROR(_xll.qlIndexFixing(IndexON,D1034,TRUE,_xll.ohTrigger(RecalcTrigger,TriggerON)),NA())</f>
        <v>2.0256068163124752E-2</v>
      </c>
      <c r="H1034" s="42">
        <f>_xll.qlCalendarAdvance(Calendar,$H1033,B1034,"f",FALSE)</f>
        <v>46693</v>
      </c>
      <c r="I1034" s="177">
        <f>_xll.qlInterestRateIndexValueDate(Index1M,$H1034)</f>
        <v>46695</v>
      </c>
      <c r="J1034" s="182">
        <f>IFERROR(_xll.qlIndexFixing(Index1M,$H1034,TRUE,_xll.ohTrigger(RecalcTrigger,Trigger1M)),NA())</f>
        <v>2.0835079369493081E-2</v>
      </c>
      <c r="K1034" s="44">
        <f>IFERROR(_xll.qlIndexFixing(Index3M,H1034,TRUE,_xll.ohTrigger(RecalcTrigger,Trigger3M)),NA())</f>
        <v>2.1727959331870259E-2</v>
      </c>
      <c r="L1034" s="44">
        <f>IFERROR(_xll.qlIndexFixing(Index6M,$H1034,TRUE,_xll.ohTrigger(RecalcTrigger,Trigger6M)),NA())</f>
        <v>2.2159304273312634E-2</v>
      </c>
      <c r="M1034" s="183">
        <f>IFERROR(_xll.qlIndexFixing(Index1Y,$H1034,TRUE,_xll.ohTrigger(RecalcTrigger,Trigger1Y)),NA())</f>
        <v>2.2653172718790977E-2</v>
      </c>
      <c r="N1034" s="182">
        <f>IFERROR(_xll.qlIndexFixing(ONIndex1M,I1034,TRUE,_xll.ohTrigger(RecalcTrigger,Trigger1M)),NA())</f>
        <v>2.0799141111336183E-2</v>
      </c>
      <c r="O1034" s="44">
        <f>IFERROR(_xll.qlIndexFixing(ONIndex3M,I1034,TRUE,_xll.ohTrigger(RecalcTrigger,Trigger3M)),NA())</f>
        <v>2.1614347185261451E-2</v>
      </c>
      <c r="P1034" s="44">
        <f>IFERROR(_xll.qlIndexFixing(ONIndex6M,I1034,TRUE,_xll.ohTrigger(RecalcTrigger,Trigger6M)),NA())</f>
        <v>2.1946310924878532E-2</v>
      </c>
      <c r="Q1034" s="183">
        <f>IFERROR(_xll.qlIndexFixing(ONIndex1Y,I1034,TRUE,_xll.ohTrigger(RecalcTrigger,Trigger1Y)),NA())</f>
        <v>2.2241888538783172E-2</v>
      </c>
    </row>
    <row r="1035" spans="2:17" x14ac:dyDescent="0.2">
      <c r="B1035" s="39" t="s">
        <v>42</v>
      </c>
      <c r="D1035" s="42">
        <f>_xll.qlCalendarAdvance(Calendar,$D1034,B1035,"f",FALSE)</f>
        <v>46700</v>
      </c>
      <c r="E1035" s="177">
        <f>_xll.qlInterestRateIndexValueDate(IndexON,D1035)</f>
        <v>46700</v>
      </c>
      <c r="F1035" s="193">
        <f>IFERROR(_xll.qlIndexFixing(IndexON,D1035,TRUE,_xll.ohTrigger(RecalcTrigger,TriggerON)),NA())</f>
        <v>2.0270532998294399E-2</v>
      </c>
      <c r="H1035" s="42">
        <f>_xll.qlCalendarAdvance(Calendar,$H1034,B1035,"f",FALSE)</f>
        <v>46700</v>
      </c>
      <c r="I1035" s="177">
        <f>_xll.qlInterestRateIndexValueDate(Index1M,$H1035)</f>
        <v>46702</v>
      </c>
      <c r="J1035" s="182">
        <f>IFERROR(_xll.qlIndexFixing(Index1M,$H1035,TRUE,_xll.ohTrigger(RecalcTrigger,Trigger1M)),NA())</f>
        <v>2.0845476691371545E-2</v>
      </c>
      <c r="K1035" s="44">
        <f>IFERROR(_xll.qlIndexFixing(Index3M,H1035,TRUE,_xll.ohTrigger(RecalcTrigger,Trigger3M)),NA())</f>
        <v>2.1736891118537056E-2</v>
      </c>
      <c r="L1035" s="44">
        <f>IFERROR(_xll.qlIndexFixing(Index6M,$H1035,TRUE,_xll.ohTrigger(RecalcTrigger,Trigger6M)),NA())</f>
        <v>2.2166248430163495E-2</v>
      </c>
      <c r="M1035" s="183">
        <f>IFERROR(_xll.qlIndexFixing(Index1Y,$H1035,TRUE,_xll.ohTrigger(RecalcTrigger,Trigger1Y)),NA())</f>
        <v>2.2658426282376878E-2</v>
      </c>
      <c r="N1035" s="182">
        <f>IFERROR(_xll.qlIndexFixing(ONIndex1M,I1035,TRUE,_xll.ohTrigger(RecalcTrigger,Trigger1M)),NA())</f>
        <v>2.080979709671027E-2</v>
      </c>
      <c r="O1035" s="44">
        <f>IFERROR(_xll.qlIndexFixing(ONIndex3M,I1035,TRUE,_xll.ohTrigger(RecalcTrigger,Trigger3M)),NA())</f>
        <v>2.162391181139256E-2</v>
      </c>
      <c r="P1035" s="44">
        <f>IFERROR(_xll.qlIndexFixing(ONIndex6M,I1035,TRUE,_xll.ohTrigger(RecalcTrigger,Trigger6M)),NA())</f>
        <v>2.1954477213244061E-2</v>
      </c>
      <c r="Q1035" s="183">
        <f>IFERROR(_xll.qlIndexFixing(ONIndex1Y,I1035,TRUE,_xll.ohTrigger(RecalcTrigger,Trigger1Y)),NA())</f>
        <v>2.2249558582583262E-2</v>
      </c>
    </row>
    <row r="1036" spans="2:17" x14ac:dyDescent="0.2">
      <c r="B1036" s="39" t="s">
        <v>42</v>
      </c>
      <c r="D1036" s="42">
        <f>_xll.qlCalendarAdvance(Calendar,$D1035,B1036,"f",FALSE)</f>
        <v>46707</v>
      </c>
      <c r="E1036" s="177">
        <f>_xll.qlInterestRateIndexValueDate(IndexON,D1036)</f>
        <v>46707</v>
      </c>
      <c r="F1036" s="193">
        <f>IFERROR(_xll.qlIndexFixing(IndexON,D1036,TRUE,_xll.ohTrigger(RecalcTrigger,TriggerON)),NA())</f>
        <v>2.0285628950942325E-2</v>
      </c>
      <c r="H1036" s="42">
        <f>_xll.qlCalendarAdvance(Calendar,$H1035,B1036,"f",FALSE)</f>
        <v>46707</v>
      </c>
      <c r="I1036" s="177">
        <f>_xll.qlInterestRateIndexValueDate(Index1M,$H1036)</f>
        <v>46709</v>
      </c>
      <c r="J1036" s="182">
        <f>IFERROR(_xll.qlIndexFixing(Index1M,$H1036,TRUE,_xll.ohTrigger(RecalcTrigger,Trigger1M)),NA())</f>
        <v>2.0855704711579826E-2</v>
      </c>
      <c r="K1036" s="44">
        <f>IFERROR(_xll.qlIndexFixing(Index3M,H1036,TRUE,_xll.ohTrigger(RecalcTrigger,Trigger3M)),NA())</f>
        <v>2.1745710076295898E-2</v>
      </c>
      <c r="L1036" s="44">
        <f>IFERROR(_xll.qlIndexFixing(Index6M,$H1036,TRUE,_xll.ohTrigger(RecalcTrigger,Trigger6M)),NA())</f>
        <v>2.2173087962434147E-2</v>
      </c>
      <c r="M1036" s="183">
        <f>IFERROR(_xll.qlIndexFixing(Index1Y,$H1036,TRUE,_xll.ohTrigger(RecalcTrigger,Trigger1Y)),NA())</f>
        <v>2.266358013987917E-2</v>
      </c>
      <c r="N1036" s="182">
        <f>IFERROR(_xll.qlIndexFixing(ONIndex1M,I1036,TRUE,_xll.ohTrigger(RecalcTrigger,Trigger1M)),NA())</f>
        <v>2.0820284537785838E-2</v>
      </c>
      <c r="O1036" s="44">
        <f>IFERROR(_xll.qlIndexFixing(ONIndex3M,I1036,TRUE,_xll.ohTrigger(RecalcTrigger,Trigger3M)),NA())</f>
        <v>2.1633358179800055E-2</v>
      </c>
      <c r="P1036" s="44">
        <f>IFERROR(_xll.qlIndexFixing(ONIndex6M,I1036,TRUE,_xll.ohTrigger(RecalcTrigger,Trigger6M)),NA())</f>
        <v>2.1962533751480606E-2</v>
      </c>
      <c r="Q1036" s="183">
        <f>IFERROR(_xll.qlIndexFixing(ONIndex1Y,I1036,TRUE,_xll.ohTrigger(RecalcTrigger,Trigger1Y)),NA())</f>
        <v>2.2257124158029384E-2</v>
      </c>
    </row>
    <row r="1037" spans="2:17" x14ac:dyDescent="0.2">
      <c r="B1037" s="39" t="s">
        <v>42</v>
      </c>
      <c r="D1037" s="42">
        <f>_xll.qlCalendarAdvance(Calendar,$D1036,B1037,"f",FALSE)</f>
        <v>46714</v>
      </c>
      <c r="E1037" s="177">
        <f>_xll.qlInterestRateIndexValueDate(IndexON,D1037)</f>
        <v>46714</v>
      </c>
      <c r="F1037" s="193">
        <f>IFERROR(_xll.qlIndexFixing(IndexON,D1037,TRUE,_xll.ohTrigger(RecalcTrigger,TriggerON)),NA())</f>
        <v>2.0301360706920235E-2</v>
      </c>
      <c r="H1037" s="42">
        <f>_xll.qlCalendarAdvance(Calendar,$H1036,B1037,"f",FALSE)</f>
        <v>46714</v>
      </c>
      <c r="I1037" s="177">
        <f>_xll.qlInterestRateIndexValueDate(Index1M,$H1037)</f>
        <v>46716</v>
      </c>
      <c r="J1037" s="182">
        <f>IFERROR(_xll.qlIndexFixing(Index1M,$H1037,TRUE,_xll.ohTrigger(RecalcTrigger,Trigger1M)),NA())</f>
        <v>2.0865764727277802E-2</v>
      </c>
      <c r="K1037" s="44">
        <f>IFERROR(_xll.qlIndexFixing(Index3M,H1037,TRUE,_xll.ohTrigger(RecalcTrigger,Trigger3M)),NA())</f>
        <v>2.1754417049915389E-2</v>
      </c>
      <c r="L1037" s="44">
        <f>IFERROR(_xll.qlIndexFixing(Index6M,$H1037,TRUE,_xll.ohTrigger(RecalcTrigger,Trigger6M)),NA())</f>
        <v>2.2179823230610737E-2</v>
      </c>
      <c r="M1037" s="183">
        <f>IFERROR(_xll.qlIndexFixing(Index1Y,$H1037,TRUE,_xll.ohTrigger(RecalcTrigger,Trigger1Y)),NA())</f>
        <v>2.2668634490324739E-2</v>
      </c>
      <c r="N1037" s="182">
        <f>IFERROR(_xll.qlIndexFixing(ONIndex1M,I1037,TRUE,_xll.ohTrigger(RecalcTrigger,Trigger1M)),NA())</f>
        <v>2.0830603152468541E-2</v>
      </c>
      <c r="O1037" s="44">
        <f>IFERROR(_xll.qlIndexFixing(ONIndex3M,I1037,TRUE,_xll.ohTrigger(RecalcTrigger,Trigger3M)),NA())</f>
        <v>2.1642686337486339E-2</v>
      </c>
      <c r="P1037" s="44">
        <f>IFERROR(_xll.qlIndexFixing(ONIndex6M,I1037,TRUE,_xll.ohTrigger(RecalcTrigger,Trigger6M)),NA())</f>
        <v>2.1970480623201283E-2</v>
      </c>
      <c r="Q1037" s="183">
        <f>IFERROR(_xll.qlIndexFixing(ONIndex1Y,I1037,TRUE,_xll.ohTrigger(RecalcTrigger,Trigger1Y)),NA())</f>
        <v>2.2264585336504439E-2</v>
      </c>
    </row>
    <row r="1038" spans="2:17" x14ac:dyDescent="0.2">
      <c r="B1038" s="39" t="s">
        <v>42</v>
      </c>
      <c r="D1038" s="42">
        <f>_xll.qlCalendarAdvance(Calendar,$D1037,B1038,"f",FALSE)</f>
        <v>46721</v>
      </c>
      <c r="E1038" s="177">
        <f>_xll.qlInterestRateIndexValueDate(IndexON,D1038)</f>
        <v>46721</v>
      </c>
      <c r="F1038" s="193">
        <f>IFERROR(_xll.qlIndexFixing(IndexON,D1038,TRUE,_xll.ohTrigger(RecalcTrigger,TriggerON)),NA())</f>
        <v>2.0317732952479517E-2</v>
      </c>
      <c r="H1038" s="42">
        <f>_xll.qlCalendarAdvance(Calendar,$H1037,B1038,"f",FALSE)</f>
        <v>46721</v>
      </c>
      <c r="I1038" s="177">
        <f>_xll.qlInterestRateIndexValueDate(Index1M,$H1038)</f>
        <v>46723</v>
      </c>
      <c r="J1038" s="182">
        <f>IFERROR(_xll.qlIndexFixing(Index1M,$H1038,TRUE,_xll.ohTrigger(RecalcTrigger,Trigger1M)),NA())</f>
        <v>2.0875667811800225E-2</v>
      </c>
      <c r="K1038" s="44">
        <f>IFERROR(_xll.qlIndexFixing(Index3M,H1038,TRUE,_xll.ohTrigger(RecalcTrigger,Trigger3M)),NA())</f>
        <v>2.1761763038604678E-2</v>
      </c>
      <c r="L1038" s="44">
        <f>IFERROR(_xll.qlIndexFixing(Index6M,$H1038,TRUE,_xll.ohTrigger(RecalcTrigger,Trigger6M)),NA())</f>
        <v>2.2187573469963317E-2</v>
      </c>
      <c r="M1038" s="183">
        <f>IFERROR(_xll.qlIndexFixing(Index1Y,$H1038,TRUE,_xll.ohTrigger(RecalcTrigger,Trigger1Y)),NA())</f>
        <v>2.2673589533399718E-2</v>
      </c>
      <c r="N1038" s="182">
        <f>IFERROR(_xll.qlIndexFixing(ONIndex1M,I1038,TRUE,_xll.ohTrigger(RecalcTrigger,Trigger1M)),NA())</f>
        <v>2.0840752659143646E-2</v>
      </c>
      <c r="O1038" s="44">
        <f>IFERROR(_xll.qlIndexFixing(ONIndex3M,I1038,TRUE,_xll.ohTrigger(RecalcTrigger,Trigger3M)),NA())</f>
        <v>2.1651896331373877E-2</v>
      </c>
      <c r="P1038" s="44">
        <f>IFERROR(_xll.qlIndexFixing(ONIndex6M,I1038,TRUE,_xll.ohTrigger(RecalcTrigger,Trigger6M)),NA())</f>
        <v>2.197831791257876E-2</v>
      </c>
      <c r="Q1038" s="183">
        <f>IFERROR(_xll.qlIndexFixing(ONIndex1Y,I1038,TRUE,_xll.ohTrigger(RecalcTrigger,Trigger1Y)),NA())</f>
        <v>2.2271942189311389E-2</v>
      </c>
    </row>
    <row r="1039" spans="2:17" x14ac:dyDescent="0.2">
      <c r="B1039" s="39" t="s">
        <v>42</v>
      </c>
      <c r="D1039" s="42">
        <f>_xll.qlCalendarAdvance(Calendar,$D1038,B1039,"f",FALSE)</f>
        <v>46728</v>
      </c>
      <c r="E1039" s="177">
        <f>_xll.qlInterestRateIndexValueDate(IndexON,D1039)</f>
        <v>46728</v>
      </c>
      <c r="F1039" s="193">
        <f>IFERROR(_xll.qlIndexFixing(IndexON,D1039,TRUE,_xll.ohTrigger(RecalcTrigger,TriggerON)),NA())</f>
        <v>2.0334750373631749E-2</v>
      </c>
      <c r="H1039" s="42">
        <f>_xll.qlCalendarAdvance(Calendar,$H1038,B1039,"f",FALSE)</f>
        <v>46728</v>
      </c>
      <c r="I1039" s="177">
        <f>_xll.qlInterestRateIndexValueDate(Index1M,$H1039)</f>
        <v>46730</v>
      </c>
      <c r="J1039" s="182">
        <f>IFERROR(_xll.qlIndexFixing(Index1M,$H1039,TRUE,_xll.ohTrigger(RecalcTrigger,Trigger1M)),NA())</f>
        <v>2.0885428838542108E-2</v>
      </c>
      <c r="K1039" s="44">
        <f>IFERROR(_xll.qlIndexFixing(Index3M,H1039,TRUE,_xll.ohTrigger(RecalcTrigger,Trigger3M)),NA())</f>
        <v>2.1770255816611683E-2</v>
      </c>
      <c r="L1039" s="44">
        <f>IFERROR(_xll.qlIndexFixing(Index6M,$H1039,TRUE,_xll.ohTrigger(RecalcTrigger,Trigger6M)),NA())</f>
        <v>2.2194094389041037E-2</v>
      </c>
      <c r="M1039" s="183">
        <f>IFERROR(_xll.qlIndexFixing(Index1Y,$H1039,TRUE,_xll.ohTrigger(RecalcTrigger,Trigger1Y)),NA())</f>
        <v>2.2678445469450591E-2</v>
      </c>
      <c r="N1039" s="182">
        <f>IFERROR(_xll.qlIndexFixing(ONIndex1M,I1039,TRUE,_xll.ohTrigger(RecalcTrigger,Trigger1M)),NA())</f>
        <v>2.0850732775796743E-2</v>
      </c>
      <c r="O1039" s="44">
        <f>IFERROR(_xll.qlIndexFixing(ONIndex3M,I1039,TRUE,_xll.ohTrigger(RecalcTrigger,Trigger3M)),NA())</f>
        <v>2.1660988208225262E-2</v>
      </c>
      <c r="P1039" s="44">
        <f>IFERROR(_xll.qlIndexFixing(ONIndex6M,I1039,TRUE,_xll.ohTrigger(RecalcTrigger,Trigger6M)),NA())</f>
        <v>2.1986045703226154E-2</v>
      </c>
      <c r="Q1039" s="183">
        <f>IFERROR(_xll.qlIndexFixing(ONIndex1Y,I1039,TRUE,_xll.ohTrigger(RecalcTrigger,Trigger1Y)),NA())</f>
        <v>2.2279194787593326E-2</v>
      </c>
    </row>
    <row r="1040" spans="2:17" x14ac:dyDescent="0.2">
      <c r="B1040" s="39" t="s">
        <v>42</v>
      </c>
      <c r="D1040" s="42">
        <f>_xll.qlCalendarAdvance(Calendar,$D1039,B1040,"f",FALSE)</f>
        <v>46735</v>
      </c>
      <c r="E1040" s="177">
        <f>_xll.qlInterestRateIndexValueDate(IndexON,D1040)</f>
        <v>46735</v>
      </c>
      <c r="F1040" s="193">
        <f>IFERROR(_xll.qlIndexFixing(IndexON,D1040,TRUE,_xll.ohTrigger(RecalcTrigger,TriggerON)),NA())</f>
        <v>2.0352417656388511E-2</v>
      </c>
      <c r="H1040" s="42">
        <f>_xll.qlCalendarAdvance(Calendar,$H1039,B1040,"f",FALSE)</f>
        <v>46735</v>
      </c>
      <c r="I1040" s="177">
        <f>_xll.qlInterestRateIndexValueDate(Index1M,$H1040)</f>
        <v>46737</v>
      </c>
      <c r="J1040" s="182">
        <f>IFERROR(_xll.qlIndexFixing(Index1M,$H1040,TRUE,_xll.ohTrigger(RecalcTrigger,Trigger1M)),NA())</f>
        <v>2.0895062784293261E-2</v>
      </c>
      <c r="K1040" s="44">
        <f>IFERROR(_xll.qlIndexFixing(Index3M,H1040,TRUE,_xll.ohTrigger(RecalcTrigger,Trigger3M)),NA())</f>
        <v>2.1778639158316033E-2</v>
      </c>
      <c r="L1040" s="44">
        <f>IFERROR(_xll.qlIndexFixing(Index6M,$H1040,TRUE,_xll.ohTrigger(RecalcTrigger,Trigger6M)),NA())</f>
        <v>2.2200512139926076E-2</v>
      </c>
      <c r="M1040" s="183">
        <f>IFERROR(_xll.qlIndexFixing(Index1Y,$H1040,TRUE,_xll.ohTrigger(RecalcTrigger,Trigger1Y)),NA())</f>
        <v>2.2683202499482434E-2</v>
      </c>
      <c r="N1040" s="182">
        <f>IFERROR(_xll.qlIndexFixing(ONIndex1M,I1040,TRUE,_xll.ohTrigger(RecalcTrigger,Trigger1M)),NA())</f>
        <v>2.0860543220573291E-2</v>
      </c>
      <c r="O1040" s="44">
        <f>IFERROR(_xll.qlIndexFixing(ONIndex3M,I1040,TRUE,_xll.ohTrigger(RecalcTrigger,Trigger3M)),NA())</f>
        <v>2.1669962014962962E-2</v>
      </c>
      <c r="P1040" s="44">
        <f>IFERROR(_xll.qlIndexFixing(ONIndex6M,I1040,TRUE,_xll.ohTrigger(RecalcTrigger,Trigger6M)),NA())</f>
        <v>2.1993664079236197E-2</v>
      </c>
      <c r="Q1040" s="183">
        <f>IFERROR(_xll.qlIndexFixing(ONIndex1Y,I1040,TRUE,_xll.ohTrigger(RecalcTrigger,Trigger1Y)),NA())</f>
        <v>2.2286343202972958E-2</v>
      </c>
    </row>
    <row r="1041" spans="2:17" x14ac:dyDescent="0.2">
      <c r="B1041" s="39" t="s">
        <v>42</v>
      </c>
      <c r="D1041" s="42">
        <f>_xll.qlCalendarAdvance(Calendar,$D1040,B1041,"f",FALSE)</f>
        <v>46742</v>
      </c>
      <c r="E1041" s="177">
        <f>_xll.qlInterestRateIndexValueDate(IndexON,D1041)</f>
        <v>46742</v>
      </c>
      <c r="F1041" s="193">
        <f>IFERROR(_xll.qlIndexFixing(IndexON,D1041,TRUE,_xll.ohTrigger(RecalcTrigger,TriggerON)),NA())</f>
        <v>2.0370736790598087E-2</v>
      </c>
      <c r="H1041" s="42">
        <f>_xll.qlCalendarAdvance(Calendar,$H1040,B1041,"f",FALSE)</f>
        <v>46742</v>
      </c>
      <c r="I1041" s="177">
        <f>_xll.qlInterestRateIndexValueDate(Index1M,$H1041)</f>
        <v>46744</v>
      </c>
      <c r="J1041" s="182">
        <f>IFERROR(_xll.qlIndexFixing(Index1M,$H1041,TRUE,_xll.ohTrigger(RecalcTrigger,Trigger1M)),NA())</f>
        <v>2.0904584663478387E-2</v>
      </c>
      <c r="K1041" s="44">
        <f>IFERROR(_xll.qlIndexFixing(Index3M,H1041,TRUE,_xll.ohTrigger(RecalcTrigger,Trigger3M)),NA())</f>
        <v>2.1786913933229658E-2</v>
      </c>
      <c r="L1041" s="44">
        <f>IFERROR(_xll.qlIndexFixing(Index6M,$H1041,TRUE,_xll.ohTrigger(RecalcTrigger,Trigger6M)),NA())</f>
        <v>2.2206827087180154E-2</v>
      </c>
      <c r="M1041" s="183">
        <f>IFERROR(_xll.qlIndexFixing(Index1Y,$H1041,TRUE,_xll.ohTrigger(RecalcTrigger,Trigger1Y)),NA())</f>
        <v>2.2689813609255118E-2</v>
      </c>
      <c r="N1041" s="182">
        <f>IFERROR(_xll.qlIndexFixing(ONIndex1M,I1041,TRUE,_xll.ohTrigger(RecalcTrigger,Trigger1M)),NA())</f>
        <v>2.0870213403707538E-2</v>
      </c>
      <c r="O1041" s="44">
        <f>IFERROR(_xll.qlIndexFixing(ONIndex3M,I1041,TRUE,_xll.ohTrigger(RecalcTrigger,Trigger3M)),NA())</f>
        <v>2.1678822097630501E-2</v>
      </c>
      <c r="P1041" s="44">
        <f>IFERROR(_xll.qlIndexFixing(ONIndex6M,I1041,TRUE,_xll.ohTrigger(RecalcTrigger,Trigger6M)),NA())</f>
        <v>2.2001175843406884E-2</v>
      </c>
      <c r="Q1041" s="183">
        <f>IFERROR(_xll.qlIndexFixing(ONIndex1Y,I1041,TRUE,_xll.ohTrigger(RecalcTrigger,Trigger1Y)),NA())</f>
        <v>2.2293389685410503E-2</v>
      </c>
    </row>
    <row r="1042" spans="2:17" x14ac:dyDescent="0.2">
      <c r="B1042" s="39" t="s">
        <v>42</v>
      </c>
      <c r="D1042" s="42">
        <f>_xll.qlCalendarAdvance(Calendar,$D1041,B1042,"f",FALSE)</f>
        <v>46749</v>
      </c>
      <c r="E1042" s="177">
        <f>_xll.qlInterestRateIndexValueDate(IndexON,D1042)</f>
        <v>46749</v>
      </c>
      <c r="F1042" s="193">
        <f>IFERROR(_xll.qlIndexFixing(IndexON,D1042,TRUE,_xll.ohTrigger(RecalcTrigger,TriggerON)),NA())</f>
        <v>2.0389263970388427E-2</v>
      </c>
      <c r="H1042" s="42">
        <f>_xll.qlCalendarAdvance(Calendar,$H1041,B1042,"f",FALSE)</f>
        <v>46749</v>
      </c>
      <c r="I1042" s="177">
        <f>_xll.qlInterestRateIndexValueDate(Index1M,$H1042)</f>
        <v>46751</v>
      </c>
      <c r="J1042" s="182">
        <f>IFERROR(_xll.qlIndexFixing(Index1M,$H1042,TRUE,_xll.ohTrigger(RecalcTrigger,Trigger1M)),NA())</f>
        <v>2.0914004484371695E-2</v>
      </c>
      <c r="K1042" s="44">
        <f>IFERROR(_xll.qlIndexFixing(Index3M,H1042,TRUE,_xll.ohTrigger(RecalcTrigger,Trigger3M)),NA())</f>
        <v>2.1795080755055936E-2</v>
      </c>
      <c r="L1042" s="44">
        <f>IFERROR(_xll.qlIndexFixing(Index6M,$H1042,TRUE,_xll.ohTrigger(RecalcTrigger,Trigger6M)),NA())</f>
        <v>2.2213039514466199E-2</v>
      </c>
      <c r="M1042" s="183">
        <f>IFERROR(_xll.qlIndexFixing(Index1Y,$H1042,TRUE,_xll.ohTrigger(RecalcTrigger,Trigger1Y)),NA())</f>
        <v>2.268950700380282E-2</v>
      </c>
      <c r="N1042" s="182">
        <f>IFERROR(_xll.qlIndexFixing(ONIndex1M,I1042,TRUE,_xll.ohTrigger(RecalcTrigger,Trigger1M)),NA())</f>
        <v>2.0879782124403334E-2</v>
      </c>
      <c r="O1042" s="44">
        <f>IFERROR(_xll.qlIndexFixing(ONIndex3M,I1042,TRUE,_xll.ohTrigger(RecalcTrigger,Trigger3M)),NA())</f>
        <v>2.1687574161504131E-2</v>
      </c>
      <c r="P1042" s="44">
        <f>IFERROR(_xll.qlIndexFixing(ONIndex6M,I1042,TRUE,_xll.ohTrigger(RecalcTrigger,Trigger6M)),NA())</f>
        <v>2.2008584658488317E-2</v>
      </c>
      <c r="Q1042" s="183">
        <f>IFERROR(_xll.qlIndexFixing(ONIndex1Y,I1042,TRUE,_xll.ohTrigger(RecalcTrigger,Trigger1Y)),NA())</f>
        <v>2.2300337173914997E-2</v>
      </c>
    </row>
    <row r="1043" spans="2:17" x14ac:dyDescent="0.2">
      <c r="B1043" s="39" t="s">
        <v>42</v>
      </c>
      <c r="D1043" s="42">
        <f>_xll.qlCalendarAdvance(Calendar,$D1042,B1043,"f",FALSE)</f>
        <v>46756</v>
      </c>
      <c r="E1043" s="177">
        <f>_xll.qlInterestRateIndexValueDate(IndexON,D1043)</f>
        <v>46756</v>
      </c>
      <c r="F1043" s="193">
        <f>IFERROR(_xll.qlIndexFixing(IndexON,D1043,TRUE,_xll.ohTrigger(RecalcTrigger,TriggerON)),NA())</f>
        <v>2.0407657174308369E-2</v>
      </c>
      <c r="H1043" s="42">
        <f>_xll.qlCalendarAdvance(Calendar,$H1042,B1043,"f",FALSE)</f>
        <v>46756</v>
      </c>
      <c r="I1043" s="177">
        <f>_xll.qlInterestRateIndexValueDate(Index1M,$H1043)</f>
        <v>46758</v>
      </c>
      <c r="J1043" s="182">
        <f>IFERROR(_xll.qlIndexFixing(Index1M,$H1043,TRUE,_xll.ohTrigger(RecalcTrigger,Trigger1M)),NA())</f>
        <v>2.0923323315433506E-2</v>
      </c>
      <c r="K1043" s="44">
        <f>IFERROR(_xll.qlIndexFixing(Index3M,H1043,TRUE,_xll.ohTrigger(RecalcTrigger,Trigger3M)),NA())</f>
        <v>2.1803139780694415E-2</v>
      </c>
      <c r="L1043" s="44">
        <f>IFERROR(_xll.qlIndexFixing(Index6M,$H1043,TRUE,_xll.ohTrigger(RecalcTrigger,Trigger6M)),NA())</f>
        <v>2.2218065192188819E-2</v>
      </c>
      <c r="M1043" s="183">
        <f>IFERROR(_xll.qlIndexFixing(Index1Y,$H1043,TRUE,_xll.ohTrigger(RecalcTrigger,Trigger1Y)),NA())</f>
        <v>2.2696881977703479E-2</v>
      </c>
      <c r="N1043" s="182">
        <f>IFERROR(_xll.qlIndexFixing(ONIndex1M,I1043,TRUE,_xll.ohTrigger(RecalcTrigger,Trigger1M)),NA())</f>
        <v>2.0889249772348961E-2</v>
      </c>
      <c r="O1043" s="44">
        <f>IFERROR(_xll.qlIndexFixing(ONIndex3M,I1043,TRUE,_xll.ohTrigger(RecalcTrigger,Trigger3M)),NA())</f>
        <v>2.1696218350868435E-2</v>
      </c>
      <c r="P1043" s="44">
        <f>IFERROR(_xll.qlIndexFixing(ONIndex6M,I1043,TRUE,_xll.ohTrigger(RecalcTrigger,Trigger6M)),NA())</f>
        <v>2.2015890669564442E-2</v>
      </c>
      <c r="Q1043" s="183">
        <f>IFERROR(_xll.qlIndexFixing(ONIndex1Y,I1043,TRUE,_xll.ohTrigger(RecalcTrigger,Trigger1Y)),NA())</f>
        <v>2.2307185789189887E-2</v>
      </c>
    </row>
    <row r="1044" spans="2:17" x14ac:dyDescent="0.2">
      <c r="B1044" s="39" t="s">
        <v>42</v>
      </c>
      <c r="D1044" s="42">
        <f>_xll.qlCalendarAdvance(Calendar,$D1043,B1044,"f",FALSE)</f>
        <v>46763</v>
      </c>
      <c r="E1044" s="177">
        <f>_xll.qlInterestRateIndexValueDate(IndexON,D1044)</f>
        <v>46763</v>
      </c>
      <c r="F1044" s="193">
        <f>IFERROR(_xll.qlIndexFixing(IndexON,D1044,TRUE,_xll.ohTrigger(RecalcTrigger,TriggerON)),NA())</f>
        <v>2.0425916030415436E-2</v>
      </c>
      <c r="H1044" s="42">
        <f>_xll.qlCalendarAdvance(Calendar,$H1043,B1044,"f",FALSE)</f>
        <v>46763</v>
      </c>
      <c r="I1044" s="177">
        <f>_xll.qlInterestRateIndexValueDate(Index1M,$H1044)</f>
        <v>46765</v>
      </c>
      <c r="J1044" s="182">
        <f>IFERROR(_xll.qlIndexFixing(Index1M,$H1044,TRUE,_xll.ohTrigger(RecalcTrigger,Trigger1M)),NA())</f>
        <v>2.0932541313086195E-2</v>
      </c>
      <c r="K1044" s="44">
        <f>IFERROR(_xll.qlIndexFixing(Index3M,H1044,TRUE,_xll.ohTrigger(RecalcTrigger,Trigger3M)),NA())</f>
        <v>2.181109112044104E-2</v>
      </c>
      <c r="L1044" s="44">
        <f>IFERROR(_xll.qlIndexFixing(Index6M,$H1044,TRUE,_xll.ohTrigger(RecalcTrigger,Trigger6M)),NA())</f>
        <v>2.2224079874229592E-2</v>
      </c>
      <c r="M1044" s="183">
        <f>IFERROR(_xll.qlIndexFixing(Index1Y,$H1044,TRUE,_xll.ohTrigger(RecalcTrigger,Trigger1Y)),NA())</f>
        <v>2.2701245020350213E-2</v>
      </c>
      <c r="N1044" s="182">
        <f>IFERROR(_xll.qlIndexFixing(ONIndex1M,I1044,TRUE,_xll.ohTrigger(RecalcTrigger,Trigger1M)),NA())</f>
        <v>2.0898616503979284E-2</v>
      </c>
      <c r="O1044" s="44">
        <f>IFERROR(_xll.qlIndexFixing(ONIndex3M,I1044,TRUE,_xll.ohTrigger(RecalcTrigger,Trigger3M)),NA())</f>
        <v>2.1704754775875301E-2</v>
      </c>
      <c r="P1044" s="44">
        <f>IFERROR(_xll.qlIndexFixing(ONIndex6M,I1044,TRUE,_xll.ohTrigger(RecalcTrigger,Trigger6M)),NA())</f>
        <v>2.2023094001015764E-2</v>
      </c>
      <c r="Q1044" s="183">
        <f>IFERROR(_xll.qlIndexFixing(ONIndex1Y,I1044,TRUE,_xll.ohTrigger(RecalcTrigger,Trigger1Y)),NA())</f>
        <v>2.2313935634752369E-2</v>
      </c>
    </row>
    <row r="1045" spans="2:17" x14ac:dyDescent="0.2">
      <c r="B1045" s="39" t="s">
        <v>42</v>
      </c>
      <c r="D1045" s="42">
        <f>_xll.qlCalendarAdvance(Calendar,$D1044,B1045,"f",FALSE)</f>
        <v>46770</v>
      </c>
      <c r="E1045" s="177">
        <f>_xll.qlInterestRateIndexValueDate(IndexON,D1045)</f>
        <v>46770</v>
      </c>
      <c r="F1045" s="193">
        <f>IFERROR(_xll.qlIndexFixing(IndexON,D1045,TRUE,_xll.ohTrigger(RecalcTrigger,TriggerON)),NA())</f>
        <v>2.0444040166767152E-2</v>
      </c>
      <c r="H1045" s="42">
        <f>_xll.qlCalendarAdvance(Calendar,$H1044,B1045,"f",FALSE)</f>
        <v>46770</v>
      </c>
      <c r="I1045" s="177">
        <f>_xll.qlInterestRateIndexValueDate(Index1M,$H1045)</f>
        <v>46772</v>
      </c>
      <c r="J1045" s="182">
        <f>IFERROR(_xll.qlIndexFixing(Index1M,$H1045,TRUE,_xll.ohTrigger(RecalcTrigger,Trigger1M)),NA())</f>
        <v>2.0941658633744642E-2</v>
      </c>
      <c r="K1045" s="44">
        <f>IFERROR(_xll.qlIndexFixing(Index3M,H1045,TRUE,_xll.ohTrigger(RecalcTrigger,Trigger3M)),NA())</f>
        <v>2.1818934884605817E-2</v>
      </c>
      <c r="L1045" s="44">
        <f>IFERROR(_xll.qlIndexFixing(Index6M,$H1045,TRUE,_xll.ohTrigger(RecalcTrigger,Trigger6M)),NA())</f>
        <v>2.2229992421693528E-2</v>
      </c>
      <c r="M1045" s="183">
        <f>IFERROR(_xll.qlIndexFixing(Index1Y,$H1045,TRUE,_xll.ohTrigger(RecalcTrigger,Trigger1Y)),NA())</f>
        <v>2.2705509846554364E-2</v>
      </c>
      <c r="N1045" s="182">
        <f>IFERROR(_xll.qlIndexFixing(ONIndex1M,I1045,TRUE,_xll.ohTrigger(RecalcTrigger,Trigger1M)),NA())</f>
        <v>2.0907882475729167E-2</v>
      </c>
      <c r="O1045" s="44">
        <f>IFERROR(_xll.qlIndexFixing(ONIndex3M,I1045,TRUE,_xll.ohTrigger(RecalcTrigger,Trigger3M)),NA())</f>
        <v>2.1713183546996362E-2</v>
      </c>
      <c r="P1045" s="44">
        <f>IFERROR(_xll.qlIndexFixing(ONIndex6M,I1045,TRUE,_xll.ohTrigger(RecalcTrigger,Trigger6M)),NA())</f>
        <v>2.2030194776663237E-2</v>
      </c>
      <c r="Q1045" s="183">
        <f>IFERROR(_xll.qlIndexFixing(ONIndex1Y,I1045,TRUE,_xll.ohTrigger(RecalcTrigger,Trigger1Y)),NA())</f>
        <v>2.2320586813959764E-2</v>
      </c>
    </row>
    <row r="1046" spans="2:17" x14ac:dyDescent="0.2">
      <c r="B1046" s="39" t="s">
        <v>42</v>
      </c>
      <c r="D1046" s="42">
        <f>_xll.qlCalendarAdvance(Calendar,$D1045,B1046,"f",FALSE)</f>
        <v>46777</v>
      </c>
      <c r="E1046" s="177">
        <f>_xll.qlInterestRateIndexValueDate(IndexON,D1046)</f>
        <v>46777</v>
      </c>
      <c r="F1046" s="193">
        <f>IFERROR(_xll.qlIndexFixing(IndexON,D1046,TRUE,_xll.ohTrigger(RecalcTrigger,TriggerON)),NA())</f>
        <v>2.0462029211261168E-2</v>
      </c>
      <c r="H1046" s="42">
        <f>_xll.qlCalendarAdvance(Calendar,$H1045,B1046,"f",FALSE)</f>
        <v>46777</v>
      </c>
      <c r="I1046" s="177">
        <f>_xll.qlInterestRateIndexValueDate(Index1M,$H1046)</f>
        <v>46779</v>
      </c>
      <c r="J1046" s="182">
        <f>IFERROR(_xll.qlIndexFixing(Index1M,$H1046,TRUE,_xll.ohTrigger(RecalcTrigger,Trigger1M)),NA())</f>
        <v>2.0950675433841215E-2</v>
      </c>
      <c r="K1046" s="44">
        <f>IFERROR(_xll.qlIndexFixing(Index3M,H1046,TRUE,_xll.ohTrigger(RecalcTrigger,Trigger3M)),NA())</f>
        <v>2.1826671183507531E-2</v>
      </c>
      <c r="L1046" s="44">
        <f>IFERROR(_xll.qlIndexFixing(Index6M,$H1046,TRUE,_xll.ohTrigger(RecalcTrigger,Trigger6M)),NA())</f>
        <v>2.2235802959067415E-2</v>
      </c>
      <c r="M1046" s="183">
        <f>IFERROR(_xll.qlIndexFixing(Index1Y,$H1046,TRUE,_xll.ohTrigger(RecalcTrigger,Trigger1Y)),NA())</f>
        <v>2.2709676560929197E-2</v>
      </c>
      <c r="N1046" s="182">
        <f>IFERROR(_xll.qlIndexFixing(ONIndex1M,I1046,TRUE,_xll.ohTrigger(RecalcTrigger,Trigger1M)),NA())</f>
        <v>2.0917047843713732E-2</v>
      </c>
      <c r="O1046" s="44">
        <f>IFERROR(_xll.qlIndexFixing(ONIndex3M,I1046,TRUE,_xll.ohTrigger(RecalcTrigger,Trigger3M)),NA())</f>
        <v>2.172150477446344E-2</v>
      </c>
      <c r="P1046" s="44">
        <f>IFERROR(_xll.qlIndexFixing(ONIndex6M,I1046,TRUE,_xll.ohTrigger(RecalcTrigger,Trigger6M)),NA())</f>
        <v>2.2037193120487686E-2</v>
      </c>
      <c r="Q1046" s="183">
        <f>IFERROR(_xll.qlIndexFixing(ONIndex1Y,I1046,TRUE,_xll.ohTrigger(RecalcTrigger,Trigger1Y)),NA())</f>
        <v>2.2327139430249332E-2</v>
      </c>
    </row>
    <row r="1047" spans="2:17" x14ac:dyDescent="0.2">
      <c r="B1047" s="39" t="s">
        <v>42</v>
      </c>
      <c r="D1047" s="42">
        <f>_xll.qlCalendarAdvance(Calendar,$D1046,B1047,"f",FALSE)</f>
        <v>46784</v>
      </c>
      <c r="E1047" s="177">
        <f>_xll.qlInterestRateIndexValueDate(IndexON,D1047)</f>
        <v>46784</v>
      </c>
      <c r="F1047" s="193">
        <f>IFERROR(_xll.qlIndexFixing(IndexON,D1047,TRUE,_xll.ohTrigger(RecalcTrigger,TriggerON)),NA())</f>
        <v>2.0479882791955006E-2</v>
      </c>
      <c r="H1047" s="42">
        <f>_xll.qlCalendarAdvance(Calendar,$H1046,B1047,"f",FALSE)</f>
        <v>46784</v>
      </c>
      <c r="I1047" s="177">
        <f>_xll.qlInterestRateIndexValueDate(Index1M,$H1047)</f>
        <v>46786</v>
      </c>
      <c r="J1047" s="182">
        <f>IFERROR(_xll.qlIndexFixing(Index1M,$H1047,TRUE,_xll.ohTrigger(RecalcTrigger,Trigger1M)),NA())</f>
        <v>2.095587638188328E-2</v>
      </c>
      <c r="K1047" s="44">
        <f>IFERROR(_xll.qlIndexFixing(Index3M,H1047,TRUE,_xll.ohTrigger(RecalcTrigger,Trigger3M)),NA())</f>
        <v>2.1833114396041964E-2</v>
      </c>
      <c r="L1047" s="44">
        <f>IFERROR(_xll.qlIndexFixing(Index6M,$H1047,TRUE,_xll.ohTrigger(RecalcTrigger,Trigger6M)),NA())</f>
        <v>2.2241511610856062E-2</v>
      </c>
      <c r="M1047" s="183">
        <f>IFERROR(_xll.qlIndexFixing(Index1Y,$H1047,TRUE,_xll.ohTrigger(RecalcTrigger,Trigger1Y)),NA())</f>
        <v>2.2713745268119711E-2</v>
      </c>
      <c r="N1047" s="182">
        <f>IFERROR(_xll.qlIndexFixing(ONIndex1M,I1047,TRUE,_xll.ohTrigger(RecalcTrigger,Trigger1M)),NA())</f>
        <v>2.0926112764607652E-2</v>
      </c>
      <c r="O1047" s="44">
        <f>IFERROR(_xll.qlIndexFixing(ONIndex3M,I1047,TRUE,_xll.ohTrigger(RecalcTrigger,Trigger3M)),NA())</f>
        <v>2.1729718568748169E-2</v>
      </c>
      <c r="P1047" s="44">
        <f>IFERROR(_xll.qlIndexFixing(ONIndex6M,I1047,TRUE,_xll.ohTrigger(RecalcTrigger,Trigger6M)),NA())</f>
        <v>2.2044089156549873E-2</v>
      </c>
      <c r="Q1047" s="183">
        <f>IFERROR(_xll.qlIndexFixing(ONIndex1Y,I1047,TRUE,_xll.ohTrigger(RecalcTrigger,Trigger1Y)),NA())</f>
        <v>2.2333593587218203E-2</v>
      </c>
    </row>
    <row r="1048" spans="2:17" x14ac:dyDescent="0.2">
      <c r="B1048" s="39" t="s">
        <v>42</v>
      </c>
      <c r="D1048" s="42">
        <f>_xll.qlCalendarAdvance(Calendar,$D1047,B1048,"f",FALSE)</f>
        <v>46791</v>
      </c>
      <c r="E1048" s="177">
        <f>_xll.qlInterestRateIndexValueDate(IndexON,D1048)</f>
        <v>46791</v>
      </c>
      <c r="F1048" s="193">
        <f>IFERROR(_xll.qlIndexFixing(IndexON,D1048,TRUE,_xll.ohTrigger(RecalcTrigger,TriggerON)),NA())</f>
        <v>2.0497600536506511E-2</v>
      </c>
      <c r="H1048" s="42">
        <f>_xll.qlCalendarAdvance(Calendar,$H1047,B1048,"f",FALSE)</f>
        <v>46791</v>
      </c>
      <c r="I1048" s="177">
        <f>_xll.qlInterestRateIndexValueDate(Index1M,$H1048)</f>
        <v>46793</v>
      </c>
      <c r="J1048" s="182">
        <f>IFERROR(_xll.qlIndexFixing(Index1M,$H1048,TRUE,_xll.ohTrigger(RecalcTrigger,Trigger1M)),NA())</f>
        <v>2.0964712503444616E-2</v>
      </c>
      <c r="K1048" s="44">
        <f>IFERROR(_xll.qlIndexFixing(Index3M,H1048,TRUE,_xll.ohTrigger(RecalcTrigger,Trigger3M)),NA())</f>
        <v>2.184064327957369E-2</v>
      </c>
      <c r="L1048" s="44">
        <f>IFERROR(_xll.qlIndexFixing(Index6M,$H1048,TRUE,_xll.ohTrigger(RecalcTrigger,Trigger6M)),NA())</f>
        <v>2.2247118501580516E-2</v>
      </c>
      <c r="M1048" s="183">
        <f>IFERROR(_xll.qlIndexFixing(Index1Y,$H1048,TRUE,_xll.ohTrigger(RecalcTrigger,Trigger1Y)),NA())</f>
        <v>2.271771607280151E-2</v>
      </c>
      <c r="N1048" s="182">
        <f>IFERROR(_xll.qlIndexFixing(ONIndex1M,I1048,TRUE,_xll.ohTrigger(RecalcTrigger,Trigger1M)),NA())</f>
        <v>2.0935077394605983E-2</v>
      </c>
      <c r="O1048" s="44">
        <f>IFERROR(_xll.qlIndexFixing(ONIndex3M,I1048,TRUE,_xll.ohTrigger(RecalcTrigger,Trigger3M)),NA())</f>
        <v>2.173782504008237E-2</v>
      </c>
      <c r="P1048" s="44">
        <f>IFERROR(_xll.qlIndexFixing(ONIndex6M,I1048,TRUE,_xll.ohTrigger(RecalcTrigger,Trigger6M)),NA())</f>
        <v>2.2050883008830624E-2</v>
      </c>
      <c r="Q1048" s="183">
        <f>IFERROR(_xll.qlIndexFixing(ONIndex1Y,I1048,TRUE,_xll.ohTrigger(RecalcTrigger,Trigger1Y)),NA())</f>
        <v>2.2339949388223701E-2</v>
      </c>
    </row>
    <row r="1049" spans="2:17" x14ac:dyDescent="0.2">
      <c r="B1049" s="39" t="s">
        <v>42</v>
      </c>
      <c r="D1049" s="42">
        <f>_xll.qlCalendarAdvance(Calendar,$D1048,B1049,"f",FALSE)</f>
        <v>46798</v>
      </c>
      <c r="E1049" s="177">
        <f>_xll.qlInterestRateIndexValueDate(IndexON,D1049)</f>
        <v>46798</v>
      </c>
      <c r="F1049" s="193">
        <f>IFERROR(_xll.qlIndexFixing(IndexON,D1049,TRUE,_xll.ohTrigger(RecalcTrigger,TriggerON)),NA())</f>
        <v>2.0515182073213012E-2</v>
      </c>
      <c r="H1049" s="42">
        <f>_xll.qlCalendarAdvance(Calendar,$H1048,B1049,"f",FALSE)</f>
        <v>46798</v>
      </c>
      <c r="I1049" s="177">
        <f>_xll.qlInterestRateIndexValueDate(Index1M,$H1049)</f>
        <v>46800</v>
      </c>
      <c r="J1049" s="182">
        <f>IFERROR(_xll.qlIndexFixing(Index1M,$H1049,TRUE,_xll.ohTrigger(RecalcTrigger,Trigger1M)),NA())</f>
        <v>2.0973448557035489E-2</v>
      </c>
      <c r="K1049" s="44">
        <f>IFERROR(_xll.qlIndexFixing(Index3M,H1049,TRUE,_xll.ohTrigger(RecalcTrigger,Trigger3M)),NA())</f>
        <v>2.1848065027298524E-2</v>
      </c>
      <c r="L1049" s="44">
        <f>IFERROR(_xll.qlIndexFixing(Index6M,$H1049,TRUE,_xll.ohTrigger(RecalcTrigger,Trigger6M)),NA())</f>
        <v>2.2252623755778963E-2</v>
      </c>
      <c r="M1049" s="183">
        <f>IFERROR(_xll.qlIndexFixing(Index1Y,$H1049,TRUE,_xll.ohTrigger(RecalcTrigger,Trigger1Y)),NA())</f>
        <v>2.2721589079679545E-2</v>
      </c>
      <c r="N1049" s="182">
        <f>IFERROR(_xll.qlIndexFixing(ONIndex1M,I1049,TRUE,_xll.ohTrigger(RecalcTrigger,Trigger1M)),NA())</f>
        <v>2.0943941890143591E-2</v>
      </c>
      <c r="O1049" s="44">
        <f>IFERROR(_xll.qlIndexFixing(ONIndex3M,I1049,TRUE,_xll.ohTrigger(RecalcTrigger,Trigger3M)),NA())</f>
        <v>2.1745824299017613E-2</v>
      </c>
      <c r="P1049" s="44">
        <f>IFERROR(_xll.qlIndexFixing(ONIndex6M,I1049,TRUE,_xll.ohTrigger(RecalcTrigger,Trigger6M)),NA())</f>
        <v>2.2057574801310764E-2</v>
      </c>
      <c r="Q1049" s="183">
        <f>IFERROR(_xll.qlIndexFixing(ONIndex1Y,I1049,TRUE,_xll.ohTrigger(RecalcTrigger,Trigger1Y)),NA())</f>
        <v>2.2346206936862956E-2</v>
      </c>
    </row>
    <row r="1050" spans="2:17" x14ac:dyDescent="0.2">
      <c r="B1050" s="39" t="s">
        <v>42</v>
      </c>
      <c r="D1050" s="42">
        <f>_xll.qlCalendarAdvance(Calendar,$D1049,B1050,"f",FALSE)</f>
        <v>46805</v>
      </c>
      <c r="E1050" s="177">
        <f>_xll.qlInterestRateIndexValueDate(IndexON,D1050)</f>
        <v>46805</v>
      </c>
      <c r="F1050" s="193">
        <f>IFERROR(_xll.qlIndexFixing(IndexON,D1050,TRUE,_xll.ohTrigger(RecalcTrigger,TriggerON)),NA())</f>
        <v>2.0532627029892225E-2</v>
      </c>
      <c r="H1050" s="42">
        <f>_xll.qlCalendarAdvance(Calendar,$H1049,B1050,"f",FALSE)</f>
        <v>46805</v>
      </c>
      <c r="I1050" s="177">
        <f>_xll.qlInterestRateIndexValueDate(Index1M,$H1050)</f>
        <v>46807</v>
      </c>
      <c r="J1050" s="182">
        <f>IFERROR(_xll.qlIndexFixing(Index1M,$H1050,TRUE,_xll.ohTrigger(RecalcTrigger,Trigger1M)),NA())</f>
        <v>2.0982084699088011E-2</v>
      </c>
      <c r="K1050" s="44">
        <f>IFERROR(_xll.qlIndexFixing(Index3M,H1050,TRUE,_xll.ohTrigger(RecalcTrigger,Trigger3M)),NA())</f>
        <v>2.1855379749575299E-2</v>
      </c>
      <c r="L1050" s="44">
        <f>IFERROR(_xll.qlIndexFixing(Index6M,$H1050,TRUE,_xll.ohTrigger(RecalcTrigger,Trigger6M)),NA())</f>
        <v>2.225802749800803E-2</v>
      </c>
      <c r="M1050" s="183">
        <f>IFERROR(_xll.qlIndexFixing(Index1Y,$H1050,TRUE,_xll.ohTrigger(RecalcTrigger,Trigger1Y)),NA())</f>
        <v>2.2725364393490249E-2</v>
      </c>
      <c r="N1050" s="182">
        <f>IFERROR(_xll.qlIndexFixing(ONIndex1M,I1050,TRUE,_xll.ohTrigger(RecalcTrigger,Trigger1M)),NA())</f>
        <v>2.0952706407655342E-2</v>
      </c>
      <c r="O1050" s="44">
        <f>IFERROR(_xll.qlIndexFixing(ONIndex3M,I1050,TRUE,_xll.ohTrigger(RecalcTrigger,Trigger3M)),NA())</f>
        <v>2.1753716455625849E-2</v>
      </c>
      <c r="P1050" s="44">
        <f>IFERROR(_xll.qlIndexFixing(ONIndex6M,I1050,TRUE,_xll.ohTrigger(RecalcTrigger,Trigger6M)),NA())</f>
        <v>2.2064164658051055E-2</v>
      </c>
      <c r="Q1050" s="183">
        <f>IFERROR(_xll.qlIndexFixing(ONIndex1Y,I1050,TRUE,_xll.ohTrigger(RecalcTrigger,Trigger1Y)),NA())</f>
        <v>2.2352366336413354E-2</v>
      </c>
    </row>
    <row r="1051" spans="2:17" x14ac:dyDescent="0.2">
      <c r="B1051" s="39" t="s">
        <v>42</v>
      </c>
      <c r="D1051" s="42">
        <f>_xll.qlCalendarAdvance(Calendar,$D1050,B1051,"f",FALSE)</f>
        <v>46812</v>
      </c>
      <c r="E1051" s="177">
        <f>_xll.qlInterestRateIndexValueDate(IndexON,D1051)</f>
        <v>46812</v>
      </c>
      <c r="F1051" s="193">
        <f>IFERROR(_xll.qlIndexFixing(IndexON,D1051,TRUE,_xll.ohTrigger(RecalcTrigger,TriggerON)),NA())</f>
        <v>2.0549935034521738E-2</v>
      </c>
      <c r="H1051" s="42">
        <f>_xll.qlCalendarAdvance(Calendar,$H1050,B1051,"f",FALSE)</f>
        <v>46812</v>
      </c>
      <c r="I1051" s="177">
        <f>_xll.qlInterestRateIndexValueDate(Index1M,$H1051)</f>
        <v>46814</v>
      </c>
      <c r="J1051" s="182">
        <f>IFERROR(_xll.qlIndexFixing(Index1M,$H1051,TRUE,_xll.ohTrigger(RecalcTrigger,Trigger1M)),NA())</f>
        <v>2.0994257100888924E-2</v>
      </c>
      <c r="K1051" s="44">
        <f>IFERROR(_xll.qlIndexFixing(Index3M,H1051,TRUE,_xll.ohTrigger(RecalcTrigger,Trigger3M)),NA())</f>
        <v>2.1864900927458665E-2</v>
      </c>
      <c r="L1051" s="44">
        <f>IFERROR(_xll.qlIndexFixing(Index6M,$H1051,TRUE,_xll.ohTrigger(RecalcTrigger,Trigger6M)),NA())</f>
        <v>2.2267443415841935E-2</v>
      </c>
      <c r="M1051" s="183">
        <f>IFERROR(_xll.qlIndexFixing(Index1Y,$H1051,TRUE,_xll.ohTrigger(RecalcTrigger,Trigger1Y)),NA())</f>
        <v>2.2726308782402491E-2</v>
      </c>
      <c r="N1051" s="182">
        <f>IFERROR(_xll.qlIndexFixing(ONIndex1M,I1051,TRUE,_xll.ohTrigger(RecalcTrigger,Trigger1M)),NA())</f>
        <v>2.0961371103496163E-2</v>
      </c>
      <c r="O1051" s="44">
        <f>IFERROR(_xll.qlIndexFixing(ONIndex3M,I1051,TRUE,_xll.ohTrigger(RecalcTrigger,Trigger3M)),NA())</f>
        <v>2.1761501620378709E-2</v>
      </c>
      <c r="P1051" s="44">
        <f>IFERROR(_xll.qlIndexFixing(ONIndex6M,I1051,TRUE,_xll.ohTrigger(RecalcTrigger,Trigger6M)),NA())</f>
        <v>2.2070652703032323E-2</v>
      </c>
      <c r="Q1051" s="183">
        <f>IFERROR(_xll.qlIndexFixing(ONIndex1Y,I1051,TRUE,_xll.ohTrigger(RecalcTrigger,Trigger1Y)),NA())</f>
        <v>2.2358427690551963E-2</v>
      </c>
    </row>
    <row r="1052" spans="2:17" x14ac:dyDescent="0.2">
      <c r="B1052" s="39" t="s">
        <v>42</v>
      </c>
      <c r="D1052" s="42">
        <f>_xll.qlCalendarAdvance(Calendar,$D1051,B1052,"f",FALSE)</f>
        <v>46819</v>
      </c>
      <c r="E1052" s="177">
        <f>_xll.qlInterestRateIndexValueDate(IndexON,D1052)</f>
        <v>46819</v>
      </c>
      <c r="F1052" s="193">
        <f>IFERROR(_xll.qlIndexFixing(IndexON,D1052,TRUE,_xll.ohTrigger(RecalcTrigger,TriggerON)),NA())</f>
        <v>2.0567105715079137E-2</v>
      </c>
      <c r="H1052" s="42">
        <f>_xll.qlCalendarAdvance(Calendar,$H1051,B1052,"f",FALSE)</f>
        <v>46819</v>
      </c>
      <c r="I1052" s="177">
        <f>_xll.qlInterestRateIndexValueDate(Index1M,$H1052)</f>
        <v>46821</v>
      </c>
      <c r="J1052" s="182">
        <f>IFERROR(_xll.qlIndexFixing(Index1M,$H1052,TRUE,_xll.ohTrigger(RecalcTrigger,Trigger1M)),NA())</f>
        <v>2.1002674062666482E-2</v>
      </c>
      <c r="K1052" s="44">
        <f>IFERROR(_xll.qlIndexFixing(Index3M,H1052,TRUE,_xll.ohTrigger(RecalcTrigger,Trigger3M)),NA())</f>
        <v>2.1871987573934392E-2</v>
      </c>
      <c r="L1052" s="44">
        <f>IFERROR(_xll.qlIndexFixing(Index6M,$H1052,TRUE,_xll.ohTrigger(RecalcTrigger,Trigger6M)),NA())</f>
        <v>2.2272617027864167E-2</v>
      </c>
      <c r="M1052" s="183">
        <f>IFERROR(_xll.qlIndexFixing(Index1Y,$H1052,TRUE,_xll.ohTrigger(RecalcTrigger,Trigger1Y)),NA())</f>
        <v>2.2729909033375892E-2</v>
      </c>
      <c r="N1052" s="182">
        <f>IFERROR(_xll.qlIndexFixing(ONIndex1M,I1052,TRUE,_xll.ohTrigger(RecalcTrigger,Trigger1M)),NA())</f>
        <v>2.0969936133941047E-2</v>
      </c>
      <c r="O1052" s="44">
        <f>IFERROR(_xll.qlIndexFixing(ONIndex3M,I1052,TRUE,_xll.ohTrigger(RecalcTrigger,Trigger3M)),NA())</f>
        <v>2.176917990366789E-2</v>
      </c>
      <c r="P1052" s="44">
        <f>IFERROR(_xll.qlIndexFixing(ONIndex6M,I1052,TRUE,_xll.ohTrigger(RecalcTrigger,Trigger6M)),NA())</f>
        <v>2.2077039060235393E-2</v>
      </c>
      <c r="Q1052" s="183">
        <f>IFERROR(_xll.qlIndexFixing(ONIndex1Y,I1052,TRUE,_xll.ohTrigger(RecalcTrigger,Trigger1Y)),NA())</f>
        <v>2.2364391102636105E-2</v>
      </c>
    </row>
    <row r="1053" spans="2:17" x14ac:dyDescent="0.2">
      <c r="B1053" s="39" t="s">
        <v>42</v>
      </c>
      <c r="D1053" s="42">
        <f>_xll.qlCalendarAdvance(Calendar,$D1052,B1053,"f",FALSE)</f>
        <v>46826</v>
      </c>
      <c r="E1053" s="177">
        <f>_xll.qlInterestRateIndexValueDate(IndexON,D1053)</f>
        <v>46826</v>
      </c>
      <c r="F1053" s="193">
        <f>IFERROR(_xll.qlIndexFixing(IndexON,D1053,TRUE,_xll.ohTrigger(RecalcTrigger,TriggerON)),NA())</f>
        <v>2.0584138699382137E-2</v>
      </c>
      <c r="H1053" s="42">
        <f>_xll.qlCalendarAdvance(Calendar,$H1052,B1053,"f",FALSE)</f>
        <v>46826</v>
      </c>
      <c r="I1053" s="177">
        <f>_xll.qlInterestRateIndexValueDate(Index1M,$H1053)</f>
        <v>46828</v>
      </c>
      <c r="J1053" s="182">
        <f>IFERROR(_xll.qlIndexFixing(Index1M,$H1053,TRUE,_xll.ohTrigger(RecalcTrigger,Trigger1M)),NA())</f>
        <v>2.1012189227735754E-2</v>
      </c>
      <c r="K1053" s="44">
        <f>IFERROR(_xll.qlIndexFixing(Index3M,H1053,TRUE,_xll.ohTrigger(RecalcTrigger,Trigger3M)),NA())</f>
        <v>2.1878967529199472E-2</v>
      </c>
      <c r="L1053" s="44">
        <f>IFERROR(_xll.qlIndexFixing(Index6M,$H1053,TRUE,_xll.ohTrigger(RecalcTrigger,Trigger6M)),NA())</f>
        <v>2.2277689512702353E-2</v>
      </c>
      <c r="M1053" s="183">
        <f>IFERROR(_xll.qlIndexFixing(Index1Y,$H1053,TRUE,_xll.ohTrigger(RecalcTrigger,Trigger1Y)),NA())</f>
        <v>2.2733411901321623E-2</v>
      </c>
      <c r="N1053" s="182">
        <f>IFERROR(_xll.qlIndexFixing(ONIndex1M,I1053,TRUE,_xll.ohTrigger(RecalcTrigger,Trigger1M)),NA())</f>
        <v>2.0978401655504797E-2</v>
      </c>
      <c r="O1053" s="44">
        <f>IFERROR(_xll.qlIndexFixing(ONIndex3M,I1053,TRUE,_xll.ohTrigger(RecalcTrigger,Trigger3M)),NA())</f>
        <v>2.1776751415805151E-2</v>
      </c>
      <c r="P1053" s="44">
        <f>IFERROR(_xll.qlIndexFixing(ONIndex6M,I1053,TRUE,_xll.ohTrigger(RecalcTrigger,Trigger6M)),NA())</f>
        <v>2.208332385364109E-2</v>
      </c>
      <c r="Q1053" s="183">
        <f>IFERROR(_xll.qlIndexFixing(ONIndex1Y,I1053,TRUE,_xll.ohTrigger(RecalcTrigger,Trigger1Y)),NA())</f>
        <v>2.237025667610304E-2</v>
      </c>
    </row>
    <row r="1054" spans="2:17" x14ac:dyDescent="0.2">
      <c r="B1054" s="39" t="s">
        <v>42</v>
      </c>
      <c r="D1054" s="42">
        <f>_xll.qlCalendarAdvance(Calendar,$D1053,B1054,"f",FALSE)</f>
        <v>46833</v>
      </c>
      <c r="E1054" s="177">
        <f>_xll.qlInterestRateIndexValueDate(IndexON,D1054)</f>
        <v>46833</v>
      </c>
      <c r="F1054" s="193">
        <f>IFERROR(_xll.qlIndexFixing(IndexON,D1054,TRUE,_xll.ohTrigger(RecalcTrigger,TriggerON)),NA())</f>
        <v>2.060103361572807E-2</v>
      </c>
      <c r="H1054" s="42">
        <f>_xll.qlCalendarAdvance(Calendar,$H1053,B1054,"f",FALSE)</f>
        <v>46833</v>
      </c>
      <c r="I1054" s="177">
        <f>_xll.qlInterestRateIndexValueDate(Index1M,$H1054)</f>
        <v>46835</v>
      </c>
      <c r="J1054" s="182">
        <f>IFERROR(_xll.qlIndexFixing(Index1M,$H1054,TRUE,_xll.ohTrigger(RecalcTrigger,Trigger1M)),NA())</f>
        <v>2.1019209866150468E-2</v>
      </c>
      <c r="K1054" s="44">
        <f>IFERROR(_xll.qlIndexFixing(Index3M,H1054,TRUE,_xll.ohTrigger(RecalcTrigger,Trigger3M)),NA())</f>
        <v>2.188584090364994E-2</v>
      </c>
      <c r="L1054" s="44">
        <f>IFERROR(_xll.qlIndexFixing(Index6M,$H1054,TRUE,_xll.ohTrigger(RecalcTrigger,Trigger6M)),NA())</f>
        <v>2.2282660994996147E-2</v>
      </c>
      <c r="M1054" s="183">
        <f>IFERROR(_xll.qlIndexFixing(Index1Y,$H1054,TRUE,_xll.ohTrigger(RecalcTrigger,Trigger1Y)),NA())</f>
        <v>2.2736817491078126E-2</v>
      </c>
      <c r="N1054" s="182">
        <f>IFERROR(_xll.qlIndexFixing(ONIndex1M,I1054,TRUE,_xll.ohTrigger(RecalcTrigger,Trigger1M)),NA())</f>
        <v>2.0986767824462405E-2</v>
      </c>
      <c r="O1054" s="44">
        <f>IFERROR(_xll.qlIndexFixing(ONIndex3M,I1054,TRUE,_xll.ohTrigger(RecalcTrigger,Trigger3M)),NA())</f>
        <v>2.1784216267022316E-2</v>
      </c>
      <c r="P1054" s="44">
        <f>IFERROR(_xll.qlIndexFixing(ONIndex6M,I1054,TRUE,_xll.ohTrigger(RecalcTrigger,Trigger6M)),NA())</f>
        <v>2.2089507207230241E-2</v>
      </c>
      <c r="Q1054" s="183">
        <f>IFERROR(_xll.qlIndexFixing(ONIndex1Y,I1054,TRUE,_xll.ohTrigger(RecalcTrigger,Trigger1Y)),NA())</f>
        <v>2.2376024514469961E-2</v>
      </c>
    </row>
    <row r="1055" spans="2:17" x14ac:dyDescent="0.2">
      <c r="B1055" s="39" t="s">
        <v>42</v>
      </c>
      <c r="D1055" s="42">
        <f>_xll.qlCalendarAdvance(Calendar,$D1054,B1055,"f",FALSE)</f>
        <v>46840</v>
      </c>
      <c r="E1055" s="177">
        <f>_xll.qlInterestRateIndexValueDate(IndexON,D1055)</f>
        <v>46840</v>
      </c>
      <c r="F1055" s="193">
        <f>IFERROR(_xll.qlIndexFixing(IndexON,D1055,TRUE,_xll.ohTrigger(RecalcTrigger,TriggerON)),NA())</f>
        <v>2.0617790091614907E-2</v>
      </c>
      <c r="H1055" s="42">
        <f>_xll.qlCalendarAdvance(Calendar,$H1054,B1055,"f",FALSE)</f>
        <v>46840</v>
      </c>
      <c r="I1055" s="177">
        <f>_xll.qlInterestRateIndexValueDate(Index1M,$H1055)</f>
        <v>46842</v>
      </c>
      <c r="J1055" s="182">
        <f>IFERROR(_xll.qlIndexFixing(Index1M,$H1055,TRUE,_xll.ohTrigger(RecalcTrigger,Trigger1M)),NA())</f>
        <v>2.1023772211520412E-2</v>
      </c>
      <c r="K1055" s="44">
        <f>IFERROR(_xll.qlIndexFixing(Index3M,H1055,TRUE,_xll.ohTrigger(RecalcTrigger,Trigger3M)),NA())</f>
        <v>2.189260780769053E-2</v>
      </c>
      <c r="L1055" s="44">
        <f>IFERROR(_xll.qlIndexFixing(Index6M,$H1055,TRUE,_xll.ohTrigger(RecalcTrigger,Trigger6M)),NA())</f>
        <v>2.2284529736996666E-2</v>
      </c>
      <c r="M1055" s="183">
        <f>IFERROR(_xll.qlIndexFixing(Index1Y,$H1055,TRUE,_xll.ohTrigger(RecalcTrigger,Trigger1Y)),NA())</f>
        <v>2.2739240265767548E-2</v>
      </c>
      <c r="N1055" s="182">
        <f>IFERROR(_xll.qlIndexFixing(ONIndex1M,I1055,TRUE,_xll.ohTrigger(RecalcTrigger,Trigger1M)),NA())</f>
        <v>2.0995034797328671E-2</v>
      </c>
      <c r="O1055" s="44">
        <f>IFERROR(_xll.qlIndexFixing(ONIndex3M,I1055,TRUE,_xll.ohTrigger(RecalcTrigger,Trigger3M)),NA())</f>
        <v>2.1791574567870953E-2</v>
      </c>
      <c r="P1055" s="44">
        <f>IFERROR(_xll.qlIndexFixing(ONIndex6M,I1055,TRUE,_xll.ohTrigger(RecalcTrigger,Trigger6M)),NA())</f>
        <v>2.2095589245063607E-2</v>
      </c>
      <c r="Q1055" s="183">
        <f>IFERROR(_xll.qlIndexFixing(ONIndex1Y,I1055,TRUE,_xll.ohTrigger(RecalcTrigger,Trigger1Y)),NA())</f>
        <v>2.2381694721254064E-2</v>
      </c>
    </row>
    <row r="1056" spans="2:17" x14ac:dyDescent="0.2">
      <c r="B1056" s="39" t="s">
        <v>42</v>
      </c>
      <c r="D1056" s="42">
        <f>_xll.qlCalendarAdvance(Calendar,$D1055,B1056,"f",FALSE)</f>
        <v>46847</v>
      </c>
      <c r="E1056" s="177">
        <f>_xll.qlInterestRateIndexValueDate(IndexON,D1056)</f>
        <v>46847</v>
      </c>
      <c r="F1056" s="193">
        <f>IFERROR(_xll.qlIndexFixing(IndexON,D1056,TRUE,_xll.ohTrigger(RecalcTrigger,TriggerON)),NA())</f>
        <v>2.0634407755419915E-2</v>
      </c>
      <c r="H1056" s="42">
        <f>_xll.qlCalendarAdvance(Calendar,$H1055,B1056,"f",FALSE)</f>
        <v>46847</v>
      </c>
      <c r="I1056" s="177">
        <f>_xll.qlInterestRateIndexValueDate(Index1M,$H1056)</f>
        <v>46849</v>
      </c>
      <c r="J1056" s="182">
        <f>IFERROR(_xll.qlIndexFixing(Index1M,$H1056,TRUE,_xll.ohTrigger(RecalcTrigger,Trigger1M)),NA())</f>
        <v>2.1035349219204469E-2</v>
      </c>
      <c r="K1056" s="44">
        <f>IFERROR(_xll.qlIndexFixing(Index3M,H1056,TRUE,_xll.ohTrigger(RecalcTrigger,Trigger3M)),NA())</f>
        <v>2.1898147859875063E-2</v>
      </c>
      <c r="L1056" s="44">
        <f>IFERROR(_xll.qlIndexFixing(Index6M,$H1056,TRUE,_xll.ohTrigger(RecalcTrigger,Trigger6M)),NA())</f>
        <v>2.2289320165056144E-2</v>
      </c>
      <c r="M1056" s="183">
        <f>IFERROR(_xll.qlIndexFixing(Index1Y,$H1056,TRUE,_xll.ohTrigger(RecalcTrigger,Trigger1Y)),NA())</f>
        <v>2.2743337255526335E-2</v>
      </c>
      <c r="N1056" s="182">
        <f>IFERROR(_xll.qlIndexFixing(ONIndex1M,I1056,TRUE,_xll.ohTrigger(RecalcTrigger,Trigger1M)),NA())</f>
        <v>2.100320273037859E-2</v>
      </c>
      <c r="O1056" s="44">
        <f>IFERROR(_xll.qlIndexFixing(ONIndex3M,I1056,TRUE,_xll.ohTrigger(RecalcTrigger,Trigger3M)),NA())</f>
        <v>2.1798826428502949E-2</v>
      </c>
      <c r="P1056" s="44">
        <f>IFERROR(_xll.qlIndexFixing(ONIndex6M,I1056,TRUE,_xll.ohTrigger(RecalcTrigger,Trigger6M)),NA())</f>
        <v>2.2101570091122014E-2</v>
      </c>
      <c r="Q1056" s="183">
        <f>IFERROR(_xll.qlIndexFixing(ONIndex1Y,I1056,TRUE,_xll.ohTrigger(RecalcTrigger,Trigger1Y)),NA())</f>
        <v>2.2387267399812671E-2</v>
      </c>
    </row>
    <row r="1057" spans="2:17" x14ac:dyDescent="0.2">
      <c r="B1057" s="39" t="s">
        <v>42</v>
      </c>
      <c r="D1057" s="42">
        <f>_xll.qlCalendarAdvance(Calendar,$D1056,B1057,"f",FALSE)</f>
        <v>46854</v>
      </c>
      <c r="E1057" s="177">
        <f>_xll.qlInterestRateIndexValueDate(IndexON,D1057)</f>
        <v>46854</v>
      </c>
      <c r="F1057" s="193">
        <f>IFERROR(_xll.qlIndexFixing(IndexON,D1057,TRUE,_xll.ohTrigger(RecalcTrigger,TriggerON)),NA())</f>
        <v>2.0650886234880872E-2</v>
      </c>
      <c r="H1057" s="42">
        <f>_xll.qlCalendarAdvance(Calendar,$H1056,B1057,"f",FALSE)</f>
        <v>46854</v>
      </c>
      <c r="I1057" s="177">
        <f>_xll.qlInterestRateIndexValueDate(Index1M,$H1057)</f>
        <v>46856</v>
      </c>
      <c r="J1057" s="182">
        <f>IFERROR(_xll.qlIndexFixing(Index1M,$H1057,TRUE,_xll.ohTrigger(RecalcTrigger,Trigger1M)),NA())</f>
        <v>2.1043270617958909E-2</v>
      </c>
      <c r="K1057" s="44">
        <f>IFERROR(_xll.qlIndexFixing(Index3M,H1057,TRUE,_xll.ohTrigger(RecalcTrigger,Trigger3M)),NA())</f>
        <v>2.1904709324608369E-2</v>
      </c>
      <c r="L1057" s="44">
        <f>IFERROR(_xll.qlIndexFixing(Index6M,$H1057,TRUE,_xll.ohTrigger(RecalcTrigger,Trigger6M)),NA())</f>
        <v>2.2294009956272499E-2</v>
      </c>
      <c r="M1057" s="183">
        <f>IFERROR(_xll.qlIndexFixing(Index1Y,$H1057,TRUE,_xll.ohTrigger(RecalcTrigger,Trigger1Y)),NA())</f>
        <v>2.2746451640042752E-2</v>
      </c>
      <c r="N1057" s="182">
        <f>IFERROR(_xll.qlIndexFixing(ONIndex1M,I1057,TRUE,_xll.ohTrigger(RecalcTrigger,Trigger1M)),NA())</f>
        <v>2.1013559082234678E-2</v>
      </c>
      <c r="O1057" s="44">
        <f>IFERROR(_xll.qlIndexFixing(ONIndex3M,I1057,TRUE,_xll.ohTrigger(RecalcTrigger,Trigger3M)),NA())</f>
        <v>2.180799402518474E-2</v>
      </c>
      <c r="P1057" s="44">
        <f>IFERROR(_xll.qlIndexFixing(ONIndex6M,I1057,TRUE,_xll.ohTrigger(RecalcTrigger,Trigger6M)),NA())</f>
        <v>2.210911126001136E-2</v>
      </c>
      <c r="Q1057" s="183">
        <f>IFERROR(_xll.qlIndexFixing(ONIndex1Y,I1057,TRUE,_xll.ohTrigger(RecalcTrigger,Trigger1Y)),NA())</f>
        <v>2.23942891322082E-2</v>
      </c>
    </row>
    <row r="1058" spans="2:17" x14ac:dyDescent="0.2">
      <c r="B1058" s="39" t="s">
        <v>42</v>
      </c>
      <c r="D1058" s="42">
        <f>_xll.qlCalendarAdvance(Calendar,$D1057,B1058,"f",FALSE)</f>
        <v>46861</v>
      </c>
      <c r="E1058" s="177">
        <f>_xll.qlInterestRateIndexValueDate(IndexON,D1058)</f>
        <v>46861</v>
      </c>
      <c r="F1058" s="193">
        <f>IFERROR(_xll.qlIndexFixing(IndexON,D1058,TRUE,_xll.ohTrigger(RecalcTrigger,TriggerON)),NA())</f>
        <v>2.0667225158055302E-2</v>
      </c>
      <c r="H1058" s="42">
        <f>_xll.qlCalendarAdvance(Calendar,$H1057,B1058,"f",FALSE)</f>
        <v>46861</v>
      </c>
      <c r="I1058" s="177">
        <f>_xll.qlInterestRateIndexValueDate(Index1M,$H1058)</f>
        <v>46863</v>
      </c>
      <c r="J1058" s="182">
        <f>IFERROR(_xll.qlIndexFixing(Index1M,$H1058,TRUE,_xll.ohTrigger(RecalcTrigger,Trigger1M)),NA())</f>
        <v>2.1051093373484764E-2</v>
      </c>
      <c r="K1058" s="44">
        <f>IFERROR(_xll.qlIndexFixing(Index3M,H1058,TRUE,_xll.ohTrigger(RecalcTrigger,Trigger3M)),NA())</f>
        <v>2.1911164648635777E-2</v>
      </c>
      <c r="L1058" s="44">
        <f>IFERROR(_xll.qlIndexFixing(Index6M,$H1058,TRUE,_xll.ohTrigger(RecalcTrigger,Trigger6M)),NA())</f>
        <v>2.229859923533856E-2</v>
      </c>
      <c r="M1058" s="183">
        <f>IFERROR(_xll.qlIndexFixing(Index1Y,$H1058,TRUE,_xll.ohTrigger(RecalcTrigger,Trigger1Y)),NA())</f>
        <v>2.2749469166019127E-2</v>
      </c>
      <c r="N1058" s="182">
        <f>IFERROR(_xll.qlIndexFixing(ONIndex1M,I1058,TRUE,_xll.ohTrigger(RecalcTrigger,Trigger1M)),NA())</f>
        <v>2.1019242102449098E-2</v>
      </c>
      <c r="O1058" s="44">
        <f>IFERROR(_xll.qlIndexFixing(ONIndex3M,I1058,TRUE,_xll.ohTrigger(RecalcTrigger,Trigger3M)),NA())</f>
        <v>2.1813011270843674E-2</v>
      </c>
      <c r="P1058" s="44">
        <f>IFERROR(_xll.qlIndexFixing(ONIndex6M,I1058,TRUE,_xll.ohTrigger(RecalcTrigger,Trigger6M)),NA())</f>
        <v>2.2113228703997123E-2</v>
      </c>
      <c r="Q1058" s="183">
        <f>IFERROR(_xll.qlIndexFixing(ONIndex1Y,I1058,TRUE,_xll.ohTrigger(RecalcTrigger,Trigger1Y)),NA())</f>
        <v>2.2398120586482051E-2</v>
      </c>
    </row>
    <row r="1059" spans="2:17" x14ac:dyDescent="0.2">
      <c r="B1059" s="39" t="s">
        <v>42</v>
      </c>
      <c r="D1059" s="42">
        <f>_xll.qlCalendarAdvance(Calendar,$D1058,B1059,"f",FALSE)</f>
        <v>46868</v>
      </c>
      <c r="E1059" s="177">
        <f>_xll.qlInterestRateIndexValueDate(IndexON,D1059)</f>
        <v>46868</v>
      </c>
      <c r="F1059" s="193">
        <f>IFERROR(_xll.qlIndexFixing(IndexON,D1059,TRUE,_xll.ohTrigger(RecalcTrigger,TriggerON)),NA())</f>
        <v>2.0683424152840857E-2</v>
      </c>
      <c r="H1059" s="42">
        <f>_xll.qlCalendarAdvance(Calendar,$H1058,B1059,"f",FALSE)</f>
        <v>46868</v>
      </c>
      <c r="I1059" s="177">
        <f>_xll.qlInterestRateIndexValueDate(Index1M,$H1059)</f>
        <v>46870</v>
      </c>
      <c r="J1059" s="182">
        <f>IFERROR(_xll.qlIndexFixing(Index1M,$H1059,TRUE,_xll.ohTrigger(RecalcTrigger,Trigger1M)),NA())</f>
        <v>2.105881764223938E-2</v>
      </c>
      <c r="K1059" s="44">
        <f>IFERROR(_xll.qlIndexFixing(Index3M,H1059,TRUE,_xll.ohTrigger(RecalcTrigger,Trigger3M)),NA())</f>
        <v>2.1917513942400813E-2</v>
      </c>
      <c r="L1059" s="44">
        <f>IFERROR(_xll.qlIndexFixing(Index6M,$H1059,TRUE,_xll.ohTrigger(RecalcTrigger,Trigger6M)),NA())</f>
        <v>2.2303088126964618E-2</v>
      </c>
      <c r="M1059" s="183">
        <f>IFERROR(_xll.qlIndexFixing(Index1Y,$H1059,TRUE,_xll.ohTrigger(RecalcTrigger,Trigger1Y)),NA())</f>
        <v>2.2752389938441295E-2</v>
      </c>
      <c r="N1059" s="182">
        <f>IFERROR(_xll.qlIndexFixing(ONIndex1M,I1059,TRUE,_xll.ohTrigger(RecalcTrigger,Trigger1M)),NA())</f>
        <v>2.1028230352913013E-2</v>
      </c>
      <c r="O1059" s="44">
        <f>IFERROR(_xll.qlIndexFixing(ONIndex3M,I1059,TRUE,_xll.ohTrigger(RecalcTrigger,Trigger3M)),NA())</f>
        <v>2.1820926275255559E-2</v>
      </c>
      <c r="P1059" s="44">
        <f>IFERROR(_xll.qlIndexFixing(ONIndex6M,I1059,TRUE,_xll.ohTrigger(RecalcTrigger,Trigger6M)),NA())</f>
        <v>2.2119709640824325E-2</v>
      </c>
      <c r="Q1059" s="183">
        <f>IFERROR(_xll.qlIndexFixing(ONIndex1Y,I1059,TRUE,_xll.ohTrigger(RecalcTrigger,Trigger1Y)),NA())</f>
        <v>2.2404147759162996E-2</v>
      </c>
    </row>
    <row r="1060" spans="2:17" x14ac:dyDescent="0.2">
      <c r="B1060" s="39" t="s">
        <v>42</v>
      </c>
      <c r="D1060" s="42">
        <f>_xll.qlCalendarAdvance(Calendar,$D1059,B1060,"f",FALSE)</f>
        <v>46875</v>
      </c>
      <c r="E1060" s="177">
        <f>_xll.qlInterestRateIndexValueDate(IndexON,D1060)</f>
        <v>46875</v>
      </c>
      <c r="F1060" s="193">
        <f>IFERROR(_xll.qlIndexFixing(IndexON,D1060,TRUE,_xll.ohTrigger(RecalcTrigger,TriggerON)),NA())</f>
        <v>2.0699482847215123E-2</v>
      </c>
      <c r="H1060" s="42">
        <f>_xll.qlCalendarAdvance(Calendar,$H1059,B1060,"f",FALSE)</f>
        <v>46875</v>
      </c>
      <c r="I1060" s="177">
        <f>_xll.qlInterestRateIndexValueDate(Index1M,$H1060)</f>
        <v>46877</v>
      </c>
      <c r="J1060" s="182">
        <f>IFERROR(_xll.qlIndexFixing(Index1M,$H1060,TRUE,_xll.ohTrigger(RecalcTrigger,Trigger1M)),NA())</f>
        <v>2.1066443580695093E-2</v>
      </c>
      <c r="K1060" s="44">
        <f>IFERROR(_xll.qlIndexFixing(Index3M,H1060,TRUE,_xll.ohTrigger(RecalcTrigger,Trigger3M)),NA())</f>
        <v>2.1924849136568527E-2</v>
      </c>
      <c r="L1060" s="44">
        <f>IFERROR(_xll.qlIndexFixing(Index6M,$H1060,TRUE,_xll.ohTrigger(RecalcTrigger,Trigger6M)),NA())</f>
        <v>2.2310375817342055E-2</v>
      </c>
      <c r="M1060" s="183">
        <f>IFERROR(_xll.qlIndexFixing(Index1Y,$H1060,TRUE,_xll.ohTrigger(RecalcTrigger,Trigger1Y)),NA())</f>
        <v>2.2755214062323333E-2</v>
      </c>
      <c r="N1060" s="182">
        <f>IFERROR(_xll.qlIndexFixing(ONIndex1M,I1060,TRUE,_xll.ohTrigger(RecalcTrigger,Trigger1M)),NA())</f>
        <v>2.1034887191992979E-2</v>
      </c>
      <c r="O1060" s="44">
        <f>IFERROR(_xll.qlIndexFixing(ONIndex3M,I1060,TRUE,_xll.ohTrigger(RecalcTrigger,Trigger3M)),NA())</f>
        <v>2.1826771676858314E-2</v>
      </c>
      <c r="P1060" s="44">
        <f>IFERROR(_xll.qlIndexFixing(ONIndex6M,I1060,TRUE,_xll.ohTrigger(RecalcTrigger,Trigger6M)),NA())</f>
        <v>2.2124484037782111E-2</v>
      </c>
      <c r="Q1060" s="183">
        <f>IFERROR(_xll.qlIndexFixing(ONIndex1Y,I1060,TRUE,_xll.ohTrigger(RecalcTrigger,Trigger1Y)),NA())</f>
        <v>2.240858490197617E-2</v>
      </c>
    </row>
    <row r="1061" spans="2:17" x14ac:dyDescent="0.2">
      <c r="B1061" s="39" t="s">
        <v>42</v>
      </c>
      <c r="D1061" s="42">
        <f>_xll.qlCalendarAdvance(Calendar,$D1060,B1061,"f",FALSE)</f>
        <v>46882</v>
      </c>
      <c r="E1061" s="177">
        <f>_xll.qlInterestRateIndexValueDate(IndexON,D1061)</f>
        <v>46882</v>
      </c>
      <c r="F1061" s="193">
        <f>IFERROR(_xll.qlIndexFixing(IndexON,D1061,TRUE,_xll.ohTrigger(RecalcTrigger,TriggerON)),NA())</f>
        <v>2.0715400869155687E-2</v>
      </c>
      <c r="H1061" s="42">
        <f>_xll.qlCalendarAdvance(Calendar,$H1060,B1061,"f",FALSE)</f>
        <v>46882</v>
      </c>
      <c r="I1061" s="177">
        <f>_xll.qlInterestRateIndexValueDate(Index1M,$H1061)</f>
        <v>46884</v>
      </c>
      <c r="J1061" s="182">
        <f>IFERROR(_xll.qlIndexFixing(Index1M,$H1061,TRUE,_xll.ohTrigger(RecalcTrigger,Trigger1M)),NA())</f>
        <v>2.107397134532174E-2</v>
      </c>
      <c r="K1061" s="44">
        <f>IFERROR(_xll.qlIndexFixing(Index3M,H1061,TRUE,_xll.ohTrigger(RecalcTrigger,Trigger3M)),NA())</f>
        <v>2.1930979537175679E-2</v>
      </c>
      <c r="L1061" s="44">
        <f>IFERROR(_xll.qlIndexFixing(Index6M,$H1061,TRUE,_xll.ohTrigger(RecalcTrigger,Trigger6M)),NA())</f>
        <v>2.2314643773180692E-2</v>
      </c>
      <c r="M1061" s="183">
        <f>IFERROR(_xll.qlIndexFixing(Index1Y,$H1061,TRUE,_xll.ohTrigger(RecalcTrigger,Trigger1Y)),NA())</f>
        <v>2.2757941642709546E-2</v>
      </c>
      <c r="N1061" s="182">
        <f>IFERROR(_xll.qlIndexFixing(ONIndex1M,I1061,TRUE,_xll.ohTrigger(RecalcTrigger,Trigger1M)),NA())</f>
        <v>2.1042562271684773E-2</v>
      </c>
      <c r="O1061" s="44">
        <f>IFERROR(_xll.qlIndexFixing(ONIndex3M,I1061,TRUE,_xll.ohTrigger(RecalcTrigger,Trigger3M)),NA())</f>
        <v>2.1833492992122672E-2</v>
      </c>
      <c r="P1061" s="44">
        <f>IFERROR(_xll.qlIndexFixing(ONIndex6M,I1061,TRUE,_xll.ohTrigger(RecalcTrigger,Trigger6M)),NA())</f>
        <v>2.2129960785077785E-2</v>
      </c>
      <c r="Q1061" s="183">
        <f>IFERROR(_xll.qlIndexFixing(ONIndex1Y,I1061,TRUE,_xll.ohTrigger(RecalcTrigger,Trigger1Y)),NA())</f>
        <v>2.2413671491845477E-2</v>
      </c>
    </row>
    <row r="1062" spans="2:17" x14ac:dyDescent="0.2">
      <c r="B1062" s="39" t="s">
        <v>42</v>
      </c>
      <c r="D1062" s="42">
        <f>_xll.qlCalendarAdvance(Calendar,$D1061,B1062,"f",FALSE)</f>
        <v>46889</v>
      </c>
      <c r="E1062" s="177">
        <f>_xll.qlInterestRateIndexValueDate(IndexON,D1062)</f>
        <v>46889</v>
      </c>
      <c r="F1062" s="193">
        <f>IFERROR(_xll.qlIndexFixing(IndexON,D1062,TRUE,_xll.ohTrigger(RecalcTrigger,TriggerON)),NA())</f>
        <v>2.0731177846640136E-2</v>
      </c>
      <c r="H1062" s="42">
        <f>_xll.qlCalendarAdvance(Calendar,$H1061,B1062,"f",FALSE)</f>
        <v>46889</v>
      </c>
      <c r="I1062" s="177">
        <f>_xll.qlInterestRateIndexValueDate(Index1M,$H1062)</f>
        <v>46891</v>
      </c>
      <c r="J1062" s="182">
        <f>IFERROR(_xll.qlIndexFixing(Index1M,$H1062,TRUE,_xll.ohTrigger(RecalcTrigger,Trigger1M)),NA())</f>
        <v>2.1081401092589158E-2</v>
      </c>
      <c r="K1062" s="44">
        <f>IFERROR(_xll.qlIndexFixing(Index3M,H1062,TRUE,_xll.ohTrigger(RecalcTrigger,Trigger3M)),NA())</f>
        <v>2.1937004240467583E-2</v>
      </c>
      <c r="L1062" s="44">
        <f>IFERROR(_xll.qlIndexFixing(Index6M,$H1062,TRUE,_xll.ohTrigger(RecalcTrigger,Trigger6M)),NA())</f>
        <v>2.2318811724204576E-2</v>
      </c>
      <c r="M1062" s="183">
        <f>IFERROR(_xll.qlIndexFixing(Index1Y,$H1062,TRUE,_xll.ohTrigger(RecalcTrigger,Trigger1Y)),NA())</f>
        <v>2.2760572784671824E-2</v>
      </c>
      <c r="N1062" s="182">
        <f>IFERROR(_xll.qlIndexFixing(ONIndex1M,I1062,TRUE,_xll.ohTrigger(RecalcTrigger,Trigger1M)),NA())</f>
        <v>2.1050139249849664E-2</v>
      </c>
      <c r="O1062" s="44">
        <f>IFERROR(_xll.qlIndexFixing(ONIndex3M,I1062,TRUE,_xll.ohTrigger(RecalcTrigger,Trigger3M)),NA())</f>
        <v>2.1840108529360691E-2</v>
      </c>
      <c r="P1062" s="44">
        <f>IFERROR(_xll.qlIndexFixing(ONIndex6M,I1062,TRUE,_xll.ohTrigger(RecalcTrigger,Trigger6M)),NA())</f>
        <v>2.2135337084483453E-2</v>
      </c>
      <c r="Q1062" s="183">
        <f>IFERROR(_xll.qlIndexFixing(ONIndex1Y,I1062,TRUE,_xll.ohTrigger(RecalcTrigger,Trigger1Y)),NA())</f>
        <v>2.241866117435265E-2</v>
      </c>
    </row>
    <row r="1063" spans="2:17" x14ac:dyDescent="0.2">
      <c r="B1063" s="39" t="s">
        <v>42</v>
      </c>
      <c r="D1063" s="42">
        <f>_xll.qlCalendarAdvance(Calendar,$D1062,B1063,"f",FALSE)</f>
        <v>46896</v>
      </c>
      <c r="E1063" s="177">
        <f>_xll.qlInterestRateIndexValueDate(IndexON,D1063)</f>
        <v>46896</v>
      </c>
      <c r="F1063" s="193">
        <f>IFERROR(_xll.qlIndexFixing(IndexON,D1063,TRUE,_xll.ohTrigger(RecalcTrigger,TriggerON)),NA())</f>
        <v>2.0746813407646059E-2</v>
      </c>
      <c r="H1063" s="42">
        <f>_xll.qlCalendarAdvance(Calendar,$H1062,B1063,"f",FALSE)</f>
        <v>46896</v>
      </c>
      <c r="I1063" s="177">
        <f>_xll.qlInterestRateIndexValueDate(Index1M,$H1063)</f>
        <v>46898</v>
      </c>
      <c r="J1063" s="182">
        <f>IFERROR(_xll.qlIndexFixing(Index1M,$H1063,TRUE,_xll.ohTrigger(RecalcTrigger,Trigger1M)),NA())</f>
        <v>2.1088732978977176E-2</v>
      </c>
      <c r="K1063" s="44">
        <f>IFERROR(_xll.qlIndexFixing(Index3M,H1063,TRUE,_xll.ohTrigger(RecalcTrigger,Trigger3M)),NA())</f>
        <v>2.1942923356924559E-2</v>
      </c>
      <c r="L1063" s="44">
        <f>IFERROR(_xll.qlIndexFixing(Index6M,$H1063,TRUE,_xll.ohTrigger(RecalcTrigger,Trigger6M)),NA())</f>
        <v>2.2322879795203351E-2</v>
      </c>
      <c r="M1063" s="183">
        <f>IFERROR(_xll.qlIndexFixing(Index1Y,$H1063,TRUE,_xll.ohTrigger(RecalcTrigger,Trigger1Y)),NA())</f>
        <v>2.2763107593311193E-2</v>
      </c>
      <c r="N1063" s="182">
        <f>IFERROR(_xll.qlIndexFixing(ONIndex1M,I1063,TRUE,_xll.ohTrigger(RecalcTrigger,Trigger1M)),NA())</f>
        <v>2.1057618282922519E-2</v>
      </c>
      <c r="O1063" s="44">
        <f>IFERROR(_xll.qlIndexFixing(ONIndex3M,I1063,TRUE,_xll.ohTrigger(RecalcTrigger,Trigger3M)),NA())</f>
        <v>2.1846618398804196E-2</v>
      </c>
      <c r="P1063" s="44">
        <f>IFERROR(_xll.qlIndexFixing(ONIndex6M,I1063,TRUE,_xll.ohTrigger(RecalcTrigger,Trigger6M)),NA())</f>
        <v>2.2140613060219749E-2</v>
      </c>
      <c r="Q1063" s="183">
        <f>IFERROR(_xll.qlIndexFixing(ONIndex1Y,I1063,TRUE,_xll.ohTrigger(RecalcTrigger,Trigger1Y)),NA())</f>
        <v>2.2423554053014882E-2</v>
      </c>
    </row>
    <row r="1064" spans="2:17" x14ac:dyDescent="0.2">
      <c r="B1064" s="39" t="s">
        <v>42</v>
      </c>
      <c r="D1064" s="42">
        <f>_xll.qlCalendarAdvance(Calendar,$D1063,B1064,"f",FALSE)</f>
        <v>46903</v>
      </c>
      <c r="E1064" s="177">
        <f>_xll.qlInterestRateIndexValueDate(IndexON,D1064)</f>
        <v>46903</v>
      </c>
      <c r="F1064" s="193">
        <f>IFERROR(_xll.qlIndexFixing(IndexON,D1064,TRUE,_xll.ohTrigger(RecalcTrigger,TriggerON)),NA())</f>
        <v>2.0762307179991168E-2</v>
      </c>
      <c r="H1064" s="42">
        <f>_xll.qlCalendarAdvance(Calendar,$H1063,B1064,"f",FALSE)</f>
        <v>46903</v>
      </c>
      <c r="I1064" s="177">
        <f>_xll.qlInterestRateIndexValueDate(Index1M,$H1064)</f>
        <v>46905</v>
      </c>
      <c r="J1064" s="182">
        <f>IFERROR(_xll.qlIndexFixing(Index1M,$H1064,TRUE,_xll.ohTrigger(RecalcTrigger,Trigger1M)),NA())</f>
        <v>2.1095967160963125E-2</v>
      </c>
      <c r="K1064" s="44">
        <f>IFERROR(_xll.qlIndexFixing(Index3M,H1064,TRUE,_xll.ohTrigger(RecalcTrigger,Trigger3M)),NA())</f>
        <v>2.1948736997035614E-2</v>
      </c>
      <c r="L1064" s="44">
        <f>IFERROR(_xll.qlIndexFixing(Index6M,$H1064,TRUE,_xll.ohTrigger(RecalcTrigger,Trigger6M)),NA())</f>
        <v>2.2324031139455181E-2</v>
      </c>
      <c r="M1064" s="183">
        <f>IFERROR(_xll.qlIndexFixing(Index1Y,$H1064,TRUE,_xll.ohTrigger(RecalcTrigger,Trigger1Y)),NA())</f>
        <v>2.2765546173758245E-2</v>
      </c>
      <c r="N1064" s="182">
        <f>IFERROR(_xll.qlIndexFixing(ONIndex1M,I1064,TRUE,_xll.ohTrigger(RecalcTrigger,Trigger1M)),NA())</f>
        <v>2.1064999527258266E-2</v>
      </c>
      <c r="O1064" s="44">
        <f>IFERROR(_xll.qlIndexFixing(ONIndex3M,I1064,TRUE,_xll.ohTrigger(RecalcTrigger,Trigger3M)),NA())</f>
        <v>2.1853022711004755E-2</v>
      </c>
      <c r="P1064" s="44">
        <f>IFERROR(_xll.qlIndexFixing(ONIndex6M,I1064,TRUE,_xll.ohTrigger(RecalcTrigger,Trigger6M)),NA())</f>
        <v>2.2145788836187563E-2</v>
      </c>
      <c r="Q1064" s="183">
        <f>IFERROR(_xll.qlIndexFixing(ONIndex1Y,I1064,TRUE,_xll.ohTrigger(RecalcTrigger,Trigger1Y)),NA())</f>
        <v>2.2428350231189498E-2</v>
      </c>
    </row>
    <row r="1065" spans="2:17" x14ac:dyDescent="0.2">
      <c r="B1065" s="39" t="s">
        <v>42</v>
      </c>
      <c r="D1065" s="42">
        <f>_xll.qlCalendarAdvance(Calendar,$D1064,B1065,"f",FALSE)</f>
        <v>46910</v>
      </c>
      <c r="E1065" s="177">
        <f>_xll.qlInterestRateIndexValueDate(IndexON,D1065)</f>
        <v>46910</v>
      </c>
      <c r="F1065" s="193">
        <f>IFERROR(_xll.qlIndexFixing(IndexON,D1065,TRUE,_xll.ohTrigger(RecalcTrigger,TriggerON)),NA())</f>
        <v>2.0777658791812925E-2</v>
      </c>
      <c r="H1065" s="42">
        <f>_xll.qlCalendarAdvance(Calendar,$H1064,B1065,"f",FALSE)</f>
        <v>46910</v>
      </c>
      <c r="I1065" s="177">
        <f>_xll.qlInterestRateIndexValueDate(Index1M,$H1065)</f>
        <v>46912</v>
      </c>
      <c r="J1065" s="182">
        <f>IFERROR(_xll.qlIndexFixing(Index1M,$H1065,TRUE,_xll.ohTrigger(RecalcTrigger,Trigger1M)),NA())</f>
        <v>2.1103103795034328E-2</v>
      </c>
      <c r="K1065" s="44">
        <f>IFERROR(_xll.qlIndexFixing(Index3M,H1065,TRUE,_xll.ohTrigger(RecalcTrigger,Trigger3M)),NA())</f>
        <v>2.1954445271296714E-2</v>
      </c>
      <c r="L1065" s="44">
        <f>IFERROR(_xll.qlIndexFixing(Index6M,$H1065,TRUE,_xll.ohTrigger(RecalcTrigger,Trigger6M)),NA())</f>
        <v>2.2327920326246378E-2</v>
      </c>
      <c r="M1065" s="183">
        <f>IFERROR(_xll.qlIndexFixing(Index1Y,$H1065,TRUE,_xll.ohTrigger(RecalcTrigger,Trigger1Y)),NA())</f>
        <v>2.2767888631170723E-2</v>
      </c>
      <c r="N1065" s="182">
        <f>IFERROR(_xll.qlIndexFixing(ONIndex1M,I1065,TRUE,_xll.ohTrigger(RecalcTrigger,Trigger1M)),NA())</f>
        <v>2.1072283139131898E-2</v>
      </c>
      <c r="O1065" s="44">
        <f>IFERROR(_xll.qlIndexFixing(ONIndex3M,I1065,TRUE,_xll.ohTrigger(RecalcTrigger,Trigger3M)),NA())</f>
        <v>2.1859321576034318E-2</v>
      </c>
      <c r="P1065" s="44">
        <f>IFERROR(_xll.qlIndexFixing(ONIndex6M,I1065,TRUE,_xll.ohTrigger(RecalcTrigger,Trigger6M)),NA())</f>
        <v>2.2150864536447656E-2</v>
      </c>
      <c r="Q1065" s="183">
        <f>IFERROR(_xll.qlIndexFixing(ONIndex1Y,I1065,TRUE,_xll.ohTrigger(RecalcTrigger,Trigger1Y)),NA())</f>
        <v>2.2433049812473627E-2</v>
      </c>
    </row>
    <row r="1066" spans="2:17" x14ac:dyDescent="0.2">
      <c r="B1066" s="39" t="s">
        <v>42</v>
      </c>
      <c r="D1066" s="42">
        <f>_xll.qlCalendarAdvance(Calendar,$D1065,B1066,"f",FALSE)</f>
        <v>46917</v>
      </c>
      <c r="E1066" s="177">
        <f>_xll.qlInterestRateIndexValueDate(IndexON,D1066)</f>
        <v>46917</v>
      </c>
      <c r="F1066" s="193">
        <f>IFERROR(_xll.qlIndexFixing(IndexON,D1066,TRUE,_xll.ohTrigger(RecalcTrigger,TriggerON)),NA())</f>
        <v>2.0792867871088916E-2</v>
      </c>
      <c r="H1066" s="42">
        <f>_xll.qlCalendarAdvance(Calendar,$H1065,B1066,"f",FALSE)</f>
        <v>46917</v>
      </c>
      <c r="I1066" s="177">
        <f>_xll.qlInterestRateIndexValueDate(Index1M,$H1066)</f>
        <v>46919</v>
      </c>
      <c r="J1066" s="182">
        <f>IFERROR(_xll.qlIndexFixing(Index1M,$H1066,TRUE,_xll.ohTrigger(RecalcTrigger,Trigger1M)),NA())</f>
        <v>2.1110143037668117E-2</v>
      </c>
      <c r="K1066" s="44">
        <f>IFERROR(_xll.qlIndexFixing(Index3M,H1066,TRUE,_xll.ohTrigger(RecalcTrigger,Trigger3M)),NA())</f>
        <v>2.1960048290214244E-2</v>
      </c>
      <c r="L1066" s="44">
        <f>IFERROR(_xll.qlIndexFixing(Index6M,$H1066,TRUE,_xll.ohTrigger(RecalcTrigger,Trigger6M)),NA())</f>
        <v>2.233170999901651E-2</v>
      </c>
      <c r="M1066" s="183">
        <f>IFERROR(_xll.qlIndexFixing(Index1Y,$H1066,TRUE,_xll.ohTrigger(RecalcTrigger,Trigger1Y)),NA())</f>
        <v>2.2770135070735942E-2</v>
      </c>
      <c r="N1066" s="182">
        <f>IFERROR(_xll.qlIndexFixing(ONIndex1M,I1066,TRUE,_xll.ohTrigger(RecalcTrigger,Trigger1M)),NA())</f>
        <v>2.107946927497828E-2</v>
      </c>
      <c r="O1066" s="44">
        <f>IFERROR(_xll.qlIndexFixing(ONIndex3M,I1066,TRUE,_xll.ohTrigger(RecalcTrigger,Trigger3M)),NA())</f>
        <v>2.1865515104604327E-2</v>
      </c>
      <c r="P1066" s="44">
        <f>IFERROR(_xll.qlIndexFixing(ONIndex6M,I1066,TRUE,_xll.ohTrigger(RecalcTrigger,Trigger6M)),NA())</f>
        <v>2.2155840284900918E-2</v>
      </c>
      <c r="Q1066" s="183">
        <f>IFERROR(_xll.qlIndexFixing(ONIndex1Y,I1066,TRUE,_xll.ohTrigger(RecalcTrigger,Trigger1Y)),NA())</f>
        <v>2.2437652900304528E-2</v>
      </c>
    </row>
    <row r="1067" spans="2:17" x14ac:dyDescent="0.2">
      <c r="B1067" s="39" t="s">
        <v>42</v>
      </c>
      <c r="D1067" s="42">
        <f>_xll.qlCalendarAdvance(Calendar,$D1066,B1067,"f",FALSE)</f>
        <v>46924</v>
      </c>
      <c r="E1067" s="177">
        <f>_xll.qlInterestRateIndexValueDate(IndexON,D1067)</f>
        <v>46924</v>
      </c>
      <c r="F1067" s="193">
        <f>IFERROR(_xll.qlIndexFixing(IndexON,D1067,TRUE,_xll.ohTrigger(RecalcTrigger,TriggerON)),NA())</f>
        <v>2.080793404555692E-2</v>
      </c>
      <c r="H1067" s="42">
        <f>_xll.qlCalendarAdvance(Calendar,$H1066,B1067,"f",FALSE)</f>
        <v>46924</v>
      </c>
      <c r="I1067" s="177">
        <f>_xll.qlInterestRateIndexValueDate(Index1M,$H1067)</f>
        <v>46926</v>
      </c>
      <c r="J1067" s="182">
        <f>IFERROR(_xll.qlIndexFixing(Index1M,$H1067,TRUE,_xll.ohTrigger(RecalcTrigger,Trigger1M)),NA())</f>
        <v>2.1117085045359307E-2</v>
      </c>
      <c r="K1067" s="44">
        <f>IFERROR(_xll.qlIndexFixing(Index3M,H1067,TRUE,_xll.ohTrigger(RecalcTrigger,Trigger3M)),NA())</f>
        <v>2.1965546164306751E-2</v>
      </c>
      <c r="L1067" s="44">
        <f>IFERROR(_xll.qlIndexFixing(Index6M,$H1067,TRUE,_xll.ohTrigger(RecalcTrigger,Trigger6M)),NA())</f>
        <v>2.2335400282603852E-2</v>
      </c>
      <c r="M1067" s="183">
        <f>IFERROR(_xll.qlIndexFixing(Index1Y,$H1067,TRUE,_xll.ohTrigger(RecalcTrigger,Trigger1Y)),NA())</f>
        <v>2.277228559766924E-2</v>
      </c>
      <c r="N1067" s="182">
        <f>IFERROR(_xll.qlIndexFixing(ONIndex1M,I1067,TRUE,_xll.ohTrigger(RecalcTrigger,Trigger1M)),NA())</f>
        <v>2.1086558091312213E-2</v>
      </c>
      <c r="O1067" s="44">
        <f>IFERROR(_xll.qlIndexFixing(ONIndex3M,I1067,TRUE,_xll.ohTrigger(RecalcTrigger,Trigger3M)),NA())</f>
        <v>2.1871603406706797E-2</v>
      </c>
      <c r="P1067" s="44">
        <f>IFERROR(_xll.qlIndexFixing(ONIndex6M,I1067,TRUE,_xll.ohTrigger(RecalcTrigger,Trigger6M)),NA())</f>
        <v>2.2160716205688047E-2</v>
      </c>
      <c r="Q1067" s="183">
        <f>IFERROR(_xll.qlIndexFixing(ONIndex1Y,I1067,TRUE,_xll.ohTrigger(RecalcTrigger,Trigger1Y)),NA())</f>
        <v>2.2442159598199396E-2</v>
      </c>
    </row>
    <row r="1068" spans="2:17" x14ac:dyDescent="0.2">
      <c r="B1068" s="39" t="s">
        <v>42</v>
      </c>
      <c r="D1068" s="42">
        <f>_xll.qlCalendarAdvance(Calendar,$D1067,B1068,"f",FALSE)</f>
        <v>46931</v>
      </c>
      <c r="E1068" s="177">
        <f>_xll.qlInterestRateIndexValueDate(IndexON,D1068)</f>
        <v>46931</v>
      </c>
      <c r="F1068" s="193">
        <f>IFERROR(_xll.qlIndexFixing(IndexON,D1068,TRUE,_xll.ohTrigger(RecalcTrigger,TriggerON)),NA())</f>
        <v>2.0822856943354395E-2</v>
      </c>
      <c r="H1068" s="42">
        <f>_xll.qlCalendarAdvance(Calendar,$H1067,B1068,"f",FALSE)</f>
        <v>46931</v>
      </c>
      <c r="I1068" s="177">
        <f>_xll.qlInterestRateIndexValueDate(Index1M,$H1068)</f>
        <v>46933</v>
      </c>
      <c r="J1068" s="182">
        <f>IFERROR(_xll.qlIndexFixing(Index1M,$H1068,TRUE,_xll.ohTrigger(RecalcTrigger,Trigger1M)),NA())</f>
        <v>2.1123929974595224E-2</v>
      </c>
      <c r="K1068" s="44">
        <f>IFERROR(_xll.qlIndexFixing(Index3M,H1068,TRUE,_xll.ohTrigger(RecalcTrigger,Trigger3M)),NA())</f>
        <v>2.1970939004097134E-2</v>
      </c>
      <c r="L1068" s="44">
        <f>IFERROR(_xll.qlIndexFixing(Index6M,$H1068,TRUE,_xll.ohTrigger(RecalcTrigger,Trigger6M)),NA())</f>
        <v>2.233899130186329E-2</v>
      </c>
      <c r="M1068" s="183">
        <f>IFERROR(_xll.qlIndexFixing(Index1Y,$H1068,TRUE,_xll.ohTrigger(RecalcTrigger,Trigger1Y)),NA())</f>
        <v>2.2774340317214214E-2</v>
      </c>
      <c r="N1068" s="182">
        <f>IFERROR(_xll.qlIndexFixing(ONIndex1M,I1068,TRUE,_xll.ohTrigger(RecalcTrigger,Trigger1M)),NA())</f>
        <v>2.1093549744408691E-2</v>
      </c>
      <c r="O1068" s="44">
        <f>IFERROR(_xll.qlIndexFixing(ONIndex3M,I1068,TRUE,_xll.ohTrigger(RecalcTrigger,Trigger3M)),NA())</f>
        <v>2.1877586592893294E-2</v>
      </c>
      <c r="P1068" s="44">
        <f>IFERROR(_xll.qlIndexFixing(ONIndex6M,I1068,TRUE,_xll.ohTrigger(RecalcTrigger,Trigger6M)),NA())</f>
        <v>2.2165492422629995E-2</v>
      </c>
      <c r="Q1068" s="183">
        <f>IFERROR(_xll.qlIndexFixing(ONIndex1Y,I1068,TRUE,_xll.ohTrigger(RecalcTrigger,Trigger1Y)),NA())</f>
        <v>2.2446570009515554E-2</v>
      </c>
    </row>
    <row r="1069" spans="2:17" x14ac:dyDescent="0.2">
      <c r="B1069" s="39" t="s">
        <v>42</v>
      </c>
      <c r="D1069" s="42">
        <f>_xll.qlCalendarAdvance(Calendar,$D1068,B1069,"f",FALSE)</f>
        <v>46938</v>
      </c>
      <c r="E1069" s="177">
        <f>_xll.qlInterestRateIndexValueDate(IndexON,D1069)</f>
        <v>46938</v>
      </c>
      <c r="F1069" s="193">
        <f>IFERROR(_xll.qlIndexFixing(IndexON,D1069,TRUE,_xll.ohTrigger(RecalcTrigger,TriggerON)),NA())</f>
        <v>2.083763619245893E-2</v>
      </c>
      <c r="H1069" s="42">
        <f>_xll.qlCalendarAdvance(Calendar,$H1068,B1069,"f",FALSE)</f>
        <v>46938</v>
      </c>
      <c r="I1069" s="177">
        <f>_xll.qlInterestRateIndexValueDate(Index1M,$H1069)</f>
        <v>46940</v>
      </c>
      <c r="J1069" s="182">
        <f>IFERROR(_xll.qlIndexFixing(Index1M,$H1069,TRUE,_xll.ohTrigger(RecalcTrigger,Trigger1M)),NA())</f>
        <v>2.113067798187318E-2</v>
      </c>
      <c r="K1069" s="44">
        <f>IFERROR(_xll.qlIndexFixing(Index3M,H1069,TRUE,_xll.ohTrigger(RecalcTrigger,Trigger3M)),NA())</f>
        <v>2.1976226920119579E-2</v>
      </c>
      <c r="L1069" s="44">
        <f>IFERROR(_xll.qlIndexFixing(Index6M,$H1069,TRUE,_xll.ohTrigger(RecalcTrigger,Trigger6M)),NA())</f>
        <v>2.2345197731008154E-2</v>
      </c>
      <c r="M1069" s="183">
        <f>IFERROR(_xll.qlIndexFixing(Index1Y,$H1069,TRUE,_xll.ohTrigger(RecalcTrigger,Trigger1Y)),NA())</f>
        <v>2.2776299334642054E-2</v>
      </c>
      <c r="N1069" s="182">
        <f>IFERROR(_xll.qlIndexFixing(ONIndex1M,I1069,TRUE,_xll.ohTrigger(RecalcTrigger,Trigger1M)),NA())</f>
        <v>2.1100444390542705E-2</v>
      </c>
      <c r="O1069" s="44">
        <f>IFERROR(_xll.qlIndexFixing(ONIndex3M,I1069,TRUE,_xll.ohTrigger(RecalcTrigger,Trigger3M)),NA())</f>
        <v>2.1883464773555517E-2</v>
      </c>
      <c r="P1069" s="44">
        <f>IFERROR(_xll.qlIndexFixing(ONIndex6M,I1069,TRUE,_xll.ohTrigger(RecalcTrigger,Trigger6M)),NA())</f>
        <v>2.2170169059867462E-2</v>
      </c>
      <c r="Q1069" s="183">
        <f>IFERROR(_xll.qlIndexFixing(ONIndex1Y,I1069,TRUE,_xll.ohTrigger(RecalcTrigger,Trigger1Y)),NA())</f>
        <v>2.2450884237770197E-2</v>
      </c>
    </row>
    <row r="1070" spans="2:17" x14ac:dyDescent="0.2">
      <c r="B1070" s="39" t="s">
        <v>42</v>
      </c>
      <c r="D1070" s="42">
        <f>_xll.qlCalendarAdvance(Calendar,$D1069,B1070,"f",FALSE)</f>
        <v>46945</v>
      </c>
      <c r="E1070" s="177">
        <f>_xll.qlInterestRateIndexValueDate(IndexON,D1070)</f>
        <v>46945</v>
      </c>
      <c r="F1070" s="193">
        <f>IFERROR(_xll.qlIndexFixing(IndexON,D1070,TRUE,_xll.ohTrigger(RecalcTrigger,TriggerON)),NA())</f>
        <v>2.0852271420848112E-2</v>
      </c>
      <c r="H1070" s="42">
        <f>_xll.qlCalendarAdvance(Calendar,$H1069,B1070,"f",FALSE)</f>
        <v>46945</v>
      </c>
      <c r="I1070" s="177">
        <f>_xll.qlInterestRateIndexValueDate(Index1M,$H1070)</f>
        <v>46947</v>
      </c>
      <c r="J1070" s="182">
        <f>IFERROR(_xll.qlIndexFixing(Index1M,$H1070,TRUE,_xll.ohTrigger(RecalcTrigger,Trigger1M)),NA())</f>
        <v>2.1137329223685497E-2</v>
      </c>
      <c r="K1070" s="44">
        <f>IFERROR(_xll.qlIndexFixing(Index3M,H1070,TRUE,_xll.ohTrigger(RecalcTrigger,Trigger3M)),NA())</f>
        <v>2.1981410022916974E-2</v>
      </c>
      <c r="L1070" s="44">
        <f>IFERROR(_xll.qlIndexFixing(Index6M,$H1070,TRUE,_xll.ohTrigger(RecalcTrigger,Trigger6M)),NA())</f>
        <v>2.2348570137336543E-2</v>
      </c>
      <c r="M1070" s="183">
        <f>IFERROR(_xll.qlIndexFixing(Index1Y,$H1070,TRUE,_xll.ohTrigger(RecalcTrigger,Trigger1Y)),NA())</f>
        <v>2.277816275525351E-2</v>
      </c>
      <c r="N1070" s="182">
        <f>IFERROR(_xll.qlIndexFixing(ONIndex1M,I1070,TRUE,_xll.ohTrigger(RecalcTrigger,Trigger1M)),NA())</f>
        <v>2.1107242186229058E-2</v>
      </c>
      <c r="O1070" s="44">
        <f>IFERROR(_xll.qlIndexFixing(ONIndex3M,I1070,TRUE,_xll.ohTrigger(RecalcTrigger,Trigger3M)),NA())</f>
        <v>2.1889238058845351E-2</v>
      </c>
      <c r="P1070" s="44">
        <f>IFERROR(_xll.qlIndexFixing(ONIndex6M,I1070,TRUE,_xll.ohTrigger(RecalcTrigger,Trigger6M)),NA())</f>
        <v>2.2174746241461207E-2</v>
      </c>
      <c r="Q1070" s="183">
        <f>IFERROR(_xll.qlIndexFixing(ONIndex1Y,I1070,TRUE,_xll.ohTrigger(RecalcTrigger,Trigger1Y)),NA())</f>
        <v>2.2455102386480519E-2</v>
      </c>
    </row>
    <row r="1071" spans="2:17" x14ac:dyDescent="0.2">
      <c r="B1071" s="39" t="s">
        <v>42</v>
      </c>
      <c r="D1071" s="42">
        <f>_xll.qlCalendarAdvance(Calendar,$D1070,B1071,"f",FALSE)</f>
        <v>46952</v>
      </c>
      <c r="E1071" s="177">
        <f>_xll.qlInterestRateIndexValueDate(IndexON,D1071)</f>
        <v>46952</v>
      </c>
      <c r="F1071" s="193">
        <f>IFERROR(_xll.qlIndexFixing(IndexON,D1071,TRUE,_xll.ohTrigger(RecalcTrigger,TriggerON)),NA())</f>
        <v>2.0866762256339655E-2</v>
      </c>
      <c r="H1071" s="42">
        <f>_xll.qlCalendarAdvance(Calendar,$H1070,B1071,"f",FALSE)</f>
        <v>46952</v>
      </c>
      <c r="I1071" s="177">
        <f>_xll.qlInterestRateIndexValueDate(Index1M,$H1071)</f>
        <v>46954</v>
      </c>
      <c r="J1071" s="182">
        <f>IFERROR(_xll.qlIndexFixing(Index1M,$H1071,TRUE,_xll.ohTrigger(RecalcTrigger,Trigger1M)),NA())</f>
        <v>2.1143883856534484E-2</v>
      </c>
      <c r="K1071" s="44">
        <f>IFERROR(_xll.qlIndexFixing(Index3M,H1071,TRUE,_xll.ohTrigger(RecalcTrigger,Trigger3M)),NA())</f>
        <v>2.1986488423040875E-2</v>
      </c>
      <c r="L1071" s="44">
        <f>IFERROR(_xll.qlIndexFixing(Index6M,$H1071,TRUE,_xll.ohTrigger(RecalcTrigger,Trigger6M)),NA())</f>
        <v>2.2351843662548304E-2</v>
      </c>
      <c r="M1071" s="183">
        <f>IFERROR(_xll.qlIndexFixing(Index1Y,$H1071,TRUE,_xll.ohTrigger(RecalcTrigger,Trigger1Y)),NA())</f>
        <v>2.2779930684375622E-2</v>
      </c>
      <c r="N1071" s="182">
        <f>IFERROR(_xll.qlIndexFixing(ONIndex1M,I1071,TRUE,_xll.ohTrigger(RecalcTrigger,Trigger1M)),NA())</f>
        <v>2.1113943287902615E-2</v>
      </c>
      <c r="O1071" s="44">
        <f>IFERROR(_xll.qlIndexFixing(ONIndex3M,I1071,TRUE,_xll.ohTrigger(RecalcTrigger,Trigger3M)),NA())</f>
        <v>2.1894906559314364E-2</v>
      </c>
      <c r="P1071" s="44">
        <f>IFERROR(_xll.qlIndexFixing(ONIndex6M,I1071,TRUE,_xll.ohTrigger(RecalcTrigger,Trigger6M)),NA())</f>
        <v>2.217922409115225E-2</v>
      </c>
      <c r="Q1071" s="183">
        <f>IFERROR(_xll.qlIndexFixing(ONIndex1Y,I1071,TRUE,_xll.ohTrigger(RecalcTrigger,Trigger1Y)),NA())</f>
        <v>2.2459224559003843E-2</v>
      </c>
    </row>
    <row r="1072" spans="2:17" x14ac:dyDescent="0.2">
      <c r="B1072" s="39" t="s">
        <v>42</v>
      </c>
      <c r="D1072" s="42">
        <f>_xll.qlCalendarAdvance(Calendar,$D1071,B1072,"f",FALSE)</f>
        <v>46959</v>
      </c>
      <c r="E1072" s="177">
        <f>_xll.qlInterestRateIndexValueDate(IndexON,D1072)</f>
        <v>46959</v>
      </c>
      <c r="F1072" s="193">
        <f>IFERROR(_xll.qlIndexFixing(IndexON,D1072,TRUE,_xll.ohTrigger(RecalcTrigger,TriggerON)),NA())</f>
        <v>2.0881108326991082E-2</v>
      </c>
      <c r="H1072" s="42">
        <f>_xll.qlCalendarAdvance(Calendar,$H1071,B1072,"f",FALSE)</f>
        <v>46959</v>
      </c>
      <c r="I1072" s="177">
        <f>_xll.qlInterestRateIndexValueDate(Index1M,$H1072)</f>
        <v>46961</v>
      </c>
      <c r="J1072" s="182">
        <f>IFERROR(_xll.qlIndexFixing(Index1M,$H1072,TRUE,_xll.ohTrigger(RecalcTrigger,Trigger1M)),NA())</f>
        <v>2.1150342036924952E-2</v>
      </c>
      <c r="K1072" s="44">
        <f>IFERROR(_xll.qlIndexFixing(Index3M,H1072,TRUE,_xll.ohTrigger(RecalcTrigger,Trigger3M)),NA())</f>
        <v>2.1991462231052417E-2</v>
      </c>
      <c r="L1072" s="44">
        <f>IFERROR(_xll.qlIndexFixing(Index6M,$H1072,TRUE,_xll.ohTrigger(RecalcTrigger,Trigger6M)),NA())</f>
        <v>2.2355018431578767E-2</v>
      </c>
      <c r="M1072" s="183">
        <f>IFERROR(_xll.qlIndexFixing(Index1Y,$H1072,TRUE,_xll.ohTrigger(RecalcTrigger,Trigger1Y)),NA())</f>
        <v>2.2781603227364115E-2</v>
      </c>
      <c r="N1072" s="182">
        <f>IFERROR(_xll.qlIndexFixing(ONIndex1M,I1072,TRUE,_xll.ohTrigger(RecalcTrigger,Trigger1M)),NA())</f>
        <v>2.1120547851758431E-2</v>
      </c>
      <c r="O1072" s="44">
        <f>IFERROR(_xll.qlIndexFixing(ONIndex3M,I1072,TRUE,_xll.ohTrigger(RecalcTrigger,Trigger3M)),NA())</f>
        <v>2.1900470385114446E-2</v>
      </c>
      <c r="P1072" s="44">
        <f>IFERROR(_xll.qlIndexFixing(ONIndex6M,I1072,TRUE,_xll.ohTrigger(RecalcTrigger,Trigger6M)),NA())</f>
        <v>2.2183602733161223E-2</v>
      </c>
      <c r="Q1072" s="183">
        <f>IFERROR(_xll.qlIndexFixing(ONIndex1Y,I1072,TRUE,_xll.ohTrigger(RecalcTrigger,Trigger1Y)),NA())</f>
        <v>2.2463250859017236E-2</v>
      </c>
    </row>
    <row r="1073" spans="2:17" x14ac:dyDescent="0.2">
      <c r="B1073" s="39" t="s">
        <v>42</v>
      </c>
      <c r="D1073" s="42">
        <f>_xll.qlCalendarAdvance(Calendar,$D1072,B1073,"f",FALSE)</f>
        <v>46966</v>
      </c>
      <c r="E1073" s="177">
        <f>_xll.qlInterestRateIndexValueDate(IndexON,D1073)</f>
        <v>46966</v>
      </c>
      <c r="F1073" s="193">
        <f>IFERROR(_xll.qlIndexFixing(IndexON,D1073,TRUE,_xll.ohTrigger(RecalcTrigger,TriggerON)),NA())</f>
        <v>2.0895309260700046E-2</v>
      </c>
      <c r="H1073" s="42">
        <f>_xll.qlCalendarAdvance(Calendar,$H1072,B1073,"f",FALSE)</f>
        <v>46966</v>
      </c>
      <c r="I1073" s="177">
        <f>_xll.qlInterestRateIndexValueDate(Index1M,$H1073)</f>
        <v>46968</v>
      </c>
      <c r="J1073" s="182">
        <f>IFERROR(_xll.qlIndexFixing(Index1M,$H1073,TRUE,_xll.ohTrigger(RecalcTrigger,Trigger1M)),NA())</f>
        <v>2.115670392135921E-2</v>
      </c>
      <c r="K1073" s="44">
        <f>IFERROR(_xll.qlIndexFixing(Index3M,H1073,TRUE,_xll.ohTrigger(RecalcTrigger,Trigger3M)),NA())</f>
        <v>2.1996331557520545E-2</v>
      </c>
      <c r="L1073" s="44">
        <f>IFERROR(_xll.qlIndexFixing(Index6M,$H1073,TRUE,_xll.ohTrigger(RecalcTrigger,Trigger6M)),NA())</f>
        <v>2.2358094569379164E-2</v>
      </c>
      <c r="M1073" s="183">
        <f>IFERROR(_xll.qlIndexFixing(Index1Y,$H1073,TRUE,_xll.ohTrigger(RecalcTrigger,Trigger1Y)),NA())</f>
        <v>2.278318048960274E-2</v>
      </c>
      <c r="N1073" s="182">
        <f>IFERROR(_xll.qlIndexFixing(ONIndex1M,I1073,TRUE,_xll.ohTrigger(RecalcTrigger,Trigger1M)),NA())</f>
        <v>2.1127056034311309E-2</v>
      </c>
      <c r="O1073" s="44">
        <f>IFERROR(_xll.qlIndexFixing(ONIndex3M,I1073,TRUE,_xll.ohTrigger(RecalcTrigger,Trigger3M)),NA())</f>
        <v>2.1905929646717226E-2</v>
      </c>
      <c r="P1073" s="44">
        <f>IFERROR(_xll.qlIndexFixing(ONIndex6M,I1073,TRUE,_xll.ohTrigger(RecalcTrigger,Trigger6M)),NA())</f>
        <v>2.2187882291468952E-2</v>
      </c>
      <c r="Q1073" s="183">
        <f>IFERROR(_xll.qlIndexFixing(ONIndex1Y,I1073,TRUE,_xll.ohTrigger(RecalcTrigger,Trigger1Y)),NA())</f>
        <v>2.2467181389798085E-2</v>
      </c>
    </row>
    <row r="1074" spans="2:17" x14ac:dyDescent="0.2">
      <c r="B1074" s="39" t="s">
        <v>42</v>
      </c>
      <c r="D1074" s="42">
        <f>_xll.qlCalendarAdvance(Calendar,$D1073,B1074,"f",FALSE)</f>
        <v>46973</v>
      </c>
      <c r="E1074" s="177">
        <f>_xll.qlInterestRateIndexValueDate(IndexON,D1074)</f>
        <v>46973</v>
      </c>
      <c r="F1074" s="193">
        <f>IFERROR(_xll.qlIndexFixing(IndexON,D1074,TRUE,_xll.ohTrigger(RecalcTrigger,TriggerON)),NA())</f>
        <v>2.0909364685604004E-2</v>
      </c>
      <c r="H1074" s="42">
        <f>_xll.qlCalendarAdvance(Calendar,$H1073,B1074,"f",FALSE)</f>
        <v>46973</v>
      </c>
      <c r="I1074" s="177">
        <f>_xll.qlInterestRateIndexValueDate(Index1M,$H1074)</f>
        <v>46975</v>
      </c>
      <c r="J1074" s="182">
        <f>IFERROR(_xll.qlIndexFixing(Index1M,$H1074,TRUE,_xll.ohTrigger(RecalcTrigger,Trigger1M)),NA())</f>
        <v>2.1162969666347065E-2</v>
      </c>
      <c r="K1074" s="44">
        <f>IFERROR(_xll.qlIndexFixing(Index3M,H1074,TRUE,_xll.ohTrigger(RecalcTrigger,Trigger3M)),NA())</f>
        <v>2.2001096513024621E-2</v>
      </c>
      <c r="L1074" s="44">
        <f>IFERROR(_xll.qlIndexFixing(Index6M,$H1074,TRUE,_xll.ohTrigger(RecalcTrigger,Trigger6M)),NA())</f>
        <v>2.2361072200915769E-2</v>
      </c>
      <c r="M1074" s="183">
        <f>IFERROR(_xll.qlIndexFixing(Index1Y,$H1074,TRUE,_xll.ohTrigger(RecalcTrigger,Trigger1Y)),NA())</f>
        <v>2.2784662576502631E-2</v>
      </c>
      <c r="N1074" s="182">
        <f>IFERROR(_xll.qlIndexFixing(ONIndex1M,I1074,TRUE,_xll.ohTrigger(RecalcTrigger,Trigger1M)),NA())</f>
        <v>2.1133467991916177E-2</v>
      </c>
      <c r="O1074" s="44">
        <f>IFERROR(_xll.qlIndexFixing(ONIndex3M,I1074,TRUE,_xll.ohTrigger(RecalcTrigger,Trigger3M)),NA())</f>
        <v>2.1911284454354529E-2</v>
      </c>
      <c r="P1074" s="44">
        <f>IFERROR(_xll.qlIndexFixing(ONIndex6M,I1074,TRUE,_xll.ohTrigger(RecalcTrigger,Trigger6M)),NA())</f>
        <v>2.2192062890136199E-2</v>
      </c>
      <c r="Q1074" s="183">
        <f>IFERROR(_xll.qlIndexFixing(ONIndex1Y,I1074,TRUE,_xll.ohTrigger(RecalcTrigger,Trigger1Y)),NA())</f>
        <v>2.2471016254863585E-2</v>
      </c>
    </row>
    <row r="1075" spans="2:17" x14ac:dyDescent="0.2">
      <c r="B1075" s="39" t="s">
        <v>42</v>
      </c>
      <c r="D1075" s="42">
        <f>_xll.qlCalendarAdvance(Calendar,$D1074,B1075,"f",FALSE)</f>
        <v>46980</v>
      </c>
      <c r="E1075" s="177">
        <f>_xll.qlInterestRateIndexValueDate(IndexON,D1075)</f>
        <v>46980</v>
      </c>
      <c r="F1075" s="193">
        <f>IFERROR(_xll.qlIndexFixing(IndexON,D1075,TRUE,_xll.ohTrigger(RecalcTrigger,TriggerON)),NA())</f>
        <v>2.0923274229440736E-2</v>
      </c>
      <c r="H1075" s="42">
        <f>_xll.qlCalendarAdvance(Calendar,$H1074,B1075,"f",FALSE)</f>
        <v>46980</v>
      </c>
      <c r="I1075" s="177">
        <f>_xll.qlInterestRateIndexValueDate(Index1M,$H1075)</f>
        <v>46982</v>
      </c>
      <c r="J1075" s="182">
        <f>IFERROR(_xll.qlIndexFixing(Index1M,$H1075,TRUE,_xll.ohTrigger(RecalcTrigger,Trigger1M)),NA())</f>
        <v>2.116913942839832E-2</v>
      </c>
      <c r="K1075" s="44">
        <f>IFERROR(_xll.qlIndexFixing(Index3M,H1075,TRUE,_xll.ohTrigger(RecalcTrigger,Trigger3M)),NA())</f>
        <v>2.2005757208152718E-2</v>
      </c>
      <c r="L1075" s="44">
        <f>IFERROR(_xll.qlIndexFixing(Index6M,$H1075,TRUE,_xll.ohTrigger(RecalcTrigger,Trigger6M)),NA())</f>
        <v>2.2363951451171191E-2</v>
      </c>
      <c r="M1075" s="183">
        <f>IFERROR(_xll.qlIndexFixing(Index1Y,$H1075,TRUE,_xll.ohTrigger(RecalcTrigger,Trigger1Y)),NA())</f>
        <v>2.2786049593502077E-2</v>
      </c>
      <c r="N1075" s="182">
        <f>IFERROR(_xll.qlIndexFixing(ONIndex1M,I1075,TRUE,_xll.ohTrigger(RecalcTrigger,Trigger1M)),NA())</f>
        <v>2.1139783881007901E-2</v>
      </c>
      <c r="O1075" s="44">
        <f>IFERROR(_xll.qlIndexFixing(ONIndex3M,I1075,TRUE,_xll.ohTrigger(RecalcTrigger,Trigger3M)),NA())</f>
        <v>2.1916534918577923E-2</v>
      </c>
      <c r="P1075" s="44">
        <f>IFERROR(_xll.qlIndexFixing(ONIndex6M,I1075,TRUE,_xll.ohTrigger(RecalcTrigger,Trigger6M)),NA())</f>
        <v>2.2196144652903982E-2</v>
      </c>
      <c r="Q1075" s="183">
        <f>IFERROR(_xll.qlIndexFixing(ONIndex1Y,I1075,TRUE,_xll.ohTrigger(RecalcTrigger,Trigger1Y)),NA())</f>
        <v>2.2474755557650994E-2</v>
      </c>
    </row>
    <row r="1076" spans="2:17" x14ac:dyDescent="0.2">
      <c r="B1076" s="39" t="s">
        <v>42</v>
      </c>
      <c r="D1076" s="42">
        <f>_xll.qlCalendarAdvance(Calendar,$D1075,B1076,"f",FALSE)</f>
        <v>46987</v>
      </c>
      <c r="E1076" s="177">
        <f>_xll.qlInterestRateIndexValueDate(IndexON,D1076)</f>
        <v>46987</v>
      </c>
      <c r="F1076" s="193">
        <f>IFERROR(_xll.qlIndexFixing(IndexON,D1076,TRUE,_xll.ohTrigger(RecalcTrigger,TriggerON)),NA())</f>
        <v>2.0937037520347701E-2</v>
      </c>
      <c r="H1076" s="42">
        <f>_xll.qlCalendarAdvance(Calendar,$H1075,B1076,"f",FALSE)</f>
        <v>46987</v>
      </c>
      <c r="I1076" s="177">
        <f>_xll.qlInterestRateIndexValueDate(Index1M,$H1076)</f>
        <v>46989</v>
      </c>
      <c r="J1076" s="182">
        <f>IFERROR(_xll.qlIndexFixing(Index1M,$H1076,TRUE,_xll.ohTrigger(RecalcTrigger,Trigger1M)),NA())</f>
        <v>2.1175213364030276E-2</v>
      </c>
      <c r="K1076" s="44">
        <f>IFERROR(_xll.qlIndexFixing(Index3M,H1076,TRUE,_xll.ohTrigger(RecalcTrigger,Trigger3M)),NA())</f>
        <v>2.2010313753498101E-2</v>
      </c>
      <c r="L1076" s="44">
        <f>IFERROR(_xll.qlIndexFixing(Index6M,$H1076,TRUE,_xll.ohTrigger(RecalcTrigger,Trigger6M)),NA())</f>
        <v>2.2366732445143932E-2</v>
      </c>
      <c r="M1076" s="183">
        <f>IFERROR(_xll.qlIndexFixing(Index1Y,$H1076,TRUE,_xll.ohTrigger(RecalcTrigger,Trigger1Y)),NA())</f>
        <v>2.2787341646067619E-2</v>
      </c>
      <c r="N1076" s="182">
        <f>IFERROR(_xll.qlIndexFixing(ONIndex1M,I1076,TRUE,_xll.ohTrigger(RecalcTrigger,Trigger1M)),NA())</f>
        <v>2.1146003857861473E-2</v>
      </c>
      <c r="O1076" s="44">
        <f>IFERROR(_xll.qlIndexFixing(ONIndex3M,I1076,TRUE,_xll.ohTrigger(RecalcTrigger,Trigger3M)),NA())</f>
        <v>2.1921681149619232E-2</v>
      </c>
      <c r="P1076" s="44">
        <f>IFERROR(_xll.qlIndexFixing(ONIndex6M,I1076,TRUE,_xll.ohTrigger(RecalcTrigger,Trigger6M)),NA())</f>
        <v>2.2200127704152806E-2</v>
      </c>
      <c r="Q1076" s="183">
        <f>IFERROR(_xll.qlIndexFixing(ONIndex1Y,I1076,TRUE,_xll.ohTrigger(RecalcTrigger,Trigger1Y)),NA())</f>
        <v>2.2478399401757443E-2</v>
      </c>
    </row>
    <row r="1077" spans="2:17" x14ac:dyDescent="0.2">
      <c r="B1077" s="39" t="s">
        <v>42</v>
      </c>
      <c r="D1077" s="42">
        <f>_xll.qlCalendarAdvance(Calendar,$D1076,B1077,"f",FALSE)</f>
        <v>46994</v>
      </c>
      <c r="E1077" s="177">
        <f>_xll.qlInterestRateIndexValueDate(IndexON,D1077)</f>
        <v>46994</v>
      </c>
      <c r="F1077" s="193">
        <f>IFERROR(_xll.qlIndexFixing(IndexON,D1077,TRUE,_xll.ohTrigger(RecalcTrigger,TriggerON)),NA())</f>
        <v>2.0950654186142614E-2</v>
      </c>
      <c r="H1077" s="42">
        <f>_xll.qlCalendarAdvance(Calendar,$H1076,B1077,"f",FALSE)</f>
        <v>46994</v>
      </c>
      <c r="I1077" s="177">
        <f>_xll.qlInterestRateIndexValueDate(Index1M,$H1077)</f>
        <v>46996</v>
      </c>
      <c r="J1077" s="182">
        <f>IFERROR(_xll.qlIndexFixing(Index1M,$H1077,TRUE,_xll.ohTrigger(RecalcTrigger,Trigger1M)),NA())</f>
        <v>2.1178065645993477E-2</v>
      </c>
      <c r="K1077" s="44">
        <f>IFERROR(_xll.qlIndexFixing(Index3M,H1077,TRUE,_xll.ohTrigger(RecalcTrigger,Trigger3M)),NA())</f>
        <v>2.2013796011735278E-2</v>
      </c>
      <c r="L1077" s="44">
        <f>IFERROR(_xll.qlIndexFixing(Index6M,$H1077,TRUE,_xll.ohTrigger(RecalcTrigger,Trigger6M)),NA())</f>
        <v>2.236516037821636E-2</v>
      </c>
      <c r="M1077" s="183">
        <f>IFERROR(_xll.qlIndexFixing(Index1Y,$H1077,TRUE,_xll.ohTrigger(RecalcTrigger,Trigger1Y)),NA())</f>
        <v>2.2788538839692511E-2</v>
      </c>
      <c r="N1077" s="182">
        <f>IFERROR(_xll.qlIndexFixing(ONIndex1M,I1077,TRUE,_xll.ohTrigger(RecalcTrigger,Trigger1M)),NA())</f>
        <v>2.1152128078911758E-2</v>
      </c>
      <c r="O1077" s="44">
        <f>IFERROR(_xll.qlIndexFixing(ONIndex3M,I1077,TRUE,_xll.ohTrigger(RecalcTrigger,Trigger3M)),NA())</f>
        <v>2.1926723257710279E-2</v>
      </c>
      <c r="P1077" s="44">
        <f>IFERROR(_xll.qlIndexFixing(ONIndex6M,I1077,TRUE,_xll.ohTrigger(RecalcTrigger,Trigger6M)),NA())</f>
        <v>2.2204012167543752E-2</v>
      </c>
      <c r="Q1077" s="183">
        <f>IFERROR(_xll.qlIndexFixing(ONIndex1Y,I1077,TRUE,_xll.ohTrigger(RecalcTrigger,Trigger1Y)),NA())</f>
        <v>2.2481947890620191E-2</v>
      </c>
    </row>
    <row r="1078" spans="2:17" x14ac:dyDescent="0.2">
      <c r="B1078" s="39" t="s">
        <v>42</v>
      </c>
      <c r="D1078" s="42">
        <f>_xll.qlCalendarAdvance(Calendar,$D1077,B1078,"f",FALSE)</f>
        <v>47001</v>
      </c>
      <c r="E1078" s="177">
        <f>_xll.qlInterestRateIndexValueDate(IndexON,D1078)</f>
        <v>47001</v>
      </c>
      <c r="F1078" s="193">
        <f>IFERROR(_xll.qlIndexFixing(IndexON,D1078,TRUE,_xll.ohTrigger(RecalcTrigger,TriggerON)),NA())</f>
        <v>2.0964123854962935E-2</v>
      </c>
      <c r="H1078" s="42">
        <f>_xll.qlCalendarAdvance(Calendar,$H1077,B1078,"f",FALSE)</f>
        <v>47001</v>
      </c>
      <c r="I1078" s="177">
        <f>_xll.qlInterestRateIndexValueDate(Index1M,$H1078)</f>
        <v>47003</v>
      </c>
      <c r="J1078" s="182">
        <f>IFERROR(_xll.qlIndexFixing(Index1M,$H1078,TRUE,_xll.ohTrigger(RecalcTrigger,Trigger1M)),NA())</f>
        <v>2.1187074382090498E-2</v>
      </c>
      <c r="K1078" s="44">
        <f>IFERROR(_xll.qlIndexFixing(Index3M,H1078,TRUE,_xll.ohTrigger(RecalcTrigger,Trigger3M)),NA())</f>
        <v>2.2018151726249623E-2</v>
      </c>
      <c r="L1078" s="44">
        <f>IFERROR(_xll.qlIndexFixing(Index6M,$H1078,TRUE,_xll.ohTrigger(RecalcTrigger,Trigger6M)),NA())</f>
        <v>2.2367779217922334E-2</v>
      </c>
      <c r="M1078" s="183">
        <f>IFERROR(_xll.qlIndexFixing(Index1Y,$H1078,TRUE,_xll.ohTrigger(RecalcTrigger,Trigger1Y)),NA())</f>
        <v>2.2789641279897608E-2</v>
      </c>
      <c r="N1078" s="182">
        <f>IFERROR(_xll.qlIndexFixing(ONIndex1M,I1078,TRUE,_xll.ohTrigger(RecalcTrigger,Trigger1M)),NA())</f>
        <v>2.1158156700513686E-2</v>
      </c>
      <c r="O1078" s="44">
        <f>IFERROR(_xll.qlIndexFixing(ONIndex3M,I1078,TRUE,_xll.ohTrigger(RecalcTrigger,Trigger3M)),NA())</f>
        <v>2.1931661353402632E-2</v>
      </c>
      <c r="P1078" s="44">
        <f>IFERROR(_xll.qlIndexFixing(ONIndex6M,I1078,TRUE,_xll.ohTrigger(RecalcTrigger,Trigger6M)),NA())</f>
        <v>2.2207798167297454E-2</v>
      </c>
      <c r="Q1078" s="183">
        <f>IFERROR(_xll.qlIndexFixing(ONIndex1Y,I1078,TRUE,_xll.ohTrigger(RecalcTrigger,Trigger1Y)),NA())</f>
        <v>2.248540112759656E-2</v>
      </c>
    </row>
    <row r="1079" spans="2:17" x14ac:dyDescent="0.2">
      <c r="B1079" s="39" t="s">
        <v>42</v>
      </c>
      <c r="D1079" s="42">
        <f>_xll.qlCalendarAdvance(Calendar,$D1078,B1079,"f",FALSE)</f>
        <v>47008</v>
      </c>
      <c r="E1079" s="177">
        <f>_xll.qlInterestRateIndexValueDate(IndexON,D1079)</f>
        <v>47008</v>
      </c>
      <c r="F1079" s="193">
        <f>IFERROR(_xll.qlIndexFixing(IndexON,D1079,TRUE,_xll.ohTrigger(RecalcTrigger,TriggerON)),NA())</f>
        <v>2.0977446154706314E-2</v>
      </c>
      <c r="H1079" s="42">
        <f>_xll.qlCalendarAdvance(Calendar,$H1078,B1079,"f",FALSE)</f>
        <v>47008</v>
      </c>
      <c r="I1079" s="177">
        <f>_xll.qlInterestRateIndexValueDate(Index1M,$H1079)</f>
        <v>47010</v>
      </c>
      <c r="J1079" s="182">
        <f>IFERROR(_xll.qlIndexFixing(Index1M,$H1079,TRUE,_xll.ohTrigger(RecalcTrigger,Trigger1M)),NA())</f>
        <v>2.119286177756835E-2</v>
      </c>
      <c r="K1079" s="44">
        <f>IFERROR(_xll.qlIndexFixing(Index3M,H1079,TRUE,_xll.ohTrigger(RecalcTrigger,Trigger3M)),NA())</f>
        <v>2.2022403621202669E-2</v>
      </c>
      <c r="L1079" s="44">
        <f>IFERROR(_xll.qlIndexFixing(Index6M,$H1079,TRUE,_xll.ohTrigger(RecalcTrigger,Trigger6M)),NA())</f>
        <v>2.2370300161920417E-2</v>
      </c>
      <c r="M1079" s="183">
        <f>IFERROR(_xll.qlIndexFixing(Index1Y,$H1079,TRUE,_xll.ohTrigger(RecalcTrigger,Trigger1Y)),NA())</f>
        <v>2.27906490722307E-2</v>
      </c>
      <c r="N1079" s="182">
        <f>IFERROR(_xll.qlIndexFixing(ONIndex1M,I1079,TRUE,_xll.ohTrigger(RecalcTrigger,Trigger1M)),NA())</f>
        <v>2.1164089879022185E-2</v>
      </c>
      <c r="O1079" s="44">
        <f>IFERROR(_xll.qlIndexFixing(ONIndex3M,I1079,TRUE,_xll.ohTrigger(RecalcTrigger,Trigger3M)),NA())</f>
        <v>2.1936495546928114E-2</v>
      </c>
      <c r="P1079" s="44">
        <f>IFERROR(_xll.qlIndexFixing(ONIndex6M,I1079,TRUE,_xll.ohTrigger(RecalcTrigger,Trigger6M)),NA())</f>
        <v>2.2211485827234867E-2</v>
      </c>
      <c r="Q1079" s="183">
        <f>IFERROR(_xll.qlIndexFixing(ONIndex1Y,I1079,TRUE,_xll.ohTrigger(RecalcTrigger,Trigger1Y)),NA())</f>
        <v>2.2488759216283682E-2</v>
      </c>
    </row>
    <row r="1080" spans="2:17" x14ac:dyDescent="0.2">
      <c r="B1080" s="39" t="s">
        <v>42</v>
      </c>
      <c r="D1080" s="42">
        <f>_xll.qlCalendarAdvance(Calendar,$D1079,B1080,"f",FALSE)</f>
        <v>47015</v>
      </c>
      <c r="E1080" s="177">
        <f>_xll.qlInterestRateIndexValueDate(IndexON,D1080)</f>
        <v>47015</v>
      </c>
      <c r="F1080" s="193">
        <f>IFERROR(_xll.qlIndexFixing(IndexON,D1080,TRUE,_xll.ohTrigger(RecalcTrigger,TriggerON)),NA())</f>
        <v>2.0990620713270403E-2</v>
      </c>
      <c r="H1080" s="42">
        <f>_xll.qlCalendarAdvance(Calendar,$H1079,B1080,"f",FALSE)</f>
        <v>47015</v>
      </c>
      <c r="I1080" s="177">
        <f>_xll.qlInterestRateIndexValueDate(Index1M,$H1080)</f>
        <v>47017</v>
      </c>
      <c r="J1080" s="182">
        <f>IFERROR(_xll.qlIndexFixing(Index1M,$H1080,TRUE,_xll.ohTrigger(RecalcTrigger,Trigger1M)),NA())</f>
        <v>2.1198553972701095E-2</v>
      </c>
      <c r="K1080" s="44">
        <f>IFERROR(_xll.qlIndexFixing(Index3M,H1080,TRUE,_xll.ohTrigger(RecalcTrigger,Trigger3M)),NA())</f>
        <v>2.2026551807222402E-2</v>
      </c>
      <c r="L1080" s="44">
        <f>IFERROR(_xll.qlIndexFixing(Index6M,$H1080,TRUE,_xll.ohTrigger(RecalcTrigger,Trigger6M)),NA())</f>
        <v>2.2372723335236783E-2</v>
      </c>
      <c r="M1080" s="183">
        <f>IFERROR(_xll.qlIndexFixing(Index1Y,$H1080,TRUE,_xll.ohTrigger(RecalcTrigger,Trigger1Y)),NA())</f>
        <v>2.2791562322267391E-2</v>
      </c>
      <c r="N1080" s="182">
        <f>IFERROR(_xll.qlIndexFixing(ONIndex1M,I1080,TRUE,_xll.ohTrigger(RecalcTrigger,Trigger1M)),NA())</f>
        <v>2.1169927770952057E-2</v>
      </c>
      <c r="O1080" s="44">
        <f>IFERROR(_xll.qlIndexFixing(ONIndex3M,I1080,TRUE,_xll.ohTrigger(RecalcTrigger,Trigger3M)),NA())</f>
        <v>2.1941225948758358E-2</v>
      </c>
      <c r="P1080" s="44">
        <f>IFERROR(_xll.qlIndexFixing(ONIndex6M,I1080,TRUE,_xll.ohTrigger(RecalcTrigger,Trigger6M)),NA())</f>
        <v>2.2215075271576623E-2</v>
      </c>
      <c r="Q1080" s="183">
        <f>IFERROR(_xll.qlIndexFixing(ONIndex1Y,I1080,TRUE,_xll.ohTrigger(RecalcTrigger,Trigger1Y)),NA())</f>
        <v>2.2492022260118816E-2</v>
      </c>
    </row>
    <row r="1081" spans="2:17" x14ac:dyDescent="0.2">
      <c r="B1081" s="39" t="s">
        <v>42</v>
      </c>
      <c r="D1081" s="42">
        <f>_xll.qlCalendarAdvance(Calendar,$D1080,B1081,"f",FALSE)</f>
        <v>47022</v>
      </c>
      <c r="E1081" s="177">
        <f>_xll.qlInterestRateIndexValueDate(IndexON,D1081)</f>
        <v>47022</v>
      </c>
      <c r="F1081" s="193">
        <f>IFERROR(_xll.qlIndexFixing(IndexON,D1081,TRUE,_xll.ohTrigger(RecalcTrigger,TriggerON)),NA())</f>
        <v>2.1003647158632788E-2</v>
      </c>
      <c r="H1081" s="42">
        <f>_xll.qlCalendarAdvance(Calendar,$H1080,B1081,"f",FALSE)</f>
        <v>47022</v>
      </c>
      <c r="I1081" s="177">
        <f>_xll.qlInterestRateIndexValueDate(Index1M,$H1081)</f>
        <v>47024</v>
      </c>
      <c r="J1081" s="182">
        <f>IFERROR(_xll.qlIndexFixing(Index1M,$H1081,TRUE,_xll.ohTrigger(RecalcTrigger,Trigger1M)),NA())</f>
        <v>2.1204151124026016E-2</v>
      </c>
      <c r="K1081" s="44">
        <f>IFERROR(_xll.qlIndexFixing(Index3M,H1081,TRUE,_xll.ohTrigger(RecalcTrigger,Trigger3M)),NA())</f>
        <v>2.2030596394944726E-2</v>
      </c>
      <c r="L1081" s="44">
        <f>IFERROR(_xll.qlIndexFixing(Index6M,$H1081,TRUE,_xll.ohTrigger(RecalcTrigger,Trigger6M)),NA())</f>
        <v>2.2375048862911744E-2</v>
      </c>
      <c r="M1081" s="183">
        <f>IFERROR(_xll.qlIndexFixing(Index1Y,$H1081,TRUE,_xll.ohTrigger(RecalcTrigger,Trigger1Y)),NA())</f>
        <v>2.279238113560934E-2</v>
      </c>
      <c r="N1081" s="182">
        <f>IFERROR(_xll.qlIndexFixing(ONIndex1M,I1081,TRUE,_xll.ohTrigger(RecalcTrigger,Trigger1M)),NA())</f>
        <v>2.1175670532578295E-2</v>
      </c>
      <c r="O1081" s="44">
        <f>IFERROR(_xll.qlIndexFixing(ONIndex3M,I1081,TRUE,_xll.ohTrigger(RecalcTrigger,Trigger3M)),NA())</f>
        <v>2.1945852669045252E-2</v>
      </c>
      <c r="P1081" s="44">
        <f>IFERROR(_xll.qlIndexFixing(ONIndex6M,I1081,TRUE,_xll.ohTrigger(RecalcTrigger,Trigger6M)),NA())</f>
        <v>2.2218566624143676E-2</v>
      </c>
      <c r="Q1081" s="183">
        <f>IFERROR(_xll.qlIndexFixing(ONIndex1Y,I1081,TRUE,_xll.ohTrigger(RecalcTrigger,Trigger1Y)),NA())</f>
        <v>2.2495190362539219E-2</v>
      </c>
    </row>
    <row r="1082" spans="2:17" x14ac:dyDescent="0.2">
      <c r="B1082" s="39" t="s">
        <v>42</v>
      </c>
      <c r="D1082" s="42">
        <f>_xll.qlCalendarAdvance(Calendar,$D1081,B1082,"f",FALSE)</f>
        <v>47029</v>
      </c>
      <c r="E1082" s="177">
        <f>_xll.qlInterestRateIndexValueDate(IndexON,D1082)</f>
        <v>47029</v>
      </c>
      <c r="F1082" s="193">
        <f>IFERROR(_xll.qlIndexFixing(IndexON,D1082,TRUE,_xll.ohTrigger(RecalcTrigger,TriggerON)),NA())</f>
        <v>2.1016525118771057E-2</v>
      </c>
      <c r="H1082" s="42">
        <f>_xll.qlCalendarAdvance(Calendar,$H1081,B1082,"f",FALSE)</f>
        <v>47029</v>
      </c>
      <c r="I1082" s="177">
        <f>_xll.qlInterestRateIndexValueDate(Index1M,$H1082)</f>
        <v>47031</v>
      </c>
      <c r="J1082" s="182">
        <f>IFERROR(_xll.qlIndexFixing(Index1M,$H1082,TRUE,_xll.ohTrigger(RecalcTrigger,Trigger1M)),NA())</f>
        <v>2.1209653388070404E-2</v>
      </c>
      <c r="K1082" s="44">
        <f>IFERROR(_xll.qlIndexFixing(Index3M,H1082,TRUE,_xll.ohTrigger(RecalcTrigger,Trigger3M)),NA())</f>
        <v>2.2035472074673129E-2</v>
      </c>
      <c r="L1082" s="44">
        <f>IFERROR(_xll.qlIndexFixing(Index6M,$H1082,TRUE,_xll.ohTrigger(RecalcTrigger,Trigger6M)),NA())</f>
        <v>2.2378095127752115E-2</v>
      </c>
      <c r="M1082" s="183">
        <f>IFERROR(_xll.qlIndexFixing(Index1Y,$H1082,TRUE,_xll.ohTrigger(RecalcTrigger,Trigger1Y)),NA())</f>
        <v>2.2793105617885376E-2</v>
      </c>
      <c r="N1082" s="182">
        <f>IFERROR(_xll.qlIndexFixing(ONIndex1M,I1082,TRUE,_xll.ohTrigger(RecalcTrigger,Trigger1M)),NA())</f>
        <v>2.1181318320335762E-2</v>
      </c>
      <c r="O1082" s="44">
        <f>IFERROR(_xll.qlIndexFixing(ONIndex3M,I1082,TRUE,_xll.ohTrigger(RecalcTrigger,Trigger3M)),NA())</f>
        <v>2.1950375818260426E-2</v>
      </c>
      <c r="P1082" s="44">
        <f>IFERROR(_xll.qlIndexFixing(ONIndex6M,I1082,TRUE,_xll.ohTrigger(RecalcTrigger,Trigger6M)),NA())</f>
        <v>2.2221960009076724E-2</v>
      </c>
      <c r="Q1082" s="183">
        <f>IFERROR(_xll.qlIndexFixing(ONIndex1Y,I1082,TRUE,_xll.ohTrigger(RecalcTrigger,Trigger1Y)),NA())</f>
        <v>2.2498263626982151E-2</v>
      </c>
    </row>
    <row r="1083" spans="2:17" x14ac:dyDescent="0.2">
      <c r="B1083" s="39" t="s">
        <v>42</v>
      </c>
      <c r="D1083" s="42">
        <f>_xll.qlCalendarAdvance(Calendar,$D1082,B1083,"f",FALSE)</f>
        <v>47036</v>
      </c>
      <c r="E1083" s="177">
        <f>_xll.qlInterestRateIndexValueDate(IndexON,D1083)</f>
        <v>47036</v>
      </c>
      <c r="F1083" s="193">
        <f>IFERROR(_xll.qlIndexFixing(IndexON,D1083,TRUE,_xll.ohTrigger(RecalcTrigger,TriggerON)),NA())</f>
        <v>2.1029254221662796E-2</v>
      </c>
      <c r="H1083" s="42">
        <f>_xll.qlCalendarAdvance(Calendar,$H1082,B1083,"f",FALSE)</f>
        <v>47036</v>
      </c>
      <c r="I1083" s="177">
        <f>_xll.qlInterestRateIndexValueDate(Index1M,$H1083)</f>
        <v>47038</v>
      </c>
      <c r="J1083" s="182">
        <f>IFERROR(_xll.qlIndexFixing(Index1M,$H1083,TRUE,_xll.ohTrigger(RecalcTrigger,Trigger1M)),NA())</f>
        <v>2.1215060921366546E-2</v>
      </c>
      <c r="K1083" s="44">
        <f>IFERROR(_xll.qlIndexFixing(Index3M,H1083,TRUE,_xll.ohTrigger(RecalcTrigger,Trigger3M)),NA())</f>
        <v>2.2039302668982706E-2</v>
      </c>
      <c r="L1083" s="44">
        <f>IFERROR(_xll.qlIndexFixing(Index6M,$H1083,TRUE,_xll.ohTrigger(RecalcTrigger,Trigger6M)),NA())</f>
        <v>2.2380218957245488E-2</v>
      </c>
      <c r="M1083" s="183">
        <f>IFERROR(_xll.qlIndexFixing(Index1Y,$H1083,TRUE,_xll.ohTrigger(RecalcTrigger,Trigger1Y)),NA())</f>
        <v>2.279373587475125E-2</v>
      </c>
      <c r="N1083" s="182">
        <f>IFERROR(_xll.qlIndexFixing(ONIndex1M,I1083,TRUE,_xll.ohTrigger(RecalcTrigger,Trigger1M)),NA())</f>
        <v>2.1186871290499454E-2</v>
      </c>
      <c r="O1083" s="44">
        <f>IFERROR(_xll.qlIndexFixing(ONIndex3M,I1083,TRUE,_xll.ohTrigger(RecalcTrigger,Trigger3M)),NA())</f>
        <v>2.1954795506715641E-2</v>
      </c>
      <c r="P1083" s="44">
        <f>IFERROR(_xll.qlIndexFixing(ONIndex6M,I1083,TRUE,_xll.ohTrigger(RecalcTrigger,Trigger6M)),NA())</f>
        <v>2.2225255550276657E-2</v>
      </c>
      <c r="Q1083" s="183">
        <f>IFERROR(_xll.qlIndexFixing(ONIndex1Y,I1083,TRUE,_xll.ohTrigger(RecalcTrigger,Trigger1Y)),NA())</f>
        <v>2.2501242157044743E-2</v>
      </c>
    </row>
    <row r="1084" spans="2:17" x14ac:dyDescent="0.2">
      <c r="B1084" s="39" t="s">
        <v>42</v>
      </c>
      <c r="D1084" s="42">
        <f>_xll.qlCalendarAdvance(Calendar,$D1083,B1084,"f",FALSE)</f>
        <v>47043</v>
      </c>
      <c r="E1084" s="177">
        <f>_xll.qlInterestRateIndexValueDate(IndexON,D1084)</f>
        <v>47043</v>
      </c>
      <c r="F1084" s="193">
        <f>IFERROR(_xll.qlIndexFixing(IndexON,D1084,TRUE,_xll.ohTrigger(RecalcTrigger,TriggerON)),NA())</f>
        <v>2.1041834095285594E-2</v>
      </c>
      <c r="H1084" s="42">
        <f>_xll.qlCalendarAdvance(Calendar,$H1083,B1084,"f",FALSE)</f>
        <v>47043</v>
      </c>
      <c r="I1084" s="177">
        <f>_xll.qlInterestRateIndexValueDate(Index1M,$H1084)</f>
        <v>47045</v>
      </c>
      <c r="J1084" s="182">
        <f>IFERROR(_xll.qlIndexFixing(Index1M,$H1084,TRUE,_xll.ohTrigger(RecalcTrigger,Trigger1M)),NA())</f>
        <v>2.1220373880449228E-2</v>
      </c>
      <c r="K1084" s="44">
        <f>IFERROR(_xll.qlIndexFixing(Index3M,H1084,TRUE,_xll.ohTrigger(RecalcTrigger,Trigger3M)),NA())</f>
        <v>2.204302999859549E-2</v>
      </c>
      <c r="L1084" s="44">
        <f>IFERROR(_xll.qlIndexFixing(Index6M,$H1084,TRUE,_xll.ohTrigger(RecalcTrigger,Trigger6M)),NA())</f>
        <v>2.2382245519245017E-2</v>
      </c>
      <c r="M1084" s="183">
        <f>IFERROR(_xll.qlIndexFixing(Index1Y,$H1084,TRUE,_xll.ohTrigger(RecalcTrigger,Trigger1Y)),NA())</f>
        <v>2.2794272011889442E-2</v>
      </c>
      <c r="N1084" s="182">
        <f>IFERROR(_xll.qlIndexFixing(ONIndex1M,I1084,TRUE,_xll.ohTrigger(RecalcTrigger,Trigger1M)),NA())</f>
        <v>2.119232959958417E-2</v>
      </c>
      <c r="O1084" s="44">
        <f>IFERROR(_xll.qlIndexFixing(ONIndex3M,I1084,TRUE,_xll.ohTrigger(RecalcTrigger,Trigger3M)),NA())</f>
        <v>2.1959111844882528E-2</v>
      </c>
      <c r="P1084" s="44">
        <f>IFERROR(_xll.qlIndexFixing(ONIndex6M,I1084,TRUE,_xll.ohTrigger(RecalcTrigger,Trigger6M)),NA())</f>
        <v>2.2228453371804235E-2</v>
      </c>
      <c r="Q1084" s="183">
        <f>IFERROR(_xll.qlIndexFixing(ONIndex1Y,I1084,TRUE,_xll.ohTrigger(RecalcTrigger,Trigger1Y)),NA())</f>
        <v>2.2504126056084317E-2</v>
      </c>
    </row>
    <row r="1085" spans="2:17" x14ac:dyDescent="0.2">
      <c r="B1085" s="39" t="s">
        <v>42</v>
      </c>
      <c r="D1085" s="42">
        <f>_xll.qlCalendarAdvance(Calendar,$D1084,B1085,"f",FALSE)</f>
        <v>47050</v>
      </c>
      <c r="E1085" s="177">
        <f>_xll.qlInterestRateIndexValueDate(IndexON,D1085)</f>
        <v>47050</v>
      </c>
      <c r="F1085" s="193">
        <f>IFERROR(_xll.qlIndexFixing(IndexON,D1085,TRUE,_xll.ohTrigger(RecalcTrigger,TriggerON)),NA())</f>
        <v>2.1054264367617037E-2</v>
      </c>
      <c r="H1085" s="42">
        <f>_xll.qlCalendarAdvance(Calendar,$H1084,B1085,"f",FALSE)</f>
        <v>47050</v>
      </c>
      <c r="I1085" s="177">
        <f>_xll.qlInterestRateIndexValueDate(Index1M,$H1085)</f>
        <v>47052</v>
      </c>
      <c r="J1085" s="182">
        <f>IFERROR(_xll.qlIndexFixing(Index1M,$H1085,TRUE,_xll.ohTrigger(RecalcTrigger,Trigger1M)),NA())</f>
        <v>2.1225592421860728E-2</v>
      </c>
      <c r="K1085" s="44">
        <f>IFERROR(_xll.qlIndexFixing(Index3M,H1085,TRUE,_xll.ohTrigger(RecalcTrigger,Trigger3M)),NA())</f>
        <v>2.2046654174186428E-2</v>
      </c>
      <c r="L1085" s="44">
        <f>IFERROR(_xll.qlIndexFixing(Index6M,$H1085,TRUE,_xll.ohTrigger(RecalcTrigger,Trigger6M)),NA())</f>
        <v>2.2384174938855909E-2</v>
      </c>
      <c r="M1085" s="183">
        <f>IFERROR(_xll.qlIndexFixing(Index1Y,$H1085,TRUE,_xll.ohTrigger(RecalcTrigger,Trigger1Y)),NA())</f>
        <v>2.2794714135008488E-2</v>
      </c>
      <c r="N1085" s="182">
        <f>IFERROR(_xll.qlIndexFixing(ONIndex1M,I1085,TRUE,_xll.ohTrigger(RecalcTrigger,Trigger1M)),NA())</f>
        <v>2.1197693403864903E-2</v>
      </c>
      <c r="O1085" s="44">
        <f>IFERROR(_xll.qlIndexFixing(ONIndex3M,I1085,TRUE,_xll.ohTrigger(RecalcTrigger,Trigger3M)),NA())</f>
        <v>2.1963324942912976E-2</v>
      </c>
      <c r="P1085" s="44">
        <f>IFERROR(_xll.qlIndexFixing(ONIndex6M,I1085,TRUE,_xll.ohTrigger(RecalcTrigger,Trigger6M)),NA())</f>
        <v>2.2231553597720222E-2</v>
      </c>
      <c r="Q1085" s="183">
        <f>IFERROR(_xll.qlIndexFixing(ONIndex1Y,I1085,TRUE,_xll.ohTrigger(RecalcTrigger,Trigger1Y)),NA())</f>
        <v>2.2506915427618068E-2</v>
      </c>
    </row>
    <row r="1086" spans="2:17" x14ac:dyDescent="0.2">
      <c r="B1086" s="39" t="s">
        <v>42</v>
      </c>
      <c r="D1086" s="42">
        <f>_xll.qlCalendarAdvance(Calendar,$D1085,B1086,"f",FALSE)</f>
        <v>47057</v>
      </c>
      <c r="E1086" s="177">
        <f>_xll.qlInterestRateIndexValueDate(IndexON,D1086)</f>
        <v>47057</v>
      </c>
      <c r="F1086" s="193">
        <f>IFERROR(_xll.qlIndexFixing(IndexON,D1086,TRUE,_xll.ohTrigger(RecalcTrigger,TriggerON)),NA())</f>
        <v>2.1066544666634712E-2</v>
      </c>
      <c r="H1086" s="42">
        <f>_xll.qlCalendarAdvance(Calendar,$H1085,B1086,"f",FALSE)</f>
        <v>47057</v>
      </c>
      <c r="I1086" s="177">
        <f>_xll.qlInterestRateIndexValueDate(Index1M,$H1086)</f>
        <v>47059</v>
      </c>
      <c r="J1086" s="182">
        <f>IFERROR(_xll.qlIndexFixing(Index1M,$H1086,TRUE,_xll.ohTrigger(RecalcTrigger,Trigger1M)),NA())</f>
        <v>2.123071670213833E-2</v>
      </c>
      <c r="K1086" s="44">
        <f>IFERROR(_xll.qlIndexFixing(Index3M,H1086,TRUE,_xll.ohTrigger(RecalcTrigger,Trigger3M)),NA())</f>
        <v>2.2050175306436548E-2</v>
      </c>
      <c r="L1086" s="44">
        <f>IFERROR(_xll.qlIndexFixing(Index6M,$H1086,TRUE,_xll.ohTrigger(RecalcTrigger,Trigger6M)),NA())</f>
        <v>2.2385216194131342E-2</v>
      </c>
      <c r="M1086" s="183">
        <f>IFERROR(_xll.qlIndexFixing(Index1Y,$H1086,TRUE,_xll.ohTrigger(RecalcTrigger,Trigger1Y)),NA())</f>
        <v>2.2795062349844304E-2</v>
      </c>
      <c r="N1086" s="182">
        <f>IFERROR(_xll.qlIndexFixing(ONIndex1M,I1086,TRUE,_xll.ohTrigger(RecalcTrigger,Trigger1M)),NA())</f>
        <v>2.120296285977652E-2</v>
      </c>
      <c r="O1086" s="44">
        <f>IFERROR(_xll.qlIndexFixing(ONIndex3M,I1086,TRUE,_xll.ohTrigger(RecalcTrigger,Trigger3M)),NA())</f>
        <v>2.1967434911278616E-2</v>
      </c>
      <c r="P1086" s="44">
        <f>IFERROR(_xll.qlIndexFixing(ONIndex6M,I1086,TRUE,_xll.ohTrigger(RecalcTrigger,Trigger6M)),NA())</f>
        <v>2.2234556351845569E-2</v>
      </c>
      <c r="Q1086" s="183">
        <f>IFERROR(_xll.qlIndexFixing(ONIndex1Y,I1086,TRUE,_xll.ohTrigger(RecalcTrigger,Trigger1Y)),NA())</f>
        <v>2.2509610375083255E-2</v>
      </c>
    </row>
    <row r="1087" spans="2:17" x14ac:dyDescent="0.2">
      <c r="B1087" s="39" t="s">
        <v>42</v>
      </c>
      <c r="D1087" s="42">
        <f>_xll.qlCalendarAdvance(Calendar,$D1086,B1087,"f",FALSE)</f>
        <v>47064</v>
      </c>
      <c r="E1087" s="177">
        <f>_xll.qlInterestRateIndexValueDate(IndexON,D1087)</f>
        <v>47064</v>
      </c>
      <c r="F1087" s="193">
        <f>IFERROR(_xll.qlIndexFixing(IndexON,D1087,TRUE,_xll.ohTrigger(RecalcTrigger,TriggerON)),NA())</f>
        <v>2.1078674620156335E-2</v>
      </c>
      <c r="H1087" s="42">
        <f>_xll.qlCalendarAdvance(Calendar,$H1086,B1087,"f",FALSE)</f>
        <v>47064</v>
      </c>
      <c r="I1087" s="177">
        <f>_xll.qlInterestRateIndexValueDate(Index1M,$H1087)</f>
        <v>47066</v>
      </c>
      <c r="J1087" s="182">
        <f>IFERROR(_xll.qlIndexFixing(Index1M,$H1087,TRUE,_xll.ohTrigger(RecalcTrigger,Trigger1M)),NA())</f>
        <v>2.1235746877829309E-2</v>
      </c>
      <c r="K1087" s="44">
        <f>IFERROR(_xll.qlIndexFixing(Index3M,H1087,TRUE,_xll.ohTrigger(RecalcTrigger,Trigger3M)),NA())</f>
        <v>2.2053593506037306E-2</v>
      </c>
      <c r="L1087" s="44">
        <f>IFERROR(_xll.qlIndexFixing(Index6M,$H1087,TRUE,_xll.ohTrigger(RecalcTrigger,Trigger6M)),NA())</f>
        <v>2.2386958474640818E-2</v>
      </c>
      <c r="M1087" s="183">
        <f>IFERROR(_xll.qlIndexFixing(Index1Y,$H1087,TRUE,_xll.ohTrigger(RecalcTrigger,Trigger1Y)),NA())</f>
        <v>2.2795316762158645E-2</v>
      </c>
      <c r="N1087" s="182">
        <f>IFERROR(_xll.qlIndexFixing(ONIndex1M,I1087,TRUE,_xll.ohTrigger(RecalcTrigger,Trigger1M)),NA())</f>
        <v>2.1208138123753884E-2</v>
      </c>
      <c r="O1087" s="44">
        <f>IFERROR(_xll.qlIndexFixing(ONIndex3M,I1087,TRUE,_xll.ohTrigger(RecalcTrigger,Trigger3M)),NA())</f>
        <v>2.1971441860291208E-2</v>
      </c>
      <c r="P1087" s="44">
        <f>IFERROR(_xll.qlIndexFixing(ONIndex6M,I1087,TRUE,_xll.ohTrigger(RecalcTrigger,Trigger6M)),NA())</f>
        <v>2.2237461758320975E-2</v>
      </c>
      <c r="Q1087" s="183">
        <f>IFERROR(_xll.qlIndexFixing(ONIndex1Y,I1087,TRUE,_xll.ohTrigger(RecalcTrigger,Trigger1Y)),NA())</f>
        <v>2.2512211001997073E-2</v>
      </c>
    </row>
    <row r="1088" spans="2:17" x14ac:dyDescent="0.2">
      <c r="B1088" s="39" t="s">
        <v>42</v>
      </c>
      <c r="D1088" s="42">
        <f>_xll.qlCalendarAdvance(Calendar,$D1087,B1088,"f",FALSE)</f>
        <v>47071</v>
      </c>
      <c r="E1088" s="177">
        <f>_xll.qlInterestRateIndexValueDate(IndexON,D1088)</f>
        <v>47071</v>
      </c>
      <c r="F1088" s="193">
        <f>IFERROR(_xll.qlIndexFixing(IndexON,D1088,TRUE,_xll.ohTrigger(RecalcTrigger,TriggerON)),NA())</f>
        <v>2.1090653856319364E-2</v>
      </c>
      <c r="H1088" s="42">
        <f>_xll.qlCalendarAdvance(Calendar,$H1087,B1088,"f",FALSE)</f>
        <v>47071</v>
      </c>
      <c r="I1088" s="177">
        <f>_xll.qlInterestRateIndexValueDate(Index1M,$H1088)</f>
        <v>47073</v>
      </c>
      <c r="J1088" s="182">
        <f>IFERROR(_xll.qlIndexFixing(Index1M,$H1088,TRUE,_xll.ohTrigger(RecalcTrigger,Trigger1M)),NA())</f>
        <v>2.1240683105475944E-2</v>
      </c>
      <c r="K1088" s="44">
        <f>IFERROR(_xll.qlIndexFixing(Index3M,H1088,TRUE,_xll.ohTrigger(RecalcTrigger,Trigger3M)),NA())</f>
        <v>2.2056908883688851E-2</v>
      </c>
      <c r="L1088" s="44">
        <f>IFERROR(_xll.qlIndexFixing(Index6M,$H1088,TRUE,_xll.ohTrigger(RecalcTrigger,Trigger6M)),NA())</f>
        <v>2.2388603985206194E-2</v>
      </c>
      <c r="M1088" s="183">
        <f>IFERROR(_xll.qlIndexFixing(Index1Y,$H1088,TRUE,_xll.ohTrigger(RecalcTrigger,Trigger1Y)),NA())</f>
        <v>2.2795477477739103E-2</v>
      </c>
      <c r="N1088" s="182">
        <f>IFERROR(_xll.qlIndexFixing(ONIndex1M,I1088,TRUE,_xll.ohTrigger(RecalcTrigger,Trigger1M)),NA())</f>
        <v>2.1213219352071988E-2</v>
      </c>
      <c r="O1088" s="44">
        <f>IFERROR(_xll.qlIndexFixing(ONIndex3M,I1088,TRUE,_xll.ohTrigger(RecalcTrigger,Trigger3M)),NA())</f>
        <v>2.1975345900262511E-2</v>
      </c>
      <c r="P1088" s="44">
        <f>IFERROR(_xll.qlIndexFixing(ONIndex6M,I1088,TRUE,_xll.ohTrigger(RecalcTrigger,Trigger6M)),NA())</f>
        <v>2.2240269941127266E-2</v>
      </c>
      <c r="Q1088" s="183">
        <f>IFERROR(_xll.qlIndexFixing(ONIndex1Y,I1088,TRUE,_xll.ohTrigger(RecalcTrigger,Trigger1Y)),NA())</f>
        <v>2.2514717411876717E-2</v>
      </c>
    </row>
    <row r="1089" spans="2:17" x14ac:dyDescent="0.2">
      <c r="B1089" s="39" t="s">
        <v>42</v>
      </c>
      <c r="D1089" s="42">
        <f>_xll.qlCalendarAdvance(Calendar,$D1088,B1089,"f",FALSE)</f>
        <v>47078</v>
      </c>
      <c r="E1089" s="177">
        <f>_xll.qlInterestRateIndexValueDate(IndexON,D1089)</f>
        <v>47078</v>
      </c>
      <c r="F1089" s="193">
        <f>IFERROR(_xll.qlIndexFixing(IndexON,D1089,TRUE,_xll.ohTrigger(RecalcTrigger,TriggerON)),NA())</f>
        <v>2.110248200302145E-2</v>
      </c>
      <c r="H1089" s="42">
        <f>_xll.qlCalendarAdvance(Calendar,$H1088,B1089,"f",FALSE)</f>
        <v>47078</v>
      </c>
      <c r="I1089" s="177">
        <f>_xll.qlInterestRateIndexValueDate(Index1M,$H1089)</f>
        <v>47080</v>
      </c>
      <c r="J1089" s="182">
        <f>IFERROR(_xll.qlIndexFixing(Index1M,$H1089,TRUE,_xll.ohTrigger(RecalcTrigger,Trigger1M)),NA())</f>
        <v>2.1247452315413678E-2</v>
      </c>
      <c r="K1089" s="44">
        <f>IFERROR(_xll.qlIndexFixing(Index3M,H1089,TRUE,_xll.ohTrigger(RecalcTrigger,Trigger3M)),NA())</f>
        <v>2.2060121550100883E-2</v>
      </c>
      <c r="L1089" s="44">
        <f>IFERROR(_xll.qlIndexFixing(Index6M,$H1089,TRUE,_xll.ohTrigger(RecalcTrigger,Trigger6M)),NA())</f>
        <v>2.239015285098481E-2</v>
      </c>
      <c r="M1089" s="183">
        <f>IFERROR(_xll.qlIndexFixing(Index1Y,$H1089,TRUE,_xll.ohTrigger(RecalcTrigger,Trigger1Y)),NA())</f>
        <v>2.2795544602400658E-2</v>
      </c>
      <c r="N1089" s="182">
        <f>IFERROR(_xll.qlIndexFixing(ONIndex1M,I1089,TRUE,_xll.ohTrigger(RecalcTrigger,Trigger1M)),NA())</f>
        <v>2.1218206701165698E-2</v>
      </c>
      <c r="O1089" s="44">
        <f>IFERROR(_xll.qlIndexFixing(ONIndex3M,I1089,TRUE,_xll.ohTrigger(RecalcTrigger,Trigger3M)),NA())</f>
        <v>2.1979147141664157E-2</v>
      </c>
      <c r="P1089" s="44">
        <f>IFERROR(_xll.qlIndexFixing(ONIndex6M,I1089,TRUE,_xll.ohTrigger(RecalcTrigger,Trigger6M)),NA())</f>
        <v>2.2242981024325204E-2</v>
      </c>
      <c r="Q1089" s="183">
        <f>IFERROR(_xll.qlIndexFixing(ONIndex1Y,I1089,TRUE,_xll.ohTrigger(RecalcTrigger,Trigger1Y)),NA())</f>
        <v>2.2517129708079509E-2</v>
      </c>
    </row>
    <row r="1090" spans="2:17" x14ac:dyDescent="0.2">
      <c r="B1090" s="39" t="s">
        <v>42</v>
      </c>
      <c r="D1090" s="42">
        <f>_xll.qlCalendarAdvance(Calendar,$D1089,B1090,"f",FALSE)</f>
        <v>47085</v>
      </c>
      <c r="E1090" s="177">
        <f>_xll.qlInterestRateIndexValueDate(IndexON,D1090)</f>
        <v>47085</v>
      </c>
      <c r="F1090" s="193">
        <f>IFERROR(_xll.qlIndexFixing(IndexON,D1090,TRUE,_xll.ohTrigger(RecalcTrigger,TriggerON)),NA())</f>
        <v>2.1114158688240181E-2</v>
      </c>
      <c r="H1090" s="42">
        <f>_xll.qlCalendarAdvance(Calendar,$H1089,B1090,"f",FALSE)</f>
        <v>47085</v>
      </c>
      <c r="I1090" s="177">
        <f>_xll.qlInterestRateIndexValueDate(Index1M,$H1090)</f>
        <v>47087</v>
      </c>
      <c r="J1090" s="182">
        <f>IFERROR(_xll.qlIndexFixing(Index1M,$H1090,TRUE,_xll.ohTrigger(RecalcTrigger,Trigger1M)),NA())</f>
        <v>2.1247399080713863E-2</v>
      </c>
      <c r="K1090" s="44">
        <f>IFERROR(_xll.qlIndexFixing(Index3M,H1090,TRUE,_xll.ohTrigger(RecalcTrigger,Trigger3M)),NA())</f>
        <v>2.2061475782048312E-2</v>
      </c>
      <c r="L1090" s="44">
        <f>IFERROR(_xll.qlIndexFixing(Index6M,$H1090,TRUE,_xll.ohTrigger(RecalcTrigger,Trigger6M)),NA())</f>
        <v>2.2392369280860414E-2</v>
      </c>
      <c r="M1090" s="183">
        <f>IFERROR(_xll.qlIndexFixing(Index1Y,$H1090,TRUE,_xll.ohTrigger(RecalcTrigger,Trigger1Y)),NA())</f>
        <v>2.2795518241983028E-2</v>
      </c>
      <c r="N1090" s="182">
        <f>IFERROR(_xll.qlIndexFixing(ONIndex1M,I1090,TRUE,_xll.ohTrigger(RecalcTrigger,Trigger1M)),NA())</f>
        <v>2.1223100327469879E-2</v>
      </c>
      <c r="O1090" s="44">
        <f>IFERROR(_xll.qlIndexFixing(ONIndex3M,I1090,TRUE,_xll.ohTrigger(RecalcTrigger,Trigger3M)),NA())</f>
        <v>2.1982845694807907E-2</v>
      </c>
      <c r="P1090" s="44">
        <f>IFERROR(_xll.qlIndexFixing(ONIndex6M,I1090,TRUE,_xll.ohTrigger(RecalcTrigger,Trigger6M)),NA())</f>
        <v>2.2245595131815676E-2</v>
      </c>
      <c r="Q1090" s="183">
        <f>IFERROR(_xll.qlIndexFixing(ONIndex1Y,I1090,TRUE,_xll.ohTrigger(RecalcTrigger,Trigger1Y)),NA())</f>
        <v>2.2519447994122643E-2</v>
      </c>
    </row>
    <row r="1091" spans="2:17" x14ac:dyDescent="0.2">
      <c r="B1091" s="39" t="s">
        <v>42</v>
      </c>
      <c r="D1091" s="42">
        <f>_xll.qlCalendarAdvance(Calendar,$D1090,B1091,"f",FALSE)</f>
        <v>47092</v>
      </c>
      <c r="E1091" s="177">
        <f>_xll.qlInterestRateIndexValueDate(IndexON,D1091)</f>
        <v>47092</v>
      </c>
      <c r="F1091" s="193">
        <f>IFERROR(_xll.qlIndexFixing(IndexON,D1091,TRUE,_xll.ohTrigger(RecalcTrigger,TriggerON)),NA())</f>
        <v>2.1125683539953144E-2</v>
      </c>
      <c r="H1091" s="42">
        <f>_xll.qlCalendarAdvance(Calendar,$H1090,B1091,"f",FALSE)</f>
        <v>47092</v>
      </c>
      <c r="I1091" s="177">
        <f>_xll.qlInterestRateIndexValueDate(Index1M,$H1091)</f>
        <v>47094</v>
      </c>
      <c r="J1091" s="182">
        <f>IFERROR(_xll.qlIndexFixing(Index1M,$H1091,TRUE,_xll.ohTrigger(RecalcTrigger,Trigger1M)),NA())</f>
        <v>2.1254929665667499E-2</v>
      </c>
      <c r="K1091" s="44">
        <f>IFERROR(_xll.qlIndexFixing(Index3M,H1091,TRUE,_xll.ohTrigger(RecalcTrigger,Trigger3M)),NA())</f>
        <v>2.2064497589039611E-2</v>
      </c>
      <c r="L1091" s="44">
        <f>IFERROR(_xll.qlIndexFixing(Index6M,$H1091,TRUE,_xll.ohTrigger(RecalcTrigger,Trigger6M)),NA())</f>
        <v>2.2393718474205151E-2</v>
      </c>
      <c r="M1091" s="183">
        <f>IFERROR(_xll.qlIndexFixing(Index1Y,$H1091,TRUE,_xll.ohTrigger(RecalcTrigger,Trigger1Y)),NA())</f>
        <v>2.2795398502353091E-2</v>
      </c>
      <c r="N1091" s="182">
        <f>IFERROR(_xll.qlIndexFixing(ONIndex1M,I1091,TRUE,_xll.ohTrigger(RecalcTrigger,Trigger1M)),NA())</f>
        <v>2.1227900387179588E-2</v>
      </c>
      <c r="O1091" s="44">
        <f>IFERROR(_xll.qlIndexFixing(ONIndex3M,I1091,TRUE,_xll.ohTrigger(RecalcTrigger,Trigger3M)),NA())</f>
        <v>2.1986441669845647E-2</v>
      </c>
      <c r="P1091" s="44">
        <f>IFERROR(_xll.qlIndexFixing(ONIndex6M,I1091,TRUE,_xll.ohTrigger(RecalcTrigger,Trigger6M)),NA())</f>
        <v>2.2248112387739383E-2</v>
      </c>
      <c r="Q1091" s="183">
        <f>IFERROR(_xll.qlIndexFixing(ONIndex1Y,I1091,TRUE,_xll.ohTrigger(RecalcTrigger,Trigger1Y)),NA())</f>
        <v>2.2521672373523316E-2</v>
      </c>
    </row>
    <row r="1092" spans="2:17" x14ac:dyDescent="0.2">
      <c r="B1092" s="39" t="s">
        <v>42</v>
      </c>
      <c r="D1092" s="42">
        <f>_xll.qlCalendarAdvance(Calendar,$D1091,B1092,"f",FALSE)</f>
        <v>47099</v>
      </c>
      <c r="E1092" s="177">
        <f>_xll.qlInterestRateIndexValueDate(IndexON,D1092)</f>
        <v>47099</v>
      </c>
      <c r="F1092" s="193">
        <f>IFERROR(_xll.qlIndexFixing(IndexON,D1092,TRUE,_xll.ohTrigger(RecalcTrigger,TriggerON)),NA())</f>
        <v>2.113705618605799E-2</v>
      </c>
      <c r="H1092" s="42">
        <f>_xll.qlCalendarAdvance(Calendar,$H1091,B1092,"f",FALSE)</f>
        <v>47099</v>
      </c>
      <c r="I1092" s="177">
        <f>_xll.qlInterestRateIndexValueDate(Index1M,$H1092)</f>
        <v>47101</v>
      </c>
      <c r="J1092" s="182">
        <f>IFERROR(_xll.qlIndexFixing(Index1M,$H1092,TRUE,_xll.ohTrigger(RecalcTrigger,Trigger1M)),NA())</f>
        <v>2.1259491666661967E-2</v>
      </c>
      <c r="K1092" s="44">
        <f>IFERROR(_xll.qlIndexFixing(Index3M,H1092,TRUE,_xll.ohTrigger(RecalcTrigger,Trigger3M)),NA())</f>
        <v>2.2067417013611923E-2</v>
      </c>
      <c r="L1092" s="44">
        <f>IFERROR(_xll.qlIndexFixing(Index6M,$H1092,TRUE,_xll.ohTrigger(RecalcTrigger,Trigger6M)),NA())</f>
        <v>2.2394971401316664E-2</v>
      </c>
      <c r="M1092" s="183">
        <f>IFERROR(_xll.qlIndexFixing(Index1Y,$H1092,TRUE,_xll.ohTrigger(RecalcTrigger,Trigger1Y)),NA())</f>
        <v>2.2795185489402691E-2</v>
      </c>
      <c r="N1092" s="182">
        <f>IFERROR(_xll.qlIndexFixing(ONIndex1M,I1092,TRUE,_xll.ohTrigger(RecalcTrigger,Trigger1M)),NA())</f>
        <v>2.1232607036969497E-2</v>
      </c>
      <c r="O1092" s="44">
        <f>IFERROR(_xll.qlIndexFixing(ONIndex3M,I1092,TRUE,_xll.ohTrigger(RecalcTrigger,Trigger3M)),NA())</f>
        <v>2.1989935177328945E-2</v>
      </c>
      <c r="P1092" s="44">
        <f>IFERROR(_xll.qlIndexFixing(ONIndex6M,I1092,TRUE,_xll.ohTrigger(RecalcTrigger,Trigger6M)),NA())</f>
        <v>2.225053291583734E-2</v>
      </c>
      <c r="Q1092" s="183">
        <f>IFERROR(_xll.qlIndexFixing(ONIndex1Y,I1092,TRUE,_xll.ohTrigger(RecalcTrigger,Trigger1Y)),NA())</f>
        <v>2.2523802949718785E-2</v>
      </c>
    </row>
    <row r="1093" spans="2:17" x14ac:dyDescent="0.2">
      <c r="B1093" s="39" t="s">
        <v>42</v>
      </c>
      <c r="D1093" s="42">
        <f>_xll.qlCalendarAdvance(Calendar,$D1092,B1093,"f",FALSE)</f>
        <v>47106</v>
      </c>
      <c r="E1093" s="177">
        <f>_xll.qlInterestRateIndexValueDate(IndexON,D1093)</f>
        <v>47106</v>
      </c>
      <c r="F1093" s="193">
        <f>IFERROR(_xll.qlIndexFixing(IndexON,D1093,TRUE,_xll.ohTrigger(RecalcTrigger,TriggerON)),NA())</f>
        <v>2.1148276254612242E-2</v>
      </c>
      <c r="H1093" s="42">
        <f>_xll.qlCalendarAdvance(Calendar,$H1092,B1093,"f",FALSE)</f>
        <v>47106</v>
      </c>
      <c r="I1093" s="177">
        <f>_xll.qlInterestRateIndexValueDate(Index1M,$H1093)</f>
        <v>47108</v>
      </c>
      <c r="J1093" s="182">
        <f>IFERROR(_xll.qlIndexFixing(Index1M,$H1093,TRUE,_xll.ohTrigger(RecalcTrigger,Trigger1M)),NA())</f>
        <v>2.1263960502385937E-2</v>
      </c>
      <c r="K1093" s="44">
        <f>IFERROR(_xll.qlIndexFixing(Index3M,H1093,TRUE,_xll.ohTrigger(RecalcTrigger,Trigger3M)),NA())</f>
        <v>2.2070234166498004E-2</v>
      </c>
      <c r="L1093" s="44">
        <f>IFERROR(_xll.qlIndexFixing(Index6M,$H1093,TRUE,_xll.ohTrigger(RecalcTrigger,Trigger6M)),NA())</f>
        <v>2.2396128187416979E-2</v>
      </c>
      <c r="M1093" s="183">
        <f>IFERROR(_xll.qlIndexFixing(Index1Y,$H1093,TRUE,_xll.ohTrigger(RecalcTrigger,Trigger1Y)),NA())</f>
        <v>2.2794879309049946E-2</v>
      </c>
      <c r="N1093" s="182">
        <f>IFERROR(_xll.qlIndexFixing(ONIndex1M,I1093,TRUE,_xll.ohTrigger(RecalcTrigger,Trigger1M)),NA())</f>
        <v>2.1238521439777003E-2</v>
      </c>
      <c r="O1093" s="44">
        <f>IFERROR(_xll.qlIndexFixing(ONIndex3M,I1093,TRUE,_xll.ohTrigger(RecalcTrigger,Trigger3M)),NA())</f>
        <v>2.1994276442836025E-2</v>
      </c>
      <c r="P1093" s="44">
        <f>IFERROR(_xll.qlIndexFixing(ONIndex6M,I1093,TRUE,_xll.ohTrigger(RecalcTrigger,Trigger6M)),NA())</f>
        <v>2.225350309266183E-2</v>
      </c>
      <c r="Q1093" s="183">
        <f>IFERROR(_xll.qlIndexFixing(ONIndex1Y,I1093,TRUE,_xll.ohTrigger(RecalcTrigger,Trigger1Y)),NA())</f>
        <v>2.2526404595177851E-2</v>
      </c>
    </row>
    <row r="1094" spans="2:17" x14ac:dyDescent="0.2">
      <c r="B1094" s="39" t="s">
        <v>42</v>
      </c>
      <c r="D1094" s="42">
        <f>_xll.qlCalendarAdvance(Calendar,$D1093,B1094,"f",FALSE)</f>
        <v>47114</v>
      </c>
      <c r="E1094" s="177">
        <f>_xll.qlInterestRateIndexValueDate(IndexON,D1094)</f>
        <v>47114</v>
      </c>
      <c r="F1094" s="193">
        <f>IFERROR(_xll.qlIndexFixing(IndexON,D1094,TRUE,_xll.ohTrigger(RecalcTrigger,TriggerON)),NA())</f>
        <v>2.116091188315572E-2</v>
      </c>
      <c r="H1094" s="42">
        <f>_xll.qlCalendarAdvance(Calendar,$H1093,B1094,"f",FALSE)</f>
        <v>47114</v>
      </c>
      <c r="I1094" s="177">
        <f>_xll.qlInterestRateIndexValueDate(Index1M,$H1094)</f>
        <v>47116</v>
      </c>
      <c r="J1094" s="182">
        <f>IFERROR(_xll.qlIndexFixing(Index1M,$H1094,TRUE,_xll.ohTrigger(RecalcTrigger,Trigger1M)),NA())</f>
        <v>2.1269884714769854E-2</v>
      </c>
      <c r="K1094" s="44">
        <f>IFERROR(_xll.qlIndexFixing(Index3M,H1094,TRUE,_xll.ohTrigger(RecalcTrigger,Trigger3M)),NA())</f>
        <v>2.2073328681216253E-2</v>
      </c>
      <c r="L1094" s="44">
        <f>IFERROR(_xll.qlIndexFixing(Index6M,$H1094,TRUE,_xll.ohTrigger(RecalcTrigger,Trigger6M)),NA())</f>
        <v>2.2397332665641392E-2</v>
      </c>
      <c r="M1094" s="183">
        <f>IFERROR(_xll.qlIndexFixing(Index1Y,$H1094,TRUE,_xll.ohTrigger(RecalcTrigger,Trigger1Y)),NA())</f>
        <v>2.2795665575248845E-2</v>
      </c>
      <c r="N1094" s="182">
        <f>IFERROR(_xll.qlIndexFixing(ONIndex1M,I1094,TRUE,_xll.ohTrigger(RecalcTrigger,Trigger1M)),NA())</f>
        <v>2.1243015167886625E-2</v>
      </c>
      <c r="O1094" s="44">
        <f>IFERROR(_xll.qlIndexFixing(ONIndex3M,I1094,TRUE,_xll.ohTrigger(RecalcTrigger,Trigger3M)),NA())</f>
        <v>2.1997536153097741E-2</v>
      </c>
      <c r="P1094" s="44">
        <f>IFERROR(_xll.qlIndexFixing(ONIndex6M,I1094,TRUE,_xll.ohTrigger(RecalcTrigger,Trigger6M)),NA())</f>
        <v>2.225570299468238E-2</v>
      </c>
      <c r="Q1094" s="183">
        <f>IFERROR(_xll.qlIndexFixing(ONIndex1Y,I1094,TRUE,_xll.ohTrigger(RecalcTrigger,Trigger1Y)),NA())</f>
        <v>2.2528321152650577E-2</v>
      </c>
    </row>
    <row r="1095" spans="2:17" x14ac:dyDescent="0.2">
      <c r="B1095" s="39" t="s">
        <v>42</v>
      </c>
      <c r="D1095" s="42">
        <f>_xll.qlCalendarAdvance(Calendar,$D1094,B1095,"f",FALSE)</f>
        <v>47121</v>
      </c>
      <c r="E1095" s="177">
        <f>_xll.qlInterestRateIndexValueDate(IndexON,D1095)</f>
        <v>47121</v>
      </c>
      <c r="F1095" s="193">
        <f>IFERROR(_xll.qlIndexFixing(IndexON,D1095,TRUE,_xll.ohTrigger(RecalcTrigger,TriggerON)),NA())</f>
        <v>2.1171803746886653E-2</v>
      </c>
      <c r="H1095" s="42">
        <f>_xll.qlCalendarAdvance(Calendar,$H1094,B1095,"f",FALSE)</f>
        <v>47121</v>
      </c>
      <c r="I1095" s="177">
        <f>_xll.qlInterestRateIndexValueDate(Index1M,$H1095)</f>
        <v>47123</v>
      </c>
      <c r="J1095" s="182">
        <f>IFERROR(_xll.qlIndexFixing(Index1M,$H1095,TRUE,_xll.ohTrigger(RecalcTrigger,Trigger1M)),NA())</f>
        <v>2.1272298531463198E-2</v>
      </c>
      <c r="K1095" s="44">
        <f>IFERROR(_xll.qlIndexFixing(Index3M,H1095,TRUE,_xll.ohTrigger(RecalcTrigger,Trigger3M)),NA())</f>
        <v>2.2075927053398559E-2</v>
      </c>
      <c r="L1095" s="44">
        <f>IFERROR(_xll.qlIndexFixing(Index6M,$H1095,TRUE,_xll.ohTrigger(RecalcTrigger,Trigger6M)),NA())</f>
        <v>2.2397554498749341E-2</v>
      </c>
      <c r="M1095" s="183">
        <f>IFERROR(_xll.qlIndexFixing(Index1Y,$H1095,TRUE,_xll.ohTrigger(RecalcTrigger,Trigger1Y)),NA())</f>
        <v>2.279514690561844E-2</v>
      </c>
      <c r="N1095" s="182">
        <f>IFERROR(_xll.qlIndexFixing(ONIndex1M,I1095,TRUE,_xll.ohTrigger(RecalcTrigger,Trigger1M)),NA())</f>
        <v>2.1246792991220786E-2</v>
      </c>
      <c r="O1095" s="44">
        <f>IFERROR(_xll.qlIndexFixing(ONIndex3M,I1095,TRUE,_xll.ohTrigger(RecalcTrigger,Trigger3M)),NA())</f>
        <v>2.2000248918949694E-2</v>
      </c>
      <c r="P1095" s="44">
        <f>IFERROR(_xll.qlIndexFixing(ONIndex6M,I1095,TRUE,_xll.ohTrigger(RecalcTrigger,Trigger6M)),NA())</f>
        <v>2.2257511957342047E-2</v>
      </c>
      <c r="Q1095" s="183">
        <f>IFERROR(_xll.qlIndexFixing(ONIndex1Y,I1095,TRUE,_xll.ohTrigger(RecalcTrigger,Trigger1Y)),NA())</f>
        <v>2.2529889523124069E-2</v>
      </c>
    </row>
    <row r="1096" spans="2:17" x14ac:dyDescent="0.2">
      <c r="B1096" s="39" t="s">
        <v>42</v>
      </c>
      <c r="D1096" s="42">
        <f>_xll.qlCalendarAdvance(Calendar,$D1095,B1096,"f",FALSE)</f>
        <v>47128</v>
      </c>
      <c r="E1096" s="177">
        <f>_xll.qlInterestRateIndexValueDate(IndexON,D1096)</f>
        <v>47128</v>
      </c>
      <c r="F1096" s="193">
        <f>IFERROR(_xll.qlIndexFixing(IndexON,D1096,TRUE,_xll.ohTrigger(RecalcTrigger,TriggerON)),NA())</f>
        <v>2.1182541863842275E-2</v>
      </c>
      <c r="H1096" s="42">
        <f>_xll.qlCalendarAdvance(Calendar,$H1095,B1096,"f",FALSE)</f>
        <v>47128</v>
      </c>
      <c r="I1096" s="177">
        <f>_xll.qlInterestRateIndexValueDate(Index1M,$H1096)</f>
        <v>47130</v>
      </c>
      <c r="J1096" s="182">
        <f>IFERROR(_xll.qlIndexFixing(Index1M,$H1096,TRUE,_xll.ohTrigger(RecalcTrigger,Trigger1M)),NA())</f>
        <v>2.1276481940241301E-2</v>
      </c>
      <c r="K1096" s="44">
        <f>IFERROR(_xll.qlIndexFixing(Index3M,H1096,TRUE,_xll.ohTrigger(RecalcTrigger,Trigger3M)),NA())</f>
        <v>2.2078423501960209E-2</v>
      </c>
      <c r="L1096" s="44">
        <f>IFERROR(_xll.qlIndexFixing(Index6M,$H1096,TRUE,_xll.ohTrigger(RecalcTrigger,Trigger6M)),NA())</f>
        <v>2.239841668566921E-2</v>
      </c>
      <c r="M1096" s="183">
        <f>IFERROR(_xll.qlIndexFixing(Index1Y,$H1096,TRUE,_xll.ohTrigger(RecalcTrigger,Trigger1Y)),NA())</f>
        <v>2.2794535405173826E-2</v>
      </c>
      <c r="N1096" s="182">
        <f>IFERROR(_xll.qlIndexFixing(ONIndex1M,I1096,TRUE,_xll.ohTrigger(RecalcTrigger,Trigger1M)),NA())</f>
        <v>2.1251114322273779E-2</v>
      </c>
      <c r="O1096" s="44">
        <f>IFERROR(_xll.qlIndexFixing(ONIndex3M,I1096,TRUE,_xll.ohTrigger(RecalcTrigger,Trigger3M)),NA())</f>
        <v>2.2003319093464313E-2</v>
      </c>
      <c r="P1096" s="44">
        <f>IFERROR(_xll.qlIndexFixing(ONIndex6M,I1096,TRUE,_xll.ohTrigger(RecalcTrigger,Trigger6M)),NA())</f>
        <v>2.225953307765316E-2</v>
      </c>
      <c r="Q1096" s="183">
        <f>IFERROR(_xll.qlIndexFixing(ONIndex1Y,I1096,TRUE,_xll.ohTrigger(RecalcTrigger,Trigger1Y)),NA())</f>
        <v>2.2531632588336237E-2</v>
      </c>
    </row>
    <row r="1097" spans="2:17" x14ac:dyDescent="0.2">
      <c r="B1097" s="39" t="s">
        <v>42</v>
      </c>
      <c r="D1097" s="42">
        <f>_xll.qlCalendarAdvance(Calendar,$D1096,B1097,"f",FALSE)</f>
        <v>47135</v>
      </c>
      <c r="E1097" s="177">
        <f>_xll.qlInterestRateIndexValueDate(IndexON,D1097)</f>
        <v>47135</v>
      </c>
      <c r="F1097" s="193">
        <f>IFERROR(_xll.qlIndexFixing(IndexON,D1097,TRUE,_xll.ohTrigger(RecalcTrigger,TriggerON)),NA())</f>
        <v>2.1193125861840301E-2</v>
      </c>
      <c r="H1097" s="42">
        <f>_xll.qlCalendarAdvance(Calendar,$H1096,B1097,"f",FALSE)</f>
        <v>47135</v>
      </c>
      <c r="I1097" s="177">
        <f>_xll.qlInterestRateIndexValueDate(Index1M,$H1097)</f>
        <v>47137</v>
      </c>
      <c r="J1097" s="182">
        <f>IFERROR(_xll.qlIndexFixing(Index1M,$H1097,TRUE,_xll.ohTrigger(RecalcTrigger,Trigger1M)),NA())</f>
        <v>2.12805728266116E-2</v>
      </c>
      <c r="K1097" s="44">
        <f>IFERROR(_xll.qlIndexFixing(Index3M,H1097,TRUE,_xll.ohTrigger(RecalcTrigger,Trigger3M)),NA())</f>
        <v>2.2080818137668601E-2</v>
      </c>
      <c r="L1097" s="44">
        <f>IFERROR(_xll.qlIndexFixing(Index6M,$H1097,TRUE,_xll.ohTrigger(RecalcTrigger,Trigger6M)),NA())</f>
        <v>2.2399183247470648E-2</v>
      </c>
      <c r="M1097" s="183">
        <f>IFERROR(_xll.qlIndexFixing(Index1Y,$H1097,TRUE,_xll.ohTrigger(RecalcTrigger,Trigger1Y)),NA())</f>
        <v>2.2793831179957046E-2</v>
      </c>
      <c r="N1097" s="182">
        <f>IFERROR(_xll.qlIndexFixing(ONIndex1M,I1097,TRUE,_xll.ohTrigger(RecalcTrigger,Trigger1M)),NA())</f>
        <v>2.1255343047563713E-2</v>
      </c>
      <c r="O1097" s="44">
        <f>IFERROR(_xll.qlIndexFixing(ONIndex3M,I1097,TRUE,_xll.ohTrigger(RecalcTrigger,Trigger3M)),NA())</f>
        <v>2.2006287367730692E-2</v>
      </c>
      <c r="P1097" s="44">
        <f>IFERROR(_xll.qlIndexFixing(ONIndex6M,I1097,TRUE,_xll.ohTrigger(RecalcTrigger,Trigger6M)),NA())</f>
        <v>2.2261458108188137E-2</v>
      </c>
      <c r="Q1097" s="183">
        <f>IFERROR(_xll.qlIndexFixing(ONIndex1Y,I1097,TRUE,_xll.ohTrigger(RecalcTrigger,Trigger1Y)),NA())</f>
        <v>2.2533282382477537E-2</v>
      </c>
    </row>
    <row r="1098" spans="2:17" x14ac:dyDescent="0.2">
      <c r="B1098" s="39" t="s">
        <v>42</v>
      </c>
      <c r="D1098" s="42">
        <f>_xll.qlCalendarAdvance(Calendar,$D1097,B1098,"f",FALSE)</f>
        <v>47142</v>
      </c>
      <c r="E1098" s="177">
        <f>_xll.qlInterestRateIndexValueDate(IndexON,D1098)</f>
        <v>47142</v>
      </c>
      <c r="F1098" s="193">
        <f>IFERROR(_xll.qlIndexFixing(IndexON,D1098,TRUE,_xll.ohTrigger(RecalcTrigger,TriggerON)),NA())</f>
        <v>2.1203555369098126E-2</v>
      </c>
      <c r="H1098" s="42">
        <f>_xll.qlCalendarAdvance(Calendar,$H1097,B1098,"f",FALSE)</f>
        <v>47142</v>
      </c>
      <c r="I1098" s="177">
        <f>_xll.qlInterestRateIndexValueDate(Index1M,$H1098)</f>
        <v>47144</v>
      </c>
      <c r="J1098" s="182">
        <f>IFERROR(_xll.qlIndexFixing(Index1M,$H1098,TRUE,_xll.ohTrigger(RecalcTrigger,Trigger1M)),NA())</f>
        <v>2.1284571347137897E-2</v>
      </c>
      <c r="K1098" s="44">
        <f>IFERROR(_xll.qlIndexFixing(Index3M,H1098,TRUE,_xll.ohTrigger(RecalcTrigger,Trigger3M)),NA())</f>
        <v>2.2083111071295569E-2</v>
      </c>
      <c r="L1098" s="44">
        <f>IFERROR(_xll.qlIndexFixing(Index6M,$H1098,TRUE,_xll.ohTrigger(RecalcTrigger,Trigger6M)),NA())</f>
        <v>2.2399854309439957E-2</v>
      </c>
      <c r="M1098" s="183">
        <f>IFERROR(_xll.qlIndexFixing(Index1Y,$H1098,TRUE,_xll.ohTrigger(RecalcTrigger,Trigger1Y)),NA())</f>
        <v>2.2793034336034756E-2</v>
      </c>
      <c r="N1098" s="182">
        <f>IFERROR(_xll.qlIndexFixing(ONIndex1M,I1098,TRUE,_xll.ohTrigger(RecalcTrigger,Trigger1M)),NA())</f>
        <v>2.1259479323285646E-2</v>
      </c>
      <c r="O1098" s="44">
        <f>IFERROR(_xll.qlIndexFixing(ONIndex3M,I1098,TRUE,_xll.ohTrigger(RecalcTrigger,Trigger3M)),NA())</f>
        <v>2.2009153852380337E-2</v>
      </c>
      <c r="P1098" s="44">
        <f>IFERROR(_xll.qlIndexFixing(ONIndex6M,I1098,TRUE,_xll.ohTrigger(RecalcTrigger,Trigger6M)),NA())</f>
        <v>2.2263287172767932E-2</v>
      </c>
      <c r="Q1098" s="183">
        <f>IFERROR(_xll.qlIndexFixing(ONIndex1Y,I1098,TRUE,_xll.ohTrigger(RecalcTrigger,Trigger1Y)),NA())</f>
        <v>2.2534839009065166E-2</v>
      </c>
    </row>
    <row r="1099" spans="2:17" x14ac:dyDescent="0.2">
      <c r="B1099" s="39" t="s">
        <v>42</v>
      </c>
      <c r="D1099" s="42">
        <f>_xll.qlCalendarAdvance(Calendar,$D1098,B1099,"f",FALSE)</f>
        <v>47149</v>
      </c>
      <c r="E1099" s="177">
        <f>_xll.qlInterestRateIndexValueDate(IndexON,D1099)</f>
        <v>47149</v>
      </c>
      <c r="F1099" s="193">
        <f>IFERROR(_xll.qlIndexFixing(IndexON,D1099,TRUE,_xll.ohTrigger(RecalcTrigger,TriggerON)),NA())</f>
        <v>2.1213830013273594E-2</v>
      </c>
      <c r="H1099" s="42">
        <f>_xll.qlCalendarAdvance(Calendar,$H1098,B1099,"f",FALSE)</f>
        <v>47149</v>
      </c>
      <c r="I1099" s="177">
        <f>_xll.qlInterestRateIndexValueDate(Index1M,$H1099)</f>
        <v>47151</v>
      </c>
      <c r="J1099" s="182">
        <f>IFERROR(_xll.qlIndexFixing(Index1M,$H1099,TRUE,_xll.ohTrigger(RecalcTrigger,Trigger1M)),NA())</f>
        <v>2.1285775284990902E-2</v>
      </c>
      <c r="K1099" s="44">
        <f>IFERROR(_xll.qlIndexFixing(Index3M,H1099,TRUE,_xll.ohTrigger(RecalcTrigger,Trigger3M)),NA())</f>
        <v>2.2084488524060523E-2</v>
      </c>
      <c r="L1099" s="44">
        <f>IFERROR(_xll.qlIndexFixing(Index6M,$H1099,TRUE,_xll.ohTrigger(RecalcTrigger,Trigger6M)),NA())</f>
        <v>2.2400429996877125E-2</v>
      </c>
      <c r="M1099" s="183">
        <f>IFERROR(_xll.qlIndexFixing(Index1Y,$H1099,TRUE,_xll.ohTrigger(RecalcTrigger,Trigger1Y)),NA())</f>
        <v>2.279214497949953E-2</v>
      </c>
      <c r="N1099" s="182">
        <f>IFERROR(_xll.qlIndexFixing(ONIndex1M,I1099,TRUE,_xll.ohTrigger(RecalcTrigger,Trigger1M)),NA())</f>
        <v>2.1263523306034315E-2</v>
      </c>
      <c r="O1099" s="44">
        <f>IFERROR(_xll.qlIndexFixing(ONIndex3M,I1099,TRUE,_xll.ohTrigger(RecalcTrigger,Trigger3M)),NA())</f>
        <v>2.2011918657725005E-2</v>
      </c>
      <c r="P1099" s="44">
        <f>IFERROR(_xll.qlIndexFixing(ONIndex6M,I1099,TRUE,_xll.ohTrigger(RecalcTrigger,Trigger6M)),NA())</f>
        <v>2.2265020395373369E-2</v>
      </c>
      <c r="Q1099" s="183">
        <f>IFERROR(_xll.qlIndexFixing(ONIndex1Y,I1099,TRUE,_xll.ohTrigger(RecalcTrigger,Trigger1Y)),NA())</f>
        <v>2.2536302571536382E-2</v>
      </c>
    </row>
    <row r="1100" spans="2:17" x14ac:dyDescent="0.2">
      <c r="B1100" s="39" t="s">
        <v>42</v>
      </c>
      <c r="D1100" s="42">
        <f>_xll.qlCalendarAdvance(Calendar,$D1099,B1100,"f",FALSE)</f>
        <v>47156</v>
      </c>
      <c r="E1100" s="177">
        <f>_xll.qlInterestRateIndexValueDate(IndexON,D1100)</f>
        <v>47156</v>
      </c>
      <c r="F1100" s="193">
        <f>IFERROR(_xll.qlIndexFixing(IndexON,D1100,TRUE,_xll.ohTrigger(RecalcTrigger,TriggerON)),NA())</f>
        <v>2.1223949422584099E-2</v>
      </c>
      <c r="H1100" s="42">
        <f>_xll.qlCalendarAdvance(Calendar,$H1099,B1100,"f",FALSE)</f>
        <v>47156</v>
      </c>
      <c r="I1100" s="177">
        <f>_xll.qlInterestRateIndexValueDate(Index1M,$H1100)</f>
        <v>47158</v>
      </c>
      <c r="J1100" s="182">
        <f>IFERROR(_xll.qlIndexFixing(Index1M,$H1100,TRUE,_xll.ohTrigger(RecalcTrigger,Trigger1M)),NA())</f>
        <v>2.1289608552854031E-2</v>
      </c>
      <c r="K1100" s="44">
        <f>IFERROR(_xll.qlIndexFixing(Index3M,H1100,TRUE,_xll.ohTrigger(RecalcTrigger,Trigger3M)),NA())</f>
        <v>2.2086585485630302E-2</v>
      </c>
      <c r="L1100" s="44">
        <f>IFERROR(_xll.qlIndexFixing(Index6M,$H1100,TRUE,_xll.ohTrigger(RecalcTrigger,Trigger6M)),NA())</f>
        <v>2.2400910435095834E-2</v>
      </c>
      <c r="M1100" s="183">
        <f>IFERROR(_xll.qlIndexFixing(Index1Y,$H1100,TRUE,_xll.ohTrigger(RecalcTrigger,Trigger1Y)),NA())</f>
        <v>2.2791163216468985E-2</v>
      </c>
      <c r="N1100" s="182">
        <f>IFERROR(_xll.qlIndexFixing(ONIndex1M,I1100,TRUE,_xll.ohTrigger(RecalcTrigger,Trigger1M)),NA())</f>
        <v>2.126747515216465E-2</v>
      </c>
      <c r="O1100" s="44">
        <f>IFERROR(_xll.qlIndexFixing(ONIndex3M,I1100,TRUE,_xll.ohTrigger(RecalcTrigger,Trigger3M)),NA())</f>
        <v>2.2014581893916585E-2</v>
      </c>
      <c r="P1100" s="44">
        <f>IFERROR(_xll.qlIndexFixing(ONIndex6M,I1100,TRUE,_xll.ohTrigger(RecalcTrigger,Trigger6M)),NA())</f>
        <v>2.2266657900145148E-2</v>
      </c>
      <c r="Q1100" s="183">
        <f>IFERROR(_xll.qlIndexFixing(ONIndex1Y,I1100,TRUE,_xll.ohTrigger(RecalcTrigger,Trigger1Y)),NA())</f>
        <v>2.2537673173328443E-2</v>
      </c>
    </row>
    <row r="1101" spans="2:17" x14ac:dyDescent="0.2">
      <c r="B1101" s="39" t="s">
        <v>42</v>
      </c>
      <c r="D1101" s="42">
        <f>_xll.qlCalendarAdvance(Calendar,$D1100,B1101,"f",FALSE)</f>
        <v>47163</v>
      </c>
      <c r="E1101" s="177">
        <f>_xll.qlInterestRateIndexValueDate(IndexON,D1101)</f>
        <v>47163</v>
      </c>
      <c r="F1101" s="193">
        <f>IFERROR(_xll.qlIndexFixing(IndexON,D1101,TRUE,_xll.ohTrigger(RecalcTrigger,TriggerON)),NA())</f>
        <v>2.123391322476742E-2</v>
      </c>
      <c r="H1101" s="42">
        <f>_xll.qlCalendarAdvance(Calendar,$H1100,B1101,"f",FALSE)</f>
        <v>47163</v>
      </c>
      <c r="I1101" s="177">
        <f>_xll.qlInterestRateIndexValueDate(Index1M,$H1101)</f>
        <v>47165</v>
      </c>
      <c r="J1101" s="182">
        <f>IFERROR(_xll.qlIndexFixing(Index1M,$H1101,TRUE,_xll.ohTrigger(RecalcTrigger,Trigger1M)),NA())</f>
        <v>2.1293349907214636E-2</v>
      </c>
      <c r="K1101" s="44">
        <f>IFERROR(_xll.qlIndexFixing(Index3M,H1101,TRUE,_xll.ohTrigger(RecalcTrigger,Trigger3M)),NA())</f>
        <v>2.208858107576479E-2</v>
      </c>
      <c r="L1101" s="44">
        <f>IFERROR(_xll.qlIndexFixing(Index6M,$H1101,TRUE,_xll.ohTrigger(RecalcTrigger,Trigger6M)),NA())</f>
        <v>2.2401295749423462E-2</v>
      </c>
      <c r="M1101" s="183">
        <f>IFERROR(_xll.qlIndexFixing(Index1Y,$H1101,TRUE,_xll.ohTrigger(RecalcTrigger,Trigger1Y)),NA())</f>
        <v>2.279008915308579E-2</v>
      </c>
      <c r="N1101" s="182">
        <f>IFERROR(_xll.qlIndexFixing(ONIndex1M,I1101,TRUE,_xll.ohTrigger(RecalcTrigger,Trigger1M)),NA())</f>
        <v>2.1271335017871706E-2</v>
      </c>
      <c r="O1101" s="44">
        <f>IFERROR(_xll.qlIndexFixing(ONIndex3M,I1101,TRUE,_xll.ohTrigger(RecalcTrigger,Trigger3M)),NA())</f>
        <v>2.2017143671426709E-2</v>
      </c>
      <c r="P1101" s="44">
        <f>IFERROR(_xll.qlIndexFixing(ONIndex6M,I1101,TRUE,_xll.ohTrigger(RecalcTrigger,Trigger6M)),NA())</f>
        <v>2.2268199810984157E-2</v>
      </c>
      <c r="Q1101" s="183">
        <f>IFERROR(_xll.qlIndexFixing(ONIndex1Y,I1101,TRUE,_xll.ohTrigger(RecalcTrigger,Trigger1Y)),NA())</f>
        <v>2.2538950917958545E-2</v>
      </c>
    </row>
    <row r="1102" spans="2:17" x14ac:dyDescent="0.2">
      <c r="B1102" s="39" t="s">
        <v>42</v>
      </c>
      <c r="D1102" s="42">
        <f>_xll.qlCalendarAdvance(Calendar,$D1101,B1102,"f",FALSE)</f>
        <v>47170</v>
      </c>
      <c r="E1102" s="177">
        <f>_xll.qlInterestRateIndexValueDate(IndexON,D1102)</f>
        <v>47170</v>
      </c>
      <c r="F1102" s="193">
        <f>IFERROR(_xll.qlIndexFixing(IndexON,D1102,TRUE,_xll.ohTrigger(RecalcTrigger,TriggerON)),NA())</f>
        <v>2.1243721047961017E-2</v>
      </c>
      <c r="H1102" s="42">
        <f>_xll.qlCalendarAdvance(Calendar,$H1101,B1102,"f",FALSE)</f>
        <v>47170</v>
      </c>
      <c r="I1102" s="177">
        <f>_xll.qlInterestRateIndexValueDate(Index1M,$H1102)</f>
        <v>47172</v>
      </c>
      <c r="J1102" s="182">
        <f>IFERROR(_xll.qlIndexFixing(Index1M,$H1102,TRUE,_xll.ohTrigger(RecalcTrigger,Trigger1M)),NA())</f>
        <v>2.1296999504621779E-2</v>
      </c>
      <c r="K1102" s="44">
        <f>IFERROR(_xll.qlIndexFixing(Index3M,H1102,TRUE,_xll.ohTrigger(RecalcTrigger,Trigger3M)),NA())</f>
        <v>2.2090475405260754E-2</v>
      </c>
      <c r="L1102" s="44">
        <f>IFERROR(_xll.qlIndexFixing(Index6M,$H1102,TRUE,_xll.ohTrigger(RecalcTrigger,Trigger6M)),NA())</f>
        <v>2.2401586065201508E-2</v>
      </c>
      <c r="M1102" s="183">
        <f>IFERROR(_xll.qlIndexFixing(Index1Y,$H1102,TRUE,_xll.ohTrigger(RecalcTrigger,Trigger1Y)),NA())</f>
        <v>2.278892289551767E-2</v>
      </c>
      <c r="N1102" s="182">
        <f>IFERROR(_xll.qlIndexFixing(ONIndex1M,I1102,TRUE,_xll.ohTrigger(RecalcTrigger,Trigger1M)),NA())</f>
        <v>2.1275103059750222E-2</v>
      </c>
      <c r="O1102" s="44">
        <f>IFERROR(_xll.qlIndexFixing(ONIndex3M,I1102,TRUE,_xll.ohTrigger(RecalcTrigger,Trigger3M)),NA())</f>
        <v>2.2019604100727008E-2</v>
      </c>
      <c r="P1102" s="44">
        <f>IFERROR(_xll.qlIndexFixing(ONIndex6M,I1102,TRUE,_xll.ohTrigger(RecalcTrigger,Trigger6M)),NA())</f>
        <v>2.2269646252031094E-2</v>
      </c>
      <c r="Q1102" s="183">
        <f>IFERROR(_xll.qlIndexFixing(ONIndex1Y,I1102,TRUE,_xll.ohTrigger(RecalcTrigger,Trigger1Y)),NA())</f>
        <v>2.2540135908863945E-2</v>
      </c>
    </row>
    <row r="1103" spans="2:17" x14ac:dyDescent="0.2">
      <c r="B1103" s="39" t="s">
        <v>42</v>
      </c>
      <c r="D1103" s="42">
        <f>_xll.qlCalendarAdvance(Calendar,$D1102,B1103,"f",FALSE)</f>
        <v>47177</v>
      </c>
      <c r="E1103" s="177">
        <f>_xll.qlInterestRateIndexValueDate(IndexON,D1103)</f>
        <v>47177</v>
      </c>
      <c r="F1103" s="193">
        <f>IFERROR(_xll.qlIndexFixing(IndexON,D1103,TRUE,_xll.ohTrigger(RecalcTrigger,TriggerON)),NA())</f>
        <v>2.1253372520062541E-2</v>
      </c>
      <c r="H1103" s="42">
        <f>_xll.qlCalendarAdvance(Calendar,$H1102,B1103,"f",FALSE)</f>
        <v>47177</v>
      </c>
      <c r="I1103" s="177">
        <f>_xll.qlInterestRateIndexValueDate(Index1M,$H1103)</f>
        <v>47179</v>
      </c>
      <c r="J1103" s="182">
        <f>IFERROR(_xll.qlIndexFixing(Index1M,$H1103,TRUE,_xll.ohTrigger(RecalcTrigger,Trigger1M)),NA())</f>
        <v>2.1304058288267591E-2</v>
      </c>
      <c r="K1103" s="44">
        <f>IFERROR(_xll.qlIndexFixing(Index3M,H1103,TRUE,_xll.ohTrigger(RecalcTrigger,Trigger3M)),NA())</f>
        <v>2.2096189649056512E-2</v>
      </c>
      <c r="L1103" s="44">
        <f>IFERROR(_xll.qlIndexFixing(Index6M,$H1103,TRUE,_xll.ohTrigger(RecalcTrigger,Trigger6M)),NA())</f>
        <v>2.2404479833645505E-2</v>
      </c>
      <c r="M1103" s="183">
        <f>IFERROR(_xll.qlIndexFixing(Index1Y,$H1103,TRUE,_xll.ohTrigger(RecalcTrigger,Trigger1Y)),NA())</f>
        <v>2.2787664549957384E-2</v>
      </c>
      <c r="N1103" s="182">
        <f>IFERROR(_xll.qlIndexFixing(ONIndex1M,I1103,TRUE,_xll.ohTrigger(RecalcTrigger,Trigger1M)),NA())</f>
        <v>2.127877943407519E-2</v>
      </c>
      <c r="O1103" s="44">
        <f>IFERROR(_xll.qlIndexFixing(ONIndex3M,I1103,TRUE,_xll.ohTrigger(RecalcTrigger,Trigger3M)),NA())</f>
        <v>2.2021963291889435E-2</v>
      </c>
      <c r="P1103" s="44">
        <f>IFERROR(_xll.qlIndexFixing(ONIndex6M,I1103,TRUE,_xll.ohTrigger(RecalcTrigger,Trigger6M)),NA())</f>
        <v>2.2270997347106913E-2</v>
      </c>
      <c r="Q1103" s="183">
        <f>IFERROR(_xll.qlIndexFixing(ONIndex1Y,I1103,TRUE,_xll.ohTrigger(RecalcTrigger,Trigger1Y)),NA())</f>
        <v>2.2541228249641776E-2</v>
      </c>
    </row>
    <row r="1104" spans="2:17" x14ac:dyDescent="0.2">
      <c r="B1104" s="39" t="s">
        <v>42</v>
      </c>
      <c r="D1104" s="42">
        <f>_xll.qlCalendarAdvance(Calendar,$D1103,B1104,"f",FALSE)</f>
        <v>47184</v>
      </c>
      <c r="E1104" s="177">
        <f>_xll.qlInterestRateIndexValueDate(IndexON,D1104)</f>
        <v>47184</v>
      </c>
      <c r="F1104" s="193">
        <f>IFERROR(_xll.qlIndexFixing(IndexON,D1104,TRUE,_xll.ohTrigger(RecalcTrigger,TriggerON)),NA())</f>
        <v>2.1262867269049579E-2</v>
      </c>
      <c r="H1104" s="42">
        <f>_xll.qlCalendarAdvance(Calendar,$H1103,B1104,"f",FALSE)</f>
        <v>47184</v>
      </c>
      <c r="I1104" s="177">
        <f>_xll.qlInterestRateIndexValueDate(Index1M,$H1104)</f>
        <v>47186</v>
      </c>
      <c r="J1104" s="182">
        <f>IFERROR(_xll.qlIndexFixing(Index1M,$H1104,TRUE,_xll.ohTrigger(RecalcTrigger,Trigger1M)),NA())</f>
        <v>2.1306631555621066E-2</v>
      </c>
      <c r="K1104" s="44">
        <f>IFERROR(_xll.qlIndexFixing(Index3M,H1104,TRUE,_xll.ohTrigger(RecalcTrigger,Trigger3M)),NA())</f>
        <v>2.2097846324394703E-2</v>
      </c>
      <c r="L1104" s="44">
        <f>IFERROR(_xll.qlIndexFixing(Index6M,$H1104,TRUE,_xll.ohTrigger(RecalcTrigger,Trigger6M)),NA())</f>
        <v>2.2404553654993241E-2</v>
      </c>
      <c r="M1104" s="183">
        <f>IFERROR(_xll.qlIndexFixing(Index1Y,$H1104,TRUE,_xll.ohTrigger(RecalcTrigger,Trigger1Y)),NA())</f>
        <v>2.2786314222622533E-2</v>
      </c>
      <c r="N1104" s="182">
        <f>IFERROR(_xll.qlIndexFixing(ONIndex1M,I1104,TRUE,_xll.ohTrigger(RecalcTrigger,Trigger1M)),NA())</f>
        <v>2.1282364297361411E-2</v>
      </c>
      <c r="O1104" s="44">
        <f>IFERROR(_xll.qlIndexFixing(ONIndex3M,I1104,TRUE,_xll.ohTrigger(RecalcTrigger,Trigger3M)),NA())</f>
        <v>2.2024221355465556E-2</v>
      </c>
      <c r="P1104" s="44">
        <f>IFERROR(_xll.qlIndexFixing(ONIndex6M,I1104,TRUE,_xll.ohTrigger(RecalcTrigger,Trigger6M)),NA())</f>
        <v>2.2272253220272376E-2</v>
      </c>
      <c r="Q1104" s="183">
        <f>IFERROR(_xll.qlIndexFixing(ONIndex1Y,I1104,TRUE,_xll.ohTrigger(RecalcTrigger,Trigger1Y)),NA())</f>
        <v>2.2542228043729295E-2</v>
      </c>
    </row>
    <row r="1105" spans="2:17" x14ac:dyDescent="0.2">
      <c r="B1105" s="39" t="s">
        <v>42</v>
      </c>
      <c r="D1105" s="42">
        <f>_xll.qlCalendarAdvance(Calendar,$D1104,B1105,"f",FALSE)</f>
        <v>47191</v>
      </c>
      <c r="E1105" s="177">
        <f>_xll.qlInterestRateIndexValueDate(IndexON,D1105)</f>
        <v>47191</v>
      </c>
      <c r="F1105" s="193">
        <f>IFERROR(_xll.qlIndexFixing(IndexON,D1105,TRUE,_xll.ohTrigger(RecalcTrigger,TriggerON)),NA())</f>
        <v>2.1272204922899718E-2</v>
      </c>
      <c r="H1105" s="42">
        <f>_xll.qlCalendarAdvance(Calendar,$H1104,B1105,"f",FALSE)</f>
        <v>47191</v>
      </c>
      <c r="I1105" s="177">
        <f>_xll.qlInterestRateIndexValueDate(Index1M,$H1105)</f>
        <v>47193</v>
      </c>
      <c r="J1105" s="182">
        <f>IFERROR(_xll.qlIndexFixing(Index1M,$H1105,TRUE,_xll.ohTrigger(RecalcTrigger,Trigger1M)),NA())</f>
        <v>2.1309987899306625E-2</v>
      </c>
      <c r="K1105" s="44">
        <f>IFERROR(_xll.qlIndexFixing(Index3M,H1105,TRUE,_xll.ohTrigger(RecalcTrigger,Trigger3M)),NA())</f>
        <v>2.2099402080278822E-2</v>
      </c>
      <c r="L1105" s="44">
        <f>IFERROR(_xll.qlIndexFixing(Index6M,$H1105,TRUE,_xll.ohTrigger(RecalcTrigger,Trigger6M)),NA())</f>
        <v>2.2404532866311763E-2</v>
      </c>
      <c r="M1105" s="183">
        <f>IFERROR(_xll.qlIndexFixing(Index1Y,$H1105,TRUE,_xll.ohTrigger(RecalcTrigger,Trigger1Y)),NA())</f>
        <v>2.278487201975532E-2</v>
      </c>
      <c r="N1105" s="182">
        <f>IFERROR(_xll.qlIndexFixing(ONIndex1M,I1105,TRUE,_xll.ohTrigger(RecalcTrigger,Trigger1M)),NA())</f>
        <v>2.1285857805803943E-2</v>
      </c>
      <c r="O1105" s="44">
        <f>IFERROR(_xll.qlIndexFixing(ONIndex3M,I1105,TRUE,_xll.ohTrigger(RecalcTrigger,Trigger3M)),NA())</f>
        <v>2.2026378401847069E-2</v>
      </c>
      <c r="P1105" s="44">
        <f>IFERROR(_xll.qlIndexFixing(ONIndex6M,I1105,TRUE,_xll.ohTrigger(RecalcTrigger,Trigger6M)),NA())</f>
        <v>2.2273413995748115E-2</v>
      </c>
      <c r="Q1105" s="183">
        <f>IFERROR(_xll.qlIndexFixing(ONIndex1Y,I1105,TRUE,_xll.ohTrigger(RecalcTrigger,Trigger1Y)),NA())</f>
        <v>2.254313539440389E-2</v>
      </c>
    </row>
    <row r="1106" spans="2:17" x14ac:dyDescent="0.2">
      <c r="B1106" s="39" t="s">
        <v>42</v>
      </c>
      <c r="D1106" s="42">
        <f>_xll.qlCalendarAdvance(Calendar,$D1105,B1106,"f",FALSE)</f>
        <v>47198</v>
      </c>
      <c r="E1106" s="177">
        <f>_xll.qlInterestRateIndexValueDate(IndexON,D1106)</f>
        <v>47198</v>
      </c>
      <c r="F1106" s="193">
        <f>IFERROR(_xll.qlIndexFixing(IndexON,D1106,TRUE,_xll.ohTrigger(RecalcTrigger,TriggerON)),NA())</f>
        <v>2.1281385109670481E-2</v>
      </c>
      <c r="H1106" s="42">
        <f>_xll.qlCalendarAdvance(Calendar,$H1105,B1106,"f",FALSE)</f>
        <v>47198</v>
      </c>
      <c r="I1106" s="177">
        <f>_xll.qlInterestRateIndexValueDate(Index1M,$H1106)</f>
        <v>47200</v>
      </c>
      <c r="J1106" s="182">
        <f>IFERROR(_xll.qlIndexFixing(Index1M,$H1106,TRUE,_xll.ohTrigger(RecalcTrigger,Trigger1M)),NA())</f>
        <v>2.1313253129766833E-2</v>
      </c>
      <c r="K1106" s="44">
        <f>IFERROR(_xll.qlIndexFixing(Index3M,H1106,TRUE,_xll.ohTrigger(RecalcTrigger,Trigger3M)),NA())</f>
        <v>2.2100857027569979E-2</v>
      </c>
      <c r="L1106" s="44">
        <f>IFERROR(_xll.qlIndexFixing(Index6M,$H1106,TRUE,_xll.ohTrigger(RecalcTrigger,Trigger6M)),NA())</f>
        <v>2.2404417593031543E-2</v>
      </c>
      <c r="M1106" s="183">
        <f>IFERROR(_xll.qlIndexFixing(Index1Y,$H1106,TRUE,_xll.ohTrigger(RecalcTrigger,Trigger1Y)),NA())</f>
        <v>2.2783338047622569E-2</v>
      </c>
      <c r="N1106" s="182">
        <f>IFERROR(_xll.qlIndexFixing(ONIndex1M,I1106,TRUE,_xll.ohTrigger(RecalcTrigger,Trigger1M)),NA())</f>
        <v>2.1289260115837649E-2</v>
      </c>
      <c r="O1106" s="44">
        <f>IFERROR(_xll.qlIndexFixing(ONIndex3M,I1106,TRUE,_xll.ohTrigger(RecalcTrigger,Trigger3M)),NA())</f>
        <v>2.202843454118586E-2</v>
      </c>
      <c r="P1106" s="44">
        <f>IFERROR(_xll.qlIndexFixing(ONIndex6M,I1106,TRUE,_xll.ohTrigger(RecalcTrigger,Trigger6M)),NA())</f>
        <v>2.2274479797195212E-2</v>
      </c>
      <c r="Q1106" s="183">
        <f>IFERROR(_xll.qlIndexFixing(ONIndex1Y,I1106,TRUE,_xll.ohTrigger(RecalcTrigger,Trigger1Y)),NA())</f>
        <v>2.2543950405262692E-2</v>
      </c>
    </row>
    <row r="1107" spans="2:17" x14ac:dyDescent="0.2">
      <c r="B1107" s="39" t="s">
        <v>42</v>
      </c>
      <c r="D1107" s="42">
        <f>_xll.qlCalendarAdvance(Calendar,$D1106,B1107,"f",FALSE)</f>
        <v>47205</v>
      </c>
      <c r="E1107" s="177">
        <f>_xll.qlInterestRateIndexValueDate(IndexON,D1107)</f>
        <v>47205</v>
      </c>
      <c r="F1107" s="193">
        <f>IFERROR(_xll.qlIndexFixing(IndexON,D1107,TRUE,_xll.ohTrigger(RecalcTrigger,TriggerON)),NA())</f>
        <v>2.1290407457099647E-2</v>
      </c>
      <c r="H1107" s="42">
        <f>_xll.qlCalendarAdvance(Calendar,$H1106,B1107,"f",FALSE)</f>
        <v>47205</v>
      </c>
      <c r="I1107" s="177">
        <f>_xll.qlInterestRateIndexValueDate(Index1M,$H1107)</f>
        <v>47211</v>
      </c>
      <c r="J1107" s="182">
        <f>IFERROR(_xll.qlIndexFixing(Index1M,$H1107,TRUE,_xll.ohTrigger(RecalcTrigger,Trigger1M)),NA())</f>
        <v>2.1317354395281818E-2</v>
      </c>
      <c r="K1107" s="44">
        <f>IFERROR(_xll.qlIndexFixing(Index3M,H1107,TRUE,_xll.ohTrigger(RecalcTrigger,Trigger3M)),NA())</f>
        <v>2.2100686494156748E-2</v>
      </c>
      <c r="L1107" s="44">
        <f>IFERROR(_xll.qlIndexFixing(Index6M,$H1107,TRUE,_xll.ohTrigger(RecalcTrigger,Trigger6M)),NA())</f>
        <v>2.2402759289987296E-2</v>
      </c>
      <c r="M1107" s="183">
        <f>IFERROR(_xll.qlIndexFixing(Index1Y,$H1107,TRUE,_xll.ohTrigger(RecalcTrigger,Trigger1Y)),NA())</f>
        <v>2.2779671088371971E-2</v>
      </c>
      <c r="N1107" s="182">
        <f>IFERROR(_xll.qlIndexFixing(ONIndex1M,I1107,TRUE,_xll.ohTrigger(RecalcTrigger,Trigger1M)),NA())</f>
        <v>2.1293500760473094E-2</v>
      </c>
      <c r="O1107" s="44">
        <f>IFERROR(_xll.qlIndexFixing(ONIndex3M,I1107,TRUE,_xll.ohTrigger(RecalcTrigger,Trigger3M)),NA())</f>
        <v>2.203093005514134E-2</v>
      </c>
      <c r="P1107" s="44">
        <f>IFERROR(_xll.qlIndexFixing(ONIndex6M,I1107,TRUE,_xll.ohTrigger(RecalcTrigger,Trigger6M)),NA())</f>
        <v>2.2275710759567247E-2</v>
      </c>
      <c r="Q1107" s="183">
        <f>IFERROR(_xll.qlIndexFixing(ONIndex1Y,I1107,TRUE,_xll.ohTrigger(RecalcTrigger,Trigger1Y)),NA())</f>
        <v>2.2544862760014439E-2</v>
      </c>
    </row>
    <row r="1108" spans="2:17" x14ac:dyDescent="0.2">
      <c r="B1108" s="39" t="s">
        <v>42</v>
      </c>
      <c r="D1108" s="42">
        <f>_xll.qlCalendarAdvance(Calendar,$D1107,B1108,"f",FALSE)</f>
        <v>47212</v>
      </c>
      <c r="E1108" s="177">
        <f>_xll.qlInterestRateIndexValueDate(IndexON,D1108)</f>
        <v>47212</v>
      </c>
      <c r="F1108" s="193">
        <f>IFERROR(_xll.qlIndexFixing(IndexON,D1108,TRUE,_xll.ohTrigger(RecalcTrigger,TriggerON)),NA())</f>
        <v>2.1299271593404612E-2</v>
      </c>
      <c r="H1108" s="42">
        <f>_xll.qlCalendarAdvance(Calendar,$H1107,B1108,"f",FALSE)</f>
        <v>47212</v>
      </c>
      <c r="I1108" s="177">
        <f>_xll.qlInterestRateIndexValueDate(Index1M,$H1108)</f>
        <v>47214</v>
      </c>
      <c r="J1108" s="182">
        <f>IFERROR(_xll.qlIndexFixing(Index1M,$H1108,TRUE,_xll.ohTrigger(RecalcTrigger,Trigger1M)),NA())</f>
        <v>2.1319510877354043E-2</v>
      </c>
      <c r="K1108" s="44">
        <f>IFERROR(_xll.qlIndexFixing(Index3M,H1108,TRUE,_xll.ohTrigger(RecalcTrigger,Trigger3M)),NA())</f>
        <v>2.210122057865118E-2</v>
      </c>
      <c r="L1108" s="44">
        <f>IFERROR(_xll.qlIndexFixing(Index6M,$H1108,TRUE,_xll.ohTrigger(RecalcTrigger,Trigger6M)),NA())</f>
        <v>2.2403904094462471E-2</v>
      </c>
      <c r="M1108" s="183">
        <f>IFERROR(_xll.qlIndexFixing(Index1Y,$H1108,TRUE,_xll.ohTrigger(RecalcTrigger,Trigger1Y)),NA())</f>
        <v>2.2779995220750804E-2</v>
      </c>
      <c r="N1108" s="182">
        <f>IFERROR(_xll.qlIndexFixing(ONIndex1M,I1108,TRUE,_xll.ohTrigger(RecalcTrigger,Trigger1M)),NA())</f>
        <v>2.1295791766418048E-2</v>
      </c>
      <c r="O1108" s="44">
        <f>IFERROR(_xll.qlIndexFixing(ONIndex3M,I1108,TRUE,_xll.ohTrigger(RecalcTrigger,Trigger3M)),NA())</f>
        <v>2.2032244540541868E-2</v>
      </c>
      <c r="P1108" s="44">
        <f>IFERROR(_xll.qlIndexFixing(ONIndex6M,I1108,TRUE,_xll.ohTrigger(RecalcTrigger,Trigger6M)),NA())</f>
        <v>2.227632697464621E-2</v>
      </c>
      <c r="Q1108" s="183">
        <f>IFERROR(_xll.qlIndexFixing(ONIndex1Y,I1108,TRUE,_xll.ohTrigger(RecalcTrigger,Trigger1Y)),NA())</f>
        <v>2.2545303821601692E-2</v>
      </c>
    </row>
    <row r="1109" spans="2:17" x14ac:dyDescent="0.2">
      <c r="B1109" s="39" t="s">
        <v>42</v>
      </c>
      <c r="D1109" s="42">
        <f>_xll.qlCalendarAdvance(Calendar,$D1108,B1109,"f",FALSE)</f>
        <v>47219</v>
      </c>
      <c r="E1109" s="177">
        <f>_xll.qlInterestRateIndexValueDate(IndexON,D1109)</f>
        <v>47219</v>
      </c>
      <c r="F1109" s="193">
        <f>IFERROR(_xll.qlIndexFixing(IndexON,D1109,TRUE,_xll.ohTrigger(RecalcTrigger,TriggerON)),NA())</f>
        <v>2.130797714640309E-2</v>
      </c>
      <c r="H1109" s="42">
        <f>_xll.qlCalendarAdvance(Calendar,$H1108,B1109,"f",FALSE)</f>
        <v>47219</v>
      </c>
      <c r="I1109" s="177">
        <f>_xll.qlInterestRateIndexValueDate(Index1M,$H1109)</f>
        <v>47221</v>
      </c>
      <c r="J1109" s="182">
        <f>IFERROR(_xll.qlIndexFixing(Index1M,$H1109,TRUE,_xll.ohTrigger(RecalcTrigger,Trigger1M)),NA())</f>
        <v>2.1322503707665363E-2</v>
      </c>
      <c r="K1109" s="44">
        <f>IFERROR(_xll.qlIndexFixing(Index3M,H1109,TRUE,_xll.ohTrigger(RecalcTrigger,Trigger3M)),NA())</f>
        <v>2.2102395018545089E-2</v>
      </c>
      <c r="L1109" s="44">
        <f>IFERROR(_xll.qlIndexFixing(Index6M,$H1109,TRUE,_xll.ohTrigger(RecalcTrigger,Trigger6M)),NA())</f>
        <v>2.2403506120099819E-2</v>
      </c>
      <c r="M1109" s="183">
        <f>IFERROR(_xll.qlIndexFixing(Index1Y,$H1109,TRUE,_xll.ohTrigger(RecalcTrigger,Trigger1Y)),NA())</f>
        <v>2.2778186578668053E-2</v>
      </c>
      <c r="N1109" s="182">
        <f>IFERROR(_xll.qlIndexFixing(ONIndex1M,I1109,TRUE,_xll.ohTrigger(RecalcTrigger,Trigger1M)),NA())</f>
        <v>2.1298921419674599E-2</v>
      </c>
      <c r="O1109" s="44">
        <f>IFERROR(_xll.qlIndexFixing(ONIndex3M,I1109,TRUE,_xll.ohTrigger(RecalcTrigger,Trigger3M)),NA())</f>
        <v>2.203399862126254E-2</v>
      </c>
      <c r="P1109" s="44">
        <f>IFERROR(_xll.qlIndexFixing(ONIndex6M,I1109,TRUE,_xll.ohTrigger(RecalcTrigger,Trigger6M)),NA())</f>
        <v>2.2277108598611761E-2</v>
      </c>
      <c r="Q1109" s="183">
        <f>IFERROR(_xll.qlIndexFixing(ONIndex1Y,I1109,TRUE,_xll.ohTrigger(RecalcTrigger,Trigger1Y)),NA())</f>
        <v>2.2545842433956409E-2</v>
      </c>
    </row>
    <row r="1110" spans="2:17" x14ac:dyDescent="0.2">
      <c r="B1110" s="39" t="s">
        <v>42</v>
      </c>
      <c r="D1110" s="42">
        <f>_xll.qlCalendarAdvance(Calendar,$D1109,B1110,"f",FALSE)</f>
        <v>47226</v>
      </c>
      <c r="E1110" s="177">
        <f>_xll.qlInterestRateIndexValueDate(IndexON,D1110)</f>
        <v>47226</v>
      </c>
      <c r="F1110" s="193">
        <f>IFERROR(_xll.qlIndexFixing(IndexON,D1110,TRUE,_xll.ohTrigger(RecalcTrigger,TriggerON)),NA())</f>
        <v>2.1316523744152605E-2</v>
      </c>
      <c r="H1110" s="42">
        <f>_xll.qlCalendarAdvance(Calendar,$H1109,B1110,"f",FALSE)</f>
        <v>47226</v>
      </c>
      <c r="I1110" s="177">
        <f>_xll.qlInterestRateIndexValueDate(Index1M,$H1110)</f>
        <v>47228</v>
      </c>
      <c r="J1110" s="182">
        <f>IFERROR(_xll.qlIndexFixing(Index1M,$H1110,TRUE,_xll.ohTrigger(RecalcTrigger,Trigger1M)),NA())</f>
        <v>2.1325406051114805E-2</v>
      </c>
      <c r="K1110" s="44">
        <f>IFERROR(_xll.qlIndexFixing(Index3M,H1110,TRUE,_xll.ohTrigger(RecalcTrigger,Trigger3M)),NA())</f>
        <v>2.2103469088030746E-2</v>
      </c>
      <c r="L1110" s="44">
        <f>IFERROR(_xll.qlIndexFixing(Index6M,$H1110,TRUE,_xll.ohTrigger(RecalcTrigger,Trigger6M)),NA())</f>
        <v>2.2403014162993416E-2</v>
      </c>
      <c r="M1110" s="183">
        <f>IFERROR(_xll.qlIndexFixing(Index1Y,$H1110,TRUE,_xll.ohTrigger(RecalcTrigger,Trigger1Y)),NA())</f>
        <v>2.2776805354735034E-2</v>
      </c>
      <c r="N1110" s="182">
        <f>IFERROR(_xll.qlIndexFixing(ONIndex1M,I1110,TRUE,_xll.ohTrigger(RecalcTrigger,Trigger1M)),NA())</f>
        <v>2.1301960500101913E-2</v>
      </c>
      <c r="O1110" s="44">
        <f>IFERROR(_xll.qlIndexFixing(ONIndex3M,I1110,TRUE,_xll.ohTrigger(RecalcTrigger,Trigger3M)),NA())</f>
        <v>2.2035652236427339E-2</v>
      </c>
      <c r="P1110" s="44">
        <f>IFERROR(_xll.qlIndexFixing(ONIndex6M,I1110,TRUE,_xll.ohTrigger(RecalcTrigger,Trigger6M)),NA())</f>
        <v>2.2277795744711781E-2</v>
      </c>
      <c r="Q1110" s="183">
        <f>IFERROR(_xll.qlIndexFixing(ONIndex1Y,I1110,TRUE,_xll.ohTrigger(RecalcTrigger,Trigger1Y)),NA())</f>
        <v>2.2546289120404239E-2</v>
      </c>
    </row>
    <row r="1111" spans="2:17" x14ac:dyDescent="0.2">
      <c r="B1111" s="39" t="s">
        <v>42</v>
      </c>
      <c r="D1111" s="42">
        <f>_xll.qlCalendarAdvance(Calendar,$D1110,B1111,"f",FALSE)</f>
        <v>47233</v>
      </c>
      <c r="E1111" s="177">
        <f>_xll.qlInterestRateIndexValueDate(IndexON,D1111)</f>
        <v>47233</v>
      </c>
      <c r="F1111" s="193">
        <f>IFERROR(_xll.qlIndexFixing(IndexON,D1111,TRUE,_xll.ohTrigger(RecalcTrigger,TriggerON)),NA())</f>
        <v>2.1324911014550807E-2</v>
      </c>
      <c r="H1111" s="42">
        <f>_xll.qlCalendarAdvance(Calendar,$H1110,B1111,"f",FALSE)</f>
        <v>47233</v>
      </c>
      <c r="I1111" s="177">
        <f>_xll.qlInterestRateIndexValueDate(Index1M,$H1111)</f>
        <v>47235</v>
      </c>
      <c r="J1111" s="182">
        <f>IFERROR(_xll.qlIndexFixing(Index1M,$H1111,TRUE,_xll.ohTrigger(RecalcTrigger,Trigger1M)),NA())</f>
        <v>2.1328218064294534E-2</v>
      </c>
      <c r="K1111" s="44">
        <f>IFERROR(_xll.qlIndexFixing(Index3M,H1111,TRUE,_xll.ohTrigger(RecalcTrigger,Trigger3M)),NA())</f>
        <v>2.2104442897988255E-2</v>
      </c>
      <c r="L1111" s="44">
        <f>IFERROR(_xll.qlIndexFixing(Index6M,$H1111,TRUE,_xll.ohTrigger(RecalcTrigger,Trigger6M)),NA())</f>
        <v>2.2402428348639848E-2</v>
      </c>
      <c r="M1111" s="183">
        <f>IFERROR(_xll.qlIndexFixing(Index1Y,$H1111,TRUE,_xll.ohTrigger(RecalcTrigger,Trigger1Y)),NA())</f>
        <v>2.277429536903082E-2</v>
      </c>
      <c r="N1111" s="182">
        <f>IFERROR(_xll.qlIndexFixing(ONIndex1M,I1111,TRUE,_xll.ohTrigger(RecalcTrigger,Trigger1M)),NA())</f>
        <v>2.1305323029956469E-2</v>
      </c>
      <c r="O1111" s="44">
        <f>IFERROR(_xll.qlIndexFixing(ONIndex3M,I1111,TRUE,_xll.ohTrigger(RecalcTrigger,Trigger3M)),NA())</f>
        <v>2.2037419204918862E-2</v>
      </c>
      <c r="P1111" s="44">
        <f>IFERROR(_xll.qlIndexFixing(ONIndex6M,I1111,TRUE,_xll.ohTrigger(RecalcTrigger,Trigger6M)),NA())</f>
        <v>2.227846552654178E-2</v>
      </c>
      <c r="Q1111" s="183">
        <f>IFERROR(_xll.qlIndexFixing(ONIndex1Y,I1111,TRUE,_xll.ohTrigger(RecalcTrigger,Trigger1Y)),NA())</f>
        <v>2.254668718958186E-2</v>
      </c>
    </row>
    <row r="1112" spans="2:17" x14ac:dyDescent="0.2">
      <c r="B1112" s="39" t="s">
        <v>42</v>
      </c>
      <c r="D1112" s="42">
        <f>_xll.qlCalendarAdvance(Calendar,$D1111,B1112,"f",FALSE)</f>
        <v>47240</v>
      </c>
      <c r="E1112" s="177">
        <f>_xll.qlInterestRateIndexValueDate(IndexON,D1112)</f>
        <v>47240</v>
      </c>
      <c r="F1112" s="193">
        <f>IFERROR(_xll.qlIndexFixing(IndexON,D1112,TRUE,_xll.ohTrigger(RecalcTrigger,TriggerON)),NA())</f>
        <v>2.1333138585495348E-2</v>
      </c>
      <c r="H1112" s="42">
        <f>_xll.qlCalendarAdvance(Calendar,$H1111,B1112,"f",FALSE)</f>
        <v>47240</v>
      </c>
      <c r="I1112" s="177">
        <f>_xll.qlInterestRateIndexValueDate(Index1M,$H1112)</f>
        <v>47242</v>
      </c>
      <c r="J1112" s="182">
        <f>IFERROR(_xll.qlIndexFixing(Index1M,$H1112,TRUE,_xll.ohTrigger(RecalcTrigger,Trigger1M)),NA())</f>
        <v>2.1330939903812178E-2</v>
      </c>
      <c r="K1112" s="44">
        <f>IFERROR(_xll.qlIndexFixing(Index3M,H1112,TRUE,_xll.ohTrigger(RecalcTrigger,Trigger3M)),NA())</f>
        <v>2.210747594006977E-2</v>
      </c>
      <c r="L1112" s="44">
        <f>IFERROR(_xll.qlIndexFixing(Index6M,$H1112,TRUE,_xll.ohTrigger(RecalcTrigger,Trigger6M)),NA())</f>
        <v>2.2401748802549963E-2</v>
      </c>
      <c r="M1112" s="183">
        <f>IFERROR(_xll.qlIndexFixing(Index1Y,$H1112,TRUE,_xll.ohTrigger(RecalcTrigger,Trigger1Y)),NA())</f>
        <v>2.2772213014277665E-2</v>
      </c>
      <c r="N1112" s="182">
        <f>IFERROR(_xll.qlIndexFixing(ONIndex1M,I1112,TRUE,_xll.ohTrigger(RecalcTrigger,Trigger1M)),NA())</f>
        <v>2.1307767567968483E-2</v>
      </c>
      <c r="O1112" s="44">
        <f>IFERROR(_xll.qlIndexFixing(ONIndex3M,I1112,TRUE,_xll.ohTrigger(RecalcTrigger,Trigger3M)),NA())</f>
        <v>2.2038658511656095E-2</v>
      </c>
      <c r="P1112" s="44">
        <f>IFERROR(_xll.qlIndexFixing(ONIndex6M,I1112,TRUE,_xll.ohTrigger(RecalcTrigger,Trigger6M)),NA())</f>
        <v>2.2278887099478339E-2</v>
      </c>
      <c r="Q1112" s="183">
        <f>IFERROR(_xll.qlIndexFixing(ONIndex1Y,I1112,TRUE,_xll.ohTrigger(RecalcTrigger,Trigger1Y)),NA())</f>
        <v>2.2546907129488147E-2</v>
      </c>
    </row>
    <row r="1113" spans="2:17" x14ac:dyDescent="0.2">
      <c r="B1113" s="39" t="s">
        <v>42</v>
      </c>
      <c r="D1113" s="42">
        <f>_xll.qlCalendarAdvance(Calendar,$D1112,B1113,"f",FALSE)</f>
        <v>47247</v>
      </c>
      <c r="E1113" s="177">
        <f>_xll.qlInterestRateIndexValueDate(IndexON,D1113)</f>
        <v>47247</v>
      </c>
      <c r="F1113" s="193">
        <f>IFERROR(_xll.qlIndexFixing(IndexON,D1113,TRUE,_xll.ohTrigger(RecalcTrigger,TriggerON)),NA())</f>
        <v>2.1341206085203623E-2</v>
      </c>
      <c r="H1113" s="42">
        <f>_xll.qlCalendarAdvance(Calendar,$H1112,B1113,"f",FALSE)</f>
        <v>47247</v>
      </c>
      <c r="I1113" s="177">
        <f>_xll.qlInterestRateIndexValueDate(Index1M,$H1113)</f>
        <v>47249</v>
      </c>
      <c r="J1113" s="182">
        <f>IFERROR(_xll.qlIndexFixing(Index1M,$H1113,TRUE,_xll.ohTrigger(RecalcTrigger,Trigger1M)),NA())</f>
        <v>2.1333571726259895E-2</v>
      </c>
      <c r="K1113" s="44">
        <f>IFERROR(_xll.qlIndexFixing(Index3M,H1113,TRUE,_xll.ohTrigger(RecalcTrigger,Trigger3M)),NA())</f>
        <v>2.2108228331979396E-2</v>
      </c>
      <c r="L1113" s="44">
        <f>IFERROR(_xll.qlIndexFixing(Index6M,$H1113,TRUE,_xll.ohTrigger(RecalcTrigger,Trigger6M)),NA())</f>
        <v>2.2400975650246704E-2</v>
      </c>
      <c r="M1113" s="183">
        <f>IFERROR(_xll.qlIndexFixing(Index1Y,$H1113,TRUE,_xll.ohTrigger(RecalcTrigger,Trigger1Y)),NA())</f>
        <v>2.2770039634809336E-2</v>
      </c>
      <c r="N1113" s="182">
        <f>IFERROR(_xll.qlIndexFixing(ONIndex1M,I1113,TRUE,_xll.ohTrigger(RecalcTrigger,Trigger1M)),NA())</f>
        <v>2.1310535868117597E-2</v>
      </c>
      <c r="O1113" s="44">
        <f>IFERROR(_xll.qlIndexFixing(ONIndex3M,I1113,TRUE,_xll.ohTrigger(RecalcTrigger,Trigger3M)),NA())</f>
        <v>2.2040011392343573E-2</v>
      </c>
      <c r="P1113" s="44">
        <f>IFERROR(_xll.qlIndexFixing(ONIndex6M,I1113,TRUE,_xll.ohTrigger(RecalcTrigger,Trigger6M)),NA())</f>
        <v>2.2279291556186465E-2</v>
      </c>
      <c r="Q1113" s="183">
        <f>IFERROR(_xll.qlIndexFixing(ONIndex1Y,I1113,TRUE,_xll.ohTrigger(RecalcTrigger,Trigger1Y)),NA())</f>
        <v>2.2547078659078679E-2</v>
      </c>
    </row>
    <row r="1114" spans="2:17" x14ac:dyDescent="0.2">
      <c r="B1114" s="39" t="s">
        <v>42</v>
      </c>
      <c r="D1114" s="42">
        <f>_xll.qlCalendarAdvance(Calendar,$D1113,B1114,"f",FALSE)</f>
        <v>47254</v>
      </c>
      <c r="E1114" s="177">
        <f>_xll.qlInterestRateIndexValueDate(IndexON,D1114)</f>
        <v>47254</v>
      </c>
      <c r="F1114" s="193">
        <f>IFERROR(_xll.qlIndexFixing(IndexON,D1114,TRUE,_xll.ohTrigger(RecalcTrigger,TriggerON)),NA())</f>
        <v>2.1349113141413412E-2</v>
      </c>
      <c r="H1114" s="42">
        <f>_xll.qlCalendarAdvance(Calendar,$H1113,B1114,"f",FALSE)</f>
        <v>47254</v>
      </c>
      <c r="I1114" s="177">
        <f>_xll.qlInterestRateIndexValueDate(Index1M,$H1114)</f>
        <v>47256</v>
      </c>
      <c r="J1114" s="182">
        <f>IFERROR(_xll.qlIndexFixing(Index1M,$H1114,TRUE,_xll.ohTrigger(RecalcTrigger,Trigger1M)),NA())</f>
        <v>2.1336113688242734E-2</v>
      </c>
      <c r="K1114" s="44">
        <f>IFERROR(_xll.qlIndexFixing(Index3M,H1114,TRUE,_xll.ohTrigger(RecalcTrigger,Trigger3M)),NA())</f>
        <v>2.2108880802468946E-2</v>
      </c>
      <c r="L1114" s="44">
        <f>IFERROR(_xll.qlIndexFixing(Index6M,$H1114,TRUE,_xll.ohTrigger(RecalcTrigger,Trigger6M)),NA())</f>
        <v>2.2400109017267703E-2</v>
      </c>
      <c r="M1114" s="183">
        <f>IFERROR(_xll.qlIndexFixing(Index1Y,$H1114,TRUE,_xll.ohTrigger(RecalcTrigger,Trigger1Y)),NA())</f>
        <v>2.2767775337086064E-2</v>
      </c>
      <c r="N1114" s="182">
        <f>IFERROR(_xll.qlIndexFixing(ONIndex1M,I1114,TRUE,_xll.ohTrigger(RecalcTrigger,Trigger1M)),NA())</f>
        <v>2.1313214221096999E-2</v>
      </c>
      <c r="O1114" s="44">
        <f>IFERROR(_xll.qlIndexFixing(ONIndex3M,I1114,TRUE,_xll.ohTrigger(RecalcTrigger,Trigger3M)),NA())</f>
        <v>2.2041264248962023E-2</v>
      </c>
      <c r="P1114" s="44">
        <f>IFERROR(_xll.qlIndexFixing(ONIndex6M,I1114,TRUE,_xll.ohTrigger(RecalcTrigger,Trigger6M)),NA())</f>
        <v>2.2279602030952361E-2</v>
      </c>
      <c r="Q1114" s="183">
        <f>IFERROR(_xll.qlIndexFixing(ONIndex1Y,I1114,TRUE,_xll.ohTrigger(RecalcTrigger,Trigger1Y)),NA())</f>
        <v>2.2547158676591295E-2</v>
      </c>
    </row>
    <row r="1115" spans="2:17" x14ac:dyDescent="0.2">
      <c r="B1115" s="39" t="s">
        <v>42</v>
      </c>
      <c r="D1115" s="42">
        <f>_xll.qlCalendarAdvance(Calendar,$D1114,B1115,"f",FALSE)</f>
        <v>47261</v>
      </c>
      <c r="E1115" s="177">
        <f>_xll.qlInterestRateIndexValueDate(IndexON,D1115)</f>
        <v>47261</v>
      </c>
      <c r="F1115" s="193">
        <f>IFERROR(_xll.qlIndexFixing(IndexON,D1115,TRUE,_xll.ohTrigger(RecalcTrigger,TriggerON)),NA())</f>
        <v>2.1356859382182236E-2</v>
      </c>
      <c r="H1115" s="42">
        <f>_xll.qlCalendarAdvance(Calendar,$H1114,B1115,"f",FALSE)</f>
        <v>47261</v>
      </c>
      <c r="I1115" s="177">
        <f>_xll.qlInterestRateIndexValueDate(Index1M,$H1115)</f>
        <v>47263</v>
      </c>
      <c r="J1115" s="182">
        <f>IFERROR(_xll.qlIndexFixing(Index1M,$H1115,TRUE,_xll.ohTrigger(RecalcTrigger,Trigger1M)),NA())</f>
        <v>2.1338565946368328E-2</v>
      </c>
      <c r="K1115" s="44">
        <f>IFERROR(_xll.qlIndexFixing(Index3M,H1115,TRUE,_xll.ohTrigger(RecalcTrigger,Trigger3M)),NA())</f>
        <v>2.2109433462470966E-2</v>
      </c>
      <c r="L1115" s="44">
        <f>IFERROR(_xll.qlIndexFixing(Index6M,$H1115,TRUE,_xll.ohTrigger(RecalcTrigger,Trigger6M)),NA())</f>
        <v>2.2399149029161829E-2</v>
      </c>
      <c r="M1115" s="183">
        <f>IFERROR(_xll.qlIndexFixing(Index1Y,$H1115,TRUE,_xll.ohTrigger(RecalcTrigger,Trigger1Y)),NA())</f>
        <v>2.2765420227592485E-2</v>
      </c>
      <c r="N1115" s="182">
        <f>IFERROR(_xll.qlIndexFixing(ONIndex1M,I1115,TRUE,_xll.ohTrigger(RecalcTrigger,Trigger1M)),NA())</f>
        <v>2.1315802783101745E-2</v>
      </c>
      <c r="O1115" s="44">
        <f>IFERROR(_xll.qlIndexFixing(ONIndex3M,I1115,TRUE,_xll.ohTrigger(RecalcTrigger,Trigger3M)),NA())</f>
        <v>2.2042417191823205E-2</v>
      </c>
      <c r="P1115" s="44">
        <f>IFERROR(_xll.qlIndexFixing(ONIndex6M,I1115,TRUE,_xll.ohTrigger(RecalcTrigger,Trigger6M)),NA())</f>
        <v>2.2279818647996663E-2</v>
      </c>
      <c r="Q1115" s="183">
        <f>IFERROR(_xll.qlIndexFixing(ONIndex1Y,I1115,TRUE,_xll.ohTrigger(RecalcTrigger,Trigger1Y)),NA())</f>
        <v>2.2547147285623126E-2</v>
      </c>
    </row>
    <row r="1116" spans="2:17" x14ac:dyDescent="0.2">
      <c r="B1116" s="39" t="s">
        <v>42</v>
      </c>
      <c r="D1116" s="42">
        <f>_xll.qlCalendarAdvance(Calendar,$D1115,B1116,"f",FALSE)</f>
        <v>47268</v>
      </c>
      <c r="E1116" s="177">
        <f>_xll.qlInterestRateIndexValueDate(IndexON,D1116)</f>
        <v>47268</v>
      </c>
      <c r="F1116" s="193">
        <f>IFERROR(_xll.qlIndexFixing(IndexON,D1116,TRUE,_xll.ohTrigger(RecalcTrigger,TriggerON)),NA())</f>
        <v>2.1364444435407748E-2</v>
      </c>
      <c r="H1116" s="42">
        <f>_xll.qlCalendarAdvance(Calendar,$H1115,B1116,"f",FALSE)</f>
        <v>47268</v>
      </c>
      <c r="I1116" s="177">
        <f>_xll.qlInterestRateIndexValueDate(Index1M,$H1116)</f>
        <v>47270</v>
      </c>
      <c r="J1116" s="182">
        <f>IFERROR(_xll.qlIndexFixing(Index1M,$H1116,TRUE,_xll.ohTrigger(RecalcTrigger,Trigger1M)),NA())</f>
        <v>2.1340928657246887E-2</v>
      </c>
      <c r="K1116" s="44">
        <f>IFERROR(_xll.qlIndexFixing(Index3M,H1116,TRUE,_xll.ohTrigger(RecalcTrigger,Trigger3M)),NA())</f>
        <v>2.2109886422924791E-2</v>
      </c>
      <c r="L1116" s="44">
        <f>IFERROR(_xll.qlIndexFixing(Index6M,$H1116,TRUE,_xll.ohTrigger(RecalcTrigger,Trigger6M)),NA())</f>
        <v>2.2398095811493074E-2</v>
      </c>
      <c r="M1116" s="183">
        <f>IFERROR(_xll.qlIndexFixing(Index1Y,$H1116,TRUE,_xll.ohTrigger(RecalcTrigger,Trigger1Y)),NA())</f>
        <v>2.2762974412836093E-2</v>
      </c>
      <c r="N1116" s="182">
        <f>IFERROR(_xll.qlIndexFixing(ONIndex1M,I1116,TRUE,_xll.ohTrigger(RecalcTrigger,Trigger1M)),NA())</f>
        <v>2.1318301710566701E-2</v>
      </c>
      <c r="O1116" s="44">
        <f>IFERROR(_xll.qlIndexFixing(ONIndex3M,I1116,TRUE,_xll.ohTrigger(RecalcTrigger,Trigger3M)),NA())</f>
        <v>2.2043470331238879E-2</v>
      </c>
      <c r="P1116" s="44">
        <f>IFERROR(_xll.qlIndexFixing(ONIndex6M,I1116,TRUE,_xll.ohTrigger(RecalcTrigger,Trigger6M)),NA())</f>
        <v>2.2279941531300196E-2</v>
      </c>
      <c r="Q1116" s="183">
        <f>IFERROR(_xll.qlIndexFixing(ONIndex1Y,I1116,TRUE,_xll.ohTrigger(RecalcTrigger,Trigger1Y)),NA())</f>
        <v>2.2547044589611431E-2</v>
      </c>
    </row>
    <row r="1117" spans="2:17" x14ac:dyDescent="0.2">
      <c r="B1117" s="39" t="s">
        <v>42</v>
      </c>
      <c r="D1117" s="42">
        <f>_xll.qlCalendarAdvance(Calendar,$D1116,B1117,"f",FALSE)</f>
        <v>47275</v>
      </c>
      <c r="E1117" s="177">
        <f>_xll.qlInterestRateIndexValueDate(IndexON,D1117)</f>
        <v>47275</v>
      </c>
      <c r="F1117" s="193">
        <f>IFERROR(_xll.qlIndexFixing(IndexON,D1117,TRUE,_xll.ohTrigger(RecalcTrigger,TriggerON)),NA())</f>
        <v>2.1371867929227406E-2</v>
      </c>
      <c r="H1117" s="42">
        <f>_xll.qlCalendarAdvance(Calendar,$H1116,B1117,"f",FALSE)</f>
        <v>47275</v>
      </c>
      <c r="I1117" s="177">
        <f>_xll.qlInterestRateIndexValueDate(Index1M,$H1117)</f>
        <v>47277</v>
      </c>
      <c r="J1117" s="182">
        <f>IFERROR(_xll.qlIndexFixing(Index1M,$H1117,TRUE,_xll.ohTrigger(RecalcTrigger,Trigger1M)),NA())</f>
        <v>2.1343201977483461E-2</v>
      </c>
      <c r="K1117" s="44">
        <f>IFERROR(_xll.qlIndexFixing(Index3M,H1117,TRUE,_xll.ohTrigger(RecalcTrigger,Trigger3M)),NA())</f>
        <v>2.2110239794779121E-2</v>
      </c>
      <c r="L1117" s="44">
        <f>IFERROR(_xll.qlIndexFixing(Index6M,$H1117,TRUE,_xll.ohTrigger(RecalcTrigger,Trigger6M)),NA())</f>
        <v>2.2396949489837531E-2</v>
      </c>
      <c r="M1117" s="183">
        <f>IFERROR(_xll.qlIndexFixing(Index1Y,$H1117,TRUE,_xll.ohTrigger(RecalcTrigger,Trigger1Y)),NA())</f>
        <v>2.2760437999349004E-2</v>
      </c>
      <c r="N1117" s="182">
        <f>IFERROR(_xll.qlIndexFixing(ONIndex1M,I1117,TRUE,_xll.ohTrigger(RecalcTrigger,Trigger1M)),NA())</f>
        <v>2.1320711159846795E-2</v>
      </c>
      <c r="O1117" s="44">
        <f>IFERROR(_xll.qlIndexFixing(ONIndex3M,I1117,TRUE,_xll.ohTrigger(RecalcTrigger,Trigger3M)),NA())</f>
        <v>2.2044423777520805E-2</v>
      </c>
      <c r="P1117" s="44">
        <f>IFERROR(_xll.qlIndexFixing(ONIndex6M,I1117,TRUE,_xll.ohTrigger(RecalcTrigger,Trigger6M)),NA())</f>
        <v>2.2279970804763849E-2</v>
      </c>
      <c r="Q1117" s="183">
        <f>IFERROR(_xll.qlIndexFixing(ONIndex1Y,I1117,TRUE,_xll.ohTrigger(RecalcTrigger,Trigger1Y)),NA())</f>
        <v>2.254685069199347E-2</v>
      </c>
    </row>
    <row r="1118" spans="2:17" x14ac:dyDescent="0.2">
      <c r="B1118" s="39" t="s">
        <v>42</v>
      </c>
      <c r="D1118" s="42">
        <f>_xll.qlCalendarAdvance(Calendar,$D1117,B1118,"f",FALSE)</f>
        <v>47282</v>
      </c>
      <c r="E1118" s="177">
        <f>_xll.qlInterestRateIndexValueDate(IndexON,D1118)</f>
        <v>47282</v>
      </c>
      <c r="F1118" s="193">
        <f>IFERROR(_xll.qlIndexFixing(IndexON,D1118,TRUE,_xll.ohTrigger(RecalcTrigger,TriggerON)),NA())</f>
        <v>2.1379129491538862E-2</v>
      </c>
      <c r="H1118" s="42">
        <f>_xll.qlCalendarAdvance(Calendar,$H1117,B1118,"f",FALSE)</f>
        <v>47282</v>
      </c>
      <c r="I1118" s="177">
        <f>_xll.qlInterestRateIndexValueDate(Index1M,$H1118)</f>
        <v>47284</v>
      </c>
      <c r="J1118" s="182">
        <f>IFERROR(_xll.qlIndexFixing(Index1M,$H1118,TRUE,_xll.ohTrigger(RecalcTrigger,Trigger1M)),NA())</f>
        <v>2.134538606369599E-2</v>
      </c>
      <c r="K1118" s="44">
        <f>IFERROR(_xll.qlIndexFixing(Index3M,H1118,TRUE,_xll.ohTrigger(RecalcTrigger,Trigger3M)),NA())</f>
        <v>2.2110493688988608E-2</v>
      </c>
      <c r="L1118" s="44">
        <f>IFERROR(_xll.qlIndexFixing(Index6M,$H1118,TRUE,_xll.ohTrigger(RecalcTrigger,Trigger6M)),NA())</f>
        <v>2.2395710189783383E-2</v>
      </c>
      <c r="M1118" s="183">
        <f>IFERROR(_xll.qlIndexFixing(Index1Y,$H1118,TRUE,_xll.ohTrigger(RecalcTrigger,Trigger1Y)),NA())</f>
        <v>2.2757811093686197E-2</v>
      </c>
      <c r="N1118" s="182">
        <f>IFERROR(_xll.qlIndexFixing(ONIndex1M,I1118,TRUE,_xll.ohTrigger(RecalcTrigger,Trigger1M)),NA())</f>
        <v>2.1323031287376892E-2</v>
      </c>
      <c r="O1118" s="44">
        <f>IFERROR(_xll.qlIndexFixing(ONIndex3M,I1118,TRUE,_xll.ohTrigger(RecalcTrigger,Trigger3M)),NA())</f>
        <v>2.2045277641140615E-2</v>
      </c>
      <c r="P1118" s="44">
        <f>IFERROR(_xll.qlIndexFixing(ONIndex6M,I1118,TRUE,_xll.ohTrigger(RecalcTrigger,Trigger6M)),NA())</f>
        <v>2.2279906592448384E-2</v>
      </c>
      <c r="Q1118" s="183">
        <f>IFERROR(_xll.qlIndexFixing(ONIndex1Y,I1118,TRUE,_xll.ohTrigger(RecalcTrigger,Trigger1Y)),NA())</f>
        <v>2.2546565696286436E-2</v>
      </c>
    </row>
    <row r="1119" spans="2:17" x14ac:dyDescent="0.2">
      <c r="B1119" s="39" t="s">
        <v>42</v>
      </c>
      <c r="D1119" s="42">
        <f>_xll.qlCalendarAdvance(Calendar,$D1118,B1119,"f",FALSE)</f>
        <v>47289</v>
      </c>
      <c r="E1119" s="177">
        <f>_xll.qlInterestRateIndexValueDate(IndexON,D1119)</f>
        <v>47289</v>
      </c>
      <c r="F1119" s="193">
        <f>IFERROR(_xll.qlIndexFixing(IndexON,D1119,TRUE,_xll.ohTrigger(RecalcTrigger,TriggerON)),NA())</f>
        <v>2.138622875015983E-2</v>
      </c>
      <c r="H1119" s="42">
        <f>_xll.qlCalendarAdvance(Calendar,$H1118,B1119,"f",FALSE)</f>
        <v>47289</v>
      </c>
      <c r="I1119" s="177">
        <f>_xll.qlInterestRateIndexValueDate(Index1M,$H1119)</f>
        <v>47291</v>
      </c>
      <c r="J1119" s="182">
        <f>IFERROR(_xll.qlIndexFixing(Index1M,$H1119,TRUE,_xll.ohTrigger(RecalcTrigger,Trigger1M)),NA())</f>
        <v>2.1347481072492111E-2</v>
      </c>
      <c r="K1119" s="44">
        <f>IFERROR(_xll.qlIndexFixing(Index3M,H1119,TRUE,_xll.ohTrigger(RecalcTrigger,Trigger3M)),NA())</f>
        <v>2.2110648216517256E-2</v>
      </c>
      <c r="L1119" s="44">
        <f>IFERROR(_xll.qlIndexFixing(Index6M,$H1119,TRUE,_xll.ohTrigger(RecalcTrigger,Trigger6M)),NA())</f>
        <v>2.2394378036933515E-2</v>
      </c>
      <c r="M1119" s="183">
        <f>IFERROR(_xll.qlIndexFixing(Index1Y,$H1119,TRUE,_xll.ohTrigger(RecalcTrigger,Trigger1Y)),NA())</f>
        <v>2.2755093802425533E-2</v>
      </c>
      <c r="N1119" s="182">
        <f>IFERROR(_xll.qlIndexFixing(ONIndex1M,I1119,TRUE,_xll.ohTrigger(RecalcTrigger,Trigger1M)),NA())</f>
        <v>2.1325262249511923E-2</v>
      </c>
      <c r="O1119" s="44">
        <f>IFERROR(_xll.qlIndexFixing(ONIndex3M,I1119,TRUE,_xll.ohTrigger(RecalcTrigger,Trigger3M)),NA())</f>
        <v>2.2046032032490004E-2</v>
      </c>
      <c r="P1119" s="44">
        <f>IFERROR(_xll.qlIndexFixing(ONIndex6M,I1119,TRUE,_xll.ohTrigger(RecalcTrigger,Trigger6M)),NA())</f>
        <v>2.2279749018334627E-2</v>
      </c>
      <c r="Q1119" s="183">
        <f>IFERROR(_xll.qlIndexFixing(ONIndex1Y,I1119,TRUE,_xll.ohTrigger(RecalcTrigger,Trigger1Y)),NA())</f>
        <v>2.2546189705847652E-2</v>
      </c>
    </row>
    <row r="1120" spans="2:17" x14ac:dyDescent="0.2">
      <c r="B1120" s="39" t="s">
        <v>42</v>
      </c>
      <c r="D1120" s="42">
        <f>_xll.qlCalendarAdvance(Calendar,$D1119,B1120,"f",FALSE)</f>
        <v>47296</v>
      </c>
      <c r="E1120" s="177">
        <f>_xll.qlInterestRateIndexValueDate(IndexON,D1120)</f>
        <v>47296</v>
      </c>
      <c r="F1120" s="193">
        <f>IFERROR(_xll.qlIndexFixing(IndexON,D1120,TRUE,_xll.ohTrigger(RecalcTrigger,TriggerON)),NA())</f>
        <v>2.1393165333147834E-2</v>
      </c>
      <c r="H1120" s="42">
        <f>_xll.qlCalendarAdvance(Calendar,$H1119,B1120,"f",FALSE)</f>
        <v>47296</v>
      </c>
      <c r="I1120" s="177">
        <f>_xll.qlInterestRateIndexValueDate(Index1M,$H1120)</f>
        <v>47298</v>
      </c>
      <c r="J1120" s="182">
        <f>IFERROR(_xll.qlIndexFixing(Index1M,$H1120,TRUE,_xll.ohTrigger(RecalcTrigger,Trigger1M)),NA())</f>
        <v>2.1350254988715123E-2</v>
      </c>
      <c r="K1120" s="44">
        <f>IFERROR(_xll.qlIndexFixing(Index3M,H1120,TRUE,_xll.ohTrigger(RecalcTrigger,Trigger3M)),NA())</f>
        <v>2.2108713808084168E-2</v>
      </c>
      <c r="L1120" s="44">
        <f>IFERROR(_xll.qlIndexFixing(Index6M,$H1120,TRUE,_xll.ohTrigger(RecalcTrigger,Trigger6M)),NA())</f>
        <v>2.2392953156901173E-2</v>
      </c>
      <c r="M1120" s="183">
        <f>IFERROR(_xll.qlIndexFixing(Index1Y,$H1120,TRUE,_xll.ohTrigger(RecalcTrigger,Trigger1Y)),NA())</f>
        <v>2.2750923189856796E-2</v>
      </c>
      <c r="N1120" s="182">
        <f>IFERROR(_xll.qlIndexFixing(ONIndex1M,I1120,TRUE,_xll.ohTrigger(RecalcTrigger,Trigger1M)),NA())</f>
        <v>2.1327404202766687E-2</v>
      </c>
      <c r="O1120" s="44">
        <f>IFERROR(_xll.qlIndexFixing(ONIndex3M,I1120,TRUE,_xll.ohTrigger(RecalcTrigger,Trigger3M)),NA())</f>
        <v>2.204668706172086E-2</v>
      </c>
      <c r="P1120" s="44">
        <f>IFERROR(_xll.qlIndexFixing(ONIndex6M,I1120,TRUE,_xll.ohTrigger(RecalcTrigger,Trigger6M)),NA())</f>
        <v>2.2279498206403403E-2</v>
      </c>
      <c r="Q1120" s="183">
        <f>IFERROR(_xll.qlIndexFixing(ONIndex1Y,I1120,TRUE,_xll.ohTrigger(RecalcTrigger,Trigger1Y)),NA())</f>
        <v>2.2545722824354186E-2</v>
      </c>
    </row>
    <row r="1121" spans="2:17" x14ac:dyDescent="0.2">
      <c r="B1121" s="39" t="s">
        <v>42</v>
      </c>
      <c r="D1121" s="42">
        <f>_xll.qlCalendarAdvance(Calendar,$D1120,B1121,"f",FALSE)</f>
        <v>47303</v>
      </c>
      <c r="E1121" s="177">
        <f>_xll.qlInterestRateIndexValueDate(IndexON,D1121)</f>
        <v>47303</v>
      </c>
      <c r="F1121" s="193">
        <f>IFERROR(_xll.qlIndexFixing(IndexON,D1121,TRUE,_xll.ohTrigger(RecalcTrigger,TriggerON)),NA())</f>
        <v>2.1399938868640334E-2</v>
      </c>
      <c r="H1121" s="42">
        <f>_xll.qlCalendarAdvance(Calendar,$H1120,B1121,"f",FALSE)</f>
        <v>47303</v>
      </c>
      <c r="I1121" s="177">
        <f>_xll.qlInterestRateIndexValueDate(Index1M,$H1121)</f>
        <v>47305</v>
      </c>
      <c r="J1121" s="182">
        <f>IFERROR(_xll.qlIndexFixing(Index1M,$H1121,TRUE,_xll.ohTrigger(RecalcTrigger,Trigger1M)),NA())</f>
        <v>2.1351404484312057E-2</v>
      </c>
      <c r="K1121" s="44">
        <f>IFERROR(_xll.qlIndexFixing(Index3M,H1121,TRUE,_xll.ohTrigger(RecalcTrigger,Trigger3M)),NA())</f>
        <v>2.2110659615423755E-2</v>
      </c>
      <c r="L1121" s="44">
        <f>IFERROR(_xll.qlIndexFixing(Index6M,$H1121,TRUE,_xll.ohTrigger(RecalcTrigger,Trigger6M)),NA())</f>
        <v>2.2391435675314729E-2</v>
      </c>
      <c r="M1121" s="183">
        <f>IFERROR(_xll.qlIndexFixing(Index1Y,$H1121,TRUE,_xll.ohTrigger(RecalcTrigger,Trigger1Y)),NA())</f>
        <v>2.2749388489542475E-2</v>
      </c>
      <c r="N1121" s="182">
        <f>IFERROR(_xll.qlIndexFixing(ONIndex1M,I1121,TRUE,_xll.ohTrigger(RecalcTrigger,Trigger1M)),NA())</f>
        <v>2.1329457303336241E-2</v>
      </c>
      <c r="O1121" s="44">
        <f>IFERROR(_xll.qlIndexFixing(ONIndex3M,I1121,TRUE,_xll.ohTrigger(RecalcTrigger,Trigger3M)),NA())</f>
        <v>2.2047242839304815E-2</v>
      </c>
      <c r="P1121" s="44">
        <f>IFERROR(_xll.qlIndexFixing(ONIndex6M,I1121,TRUE,_xll.ohTrigger(RecalcTrigger,Trigger6M)),NA())</f>
        <v>2.227915428079541E-2</v>
      </c>
      <c r="Q1121" s="183">
        <f>IFERROR(_xll.qlIndexFixing(ONIndex1Y,I1121,TRUE,_xll.ohTrigger(RecalcTrigger,Trigger1Y)),NA())</f>
        <v>2.2545165155083424E-2</v>
      </c>
    </row>
    <row r="1122" spans="2:17" x14ac:dyDescent="0.2">
      <c r="B1122" s="39" t="s">
        <v>42</v>
      </c>
      <c r="D1122" s="42">
        <f>_xll.qlCalendarAdvance(Calendar,$D1121,B1122,"f",FALSE)</f>
        <v>47310</v>
      </c>
      <c r="E1122" s="177">
        <f>_xll.qlInterestRateIndexValueDate(IndexON,D1122)</f>
        <v>47310</v>
      </c>
      <c r="F1122" s="193">
        <f>IFERROR(_xll.qlIndexFixing(IndexON,D1122,TRUE,_xll.ohTrigger(RecalcTrigger,TriggerON)),NA())</f>
        <v>2.1406548984375107E-2</v>
      </c>
      <c r="H1122" s="42">
        <f>_xll.qlCalendarAdvance(Calendar,$H1121,B1122,"f",FALSE)</f>
        <v>47310</v>
      </c>
      <c r="I1122" s="177">
        <f>_xll.qlInterestRateIndexValueDate(Index1M,$H1122)</f>
        <v>47312</v>
      </c>
      <c r="J1122" s="182">
        <f>IFERROR(_xll.qlIndexFixing(Index1M,$H1122,TRUE,_xll.ohTrigger(RecalcTrigger,Trigger1M)),NA())</f>
        <v>2.1353233200576926E-2</v>
      </c>
      <c r="K1122" s="44">
        <f>IFERROR(_xll.qlIndexFixing(Index3M,H1122,TRUE,_xll.ohTrigger(RecalcTrigger,Trigger3M)),NA())</f>
        <v>2.2110516708766181E-2</v>
      </c>
      <c r="L1122" s="44">
        <f>IFERROR(_xll.qlIndexFixing(Index6M,$H1122,TRUE,_xll.ohTrigger(RecalcTrigger,Trigger6M)),NA())</f>
        <v>2.2389825717814227E-2</v>
      </c>
      <c r="M1122" s="183">
        <f>IFERROR(_xll.qlIndexFixing(Index1Y,$H1122,TRUE,_xll.ohTrigger(RecalcTrigger,Trigger1Y)),NA())</f>
        <v>2.2746400681192755E-2</v>
      </c>
      <c r="N1122" s="182">
        <f>IFERROR(_xll.qlIndexFixing(ONIndex1M,I1122,TRUE,_xll.ohTrigger(RecalcTrigger,Trigger1M)),NA())</f>
        <v>2.1331421707735387E-2</v>
      </c>
      <c r="O1122" s="44">
        <f>IFERROR(_xll.qlIndexFixing(ONIndex3M,I1122,TRUE,_xll.ohTrigger(RecalcTrigger,Trigger3M)),NA())</f>
        <v>2.20476994757135E-2</v>
      </c>
      <c r="P1122" s="44">
        <f>IFERROR(_xll.qlIndexFixing(ONIndex6M,I1122,TRUE,_xll.ohTrigger(RecalcTrigger,Trigger6M)),NA())</f>
        <v>2.2278717365411538E-2</v>
      </c>
      <c r="Q1122" s="183">
        <f>IFERROR(_xll.qlIndexFixing(ONIndex1Y,I1122,TRUE,_xll.ohTrigger(RecalcTrigger,Trigger1Y)),NA())</f>
        <v>2.2544516801712433E-2</v>
      </c>
    </row>
    <row r="1123" spans="2:17" x14ac:dyDescent="0.2">
      <c r="B1123" s="39" t="s">
        <v>42</v>
      </c>
      <c r="D1123" s="42">
        <f>_xll.qlCalendarAdvance(Calendar,$D1122,B1123,"f",FALSE)</f>
        <v>47317</v>
      </c>
      <c r="E1123" s="177">
        <f>_xll.qlInterestRateIndexValueDate(IndexON,D1123)</f>
        <v>47317</v>
      </c>
      <c r="F1123" s="193">
        <f>IFERROR(_xll.qlIndexFixing(IndexON,D1123,TRUE,_xll.ohTrigger(RecalcTrigger,TriggerON)),NA())</f>
        <v>2.1412995308569549E-2</v>
      </c>
      <c r="H1123" s="42">
        <f>_xll.qlCalendarAdvance(Calendar,$H1122,B1123,"f",FALSE)</f>
        <v>47317</v>
      </c>
      <c r="I1123" s="177">
        <f>_xll.qlInterestRateIndexValueDate(Index1M,$H1123)</f>
        <v>47319</v>
      </c>
      <c r="J1123" s="182">
        <f>IFERROR(_xll.qlIndexFixing(Index1M,$H1123,TRUE,_xll.ohTrigger(RecalcTrigger,Trigger1M)),NA())</f>
        <v>2.1354973465904897E-2</v>
      </c>
      <c r="K1123" s="44">
        <f>IFERROR(_xll.qlIndexFixing(Index3M,H1123,TRUE,_xll.ohTrigger(RecalcTrigger,Trigger3M)),NA())</f>
        <v>2.211027487935862E-2</v>
      </c>
      <c r="L1123" s="44">
        <f>IFERROR(_xll.qlIndexFixing(Index6M,$H1123,TRUE,_xll.ohTrigger(RecalcTrigger,Trigger6M)),NA())</f>
        <v>2.2388123410051797E-2</v>
      </c>
      <c r="M1123" s="183">
        <f>IFERROR(_xll.qlIndexFixing(Index1Y,$H1123,TRUE,_xll.ohTrigger(RecalcTrigger,Trigger1Y)),NA())</f>
        <v>2.2743322913791379E-2</v>
      </c>
      <c r="N1123" s="182">
        <f>IFERROR(_xll.qlIndexFixing(ONIndex1M,I1123,TRUE,_xll.ohTrigger(RecalcTrigger,Trigger1M)),NA())</f>
        <v>2.1333297572159182E-2</v>
      </c>
      <c r="O1123" s="44">
        <f>IFERROR(_xll.qlIndexFixing(ONIndex3M,I1123,TRUE,_xll.ohTrigger(RecalcTrigger,Trigger3M)),NA())</f>
        <v>2.2048057081018868E-2</v>
      </c>
      <c r="P1123" s="44">
        <f>IFERROR(_xll.qlIndexFixing(ONIndex6M,I1123,TRUE,_xll.ohTrigger(RecalcTrigger,Trigger6M)),NA())</f>
        <v>2.2278187584232612E-2</v>
      </c>
      <c r="Q1123" s="183">
        <f>IFERROR(_xll.qlIndexFixing(ONIndex1Y,I1123,TRUE,_xll.ohTrigger(RecalcTrigger,Trigger1Y)),NA())</f>
        <v>2.2543777867438664E-2</v>
      </c>
    </row>
    <row r="1124" spans="2:17" x14ac:dyDescent="0.2">
      <c r="B1124" s="39" t="s">
        <v>42</v>
      </c>
      <c r="D1124" s="42">
        <f>_xll.qlCalendarAdvance(Calendar,$D1123,B1124,"f",FALSE)</f>
        <v>47324</v>
      </c>
      <c r="E1124" s="177">
        <f>_xll.qlInterestRateIndexValueDate(IndexON,D1124)</f>
        <v>47324</v>
      </c>
      <c r="F1124" s="193">
        <f>IFERROR(_xll.qlIndexFixing(IndexON,D1124,TRUE,_xll.ohTrigger(RecalcTrigger,TriggerON)),NA())</f>
        <v>2.141927746896144E-2</v>
      </c>
      <c r="H1124" s="42">
        <f>_xll.qlCalendarAdvance(Calendar,$H1123,B1124,"f",FALSE)</f>
        <v>47324</v>
      </c>
      <c r="I1124" s="177">
        <f>_xll.qlInterestRateIndexValueDate(Index1M,$H1124)</f>
        <v>47326</v>
      </c>
      <c r="J1124" s="182">
        <f>IFERROR(_xll.qlIndexFixing(Index1M,$H1124,TRUE,_xll.ohTrigger(RecalcTrigger,Trigger1M)),NA())</f>
        <v>2.135662543692423E-2</v>
      </c>
      <c r="K1124" s="44">
        <f>IFERROR(_xll.qlIndexFixing(Index3M,H1124,TRUE,_xll.ohTrigger(RecalcTrigger,Trigger3M)),NA())</f>
        <v>2.2109934238202487E-2</v>
      </c>
      <c r="L1124" s="44">
        <f>IFERROR(_xll.qlIndexFixing(Index6M,$H1124,TRUE,_xll.ohTrigger(RecalcTrigger,Trigger6M)),NA())</f>
        <v>2.2386328877692978E-2</v>
      </c>
      <c r="M1124" s="183">
        <f>IFERROR(_xll.qlIndexFixing(Index1Y,$H1124,TRUE,_xll.ohTrigger(RecalcTrigger,Trigger1Y)),NA())</f>
        <v>2.2740155294032081E-2</v>
      </c>
      <c r="N1124" s="182">
        <f>IFERROR(_xll.qlIndexFixing(ONIndex1M,I1124,TRUE,_xll.ohTrigger(RecalcTrigger,Trigger1M)),NA())</f>
        <v>2.1335085053282299E-2</v>
      </c>
      <c r="O1124" s="44">
        <f>IFERROR(_xll.qlIndexFixing(ONIndex3M,I1124,TRUE,_xll.ohTrigger(RecalcTrigger,Trigger3M)),NA())</f>
        <v>2.2048315765852422E-2</v>
      </c>
      <c r="P1124" s="44">
        <f>IFERROR(_xll.qlIndexFixing(ONIndex6M,I1124,TRUE,_xll.ohTrigger(RecalcTrigger,Trigger6M)),NA())</f>
        <v>2.2277565061399329E-2</v>
      </c>
      <c r="Q1124" s="183">
        <f>IFERROR(_xll.qlIndexFixing(ONIndex1Y,I1124,TRUE,_xll.ohTrigger(RecalcTrigger,Trigger1Y)),NA())</f>
        <v>2.2542948456019118E-2</v>
      </c>
    </row>
    <row r="1125" spans="2:17" x14ac:dyDescent="0.2">
      <c r="B1125" s="39" t="s">
        <v>42</v>
      </c>
      <c r="D1125" s="42">
        <f>_xll.qlCalendarAdvance(Calendar,$D1124,B1125,"f",FALSE)</f>
        <v>47331</v>
      </c>
      <c r="E1125" s="177">
        <f>_xll.qlInterestRateIndexValueDate(IndexON,D1125)</f>
        <v>47331</v>
      </c>
      <c r="F1125" s="193">
        <f>IFERROR(_xll.qlIndexFixing(IndexON,D1125,TRUE,_xll.ohTrigger(RecalcTrigger,TriggerON)),NA())</f>
        <v>2.1425395093528365E-2</v>
      </c>
      <c r="H1125" s="42">
        <f>_xll.qlCalendarAdvance(Calendar,$H1124,B1125,"f",FALSE)</f>
        <v>47331</v>
      </c>
      <c r="I1125" s="177">
        <f>_xll.qlInterestRateIndexValueDate(Index1M,$H1125)</f>
        <v>47333</v>
      </c>
      <c r="J1125" s="182">
        <f>IFERROR(_xll.qlIndexFixing(Index1M,$H1125,TRUE,_xll.ohTrigger(RecalcTrigger,Trigger1M)),NA())</f>
        <v>2.1358189270265764E-2</v>
      </c>
      <c r="K1125" s="44">
        <f>IFERROR(_xll.qlIndexFixing(Index3M,H1125,TRUE,_xll.ohTrigger(RecalcTrigger,Trigger3M)),NA())</f>
        <v>2.2109494896307706E-2</v>
      </c>
      <c r="L1125" s="44">
        <f>IFERROR(_xll.qlIndexFixing(Index6M,$H1125,TRUE,_xll.ohTrigger(RecalcTrigger,Trigger6M)),NA())</f>
        <v>2.238444224641583E-2</v>
      </c>
      <c r="M1125" s="183">
        <f>IFERROR(_xll.qlIndexFixing(Index1Y,$H1125,TRUE,_xll.ohTrigger(RecalcTrigger,Trigger1Y)),NA())</f>
        <v>2.2736897928631889E-2</v>
      </c>
      <c r="N1125" s="182">
        <f>IFERROR(_xll.qlIndexFixing(ONIndex1M,I1125,TRUE,_xll.ohTrigger(RecalcTrigger,Trigger1M)),NA())</f>
        <v>2.1336784307219858E-2</v>
      </c>
      <c r="O1125" s="44">
        <f>IFERROR(_xll.qlIndexFixing(ONIndex3M,I1125,TRUE,_xll.ohTrigger(RecalcTrigger,Trigger3M)),NA())</f>
        <v>2.2048475640286114E-2</v>
      </c>
      <c r="P1125" s="44">
        <f>IFERROR(_xll.qlIndexFixing(ONIndex6M,I1125,TRUE,_xll.ohTrigger(RecalcTrigger,Trigger6M)),NA())</f>
        <v>2.2276849920732644E-2</v>
      </c>
      <c r="Q1125" s="183">
        <f>IFERROR(_xll.qlIndexFixing(ONIndex1Y,I1125,TRUE,_xll.ohTrigger(RecalcTrigger,Trigger1Y)),NA())</f>
        <v>2.2542028670731185E-2</v>
      </c>
    </row>
    <row r="1126" spans="2:17" x14ac:dyDescent="0.2">
      <c r="B1126" s="39" t="s">
        <v>42</v>
      </c>
      <c r="D1126" s="42">
        <f>_xll.qlCalendarAdvance(Calendar,$D1125,B1126,"f",FALSE)</f>
        <v>47338</v>
      </c>
      <c r="E1126" s="177">
        <f>_xll.qlInterestRateIndexValueDate(IndexON,D1126)</f>
        <v>47338</v>
      </c>
      <c r="F1126" s="193">
        <f>IFERROR(_xll.qlIndexFixing(IndexON,D1126,TRUE,_xll.ohTrigger(RecalcTrigger,TriggerON)),NA())</f>
        <v>2.1431347810407786E-2</v>
      </c>
      <c r="H1126" s="42">
        <f>_xll.qlCalendarAdvance(Calendar,$H1125,B1126,"f",FALSE)</f>
        <v>47338</v>
      </c>
      <c r="I1126" s="177">
        <f>_xll.qlInterestRateIndexValueDate(Index1M,$H1126)</f>
        <v>47340</v>
      </c>
      <c r="J1126" s="182">
        <f>IFERROR(_xll.qlIndexFixing(Index1M,$H1126,TRUE,_xll.ohTrigger(RecalcTrigger,Trigger1M)),NA())</f>
        <v>2.1359665122550019E-2</v>
      </c>
      <c r="K1126" s="44">
        <f>IFERROR(_xll.qlIndexFixing(Index3M,H1126,TRUE,_xll.ohTrigger(RecalcTrigger,Trigger3M)),NA())</f>
        <v>2.2108956964688457E-2</v>
      </c>
      <c r="L1126" s="44">
        <f>IFERROR(_xll.qlIndexFixing(Index6M,$H1126,TRUE,_xll.ohTrigger(RecalcTrigger,Trigger6M)),NA())</f>
        <v>2.2382463641910943E-2</v>
      </c>
      <c r="M1126" s="183">
        <f>IFERROR(_xll.qlIndexFixing(Index1Y,$H1126,TRUE,_xll.ohTrigger(RecalcTrigger,Trigger1Y)),NA())</f>
        <v>2.273355092432984E-2</v>
      </c>
      <c r="N1126" s="182">
        <f>IFERROR(_xll.qlIndexFixing(ONIndex1M,I1126,TRUE,_xll.ohTrigger(RecalcTrigger,Trigger1M)),NA())</f>
        <v>2.1338395490566597E-2</v>
      </c>
      <c r="O1126" s="44">
        <f>IFERROR(_xll.qlIndexFixing(ONIndex3M,I1126,TRUE,_xll.ohTrigger(RecalcTrigger,Trigger3M)),NA())</f>
        <v>2.2048536814951447E-2</v>
      </c>
      <c r="P1126" s="44">
        <f>IFERROR(_xll.qlIndexFixing(ONIndex6M,I1126,TRUE,_xll.ohTrigger(RecalcTrigger,Trigger6M)),NA())</f>
        <v>2.2276042286373254E-2</v>
      </c>
      <c r="Q1126" s="183">
        <f>IFERROR(_xll.qlIndexFixing(ONIndex1Y,I1126,TRUE,_xll.ohTrigger(RecalcTrigger,Trigger1Y)),NA())</f>
        <v>2.2541018615171993E-2</v>
      </c>
    </row>
    <row r="1127" spans="2:17" x14ac:dyDescent="0.2">
      <c r="B1127" s="39" t="s">
        <v>42</v>
      </c>
      <c r="D1127" s="42">
        <f>_xll.qlCalendarAdvance(Calendar,$D1126,B1127,"f",FALSE)</f>
        <v>47345</v>
      </c>
      <c r="E1127" s="177">
        <f>_xll.qlInterestRateIndexValueDate(IndexON,D1127)</f>
        <v>47345</v>
      </c>
      <c r="F1127" s="193">
        <f>IFERROR(_xll.qlIndexFixing(IndexON,D1127,TRUE,_xll.ohTrigger(RecalcTrigger,TriggerON)),NA())</f>
        <v>2.1437135247497352E-2</v>
      </c>
      <c r="H1127" s="42">
        <f>_xll.qlCalendarAdvance(Calendar,$H1126,B1127,"f",FALSE)</f>
        <v>47345</v>
      </c>
      <c r="I1127" s="177">
        <f>_xll.qlInterestRateIndexValueDate(Index1M,$H1127)</f>
        <v>47347</v>
      </c>
      <c r="J1127" s="182">
        <f>IFERROR(_xll.qlIndexFixing(Index1M,$H1127,TRUE,_xll.ohTrigger(RecalcTrigger,Trigger1M)),NA())</f>
        <v>2.1361053150415567E-2</v>
      </c>
      <c r="K1127" s="44">
        <f>IFERROR(_xll.qlIndexFixing(Index3M,H1127,TRUE,_xll.ohTrigger(RecalcTrigger,Trigger3M)),NA())</f>
        <v>2.2108320554370821E-2</v>
      </c>
      <c r="L1127" s="44">
        <f>IFERROR(_xll.qlIndexFixing(Index6M,$H1127,TRUE,_xll.ohTrigger(RecalcTrigger,Trigger6M)),NA())</f>
        <v>2.2380393189880148E-2</v>
      </c>
      <c r="M1127" s="183">
        <f>IFERROR(_xll.qlIndexFixing(Index1Y,$H1127,TRUE,_xll.ohTrigger(RecalcTrigger,Trigger1Y)),NA())</f>
        <v>2.2730114387888484E-2</v>
      </c>
      <c r="N1127" s="182">
        <f>IFERROR(_xll.qlIndexFixing(ONIndex1M,I1127,TRUE,_xll.ohTrigger(RecalcTrigger,Trigger1M)),NA())</f>
        <v>2.1339918759597509E-2</v>
      </c>
      <c r="O1127" s="44">
        <f>IFERROR(_xll.qlIndexFixing(ONIndex3M,I1127,TRUE,_xll.ohTrigger(RecalcTrigger,Trigger3M)),NA())</f>
        <v>2.2048499400080246E-2</v>
      </c>
      <c r="P1127" s="44">
        <f>IFERROR(_xll.qlIndexFixing(ONIndex6M,I1127,TRUE,_xll.ohTrigger(RecalcTrigger,Trigger6M)),NA())</f>
        <v>2.2275142282381921E-2</v>
      </c>
      <c r="Q1127" s="183">
        <f>IFERROR(_xll.qlIndexFixing(ONIndex1Y,I1127,TRUE,_xll.ohTrigger(RecalcTrigger,Trigger1Y)),NA())</f>
        <v>2.2539918392778802E-2</v>
      </c>
    </row>
    <row r="1128" spans="2:17" x14ac:dyDescent="0.2">
      <c r="B1128" s="39" t="s">
        <v>42</v>
      </c>
      <c r="D1128" s="42">
        <f>_xll.qlCalendarAdvance(Calendar,$D1127,B1128,"f",FALSE)</f>
        <v>47352</v>
      </c>
      <c r="E1128" s="177">
        <f>_xll.qlInterestRateIndexValueDate(IndexON,D1128)</f>
        <v>47352</v>
      </c>
      <c r="F1128" s="193">
        <f>IFERROR(_xll.qlIndexFixing(IndexON,D1128,TRUE,_xll.ohTrigger(RecalcTrigger,TriggerON)),NA())</f>
        <v>2.1442757032694715E-2</v>
      </c>
      <c r="H1128" s="42">
        <f>_xll.qlCalendarAdvance(Calendar,$H1127,B1128,"f",FALSE)</f>
        <v>47352</v>
      </c>
      <c r="I1128" s="177">
        <f>_xll.qlInterestRateIndexValueDate(Index1M,$H1128)</f>
        <v>47354</v>
      </c>
      <c r="J1128" s="182">
        <f>IFERROR(_xll.qlIndexFixing(Index1M,$H1128,TRUE,_xll.ohTrigger(RecalcTrigger,Trigger1M)),NA())</f>
        <v>2.1362353510490668E-2</v>
      </c>
      <c r="K1128" s="44">
        <f>IFERROR(_xll.qlIndexFixing(Index3M,H1128,TRUE,_xll.ohTrigger(RecalcTrigger,Trigger3M)),NA())</f>
        <v>2.2107585776386832E-2</v>
      </c>
      <c r="L1128" s="44">
        <f>IFERROR(_xll.qlIndexFixing(Index6M,$H1128,TRUE,_xll.ohTrigger(RecalcTrigger,Trigger6M)),NA())</f>
        <v>2.2378231016038232E-2</v>
      </c>
      <c r="M1128" s="183">
        <f>IFERROR(_xll.qlIndexFixing(Index1Y,$H1128,TRUE,_xll.ohTrigger(RecalcTrigger,Trigger1Y)),NA())</f>
        <v>2.2726588426092161E-2</v>
      </c>
      <c r="N1128" s="182">
        <f>IFERROR(_xll.qlIndexFixing(ONIndex1M,I1128,TRUE,_xll.ohTrigger(RecalcTrigger,Trigger1M)),NA())</f>
        <v>2.1341354270667523E-2</v>
      </c>
      <c r="O1128" s="44">
        <f>IFERROR(_xll.qlIndexFixing(ONIndex3M,I1128,TRUE,_xll.ohTrigger(RecalcTrigger,Trigger3M)),NA())</f>
        <v>2.2048363505904334E-2</v>
      </c>
      <c r="P1128" s="44">
        <f>IFERROR(_xll.qlIndexFixing(ONIndex6M,I1128,TRUE,_xll.ohTrigger(RecalcTrigger,Trigger6M)),NA())</f>
        <v>2.2274150032499662E-2</v>
      </c>
      <c r="Q1128" s="183">
        <f>IFERROR(_xll.qlIndexFixing(ONIndex1Y,I1128,TRUE,_xll.ohTrigger(RecalcTrigger,Trigger1Y)),NA())</f>
        <v>2.2538728107068806E-2</v>
      </c>
    </row>
    <row r="1129" spans="2:17" x14ac:dyDescent="0.2">
      <c r="B1129" s="39" t="s">
        <v>42</v>
      </c>
      <c r="D1129" s="42">
        <f>_xll.qlCalendarAdvance(Calendar,$D1128,B1129,"f",FALSE)</f>
        <v>47359</v>
      </c>
      <c r="E1129" s="177">
        <f>_xll.qlInterestRateIndexValueDate(IndexON,D1129)</f>
        <v>47359</v>
      </c>
      <c r="F1129" s="193">
        <f>IFERROR(_xll.qlIndexFixing(IndexON,D1129,TRUE,_xll.ohTrigger(RecalcTrigger,TriggerON)),NA())</f>
        <v>2.1448212794057397E-2</v>
      </c>
      <c r="H1129" s="42">
        <f>_xll.qlCalendarAdvance(Calendar,$H1128,B1129,"f",FALSE)</f>
        <v>47359</v>
      </c>
      <c r="I1129" s="177">
        <f>_xll.qlInterestRateIndexValueDate(Index1M,$H1129)</f>
        <v>47361</v>
      </c>
      <c r="J1129" s="182">
        <f>IFERROR(_xll.qlIndexFixing(Index1M,$H1129,TRUE,_xll.ohTrigger(RecalcTrigger,Trigger1M)),NA())</f>
        <v>2.136142662065537E-2</v>
      </c>
      <c r="K1129" s="44">
        <f>IFERROR(_xll.qlIndexFixing(Index3M,H1129,TRUE,_xll.ohTrigger(RecalcTrigger,Trigger3M)),NA())</f>
        <v>2.2104953548216292E-2</v>
      </c>
      <c r="L1129" s="44">
        <f>IFERROR(_xll.qlIndexFixing(Index6M,$H1129,TRUE,_xll.ohTrigger(RecalcTrigger,Trigger6M)),NA())</f>
        <v>2.2373973498665916E-2</v>
      </c>
      <c r="M1129" s="183">
        <f>IFERROR(_xll.qlIndexFixing(Index1Y,$H1129,TRUE,_xll.ohTrigger(RecalcTrigger,Trigger1Y)),NA())</f>
        <v>2.272178678015473E-2</v>
      </c>
      <c r="N1129" s="182">
        <f>IFERROR(_xll.qlIndexFixing(ONIndex1M,I1129,TRUE,_xll.ohTrigger(RecalcTrigger,Trigger1M)),NA())</f>
        <v>2.1342702180211504E-2</v>
      </c>
      <c r="O1129" s="44">
        <f>IFERROR(_xll.qlIndexFixing(ONIndex3M,I1129,TRUE,_xll.ohTrigger(RecalcTrigger,Trigger3M)),NA())</f>
        <v>2.2048129243055214E-2</v>
      </c>
      <c r="P1129" s="44">
        <f>IFERROR(_xll.qlIndexFixing(ONIndex6M,I1129,TRUE,_xll.ohTrigger(RecalcTrigger,Trigger6M)),NA())</f>
        <v>2.2273065661106983E-2</v>
      </c>
      <c r="Q1129" s="183">
        <f>IFERROR(_xll.qlIndexFixing(ONIndex1Y,I1129,TRUE,_xll.ohTrigger(RecalcTrigger,Trigger1Y)),NA())</f>
        <v>2.2537447861319393E-2</v>
      </c>
    </row>
    <row r="1130" spans="2:17" x14ac:dyDescent="0.2">
      <c r="B1130" s="39" t="s">
        <v>42</v>
      </c>
      <c r="D1130" s="42">
        <f>_xll.qlCalendarAdvance(Calendar,$D1129,B1130,"f",FALSE)</f>
        <v>47366</v>
      </c>
      <c r="E1130" s="177">
        <f>_xll.qlInterestRateIndexValueDate(IndexON,D1130)</f>
        <v>47366</v>
      </c>
      <c r="F1130" s="193">
        <f>IFERROR(_xll.qlIndexFixing(IndexON,D1130,TRUE,_xll.ohTrigger(RecalcTrigger,TriggerON)),NA())</f>
        <v>2.1453502159562987E-2</v>
      </c>
      <c r="H1130" s="42">
        <f>_xll.qlCalendarAdvance(Calendar,$H1129,B1130,"f",FALSE)</f>
        <v>47366</v>
      </c>
      <c r="I1130" s="177">
        <f>_xll.qlInterestRateIndexValueDate(Index1M,$H1130)</f>
        <v>47368</v>
      </c>
      <c r="J1130" s="182">
        <f>IFERROR(_xll.qlIndexFixing(Index1M,$H1130,TRUE,_xll.ohTrigger(RecalcTrigger,Trigger1M)),NA())</f>
        <v>2.1364691853823826E-2</v>
      </c>
      <c r="K1130" s="44">
        <f>IFERROR(_xll.qlIndexFixing(Index3M,H1130,TRUE,_xll.ohTrigger(RecalcTrigger,Trigger3M)),NA())</f>
        <v>2.2104043504665445E-2</v>
      </c>
      <c r="L1130" s="44">
        <f>IFERROR(_xll.qlIndexFixing(Index6M,$H1130,TRUE,_xll.ohTrigger(RecalcTrigger,Trigger6M)),NA())</f>
        <v>2.2371654796926575E-2</v>
      </c>
      <c r="M1130" s="183">
        <f>IFERROR(_xll.qlIndexFixing(Index1Y,$H1130,TRUE,_xll.ohTrigger(RecalcTrigger,Trigger1Y)),NA())</f>
        <v>2.271926865368587E-2</v>
      </c>
      <c r="N1130" s="182">
        <f>IFERROR(_xll.qlIndexFixing(ONIndex1M,I1130,TRUE,_xll.ohTrigger(RecalcTrigger,Trigger1M)),NA())</f>
        <v>2.1343962644664316E-2</v>
      </c>
      <c r="O1130" s="44">
        <f>IFERROR(_xll.qlIndexFixing(ONIndex3M,I1130,TRUE,_xll.ohTrigger(RecalcTrigger,Trigger3M)),NA())</f>
        <v>2.204779672160484E-2</v>
      </c>
      <c r="P1130" s="44">
        <f>IFERROR(_xll.qlIndexFixing(ONIndex6M,I1130,TRUE,_xll.ohTrigger(RecalcTrigger,Trigger6M)),NA())</f>
        <v>2.2271889291864966E-2</v>
      </c>
      <c r="Q1130" s="183">
        <f>IFERROR(_xll.qlIndexFixing(ONIndex1Y,I1130,TRUE,_xll.ohTrigger(RecalcTrigger,Trigger1Y)),NA())</f>
        <v>2.2536077759287565E-2</v>
      </c>
    </row>
    <row r="1131" spans="2:17" x14ac:dyDescent="0.2">
      <c r="B1131" s="39" t="s">
        <v>42</v>
      </c>
      <c r="D1131" s="42">
        <f>_xll.qlCalendarAdvance(Calendar,$D1130,B1131,"f",FALSE)</f>
        <v>47373</v>
      </c>
      <c r="E1131" s="177">
        <f>_xll.qlInterestRateIndexValueDate(IndexON,D1131)</f>
        <v>47373</v>
      </c>
      <c r="F1131" s="193">
        <f>IFERROR(_xll.qlIndexFixing(IndexON,D1131,TRUE,_xll.ohTrigger(RecalcTrigger,TriggerON)),NA())</f>
        <v>2.1458624757189071E-2</v>
      </c>
      <c r="H1131" s="42">
        <f>_xll.qlCalendarAdvance(Calendar,$H1130,B1131,"f",FALSE)</f>
        <v>47373</v>
      </c>
      <c r="I1131" s="177">
        <f>_xll.qlInterestRateIndexValueDate(Index1M,$H1131)</f>
        <v>47375</v>
      </c>
      <c r="J1131" s="182">
        <f>IFERROR(_xll.qlIndexFixing(Index1M,$H1131,TRUE,_xll.ohTrigger(RecalcTrigger,Trigger1M)),NA())</f>
        <v>2.1365730150353871E-2</v>
      </c>
      <c r="K1131" s="44">
        <f>IFERROR(_xll.qlIndexFixing(Index3M,H1131,TRUE,_xll.ohTrigger(RecalcTrigger,Trigger3M)),NA())</f>
        <v>2.2103035420792363E-2</v>
      </c>
      <c r="L1131" s="44">
        <f>IFERROR(_xll.qlIndexFixing(Index6M,$H1131,TRUE,_xll.ohTrigger(RecalcTrigger,Trigger6M)),NA())</f>
        <v>2.2369244737184081E-2</v>
      </c>
      <c r="M1131" s="183">
        <f>IFERROR(_xll.qlIndexFixing(Index1Y,$H1131,TRUE,_xll.ohTrigger(RecalcTrigger,Trigger1Y)),NA())</f>
        <v>2.2715475056756963E-2</v>
      </c>
      <c r="N1131" s="182">
        <f>IFERROR(_xll.qlIndexFixing(ONIndex1M,I1131,TRUE,_xll.ohTrigger(RecalcTrigger,Trigger1M)),NA())</f>
        <v>2.1345135820300953E-2</v>
      </c>
      <c r="O1131" s="44">
        <f>IFERROR(_xll.qlIndexFixing(ONIndex3M,I1131,TRUE,_xll.ohTrigger(RecalcTrigger,Trigger3M)),NA())</f>
        <v>2.2047366052024842E-2</v>
      </c>
      <c r="P1131" s="44">
        <f>IFERROR(_xll.qlIndexFixing(ONIndex6M,I1131,TRUE,_xll.ohTrigger(RecalcTrigger,Trigger6M)),NA())</f>
        <v>2.2270621048994244E-2</v>
      </c>
      <c r="Q1131" s="183">
        <f>IFERROR(_xll.qlIndexFixing(ONIndex1Y,I1131,TRUE,_xll.ohTrigger(RecalcTrigger,Trigger1Y)),NA())</f>
        <v>2.2534617904330645E-2</v>
      </c>
    </row>
    <row r="1132" spans="2:17" x14ac:dyDescent="0.2">
      <c r="B1132" s="39" t="s">
        <v>42</v>
      </c>
      <c r="D1132" s="42">
        <f>_xll.qlCalendarAdvance(Calendar,$D1131,B1132,"f",FALSE)</f>
        <v>47380</v>
      </c>
      <c r="E1132" s="177">
        <f>_xll.qlInterestRateIndexValueDate(IndexON,D1132)</f>
        <v>47380</v>
      </c>
      <c r="F1132" s="193">
        <f>IFERROR(_xll.qlIndexFixing(IndexON,D1132,TRUE,_xll.ohTrigger(RecalcTrigger,TriggerON)),NA())</f>
        <v>2.14635802148333E-2</v>
      </c>
      <c r="H1132" s="42">
        <f>_xll.qlCalendarAdvance(Calendar,$H1131,B1132,"f",FALSE)</f>
        <v>47380</v>
      </c>
      <c r="I1132" s="177">
        <f>_xll.qlInterestRateIndexValueDate(Index1M,$H1132)</f>
        <v>47382</v>
      </c>
      <c r="J1132" s="182">
        <f>IFERROR(_xll.qlIndexFixing(Index1M,$H1132,TRUE,_xll.ohTrigger(RecalcTrigger,Trigger1M)),NA())</f>
        <v>2.1366681405652916E-2</v>
      </c>
      <c r="K1132" s="44">
        <f>IFERROR(_xll.qlIndexFixing(Index3M,H1132,TRUE,_xll.ohTrigger(RecalcTrigger,Trigger3M)),NA())</f>
        <v>2.2101929407631747E-2</v>
      </c>
      <c r="L1132" s="44">
        <f>IFERROR(_xll.qlIndexFixing(Index6M,$H1132,TRUE,_xll.ohTrigger(RecalcTrigger,Trigger6M)),NA())</f>
        <v>2.2366743445159307E-2</v>
      </c>
      <c r="M1132" s="183">
        <f>IFERROR(_xll.qlIndexFixing(Index1Y,$H1132,TRUE,_xll.ohTrigger(RecalcTrigger,Trigger1Y)),NA())</f>
        <v>2.2711592461834774E-2</v>
      </c>
      <c r="N1132" s="182">
        <f>IFERROR(_xll.qlIndexFixing(ONIndex1M,I1132,TRUE,_xll.ohTrigger(RecalcTrigger,Trigger1M)),NA())</f>
        <v>2.1346221863636217E-2</v>
      </c>
      <c r="O1132" s="44">
        <f>IFERROR(_xll.qlIndexFixing(ONIndex3M,I1132,TRUE,_xll.ohTrigger(RecalcTrigger,Trigger3M)),NA())</f>
        <v>2.2046837344706915E-2</v>
      </c>
      <c r="P1132" s="44">
        <f>IFERROR(_xll.qlIndexFixing(ONIndex6M,I1132,TRUE,_xll.ohTrigger(RecalcTrigger,Trigger6M)),NA())</f>
        <v>2.2269261056555578E-2</v>
      </c>
      <c r="Q1132" s="183">
        <f>IFERROR(_xll.qlIndexFixing(ONIndex1Y,I1132,TRUE,_xll.ohTrigger(RecalcTrigger,Trigger1Y)),NA())</f>
        <v>2.2533068399805956E-2</v>
      </c>
    </row>
    <row r="1133" spans="2:17" x14ac:dyDescent="0.2">
      <c r="B1133" s="39" t="s">
        <v>42</v>
      </c>
      <c r="D1133" s="42">
        <f>_xll.qlCalendarAdvance(Calendar,$D1132,B1133,"f",FALSE)</f>
        <v>47387</v>
      </c>
      <c r="E1133" s="177">
        <f>_xll.qlInterestRateIndexValueDate(IndexON,D1133)</f>
        <v>47387</v>
      </c>
      <c r="F1133" s="193">
        <f>IFERROR(_xll.qlIndexFixing(IndexON,D1133,TRUE,_xll.ohTrigger(RecalcTrigger,TriggerON)),NA())</f>
        <v>2.1468368160473261E-2</v>
      </c>
      <c r="H1133" s="42">
        <f>_xll.qlCalendarAdvance(Calendar,$H1132,B1133,"f",FALSE)</f>
        <v>47387</v>
      </c>
      <c r="I1133" s="177">
        <f>_xll.qlInterestRateIndexValueDate(Index1M,$H1133)</f>
        <v>47389</v>
      </c>
      <c r="J1133" s="182">
        <f>IFERROR(_xll.qlIndexFixing(Index1M,$H1133,TRUE,_xll.ohTrigger(RecalcTrigger,Trigger1M)),NA())</f>
        <v>2.1368920278308907E-2</v>
      </c>
      <c r="K1133" s="44">
        <f>IFERROR(_xll.qlIndexFixing(Index3M,H1133,TRUE,_xll.ohTrigger(RecalcTrigger,Trigger3M)),NA())</f>
        <v>2.2102440258099636E-2</v>
      </c>
      <c r="L1133" s="44">
        <f>IFERROR(_xll.qlIndexFixing(Index6M,$H1133,TRUE,_xll.ohTrigger(RecalcTrigger,Trigger6M)),NA())</f>
        <v>2.2364626382557807E-2</v>
      </c>
      <c r="M1133" s="183">
        <f>IFERROR(_xll.qlIndexFixing(Index1Y,$H1133,TRUE,_xll.ohTrigger(RecalcTrigger,Trigger1Y)),NA())</f>
        <v>2.2707620975815596E-2</v>
      </c>
      <c r="N1133" s="182">
        <f>IFERROR(_xll.qlIndexFixing(ONIndex1M,I1133,TRUE,_xll.ohTrigger(RecalcTrigger,Trigger1M)),NA())</f>
        <v>2.1347220930945099E-2</v>
      </c>
      <c r="O1133" s="44">
        <f>IFERROR(_xll.qlIndexFixing(ONIndex3M,I1133,TRUE,_xll.ohTrigger(RecalcTrigger,Trigger3M)),NA())</f>
        <v>2.2046210710042757E-2</v>
      </c>
      <c r="P1133" s="44">
        <f>IFERROR(_xll.qlIndexFixing(ONIndex6M,I1133,TRUE,_xll.ohTrigger(RecalcTrigger,Trigger6M)),NA())</f>
        <v>2.2267809438289987E-2</v>
      </c>
      <c r="Q1133" s="183">
        <f>IFERROR(_xll.qlIndexFixing(ONIndex1Y,I1133,TRUE,_xll.ohTrigger(RecalcTrigger,Trigger1Y)),NA())</f>
        <v>2.2531429349390564E-2</v>
      </c>
    </row>
    <row r="1134" spans="2:17" x14ac:dyDescent="0.2">
      <c r="B1134" s="39" t="s">
        <v>42</v>
      </c>
      <c r="D1134" s="42">
        <f>_xll.qlCalendarAdvance(Calendar,$D1133,B1134,"f",FALSE)</f>
        <v>47394</v>
      </c>
      <c r="E1134" s="177">
        <f>_xll.qlInterestRateIndexValueDate(IndexON,D1134)</f>
        <v>47394</v>
      </c>
      <c r="F1134" s="193">
        <f>IFERROR(_xll.qlIndexFixing(IndexON,D1134,TRUE,_xll.ohTrigger(RecalcTrigger,TriggerON)),NA())</f>
        <v>2.1472988222246414E-2</v>
      </c>
      <c r="H1134" s="42">
        <f>_xll.qlCalendarAdvance(Calendar,$H1133,B1134,"f",FALSE)</f>
        <v>47394</v>
      </c>
      <c r="I1134" s="177">
        <f>_xll.qlInterestRateIndexValueDate(Index1M,$H1134)</f>
        <v>47396</v>
      </c>
      <c r="J1134" s="182">
        <f>IFERROR(_xll.qlIndexFixing(Index1M,$H1134,TRUE,_xll.ohTrigger(RecalcTrigger,Trigger1M)),NA())</f>
        <v>2.1368323419122627E-2</v>
      </c>
      <c r="K1134" s="44">
        <f>IFERROR(_xll.qlIndexFixing(Index3M,H1134,TRUE,_xll.ohTrigger(RecalcTrigger,Trigger3M)),NA())</f>
        <v>2.2101117606197589E-2</v>
      </c>
      <c r="L1134" s="44">
        <f>IFERROR(_xll.qlIndexFixing(Index6M,$H1134,TRUE,_xll.ohTrigger(RecalcTrigger,Trigger6M)),NA())</f>
        <v>2.2361936381949169E-2</v>
      </c>
      <c r="M1134" s="183">
        <f>IFERROR(_xll.qlIndexFixing(Index1Y,$H1134,TRUE,_xll.ohTrigger(RecalcTrigger,Trigger1Y)),NA())</f>
        <v>2.2703560705617062E-2</v>
      </c>
      <c r="N1134" s="182">
        <f>IFERROR(_xll.qlIndexFixing(ONIndex1M,I1134,TRUE,_xll.ohTrigger(RecalcTrigger,Trigger1M)),NA())</f>
        <v>2.1348133178662465E-2</v>
      </c>
      <c r="O1134" s="44">
        <f>IFERROR(_xll.qlIndexFixing(ONIndex3M,I1134,TRUE,_xll.ohTrigger(RecalcTrigger,Trigger3M)),NA())</f>
        <v>2.2045486258264191E-2</v>
      </c>
      <c r="P1134" s="44">
        <f>IFERROR(_xll.qlIndexFixing(ONIndex6M,I1134,TRUE,_xll.ohTrigger(RecalcTrigger,Trigger6M)),NA())</f>
        <v>2.2266266318338168E-2</v>
      </c>
      <c r="Q1134" s="183">
        <f>IFERROR(_xll.qlIndexFixing(ONIndex1Y,I1134,TRUE,_xll.ohTrigger(RecalcTrigger,Trigger1Y)),NA())</f>
        <v>2.2529700856361856E-2</v>
      </c>
    </row>
    <row r="1135" spans="2:17" x14ac:dyDescent="0.2">
      <c r="B1135" s="39" t="s">
        <v>42</v>
      </c>
      <c r="D1135" s="42">
        <f>_xll.qlCalendarAdvance(Calendar,$D1134,B1135,"f",FALSE)</f>
        <v>47401</v>
      </c>
      <c r="E1135" s="177">
        <f>_xll.qlInterestRateIndexValueDate(IndexON,D1135)</f>
        <v>47401</v>
      </c>
      <c r="F1135" s="193">
        <f>IFERROR(_xll.qlIndexFixing(IndexON,D1135,TRUE,_xll.ohTrigger(RecalcTrigger,TriggerON)),NA())</f>
        <v>2.1477440027890538E-2</v>
      </c>
      <c r="H1135" s="42">
        <f>_xll.qlCalendarAdvance(Calendar,$H1134,B1135,"f",FALSE)</f>
        <v>47401</v>
      </c>
      <c r="I1135" s="177">
        <f>_xll.qlInterestRateIndexValueDate(Index1M,$H1135)</f>
        <v>47403</v>
      </c>
      <c r="J1135" s="182">
        <f>IFERROR(_xll.qlIndexFixing(Index1M,$H1135,TRUE,_xll.ohTrigger(RecalcTrigger,Trigger1M)),NA())</f>
        <v>2.1369014490585907E-2</v>
      </c>
      <c r="K1135" s="44">
        <f>IFERROR(_xll.qlIndexFixing(Index3M,H1135,TRUE,_xll.ohTrigger(RecalcTrigger,Trigger3M)),NA())</f>
        <v>2.2099697364060929E-2</v>
      </c>
      <c r="L1135" s="44">
        <f>IFERROR(_xll.qlIndexFixing(Index6M,$H1135,TRUE,_xll.ohTrigger(RecalcTrigger,Trigger6M)),NA())</f>
        <v>2.2359155529689055E-2</v>
      </c>
      <c r="M1135" s="183">
        <f>IFERROR(_xll.qlIndexFixing(Index1Y,$H1135,TRUE,_xll.ohTrigger(RecalcTrigger,Trigger1Y)),NA())</f>
        <v>2.2699411758179248E-2</v>
      </c>
      <c r="N1135" s="182">
        <f>IFERROR(_xll.qlIndexFixing(ONIndex1M,I1135,TRUE,_xll.ohTrigger(RecalcTrigger,Trigger1M)),NA())</f>
        <v>2.1348958763143244E-2</v>
      </c>
      <c r="O1135" s="44">
        <f>IFERROR(_xll.qlIndexFixing(ONIndex3M,I1135,TRUE,_xll.ohTrigger(RecalcTrigger,Trigger3M)),NA())</f>
        <v>2.204466409960304E-2</v>
      </c>
      <c r="P1135" s="44">
        <f>IFERROR(_xll.qlIndexFixing(ONIndex6M,I1135,TRUE,_xll.ohTrigger(RecalcTrigger,Trigger6M)),NA())</f>
        <v>2.2264631820840819E-2</v>
      </c>
      <c r="Q1135" s="183">
        <f>IFERROR(_xll.qlIndexFixing(ONIndex1Y,I1135,TRUE,_xll.ohTrigger(RecalcTrigger,Trigger1Y)),NA())</f>
        <v>2.2527883024316964E-2</v>
      </c>
    </row>
    <row r="1136" spans="2:17" x14ac:dyDescent="0.2">
      <c r="B1136" s="39" t="s">
        <v>42</v>
      </c>
      <c r="D1136" s="42">
        <f>_xll.qlCalendarAdvance(Calendar,$D1135,B1136,"f",FALSE)</f>
        <v>47408</v>
      </c>
      <c r="E1136" s="177">
        <f>_xll.qlInterestRateIndexValueDate(IndexON,D1136)</f>
        <v>47408</v>
      </c>
      <c r="F1136" s="193">
        <f>IFERROR(_xll.qlIndexFixing(IndexON,D1136,TRUE,_xll.ohTrigger(RecalcTrigger,TriggerON)),NA())</f>
        <v>2.1481723205463155E-2</v>
      </c>
      <c r="H1136" s="42">
        <f>_xll.qlCalendarAdvance(Calendar,$H1135,B1136,"f",FALSE)</f>
        <v>47408</v>
      </c>
      <c r="I1136" s="177">
        <f>_xll.qlInterestRateIndexValueDate(Index1M,$H1136)</f>
        <v>47410</v>
      </c>
      <c r="J1136" s="182">
        <f>IFERROR(_xll.qlIndexFixing(Index1M,$H1136,TRUE,_xll.ohTrigger(RecalcTrigger,Trigger1M)),NA())</f>
        <v>2.1369619147400848E-2</v>
      </c>
      <c r="K1136" s="44">
        <f>IFERROR(_xll.qlIndexFixing(Index3M,H1136,TRUE,_xll.ohTrigger(RecalcTrigger,Trigger3M)),NA())</f>
        <v>2.2098179642776109E-2</v>
      </c>
      <c r="L1136" s="44">
        <f>IFERROR(_xll.qlIndexFixing(Index6M,$H1136,TRUE,_xll.ohTrigger(RecalcTrigger,Trigger6M)),NA())</f>
        <v>2.2358099766349761E-2</v>
      </c>
      <c r="M1136" s="183">
        <f>IFERROR(_xll.qlIndexFixing(Index1Y,$H1136,TRUE,_xll.ohTrigger(RecalcTrigger,Trigger1Y)),NA())</f>
        <v>2.2695174240463124E-2</v>
      </c>
      <c r="N1136" s="182">
        <f>IFERROR(_xll.qlIndexFixing(ONIndex1M,I1136,TRUE,_xll.ohTrigger(RecalcTrigger,Trigger1M)),NA())</f>
        <v>2.1349697840902238E-2</v>
      </c>
      <c r="O1136" s="44">
        <f>IFERROR(_xll.qlIndexFixing(ONIndex3M,I1136,TRUE,_xll.ohTrigger(RecalcTrigger,Trigger3M)),NA())</f>
        <v>2.2043744344770744E-2</v>
      </c>
      <c r="P1136" s="44">
        <f>IFERROR(_xll.qlIndexFixing(ONIndex6M,I1136,TRUE,_xll.ohTrigger(RecalcTrigger,Trigger6M)),NA())</f>
        <v>2.2262906069618893E-2</v>
      </c>
      <c r="Q1136" s="183">
        <f>IFERROR(_xll.qlIndexFixing(ONIndex1Y,I1136,TRUE,_xll.ohTrigger(RecalcTrigger,Trigger1Y)),NA())</f>
        <v>2.2525975956773081E-2</v>
      </c>
    </row>
    <row r="1137" spans="2:17" x14ac:dyDescent="0.2">
      <c r="B1137" s="39" t="s">
        <v>42</v>
      </c>
      <c r="D1137" s="42">
        <f>_xll.qlCalendarAdvance(Calendar,$D1136,B1137,"f",FALSE)</f>
        <v>47415</v>
      </c>
      <c r="E1137" s="177">
        <f>_xll.qlInterestRateIndexValueDate(IndexON,D1137)</f>
        <v>47415</v>
      </c>
      <c r="F1137" s="193">
        <f>IFERROR(_xll.qlIndexFixing(IndexON,D1137,TRUE,_xll.ohTrigger(RecalcTrigger,TriggerON)),NA())</f>
        <v>2.1485837383021789E-2</v>
      </c>
      <c r="H1137" s="42">
        <f>_xll.qlCalendarAdvance(Calendar,$H1136,B1137,"f",FALSE)</f>
        <v>47415</v>
      </c>
      <c r="I1137" s="177">
        <f>_xll.qlInterestRateIndexValueDate(Index1M,$H1137)</f>
        <v>47417</v>
      </c>
      <c r="J1137" s="182">
        <f>IFERROR(_xll.qlIndexFixing(Index1M,$H1137,TRUE,_xll.ohTrigger(RecalcTrigger,Trigger1M)),NA())</f>
        <v>2.1370137546221493E-2</v>
      </c>
      <c r="K1137" s="44">
        <f>IFERROR(_xll.qlIndexFixing(Index3M,H1137,TRUE,_xll.ohTrigger(RecalcTrigger,Trigger3M)),NA())</f>
        <v>2.2096564553443197E-2</v>
      </c>
      <c r="L1137" s="44">
        <f>IFERROR(_xll.qlIndexFixing(Index6M,$H1137,TRUE,_xll.ohTrigger(RecalcTrigger,Trigger6M)),NA())</f>
        <v>2.2353321773343805E-2</v>
      </c>
      <c r="M1137" s="183">
        <f>IFERROR(_xll.qlIndexFixing(Index1Y,$H1137,TRUE,_xll.ohTrigger(RecalcTrigger,Trigger1Y)),NA())</f>
        <v>2.2690848259452112E-2</v>
      </c>
      <c r="N1137" s="182">
        <f>IFERROR(_xll.qlIndexFixing(ONIndex1M,I1137,TRUE,_xll.ohTrigger(RecalcTrigger,Trigger1M)),NA())</f>
        <v>2.1350350568134502E-2</v>
      </c>
      <c r="O1137" s="44">
        <f>IFERROR(_xll.qlIndexFixing(ONIndex3M,I1137,TRUE,_xll.ohTrigger(RecalcTrigger,Trigger3M)),NA())</f>
        <v>2.2042727103919191E-2</v>
      </c>
      <c r="P1137" s="44">
        <f>IFERROR(_xll.qlIndexFixing(ONIndex6M,I1137,TRUE,_xll.ohTrigger(RecalcTrigger,Trigger6M)),NA())</f>
        <v>2.2261089188813088E-2</v>
      </c>
      <c r="Q1137" s="183">
        <f>IFERROR(_xll.qlIndexFixing(ONIndex1Y,I1137,TRUE,_xll.ohTrigger(RecalcTrigger,Trigger1Y)),NA())</f>
        <v>2.2523979757007595E-2</v>
      </c>
    </row>
    <row r="1138" spans="2:17" x14ac:dyDescent="0.2">
      <c r="B1138" s="39" t="s">
        <v>42</v>
      </c>
      <c r="D1138" s="42">
        <f>_xll.qlCalendarAdvance(Calendar,$D1137,B1138,"f",FALSE)</f>
        <v>47422</v>
      </c>
      <c r="E1138" s="177">
        <f>_xll.qlInterestRateIndexValueDate(IndexON,D1138)</f>
        <v>47422</v>
      </c>
      <c r="F1138" s="193">
        <f>IFERROR(_xll.qlIndexFixing(IndexON,D1138,TRUE,_xll.ohTrigger(RecalcTrigger,TriggerON)),NA())</f>
        <v>2.1489782188544027E-2</v>
      </c>
      <c r="H1138" s="42">
        <f>_xll.qlCalendarAdvance(Calendar,$H1137,B1138,"f",FALSE)</f>
        <v>47422</v>
      </c>
      <c r="I1138" s="177">
        <f>_xll.qlInterestRateIndexValueDate(Index1M,$H1138)</f>
        <v>47424</v>
      </c>
      <c r="J1138" s="182">
        <f>IFERROR(_xll.qlIndexFixing(Index1M,$H1138,TRUE,_xll.ohTrigger(RecalcTrigger,Trigger1M)),NA())</f>
        <v>2.1370569843699307E-2</v>
      </c>
      <c r="K1138" s="44">
        <f>IFERROR(_xll.qlIndexFixing(Index3M,H1138,TRUE,_xll.ohTrigger(RecalcTrigger,Trigger3M)),NA())</f>
        <v>2.2094852207167358E-2</v>
      </c>
      <c r="L1138" s="44">
        <f>IFERROR(_xll.qlIndexFixing(Index6M,$H1138,TRUE,_xll.ohTrigger(RecalcTrigger,Trigger6M)),NA())</f>
        <v>2.2349826857014435E-2</v>
      </c>
      <c r="M1138" s="183">
        <f>IFERROR(_xll.qlIndexFixing(Index1Y,$H1138,TRUE,_xll.ohTrigger(RecalcTrigger,Trigger1Y)),NA())</f>
        <v>2.268643392215075E-2</v>
      </c>
      <c r="N1138" s="182">
        <f>IFERROR(_xll.qlIndexFixing(ONIndex1M,I1138,TRUE,_xll.ohTrigger(RecalcTrigger,Trigger1M)),NA())</f>
        <v>2.1350917101274902E-2</v>
      </c>
      <c r="O1138" s="44">
        <f>IFERROR(_xll.qlIndexFixing(ONIndex3M,I1138,TRUE,_xll.ohTrigger(RecalcTrigger,Trigger3M)),NA())</f>
        <v>2.204161248736014E-2</v>
      </c>
      <c r="P1138" s="44">
        <f>IFERROR(_xll.qlIndexFixing(ONIndex6M,I1138,TRUE,_xll.ohTrigger(RecalcTrigger,Trigger6M)),NA())</f>
        <v>2.2259181302324293E-2</v>
      </c>
      <c r="Q1138" s="183">
        <f>IFERROR(_xll.qlIndexFixing(ONIndex1Y,I1138,TRUE,_xll.ohTrigger(RecalcTrigger,Trigger1Y)),NA())</f>
        <v>2.2521894528697572E-2</v>
      </c>
    </row>
    <row r="1139" spans="2:17" x14ac:dyDescent="0.2">
      <c r="B1139" s="39" t="s">
        <v>42</v>
      </c>
      <c r="D1139" s="42">
        <f>_xll.qlCalendarAdvance(Calendar,$D1138,B1139,"f",FALSE)</f>
        <v>47429</v>
      </c>
      <c r="E1139" s="177">
        <f>_xll.qlInterestRateIndexValueDate(IndexON,D1139)</f>
        <v>47429</v>
      </c>
      <c r="F1139" s="193">
        <f>IFERROR(_xll.qlIndexFixing(IndexON,D1139,TRUE,_xll.ohTrigger(RecalcTrigger,TriggerON)),NA())</f>
        <v>2.1493557249847584E-2</v>
      </c>
      <c r="H1139" s="42">
        <f>_xll.qlCalendarAdvance(Calendar,$H1138,B1139,"f",FALSE)</f>
        <v>47429</v>
      </c>
      <c r="I1139" s="177">
        <f>_xll.qlInterestRateIndexValueDate(Index1M,$H1139)</f>
        <v>47431</v>
      </c>
      <c r="J1139" s="182">
        <f>IFERROR(_xll.qlIndexFixing(Index1M,$H1139,TRUE,_xll.ohTrigger(RecalcTrigger,Trigger1M)),NA())</f>
        <v>2.1370916196485758E-2</v>
      </c>
      <c r="K1139" s="44">
        <f>IFERROR(_xll.qlIndexFixing(Index3M,H1139,TRUE,_xll.ohTrigger(RecalcTrigger,Trigger3M)),NA())</f>
        <v>2.209304271506057E-2</v>
      </c>
      <c r="L1139" s="44">
        <f>IFERROR(_xll.qlIndexFixing(Index6M,$H1139,TRUE,_xll.ohTrigger(RecalcTrigger,Trigger6M)),NA())</f>
        <v>2.234669046022E-2</v>
      </c>
      <c r="M1139" s="183">
        <f>IFERROR(_xll.qlIndexFixing(Index1Y,$H1139,TRUE,_xll.ohTrigger(RecalcTrigger,Trigger1Y)),NA())</f>
        <v>2.2681931335585142E-2</v>
      </c>
      <c r="N1139" s="182">
        <f>IFERROR(_xll.qlIndexFixing(ONIndex1M,I1139,TRUE,_xll.ohTrigger(RecalcTrigger,Trigger1M)),NA())</f>
        <v>2.1351397596758304E-2</v>
      </c>
      <c r="O1139" s="44">
        <f>IFERROR(_xll.qlIndexFixing(ONIndex3M,I1139,TRUE,_xll.ohTrigger(RecalcTrigger,Trigger3M)),NA())</f>
        <v>2.2040400605485289E-2</v>
      </c>
      <c r="P1139" s="44">
        <f>IFERROR(_xll.qlIndexFixing(ONIndex6M,I1139,TRUE,_xll.ohTrigger(RecalcTrigger,Trigger6M)),NA())</f>
        <v>2.2257182534213271E-2</v>
      </c>
      <c r="Q1139" s="183">
        <f>IFERROR(_xll.qlIndexFixing(ONIndex1Y,I1139,TRUE,_xll.ohTrigger(RecalcTrigger,Trigger1Y)),NA())</f>
        <v>2.2519720375280272E-2</v>
      </c>
    </row>
    <row r="1140" spans="2:17" x14ac:dyDescent="0.2">
      <c r="B1140" s="39" t="s">
        <v>42</v>
      </c>
      <c r="D1140" s="42">
        <f>_xll.qlCalendarAdvance(Calendar,$D1139,B1140,"f",FALSE)</f>
        <v>47436</v>
      </c>
      <c r="E1140" s="177">
        <f>_xll.qlInterestRateIndexValueDate(IndexON,D1140)</f>
        <v>47436</v>
      </c>
      <c r="F1140" s="193">
        <f>IFERROR(_xll.qlIndexFixing(IndexON,D1140,TRUE,_xll.ohTrigger(RecalcTrigger,TriggerON)),NA())</f>
        <v>2.1497162195069919E-2</v>
      </c>
      <c r="H1140" s="42">
        <f>_xll.qlCalendarAdvance(Calendar,$H1139,B1140,"f",FALSE)</f>
        <v>47436</v>
      </c>
      <c r="I1140" s="177">
        <f>_xll.qlInterestRateIndexValueDate(Index1M,$H1140)</f>
        <v>47438</v>
      </c>
      <c r="J1140" s="182">
        <f>IFERROR(_xll.qlIndexFixing(Index1M,$H1140,TRUE,_xll.ohTrigger(RecalcTrigger,Trigger1M)),NA())</f>
        <v>2.1371176761242627E-2</v>
      </c>
      <c r="K1140" s="44">
        <f>IFERROR(_xll.qlIndexFixing(Index3M,H1140,TRUE,_xll.ohTrigger(RecalcTrigger,Trigger3M)),NA())</f>
        <v>2.2091136188240747E-2</v>
      </c>
      <c r="L1140" s="44">
        <f>IFERROR(_xll.qlIndexFixing(Index6M,$H1140,TRUE,_xll.ohTrigger(RecalcTrigger,Trigger6M)),NA())</f>
        <v>2.2343463837341284E-2</v>
      </c>
      <c r="M1140" s="183">
        <f>IFERROR(_xll.qlIndexFixing(Index1Y,$H1140,TRUE,_xll.ohTrigger(RecalcTrigger,Trigger1Y)),NA())</f>
        <v>2.2677340606803393E-2</v>
      </c>
      <c r="N1140" s="182">
        <f>IFERROR(_xll.qlIndexFixing(ONIndex1M,I1140,TRUE,_xll.ohTrigger(RecalcTrigger,Trigger1M)),NA())</f>
        <v>2.1351792211019571E-2</v>
      </c>
      <c r="O1140" s="44">
        <f>IFERROR(_xll.qlIndexFixing(ONIndex3M,I1140,TRUE,_xll.ohTrigger(RecalcTrigger,Trigger3M)),NA())</f>
        <v>2.2039091568686331E-2</v>
      </c>
      <c r="P1140" s="44">
        <f>IFERROR(_xll.qlIndexFixing(ONIndex6M,I1140,TRUE,_xll.ohTrigger(RecalcTrigger,Trigger6M)),NA())</f>
        <v>2.2255093008620719E-2</v>
      </c>
      <c r="Q1140" s="183">
        <f>IFERROR(_xll.qlIndexFixing(ONIndex1Y,I1140,TRUE,_xll.ohTrigger(RecalcTrigger,Trigger1Y)),NA())</f>
        <v>2.2517457400192953E-2</v>
      </c>
    </row>
    <row r="1141" spans="2:17" x14ac:dyDescent="0.2">
      <c r="B1141" s="39" t="s">
        <v>42</v>
      </c>
      <c r="D1141" s="42">
        <f>_xll.qlCalendarAdvance(Calendar,$D1140,B1141,"f",FALSE)</f>
        <v>47443</v>
      </c>
      <c r="E1141" s="177">
        <f>_xll.qlInterestRateIndexValueDate(IndexON,D1141)</f>
        <v>47443</v>
      </c>
      <c r="F1141" s="193">
        <f>IFERROR(_xll.qlIndexFixing(IndexON,D1141,TRUE,_xll.ohTrigger(RecalcTrigger,TriggerON)),NA())</f>
        <v>2.1500596652108683E-2</v>
      </c>
      <c r="H1141" s="42">
        <f>_xll.qlCalendarAdvance(Calendar,$H1140,B1141,"f",FALSE)</f>
        <v>47443</v>
      </c>
      <c r="I1141" s="177">
        <f>_xll.qlInterestRateIndexValueDate(Index1M,$H1141)</f>
        <v>47445</v>
      </c>
      <c r="J1141" s="182">
        <f>IFERROR(_xll.qlIndexFixing(Index1M,$H1141,TRUE,_xll.ohTrigger(RecalcTrigger,Trigger1M)),NA())</f>
        <v>2.1371351694626534E-2</v>
      </c>
      <c r="K1141" s="44">
        <f>IFERROR(_xll.qlIndexFixing(Index3M,H1141,TRUE,_xll.ohTrigger(RecalcTrigger,Trigger3M)),NA())</f>
        <v>2.2089132737837722E-2</v>
      </c>
      <c r="L1141" s="44">
        <f>IFERROR(_xll.qlIndexFixing(Index6M,$H1141,TRUE,_xll.ohTrigger(RecalcTrigger,Trigger6M)),NA())</f>
        <v>2.2340147114203381E-2</v>
      </c>
      <c r="M1141" s="183">
        <f>IFERROR(_xll.qlIndexFixing(Index1Y,$H1141,TRUE,_xll.ohTrigger(RecalcTrigger,Trigger1Y)),NA())</f>
        <v>2.2672661842873861E-2</v>
      </c>
      <c r="N1141" s="182">
        <f>IFERROR(_xll.qlIndexFixing(ONIndex1M,I1141,TRUE,_xll.ohTrigger(RecalcTrigger,Trigger1M)),NA())</f>
        <v>2.1352101100333698E-2</v>
      </c>
      <c r="O1141" s="44">
        <f>IFERROR(_xll.qlIndexFixing(ONIndex3M,I1141,TRUE,_xll.ohTrigger(RecalcTrigger,Trigger3M)),NA())</f>
        <v>2.2037685487354963E-2</v>
      </c>
      <c r="P1141" s="44">
        <f>IFERROR(_xll.qlIndexFixing(ONIndex6M,I1141,TRUE,_xll.ohTrigger(RecalcTrigger,Trigger6M)),NA())</f>
        <v>2.2252912849207718E-2</v>
      </c>
      <c r="Q1141" s="183">
        <f>IFERROR(_xll.qlIndexFixing(ONIndex1Y,I1141,TRUE,_xll.ohTrigger(RecalcTrigger,Trigger1Y)),NA())</f>
        <v>2.2515105706872873E-2</v>
      </c>
    </row>
    <row r="1142" spans="2:17" x14ac:dyDescent="0.2">
      <c r="B1142" s="39" t="s">
        <v>42</v>
      </c>
      <c r="D1142" s="42">
        <f>_xll.qlCalendarAdvance(Calendar,$D1141,B1142,"f",FALSE)</f>
        <v>47450</v>
      </c>
      <c r="E1142" s="177">
        <f>_xll.qlInterestRateIndexValueDate(IndexON,D1142)</f>
        <v>47450</v>
      </c>
      <c r="F1142" s="193">
        <f>IFERROR(_xll.qlIndexFixing(IndexON,D1142,TRUE,_xll.ohTrigger(RecalcTrigger,TriggerON)),NA())</f>
        <v>2.1503860248941464E-2</v>
      </c>
      <c r="H1142" s="42">
        <f>_xll.qlCalendarAdvance(Calendar,$H1141,B1142,"f",FALSE)</f>
        <v>47450</v>
      </c>
      <c r="I1142" s="177">
        <f>_xll.qlInterestRateIndexValueDate(Index1M,$H1142)</f>
        <v>47452</v>
      </c>
      <c r="J1142" s="182">
        <f>IFERROR(_xll.qlIndexFixing(Index1M,$H1142,TRUE,_xll.ohTrigger(RecalcTrigger,Trigger1M)),NA())</f>
        <v>2.1371441153301838E-2</v>
      </c>
      <c r="K1142" s="44">
        <f>IFERROR(_xll.qlIndexFixing(Index3M,H1142,TRUE,_xll.ohTrigger(RecalcTrigger,Trigger3M)),NA())</f>
        <v>2.2084998009784584E-2</v>
      </c>
      <c r="L1142" s="44">
        <f>IFERROR(_xll.qlIndexFixing(Index6M,$H1142,TRUE,_xll.ohTrigger(RecalcTrigger,Trigger6M)),NA())</f>
        <v>2.2337156284567207E-2</v>
      </c>
      <c r="M1142" s="183">
        <f>IFERROR(_xll.qlIndexFixing(Index1Y,$H1142,TRUE,_xll.ohTrigger(RecalcTrigger,Trigger1Y)),NA())</f>
        <v>2.2666963075968209E-2</v>
      </c>
      <c r="N1142" s="182">
        <f>IFERROR(_xll.qlIndexFixing(ONIndex1M,I1142,TRUE,_xll.ohTrigger(RecalcTrigger,Trigger1M)),NA())</f>
        <v>2.1352324421215485E-2</v>
      </c>
      <c r="O1142" s="44">
        <f>IFERROR(_xll.qlIndexFixing(ONIndex3M,I1142,TRUE,_xll.ohTrigger(RecalcTrigger,Trigger3M)),NA())</f>
        <v>2.2036182471643073E-2</v>
      </c>
      <c r="P1142" s="44">
        <f>IFERROR(_xll.qlIndexFixing(ONIndex6M,I1142,TRUE,_xll.ohTrigger(RecalcTrigger,Trigger6M)),NA())</f>
        <v>2.2250642180274838E-2</v>
      </c>
      <c r="Q1142" s="183">
        <f>IFERROR(_xll.qlIndexFixing(ONIndex1Y,I1142,TRUE,_xll.ohTrigger(RecalcTrigger,Trigger1Y)),NA())</f>
        <v>2.2512665398917164E-2</v>
      </c>
    </row>
    <row r="1143" spans="2:17" x14ac:dyDescent="0.2">
      <c r="B1143" s="39" t="s">
        <v>42</v>
      </c>
      <c r="D1143" s="42">
        <f>_xll.qlCalendarAdvance(Calendar,$D1142,B1143,"f",FALSE)</f>
        <v>47457</v>
      </c>
      <c r="E1143" s="177">
        <f>_xll.qlInterestRateIndexValueDate(IndexON,D1143)</f>
        <v>47457</v>
      </c>
      <c r="F1143" s="193">
        <f>IFERROR(_xll.qlIndexFixing(IndexON,D1143,TRUE,_xll.ohTrigger(RecalcTrigger,TriggerON)),NA())</f>
        <v>2.1506952613465913E-2</v>
      </c>
      <c r="H1143" s="42">
        <f>_xll.qlCalendarAdvance(Calendar,$H1142,B1143,"f",FALSE)</f>
        <v>47457</v>
      </c>
      <c r="I1143" s="177">
        <f>_xll.qlInterestRateIndexValueDate(Index1M,$H1143)</f>
        <v>47459</v>
      </c>
      <c r="J1143" s="182">
        <f>IFERROR(_xll.qlIndexFixing(Index1M,$H1143,TRUE,_xll.ohTrigger(RecalcTrigger,Trigger1M)),NA())</f>
        <v>2.1371445293930324E-2</v>
      </c>
      <c r="K1143" s="44">
        <f>IFERROR(_xll.qlIndexFixing(Index3M,H1143,TRUE,_xll.ohTrigger(RecalcTrigger,Trigger3M)),NA())</f>
        <v>2.2082829124525638E-2</v>
      </c>
      <c r="L1143" s="44">
        <f>IFERROR(_xll.qlIndexFixing(Index6M,$H1143,TRUE,_xll.ohTrigger(RecalcTrigger,Trigger6M)),NA())</f>
        <v>2.2333653148129132E-2</v>
      </c>
      <c r="M1143" s="183">
        <f>IFERROR(_xll.qlIndexFixing(Index1Y,$H1143,TRUE,_xll.ohTrigger(RecalcTrigger,Trigger1Y)),NA())</f>
        <v>2.266304063795423E-2</v>
      </c>
      <c r="N1143" s="182">
        <f>IFERROR(_xll.qlIndexFixing(ONIndex1M,I1143,TRUE,_xll.ohTrigger(RecalcTrigger,Trigger1M)),NA())</f>
        <v>2.1352462329859989E-2</v>
      </c>
      <c r="O1143" s="44">
        <f>IFERROR(_xll.qlIndexFixing(ONIndex3M,I1143,TRUE,_xll.ohTrigger(RecalcTrigger,Trigger3M)),NA())</f>
        <v>2.2034582632182165E-2</v>
      </c>
      <c r="P1143" s="44">
        <f>IFERROR(_xll.qlIndexFixing(ONIndex6M,I1143,TRUE,_xll.ohTrigger(RecalcTrigger,Trigger6M)),NA())</f>
        <v>2.2248281125802905E-2</v>
      </c>
      <c r="Q1143" s="183">
        <f>IFERROR(_xll.qlIndexFixing(ONIndex1Y,I1143,TRUE,_xll.ohTrigger(RecalcTrigger,Trigger1Y)),NA())</f>
        <v>2.2510136579683149E-2</v>
      </c>
    </row>
    <row r="1144" spans="2:17" x14ac:dyDescent="0.2">
      <c r="B1144" s="39" t="s">
        <v>42</v>
      </c>
      <c r="D1144" s="42">
        <f>_xll.qlCalendarAdvance(Calendar,$D1143,B1144,"f",FALSE)</f>
        <v>47464</v>
      </c>
      <c r="E1144" s="177">
        <f>_xll.qlInterestRateIndexValueDate(IndexON,D1144)</f>
        <v>47464</v>
      </c>
      <c r="F1144" s="193">
        <f>IFERROR(_xll.qlIndexFixing(IndexON,D1144,TRUE,_xll.ohTrigger(RecalcTrigger,TriggerON)),NA())</f>
        <v>2.1509873373899424E-2</v>
      </c>
      <c r="H1144" s="42">
        <f>_xll.qlCalendarAdvance(Calendar,$H1143,B1144,"f",FALSE)</f>
        <v>47464</v>
      </c>
      <c r="I1144" s="177">
        <f>_xll.qlInterestRateIndexValueDate(Index1M,$H1144)</f>
        <v>47466</v>
      </c>
      <c r="J1144" s="182">
        <f>IFERROR(_xll.qlIndexFixing(Index1M,$H1144,TRUE,_xll.ohTrigger(RecalcTrigger,Trigger1M)),NA())</f>
        <v>2.1371364273173769E-2</v>
      </c>
      <c r="K1144" s="44">
        <f>IFERROR(_xll.qlIndexFixing(Index3M,H1144,TRUE,_xll.ohTrigger(RecalcTrigger,Trigger3M)),NA())</f>
        <v>2.2080563640931139E-2</v>
      </c>
      <c r="L1144" s="44">
        <f>IFERROR(_xll.qlIndexFixing(Index6M,$H1144,TRUE,_xll.ohTrigger(RecalcTrigger,Trigger6M)),NA())</f>
        <v>2.2330060292469554E-2</v>
      </c>
      <c r="M1144" s="183">
        <f>IFERROR(_xll.qlIndexFixing(Index1Y,$H1144,TRUE,_xll.ohTrigger(RecalcTrigger,Trigger1Y)),NA())</f>
        <v>2.2658098411207361E-2</v>
      </c>
      <c r="N1144" s="182">
        <f>IFERROR(_xll.qlIndexFixing(ONIndex1M,I1144,TRUE,_xll.ohTrigger(RecalcTrigger,Trigger1M)),NA())</f>
        <v>2.1352514982861948E-2</v>
      </c>
      <c r="O1144" s="44">
        <f>IFERROR(_xll.qlIndexFixing(ONIndex3M,I1144,TRUE,_xll.ohTrigger(RecalcTrigger,Trigger3M)),NA())</f>
        <v>2.2032886079204062E-2</v>
      </c>
      <c r="P1144" s="44">
        <f>IFERROR(_xll.qlIndexFixing(ONIndex6M,I1144,TRUE,_xll.ohTrigger(RecalcTrigger,Trigger6M)),NA())</f>
        <v>2.2245829809692808E-2</v>
      </c>
      <c r="Q1144" s="183">
        <f>IFERROR(_xll.qlIndexFixing(ONIndex1Y,I1144,TRUE,_xll.ohTrigger(RecalcTrigger,Trigger1Y)),NA())</f>
        <v>2.2507519352767957E-2</v>
      </c>
    </row>
    <row r="1145" spans="2:17" x14ac:dyDescent="0.2">
      <c r="B1145" s="39" t="s">
        <v>42</v>
      </c>
      <c r="D1145" s="42">
        <f>_xll.qlCalendarAdvance(Calendar,$D1144,B1145,"f",FALSE)</f>
        <v>47471</v>
      </c>
      <c r="E1145" s="177">
        <f>_xll.qlInterestRateIndexValueDate(IndexON,D1145)</f>
        <v>47471</v>
      </c>
      <c r="F1145" s="193">
        <f>IFERROR(_xll.qlIndexFixing(IndexON,D1145,TRUE,_xll.ohTrigger(RecalcTrigger,TriggerON)),NA())</f>
        <v>2.1512622157899841E-2</v>
      </c>
      <c r="H1145" s="42">
        <f>_xll.qlCalendarAdvance(Calendar,$H1144,B1145,"f",FALSE)</f>
        <v>47471</v>
      </c>
      <c r="I1145" s="177">
        <f>_xll.qlInterestRateIndexValueDate(Index1M,$H1145)</f>
        <v>47473</v>
      </c>
      <c r="J1145" s="182">
        <f>IFERROR(_xll.qlIndexFixing(Index1M,$H1145,TRUE,_xll.ohTrigger(RecalcTrigger,Trigger1M)),NA())</f>
        <v>2.1371198247704268E-2</v>
      </c>
      <c r="K1145" s="44">
        <f>IFERROR(_xll.qlIndexFixing(Index3M,H1145,TRUE,_xll.ohTrigger(RecalcTrigger,Trigger3M)),NA())</f>
        <v>2.2078201670117537E-2</v>
      </c>
      <c r="L1145" s="44">
        <f>IFERROR(_xll.qlIndexFixing(Index6M,$H1145,TRUE,_xll.ohTrigger(RecalcTrigger,Trigger6M)),NA())</f>
        <v>2.2326377843471953E-2</v>
      </c>
      <c r="M1145" s="183">
        <f>IFERROR(_xll.qlIndexFixing(Index1Y,$H1145,TRUE,_xll.ohTrigger(RecalcTrigger,Trigger1Y)),NA())</f>
        <v>2.2653068577800035E-2</v>
      </c>
      <c r="N1145" s="182">
        <f>IFERROR(_xll.qlIndexFixing(ONIndex1M,I1145,TRUE,_xll.ohTrigger(RecalcTrigger,Trigger1M)),NA())</f>
        <v>2.135245765743754E-2</v>
      </c>
      <c r="O1145" s="44">
        <f>IFERROR(_xll.qlIndexFixing(ONIndex3M,I1145,TRUE,_xll.ohTrigger(RecalcTrigger,Trigger3M)),NA())</f>
        <v>2.2030562864543413E-2</v>
      </c>
      <c r="P1145" s="44">
        <f>IFERROR(_xll.qlIndexFixing(ONIndex6M,I1145,TRUE,_xll.ohTrigger(RecalcTrigger,Trigger6M)),NA())</f>
        <v>2.224254568791828E-2</v>
      </c>
      <c r="Q1145" s="183">
        <f>IFERROR(_xll.qlIndexFixing(ONIndex1Y,I1145,TRUE,_xll.ohTrigger(RecalcTrigger,Trigger1Y)),NA())</f>
        <v>2.2504024607874484E-2</v>
      </c>
    </row>
    <row r="1146" spans="2:17" x14ac:dyDescent="0.2">
      <c r="B1146" s="39" t="s">
        <v>42</v>
      </c>
      <c r="D1146" s="42">
        <f>_xll.qlCalendarAdvance(Calendar,$D1145,B1146,"f",FALSE)</f>
        <v>47479</v>
      </c>
      <c r="E1146" s="177">
        <f>_xll.qlInterestRateIndexValueDate(IndexON,D1146)</f>
        <v>47479</v>
      </c>
      <c r="F1146" s="193">
        <f>IFERROR(_xll.qlIndexFixing(IndexON,D1146,TRUE,_xll.ohTrigger(RecalcTrigger,TriggerON)),NA())</f>
        <v>2.1515552565096741E-2</v>
      </c>
      <c r="H1146" s="42">
        <f>_xll.qlCalendarAdvance(Calendar,$H1145,B1146,"f",FALSE)</f>
        <v>47479</v>
      </c>
      <c r="I1146" s="177">
        <f>_xll.qlInterestRateIndexValueDate(Index1M,$H1146)</f>
        <v>47483</v>
      </c>
      <c r="J1146" s="182">
        <f>IFERROR(_xll.qlIndexFixing(Index1M,$H1146,TRUE,_xll.ohTrigger(RecalcTrigger,Trigger1M)),NA())</f>
        <v>2.137081392189696E-2</v>
      </c>
      <c r="K1146" s="44">
        <f>IFERROR(_xll.qlIndexFixing(Index3M,H1146,TRUE,_xll.ohTrigger(RecalcTrigger,Trigger3M)),NA())</f>
        <v>2.2073701289729953E-2</v>
      </c>
      <c r="L1146" s="44">
        <f>IFERROR(_xll.qlIndexFixing(Index6M,$H1146,TRUE,_xll.ohTrigger(RecalcTrigger,Trigger6M)),NA())</f>
        <v>2.2319800075549477E-2</v>
      </c>
      <c r="M1146" s="183">
        <f>IFERROR(_xll.qlIndexFixing(Index1Y,$H1146,TRUE,_xll.ohTrigger(RecalcTrigger,Trigger1Y)),NA())</f>
        <v>2.2645198498378562E-2</v>
      </c>
      <c r="N1146" s="182">
        <f>IFERROR(_xll.qlIndexFixing(ONIndex1M,I1146,TRUE,_xll.ohTrigger(RecalcTrigger,Trigger1M)),NA())</f>
        <v>2.135231602728993E-2</v>
      </c>
      <c r="O1146" s="44">
        <f>IFERROR(_xll.qlIndexFixing(ONIndex3M,I1146,TRUE,_xll.ohTrigger(RecalcTrigger,Trigger3M)),NA())</f>
        <v>2.2028645666383184E-2</v>
      </c>
      <c r="P1146" s="44">
        <f>IFERROR(_xll.qlIndexFixing(ONIndex6M,I1146,TRUE,_xll.ohTrigger(RecalcTrigger,Trigger6M)),NA())</f>
        <v>2.2239888525348306E-2</v>
      </c>
      <c r="Q1146" s="183">
        <f>IFERROR(_xll.qlIndexFixing(ONIndex1Y,I1146,TRUE,_xll.ohTrigger(RecalcTrigger,Trigger1Y)),NA())</f>
        <v>2.2501205694531734E-2</v>
      </c>
    </row>
    <row r="1147" spans="2:17" x14ac:dyDescent="0.2">
      <c r="B1147" s="39" t="s">
        <v>42</v>
      </c>
      <c r="D1147" s="42">
        <f>_xll.qlCalendarAdvance(Calendar,$D1146,B1147,"f",FALSE)</f>
        <v>47486</v>
      </c>
      <c r="E1147" s="177">
        <f>_xll.qlInterestRateIndexValueDate(IndexON,D1147)</f>
        <v>47486</v>
      </c>
      <c r="F1147" s="193">
        <f>IFERROR(_xll.qlIndexFixing(IndexON,D1147,TRUE,_xll.ohTrigger(RecalcTrigger,TriggerON)),NA())</f>
        <v>2.1517931575845139E-2</v>
      </c>
      <c r="H1147" s="42">
        <f>_xll.qlCalendarAdvance(Calendar,$H1146,B1147,"f",FALSE)</f>
        <v>47486</v>
      </c>
      <c r="I1147" s="177">
        <f>_xll.qlInterestRateIndexValueDate(Index1M,$H1147)</f>
        <v>47490</v>
      </c>
      <c r="J1147" s="182">
        <f>IFERROR(_xll.qlIndexFixing(Index1M,$H1147,TRUE,_xll.ohTrigger(RecalcTrigger,Trigger1M)),NA())</f>
        <v>2.1370442108658697E-2</v>
      </c>
      <c r="K1147" s="44">
        <f>IFERROR(_xll.qlIndexFixing(Index3M,H1147,TRUE,_xll.ohTrigger(RecalcTrigger,Trigger3M)),NA())</f>
        <v>2.2072535943420572E-2</v>
      </c>
      <c r="L1147" s="44">
        <f>IFERROR(_xll.qlIndexFixing(Index6M,$H1147,TRUE,_xll.ohTrigger(RecalcTrigger,Trigger6M)),NA())</f>
        <v>2.231706252594318E-2</v>
      </c>
      <c r="M1147" s="183">
        <f>IFERROR(_xll.qlIndexFixing(Index1Y,$H1147,TRUE,_xll.ohTrigger(RecalcTrigger,Trigger1Y)),NA())</f>
        <v>2.2640045729983363E-2</v>
      </c>
      <c r="N1147" s="182">
        <f>IFERROR(_xll.qlIndexFixing(ONIndex1M,I1147,TRUE,_xll.ohTrigger(RecalcTrigger,Trigger1M)),NA())</f>
        <v>2.1352127176594848E-2</v>
      </c>
      <c r="O1147" s="44">
        <f>IFERROR(_xll.qlIndexFixing(ONIndex3M,I1147,TRUE,_xll.ohTrigger(RecalcTrigger,Trigger3M)),NA())</f>
        <v>2.202692566200426E-2</v>
      </c>
      <c r="P1147" s="44">
        <f>IFERROR(_xll.qlIndexFixing(ONIndex6M,I1147,TRUE,_xll.ohTrigger(RecalcTrigger,Trigger6M)),NA())</f>
        <v>2.2237539436185116E-2</v>
      </c>
      <c r="Q1147" s="183">
        <f>IFERROR(_xll.qlIndexFixing(ONIndex1Y,I1147,TRUE,_xll.ohTrigger(RecalcTrigger,Trigger1Y)),NA())</f>
        <v>2.2498719384493882E-2</v>
      </c>
    </row>
    <row r="1148" spans="2:17" x14ac:dyDescent="0.2">
      <c r="B1148" s="39" t="s">
        <v>42</v>
      </c>
      <c r="D1148" s="42">
        <f>_xll.qlCalendarAdvance(Calendar,$D1147,B1148,"f",FALSE)</f>
        <v>47493</v>
      </c>
      <c r="E1148" s="177">
        <f>_xll.qlInterestRateIndexValueDate(IndexON,D1148)</f>
        <v>47493</v>
      </c>
      <c r="F1148" s="193">
        <f>IFERROR(_xll.qlIndexFixing(IndexON,D1148,TRUE,_xll.ohTrigger(RecalcTrigger,TriggerON)),NA())</f>
        <v>2.1520137441175535E-2</v>
      </c>
      <c r="H1148" s="42">
        <f>_xll.qlCalendarAdvance(Calendar,$H1147,B1148,"f",FALSE)</f>
        <v>47493</v>
      </c>
      <c r="I1148" s="177">
        <f>_xll.qlInterestRateIndexValueDate(Index1M,$H1148)</f>
        <v>47497</v>
      </c>
      <c r="J1148" s="182">
        <f>IFERROR(_xll.qlIndexFixing(Index1M,$H1148,TRUE,_xll.ohTrigger(RecalcTrigger,Trigger1M)),NA())</f>
        <v>2.1369985827859747E-2</v>
      </c>
      <c r="K1148" s="44">
        <f>IFERROR(_xll.qlIndexFixing(Index3M,H1148,TRUE,_xll.ohTrigger(RecalcTrigger,Trigger3M)),NA())</f>
        <v>2.2069836994577697E-2</v>
      </c>
      <c r="L1148" s="44">
        <f>IFERROR(_xll.qlIndexFixing(Index6M,$H1148,TRUE,_xll.ohTrigger(RecalcTrigger,Trigger6M)),NA())</f>
        <v>2.2313073855612015E-2</v>
      </c>
      <c r="M1148" s="183">
        <f>IFERROR(_xll.qlIndexFixing(Index1Y,$H1148,TRUE,_xll.ohTrigger(RecalcTrigger,Trigger1Y)),NA())</f>
        <v>2.2634852279582455E-2</v>
      </c>
      <c r="N1148" s="182">
        <f>IFERROR(_xll.qlIndexFixing(ONIndex1M,I1148,TRUE,_xll.ohTrigger(RecalcTrigger,Trigger1M)),NA())</f>
        <v>2.1351828293276753E-2</v>
      </c>
      <c r="O1148" s="44">
        <f>IFERROR(_xll.qlIndexFixing(ONIndex3M,I1148,TRUE,_xll.ohTrigger(RecalcTrigger,Trigger3M)),NA())</f>
        <v>2.2024829614268882E-2</v>
      </c>
      <c r="P1148" s="44">
        <f>IFERROR(_xll.qlIndexFixing(ONIndex6M,I1148,TRUE,_xll.ohTrigger(RecalcTrigger,Trigger6M)),NA())</f>
        <v>2.2234715500299984E-2</v>
      </c>
      <c r="Q1148" s="183">
        <f>IFERROR(_xll.qlIndexFixing(ONIndex1Y,I1148,TRUE,_xll.ohTrigger(RecalcTrigger,Trigger1Y)),NA())</f>
        <v>2.2495736999115223E-2</v>
      </c>
    </row>
    <row r="1149" spans="2:17" x14ac:dyDescent="0.2">
      <c r="B1149" s="39" t="s">
        <v>42</v>
      </c>
      <c r="D1149" s="42">
        <f>_xll.qlCalendarAdvance(Calendar,$D1148,B1149,"f",FALSE)</f>
        <v>47500</v>
      </c>
      <c r="E1149" s="177">
        <f>_xll.qlInterestRateIndexValueDate(IndexON,D1149)</f>
        <v>47500</v>
      </c>
      <c r="F1149" s="193">
        <f>IFERROR(_xll.qlIndexFixing(IndexON,D1149,TRUE,_xll.ohTrigger(RecalcTrigger,TriggerON)),NA())</f>
        <v>2.1522169788905643E-2</v>
      </c>
      <c r="H1149" s="42">
        <f>_xll.qlCalendarAdvance(Calendar,$H1148,B1149,"f",FALSE)</f>
        <v>47500</v>
      </c>
      <c r="I1149" s="177">
        <f>_xll.qlInterestRateIndexValueDate(Index1M,$H1149)</f>
        <v>47504</v>
      </c>
      <c r="J1149" s="182">
        <f>IFERROR(_xll.qlIndexFixing(Index1M,$H1149,TRUE,_xll.ohTrigger(RecalcTrigger,Trigger1M)),NA())</f>
        <v>2.1369445236174782E-2</v>
      </c>
      <c r="K1149" s="44">
        <f>IFERROR(_xll.qlIndexFixing(Index3M,H1149,TRUE,_xll.ohTrigger(RecalcTrigger,Trigger3M)),NA())</f>
        <v>2.2067498896229654E-2</v>
      </c>
      <c r="L1149" s="44">
        <f>IFERROR(_xll.qlIndexFixing(Index6M,$H1149,TRUE,_xll.ohTrigger(RecalcTrigger,Trigger6M)),NA())</f>
        <v>2.2308996149553045E-2</v>
      </c>
      <c r="M1149" s="183">
        <f>IFERROR(_xll.qlIndexFixing(Index1Y,$H1149,TRUE,_xll.ohTrigger(RecalcTrigger,Trigger1Y)),NA())</f>
        <v>2.2629618303394106E-2</v>
      </c>
      <c r="N1149" s="182">
        <f>IFERROR(_xll.qlIndexFixing(ONIndex1M,I1149,TRUE,_xll.ohTrigger(RecalcTrigger,Trigger1M)),NA())</f>
        <v>2.1351444958392918E-2</v>
      </c>
      <c r="O1149" s="44">
        <f>IFERROR(_xll.qlIndexFixing(ONIndex3M,I1149,TRUE,_xll.ohTrigger(RecalcTrigger,Trigger3M)),NA())</f>
        <v>2.2022637420482383E-2</v>
      </c>
      <c r="P1149" s="44">
        <f>IFERROR(_xll.qlIndexFixing(ONIndex6M,I1149,TRUE,_xll.ohTrigger(RecalcTrigger,Trigger6M)),NA())</f>
        <v>2.2231801940666429E-2</v>
      </c>
      <c r="Q1149" s="183">
        <f>IFERROR(_xll.qlIndexFixing(ONIndex1Y,I1149,TRUE,_xll.ohTrigger(RecalcTrigger,Trigger1Y)),NA())</f>
        <v>2.2492666738189726E-2</v>
      </c>
    </row>
    <row r="1150" spans="2:17" x14ac:dyDescent="0.2">
      <c r="B1150" s="39" t="s">
        <v>42</v>
      </c>
      <c r="D1150" s="42">
        <f>_xll.qlCalendarAdvance(Calendar,$D1149,B1150,"f",FALSE)</f>
        <v>47507</v>
      </c>
      <c r="E1150" s="177">
        <f>_xll.qlInterestRateIndexValueDate(IndexON,D1150)</f>
        <v>47507</v>
      </c>
      <c r="F1150" s="193">
        <f>IFERROR(_xll.qlIndexFixing(IndexON,D1150,TRUE,_xll.ohTrigger(RecalcTrigger,TriggerON)),NA())</f>
        <v>2.1524028247172922E-2</v>
      </c>
      <c r="H1150" s="42">
        <f>_xll.qlCalendarAdvance(Calendar,$H1149,B1150,"f",FALSE)</f>
        <v>47507</v>
      </c>
      <c r="I1150" s="177">
        <f>_xll.qlInterestRateIndexValueDate(Index1M,$H1150)</f>
        <v>47511</v>
      </c>
      <c r="J1150" s="182">
        <f>IFERROR(_xll.qlIndexFixing(Index1M,$H1150,TRUE,_xll.ohTrigger(RecalcTrigger,Trigger1M)),NA())</f>
        <v>2.1368820490286211E-2</v>
      </c>
      <c r="K1150" s="44">
        <f>IFERROR(_xll.qlIndexFixing(Index3M,H1150,TRUE,_xll.ohTrigger(RecalcTrigger,Trigger3M)),NA())</f>
        <v>2.2064151229206207E-2</v>
      </c>
      <c r="L1150" s="44">
        <f>IFERROR(_xll.qlIndexFixing(Index6M,$H1150,TRUE,_xll.ohTrigger(RecalcTrigger,Trigger6M)),NA())</f>
        <v>2.230482953370861E-2</v>
      </c>
      <c r="M1150" s="183">
        <f>IFERROR(_xll.qlIndexFixing(Index1Y,$H1150,TRUE,_xll.ohTrigger(RecalcTrigger,Trigger1Y)),NA())</f>
        <v>2.262434395699316E-2</v>
      </c>
      <c r="N1150" s="182">
        <f>IFERROR(_xll.qlIndexFixing(ONIndex1M,I1150,TRUE,_xll.ohTrigger(RecalcTrigger,Trigger1M)),NA())</f>
        <v>2.1350977328378207E-2</v>
      </c>
      <c r="O1150" s="44">
        <f>IFERROR(_xll.qlIndexFixing(ONIndex3M,I1150,TRUE,_xll.ohTrigger(RecalcTrigger,Trigger3M)),NA())</f>
        <v>2.2020349191036459E-2</v>
      </c>
      <c r="P1150" s="44">
        <f>IFERROR(_xll.qlIndexFixing(ONIndex6M,I1150,TRUE,_xll.ohTrigger(RecalcTrigger,Trigger6M)),NA())</f>
        <v>2.2228798881105405E-2</v>
      </c>
      <c r="Q1150" s="183">
        <f>IFERROR(_xll.qlIndexFixing(ONIndex1Y,I1150,TRUE,_xll.ohTrigger(RecalcTrigger,Trigger1Y)),NA())</f>
        <v>2.2489508705154648E-2</v>
      </c>
    </row>
    <row r="1151" spans="2:17" x14ac:dyDescent="0.2">
      <c r="B1151" s="39" t="s">
        <v>42</v>
      </c>
      <c r="D1151" s="42">
        <f>_xll.qlCalendarAdvance(Calendar,$D1150,B1151,"f",FALSE)</f>
        <v>47514</v>
      </c>
      <c r="E1151" s="177">
        <f>_xll.qlInterestRateIndexValueDate(IndexON,D1151)</f>
        <v>47514</v>
      </c>
      <c r="F1151" s="193">
        <f>IFERROR(_xll.qlIndexFixing(IndexON,D1151,TRUE,_xll.ohTrigger(RecalcTrigger,TriggerON)),NA())</f>
        <v>2.1525712443875022E-2</v>
      </c>
      <c r="H1151" s="42">
        <f>_xll.qlCalendarAdvance(Calendar,$H1150,B1151,"f",FALSE)</f>
        <v>47514</v>
      </c>
      <c r="I1151" s="177">
        <f>_xll.qlInterestRateIndexValueDate(Index1M,$H1151)</f>
        <v>47518</v>
      </c>
      <c r="J1151" s="182">
        <f>IFERROR(_xll.qlIndexFixing(Index1M,$H1151,TRUE,_xll.ohTrigger(RecalcTrigger,Trigger1M)),NA())</f>
        <v>2.1366382071676324E-2</v>
      </c>
      <c r="K1151" s="44">
        <f>IFERROR(_xll.qlIndexFixing(Index3M,H1151,TRUE,_xll.ohTrigger(RecalcTrigger,Trigger3M)),NA())</f>
        <v>2.206116463500964E-2</v>
      </c>
      <c r="L1151" s="44">
        <f>IFERROR(_xll.qlIndexFixing(Index6M,$H1151,TRUE,_xll.ohTrigger(RecalcTrigger,Trigger6M)),NA())</f>
        <v>2.230057413403114E-2</v>
      </c>
      <c r="M1151" s="183">
        <f>IFERROR(_xll.qlIndexFixing(Index1Y,$H1151,TRUE,_xll.ohTrigger(RecalcTrigger,Trigger1Y)),NA())</f>
        <v>2.261902939530884E-2</v>
      </c>
      <c r="N1151" s="182">
        <f>IFERROR(_xll.qlIndexFixing(ONIndex1M,I1151,TRUE,_xll.ohTrigger(RecalcTrigger,Trigger1M)),NA())</f>
        <v>2.1350425559747421E-2</v>
      </c>
      <c r="O1151" s="44">
        <f>IFERROR(_xll.qlIndexFixing(ONIndex3M,I1151,TRUE,_xll.ohTrigger(RecalcTrigger,Trigger3M)),NA())</f>
        <v>2.2017965036402742E-2</v>
      </c>
      <c r="P1151" s="44">
        <f>IFERROR(_xll.qlIndexFixing(ONIndex6M,I1151,TRUE,_xll.ohTrigger(RecalcTrigger,Trigger6M)),NA())</f>
        <v>2.2225706445837545E-2</v>
      </c>
      <c r="Q1151" s="183">
        <f>IFERROR(_xll.qlIndexFixing(ONIndex1Y,I1151,TRUE,_xll.ohTrigger(RecalcTrigger,Trigger1Y)),NA())</f>
        <v>2.2486263003447249E-2</v>
      </c>
    </row>
    <row r="1152" spans="2:17" x14ac:dyDescent="0.2">
      <c r="B1152" s="39" t="s">
        <v>42</v>
      </c>
      <c r="D1152" s="42">
        <f>_xll.qlCalendarAdvance(Calendar,$D1151,B1152,"f",FALSE)</f>
        <v>47521</v>
      </c>
      <c r="E1152" s="177">
        <f>_xll.qlInterestRateIndexValueDate(IndexON,D1152)</f>
        <v>47521</v>
      </c>
      <c r="F1152" s="193">
        <f>IFERROR(_xll.qlIndexFixing(IndexON,D1152,TRUE,_xll.ohTrigger(RecalcTrigger,TriggerON)),NA())</f>
        <v>2.1527222006989533E-2</v>
      </c>
      <c r="H1152" s="42">
        <f>_xll.qlCalendarAdvance(Calendar,$H1151,B1152,"f",FALSE)</f>
        <v>47521</v>
      </c>
      <c r="I1152" s="177">
        <f>_xll.qlInterestRateIndexValueDate(Index1M,$H1152)</f>
        <v>47525</v>
      </c>
      <c r="J1152" s="182">
        <f>IFERROR(_xll.qlIndexFixing(Index1M,$H1152,TRUE,_xll.ohTrigger(RecalcTrigger,Trigger1M)),NA())</f>
        <v>2.1365607554334635E-2</v>
      </c>
      <c r="K1152" s="44">
        <f>IFERROR(_xll.qlIndexFixing(Index3M,H1152,TRUE,_xll.ohTrigger(RecalcTrigger,Trigger3M)),NA())</f>
        <v>2.20580823813749E-2</v>
      </c>
      <c r="L1152" s="44">
        <f>IFERROR(_xll.qlIndexFixing(Index6M,$H1152,TRUE,_xll.ohTrigger(RecalcTrigger,Trigger6M)),NA())</f>
        <v>2.2296230076484496E-2</v>
      </c>
      <c r="M1152" s="183">
        <f>IFERROR(_xll.qlIndexFixing(Index1Y,$H1152,TRUE,_xll.ohTrigger(RecalcTrigger,Trigger1Y)),NA())</f>
        <v>2.2613674772626054E-2</v>
      </c>
      <c r="N1152" s="182">
        <f>IFERROR(_xll.qlIndexFixing(ONIndex1M,I1152,TRUE,_xll.ohTrigger(RecalcTrigger,Trigger1M)),NA())</f>
        <v>2.1349789808775554E-2</v>
      </c>
      <c r="O1152" s="44">
        <f>IFERROR(_xll.qlIndexFixing(ONIndex3M,I1152,TRUE,_xll.ohTrigger(RecalcTrigger,Trigger3M)),NA())</f>
        <v>2.201548506673312E-2</v>
      </c>
      <c r="P1152" s="44">
        <f>IFERROR(_xll.qlIndexFixing(ONIndex6M,I1152,TRUE,_xll.ohTrigger(RecalcTrigger,Trigger6M)),NA())</f>
        <v>2.222252475876374E-2</v>
      </c>
      <c r="Q1152" s="183">
        <f>IFERROR(_xll.qlIndexFixing(ONIndex1Y,I1152,TRUE,_xll.ohTrigger(RecalcTrigger,Trigger1Y)),NA())</f>
        <v>2.2482929736504786E-2</v>
      </c>
    </row>
    <row r="1153" spans="2:17" x14ac:dyDescent="0.2">
      <c r="B1153" s="39" t="s">
        <v>42</v>
      </c>
      <c r="D1153" s="42">
        <f>_xll.qlCalendarAdvance(Calendar,$D1152,B1153,"f",FALSE)</f>
        <v>47528</v>
      </c>
      <c r="E1153" s="177">
        <f>_xll.qlInterestRateIndexValueDate(IndexON,D1153)</f>
        <v>47528</v>
      </c>
      <c r="F1153" s="193">
        <f>IFERROR(_xll.qlIndexFixing(IndexON,D1153,TRUE,_xll.ohTrigger(RecalcTrigger,TriggerON)),NA())</f>
        <v>2.1528556564414103E-2</v>
      </c>
      <c r="H1153" s="42">
        <f>_xll.qlCalendarAdvance(Calendar,$H1152,B1153,"f",FALSE)</f>
        <v>47528</v>
      </c>
      <c r="I1153" s="177">
        <f>_xll.qlInterestRateIndexValueDate(Index1M,$H1153)</f>
        <v>47532</v>
      </c>
      <c r="J1153" s="182">
        <f>IFERROR(_xll.qlIndexFixing(Index1M,$H1153,TRUE,_xll.ohTrigger(RecalcTrigger,Trigger1M)),NA())</f>
        <v>2.136474933413687E-2</v>
      </c>
      <c r="K1153" s="44">
        <f>IFERROR(_xll.qlIndexFixing(Index3M,H1153,TRUE,_xll.ohTrigger(RecalcTrigger,Trigger3M)),NA())</f>
        <v>2.2054904579483378E-2</v>
      </c>
      <c r="L1153" s="44">
        <f>IFERROR(_xll.qlIndexFixing(Index6M,$H1153,TRUE,_xll.ohTrigger(RecalcTrigger,Trigger6M)),NA())</f>
        <v>2.2291797487043068E-2</v>
      </c>
      <c r="M1153" s="183">
        <f>IFERROR(_xll.qlIndexFixing(Index1Y,$H1153,TRUE,_xll.ohTrigger(RecalcTrigger,Trigger1Y)),NA())</f>
        <v>2.2608280242584752E-2</v>
      </c>
      <c r="N1153" s="182">
        <f>IFERROR(_xll.qlIndexFixing(ONIndex1M,I1153,TRUE,_xll.ohTrigger(RecalcTrigger,Trigger1M)),NA())</f>
        <v>2.1349070231977407E-2</v>
      </c>
      <c r="O1153" s="44">
        <f>IFERROR(_xll.qlIndexFixing(ONIndex3M,I1153,TRUE,_xll.ohTrigger(RecalcTrigger,Trigger3M)),NA())</f>
        <v>2.2012909392499225E-2</v>
      </c>
      <c r="P1153" s="44">
        <f>IFERROR(_xll.qlIndexFixing(ONIndex6M,I1153,TRUE,_xll.ohTrigger(RecalcTrigger,Trigger6M)),NA())</f>
        <v>2.221925394394475E-2</v>
      </c>
      <c r="Q1153" s="183">
        <f>IFERROR(_xll.qlIndexFixing(ONIndex1Y,I1153,TRUE,_xll.ohTrigger(RecalcTrigger,Trigger1Y)),NA())</f>
        <v>2.2479509007924392E-2</v>
      </c>
    </row>
    <row r="1154" spans="2:17" x14ac:dyDescent="0.2">
      <c r="B1154" s="39" t="s">
        <v>42</v>
      </c>
      <c r="D1154" s="42">
        <f>_xll.qlCalendarAdvance(Calendar,$D1153,B1154,"f",FALSE)</f>
        <v>47535</v>
      </c>
      <c r="E1154" s="177">
        <f>_xll.qlInterestRateIndexValueDate(IndexON,D1154)</f>
        <v>47535</v>
      </c>
      <c r="F1154" s="193">
        <f>IFERROR(_xll.qlIndexFixing(IndexON,D1154,TRUE,_xll.ohTrigger(RecalcTrigger,TriggerON)),NA())</f>
        <v>2.1529715744446065E-2</v>
      </c>
      <c r="H1154" s="42">
        <f>_xll.qlCalendarAdvance(Calendar,$H1153,B1154,"f",FALSE)</f>
        <v>47535</v>
      </c>
      <c r="I1154" s="177">
        <f>_xll.qlInterestRateIndexValueDate(Index1M,$H1154)</f>
        <v>47539</v>
      </c>
      <c r="J1154" s="182">
        <f>IFERROR(_xll.qlIndexFixing(Index1M,$H1154,TRUE,_xll.ohTrigger(RecalcTrigger,Trigger1M)),NA())</f>
        <v>2.1363807567737716E-2</v>
      </c>
      <c r="K1154" s="44">
        <f>IFERROR(_xll.qlIndexFixing(Index3M,H1154,TRUE,_xll.ohTrigger(RecalcTrigger,Trigger3M)),NA())</f>
        <v>2.2051631340525259E-2</v>
      </c>
      <c r="L1154" s="44">
        <f>IFERROR(_xll.qlIndexFixing(Index6M,$H1154,TRUE,_xll.ohTrigger(RecalcTrigger,Trigger6M)),NA())</f>
        <v>2.2287276491691356E-2</v>
      </c>
      <c r="M1154" s="183">
        <f>IFERROR(_xll.qlIndexFixing(Index1Y,$H1154,TRUE,_xll.ohTrigger(RecalcTrigger,Trigger1Y)),NA())</f>
        <v>2.2602845958179928E-2</v>
      </c>
      <c r="N1154" s="182">
        <f>IFERROR(_xll.qlIndexFixing(ONIndex1M,I1154,TRUE,_xll.ohTrigger(RecalcTrigger,Trigger1M)),NA())</f>
        <v>2.1348266985548037E-2</v>
      </c>
      <c r="O1154" s="44">
        <f>IFERROR(_xll.qlIndexFixing(ONIndex3M,I1154,TRUE,_xll.ohTrigger(RecalcTrigger,Trigger3M)),NA())</f>
        <v>2.2010238124092751E-2</v>
      </c>
      <c r="P1154" s="44">
        <f>IFERROR(_xll.qlIndexFixing(ONIndex6M,I1154,TRUE,_xll.ohTrigger(RecalcTrigger,Trigger6M)),NA())</f>
        <v>2.2215894125281466E-2</v>
      </c>
      <c r="Q1154" s="183">
        <f>IFERROR(_xll.qlIndexFixing(ONIndex1Y,I1154,TRUE,_xll.ohTrigger(RecalcTrigger,Trigger1Y)),NA())</f>
        <v>2.2476000921143324E-2</v>
      </c>
    </row>
    <row r="1155" spans="2:17" x14ac:dyDescent="0.2">
      <c r="B1155" s="39" t="s">
        <v>42</v>
      </c>
      <c r="D1155" s="42">
        <f>_xll.qlCalendarAdvance(Calendar,$D1154,B1155,"f",FALSE)</f>
        <v>47542</v>
      </c>
      <c r="E1155" s="177">
        <f>_xll.qlInterestRateIndexValueDate(IndexON,D1155)</f>
        <v>47542</v>
      </c>
      <c r="F1155" s="193">
        <f>IFERROR(_xll.qlIndexFixing(IndexON,D1155,TRUE,_xll.ohTrigger(RecalcTrigger,TriggerON)),NA())</f>
        <v>2.153069917458339E-2</v>
      </c>
      <c r="H1155" s="42">
        <f>_xll.qlCalendarAdvance(Calendar,$H1154,B1155,"f",FALSE)</f>
        <v>47542</v>
      </c>
      <c r="I1155" s="177">
        <f>_xll.qlInterestRateIndexValueDate(Index1M,$H1155)</f>
        <v>47546</v>
      </c>
      <c r="J1155" s="182">
        <f>IFERROR(_xll.qlIndexFixing(Index1M,$H1155,TRUE,_xll.ohTrigger(RecalcTrigger,Trigger1M)),NA())</f>
        <v>2.1364439931534345E-2</v>
      </c>
      <c r="K1155" s="44">
        <f>IFERROR(_xll.qlIndexFixing(Index3M,H1155,TRUE,_xll.ohTrigger(RecalcTrigger,Trigger3M)),NA())</f>
        <v>2.2048677625316555E-2</v>
      </c>
      <c r="L1155" s="44">
        <f>IFERROR(_xll.qlIndexFixing(Index6M,$H1155,TRUE,_xll.ohTrigger(RecalcTrigger,Trigger6M)),NA())</f>
        <v>2.2283320714781056E-2</v>
      </c>
      <c r="M1155" s="183">
        <f>IFERROR(_xll.qlIndexFixing(Index1Y,$H1155,TRUE,_xll.ohTrigger(RecalcTrigger,Trigger1Y)),NA())</f>
        <v>2.2597372071761816E-2</v>
      </c>
      <c r="N1155" s="182">
        <f>IFERROR(_xll.qlIndexFixing(ONIndex1M,I1155,TRUE,_xll.ohTrigger(RecalcTrigger,Trigger1M)),NA())</f>
        <v>2.134738022608218E-2</v>
      </c>
      <c r="O1155" s="44">
        <f>IFERROR(_xll.qlIndexFixing(ONIndex3M,I1155,TRUE,_xll.ohTrigger(RecalcTrigger,Trigger3M)),NA())</f>
        <v>2.200747137182546E-2</v>
      </c>
      <c r="P1155" s="44">
        <f>IFERROR(_xll.qlIndexFixing(ONIndex6M,I1155,TRUE,_xll.ohTrigger(RecalcTrigger,Trigger6M)),NA())</f>
        <v>2.2212445426914584E-2</v>
      </c>
      <c r="Q1155" s="183">
        <f>IFERROR(_xll.qlIndexFixing(ONIndex1Y,I1155,TRUE,_xll.ohTrigger(RecalcTrigger,Trigger1Y)),NA())</f>
        <v>2.2472405579678778E-2</v>
      </c>
    </row>
    <row r="1156" spans="2:17" x14ac:dyDescent="0.2">
      <c r="B1156" s="39" t="s">
        <v>42</v>
      </c>
      <c r="D1156" s="42">
        <f>_xll.qlCalendarAdvance(Calendar,$D1155,B1156,"f",FALSE)</f>
        <v>47549</v>
      </c>
      <c r="E1156" s="177">
        <f>_xll.qlInterestRateIndexValueDate(IndexON,D1156)</f>
        <v>47549</v>
      </c>
      <c r="F1156" s="193">
        <f>IFERROR(_xll.qlIndexFixing(IndexON,D1156,TRUE,_xll.ohTrigger(RecalcTrigger,TriggerON)),NA())</f>
        <v>2.1531506483203344E-2</v>
      </c>
      <c r="H1156" s="42">
        <f>_xll.qlCalendarAdvance(Calendar,$H1155,B1156,"f",FALSE)</f>
        <v>47549</v>
      </c>
      <c r="I1156" s="177">
        <f>_xll.qlInterestRateIndexValueDate(Index1M,$H1156)</f>
        <v>47553</v>
      </c>
      <c r="J1156" s="182">
        <f>IFERROR(_xll.qlIndexFixing(Index1M,$H1156,TRUE,_xll.ohTrigger(RecalcTrigger,Trigger1M)),NA())</f>
        <v>2.1363313550710892E-2</v>
      </c>
      <c r="K1156" s="44">
        <f>IFERROR(_xll.qlIndexFixing(Index3M,H1156,TRUE,_xll.ohTrigger(RecalcTrigger,Trigger3M)),NA())</f>
        <v>2.2045206854358092E-2</v>
      </c>
      <c r="L1156" s="44">
        <f>IFERROR(_xll.qlIndexFixing(Index6M,$H1156,TRUE,_xll.ohTrigger(RecalcTrigger,Trigger6M)),NA())</f>
        <v>2.2278610200907746E-2</v>
      </c>
      <c r="M1156" s="183">
        <f>IFERROR(_xll.qlIndexFixing(Index1Y,$H1156,TRUE,_xll.ohTrigger(RecalcTrigger,Trigger1Y)),NA())</f>
        <v>2.2591858735035698E-2</v>
      </c>
      <c r="N1156" s="182">
        <f>IFERROR(_xll.qlIndexFixing(ONIndex1M,I1156,TRUE,_xll.ohTrigger(RecalcTrigger,Trigger1M)),NA())</f>
        <v>2.1346410109774894E-2</v>
      </c>
      <c r="O1156" s="44">
        <f>IFERROR(_xll.qlIndexFixing(ONIndex3M,I1156,TRUE,_xll.ohTrigger(RecalcTrigger,Trigger3M)),NA())</f>
        <v>2.2004609245929174E-2</v>
      </c>
      <c r="P1156" s="44">
        <f>IFERROR(_xll.qlIndexFixing(ONIndex6M,I1156,TRUE,_xll.ohTrigger(RecalcTrigger,Trigger6M)),NA())</f>
        <v>2.2208907972744996E-2</v>
      </c>
      <c r="Q1156" s="183">
        <f>IFERROR(_xll.qlIndexFixing(ONIndex1Y,I1156,TRUE,_xll.ohTrigger(RecalcTrigger,Trigger1Y)),NA())</f>
        <v>2.2468723086888076E-2</v>
      </c>
    </row>
    <row r="1157" spans="2:17" x14ac:dyDescent="0.2">
      <c r="B1157" s="39" t="s">
        <v>42</v>
      </c>
      <c r="D1157" s="42">
        <f>_xll.qlCalendarAdvance(Calendar,$D1156,B1157,"f",FALSE)</f>
        <v>47556</v>
      </c>
      <c r="E1157" s="177">
        <f>_xll.qlInterestRateIndexValueDate(IndexON,D1157)</f>
        <v>47556</v>
      </c>
      <c r="F1157" s="193">
        <f>IFERROR(_xll.qlIndexFixing(IndexON,D1157,TRUE,_xll.ohTrigger(RecalcTrigger,TriggerON)),NA())</f>
        <v>2.1532137298123644E-2</v>
      </c>
      <c r="H1157" s="42">
        <f>_xll.qlCalendarAdvance(Calendar,$H1156,B1157,"f",FALSE)</f>
        <v>47556</v>
      </c>
      <c r="I1157" s="177">
        <f>_xll.qlInterestRateIndexValueDate(Index1M,$H1157)</f>
        <v>47560</v>
      </c>
      <c r="J1157" s="182">
        <f>IFERROR(_xll.qlIndexFixing(Index1M,$H1157,TRUE,_xll.ohTrigger(RecalcTrigger,Trigger1M)),NA())</f>
        <v>2.1362104112463278E-2</v>
      </c>
      <c r="K1157" s="44">
        <f>IFERROR(_xll.qlIndexFixing(Index3M,H1157,TRUE,_xll.ohTrigger(RecalcTrigger,Trigger3M)),NA())</f>
        <v>2.2041640982115394E-2</v>
      </c>
      <c r="L1157" s="44">
        <f>IFERROR(_xll.qlIndexFixing(Index6M,$H1157,TRUE,_xll.ohTrigger(RecalcTrigger,Trigger6M)),NA())</f>
        <v>2.227381166643971E-2</v>
      </c>
      <c r="M1157" s="183">
        <f>IFERROR(_xll.qlIndexFixing(Index1Y,$H1157,TRUE,_xll.ohTrigger(RecalcTrigger,Trigger1Y)),NA())</f>
        <v>2.2586306099061447E-2</v>
      </c>
      <c r="N1157" s="182">
        <f>IFERROR(_xll.qlIndexFixing(ONIndex1M,I1157,TRUE,_xll.ohTrigger(RecalcTrigger,Trigger1M)),NA())</f>
        <v>2.1345356793140979E-2</v>
      </c>
      <c r="O1157" s="44">
        <f>IFERROR(_xll.qlIndexFixing(ONIndex3M,I1157,TRUE,_xll.ohTrigger(RecalcTrigger,Trigger3M)),NA())</f>
        <v>2.2001651856955462E-2</v>
      </c>
      <c r="P1157" s="44">
        <f>IFERROR(_xll.qlIndexFixing(ONIndex6M,I1157,TRUE,_xll.ohTrigger(RecalcTrigger,Trigger6M)),NA())</f>
        <v>2.2205281886753525E-2</v>
      </c>
      <c r="Q1157" s="183">
        <f>IFERROR(_xll.qlIndexFixing(ONIndex1Y,I1157,TRUE,_xll.ohTrigger(RecalcTrigger,Trigger1Y)),NA())</f>
        <v>2.2464953546368349E-2</v>
      </c>
    </row>
    <row r="1158" spans="2:17" x14ac:dyDescent="0.2">
      <c r="B1158" s="39" t="s">
        <v>42</v>
      </c>
      <c r="D1158" s="42">
        <f>_xll.qlCalendarAdvance(Calendar,$D1157,B1158,"f",FALSE)</f>
        <v>47563</v>
      </c>
      <c r="E1158" s="177">
        <f>_xll.qlInterestRateIndexValueDate(IndexON,D1158)</f>
        <v>47563</v>
      </c>
      <c r="F1158" s="193">
        <f>IFERROR(_xll.qlIndexFixing(IndexON,D1158,TRUE,_xll.ohTrigger(RecalcTrigger,TriggerON)),NA())</f>
        <v>2.1532591247241939E-2</v>
      </c>
      <c r="H1158" s="42">
        <f>_xll.qlCalendarAdvance(Calendar,$H1157,B1158,"f",FALSE)</f>
        <v>47563</v>
      </c>
      <c r="I1158" s="177">
        <f>_xll.qlInterestRateIndexValueDate(Index1M,$H1158)</f>
        <v>47567</v>
      </c>
      <c r="J1158" s="182">
        <f>IFERROR(_xll.qlIndexFixing(Index1M,$H1158,TRUE,_xll.ohTrigger(RecalcTrigger,Trigger1M)),NA())</f>
        <v>2.1360811773486799E-2</v>
      </c>
      <c r="K1158" s="44">
        <f>IFERROR(_xll.qlIndexFixing(Index3M,H1158,TRUE,_xll.ohTrigger(RecalcTrigger,Trigger3M)),NA())</f>
        <v>2.2037980119812527E-2</v>
      </c>
      <c r="L1158" s="44">
        <f>IFERROR(_xll.qlIndexFixing(Index6M,$H1158,TRUE,_xll.ohTrigger(RecalcTrigger,Trigger6M)),NA())</f>
        <v>2.2268925237428724E-2</v>
      </c>
      <c r="M1158" s="183">
        <f>IFERROR(_xll.qlIndexFixing(Index1Y,$H1158,TRUE,_xll.ohTrigger(RecalcTrigger,Trigger1Y)),NA())</f>
        <v>2.2580714314254641E-2</v>
      </c>
      <c r="N1158" s="182">
        <f>IFERROR(_xll.qlIndexFixing(ONIndex1M,I1158,TRUE,_xll.ohTrigger(RecalcTrigger,Trigger1M)),NA())</f>
        <v>2.134422043245543E-2</v>
      </c>
      <c r="O1158" s="44">
        <f>IFERROR(_xll.qlIndexFixing(ONIndex3M,I1158,TRUE,_xll.ohTrigger(RecalcTrigger,Trigger3M)),NA())</f>
        <v>2.1998599315216083E-2</v>
      </c>
      <c r="P1158" s="44">
        <f>IFERROR(_xll.qlIndexFixing(ONIndex6M,I1158,TRUE,_xll.ohTrigger(RecalcTrigger,Trigger6M)),NA())</f>
        <v>2.2201567293080871E-2</v>
      </c>
      <c r="Q1158" s="183">
        <f>IFERROR(_xll.qlIndexFixing(ONIndex1Y,I1158,TRUE,_xll.ohTrigger(RecalcTrigger,Trigger1Y)),NA())</f>
        <v>2.246109706147692E-2</v>
      </c>
    </row>
    <row r="1159" spans="2:17" x14ac:dyDescent="0.2">
      <c r="B1159" s="39" t="s">
        <v>42</v>
      </c>
      <c r="D1159" s="42">
        <f>_xll.qlCalendarAdvance(Calendar,$D1158,B1159,"f",FALSE)</f>
        <v>47570</v>
      </c>
      <c r="E1159" s="177">
        <f>_xll.qlInterestRateIndexValueDate(IndexON,D1159)</f>
        <v>47570</v>
      </c>
      <c r="F1159" s="193">
        <f>IFERROR(_xll.qlIndexFixing(IndexON,D1159,TRUE,_xll.ohTrigger(RecalcTrigger,TriggerON)),NA())</f>
        <v>2.1532867958695689E-2</v>
      </c>
      <c r="H1159" s="42">
        <f>_xll.qlCalendarAdvance(Calendar,$H1158,B1159,"f",FALSE)</f>
        <v>47570</v>
      </c>
      <c r="I1159" s="177">
        <f>_xll.qlInterestRateIndexValueDate(Index1M,$H1159)</f>
        <v>47574</v>
      </c>
      <c r="J1159" s="182">
        <f>IFERROR(_xll.qlIndexFixing(Index1M,$H1159,TRUE,_xll.ohTrigger(RecalcTrigger,Trigger1M)),NA())</f>
        <v>2.1359436690471603E-2</v>
      </c>
      <c r="K1159" s="44">
        <f>IFERROR(_xll.qlIndexFixing(Index3M,H1159,TRUE,_xll.ohTrigger(RecalcTrigger,Trigger3M)),NA())</f>
        <v>2.2033837481855667E-2</v>
      </c>
      <c r="L1159" s="44">
        <f>IFERROR(_xll.qlIndexFixing(Index6M,$H1159,TRUE,_xll.ohTrigger(RecalcTrigger,Trigger6M)),NA())</f>
        <v>2.2263650743165764E-2</v>
      </c>
      <c r="M1159" s="183">
        <f>IFERROR(_xll.qlIndexFixing(Index1Y,$H1159,TRUE,_xll.ohTrigger(RecalcTrigger,Trigger1Y)),NA())</f>
        <v>2.2575083530384787E-2</v>
      </c>
      <c r="N1159" s="182">
        <f>IFERROR(_xll.qlIndexFixing(ONIndex1M,I1159,TRUE,_xll.ohTrigger(RecalcTrigger,Trigger1M)),NA())</f>
        <v>2.1343001184233046E-2</v>
      </c>
      <c r="O1159" s="44">
        <f>IFERROR(_xll.qlIndexFixing(ONIndex3M,I1159,TRUE,_xll.ohTrigger(RecalcTrigger,Trigger3M)),NA())</f>
        <v>2.1995451731022797E-2</v>
      </c>
      <c r="P1159" s="44">
        <f>IFERROR(_xll.qlIndexFixing(ONIndex6M,I1159,TRUE,_xll.ohTrigger(RecalcTrigger,Trigger6M)),NA())</f>
        <v>2.2197764315707857E-2</v>
      </c>
      <c r="Q1159" s="183">
        <f>IFERROR(_xll.qlIndexFixing(ONIndex1Y,I1159,TRUE,_xll.ohTrigger(RecalcTrigger,Trigger1Y)),NA())</f>
        <v>2.245715373581092E-2</v>
      </c>
    </row>
    <row r="1160" spans="2:17" x14ac:dyDescent="0.2">
      <c r="B1160" s="39" t="s">
        <v>42</v>
      </c>
      <c r="D1160" s="42">
        <f>_xll.qlCalendarAdvance(Calendar,$D1159,B1160,"f",FALSE)</f>
        <v>47577</v>
      </c>
      <c r="E1160" s="177">
        <f>_xll.qlInterestRateIndexValueDate(IndexON,D1160)</f>
        <v>47577</v>
      </c>
      <c r="F1160" s="193">
        <f>IFERROR(_xll.qlIndexFixing(IndexON,D1160,TRUE,_xll.ohTrigger(RecalcTrigger,TriggerON)),NA())</f>
        <v>2.1532967060462482E-2</v>
      </c>
      <c r="H1160" s="42">
        <f>_xll.qlCalendarAdvance(Calendar,$H1159,B1160,"f",FALSE)</f>
        <v>47577</v>
      </c>
      <c r="I1160" s="177">
        <f>_xll.qlInterestRateIndexValueDate(Index1M,$H1160)</f>
        <v>47581</v>
      </c>
      <c r="J1160" s="182">
        <f>IFERROR(_xll.qlIndexFixing(Index1M,$H1160,TRUE,_xll.ohTrigger(RecalcTrigger,Trigger1M)),NA())</f>
        <v>2.1357456985160006E-2</v>
      </c>
      <c r="K1160" s="44">
        <f>IFERROR(_xll.qlIndexFixing(Index3M,H1160,TRUE,_xll.ohTrigger(RecalcTrigger,Trigger3M)),NA())</f>
        <v>2.20299939558571E-2</v>
      </c>
      <c r="L1160" s="44">
        <f>IFERROR(_xll.qlIndexFixing(Index6M,$H1160,TRUE,_xll.ohTrigger(RecalcTrigger,Trigger6M)),NA())</f>
        <v>2.2258595430901661E-2</v>
      </c>
      <c r="M1160" s="183">
        <f>IFERROR(_xll.qlIndexFixing(Index1Y,$H1160,TRUE,_xll.ohTrigger(RecalcTrigger,Trigger1Y)),NA())</f>
        <v>2.2569413896577527E-2</v>
      </c>
      <c r="N1160" s="182">
        <f>IFERROR(_xll.qlIndexFixing(ONIndex1M,I1160,TRUE,_xll.ohTrigger(RecalcTrigger,Trigger1M)),NA())</f>
        <v>2.1341699204828757E-2</v>
      </c>
      <c r="O1160" s="44">
        <f>IFERROR(_xll.qlIndexFixing(ONIndex3M,I1160,TRUE,_xll.ohTrigger(RecalcTrigger,Trigger3M)),NA())</f>
        <v>2.1992209214687364E-2</v>
      </c>
      <c r="P1160" s="44">
        <f>IFERROR(_xll.qlIndexFixing(ONIndex6M,I1160,TRUE,_xll.ohTrigger(RecalcTrigger,Trigger6M)),NA())</f>
        <v>2.2193873078615312E-2</v>
      </c>
      <c r="Q1160" s="183">
        <f>IFERROR(_xll.qlIndexFixing(ONIndex1Y,I1160,TRUE,_xll.ohTrigger(RecalcTrigger,Trigger1Y)),NA())</f>
        <v>2.2453123672807607E-2</v>
      </c>
    </row>
    <row r="1161" spans="2:17" x14ac:dyDescent="0.2">
      <c r="B1161" s="39" t="s">
        <v>42</v>
      </c>
      <c r="D1161" s="42">
        <f>_xll.qlCalendarAdvance(Calendar,$D1160,B1161,"f",FALSE)</f>
        <v>47584</v>
      </c>
      <c r="E1161" s="177">
        <f>_xll.qlInterestRateIndexValueDate(IndexON,D1161)</f>
        <v>47584</v>
      </c>
      <c r="F1161" s="193">
        <f>IFERROR(_xll.qlIndexFixing(IndexON,D1161,TRUE,_xll.ohTrigger(RecalcTrigger,TriggerON)),NA())</f>
        <v>2.1532888180280096E-2</v>
      </c>
      <c r="H1161" s="42">
        <f>_xll.qlCalendarAdvance(Calendar,$H1160,B1161,"f",FALSE)</f>
        <v>47584</v>
      </c>
      <c r="I1161" s="177">
        <f>_xll.qlInterestRateIndexValueDate(Index1M,$H1161)</f>
        <v>47588</v>
      </c>
      <c r="J1161" s="182">
        <f>IFERROR(_xll.qlIndexFixing(Index1M,$H1161,TRUE,_xll.ohTrigger(RecalcTrigger,Trigger1M)),NA())</f>
        <v>2.1355922849664033E-2</v>
      </c>
      <c r="K1161" s="44">
        <f>IFERROR(_xll.qlIndexFixing(Index3M,H1161,TRUE,_xll.ohTrigger(RecalcTrigger,Trigger3M)),NA())</f>
        <v>2.202605577130325E-2</v>
      </c>
      <c r="L1161" s="44">
        <f>IFERROR(_xll.qlIndexFixing(Index6M,$H1161,TRUE,_xll.ohTrigger(RecalcTrigger,Trigger6M)),NA())</f>
        <v>2.2253452598611799E-2</v>
      </c>
      <c r="M1161" s="183">
        <f>IFERROR(_xll.qlIndexFixing(Index1Y,$H1161,TRUE,_xll.ohTrigger(RecalcTrigger,Trigger1Y)),NA())</f>
        <v>2.2563705561312229E-2</v>
      </c>
      <c r="N1161" s="182">
        <f>IFERROR(_xll.qlIndexFixing(ONIndex1M,I1161,TRUE,_xll.ohTrigger(RecalcTrigger,Trigger1M)),NA())</f>
        <v>2.1340314650517556E-2</v>
      </c>
      <c r="O1161" s="44">
        <f>IFERROR(_xll.qlIndexFixing(ONIndex3M,I1161,TRUE,_xll.ohTrigger(RecalcTrigger,Trigger3M)),NA())</f>
        <v>2.1988871876681415E-2</v>
      </c>
      <c r="P1161" s="44">
        <f>IFERROR(_xll.qlIndexFixing(ONIndex6M,I1161,TRUE,_xll.ohTrigger(RecalcTrigger,Trigger6M)),NA())</f>
        <v>2.2189893705784058E-2</v>
      </c>
      <c r="Q1161" s="183">
        <f>IFERROR(_xll.qlIndexFixing(ONIndex1Y,I1161,TRUE,_xll.ohTrigger(RecalcTrigger,Trigger1Y)),NA())</f>
        <v>2.2449006975824304E-2</v>
      </c>
    </row>
    <row r="1162" spans="2:17" x14ac:dyDescent="0.2">
      <c r="B1162" s="39" t="s">
        <v>42</v>
      </c>
      <c r="D1162" s="42">
        <f>_xll.qlCalendarAdvance(Calendar,$D1161,B1162,"f",FALSE)</f>
        <v>47591</v>
      </c>
      <c r="E1162" s="177">
        <f>_xll.qlInterestRateIndexValueDate(IndexON,D1162)</f>
        <v>47591</v>
      </c>
      <c r="F1162" s="193">
        <f>IFERROR(_xll.qlIndexFixing(IndexON,D1162,TRUE,_xll.ohTrigger(RecalcTrigger,TriggerON)),NA())</f>
        <v>2.1535096974963253E-2</v>
      </c>
      <c r="H1162" s="42">
        <f>_xll.qlCalendarAdvance(Calendar,$H1161,B1162,"f",FALSE)</f>
        <v>47591</v>
      </c>
      <c r="I1162" s="177">
        <f>_xll.qlInterestRateIndexValueDate(Index1M,$H1162)</f>
        <v>47597</v>
      </c>
      <c r="J1162" s="182">
        <f>IFERROR(_xll.qlIndexFixing(Index1M,$H1162,TRUE,_xll.ohTrigger(RecalcTrigger,Trigger1M)),NA())</f>
        <v>2.1353829510045053E-2</v>
      </c>
      <c r="K1162" s="44">
        <f>IFERROR(_xll.qlIndexFixing(Index3M,H1162,TRUE,_xll.ohTrigger(RecalcTrigger,Trigger3M)),NA())</f>
        <v>2.2020853480066334E-2</v>
      </c>
      <c r="L1162" s="44">
        <f>IFERROR(_xll.qlIndexFixing(Index6M,$H1162,TRUE,_xll.ohTrigger(RecalcTrigger,Trigger6M)),NA())</f>
        <v>2.2246711987719613E-2</v>
      </c>
      <c r="M1162" s="183">
        <f>IFERROR(_xll.qlIndexFixing(Index1Y,$H1162,TRUE,_xll.ohTrigger(RecalcTrigger,Trigger1Y)),NA())</f>
        <v>2.2556309643506155E-2</v>
      </c>
      <c r="N1162" s="182">
        <f>IFERROR(_xll.qlIndexFixing(ONIndex1M,I1162,TRUE,_xll.ohTrigger(RecalcTrigger,Trigger1M)),NA())</f>
        <v>2.1339458023295066E-2</v>
      </c>
      <c r="O1162" s="44">
        <f>IFERROR(_xll.qlIndexFixing(ONIndex3M,I1162,TRUE,_xll.ohTrigger(RecalcTrigger,Trigger3M)),NA())</f>
        <v>2.1985281849286054E-2</v>
      </c>
      <c r="P1162" s="44">
        <f>IFERROR(_xll.qlIndexFixing(ONIndex6M,I1162,TRUE,_xll.ohTrigger(RecalcTrigger,Trigger6M)),NA())</f>
        <v>2.2185422709704028E-2</v>
      </c>
      <c r="Q1162" s="183">
        <f>IFERROR(_xll.qlIndexFixing(ONIndex1Y,I1162,TRUE,_xll.ohTrigger(RecalcTrigger,Trigger1Y)),NA())</f>
        <v>2.2444374474561712E-2</v>
      </c>
    </row>
    <row r="1163" spans="2:17" x14ac:dyDescent="0.2">
      <c r="B1163" s="39" t="s">
        <v>42</v>
      </c>
      <c r="D1163" s="42">
        <f>_xll.qlCalendarAdvance(Calendar,$D1162,B1163,"f",FALSE)</f>
        <v>47598</v>
      </c>
      <c r="E1163" s="177">
        <f>_xll.qlInterestRateIndexValueDate(IndexON,D1163)</f>
        <v>47598</v>
      </c>
      <c r="F1163" s="193">
        <f>IFERROR(_xll.qlIndexFixing(IndexON,D1163,TRUE,_xll.ohTrigger(RecalcTrigger,TriggerON)),NA())</f>
        <v>2.1532194986857434E-2</v>
      </c>
      <c r="H1163" s="42">
        <f>_xll.qlCalendarAdvance(Calendar,$H1162,B1163,"f",FALSE)</f>
        <v>47598</v>
      </c>
      <c r="I1163" s="177">
        <f>_xll.qlInterestRateIndexValueDate(Index1M,$H1163)</f>
        <v>47602</v>
      </c>
      <c r="J1163" s="182">
        <f>IFERROR(_xll.qlIndexFixing(Index1M,$H1163,TRUE,_xll.ohTrigger(RecalcTrigger,Trigger1M)),NA())</f>
        <v>2.1352607894545628E-2</v>
      </c>
      <c r="K1163" s="44">
        <f>IFERROR(_xll.qlIndexFixing(Index3M,H1163,TRUE,_xll.ohTrigger(RecalcTrigger,Trigger3M)),NA())</f>
        <v>2.2017895871503879E-2</v>
      </c>
      <c r="L1163" s="44">
        <f>IFERROR(_xll.qlIndexFixing(Index6M,$H1163,TRUE,_xll.ohTrigger(RecalcTrigger,Trigger6M)),NA())</f>
        <v>2.2242904878286222E-2</v>
      </c>
      <c r="M1163" s="183">
        <f>IFERROR(_xll.qlIndexFixing(Index1Y,$H1163,TRUE,_xll.ohTrigger(RecalcTrigger,Trigger1Y)),NA())</f>
        <v>2.2552173377100825E-2</v>
      </c>
      <c r="N1163" s="182">
        <f>IFERROR(_xll.qlIndexFixing(ONIndex1M,I1163,TRUE,_xll.ohTrigger(RecalcTrigger,Trigger1M)),NA())</f>
        <v>2.1337070417715154E-2</v>
      </c>
      <c r="O1163" s="44">
        <f>IFERROR(_xll.qlIndexFixing(ONIndex3M,I1163,TRUE,_xll.ohTrigger(RecalcTrigger,Trigger3M)),NA())</f>
        <v>2.198140165352136E-2</v>
      </c>
      <c r="P1163" s="44">
        <f>IFERROR(_xll.qlIndexFixing(ONIndex6M,I1163,TRUE,_xll.ohTrigger(RecalcTrigger,Trigger6M)),NA())</f>
        <v>2.2181070271480863E-2</v>
      </c>
      <c r="Q1163" s="183">
        <f>IFERROR(_xll.qlIndexFixing(ONIndex1Y,I1163,TRUE,_xll.ohTrigger(RecalcTrigger,Trigger1Y)),NA())</f>
        <v>2.2439894237420432E-2</v>
      </c>
    </row>
    <row r="1164" spans="2:17" x14ac:dyDescent="0.2">
      <c r="B1164" s="39" t="s">
        <v>42</v>
      </c>
      <c r="D1164" s="42">
        <f>_xll.qlCalendarAdvance(Calendar,$D1163,B1164,"f",FALSE)</f>
        <v>47605</v>
      </c>
      <c r="E1164" s="177">
        <f>_xll.qlInterestRateIndexValueDate(IndexON,D1164)</f>
        <v>47605</v>
      </c>
      <c r="F1164" s="193">
        <f>IFERROR(_xll.qlIndexFixing(IndexON,D1164,TRUE,_xll.ohTrigger(RecalcTrigger,TriggerON)),NA())</f>
        <v>2.1531579929332523E-2</v>
      </c>
      <c r="H1164" s="42">
        <f>_xll.qlCalendarAdvance(Calendar,$H1163,B1164,"f",FALSE)</f>
        <v>47605</v>
      </c>
      <c r="I1164" s="177">
        <f>_xll.qlInterestRateIndexValueDate(Index1M,$H1164)</f>
        <v>47609</v>
      </c>
      <c r="J1164" s="182">
        <f>IFERROR(_xll.qlIndexFixing(Index1M,$H1164,TRUE,_xll.ohTrigger(RecalcTrigger,Trigger1M)),NA())</f>
        <v>2.1351325599176213E-2</v>
      </c>
      <c r="K1164" s="44">
        <f>IFERROR(_xll.qlIndexFixing(Index3M,H1164,TRUE,_xll.ohTrigger(RecalcTrigger,Trigger3M)),NA())</f>
        <v>2.2014026384209656E-2</v>
      </c>
      <c r="L1164" s="44">
        <f>IFERROR(_xll.qlIndexFixing(Index6M,$H1164,TRUE,_xll.ohTrigger(RecalcTrigger,Trigger6M)),NA())</f>
        <v>2.2237767938105547E-2</v>
      </c>
      <c r="M1164" s="183">
        <f>IFERROR(_xll.qlIndexFixing(Index1Y,$H1164,TRUE,_xll.ohTrigger(RecalcTrigger,Trigger1Y)),NA())</f>
        <v>2.2546349821888408E-2</v>
      </c>
      <c r="N1164" s="182">
        <f>IFERROR(_xll.qlIndexFixing(ONIndex1M,I1164,TRUE,_xll.ohTrigger(RecalcTrigger,Trigger1M)),NA())</f>
        <v>2.1335667102651001E-2</v>
      </c>
      <c r="O1164" s="44">
        <f>IFERROR(_xll.qlIndexFixing(ONIndex3M,I1164,TRUE,_xll.ohTrigger(RecalcTrigger,Trigger3M)),NA())</f>
        <v>2.1978292035678137E-2</v>
      </c>
      <c r="P1164" s="44">
        <f>IFERROR(_xll.qlIndexFixing(ONIndex6M,I1164,TRUE,_xll.ohTrigger(RecalcTrigger,Trigger6M)),NA())</f>
        <v>2.2177428013225864E-2</v>
      </c>
      <c r="Q1164" s="183">
        <f>IFERROR(_xll.qlIndexFixing(ONIndex1Y,I1164,TRUE,_xll.ohTrigger(RecalcTrigger,Trigger1Y)),NA())</f>
        <v>2.2436138116646021E-2</v>
      </c>
    </row>
    <row r="1165" spans="2:17" x14ac:dyDescent="0.2">
      <c r="B1165" s="39" t="s">
        <v>42</v>
      </c>
      <c r="D1165" s="42">
        <f>_xll.qlCalendarAdvance(Calendar,$D1164,B1165,"f",FALSE)</f>
        <v>47612</v>
      </c>
      <c r="E1165" s="177">
        <f>_xll.qlInterestRateIndexValueDate(IndexON,D1165)</f>
        <v>47612</v>
      </c>
      <c r="F1165" s="193">
        <f>IFERROR(_xll.qlIndexFixing(IndexON,D1165,TRUE,_xll.ohTrigger(RecalcTrigger,TriggerON)),NA())</f>
        <v>2.153078540200859E-2</v>
      </c>
      <c r="H1165" s="42">
        <f>_xll.qlCalendarAdvance(Calendar,$H1164,B1165,"f",FALSE)</f>
        <v>47612</v>
      </c>
      <c r="I1165" s="177">
        <f>_xll.qlInterestRateIndexValueDate(Index1M,$H1165)</f>
        <v>47616</v>
      </c>
      <c r="J1165" s="182">
        <f>IFERROR(_xll.qlIndexFixing(Index1M,$H1165,TRUE,_xll.ohTrigger(RecalcTrigger,Trigger1M)),NA())</f>
        <v>2.1349457342566151E-2</v>
      </c>
      <c r="K1165" s="44">
        <f>IFERROR(_xll.qlIndexFixing(Index3M,H1165,TRUE,_xll.ohTrigger(RecalcTrigger,Trigger3M)),NA())</f>
        <v>2.2009703706357471E-2</v>
      </c>
      <c r="L1165" s="44">
        <f>IFERROR(_xll.qlIndexFixing(Index6M,$H1165,TRUE,_xll.ohTrigger(RecalcTrigger,Trigger6M)),NA())</f>
        <v>2.2232269777586938E-2</v>
      </c>
      <c r="M1165" s="183">
        <f>IFERROR(_xll.qlIndexFixing(Index1Y,$H1165,TRUE,_xll.ohTrigger(RecalcTrigger,Trigger1Y)),NA())</f>
        <v>2.2540488152684689E-2</v>
      </c>
      <c r="N1165" s="182">
        <f>IFERROR(_xll.qlIndexFixing(ONIndex1M,I1165,TRUE,_xll.ohTrigger(RecalcTrigger,Trigger1M)),NA())</f>
        <v>2.1333953812980866E-2</v>
      </c>
      <c r="O1165" s="44">
        <f>IFERROR(_xll.qlIndexFixing(ONIndex3M,I1165,TRUE,_xll.ohTrigger(RecalcTrigger,Trigger3M)),NA())</f>
        <v>2.197457651418766E-2</v>
      </c>
      <c r="P1165" s="44">
        <f>IFERROR(_xll.qlIndexFixing(ONIndex6M,I1165,TRUE,_xll.ohTrigger(RecalcTrigger,Trigger6M)),NA())</f>
        <v>2.2173097337727654E-2</v>
      </c>
      <c r="Q1165" s="183">
        <f>IFERROR(_xll.qlIndexFixing(ONIndex1Y,I1165,TRUE,_xll.ohTrigger(RecalcTrigger,Trigger1Y)),NA())</f>
        <v>2.2431675919074578E-2</v>
      </c>
    </row>
    <row r="1166" spans="2:17" x14ac:dyDescent="0.2">
      <c r="B1166" s="39" t="s">
        <v>42</v>
      </c>
      <c r="D1166" s="42">
        <f>_xll.qlCalendarAdvance(Calendar,$D1165,B1166,"f",FALSE)</f>
        <v>47619</v>
      </c>
      <c r="E1166" s="177">
        <f>_xll.qlInterestRateIndexValueDate(IndexON,D1166)</f>
        <v>47619</v>
      </c>
      <c r="F1166" s="193">
        <f>IFERROR(_xll.qlIndexFixing(IndexON,D1166,TRUE,_xll.ohTrigger(RecalcTrigger,TriggerON)),NA())</f>
        <v>2.1529811032863222E-2</v>
      </c>
      <c r="H1166" s="42">
        <f>_xll.qlCalendarAdvance(Calendar,$H1165,B1166,"f",FALSE)</f>
        <v>47619</v>
      </c>
      <c r="I1166" s="177">
        <f>_xll.qlInterestRateIndexValueDate(Index1M,$H1166)</f>
        <v>47623</v>
      </c>
      <c r="J1166" s="182">
        <f>IFERROR(_xll.qlIndexFixing(Index1M,$H1166,TRUE,_xll.ohTrigger(RecalcTrigger,Trigger1M)),NA())</f>
        <v>2.134750743881543E-2</v>
      </c>
      <c r="K1166" s="44">
        <f>IFERROR(_xll.qlIndexFixing(Index3M,H1166,TRUE,_xll.ohTrigger(RecalcTrigger,Trigger3M)),NA())</f>
        <v>2.2005286928484465E-2</v>
      </c>
      <c r="L1166" s="44">
        <f>IFERROR(_xll.qlIndexFixing(Index6M,$H1166,TRUE,_xll.ohTrigger(RecalcTrigger,Trigger6M)),NA())</f>
        <v>2.2226684731304965E-2</v>
      </c>
      <c r="M1166" s="183">
        <f>IFERROR(_xll.qlIndexFixing(Index1Y,$H1166,TRUE,_xll.ohTrigger(RecalcTrigger,Trigger1Y)),NA())</f>
        <v>2.2534588514743336E-2</v>
      </c>
      <c r="N1166" s="182">
        <f>IFERROR(_xll.qlIndexFixing(ONIndex1M,I1166,TRUE,_xll.ohTrigger(RecalcTrigger,Trigger1M)),NA())</f>
        <v>2.1332158730418271E-2</v>
      </c>
      <c r="O1166" s="44">
        <f>IFERROR(_xll.qlIndexFixing(ONIndex3M,I1166,TRUE,_xll.ohTrigger(RecalcTrigger,Trigger3M)),NA())</f>
        <v>2.1970766722905211E-2</v>
      </c>
      <c r="P1166" s="44">
        <f>IFERROR(_xll.qlIndexFixing(ONIndex6M,I1166,TRUE,_xll.ohTrigger(RecalcTrigger,Trigger6M)),NA())</f>
        <v>2.2168679146474801E-2</v>
      </c>
      <c r="Q1166" s="183">
        <f>IFERROR(_xll.qlIndexFixing(ONIndex1Y,I1166,TRUE,_xll.ohTrigger(RecalcTrigger,Trigger1Y)),NA())</f>
        <v>2.2427127604949249E-2</v>
      </c>
    </row>
    <row r="1167" spans="2:17" x14ac:dyDescent="0.2">
      <c r="B1167" s="39" t="s">
        <v>42</v>
      </c>
      <c r="D1167" s="42">
        <f>_xll.qlCalendarAdvance(Calendar,$D1166,B1167,"f",FALSE)</f>
        <v>47626</v>
      </c>
      <c r="E1167" s="177">
        <f>_xll.qlInterestRateIndexValueDate(IndexON,D1167)</f>
        <v>47626</v>
      </c>
      <c r="F1167" s="193">
        <f>IFERROR(_xll.qlIndexFixing(IndexON,D1167,TRUE,_xll.ohTrigger(RecalcTrigger,TriggerON)),NA())</f>
        <v>2.1528656449714134E-2</v>
      </c>
      <c r="H1167" s="42">
        <f>_xll.qlCalendarAdvance(Calendar,$H1166,B1167,"f",FALSE)</f>
        <v>47626</v>
      </c>
      <c r="I1167" s="177">
        <f>_xll.qlInterestRateIndexValueDate(Index1M,$H1167)</f>
        <v>47630</v>
      </c>
      <c r="J1167" s="182">
        <f>IFERROR(_xll.qlIndexFixing(Index1M,$H1167,TRUE,_xll.ohTrigger(RecalcTrigger,Trigger1M)),NA())</f>
        <v>2.1345476044621926E-2</v>
      </c>
      <c r="K1167" s="44">
        <f>IFERROR(_xll.qlIndexFixing(Index3M,H1167,TRUE,_xll.ohTrigger(RecalcTrigger,Trigger3M)),NA())</f>
        <v>2.2000776161873799E-2</v>
      </c>
      <c r="L1167" s="44">
        <f>IFERROR(_xll.qlIndexFixing(Index6M,$H1167,TRUE,_xll.ohTrigger(RecalcTrigger,Trigger6M)),NA())</f>
        <v>2.2221012925403065E-2</v>
      </c>
      <c r="M1167" s="183">
        <f>IFERROR(_xll.qlIndexFixing(Index1Y,$H1167,TRUE,_xll.ohTrigger(RecalcTrigger,Trigger1Y)),NA())</f>
        <v>2.2528651052672398E-2</v>
      </c>
      <c r="N1167" s="182">
        <f>IFERROR(_xll.qlIndexFixing(ONIndex1M,I1167,TRUE,_xll.ohTrigger(RecalcTrigger,Trigger1M)),NA())</f>
        <v>2.1330282011398083E-2</v>
      </c>
      <c r="O1167" s="44">
        <f>IFERROR(_xll.qlIndexFixing(ONIndex3M,I1167,TRUE,_xll.ohTrigger(RecalcTrigger,Trigger3M)),NA())</f>
        <v>2.1966862771822804E-2</v>
      </c>
      <c r="P1167" s="44">
        <f>IFERROR(_xll.qlIndexFixing(ONIndex6M,I1167,TRUE,_xll.ohTrigger(RecalcTrigger,Trigger6M)),NA())</f>
        <v>2.2164173563608003E-2</v>
      </c>
      <c r="Q1167" s="183">
        <f>IFERROR(_xll.qlIndexFixing(ONIndex1Y,I1167,TRUE,_xll.ohTrigger(RecalcTrigger,Trigger1Y)),NA())</f>
        <v>2.2422493277787225E-2</v>
      </c>
    </row>
    <row r="1168" spans="2:17" x14ac:dyDescent="0.2">
      <c r="B1168" s="39" t="s">
        <v>42</v>
      </c>
      <c r="D1168" s="42">
        <f>_xll.qlCalendarAdvance(Calendar,$D1167,B1168,"f",FALSE)</f>
        <v>47633</v>
      </c>
      <c r="E1168" s="177">
        <f>_xll.qlInterestRateIndexValueDate(IndexON,D1168)</f>
        <v>47633</v>
      </c>
      <c r="F1168" s="193">
        <f>IFERROR(_xll.qlIndexFixing(IndexON,D1168,TRUE,_xll.ohTrigger(RecalcTrigger,TriggerON)),NA())</f>
        <v>2.1527321280698786E-2</v>
      </c>
      <c r="H1168" s="42">
        <f>_xll.qlCalendarAdvance(Calendar,$H1167,B1168,"f",FALSE)</f>
        <v>47633</v>
      </c>
      <c r="I1168" s="177">
        <f>_xll.qlInterestRateIndexValueDate(Index1M,$H1168)</f>
        <v>47637</v>
      </c>
      <c r="J1168" s="182">
        <f>IFERROR(_xll.qlIndexFixing(Index1M,$H1168,TRUE,_xll.ohTrigger(RecalcTrigger,Trigger1M)),NA())</f>
        <v>2.1342888828215223E-2</v>
      </c>
      <c r="K1168" s="44">
        <f>IFERROR(_xll.qlIndexFixing(Index3M,H1168,TRUE,_xll.ohTrigger(RecalcTrigger,Trigger3M)),NA())</f>
        <v>2.1996171517814706E-2</v>
      </c>
      <c r="L1168" s="44">
        <f>IFERROR(_xll.qlIndexFixing(Index6M,$H1168,TRUE,_xll.ohTrigger(RecalcTrigger,Trigger6M)),NA())</f>
        <v>2.2215012803887459E-2</v>
      </c>
      <c r="M1168" s="183">
        <f>IFERROR(_xll.qlIndexFixing(Index1Y,$H1168,TRUE,_xll.ohTrigger(RecalcTrigger,Trigger1Y)),NA())</f>
        <v>2.2522675910434314E-2</v>
      </c>
      <c r="N1168" s="182">
        <f>IFERROR(_xll.qlIndexFixing(ONIndex1M,I1168,TRUE,_xll.ohTrigger(RecalcTrigger,Trigger1M)),NA())</f>
        <v>2.1328323812195293E-2</v>
      </c>
      <c r="O1168" s="44">
        <f>IFERROR(_xll.qlIndexFixing(ONIndex3M,I1168,TRUE,_xll.ohTrigger(RecalcTrigger,Trigger3M)),NA())</f>
        <v>2.196286477165188E-2</v>
      </c>
      <c r="P1168" s="44">
        <f>IFERROR(_xll.qlIndexFixing(ONIndex6M,I1168,TRUE,_xll.ohTrigger(RecalcTrigger,Trigger6M)),NA())</f>
        <v>2.2159580713028149E-2</v>
      </c>
      <c r="Q1168" s="183">
        <f>IFERROR(_xll.qlIndexFixing(ONIndex1Y,I1168,TRUE,_xll.ohTrigger(RecalcTrigger,Trigger1Y)),NA())</f>
        <v>2.2417773041105704E-2</v>
      </c>
    </row>
    <row r="1169" spans="2:17" x14ac:dyDescent="0.2">
      <c r="B1169" s="39" t="s">
        <v>42</v>
      </c>
      <c r="D1169" s="42">
        <f>_xll.qlCalendarAdvance(Calendar,$D1168,B1169,"f",FALSE)</f>
        <v>47640</v>
      </c>
      <c r="E1169" s="177">
        <f>_xll.qlInterestRateIndexValueDate(IndexON,D1169)</f>
        <v>47640</v>
      </c>
      <c r="F1169" s="193">
        <f>IFERROR(_xll.qlIndexFixing(IndexON,D1169,TRUE,_xll.ohTrigger(RecalcTrigger,TriggerON)),NA())</f>
        <v>2.1525805153794764E-2</v>
      </c>
      <c r="H1169" s="42">
        <f>_xll.qlCalendarAdvance(Calendar,$H1168,B1169,"f",FALSE)</f>
        <v>47640</v>
      </c>
      <c r="I1169" s="177">
        <f>_xll.qlInterestRateIndexValueDate(Index1M,$H1169)</f>
        <v>47644</v>
      </c>
      <c r="J1169" s="182">
        <f>IFERROR(_xll.qlIndexFixing(Index1M,$H1169,TRUE,_xll.ohTrigger(RecalcTrigger,Trigger1M)),NA())</f>
        <v>2.1340700837903626E-2</v>
      </c>
      <c r="K1169" s="44">
        <f>IFERROR(_xll.qlIndexFixing(Index3M,H1169,TRUE,_xll.ohTrigger(RecalcTrigger,Trigger3M)),NA())</f>
        <v>2.1991473107604253E-2</v>
      </c>
      <c r="L1169" s="44">
        <f>IFERROR(_xll.qlIndexFixing(Index6M,$H1169,TRUE,_xll.ohTrigger(RecalcTrigger,Trigger6M)),NA())</f>
        <v>2.2209174351133634E-2</v>
      </c>
      <c r="M1169" s="183">
        <f>IFERROR(_xll.qlIndexFixing(Index1Y,$H1169,TRUE,_xll.ohTrigger(RecalcTrigger,Trigger1Y)),NA())</f>
        <v>2.2516663231346323E-2</v>
      </c>
      <c r="N1169" s="182">
        <f>IFERROR(_xll.qlIndexFixing(ONIndex1M,I1169,TRUE,_xll.ohTrigger(RecalcTrigger,Trigger1M)),NA())</f>
        <v>2.1326284289324704E-2</v>
      </c>
      <c r="O1169" s="44">
        <f>IFERROR(_xll.qlIndexFixing(ONIndex3M,I1169,TRUE,_xll.ohTrigger(RecalcTrigger,Trigger3M)),NA())</f>
        <v>2.195877283246439E-2</v>
      </c>
      <c r="P1169" s="44">
        <f>IFERROR(_xll.qlIndexFixing(ONIndex6M,I1169,TRUE,_xll.ohTrigger(RecalcTrigger,Trigger6M)),NA())</f>
        <v>2.2154900718955872E-2</v>
      </c>
      <c r="Q1169" s="183">
        <f>IFERROR(_xll.qlIndexFixing(ONIndex1Y,I1169,TRUE,_xll.ohTrigger(RecalcTrigger,Trigger1Y)),NA())</f>
        <v>2.2412966998421879E-2</v>
      </c>
    </row>
    <row r="1170" spans="2:17" x14ac:dyDescent="0.2">
      <c r="B1170" s="39" t="s">
        <v>42</v>
      </c>
      <c r="D1170" s="42">
        <f>_xll.qlCalendarAdvance(Calendar,$D1169,B1170,"f",FALSE)</f>
        <v>47647</v>
      </c>
      <c r="E1170" s="177">
        <f>_xll.qlInterestRateIndexValueDate(IndexON,D1170)</f>
        <v>47647</v>
      </c>
      <c r="F1170" s="193">
        <f>IFERROR(_xll.qlIndexFixing(IndexON,D1170,TRUE,_xll.ohTrigger(RecalcTrigger,TriggerON)),NA())</f>
        <v>2.1524107696979655E-2</v>
      </c>
      <c r="H1170" s="42">
        <f>_xll.qlCalendarAdvance(Calendar,$H1169,B1170,"f",FALSE)</f>
        <v>47647</v>
      </c>
      <c r="I1170" s="177">
        <f>_xll.qlInterestRateIndexValueDate(Index1M,$H1170)</f>
        <v>47651</v>
      </c>
      <c r="J1170" s="182">
        <f>IFERROR(_xll.qlIndexFixing(Index1M,$H1170,TRUE,_xll.ohTrigger(RecalcTrigger,Trigger1M)),NA())</f>
        <v>2.1338431820868031E-2</v>
      </c>
      <c r="K1170" s="44">
        <f>IFERROR(_xll.qlIndexFixing(Index3M,H1170,TRUE,_xll.ohTrigger(RecalcTrigger,Trigger3M)),NA())</f>
        <v>2.1986681042542963E-2</v>
      </c>
      <c r="L1170" s="44">
        <f>IFERROR(_xll.qlIndexFixing(Index6M,$H1170,TRUE,_xll.ohTrigger(RecalcTrigger,Trigger6M)),NA())</f>
        <v>2.2203249513440822E-2</v>
      </c>
      <c r="M1170" s="183">
        <f>IFERROR(_xll.qlIndexFixing(Index1Y,$H1170,TRUE,_xll.ohTrigger(RecalcTrigger,Trigger1Y)),NA())</f>
        <v>2.2510613158079843E-2</v>
      </c>
      <c r="N1170" s="182">
        <f>IFERROR(_xll.qlIndexFixing(ONIndex1M,I1170,TRUE,_xll.ohTrigger(RecalcTrigger,Trigger1M)),NA())</f>
        <v>2.1324163599141244E-2</v>
      </c>
      <c r="O1170" s="44">
        <f>IFERROR(_xll.qlIndexFixing(ONIndex3M,I1170,TRUE,_xll.ohTrigger(RecalcTrigger,Trigger3M)),NA())</f>
        <v>2.1954587064731967E-2</v>
      </c>
      <c r="P1170" s="44">
        <f>IFERROR(_xll.qlIndexFixing(ONIndex6M,I1170,TRUE,_xll.ohTrigger(RecalcTrigger,Trigger6M)),NA())</f>
        <v>2.2150133705132191E-2</v>
      </c>
      <c r="Q1170" s="183">
        <f>IFERROR(_xll.qlIndexFixing(ONIndex1Y,I1170,TRUE,_xll.ohTrigger(RecalcTrigger,Trigger1Y)),NA())</f>
        <v>2.2408075253093074E-2</v>
      </c>
    </row>
    <row r="1171" spans="2:17" x14ac:dyDescent="0.2">
      <c r="B1171" s="39" t="s">
        <v>42</v>
      </c>
      <c r="D1171" s="42">
        <f>_xll.qlCalendarAdvance(Calendar,$D1170,B1171,"f",FALSE)</f>
        <v>47654</v>
      </c>
      <c r="E1171" s="177">
        <f>_xll.qlInterestRateIndexValueDate(IndexON,D1171)</f>
        <v>47654</v>
      </c>
      <c r="F1171" s="193">
        <f>IFERROR(_xll.qlIndexFixing(IndexON,D1171,TRUE,_xll.ohTrigger(RecalcTrigger,TriggerON)),NA())</f>
        <v>2.1522228538151111E-2</v>
      </c>
      <c r="H1171" s="42">
        <f>_xll.qlCalendarAdvance(Calendar,$H1170,B1171,"f",FALSE)</f>
        <v>47654</v>
      </c>
      <c r="I1171" s="177">
        <f>_xll.qlInterestRateIndexValueDate(Index1M,$H1171)</f>
        <v>47658</v>
      </c>
      <c r="J1171" s="182">
        <f>IFERROR(_xll.qlIndexFixing(Index1M,$H1171,TRUE,_xll.ohTrigger(RecalcTrigger,Trigger1M)),NA())</f>
        <v>2.1336081933812423E-2</v>
      </c>
      <c r="K1171" s="44">
        <f>IFERROR(_xll.qlIndexFixing(Index3M,H1171,TRUE,_xll.ohTrigger(RecalcTrigger,Trigger3M)),NA())</f>
        <v>2.1981795433939199E-2</v>
      </c>
      <c r="L1171" s="44">
        <f>IFERROR(_xll.qlIndexFixing(Index6M,$H1171,TRUE,_xll.ohTrigger(RecalcTrigger,Trigger6M)),NA())</f>
        <v>2.2197238417341256E-2</v>
      </c>
      <c r="M1171" s="183">
        <f>IFERROR(_xll.qlIndexFixing(Index1Y,$H1171,TRUE,_xll.ohTrigger(RecalcTrigger,Trigger1Y)),NA())</f>
        <v>2.2504525832661531E-2</v>
      </c>
      <c r="N1171" s="182">
        <f>IFERROR(_xll.qlIndexFixing(ONIndex1M,I1171,TRUE,_xll.ohTrigger(RecalcTrigger,Trigger1M)),NA())</f>
        <v>2.1321961897999842E-2</v>
      </c>
      <c r="O1171" s="44">
        <f>IFERROR(_xll.qlIndexFixing(ONIndex3M,I1171,TRUE,_xll.ohTrigger(RecalcTrigger,Trigger3M)),NA())</f>
        <v>2.1950307578926243E-2</v>
      </c>
      <c r="P1171" s="44">
        <f>IFERROR(_xll.qlIndexFixing(ONIndex6M,I1171,TRUE,_xll.ohTrigger(RecalcTrigger,Trigger6M)),NA())</f>
        <v>2.2145279795857675E-2</v>
      </c>
      <c r="Q1171" s="183">
        <f>IFERROR(_xll.qlIndexFixing(ONIndex1Y,I1171,TRUE,_xll.ohTrigger(RecalcTrigger,Trigger1Y)),NA())</f>
        <v>2.2403097908716418E-2</v>
      </c>
    </row>
    <row r="1172" spans="2:17" x14ac:dyDescent="0.2">
      <c r="B1172" s="39" t="s">
        <v>42</v>
      </c>
      <c r="D1172" s="42">
        <f>_xll.qlCalendarAdvance(Calendar,$D1171,B1172,"f",FALSE)</f>
        <v>47661</v>
      </c>
      <c r="E1172" s="177">
        <f>_xll.qlInterestRateIndexValueDate(IndexON,D1172)</f>
        <v>47661</v>
      </c>
      <c r="F1172" s="193">
        <f>IFERROR(_xll.qlIndexFixing(IndexON,D1172,TRUE,_xll.ohTrigger(RecalcTrigger,TriggerON)),NA())</f>
        <v>2.1520167305366655E-2</v>
      </c>
      <c r="H1172" s="42">
        <f>_xll.qlCalendarAdvance(Calendar,$H1171,B1172,"f",FALSE)</f>
        <v>47661</v>
      </c>
      <c r="I1172" s="177">
        <f>_xll.qlInterestRateIndexValueDate(Index1M,$H1172)</f>
        <v>47665</v>
      </c>
      <c r="J1172" s="182">
        <f>IFERROR(_xll.qlIndexFixing(Index1M,$H1172,TRUE,_xll.ohTrigger(RecalcTrigger,Trigger1M)),NA())</f>
        <v>2.1334102201882033E-2</v>
      </c>
      <c r="K1172" s="44">
        <f>IFERROR(_xll.qlIndexFixing(Index3M,H1172,TRUE,_xll.ohTrigger(RecalcTrigger,Trigger3M)),NA())</f>
        <v>2.1976816393106526E-2</v>
      </c>
      <c r="L1172" s="44">
        <f>IFERROR(_xll.qlIndexFixing(Index6M,$H1172,TRUE,_xll.ohTrigger(RecalcTrigger,Trigger6M)),NA())</f>
        <v>2.2191572398529518E-2</v>
      </c>
      <c r="M1172" s="183">
        <f>IFERROR(_xll.qlIndexFixing(Index1Y,$H1172,TRUE,_xll.ohTrigger(RecalcTrigger,Trigger1Y)),NA())</f>
        <v>2.2498401396471558E-2</v>
      </c>
      <c r="N1172" s="182">
        <f>IFERROR(_xll.qlIndexFixing(ONIndex1M,I1172,TRUE,_xll.ohTrigger(RecalcTrigger,Trigger1M)),NA())</f>
        <v>2.1319679342255426E-2</v>
      </c>
      <c r="O1172" s="44">
        <f>IFERROR(_xll.qlIndexFixing(ONIndex3M,I1172,TRUE,_xll.ohTrigger(RecalcTrigger,Trigger3M)),NA())</f>
        <v>2.1945934485279039E-2</v>
      </c>
      <c r="P1172" s="44">
        <f>IFERROR(_xll.qlIndexFixing(ONIndex6M,I1172,TRUE,_xll.ohTrigger(RecalcTrigger,Trigger6M)),NA())</f>
        <v>2.2140339114873342E-2</v>
      </c>
      <c r="Q1172" s="183">
        <f>IFERROR(_xll.qlIndexFixing(ONIndex1Y,I1172,TRUE,_xll.ohTrigger(RecalcTrigger,Trigger1Y)),NA())</f>
        <v>2.2398035068729172E-2</v>
      </c>
    </row>
    <row r="1173" spans="2:17" x14ac:dyDescent="0.2">
      <c r="B1173" s="39" t="s">
        <v>42</v>
      </c>
      <c r="D1173" s="42">
        <f>_xll.qlCalendarAdvance(Calendar,$D1172,B1173,"f",FALSE)</f>
        <v>47668</v>
      </c>
      <c r="E1173" s="177">
        <f>_xll.qlInterestRateIndexValueDate(IndexON,D1173)</f>
        <v>47668</v>
      </c>
      <c r="F1173" s="193">
        <f>IFERROR(_xll.qlIndexFixing(IndexON,D1173,TRUE,_xll.ohTrigger(RecalcTrigger,TriggerON)),NA())</f>
        <v>2.1517923626603874E-2</v>
      </c>
      <c r="H1173" s="42">
        <f>_xll.qlCalendarAdvance(Calendar,$H1172,B1173,"f",FALSE)</f>
        <v>47668</v>
      </c>
      <c r="I1173" s="177">
        <f>_xll.qlInterestRateIndexValueDate(Index1M,$H1173)</f>
        <v>47672</v>
      </c>
      <c r="J1173" s="182">
        <f>IFERROR(_xll.qlIndexFixing(Index1M,$H1173,TRUE,_xll.ohTrigger(RecalcTrigger,Trigger1M)),NA())</f>
        <v>2.1331585155963242E-2</v>
      </c>
      <c r="K1173" s="44">
        <f>IFERROR(_xll.qlIndexFixing(Index3M,H1173,TRUE,_xll.ohTrigger(RecalcTrigger,Trigger3M)),NA())</f>
        <v>2.1971744031366328E-2</v>
      </c>
      <c r="L1173" s="44">
        <f>IFERROR(_xll.qlIndexFixing(Index6M,$H1173,TRUE,_xll.ohTrigger(RecalcTrigger,Trigger6M)),NA())</f>
        <v>2.218516868971435E-2</v>
      </c>
      <c r="M1173" s="183">
        <f>IFERROR(_xll.qlIndexFixing(Index1Y,$H1173,TRUE,_xll.ohTrigger(RecalcTrigger,Trigger1Y)),NA())</f>
        <v>2.2492239990245348E-2</v>
      </c>
      <c r="N1173" s="182">
        <f>IFERROR(_xll.qlIndexFixing(ONIndex1M,I1173,TRUE,_xll.ohTrigger(RecalcTrigger,Trigger1M)),NA())</f>
        <v>2.1317316088342864E-2</v>
      </c>
      <c r="O1173" s="44">
        <f>IFERROR(_xll.qlIndexFixing(ONIndex3M,I1173,TRUE,_xll.ohTrigger(RecalcTrigger,Trigger3M)),NA())</f>
        <v>2.1941467894102118E-2</v>
      </c>
      <c r="P1173" s="44">
        <f>IFERROR(_xll.qlIndexFixing(ONIndex6M,I1173,TRUE,_xll.ohTrigger(RecalcTrigger,Trigger6M)),NA())</f>
        <v>2.2135311786319889E-2</v>
      </c>
      <c r="Q1173" s="183">
        <f>IFERROR(_xll.qlIndexFixing(ONIndex1Y,I1173,TRUE,_xll.ohTrigger(RecalcTrigger,Trigger1Y)),NA())</f>
        <v>2.2392886836488657E-2</v>
      </c>
    </row>
    <row r="1174" spans="2:17" x14ac:dyDescent="0.2">
      <c r="B1174" s="39" t="s">
        <v>42</v>
      </c>
      <c r="D1174" s="42">
        <f>_xll.qlCalendarAdvance(Calendar,$D1173,B1174,"f",FALSE)</f>
        <v>47675</v>
      </c>
      <c r="E1174" s="177">
        <f>_xll.qlInterestRateIndexValueDate(IndexON,D1174)</f>
        <v>47675</v>
      </c>
      <c r="F1174" s="193">
        <f>IFERROR(_xll.qlIndexFixing(IndexON,D1174,TRUE,_xll.ohTrigger(RecalcTrigger,TriggerON)),NA())</f>
        <v>2.1515497129760419E-2</v>
      </c>
      <c r="H1174" s="42">
        <f>_xll.qlCalendarAdvance(Calendar,$H1173,B1174,"f",FALSE)</f>
        <v>47675</v>
      </c>
      <c r="I1174" s="177">
        <f>_xll.qlInterestRateIndexValueDate(Index1M,$H1174)</f>
        <v>47679</v>
      </c>
      <c r="J1174" s="182">
        <f>IFERROR(_xll.qlIndexFixing(Index1M,$H1174,TRUE,_xll.ohTrigger(RecalcTrigger,Trigger1M)),NA())</f>
        <v>2.1328987716589979E-2</v>
      </c>
      <c r="K1174" s="44">
        <f>IFERROR(_xll.qlIndexFixing(Index3M,H1174,TRUE,_xll.ohTrigger(RecalcTrigger,Trigger3M)),NA())</f>
        <v>2.1966578460044336E-2</v>
      </c>
      <c r="L1174" s="44">
        <f>IFERROR(_xll.qlIndexFixing(Index6M,$H1174,TRUE,_xll.ohTrigger(RecalcTrigger,Trigger6M)),NA())</f>
        <v>2.2178896033961708E-2</v>
      </c>
      <c r="M1174" s="183">
        <f>IFERROR(_xll.qlIndexFixing(Index1Y,$H1174,TRUE,_xll.ohTrigger(RecalcTrigger,Trigger1Y)),NA())</f>
        <v>2.2486041754071828E-2</v>
      </c>
      <c r="N1174" s="182">
        <f>IFERROR(_xll.qlIndexFixing(ONIndex1M,I1174,TRUE,_xll.ohTrigger(RecalcTrigger,Trigger1M)),NA())</f>
        <v>2.1314872292697018E-2</v>
      </c>
      <c r="O1174" s="44">
        <f>IFERROR(_xll.qlIndexFixing(ONIndex3M,I1174,TRUE,_xll.ohTrigger(RecalcTrigger,Trigger3M)),NA())</f>
        <v>2.193690791586711E-2</v>
      </c>
      <c r="P1174" s="44">
        <f>IFERROR(_xll.qlIndexFixing(ONIndex6M,I1174,TRUE,_xll.ohTrigger(RecalcTrigger,Trigger6M)),NA())</f>
        <v>2.2130197934178142E-2</v>
      </c>
      <c r="Q1174" s="183">
        <f>IFERROR(_xll.qlIndexFixing(ONIndex1Y,I1174,TRUE,_xll.ohTrigger(RecalcTrigger,Trigger1Y)),NA())</f>
        <v>2.2387653315751876E-2</v>
      </c>
    </row>
    <row r="1175" spans="2:17" x14ac:dyDescent="0.2">
      <c r="B1175" s="39" t="s">
        <v>42</v>
      </c>
      <c r="D1175" s="42">
        <f>_xll.qlCalendarAdvance(Calendar,$D1174,B1175,"f",FALSE)</f>
        <v>47682</v>
      </c>
      <c r="E1175" s="177">
        <f>_xll.qlInterestRateIndexValueDate(IndexON,D1175)</f>
        <v>47682</v>
      </c>
      <c r="F1175" s="193">
        <f>IFERROR(_xll.qlIndexFixing(IndexON,D1175,TRUE,_xll.ohTrigger(RecalcTrigger,TriggerON)),NA())</f>
        <v>2.1512887442973749E-2</v>
      </c>
      <c r="H1175" s="42">
        <f>_xll.qlCalendarAdvance(Calendar,$H1174,B1175,"f",FALSE)</f>
        <v>47682</v>
      </c>
      <c r="I1175" s="177">
        <f>_xll.qlInterestRateIndexValueDate(Index1M,$H1175)</f>
        <v>47686</v>
      </c>
      <c r="J1175" s="182">
        <f>IFERROR(_xll.qlIndexFixing(Index1M,$H1175,TRUE,_xll.ohTrigger(RecalcTrigger,Trigger1M)),NA())</f>
        <v>2.1326310040480752E-2</v>
      </c>
      <c r="K1175" s="44">
        <f>IFERROR(_xll.qlIndexFixing(Index3M,H1175,TRUE,_xll.ohTrigger(RecalcTrigger,Trigger3M)),NA())</f>
        <v>2.1961319790473239E-2</v>
      </c>
      <c r="L1175" s="44">
        <f>IFERROR(_xll.qlIndexFixing(Index6M,$H1175,TRUE,_xll.ohTrigger(RecalcTrigger,Trigger6M)),NA())</f>
        <v>2.2172540095756393E-2</v>
      </c>
      <c r="M1175" s="183">
        <f>IFERROR(_xll.qlIndexFixing(Index1Y,$H1175,TRUE,_xll.ohTrigger(RecalcTrigger,Trigger1Y)),NA())</f>
        <v>2.2479806827395178E-2</v>
      </c>
      <c r="N1175" s="182">
        <f>IFERROR(_xll.qlIndexFixing(ONIndex1M,I1175,TRUE,_xll.ohTrigger(RecalcTrigger,Trigger1M)),NA())</f>
        <v>2.1312348111592883E-2</v>
      </c>
      <c r="O1175" s="44">
        <f>IFERROR(_xll.qlIndexFixing(ONIndex3M,I1175,TRUE,_xll.ohTrigger(RecalcTrigger,Trigger3M)),NA())</f>
        <v>2.1932254660885775E-2</v>
      </c>
      <c r="P1175" s="44">
        <f>IFERROR(_xll.qlIndexFixing(ONIndex6M,I1175,TRUE,_xll.ohTrigger(RecalcTrigger,Trigger6M)),NA())</f>
        <v>2.2124997682508862E-2</v>
      </c>
      <c r="Q1175" s="183">
        <f>IFERROR(_xll.qlIndexFixing(ONIndex1Y,I1175,TRUE,_xll.ohTrigger(RecalcTrigger,Trigger1Y)),NA())</f>
        <v>2.2382334609716281E-2</v>
      </c>
    </row>
    <row r="1176" spans="2:17" x14ac:dyDescent="0.2">
      <c r="B1176" s="39" t="s">
        <v>42</v>
      </c>
      <c r="D1176" s="42">
        <f>_xll.qlCalendarAdvance(Calendar,$D1175,B1176,"f",FALSE)</f>
        <v>47689</v>
      </c>
      <c r="E1176" s="177">
        <f>_xll.qlInterestRateIndexValueDate(IndexON,D1176)</f>
        <v>47689</v>
      </c>
      <c r="F1176" s="193">
        <f>IFERROR(_xll.qlIndexFixing(IndexON,D1176,TRUE,_xll.ohTrigger(RecalcTrigger,TriggerON)),NA())</f>
        <v>2.151009419406158E-2</v>
      </c>
      <c r="H1176" s="42">
        <f>_xll.qlCalendarAdvance(Calendar,$H1175,B1176,"f",FALSE)</f>
        <v>47689</v>
      </c>
      <c r="I1176" s="177">
        <f>_xll.qlInterestRateIndexValueDate(Index1M,$H1176)</f>
        <v>47693</v>
      </c>
      <c r="J1176" s="182">
        <f>IFERROR(_xll.qlIndexFixing(Index1M,$H1176,TRUE,_xll.ohTrigger(RecalcTrigger,Trigger1M)),NA())</f>
        <v>2.1323552284351486E-2</v>
      </c>
      <c r="K1176" s="44">
        <f>IFERROR(_xll.qlIndexFixing(Index3M,H1176,TRUE,_xll.ohTrigger(RecalcTrigger,Trigger3M)),NA())</f>
        <v>2.1955968133990922E-2</v>
      </c>
      <c r="L1176" s="44">
        <f>IFERROR(_xll.qlIndexFixing(Index6M,$H1176,TRUE,_xll.ohTrigger(RecalcTrigger,Trigger6M)),NA())</f>
        <v>2.2166101760391983E-2</v>
      </c>
      <c r="M1176" s="183">
        <f>IFERROR(_xll.qlIndexFixing(Index1Y,$H1176,TRUE,_xll.ohTrigger(RecalcTrigger,Trigger1Y)),NA())</f>
        <v>2.2473535349012863E-2</v>
      </c>
      <c r="N1176" s="182">
        <f>IFERROR(_xll.qlIndexFixing(ONIndex1M,I1176,TRUE,_xll.ohTrigger(RecalcTrigger,Trigger1M)),NA())</f>
        <v>2.1309743701545258E-2</v>
      </c>
      <c r="O1176" s="44">
        <f>IFERROR(_xll.qlIndexFixing(ONIndex3M,I1176,TRUE,_xll.ohTrigger(RecalcTrigger,Trigger3M)),NA())</f>
        <v>2.1927508239389937E-2</v>
      </c>
      <c r="P1176" s="44">
        <f>IFERROR(_xll.qlIndexFixing(ONIndex6M,I1176,TRUE,_xll.ohTrigger(RecalcTrigger,Trigger6M)),NA())</f>
        <v>2.211971115521294E-2</v>
      </c>
      <c r="Q1176" s="183">
        <f>IFERROR(_xll.qlIndexFixing(ONIndex1Y,I1176,TRUE,_xll.ohTrigger(RecalcTrigger,Trigger1Y)),NA())</f>
        <v>2.2376930821979002E-2</v>
      </c>
    </row>
    <row r="1177" spans="2:17" x14ac:dyDescent="0.2">
      <c r="B1177" s="39" t="s">
        <v>42</v>
      </c>
      <c r="D1177" s="42">
        <f>_xll.qlCalendarAdvance(Calendar,$D1176,B1177,"f",FALSE)</f>
        <v>47696</v>
      </c>
      <c r="E1177" s="177">
        <f>_xll.qlInterestRateIndexValueDate(IndexON,D1177)</f>
        <v>47696</v>
      </c>
      <c r="F1177" s="193">
        <f>IFERROR(_xll.qlIndexFixing(IndexON,D1177,TRUE,_xll.ohTrigger(RecalcTrigger,TriggerON)),NA())</f>
        <v>2.150711701116137E-2</v>
      </c>
      <c r="H1177" s="42">
        <f>_xll.qlCalendarAdvance(Calendar,$H1176,B1177,"f",FALSE)</f>
        <v>47696</v>
      </c>
      <c r="I1177" s="177">
        <f>_xll.qlInterestRateIndexValueDate(Index1M,$H1177)</f>
        <v>47700</v>
      </c>
      <c r="J1177" s="182">
        <f>IFERROR(_xll.qlIndexFixing(Index1M,$H1177,TRUE,_xll.ohTrigger(RecalcTrigger,Trigger1M)),NA())</f>
        <v>2.1320714604928435E-2</v>
      </c>
      <c r="K1177" s="44">
        <f>IFERROR(_xll.qlIndexFixing(Index3M,H1177,TRUE,_xll.ohTrigger(RecalcTrigger,Trigger3M)),NA())</f>
        <v>2.1950523601942242E-2</v>
      </c>
      <c r="L1177" s="44">
        <f>IFERROR(_xll.qlIndexFixing(Index6M,$H1177,TRUE,_xll.ohTrigger(RecalcTrigger,Trigger6M)),NA())</f>
        <v>2.2159581916966837E-2</v>
      </c>
      <c r="M1177" s="183">
        <f>IFERROR(_xll.qlIndexFixing(Index1Y,$H1177,TRUE,_xll.ohTrigger(RecalcTrigger,Trigger1Y)),NA())</f>
        <v>2.246722745707783E-2</v>
      </c>
      <c r="N1177" s="182">
        <f>IFERROR(_xll.qlIndexFixing(ONIndex1M,I1177,TRUE,_xll.ohTrigger(RecalcTrigger,Trigger1M)),NA())</f>
        <v>2.1307059218829139E-2</v>
      </c>
      <c r="O1177" s="44">
        <f>IFERROR(_xll.qlIndexFixing(ONIndex3M,I1177,TRUE,_xll.ohTrigger(RecalcTrigger,Trigger3M)),NA())</f>
        <v>2.1922668761931163E-2</v>
      </c>
      <c r="P1177" s="44">
        <f>IFERROR(_xll.qlIndexFixing(ONIndex6M,I1177,TRUE,_xll.ohTrigger(RecalcTrigger,Trigger6M)),NA())</f>
        <v>2.2114338476431072E-2</v>
      </c>
      <c r="Q1177" s="183">
        <f>IFERROR(_xll.qlIndexFixing(ONIndex1Y,I1177,TRUE,_xll.ohTrigger(RecalcTrigger,Trigger1Y)),NA())</f>
        <v>2.2371442055977298E-2</v>
      </c>
    </row>
    <row r="1178" spans="2:17" x14ac:dyDescent="0.2">
      <c r="B1178" s="39" t="s">
        <v>42</v>
      </c>
      <c r="D1178" s="42">
        <f>_xll.qlCalendarAdvance(Calendar,$D1177,B1178,"f",FALSE)</f>
        <v>47703</v>
      </c>
      <c r="E1178" s="177">
        <f>_xll.qlInterestRateIndexValueDate(IndexON,D1178)</f>
        <v>47703</v>
      </c>
      <c r="F1178" s="193">
        <f>IFERROR(_xll.qlIndexFixing(IndexON,D1178,TRUE,_xll.ohTrigger(RecalcTrigger,TriggerON)),NA())</f>
        <v>2.1503955522250706E-2</v>
      </c>
      <c r="H1178" s="42">
        <f>_xll.qlCalendarAdvance(Calendar,$H1177,B1178,"f",FALSE)</f>
        <v>47703</v>
      </c>
      <c r="I1178" s="177">
        <f>_xll.qlInterestRateIndexValueDate(Index1M,$H1178)</f>
        <v>47707</v>
      </c>
      <c r="J1178" s="182">
        <f>IFERROR(_xll.qlIndexFixing(Index1M,$H1178,TRUE,_xll.ohTrigger(RecalcTrigger,Trigger1M)),NA())</f>
        <v>2.1317797158930101E-2</v>
      </c>
      <c r="K1178" s="44">
        <f>IFERROR(_xll.qlIndexFixing(Index3M,H1178,TRUE,_xll.ohTrigger(RecalcTrigger,Trigger3M)),NA())</f>
        <v>2.1944986305678989E-2</v>
      </c>
      <c r="L1178" s="44">
        <f>IFERROR(_xll.qlIndexFixing(Index6M,$H1178,TRUE,_xll.ohTrigger(RecalcTrigger,Trigger6M)),NA())</f>
        <v>2.2152981458380624E-2</v>
      </c>
      <c r="M1178" s="183">
        <f>IFERROR(_xll.qlIndexFixing(Index1Y,$H1178,TRUE,_xll.ohTrigger(RecalcTrigger,Trigger1Y)),NA())</f>
        <v>2.2460883289096522E-2</v>
      </c>
      <c r="N1178" s="182">
        <f>IFERROR(_xll.qlIndexFixing(ONIndex1M,I1178,TRUE,_xll.ohTrigger(RecalcTrigger,Trigger1M)),NA())</f>
        <v>2.1304294819959324E-2</v>
      </c>
      <c r="O1178" s="44">
        <f>IFERROR(_xll.qlIndexFixing(ONIndex3M,I1178,TRUE,_xll.ohTrigger(RecalcTrigger,Trigger3M)),NA())</f>
        <v>2.191773633890115E-2</v>
      </c>
      <c r="P1178" s="44">
        <f>IFERROR(_xll.qlIndexFixing(ONIndex6M,I1178,TRUE,_xll.ohTrigger(RecalcTrigger,Trigger6M)),NA())</f>
        <v>2.2108879770064149E-2</v>
      </c>
      <c r="Q1178" s="183">
        <f>IFERROR(_xll.qlIndexFixing(ONIndex1Y,I1178,TRUE,_xll.ohTrigger(RecalcTrigger,Trigger1Y)),NA())</f>
        <v>2.2365868415228363E-2</v>
      </c>
    </row>
    <row r="1179" spans="2:17" x14ac:dyDescent="0.2">
      <c r="B1179" s="39" t="s">
        <v>42</v>
      </c>
      <c r="D1179" s="42">
        <f>_xll.qlCalendarAdvance(Calendar,$D1178,B1179,"f",FALSE)</f>
        <v>47710</v>
      </c>
      <c r="E1179" s="177">
        <f>_xll.qlInterestRateIndexValueDate(IndexON,D1179)</f>
        <v>47710</v>
      </c>
      <c r="F1179" s="193">
        <f>IFERROR(_xll.qlIndexFixing(IndexON,D1179,TRUE,_xll.ohTrigger(RecalcTrigger,TriggerON)),NA())</f>
        <v>2.1500609355147304E-2</v>
      </c>
      <c r="H1179" s="42">
        <f>_xll.qlCalendarAdvance(Calendar,$H1178,B1179,"f",FALSE)</f>
        <v>47710</v>
      </c>
      <c r="I1179" s="177">
        <f>_xll.qlInterestRateIndexValueDate(Index1M,$H1179)</f>
        <v>47714</v>
      </c>
      <c r="J1179" s="182">
        <f>IFERROR(_xll.qlIndexFixing(Index1M,$H1179,TRUE,_xll.ohTrigger(RecalcTrigger,Trigger1M)),NA())</f>
        <v>2.1314800103082732E-2</v>
      </c>
      <c r="K1179" s="44">
        <f>IFERROR(_xll.qlIndexFixing(Index3M,H1179,TRUE,_xll.ohTrigger(RecalcTrigger,Trigger3M)),NA())</f>
        <v>2.1939356356554699E-2</v>
      </c>
      <c r="L1179" s="44">
        <f>IFERROR(_xll.qlIndexFixing(Index6M,$H1179,TRUE,_xll.ohTrigger(RecalcTrigger,Trigger6M)),NA())</f>
        <v>2.2146301281336055E-2</v>
      </c>
      <c r="M1179" s="183">
        <f>IFERROR(_xll.qlIndexFixing(Index1Y,$H1179,TRUE,_xll.ohTrigger(RecalcTrigger,Trigger1Y)),NA())</f>
        <v>2.245450298192932E-2</v>
      </c>
      <c r="N1179" s="182">
        <f>IFERROR(_xll.qlIndexFixing(ONIndex1M,I1179,TRUE,_xll.ohTrigger(RecalcTrigger,Trigger1M)),NA())</f>
        <v>2.1301450661210808E-2</v>
      </c>
      <c r="O1179" s="44">
        <f>IFERROR(_xll.qlIndexFixing(ONIndex3M,I1179,TRUE,_xll.ohTrigger(RecalcTrigger,Trigger3M)),NA())</f>
        <v>2.1912711080291913E-2</v>
      </c>
      <c r="P1179" s="44">
        <f>IFERROR(_xll.qlIndexFixing(ONIndex6M,I1179,TRUE,_xll.ohTrigger(RecalcTrigger,Trigger6M)),NA())</f>
        <v>2.2103335160252868E-2</v>
      </c>
      <c r="Q1179" s="183">
        <f>IFERROR(_xll.qlIndexFixing(ONIndex1Y,I1179,TRUE,_xll.ohTrigger(RecalcTrigger,Trigger1Y)),NA())</f>
        <v>2.2360210003249392E-2</v>
      </c>
    </row>
    <row r="1180" spans="2:17" x14ac:dyDescent="0.2">
      <c r="B1180" s="39" t="s">
        <v>42</v>
      </c>
      <c r="D1180" s="42">
        <f>_xll.qlCalendarAdvance(Calendar,$D1179,B1180,"f",FALSE)</f>
        <v>47717</v>
      </c>
      <c r="E1180" s="177">
        <f>_xll.qlInterestRateIndexValueDate(IndexON,D1180)</f>
        <v>47717</v>
      </c>
      <c r="F1180" s="193">
        <f>IFERROR(_xll.qlIndexFixing(IndexON,D1180,TRUE,_xll.ohTrigger(RecalcTrigger,TriggerON)),NA())</f>
        <v>2.1497078137988623E-2</v>
      </c>
      <c r="H1180" s="42">
        <f>_xll.qlCalendarAdvance(Calendar,$H1179,B1180,"f",FALSE)</f>
        <v>47717</v>
      </c>
      <c r="I1180" s="177">
        <f>_xll.qlInterestRateIndexValueDate(Index1M,$H1180)</f>
        <v>47721</v>
      </c>
      <c r="J1180" s="182">
        <f>IFERROR(_xll.qlIndexFixing(Index1M,$H1180,TRUE,_xll.ohTrigger(RecalcTrigger,Trigger1M)),NA())</f>
        <v>2.1311723594115151E-2</v>
      </c>
      <c r="K1180" s="44">
        <f>IFERROR(_xll.qlIndexFixing(Index3M,H1180,TRUE,_xll.ohTrigger(RecalcTrigger,Trigger3M)),NA())</f>
        <v>2.1933633865933336E-2</v>
      </c>
      <c r="L1180" s="44">
        <f>IFERROR(_xll.qlIndexFixing(Index6M,$H1180,TRUE,_xll.ohTrigger(RecalcTrigger,Trigger6M)),NA())</f>
        <v>2.2139542286336713E-2</v>
      </c>
      <c r="M1180" s="183">
        <f>IFERROR(_xll.qlIndexFixing(Index1Y,$H1180,TRUE,_xll.ohTrigger(RecalcTrigger,Trigger1Y)),NA())</f>
        <v>2.2448086671791871E-2</v>
      </c>
      <c r="N1180" s="182">
        <f>IFERROR(_xll.qlIndexFixing(ONIndex1M,I1180,TRUE,_xll.ohTrigger(RecalcTrigger,Trigger1M)),NA())</f>
        <v>2.1298526899018455E-2</v>
      </c>
      <c r="O1180" s="44">
        <f>IFERROR(_xll.qlIndexFixing(ONIndex3M,I1180,TRUE,_xll.ohTrigger(RecalcTrigger,Trigger3M)),NA())</f>
        <v>2.1907593096894828E-2</v>
      </c>
      <c r="P1180" s="44">
        <f>IFERROR(_xll.qlIndexFixing(ONIndex6M,I1180,TRUE,_xll.ohTrigger(RecalcTrigger,Trigger6M)),NA())</f>
        <v>2.2097704770898119E-2</v>
      </c>
      <c r="Q1180" s="183">
        <f>IFERROR(_xll.qlIndexFixing(ONIndex1Y,I1180,TRUE,_xll.ohTrigger(RecalcTrigger,Trigger1Y)),NA())</f>
        <v>2.2354466923477645E-2</v>
      </c>
    </row>
    <row r="1181" spans="2:17" x14ac:dyDescent="0.2">
      <c r="B1181" s="39" t="s">
        <v>42</v>
      </c>
      <c r="D1181" s="42">
        <f>_xll.qlCalendarAdvance(Calendar,$D1180,B1181,"f",FALSE)</f>
        <v>47724</v>
      </c>
      <c r="E1181" s="177">
        <f>_xll.qlInterestRateIndexValueDate(IndexON,D1181)</f>
        <v>47724</v>
      </c>
      <c r="F1181" s="193">
        <f>IFERROR(_xll.qlIndexFixing(IndexON,D1181,TRUE,_xll.ohTrigger(RecalcTrigger,TriggerON)),NA())</f>
        <v>2.1493361498672314E-2</v>
      </c>
      <c r="H1181" s="42">
        <f>_xll.qlCalendarAdvance(Calendar,$H1180,B1181,"f",FALSE)</f>
        <v>47724</v>
      </c>
      <c r="I1181" s="177">
        <f>_xll.qlInterestRateIndexValueDate(Index1M,$H1181)</f>
        <v>47728</v>
      </c>
      <c r="J1181" s="182">
        <f>IFERROR(_xll.qlIndexFixing(Index1M,$H1181,TRUE,_xll.ohTrigger(RecalcTrigger,Trigger1M)),NA())</f>
        <v>2.1308169687492828E-2</v>
      </c>
      <c r="K1181" s="44">
        <f>IFERROR(_xll.qlIndexFixing(Index3M,H1181,TRUE,_xll.ohTrigger(RecalcTrigger,Trigger3M)),NA())</f>
        <v>2.1927585140869409E-2</v>
      </c>
      <c r="L1181" s="44">
        <f>IFERROR(_xll.qlIndexFixing(Index6M,$H1181,TRUE,_xll.ohTrigger(RecalcTrigger,Trigger6M)),NA())</f>
        <v>2.2132379877778448E-2</v>
      </c>
      <c r="M1181" s="183">
        <f>IFERROR(_xll.qlIndexFixing(Index1Y,$H1181,TRUE,_xll.ohTrigger(RecalcTrigger,Trigger1Y)),NA())</f>
        <v>2.2441634494253099E-2</v>
      </c>
      <c r="N1181" s="182">
        <f>IFERROR(_xll.qlIndexFixing(ONIndex1M,I1181,TRUE,_xll.ohTrigger(RecalcTrigger,Trigger1M)),NA())</f>
        <v>2.1295523689737195E-2</v>
      </c>
      <c r="O1181" s="44">
        <f>IFERROR(_xll.qlIndexFixing(ONIndex3M,I1181,TRUE,_xll.ohTrigger(RecalcTrigger,Trigger3M)),NA())</f>
        <v>2.1902382498861783E-2</v>
      </c>
      <c r="P1181" s="44">
        <f>IFERROR(_xll.qlIndexFixing(ONIndex6M,I1181,TRUE,_xll.ohTrigger(RecalcTrigger,Trigger6M)),NA())</f>
        <v>2.2091988725900791E-2</v>
      </c>
      <c r="Q1181" s="183">
        <f>IFERROR(_xll.qlIndexFixing(ONIndex1Y,I1181,TRUE,_xll.ohTrigger(RecalcTrigger,Trigger1Y)),NA())</f>
        <v>2.234863927935038E-2</v>
      </c>
    </row>
    <row r="1182" spans="2:17" x14ac:dyDescent="0.2">
      <c r="B1182" s="39" t="s">
        <v>42</v>
      </c>
      <c r="D1182" s="42">
        <f>_xll.qlCalendarAdvance(Calendar,$D1181,B1182,"f",FALSE)</f>
        <v>47731</v>
      </c>
      <c r="E1182" s="177">
        <f>_xll.qlInterestRateIndexValueDate(IndexON,D1182)</f>
        <v>47731</v>
      </c>
      <c r="F1182" s="193">
        <f>IFERROR(_xll.qlIndexFixing(IndexON,D1182,TRUE,_xll.ohTrigger(RecalcTrigger,TriggerON)),NA())</f>
        <v>2.14894590652559E-2</v>
      </c>
      <c r="H1182" s="42">
        <f>_xll.qlCalendarAdvance(Calendar,$H1181,B1182,"f",FALSE)</f>
        <v>47731</v>
      </c>
      <c r="I1182" s="177">
        <f>_xll.qlInterestRateIndexValueDate(Index1M,$H1182)</f>
        <v>47735</v>
      </c>
      <c r="J1182" s="182">
        <f>IFERROR(_xll.qlIndexFixing(Index1M,$H1182,TRUE,_xll.ohTrigger(RecalcTrigger,Trigger1M)),NA())</f>
        <v>2.1304940572919762E-2</v>
      </c>
      <c r="K1182" s="44">
        <f>IFERROR(_xll.qlIndexFixing(Index3M,H1182,TRUE,_xll.ohTrigger(RecalcTrigger,Trigger3M)),NA())</f>
        <v>2.1921684832935742E-2</v>
      </c>
      <c r="L1182" s="44">
        <f>IFERROR(_xll.qlIndexFixing(Index6M,$H1182,TRUE,_xll.ohTrigger(RecalcTrigger,Trigger6M)),NA())</f>
        <v>2.212547697891187E-2</v>
      </c>
      <c r="M1182" s="183">
        <f>IFERROR(_xll.qlIndexFixing(Index1Y,$H1182,TRUE,_xll.ohTrigger(RecalcTrigger,Trigger1Y)),NA())</f>
        <v>2.2435146584236308E-2</v>
      </c>
      <c r="N1182" s="182">
        <f>IFERROR(_xll.qlIndexFixing(ONIndex1M,I1182,TRUE,_xll.ohTrigger(RecalcTrigger,Trigger1M)),NA())</f>
        <v>2.1292441189801892E-2</v>
      </c>
      <c r="O1182" s="44">
        <f>IFERROR(_xll.qlIndexFixing(ONIndex3M,I1182,TRUE,_xll.ohTrigger(RecalcTrigger,Trigger3M)),NA())</f>
        <v>2.1897079396584473E-2</v>
      </c>
      <c r="P1182" s="44">
        <f>IFERROR(_xll.qlIndexFixing(ONIndex6M,I1182,TRUE,_xll.ohTrigger(RecalcTrigger,Trigger6M)),NA())</f>
        <v>2.2086187149561454E-2</v>
      </c>
      <c r="Q1182" s="183">
        <f>IFERROR(_xll.qlIndexFixing(ONIndex1Y,I1182,TRUE,_xll.ohTrigger(RecalcTrigger,Trigger1Y)),NA())</f>
        <v>2.2342727174384791E-2</v>
      </c>
    </row>
    <row r="1183" spans="2:17" x14ac:dyDescent="0.2">
      <c r="B1183" s="39" t="s">
        <v>42</v>
      </c>
      <c r="D1183" s="42">
        <f>_xll.qlCalendarAdvance(Calendar,$D1182,B1183,"f",FALSE)</f>
        <v>47738</v>
      </c>
      <c r="E1183" s="177">
        <f>_xll.qlInterestRateIndexValueDate(IndexON,D1183)</f>
        <v>47738</v>
      </c>
      <c r="F1183" s="193">
        <f>IFERROR(_xll.qlIndexFixing(IndexON,D1183,TRUE,_xll.ohTrigger(RecalcTrigger,TriggerON)),NA())</f>
        <v>2.1485370465796905E-2</v>
      </c>
      <c r="H1183" s="42">
        <f>_xll.qlCalendarAdvance(Calendar,$H1182,B1183,"f",FALSE)</f>
        <v>47738</v>
      </c>
      <c r="I1183" s="177">
        <f>_xll.qlInterestRateIndexValueDate(Index1M,$H1183)</f>
        <v>47742</v>
      </c>
      <c r="J1183" s="182">
        <f>IFERROR(_xll.qlIndexFixing(Index1M,$H1183,TRUE,_xll.ohTrigger(RecalcTrigger,Trigger1M)),NA())</f>
        <v>2.130163246885175E-2</v>
      </c>
      <c r="K1183" s="44">
        <f>IFERROR(_xll.qlIndexFixing(Index3M,H1183,TRUE,_xll.ohTrigger(RecalcTrigger,Trigger3M)),NA())</f>
        <v>2.1915692315171976E-2</v>
      </c>
      <c r="L1183" s="44">
        <f>IFERROR(_xll.qlIndexFixing(Index6M,$H1183,TRUE,_xll.ohTrigger(RecalcTrigger,Trigger6M)),NA())</f>
        <v>2.2118497845113078E-2</v>
      </c>
      <c r="M1183" s="183">
        <f>IFERROR(_xll.qlIndexFixing(Index1Y,$H1183,TRUE,_xll.ohTrigger(RecalcTrigger,Trigger1Y)),NA())</f>
        <v>2.2428623076018967E-2</v>
      </c>
      <c r="N1183" s="182">
        <f>IFERROR(_xll.qlIndexFixing(ONIndex1M,I1183,TRUE,_xll.ohTrigger(RecalcTrigger,Trigger1M)),NA())</f>
        <v>2.1289279555567475E-2</v>
      </c>
      <c r="O1183" s="44">
        <f>IFERROR(_xll.qlIndexFixing(ONIndex3M,I1183,TRUE,_xll.ohTrigger(RecalcTrigger,Trigger3M)),NA())</f>
        <v>2.1891683900374659E-2</v>
      </c>
      <c r="P1183" s="44">
        <f>IFERROR(_xll.qlIndexFixing(ONIndex6M,I1183,TRUE,_xll.ohTrigger(RecalcTrigger,Trigger6M)),NA())</f>
        <v>2.2080300165780997E-2</v>
      </c>
      <c r="Q1183" s="183">
        <f>IFERROR(_xll.qlIndexFixing(ONIndex1Y,I1183,TRUE,_xll.ohTrigger(RecalcTrigger,Trigger1Y)),NA())</f>
        <v>2.2336730712098074E-2</v>
      </c>
    </row>
    <row r="1184" spans="2:17" x14ac:dyDescent="0.2">
      <c r="B1184" s="39" t="s">
        <v>42</v>
      </c>
      <c r="D1184" s="42">
        <f>_xll.qlCalendarAdvance(Calendar,$D1183,B1184,"f",FALSE)</f>
        <v>47745</v>
      </c>
      <c r="E1184" s="177">
        <f>_xll.qlInterestRateIndexValueDate(IndexON,D1184)</f>
        <v>47745</v>
      </c>
      <c r="F1184" s="193">
        <f>IFERROR(_xll.qlIndexFixing(IndexON,D1184,TRUE,_xll.ohTrigger(RecalcTrigger,TriggerON)),NA())</f>
        <v>2.148109532795317E-2</v>
      </c>
      <c r="H1184" s="42">
        <f>_xll.qlCalendarAdvance(Calendar,$H1183,B1184,"f",FALSE)</f>
        <v>47745</v>
      </c>
      <c r="I1184" s="177">
        <f>_xll.qlInterestRateIndexValueDate(Index1M,$H1184)</f>
        <v>47749</v>
      </c>
      <c r="J1184" s="182">
        <f>IFERROR(_xll.qlIndexFixing(Index1M,$H1184,TRUE,_xll.ohTrigger(RecalcTrigger,Trigger1M)),NA())</f>
        <v>2.1298245532014093E-2</v>
      </c>
      <c r="K1184" s="44">
        <f>IFERROR(_xll.qlIndexFixing(Index3M,H1184,TRUE,_xll.ohTrigger(RecalcTrigger,Trigger3M)),NA())</f>
        <v>2.1909607698951873E-2</v>
      </c>
      <c r="L1184" s="44">
        <f>IFERROR(_xll.qlIndexFixing(Index6M,$H1184,TRUE,_xll.ohTrigger(RecalcTrigger,Trigger6M)),NA())</f>
        <v>2.2111443399546477E-2</v>
      </c>
      <c r="M1184" s="183">
        <f>IFERROR(_xll.qlIndexFixing(Index1Y,$H1184,TRUE,_xll.ohTrigger(RecalcTrigger,Trigger1Y)),NA())</f>
        <v>2.2422064103232702E-2</v>
      </c>
      <c r="N1184" s="182">
        <f>IFERROR(_xll.qlIndexFixing(ONIndex1M,I1184,TRUE,_xll.ohTrigger(RecalcTrigger,Trigger1M)),NA())</f>
        <v>2.128603894346881E-2</v>
      </c>
      <c r="O1184" s="44">
        <f>IFERROR(_xll.qlIndexFixing(ONIndex3M,I1184,TRUE,_xll.ohTrigger(RecalcTrigger,Trigger3M)),NA())</f>
        <v>2.1886196120624035E-2</v>
      </c>
      <c r="P1184" s="44">
        <f>IFERROR(_xll.qlIndexFixing(ONIndex6M,I1184,TRUE,_xll.ohTrigger(RecalcTrigger,Trigger6M)),NA())</f>
        <v>2.2074327898300439E-2</v>
      </c>
      <c r="Q1184" s="183">
        <f>IFERROR(_xll.qlIndexFixing(ONIndex1Y,I1184,TRUE,_xll.ohTrigger(RecalcTrigger,Trigger1Y)),NA())</f>
        <v>2.2330649995927487E-2</v>
      </c>
    </row>
    <row r="1185" spans="2:17" x14ac:dyDescent="0.2">
      <c r="B1185" s="39" t="s">
        <v>42</v>
      </c>
      <c r="D1185" s="42">
        <f>_xll.qlCalendarAdvance(Calendar,$D1184,B1185,"f",FALSE)</f>
        <v>47752</v>
      </c>
      <c r="E1185" s="177">
        <f>_xll.qlInterestRateIndexValueDate(IndexON,D1185)</f>
        <v>47752</v>
      </c>
      <c r="F1185" s="193">
        <f>IFERROR(_xll.qlIndexFixing(IndexON,D1185,TRUE,_xll.ohTrigger(RecalcTrigger,TriggerON)),NA())</f>
        <v>2.1476633280101964E-2</v>
      </c>
      <c r="H1185" s="42">
        <f>_xll.qlCalendarAdvance(Calendar,$H1184,B1185,"f",FALSE)</f>
        <v>47752</v>
      </c>
      <c r="I1185" s="177">
        <f>_xll.qlInterestRateIndexValueDate(Index1M,$H1185)</f>
        <v>47756</v>
      </c>
      <c r="J1185" s="182">
        <f>IFERROR(_xll.qlIndexFixing(Index1M,$H1185,TRUE,_xll.ohTrigger(RecalcTrigger,Trigger1M)),NA())</f>
        <v>2.1295154737913262E-2</v>
      </c>
      <c r="K1185" s="44">
        <f>IFERROR(_xll.qlIndexFixing(Index3M,H1185,TRUE,_xll.ohTrigger(RecalcTrigger,Trigger3M)),NA())</f>
        <v>2.1903637660940407E-2</v>
      </c>
      <c r="L1185" s="44">
        <f>IFERROR(_xll.qlIndexFixing(Index6M,$H1185,TRUE,_xll.ohTrigger(RecalcTrigger,Trigger6M)),NA())</f>
        <v>2.2104314569215591E-2</v>
      </c>
      <c r="M1185" s="183">
        <f>IFERROR(_xll.qlIndexFixing(Index1Y,$H1185,TRUE,_xll.ohTrigger(RecalcTrigger,Trigger1Y)),NA())</f>
        <v>2.2415469798863295E-2</v>
      </c>
      <c r="N1185" s="182">
        <f>IFERROR(_xll.qlIndexFixing(ONIndex1M,I1185,TRUE,_xll.ohTrigger(RecalcTrigger,Trigger1M)),NA())</f>
        <v>2.1282719509860826E-2</v>
      </c>
      <c r="O1185" s="44">
        <f>IFERROR(_xll.qlIndexFixing(ONIndex3M,I1185,TRUE,_xll.ohTrigger(RecalcTrigger,Trigger3M)),NA())</f>
        <v>2.1880616167644362E-2</v>
      </c>
      <c r="P1185" s="44">
        <f>IFERROR(_xll.qlIndexFixing(ONIndex6M,I1185,TRUE,_xll.ohTrigger(RecalcTrigger,Trigger6M)),NA())</f>
        <v>2.206827047158022E-2</v>
      </c>
      <c r="Q1185" s="183">
        <f>IFERROR(_xll.qlIndexFixing(ONIndex1Y,I1185,TRUE,_xll.ohTrigger(RecalcTrigger,Trigger1Y)),NA())</f>
        <v>2.2324485129230354E-2</v>
      </c>
    </row>
    <row r="1186" spans="2:17" x14ac:dyDescent="0.2">
      <c r="B1186" s="39" t="s">
        <v>42</v>
      </c>
      <c r="D1186" s="42">
        <f>_xll.qlCalendarAdvance(Calendar,$D1185,B1186,"f",FALSE)</f>
        <v>47759</v>
      </c>
      <c r="E1186" s="177">
        <f>_xll.qlInterestRateIndexValueDate(IndexON,D1186)</f>
        <v>47759</v>
      </c>
      <c r="F1186" s="193">
        <f>IFERROR(_xll.qlIndexFixing(IndexON,D1186,TRUE,_xll.ohTrigger(RecalcTrigger,TriggerON)),NA())</f>
        <v>2.1471983950140938E-2</v>
      </c>
      <c r="H1186" s="42">
        <f>_xll.qlCalendarAdvance(Calendar,$H1185,B1186,"f",FALSE)</f>
        <v>47759</v>
      </c>
      <c r="I1186" s="177">
        <f>_xll.qlInterestRateIndexValueDate(Index1M,$H1186)</f>
        <v>47763</v>
      </c>
      <c r="J1186" s="182">
        <f>IFERROR(_xll.qlIndexFixing(Index1M,$H1186,TRUE,_xll.ohTrigger(RecalcTrigger,Trigger1M)),NA())</f>
        <v>2.1291604801521966E-2</v>
      </c>
      <c r="K1186" s="44">
        <f>IFERROR(_xll.qlIndexFixing(Index3M,H1186,TRUE,_xll.ohTrigger(RecalcTrigger,Trigger3M)),NA())</f>
        <v>2.1897364906301214E-2</v>
      </c>
      <c r="L1186" s="44">
        <f>IFERROR(_xll.qlIndexFixing(Index6M,$H1186,TRUE,_xll.ohTrigger(RecalcTrigger,Trigger6M)),NA())</f>
        <v>2.2097112284965716E-2</v>
      </c>
      <c r="M1186" s="183">
        <f>IFERROR(_xll.qlIndexFixing(Index1Y,$H1186,TRUE,_xll.ohTrigger(RecalcTrigger,Trigger1Y)),NA())</f>
        <v>2.2408840295250042E-2</v>
      </c>
      <c r="N1186" s="182">
        <f>IFERROR(_xll.qlIndexFixing(ONIndex1M,I1186,TRUE,_xll.ohTrigger(RecalcTrigger,Trigger1M)),NA())</f>
        <v>2.1279321411018515E-2</v>
      </c>
      <c r="O1186" s="44">
        <f>IFERROR(_xll.qlIndexFixing(ONIndex3M,I1186,TRUE,_xll.ohTrigger(RecalcTrigger,Trigger3M)),NA())</f>
        <v>2.1874944151907272E-2</v>
      </c>
      <c r="P1186" s="44">
        <f>IFERROR(_xll.qlIndexFixing(ONIndex6M,I1186,TRUE,_xll.ohTrigger(RecalcTrigger,Trigger6M)),NA())</f>
        <v>2.2062128009361359E-2</v>
      </c>
      <c r="Q1186" s="183">
        <f>IFERROR(_xll.qlIndexFixing(ONIndex1Y,I1186,TRUE,_xll.ohTrigger(RecalcTrigger,Trigger1Y)),NA())</f>
        <v>2.231823621568374E-2</v>
      </c>
    </row>
    <row r="1187" spans="2:17" x14ac:dyDescent="0.2">
      <c r="B1187" s="39" t="s">
        <v>42</v>
      </c>
      <c r="D1187" s="42">
        <f>_xll.qlCalendarAdvance(Calendar,$D1186,B1187,"f",FALSE)</f>
        <v>47766</v>
      </c>
      <c r="E1187" s="177">
        <f>_xll.qlInterestRateIndexValueDate(IndexON,D1187)</f>
        <v>47766</v>
      </c>
      <c r="F1187" s="193">
        <f>IFERROR(_xll.qlIndexFixing(IndexON,D1187,TRUE,_xll.ohTrigger(RecalcTrigger,TriggerON)),NA())</f>
        <v>2.1467146965807871E-2</v>
      </c>
      <c r="H1187" s="42">
        <f>_xll.qlCalendarAdvance(Calendar,$H1186,B1187,"f",FALSE)</f>
        <v>47766</v>
      </c>
      <c r="I1187" s="177">
        <f>_xll.qlInterestRateIndexValueDate(Index1M,$H1187)</f>
        <v>47770</v>
      </c>
      <c r="J1187" s="182">
        <f>IFERROR(_xll.qlIndexFixing(Index1M,$H1187,TRUE,_xll.ohTrigger(RecalcTrigger,Trigger1M)),NA())</f>
        <v>2.1287976509125117E-2</v>
      </c>
      <c r="K1187" s="44">
        <f>IFERROR(_xll.qlIndexFixing(Index3M,H1187,TRUE,_xll.ohTrigger(RecalcTrigger,Trigger3M)),NA())</f>
        <v>2.1891004476644341E-2</v>
      </c>
      <c r="L1187" s="44">
        <f>IFERROR(_xll.qlIndexFixing(Index6M,$H1187,TRUE,_xll.ohTrigger(RecalcTrigger,Trigger6M)),NA())</f>
        <v>2.2089968406973557E-2</v>
      </c>
      <c r="M1187" s="183">
        <f>IFERROR(_xll.qlIndexFixing(Index1Y,$H1187,TRUE,_xll.ohTrigger(RecalcTrigger,Trigger1Y)),NA())</f>
        <v>2.240217572408661E-2</v>
      </c>
      <c r="N1187" s="182">
        <f>IFERROR(_xll.qlIndexFixing(ONIndex1M,I1187,TRUE,_xll.ohTrigger(RecalcTrigger,Trigger1M)),NA())</f>
        <v>2.127584480361655E-2</v>
      </c>
      <c r="O1187" s="44">
        <f>IFERROR(_xll.qlIndexFixing(ONIndex3M,I1187,TRUE,_xll.ohTrigger(RecalcTrigger,Trigger3M)),NA())</f>
        <v>2.1869180183644588E-2</v>
      </c>
      <c r="P1187" s="44">
        <f>IFERROR(_xll.qlIndexFixing(ONIndex6M,I1187,TRUE,_xll.ohTrigger(RecalcTrigger,Trigger6M)),NA())</f>
        <v>2.2055900635704617E-2</v>
      </c>
      <c r="Q1187" s="183">
        <f>IFERROR(_xll.qlIndexFixing(ONIndex1Y,I1187,TRUE,_xll.ohTrigger(RecalcTrigger,Trigger1Y)),NA())</f>
        <v>2.2311903358724905E-2</v>
      </c>
    </row>
    <row r="1188" spans="2:17" x14ac:dyDescent="0.2">
      <c r="B1188" s="39" t="s">
        <v>42</v>
      </c>
      <c r="D1188" s="42">
        <f>_xll.qlCalendarAdvance(Calendar,$D1187,B1188,"f",FALSE)</f>
        <v>47773</v>
      </c>
      <c r="E1188" s="177">
        <f>_xll.qlInterestRateIndexValueDate(IndexON,D1188)</f>
        <v>47773</v>
      </c>
      <c r="F1188" s="193">
        <f>IFERROR(_xll.qlIndexFixing(IndexON,D1188,TRUE,_xll.ohTrigger(RecalcTrigger,TriggerON)),NA())</f>
        <v>2.1462121955320157E-2</v>
      </c>
      <c r="H1188" s="42">
        <f>_xll.qlCalendarAdvance(Calendar,$H1187,B1188,"f",FALSE)</f>
        <v>47773</v>
      </c>
      <c r="I1188" s="177">
        <f>_xll.qlInterestRateIndexValueDate(Index1M,$H1188)</f>
        <v>47777</v>
      </c>
      <c r="J1188" s="182">
        <f>IFERROR(_xll.qlIndexFixing(Index1M,$H1188,TRUE,_xll.ohTrigger(RecalcTrigger,Trigger1M)),NA())</f>
        <v>2.1284270017467005E-2</v>
      </c>
      <c r="K1188" s="44">
        <f>IFERROR(_xll.qlIndexFixing(Index3M,H1188,TRUE,_xll.ohTrigger(RecalcTrigger,Trigger3M)),NA())</f>
        <v>2.1884558405370191E-2</v>
      </c>
      <c r="L1188" s="44">
        <f>IFERROR(_xll.qlIndexFixing(Index6M,$H1188,TRUE,_xll.ohTrigger(RecalcTrigger,Trigger6M)),NA())</f>
        <v>2.2082491097294134E-2</v>
      </c>
      <c r="M1188" s="183">
        <f>IFERROR(_xll.qlIndexFixing(Index1Y,$H1188,TRUE,_xll.ohTrigger(RecalcTrigger,Trigger1Y)),NA())</f>
        <v>2.239547621642083E-2</v>
      </c>
      <c r="N1188" s="182">
        <f>IFERROR(_xll.qlIndexFixing(ONIndex1M,I1188,TRUE,_xll.ohTrigger(RecalcTrigger,Trigger1M)),NA())</f>
        <v>2.1272289843690118E-2</v>
      </c>
      <c r="O1188" s="44">
        <f>IFERROR(_xll.qlIndexFixing(ONIndex3M,I1188,TRUE,_xll.ohTrigger(RecalcTrigger,Trigger3M)),NA())</f>
        <v>2.1863324373248005E-2</v>
      </c>
      <c r="P1188" s="44">
        <f>IFERROR(_xll.qlIndexFixing(ONIndex6M,I1188,TRUE,_xll.ohTrigger(RecalcTrigger,Trigger6M)),NA())</f>
        <v>2.204958847459082E-2</v>
      </c>
      <c r="Q1188" s="183">
        <f>IFERROR(_xll.qlIndexFixing(ONIndex1Y,I1188,TRUE,_xll.ohTrigger(RecalcTrigger,Trigger1Y)),NA())</f>
        <v>2.2305486661711171E-2</v>
      </c>
    </row>
    <row r="1189" spans="2:17" x14ac:dyDescent="0.2">
      <c r="B1189" s="39" t="s">
        <v>42</v>
      </c>
      <c r="D1189" s="42">
        <f>_xll.qlCalendarAdvance(Calendar,$D1188,B1189,"f",FALSE)</f>
        <v>47780</v>
      </c>
      <c r="E1189" s="177">
        <f>_xll.qlInterestRateIndexValueDate(IndexON,D1189)</f>
        <v>47780</v>
      </c>
      <c r="F1189" s="193">
        <f>IFERROR(_xll.qlIndexFixing(IndexON,D1189,TRUE,_xll.ohTrigger(RecalcTrigger,TriggerON)),NA())</f>
        <v>2.1456908546575448E-2</v>
      </c>
      <c r="H1189" s="42">
        <f>_xll.qlCalendarAdvance(Calendar,$H1188,B1189,"f",FALSE)</f>
        <v>47780</v>
      </c>
      <c r="I1189" s="177">
        <f>_xll.qlInterestRateIndexValueDate(Index1M,$H1189)</f>
        <v>47784</v>
      </c>
      <c r="J1189" s="182">
        <f>IFERROR(_xll.qlIndexFixing(Index1M,$H1189,TRUE,_xll.ohTrigger(RecalcTrigger,Trigger1M)),NA())</f>
        <v>2.1280485483279033E-2</v>
      </c>
      <c r="K1189" s="44">
        <f>IFERROR(_xll.qlIndexFixing(Index3M,H1189,TRUE,_xll.ohTrigger(RecalcTrigger,Trigger3M)),NA())</f>
        <v>2.1878028735560991E-2</v>
      </c>
      <c r="L1189" s="44">
        <f>IFERROR(_xll.qlIndexFixing(Index6M,$H1189,TRUE,_xll.ohTrigger(RecalcTrigger,Trigger6M)),NA())</f>
        <v>2.2075074074761718E-2</v>
      </c>
      <c r="M1189" s="183">
        <f>IFERROR(_xll.qlIndexFixing(Index1Y,$H1189,TRUE,_xll.ohTrigger(RecalcTrigger,Trigger1Y)),NA())</f>
        <v>2.2388741902654469E-2</v>
      </c>
      <c r="N1189" s="182">
        <f>IFERROR(_xll.qlIndexFixing(ONIndex1M,I1189,TRUE,_xll.ohTrigger(RecalcTrigger,Trigger1M)),NA())</f>
        <v>2.1268656687913889E-2</v>
      </c>
      <c r="O1189" s="44">
        <f>IFERROR(_xll.qlIndexFixing(ONIndex3M,I1189,TRUE,_xll.ohTrigger(RecalcTrigger,Trigger3M)),NA())</f>
        <v>2.1857376831109221E-2</v>
      </c>
      <c r="P1189" s="44">
        <f>IFERROR(_xll.qlIndexFixing(ONIndex6M,I1189,TRUE,_xll.ohTrigger(RecalcTrigger,Trigger6M)),NA())</f>
        <v>2.2043191650000793E-2</v>
      </c>
      <c r="Q1189" s="183">
        <f>IFERROR(_xll.qlIndexFixing(ONIndex1Y,I1189,TRUE,_xll.ohTrigger(RecalcTrigger,Trigger1Y)),NA())</f>
        <v>2.229898622823967E-2</v>
      </c>
    </row>
    <row r="1190" spans="2:17" x14ac:dyDescent="0.2">
      <c r="B1190" s="39" t="s">
        <v>42</v>
      </c>
      <c r="D1190" s="42">
        <f>_xll.qlCalendarAdvance(Calendar,$D1189,B1190,"f",FALSE)</f>
        <v>47787</v>
      </c>
      <c r="E1190" s="177">
        <f>_xll.qlInterestRateIndexValueDate(IndexON,D1190)</f>
        <v>47787</v>
      </c>
      <c r="F1190" s="193">
        <f>IFERROR(_xll.qlIndexFixing(IndexON,D1190,TRUE,_xll.ohTrigger(RecalcTrigger,TriggerON)),NA())</f>
        <v>2.1451506367711204E-2</v>
      </c>
      <c r="H1190" s="42">
        <f>_xll.qlCalendarAdvance(Calendar,$H1189,B1190,"f",FALSE)</f>
        <v>47787</v>
      </c>
      <c r="I1190" s="177">
        <f>_xll.qlInterestRateIndexValueDate(Index1M,$H1190)</f>
        <v>47791</v>
      </c>
      <c r="J1190" s="182">
        <f>IFERROR(_xll.qlIndexFixing(Index1M,$H1190,TRUE,_xll.ohTrigger(RecalcTrigger,Trigger1M)),NA())</f>
        <v>2.1276277199258509E-2</v>
      </c>
      <c r="K1190" s="44">
        <f>IFERROR(_xll.qlIndexFixing(Index3M,H1190,TRUE,_xll.ohTrigger(RecalcTrigger,Trigger3M)),NA())</f>
        <v>2.1871417519978179E-2</v>
      </c>
      <c r="L1190" s="44">
        <f>IFERROR(_xll.qlIndexFixing(Index6M,$H1190,TRUE,_xll.ohTrigger(RecalcTrigger,Trigger6M)),NA())</f>
        <v>2.2067587360090648E-2</v>
      </c>
      <c r="M1190" s="183">
        <f>IFERROR(_xll.qlIndexFixing(Index1Y,$H1190,TRUE,_xll.ohTrigger(RecalcTrigger,Trigger1Y)),NA())</f>
        <v>2.2381972912542809E-2</v>
      </c>
      <c r="N1190" s="182">
        <f>IFERROR(_xll.qlIndexFixing(ONIndex1M,I1190,TRUE,_xll.ohTrigger(RecalcTrigger,Trigger1M)),NA())</f>
        <v>2.1264945492562859E-2</v>
      </c>
      <c r="O1190" s="44">
        <f>IFERROR(_xll.qlIndexFixing(ONIndex3M,I1190,TRUE,_xll.ohTrigger(RecalcTrigger,Trigger3M)),NA())</f>
        <v>2.1851337667539994E-2</v>
      </c>
      <c r="P1190" s="44">
        <f>IFERROR(_xll.qlIndexFixing(ONIndex6M,I1190,TRUE,_xll.ohTrigger(RecalcTrigger,Trigger6M)),NA())</f>
        <v>2.203671028615517E-2</v>
      </c>
      <c r="Q1190" s="183">
        <f>IFERROR(_xll.qlIndexFixing(ONIndex1Y,I1190,TRUE,_xll.ohTrigger(RecalcTrigger,Trigger1Y)),NA())</f>
        <v>2.229240216174766E-2</v>
      </c>
    </row>
    <row r="1191" spans="2:17" x14ac:dyDescent="0.2">
      <c r="B1191" s="39" t="s">
        <v>42</v>
      </c>
      <c r="D1191" s="42">
        <f>_xll.qlCalendarAdvance(Calendar,$D1190,B1191,"f",FALSE)</f>
        <v>47794</v>
      </c>
      <c r="E1191" s="177">
        <f>_xll.qlInterestRateIndexValueDate(IndexON,D1191)</f>
        <v>47794</v>
      </c>
      <c r="F1191" s="193">
        <f>IFERROR(_xll.qlIndexFixing(IndexON,D1191,TRUE,_xll.ohTrigger(RecalcTrigger,TriggerON)),NA())</f>
        <v>2.1445915046545139E-2</v>
      </c>
      <c r="H1191" s="42">
        <f>_xll.qlCalendarAdvance(Calendar,$H1190,B1191,"f",FALSE)</f>
        <v>47794</v>
      </c>
      <c r="I1191" s="177">
        <f>_xll.qlInterestRateIndexValueDate(Index1M,$H1191)</f>
        <v>47798</v>
      </c>
      <c r="J1191" s="182">
        <f>IFERROR(_xll.qlIndexFixing(Index1M,$H1191,TRUE,_xll.ohTrigger(RecalcTrigger,Trigger1M)),NA())</f>
        <v>2.1272342821288426E-2</v>
      </c>
      <c r="K1191" s="44">
        <f>IFERROR(_xll.qlIndexFixing(Index3M,H1191,TRUE,_xll.ohTrigger(RecalcTrigger,Trigger3M)),NA())</f>
        <v>2.1864726821060672E-2</v>
      </c>
      <c r="L1191" s="44">
        <f>IFERROR(_xll.qlIndexFixing(Index6M,$H1191,TRUE,_xll.ohTrigger(RecalcTrigger,Trigger6M)),NA())</f>
        <v>2.2060031903323167E-2</v>
      </c>
      <c r="M1191" s="183">
        <f>IFERROR(_xll.qlIndexFixing(Index1Y,$H1191,TRUE,_xll.ohTrigger(RecalcTrigger,Trigger1Y)),NA())</f>
        <v>2.2375169375195503E-2</v>
      </c>
      <c r="N1191" s="182">
        <f>IFERROR(_xll.qlIndexFixing(ONIndex1M,I1191,TRUE,_xll.ohTrigger(RecalcTrigger,Trigger1M)),NA())</f>
        <v>2.1261156413991955E-2</v>
      </c>
      <c r="O1191" s="44">
        <f>IFERROR(_xll.qlIndexFixing(ONIndex3M,I1191,TRUE,_xll.ohTrigger(RecalcTrigger,Trigger3M)),NA())</f>
        <v>2.1845206993011956E-2</v>
      </c>
      <c r="P1191" s="44">
        <f>IFERROR(_xll.qlIndexFixing(ONIndex6M,I1191,TRUE,_xll.ohTrigger(RecalcTrigger,Trigger6M)),NA())</f>
        <v>2.2030144506794969E-2</v>
      </c>
      <c r="Q1191" s="183">
        <f>IFERROR(_xll.qlIndexFixing(ONIndex1Y,I1191,TRUE,_xll.ohTrigger(RecalcTrigger,Trigger1Y)),NA())</f>
        <v>2.2285734565752335E-2</v>
      </c>
    </row>
    <row r="1192" spans="2:17" x14ac:dyDescent="0.2">
      <c r="B1192" s="39" t="s">
        <v>42</v>
      </c>
      <c r="D1192" s="42">
        <f>_xll.qlCalendarAdvance(Calendar,$D1191,B1192,"f",FALSE)</f>
        <v>47801</v>
      </c>
      <c r="E1192" s="177">
        <f>_xll.qlInterestRateIndexValueDate(IndexON,D1192)</f>
        <v>47801</v>
      </c>
      <c r="F1192" s="193">
        <f>IFERROR(_xll.qlIndexFixing(IndexON,D1192,TRUE,_xll.ohTrigger(RecalcTrigger,TriggerON)),NA())</f>
        <v>2.1440134211134776E-2</v>
      </c>
      <c r="H1192" s="42">
        <f>_xll.qlCalendarAdvance(Calendar,$H1191,B1192,"f",FALSE)</f>
        <v>47801</v>
      </c>
      <c r="I1192" s="177">
        <f>_xll.qlInterestRateIndexValueDate(Index1M,$H1192)</f>
        <v>47805</v>
      </c>
      <c r="J1192" s="182">
        <f>IFERROR(_xll.qlIndexFixing(Index1M,$H1192,TRUE,_xll.ohTrigger(RecalcTrigger,Trigger1M)),NA())</f>
        <v>2.1268330864353757E-2</v>
      </c>
      <c r="K1192" s="44">
        <f>IFERROR(_xll.qlIndexFixing(Index3M,H1192,TRUE,_xll.ohTrigger(RecalcTrigger,Trigger3M)),NA())</f>
        <v>2.1857958710925728E-2</v>
      </c>
      <c r="L1192" s="44">
        <f>IFERROR(_xll.qlIndexFixing(Index6M,$H1192,TRUE,_xll.ohTrigger(RecalcTrigger,Trigger6M)),NA())</f>
        <v>2.2052408658340208E-2</v>
      </c>
      <c r="M1192" s="183">
        <f>IFERROR(_xll.qlIndexFixing(Index1Y,$H1192,TRUE,_xll.ohTrigger(RecalcTrigger,Trigger1Y)),NA())</f>
        <v>2.2368331419075925E-2</v>
      </c>
      <c r="N1192" s="182">
        <f>IFERROR(_xll.qlIndexFixing(ONIndex1M,I1192,TRUE,_xll.ohTrigger(RecalcTrigger,Trigger1M)),NA())</f>
        <v>2.1257289608715979E-2</v>
      </c>
      <c r="O1192" s="44">
        <f>IFERROR(_xll.qlIndexFixing(ONIndex3M,I1192,TRUE,_xll.ohTrigger(RecalcTrigger,Trigger3M)),NA())</f>
        <v>2.1838984917756932E-2</v>
      </c>
      <c r="P1192" s="44">
        <f>IFERROR(_xll.qlIndexFixing(ONIndex6M,I1192,TRUE,_xll.ohTrigger(RecalcTrigger,Trigger6M)),NA())</f>
        <v>2.2023494436060886E-2</v>
      </c>
      <c r="Q1192" s="183">
        <f>IFERROR(_xll.qlIndexFixing(ONIndex1Y,I1192,TRUE,_xll.ohTrigger(RecalcTrigger,Trigger1Y)),NA())</f>
        <v>2.2278983543690956E-2</v>
      </c>
    </row>
    <row r="1193" spans="2:17" x14ac:dyDescent="0.2">
      <c r="B1193" s="39" t="s">
        <v>42</v>
      </c>
      <c r="D1193" s="42">
        <f>_xll.qlCalendarAdvance(Calendar,$D1192,B1193,"f",FALSE)</f>
        <v>47808</v>
      </c>
      <c r="E1193" s="177">
        <f>_xll.qlInterestRateIndexValueDate(IndexON,D1193)</f>
        <v>47808</v>
      </c>
      <c r="F1193" s="193">
        <f>IFERROR(_xll.qlIndexFixing(IndexON,D1193,TRUE,_xll.ohTrigger(RecalcTrigger,TriggerON)),NA())</f>
        <v>2.1434163489457703E-2</v>
      </c>
      <c r="H1193" s="42">
        <f>_xll.qlCalendarAdvance(Calendar,$H1192,B1193,"f",FALSE)</f>
        <v>47808</v>
      </c>
      <c r="I1193" s="177">
        <f>_xll.qlInterestRateIndexValueDate(Index1M,$H1193)</f>
        <v>47812</v>
      </c>
      <c r="J1193" s="182">
        <f>IFERROR(_xll.qlIndexFixing(Index1M,$H1193,TRUE,_xll.ohTrigger(RecalcTrigger,Trigger1M)),NA())</f>
        <v>2.1264898133518673E-2</v>
      </c>
      <c r="K1193" s="44">
        <f>IFERROR(_xll.qlIndexFixing(Index3M,H1193,TRUE,_xll.ohTrigger(RecalcTrigger,Trigger3M)),NA())</f>
        <v>2.1851115271374164E-2</v>
      </c>
      <c r="L1193" s="44">
        <f>IFERROR(_xll.qlIndexFixing(Index6M,$H1193,TRUE,_xll.ohTrigger(RecalcTrigger,Trigger6M)),NA())</f>
        <v>2.2044718582860067E-2</v>
      </c>
      <c r="M1193" s="183">
        <f>IFERROR(_xll.qlIndexFixing(Index1Y,$H1193,TRUE,_xll.ohTrigger(RecalcTrigger,Trigger1Y)),NA())</f>
        <v>2.2361459172001174E-2</v>
      </c>
      <c r="N1193" s="182">
        <f>IFERROR(_xll.qlIndexFixing(ONIndex1M,I1193,TRUE,_xll.ohTrigger(RecalcTrigger,Trigger1M)),NA())</f>
        <v>2.1253345233009924E-2</v>
      </c>
      <c r="O1193" s="44">
        <f>IFERROR(_xll.qlIndexFixing(ONIndex3M,I1193,TRUE,_xll.ohTrigger(RecalcTrigger,Trigger3M)),NA())</f>
        <v>2.1832671552166616E-2</v>
      </c>
      <c r="P1193" s="44">
        <f>IFERROR(_xll.qlIndexFixing(ONIndex6M,I1193,TRUE,_xll.ohTrigger(RecalcTrigger,Trigger6M)),NA())</f>
        <v>2.2016760198093621E-2</v>
      </c>
      <c r="Q1193" s="183">
        <f>IFERROR(_xll.qlIndexFixing(ONIndex1Y,I1193,TRUE,_xll.ohTrigger(RecalcTrigger,Trigger1Y)),NA())</f>
        <v>2.2272149199000779E-2</v>
      </c>
    </row>
    <row r="1194" spans="2:17" x14ac:dyDescent="0.2">
      <c r="B1194" s="39" t="s">
        <v>42</v>
      </c>
      <c r="D1194" s="42">
        <f>_xll.qlCalendarAdvance(Calendar,$D1193,B1194,"f",FALSE)</f>
        <v>47815</v>
      </c>
      <c r="E1194" s="177">
        <f>_xll.qlInterestRateIndexValueDate(IndexON,D1194)</f>
        <v>47815</v>
      </c>
      <c r="F1194" s="193">
        <f>IFERROR(_xll.qlIndexFixing(IndexON,D1194,TRUE,_xll.ohTrigger(RecalcTrigger,TriggerON)),NA())</f>
        <v>2.142800250941157E-2</v>
      </c>
      <c r="H1194" s="42">
        <f>_xll.qlCalendarAdvance(Calendar,$H1193,B1194,"f",FALSE)</f>
        <v>47815</v>
      </c>
      <c r="I1194" s="177">
        <f>_xll.qlInterestRateIndexValueDate(Index1M,$H1194)</f>
        <v>47819</v>
      </c>
      <c r="J1194" s="182">
        <f>IFERROR(_xll.qlIndexFixing(Index1M,$H1194,TRUE,_xll.ohTrigger(RecalcTrigger,Trigger1M)),NA())</f>
        <v>2.1260398332188173E-2</v>
      </c>
      <c r="K1194" s="44">
        <f>IFERROR(_xll.qlIndexFixing(Index3M,H1194,TRUE,_xll.ohTrigger(RecalcTrigger,Trigger3M)),NA())</f>
        <v>2.1844044227508734E-2</v>
      </c>
      <c r="L1194" s="44">
        <f>IFERROR(_xll.qlIndexFixing(Index6M,$H1194,TRUE,_xll.ohTrigger(RecalcTrigger,Trigger6M)),NA())</f>
        <v>2.2036962638437976E-2</v>
      </c>
      <c r="M1194" s="183">
        <f>IFERROR(_xll.qlIndexFixing(Index1Y,$H1194,TRUE,_xll.ohTrigger(RecalcTrigger,Trigger1Y)),NA())</f>
        <v>2.2354552761142732E-2</v>
      </c>
      <c r="N1194" s="182">
        <f>IFERROR(_xll.qlIndexFixing(ONIndex1M,I1194,TRUE,_xll.ohTrigger(RecalcTrigger,Trigger1M)),NA())</f>
        <v>2.1249323443228718E-2</v>
      </c>
      <c r="O1194" s="44">
        <f>IFERROR(_xll.qlIndexFixing(ONIndex3M,I1194,TRUE,_xll.ohTrigger(RecalcTrigger,Trigger3M)),NA())</f>
        <v>2.1826267006552769E-2</v>
      </c>
      <c r="P1194" s="44">
        <f>IFERROR(_xll.qlIndexFixing(ONIndex6M,I1194,TRUE,_xll.ohTrigger(RecalcTrigger,Trigger6M)),NA())</f>
        <v>2.200994191663419E-2</v>
      </c>
      <c r="Q1194" s="183">
        <f>IFERROR(_xll.qlIndexFixing(ONIndex1Y,I1194,TRUE,_xll.ohTrigger(RecalcTrigger,Trigger1Y)),NA())</f>
        <v>2.2265231635278937E-2</v>
      </c>
    </row>
    <row r="1195" spans="2:17" x14ac:dyDescent="0.2">
      <c r="B1195" s="39" t="s">
        <v>42</v>
      </c>
      <c r="D1195" s="42">
        <f>_xll.qlCalendarAdvance(Calendar,$D1194,B1195,"f",FALSE)</f>
        <v>47822</v>
      </c>
      <c r="E1195" s="177">
        <f>_xll.qlInterestRateIndexValueDate(IndexON,D1195)</f>
        <v>47822</v>
      </c>
      <c r="F1195" s="193">
        <f>IFERROR(_xll.qlIndexFixing(IndexON,D1195,TRUE,_xll.ohTrigger(RecalcTrigger,TriggerON)),NA())</f>
        <v>2.1421650899213773E-2</v>
      </c>
      <c r="H1195" s="42">
        <f>_xll.qlCalendarAdvance(Calendar,$H1194,B1195,"f",FALSE)</f>
        <v>47822</v>
      </c>
      <c r="I1195" s="177">
        <f>_xll.qlInterestRateIndexValueDate(Index1M,$H1195)</f>
        <v>47826</v>
      </c>
      <c r="J1195" s="182">
        <f>IFERROR(_xll.qlIndexFixing(Index1M,$H1195,TRUE,_xll.ohTrigger(RecalcTrigger,Trigger1M)),NA())</f>
        <v>2.1256151467496001E-2</v>
      </c>
      <c r="K1195" s="44">
        <f>IFERROR(_xll.qlIndexFixing(Index3M,H1195,TRUE,_xll.ohTrigger(RecalcTrigger,Trigger3M)),NA())</f>
        <v>2.183706153438612E-2</v>
      </c>
      <c r="L1195" s="44">
        <f>IFERROR(_xll.qlIndexFixing(Index6M,$H1195,TRUE,_xll.ohTrigger(RecalcTrigger,Trigger6M)),NA())</f>
        <v>2.2029141790467419E-2</v>
      </c>
      <c r="M1195" s="183">
        <f>IFERROR(_xll.qlIndexFixing(Index1Y,$H1195,TRUE,_xll.ohTrigger(RecalcTrigger,Trigger1Y)),NA())</f>
        <v>2.234761231302514E-2</v>
      </c>
      <c r="N1195" s="182">
        <f>IFERROR(_xll.qlIndexFixing(ONIndex1M,I1195,TRUE,_xll.ohTrigger(RecalcTrigger,Trigger1M)),NA())</f>
        <v>2.1245224395887163E-2</v>
      </c>
      <c r="O1195" s="44">
        <f>IFERROR(_xll.qlIndexFixing(ONIndex3M,I1195,TRUE,_xll.ohTrigger(RecalcTrigger,Trigger3M)),NA())</f>
        <v>2.1819771391387022E-2</v>
      </c>
      <c r="P1195" s="44">
        <f>IFERROR(_xll.qlIndexFixing(ONIndex6M,I1195,TRUE,_xll.ohTrigger(RecalcTrigger,Trigger6M)),NA())</f>
        <v>2.2003039715903228E-2</v>
      </c>
      <c r="Q1195" s="183">
        <f>IFERROR(_xll.qlIndexFixing(ONIndex1Y,I1195,TRUE,_xll.ohTrigger(RecalcTrigger,Trigger1Y)),NA())</f>
        <v>2.2258230955882752E-2</v>
      </c>
    </row>
    <row r="1196" spans="2:17" x14ac:dyDescent="0.2">
      <c r="B1196" s="39" t="s">
        <v>42</v>
      </c>
      <c r="D1196" s="42">
        <f>_xll.qlCalendarAdvance(Calendar,$D1195,B1196,"f",FALSE)</f>
        <v>47829</v>
      </c>
      <c r="E1196" s="177">
        <f>_xll.qlInterestRateIndexValueDate(IndexON,D1196)</f>
        <v>47829</v>
      </c>
      <c r="F1196" s="193">
        <f>IFERROR(_xll.qlIndexFixing(IndexON,D1196,TRUE,_xll.ohTrigger(RecalcTrigger,TriggerON)),NA())</f>
        <v>2.1415108286602091E-2</v>
      </c>
      <c r="H1196" s="42">
        <f>_xll.qlCalendarAdvance(Calendar,$H1195,B1196,"f",FALSE)</f>
        <v>47829</v>
      </c>
      <c r="I1196" s="177">
        <f>_xll.qlInterestRateIndexValueDate(Index1M,$H1196)</f>
        <v>47833</v>
      </c>
      <c r="J1196" s="182">
        <f>IFERROR(_xll.qlIndexFixing(Index1M,$H1196,TRUE,_xll.ohTrigger(RecalcTrigger,Trigger1M)),NA())</f>
        <v>2.1251831030556178E-2</v>
      </c>
      <c r="K1196" s="44">
        <f>IFERROR(_xll.qlIndexFixing(Index3M,H1196,TRUE,_xll.ohTrigger(RecalcTrigger,Trigger3M)),NA())</f>
        <v>2.1830009760840364E-2</v>
      </c>
      <c r="L1196" s="44">
        <f>IFERROR(_xll.qlIndexFixing(Index6M,$H1196,TRUE,_xll.ohTrigger(RecalcTrigger,Trigger6M)),NA())</f>
        <v>2.202125700817836E-2</v>
      </c>
      <c r="M1196" s="183">
        <f>IFERROR(_xll.qlIndexFixing(Index1Y,$H1196,TRUE,_xll.ohTrigger(RecalcTrigger,Trigger1Y)),NA())</f>
        <v>2.2340637953527327E-2</v>
      </c>
      <c r="N1196" s="182">
        <f>IFERROR(_xll.qlIndexFixing(ONIndex1M,I1196,TRUE,_xll.ohTrigger(RecalcTrigger,Trigger1M)),NA())</f>
        <v>2.1241048247340188E-2</v>
      </c>
      <c r="O1196" s="44">
        <f>IFERROR(_xll.qlIndexFixing(ONIndex3M,I1196,TRUE,_xll.ohTrigger(RecalcTrigger,Trigger3M)),NA())</f>
        <v>2.1813184816981135E-2</v>
      </c>
      <c r="P1196" s="44">
        <f>IFERROR(_xll.qlIndexFixing(ONIndex6M,I1196,TRUE,_xll.ohTrigger(RecalcTrigger,Trigger6M)),NA())</f>
        <v>2.1996053719721687E-2</v>
      </c>
      <c r="Q1196" s="183">
        <f>IFERROR(_xll.qlIndexFixing(ONIndex1Y,I1196,TRUE,_xll.ohTrigger(RecalcTrigger,Trigger1Y)),NA())</f>
        <v>2.2251147264409354E-2</v>
      </c>
    </row>
    <row r="1197" spans="2:17" x14ac:dyDescent="0.2">
      <c r="B1197" s="39" t="s">
        <v>42</v>
      </c>
      <c r="D1197" s="42">
        <f>_xll.qlCalendarAdvance(Calendar,$D1196,B1197,"f",FALSE)</f>
        <v>47836</v>
      </c>
      <c r="E1197" s="177">
        <f>_xll.qlInterestRateIndexValueDate(IndexON,D1197)</f>
        <v>47836</v>
      </c>
      <c r="F1197" s="193">
        <f>IFERROR(_xll.qlIndexFixing(IndexON,D1197,TRUE,_xll.ohTrigger(RecalcTrigger,TriggerON)),NA())</f>
        <v>2.1408374299713984E-2</v>
      </c>
      <c r="H1197" s="42">
        <f>_xll.qlCalendarAdvance(Calendar,$H1196,B1197,"f",FALSE)</f>
        <v>47836</v>
      </c>
      <c r="I1197" s="177">
        <f>_xll.qlInterestRateIndexValueDate(Index1M,$H1197)</f>
        <v>47840</v>
      </c>
      <c r="J1197" s="182">
        <f>IFERROR(_xll.qlIndexFixing(Index1M,$H1197,TRUE,_xll.ohTrigger(RecalcTrigger,Trigger1M)),NA())</f>
        <v>2.1247438578871222E-2</v>
      </c>
      <c r="K1197" s="44">
        <f>IFERROR(_xll.qlIndexFixing(Index3M,H1197,TRUE,_xll.ohTrigger(RecalcTrigger,Trigger3M)),NA())</f>
        <v>2.1822891047923638E-2</v>
      </c>
      <c r="L1197" s="44">
        <f>IFERROR(_xll.qlIndexFixing(Index6M,$H1197,TRUE,_xll.ohTrigger(RecalcTrigger,Trigger6M)),NA())</f>
        <v>2.2013309264635069E-2</v>
      </c>
      <c r="M1197" s="183">
        <f>IFERROR(_xll.qlIndexFixing(Index1Y,$H1197,TRUE,_xll.ohTrigger(RecalcTrigger,Trigger1Y)),NA())</f>
        <v>2.2333629807881495E-2</v>
      </c>
      <c r="N1197" s="182">
        <f>IFERROR(_xll.qlIndexFixing(ONIndex1M,I1197,TRUE,_xll.ohTrigger(RecalcTrigger,Trigger1M)),NA())</f>
        <v>2.123620288333683E-2</v>
      </c>
      <c r="O1197" s="44">
        <f>IFERROR(_xll.qlIndexFixing(ONIndex3M,I1197,TRUE,_xll.ohTrigger(RecalcTrigger,Trigger3M)),NA())</f>
        <v>2.1804945668977282E-2</v>
      </c>
      <c r="P1197" s="44">
        <f>IFERROR(_xll.qlIndexFixing(ONIndex6M,I1197,TRUE,_xll.ohTrigger(RecalcTrigger,Trigger6M)),NA())</f>
        <v>2.1987276928641108E-2</v>
      </c>
      <c r="Q1197" s="183">
        <f>IFERROR(_xll.qlIndexFixing(ONIndex1Y,I1197,TRUE,_xll.ohTrigger(RecalcTrigger,Trigger1Y)),NA())</f>
        <v>2.2244119081333835E-2</v>
      </c>
    </row>
    <row r="1198" spans="2:17" x14ac:dyDescent="0.2">
      <c r="B1198" s="39" t="s">
        <v>42</v>
      </c>
      <c r="D1198" s="42">
        <f>_xll.qlCalendarAdvance(Calendar,$D1197,B1198,"f",FALSE)</f>
        <v>47844</v>
      </c>
      <c r="E1198" s="177">
        <f>_xll.qlInterestRateIndexValueDate(IndexON,D1198)</f>
        <v>47844</v>
      </c>
      <c r="F1198" s="193">
        <f>IFERROR(_xll.qlIndexFixing(IndexON,D1198,TRUE,_xll.ohTrigger(RecalcTrigger,TriggerON)),NA())</f>
        <v>2.1400744665962534E-2</v>
      </c>
      <c r="H1198" s="42">
        <f>_xll.qlCalendarAdvance(Calendar,$H1197,B1198,"f",FALSE)</f>
        <v>47844</v>
      </c>
      <c r="I1198" s="177">
        <f>_xll.qlInterestRateIndexValueDate(Index1M,$H1198)</f>
        <v>47848</v>
      </c>
      <c r="J1198" s="182">
        <f>IFERROR(_xll.qlIndexFixing(Index1M,$H1198,TRUE,_xll.ohTrigger(RecalcTrigger,Trigger1M)),NA())</f>
        <v>2.1242332116240412E-2</v>
      </c>
      <c r="K1198" s="44">
        <f>IFERROR(_xll.qlIndexFixing(Index3M,H1198,TRUE,_xll.ohTrigger(RecalcTrigger,Trigger3M)),NA())</f>
        <v>2.1814541806567611E-2</v>
      </c>
      <c r="L1198" s="44">
        <f>IFERROR(_xll.qlIndexFixing(Index6M,$H1198,TRUE,_xll.ohTrigger(RecalcTrigger,Trigger6M)),NA())</f>
        <v>2.2004073962542055E-2</v>
      </c>
      <c r="M1198" s="183">
        <f>IFERROR(_xll.qlIndexFixing(Index1Y,$H1198,TRUE,_xll.ohTrigger(RecalcTrigger,Trigger1Y)),NA())</f>
        <v>2.232554894692949E-2</v>
      </c>
      <c r="N1198" s="182">
        <f>IFERROR(_xll.qlIndexFixing(ONIndex1M,I1198,TRUE,_xll.ohTrigger(RecalcTrigger,Trigger1M)),NA())</f>
        <v>2.1231847498883738E-2</v>
      </c>
      <c r="O1198" s="44">
        <f>IFERROR(_xll.qlIndexFixing(ONIndex3M,I1198,TRUE,_xll.ohTrigger(RecalcTrigger,Trigger3M)),NA())</f>
        <v>2.1798169813127544E-2</v>
      </c>
      <c r="P1198" s="44">
        <f>IFERROR(_xll.qlIndexFixing(ONIndex6M,I1198,TRUE,_xll.ohTrigger(RecalcTrigger,Trigger6M)),NA())</f>
        <v>2.1980112045287825E-2</v>
      </c>
      <c r="Q1198" s="183">
        <f>IFERROR(_xll.qlIndexFixing(ONIndex1Y,I1198,TRUE,_xll.ohTrigger(RecalcTrigger,Trigger1Y)),NA())</f>
        <v>2.2239204996701289E-2</v>
      </c>
    </row>
    <row r="1199" spans="2:17" x14ac:dyDescent="0.2">
      <c r="B1199" s="39" t="s">
        <v>42</v>
      </c>
      <c r="D1199" s="42">
        <f>_xll.qlCalendarAdvance(Calendar,$D1198,B1199,"f",FALSE)</f>
        <v>47851</v>
      </c>
      <c r="E1199" s="177">
        <f>_xll.qlInterestRateIndexValueDate(IndexON,D1199)</f>
        <v>47851</v>
      </c>
      <c r="F1199" s="193">
        <f>IFERROR(_xll.qlIndexFixing(IndexON,D1199,TRUE,_xll.ohTrigger(RecalcTrigger,TriggerON)),NA())</f>
        <v>2.1393731432235441E-2</v>
      </c>
      <c r="H1199" s="42">
        <f>_xll.qlCalendarAdvance(Calendar,$H1198,B1199,"f",FALSE)</f>
        <v>47851</v>
      </c>
      <c r="I1199" s="177">
        <f>_xll.qlInterestRateIndexValueDate(Index1M,$H1199)</f>
        <v>47855</v>
      </c>
      <c r="J1199" s="182">
        <f>IFERROR(_xll.qlIndexFixing(Index1M,$H1199,TRUE,_xll.ohTrigger(RecalcTrigger,Trigger1M)),NA())</f>
        <v>2.1237788699028926E-2</v>
      </c>
      <c r="K1199" s="44">
        <f>IFERROR(_xll.qlIndexFixing(Index3M,H1199,TRUE,_xll.ohTrigger(RecalcTrigger,Trigger3M)),NA())</f>
        <v>2.1807289234352822E-2</v>
      </c>
      <c r="L1199" s="44">
        <f>IFERROR(_xll.qlIndexFixing(Index6M,$H1199,TRUE,_xll.ohTrigger(RecalcTrigger,Trigger6M)),NA())</f>
        <v>2.1995998368965663E-2</v>
      </c>
      <c r="M1199" s="183">
        <f>IFERROR(_xll.qlIndexFixing(Index1Y,$H1199,TRUE,_xll.ohTrigger(RecalcTrigger,Trigger1Y)),NA())</f>
        <v>2.2318392457212607E-2</v>
      </c>
      <c r="N1199" s="182">
        <f>IFERROR(_xll.qlIndexFixing(ONIndex1M,I1199,TRUE,_xll.ohTrigger(RecalcTrigger,Trigger1M)),NA())</f>
        <v>2.1227442161881882E-2</v>
      </c>
      <c r="O1199" s="44">
        <f>IFERROR(_xll.qlIndexFixing(ONIndex3M,I1199,TRUE,_xll.ohTrigger(RecalcTrigger,Trigger3M)),NA())</f>
        <v>2.1791971033531254E-2</v>
      </c>
      <c r="P1199" s="44">
        <f>IFERROR(_xll.qlIndexFixing(ONIndex6M,I1199,TRUE,_xll.ohTrigger(RecalcTrigger,Trigger6M)),NA())</f>
        <v>2.1973614354475757E-2</v>
      </c>
      <c r="Q1199" s="183">
        <f>IFERROR(_xll.qlIndexFixing(ONIndex1Y,I1199,TRUE,_xll.ohTrigger(RecalcTrigger,Trigger1Y)),NA())</f>
        <v>2.2234273175563146E-2</v>
      </c>
    </row>
    <row r="1200" spans="2:17" x14ac:dyDescent="0.2">
      <c r="B1200" s="39" t="s">
        <v>42</v>
      </c>
      <c r="D1200" s="42">
        <f>_xll.qlCalendarAdvance(Calendar,$D1199,B1200,"f",FALSE)</f>
        <v>47858</v>
      </c>
      <c r="E1200" s="177">
        <f>_xll.qlInterestRateIndexValueDate(IndexON,D1200)</f>
        <v>47858</v>
      </c>
      <c r="F1200" s="193">
        <f>IFERROR(_xll.qlIndexFixing(IndexON,D1200,TRUE,_xll.ohTrigger(RecalcTrigger,TriggerON)),NA())</f>
        <v>2.1386651060906203E-2</v>
      </c>
      <c r="H1200" s="42">
        <f>_xll.qlCalendarAdvance(Calendar,$H1199,B1200,"f",FALSE)</f>
        <v>47858</v>
      </c>
      <c r="I1200" s="177">
        <f>_xll.qlInterestRateIndexValueDate(Index1M,$H1200)</f>
        <v>47862</v>
      </c>
      <c r="J1200" s="182">
        <f>IFERROR(_xll.qlIndexFixing(Index1M,$H1200,TRUE,_xll.ohTrigger(RecalcTrigger,Trigger1M)),NA())</f>
        <v>2.1233175233821646E-2</v>
      </c>
      <c r="K1200" s="44">
        <f>IFERROR(_xll.qlIndexFixing(Index3M,H1200,TRUE,_xll.ohTrigger(RecalcTrigger,Trigger3M)),NA())</f>
        <v>2.180009626498507E-2</v>
      </c>
      <c r="L1200" s="44">
        <f>IFERROR(_xll.qlIndexFixing(Index6M,$H1200,TRUE,_xll.ohTrigger(RecalcTrigger,Trigger6M)),NA())</f>
        <v>2.1987861262627979E-2</v>
      </c>
      <c r="M1200" s="183">
        <f>IFERROR(_xll.qlIndexFixing(Index1Y,$H1200,TRUE,_xll.ohTrigger(RecalcTrigger,Trigger1Y)),NA())</f>
        <v>2.231115602420472E-2</v>
      </c>
      <c r="N1200" s="182">
        <f>IFERROR(_xll.qlIndexFixing(ONIndex1M,I1200,TRUE,_xll.ohTrigger(RecalcTrigger,Trigger1M)),NA())</f>
        <v>2.1222966704836921E-2</v>
      </c>
      <c r="O1200" s="44">
        <f>IFERROR(_xll.qlIndexFixing(ONIndex3M,I1200,TRUE,_xll.ohTrigger(RecalcTrigger,Trigger3M)),NA())</f>
        <v>2.1785083740075706E-2</v>
      </c>
      <c r="P1200" s="44">
        <f>IFERROR(_xll.qlIndexFixing(ONIndex6M,I1200,TRUE,_xll.ohTrigger(RecalcTrigger,Trigger6M)),NA())</f>
        <v>2.1966341046040228E-2</v>
      </c>
      <c r="Q1200" s="183">
        <f>IFERROR(_xll.qlIndexFixing(ONIndex1Y,I1200,TRUE,_xll.ohTrigger(RecalcTrigger,Trigger1Y)),NA())</f>
        <v>2.2229222438134855E-2</v>
      </c>
    </row>
    <row r="1201" spans="2:17" x14ac:dyDescent="0.2">
      <c r="B1201" s="39" t="s">
        <v>42</v>
      </c>
      <c r="D1201" s="42">
        <f>_xll.qlCalendarAdvance(Calendar,$D1200,B1201,"f",FALSE)</f>
        <v>47865</v>
      </c>
      <c r="E1201" s="177">
        <f>_xll.qlInterestRateIndexValueDate(IndexON,D1201)</f>
        <v>47865</v>
      </c>
      <c r="F1201" s="193">
        <f>IFERROR(_xll.qlIndexFixing(IndexON,D1201,TRUE,_xll.ohTrigger(RecalcTrigger,TriggerON)),NA())</f>
        <v>2.1379503814751288E-2</v>
      </c>
      <c r="H1201" s="42">
        <f>_xll.qlCalendarAdvance(Calendar,$H1200,B1201,"f",FALSE)</f>
        <v>47865</v>
      </c>
      <c r="I1201" s="177">
        <f>_xll.qlInterestRateIndexValueDate(Index1M,$H1201)</f>
        <v>47869</v>
      </c>
      <c r="J1201" s="182">
        <f>IFERROR(_xll.qlIndexFixing(Index1M,$H1201,TRUE,_xll.ohTrigger(RecalcTrigger,Trigger1M)),NA())</f>
        <v>2.1228491908592086E-2</v>
      </c>
      <c r="K1201" s="44">
        <f>IFERROR(_xll.qlIndexFixing(Index3M,H1201,TRUE,_xll.ohTrigger(RecalcTrigger,Trigger3M)),NA())</f>
        <v>2.1792591454552479E-2</v>
      </c>
      <c r="L1201" s="44">
        <f>IFERROR(_xll.qlIndexFixing(Index6M,$H1201,TRUE,_xll.ohTrigger(RecalcTrigger,Trigger6M)),NA())</f>
        <v>2.1979662869616435E-2</v>
      </c>
      <c r="M1201" s="183">
        <f>IFERROR(_xll.qlIndexFixing(Index1Y,$H1201,TRUE,_xll.ohTrigger(RecalcTrigger,Trigger1Y)),NA())</f>
        <v>2.2303839721742002E-2</v>
      </c>
      <c r="N1201" s="182">
        <f>IFERROR(_xll.qlIndexFixing(ONIndex1M,I1201,TRUE,_xll.ohTrigger(RecalcTrigger,Trigger1M)),NA())</f>
        <v>2.1218421161055545E-2</v>
      </c>
      <c r="O1201" s="44">
        <f>IFERROR(_xll.qlIndexFixing(ONIndex3M,I1201,TRUE,_xll.ohTrigger(RecalcTrigger,Trigger3M)),NA())</f>
        <v>2.1778131285223878E-2</v>
      </c>
      <c r="P1201" s="44">
        <f>IFERROR(_xll.qlIndexFixing(ONIndex6M,I1201,TRUE,_xll.ohTrigger(RecalcTrigger,Trigger6M)),NA())</f>
        <v>2.1959004282603445E-2</v>
      </c>
      <c r="Q1201" s="183">
        <f>IFERROR(_xll.qlIndexFixing(ONIndex1Y,I1201,TRUE,_xll.ohTrigger(RecalcTrigger,Trigger1Y)),NA())</f>
        <v>2.2224091728437756E-2</v>
      </c>
    </row>
    <row r="1202" spans="2:17" x14ac:dyDescent="0.2">
      <c r="B1202" s="39" t="s">
        <v>42</v>
      </c>
      <c r="D1202" s="42">
        <f>_xll.qlCalendarAdvance(Calendar,$D1201,B1202,"f",FALSE)</f>
        <v>47872</v>
      </c>
      <c r="E1202" s="177">
        <f>_xll.qlInterestRateIndexValueDate(IndexON,D1202)</f>
        <v>47872</v>
      </c>
      <c r="F1202" s="193">
        <f>IFERROR(_xll.qlIndexFixing(IndexON,D1202,TRUE,_xll.ohTrigger(RecalcTrigger,TriggerON)),NA())</f>
        <v>2.1372289956520518E-2</v>
      </c>
      <c r="H1202" s="42">
        <f>_xll.qlCalendarAdvance(Calendar,$H1201,B1202,"f",FALSE)</f>
        <v>47872</v>
      </c>
      <c r="I1202" s="177">
        <f>_xll.qlInterestRateIndexValueDate(Index1M,$H1202)</f>
        <v>47876</v>
      </c>
      <c r="J1202" s="182">
        <f>IFERROR(_xll.qlIndexFixing(Index1M,$H1202,TRUE,_xll.ohTrigger(RecalcTrigger,Trigger1M)),NA())</f>
        <v>2.1223738911303434E-2</v>
      </c>
      <c r="K1202" s="44">
        <f>IFERROR(_xll.qlIndexFixing(Index3M,H1202,TRUE,_xll.ohTrigger(RecalcTrigger,Trigger3M)),NA())</f>
        <v>2.1785146724181637E-2</v>
      </c>
      <c r="L1202" s="44">
        <f>IFERROR(_xll.qlIndexFixing(Index6M,$H1202,TRUE,_xll.ohTrigger(RecalcTrigger,Trigger6M)),NA())</f>
        <v>2.1971403416020236E-2</v>
      </c>
      <c r="M1202" s="183">
        <f>IFERROR(_xll.qlIndexFixing(Index1Y,$H1202,TRUE,_xll.ohTrigger(RecalcTrigger,Trigger1Y)),NA())</f>
        <v>2.2296443623678146E-2</v>
      </c>
      <c r="N1202" s="182">
        <f>IFERROR(_xll.qlIndexFixing(ONIndex1M,I1202,TRUE,_xll.ohTrigger(RecalcTrigger,Trigger1M)),NA())</f>
        <v>2.1213805718067746E-2</v>
      </c>
      <c r="O1202" s="44">
        <f>IFERROR(_xll.qlIndexFixing(ONIndex3M,I1202,TRUE,_xll.ohTrigger(RecalcTrigger,Trigger3M)),NA())</f>
        <v>2.1771113905906248E-2</v>
      </c>
      <c r="P1202" s="44">
        <f>IFERROR(_xll.qlIndexFixing(ONIndex6M,I1202,TRUE,_xll.ohTrigger(RecalcTrigger,Trigger6M)),NA())</f>
        <v>2.1951604287107074E-2</v>
      </c>
      <c r="Q1202" s="183">
        <f>IFERROR(_xll.qlIndexFixing(ONIndex1Y,I1202,TRUE,_xll.ohTrigger(RecalcTrigger,Trigger1Y)),NA())</f>
        <v>2.2218881116975453E-2</v>
      </c>
    </row>
    <row r="1203" spans="2:17" x14ac:dyDescent="0.2">
      <c r="B1203" s="39" t="s">
        <v>42</v>
      </c>
      <c r="D1203" s="42">
        <f>_xll.qlCalendarAdvance(Calendar,$D1202,B1203,"f",FALSE)</f>
        <v>47879</v>
      </c>
      <c r="E1203" s="177">
        <f>_xll.qlInterestRateIndexValueDate(IndexON,D1203)</f>
        <v>47879</v>
      </c>
      <c r="F1203" s="193">
        <f>IFERROR(_xll.qlIndexFixing(IndexON,D1203,TRUE,_xll.ohTrigger(RecalcTrigger,TriggerON)),NA())</f>
        <v>2.1365009748883779E-2</v>
      </c>
      <c r="H1203" s="42">
        <f>_xll.qlCalendarAdvance(Calendar,$H1202,B1203,"f",FALSE)</f>
        <v>47879</v>
      </c>
      <c r="I1203" s="177">
        <f>_xll.qlInterestRateIndexValueDate(Index1M,$H1203)</f>
        <v>47883</v>
      </c>
      <c r="J1203" s="182">
        <f>IFERROR(_xll.qlIndexFixing(Index1M,$H1203,TRUE,_xll.ohTrigger(RecalcTrigger,Trigger1M)),NA())</f>
        <v>2.1218091151438769E-2</v>
      </c>
      <c r="K1203" s="44">
        <f>IFERROR(_xll.qlIndexFixing(Index3M,H1203,TRUE,_xll.ohTrigger(RecalcTrigger,Trigger3M)),NA())</f>
        <v>2.1777638418308598E-2</v>
      </c>
      <c r="L1203" s="44">
        <f>IFERROR(_xll.qlIndexFixing(Index6M,$H1203,TRUE,_xll.ohTrigger(RecalcTrigger,Trigger6M)),NA())</f>
        <v>2.196308312792947E-2</v>
      </c>
      <c r="M1203" s="183">
        <f>IFERROR(_xll.qlIndexFixing(Index1Y,$H1203,TRUE,_xll.ohTrigger(RecalcTrigger,Trigger1Y)),NA())</f>
        <v>2.2288967803883043E-2</v>
      </c>
      <c r="N1203" s="182">
        <f>IFERROR(_xll.qlIndexFixing(ONIndex1M,I1203,TRUE,_xll.ohTrigger(RecalcTrigger,Trigger1M)),NA())</f>
        <v>2.1209120563403516E-2</v>
      </c>
      <c r="O1203" s="44">
        <f>IFERROR(_xll.qlIndexFixing(ONIndex3M,I1203,TRUE,_xll.ohTrigger(RecalcTrigger,Trigger3M)),NA())</f>
        <v>2.1764031839133224E-2</v>
      </c>
      <c r="P1203" s="44">
        <f>IFERROR(_xll.qlIndexFixing(ONIndex6M,I1203,TRUE,_xll.ohTrigger(RecalcTrigger,Trigger6M)),NA())</f>
        <v>2.1944141282412843E-2</v>
      </c>
      <c r="Q1203" s="183">
        <f>IFERROR(_xll.qlIndexFixing(ONIndex1Y,I1203,TRUE,_xll.ohTrigger(RecalcTrigger,Trigger1Y)),NA())</f>
        <v>2.2213590674251549E-2</v>
      </c>
    </row>
    <row r="1204" spans="2:17" x14ac:dyDescent="0.2">
      <c r="B1204" s="39" t="s">
        <v>42</v>
      </c>
      <c r="D1204" s="42">
        <f>_xll.qlCalendarAdvance(Calendar,$D1203,B1204,"f",FALSE)</f>
        <v>47886</v>
      </c>
      <c r="E1204" s="177">
        <f>_xll.qlInterestRateIndexValueDate(IndexON,D1204)</f>
        <v>47886</v>
      </c>
      <c r="F1204" s="193">
        <f>IFERROR(_xll.qlIndexFixing(IndexON,D1204,TRUE,_xll.ohTrigger(RecalcTrigger,TriggerON)),NA())</f>
        <v>2.1357663454617537E-2</v>
      </c>
      <c r="H1204" s="42">
        <f>_xll.qlCalendarAdvance(Calendar,$H1203,B1204,"f",FALSE)</f>
        <v>47886</v>
      </c>
      <c r="I1204" s="177">
        <f>_xll.qlInterestRateIndexValueDate(Index1M,$H1204)</f>
        <v>47890</v>
      </c>
      <c r="J1204" s="182">
        <f>IFERROR(_xll.qlIndexFixing(Index1M,$H1204,TRUE,_xll.ohTrigger(RecalcTrigger,Trigger1M)),NA())</f>
        <v>2.1213215040463775E-2</v>
      </c>
      <c r="K1204" s="44">
        <f>IFERROR(_xll.qlIndexFixing(Index3M,H1204,TRUE,_xll.ohTrigger(RecalcTrigger,Trigger3M)),NA())</f>
        <v>2.1770066775544272E-2</v>
      </c>
      <c r="L1204" s="44">
        <f>IFERROR(_xll.qlIndexFixing(Index6M,$H1204,TRUE,_xll.ohTrigger(RecalcTrigger,Trigger6M)),NA())</f>
        <v>2.1954702231436869E-2</v>
      </c>
      <c r="M1204" s="183">
        <f>IFERROR(_xll.qlIndexFixing(Index1Y,$H1204,TRUE,_xll.ohTrigger(RecalcTrigger,Trigger1Y)),NA())</f>
        <v>2.2281412336244116E-2</v>
      </c>
      <c r="N1204" s="182">
        <f>IFERROR(_xll.qlIndexFixing(ONIndex1M,I1204,TRUE,_xll.ohTrigger(RecalcTrigger,Trigger1M)),NA())</f>
        <v>2.1204365884672782E-2</v>
      </c>
      <c r="O1204" s="44">
        <f>IFERROR(_xll.qlIndexFixing(ONIndex3M,I1204,TRUE,_xll.ohTrigger(RecalcTrigger,Trigger3M)),NA())</f>
        <v>2.175688532191522E-2</v>
      </c>
      <c r="P1204" s="44">
        <f>IFERROR(_xll.qlIndexFixing(ONIndex6M,I1204,TRUE,_xll.ohTrigger(RecalcTrigger,Trigger6M)),NA())</f>
        <v>2.1936615491462419E-2</v>
      </c>
      <c r="Q1204" s="183">
        <f>IFERROR(_xll.qlIndexFixing(ONIndex1Y,I1204,TRUE,_xll.ohTrigger(RecalcTrigger,Trigger1Y)),NA())</f>
        <v>2.2208220470929518E-2</v>
      </c>
    </row>
    <row r="1205" spans="2:17" x14ac:dyDescent="0.2">
      <c r="B1205" s="39" t="s">
        <v>42</v>
      </c>
      <c r="D1205" s="42">
        <f>_xll.qlCalendarAdvance(Calendar,$D1204,B1205,"f",FALSE)</f>
        <v>47893</v>
      </c>
      <c r="E1205" s="177">
        <f>_xll.qlInterestRateIndexValueDate(IndexON,D1205)</f>
        <v>47893</v>
      </c>
      <c r="F1205" s="193">
        <f>IFERROR(_xll.qlIndexFixing(IndexON,D1205,TRUE,_xll.ohTrigger(RecalcTrigger,TriggerON)),NA())</f>
        <v>2.135025133644497E-2</v>
      </c>
      <c r="H1205" s="42">
        <f>_xll.qlCalendarAdvance(Calendar,$H1204,B1205,"f",FALSE)</f>
        <v>47893</v>
      </c>
      <c r="I1205" s="177">
        <f>_xll.qlInterestRateIndexValueDate(Index1M,$H1205)</f>
        <v>47897</v>
      </c>
      <c r="J1205" s="182">
        <f>IFERROR(_xll.qlIndexFixing(Index1M,$H1205,TRUE,_xll.ohTrigger(RecalcTrigger,Trigger1M)),NA())</f>
        <v>2.1208269793080752E-2</v>
      </c>
      <c r="K1205" s="44">
        <f>IFERROR(_xll.qlIndexFixing(Index3M,H1205,TRUE,_xll.ohTrigger(RecalcTrigger,Trigger3M)),NA())</f>
        <v>2.1762432034499568E-2</v>
      </c>
      <c r="L1205" s="44">
        <f>IFERROR(_xll.qlIndexFixing(Index6M,$H1205,TRUE,_xll.ohTrigger(RecalcTrigger,Trigger6M)),NA())</f>
        <v>2.1946260952636496E-2</v>
      </c>
      <c r="M1205" s="183">
        <f>IFERROR(_xll.qlIndexFixing(Index1Y,$H1205,TRUE,_xll.ohTrigger(RecalcTrigger,Trigger1Y)),NA())</f>
        <v>2.2273777294664544E-2</v>
      </c>
      <c r="N1205" s="182">
        <f>IFERROR(_xll.qlIndexFixing(ONIndex1M,I1205,TRUE,_xll.ohTrigger(RecalcTrigger,Trigger1M)),NA())</f>
        <v>2.1199541869485472E-2</v>
      </c>
      <c r="O1205" s="44">
        <f>IFERROR(_xll.qlIndexFixing(ONIndex3M,I1205,TRUE,_xll.ohTrigger(RecalcTrigger,Trigger3M)),NA())</f>
        <v>2.1749674591342583E-2</v>
      </c>
      <c r="P1205" s="44">
        <f>IFERROR(_xll.qlIndexFixing(ONIndex6M,I1205,TRUE,_xll.ohTrigger(RecalcTrigger,Trigger6M)),NA())</f>
        <v>2.1929027137037593E-2</v>
      </c>
      <c r="Q1205" s="183">
        <f>IFERROR(_xll.qlIndexFixing(ONIndex1Y,I1205,TRUE,_xll.ohTrigger(RecalcTrigger,Trigger1Y)),NA())</f>
        <v>2.2202770577512965E-2</v>
      </c>
    </row>
    <row r="1206" spans="2:17" x14ac:dyDescent="0.2">
      <c r="B1206" s="39" t="s">
        <v>42</v>
      </c>
      <c r="D1206" s="42">
        <f>_xll.qlCalendarAdvance(Calendar,$D1205,B1206,"f",FALSE)</f>
        <v>47900</v>
      </c>
      <c r="E1206" s="177">
        <f>_xll.qlInterestRateIndexValueDate(IndexON,D1206)</f>
        <v>47900</v>
      </c>
      <c r="F1206" s="193">
        <f>IFERROR(_xll.qlIndexFixing(IndexON,D1206,TRUE,_xll.ohTrigger(RecalcTrigger,TriggerON)),NA())</f>
        <v>2.1342773657035963E-2</v>
      </c>
      <c r="H1206" s="42">
        <f>_xll.qlCalendarAdvance(Calendar,$H1205,B1206,"f",FALSE)</f>
        <v>47900</v>
      </c>
      <c r="I1206" s="177">
        <f>_xll.qlInterestRateIndexValueDate(Index1M,$H1206)</f>
        <v>47904</v>
      </c>
      <c r="J1206" s="182">
        <f>IFERROR(_xll.qlIndexFixing(Index1M,$H1206,TRUE,_xll.ohTrigger(RecalcTrigger,Trigger1M)),NA())</f>
        <v>2.1203255597222231E-2</v>
      </c>
      <c r="K1206" s="44">
        <f>IFERROR(_xll.qlIndexFixing(Index3M,H1206,TRUE,_xll.ohTrigger(RecalcTrigger,Trigger3M)),NA())</f>
        <v>2.1754734433788059E-2</v>
      </c>
      <c r="L1206" s="44">
        <f>IFERROR(_xll.qlIndexFixing(Index6M,$H1206,TRUE,_xll.ohTrigger(RecalcTrigger,Trigger6M)),NA())</f>
        <v>2.1937759517625062E-2</v>
      </c>
      <c r="M1206" s="183">
        <f>IFERROR(_xll.qlIndexFixing(Index1Y,$H1206,TRUE,_xll.ohTrigger(RecalcTrigger,Trigger1Y)),NA())</f>
        <v>2.2266062753065037E-2</v>
      </c>
      <c r="N1206" s="182">
        <f>IFERROR(_xll.qlIndexFixing(ONIndex1M,I1206,TRUE,_xll.ohTrigger(RecalcTrigger,Trigger1M)),NA())</f>
        <v>2.1194648705291641E-2</v>
      </c>
      <c r="O1206" s="44">
        <f>IFERROR(_xll.qlIndexFixing(ONIndex3M,I1206,TRUE,_xll.ohTrigger(RecalcTrigger,Trigger3M)),NA())</f>
        <v>2.1742399884105978E-2</v>
      </c>
      <c r="P1206" s="44">
        <f>IFERROR(_xll.qlIndexFixing(ONIndex6M,I1206,TRUE,_xll.ohTrigger(RecalcTrigger,Trigger6M)),NA())</f>
        <v>2.1921376442159968E-2</v>
      </c>
      <c r="Q1206" s="183">
        <f>IFERROR(_xll.qlIndexFixing(ONIndex1Y,I1206,TRUE,_xll.ohTrigger(RecalcTrigger,Trigger1Y)),NA())</f>
        <v>2.2197241064345619E-2</v>
      </c>
    </row>
    <row r="1207" spans="2:17" x14ac:dyDescent="0.2">
      <c r="B1207" s="39" t="s">
        <v>42</v>
      </c>
      <c r="D1207" s="42">
        <f>_xll.qlCalendarAdvance(Calendar,$D1206,B1207,"f",FALSE)</f>
        <v>47907</v>
      </c>
      <c r="E1207" s="177">
        <f>_xll.qlInterestRateIndexValueDate(IndexON,D1207)</f>
        <v>47907</v>
      </c>
      <c r="F1207" s="193">
        <f>IFERROR(_xll.qlIndexFixing(IndexON,D1207,TRUE,_xll.ohTrigger(RecalcTrigger,TriggerON)),NA())</f>
        <v>2.1335230679140338E-2</v>
      </c>
      <c r="H1207" s="42">
        <f>_xll.qlCalendarAdvance(Calendar,$H1206,B1207,"f",FALSE)</f>
        <v>47907</v>
      </c>
      <c r="I1207" s="177">
        <f>_xll.qlInterestRateIndexValueDate(Index1M,$H1207)</f>
        <v>47911</v>
      </c>
      <c r="J1207" s="182">
        <f>IFERROR(_xll.qlIndexFixing(Index1M,$H1207,TRUE,_xll.ohTrigger(RecalcTrigger,Trigger1M)),NA())</f>
        <v>2.1198935423067229E-2</v>
      </c>
      <c r="K1207" s="44">
        <f>IFERROR(_xll.qlIndexFixing(Index3M,H1207,TRUE,_xll.ohTrigger(RecalcTrigger,Trigger3M)),NA())</f>
        <v>2.1747152446713786E-2</v>
      </c>
      <c r="L1207" s="44">
        <f>IFERROR(_xll.qlIndexFixing(Index6M,$H1207,TRUE,_xll.ohTrigger(RecalcTrigger,Trigger6M)),NA())</f>
        <v>2.1929296377708223E-2</v>
      </c>
      <c r="M1207" s="183">
        <f>IFERROR(_xll.qlIndexFixing(Index1Y,$H1207,TRUE,_xll.ohTrigger(RecalcTrigger,Trigger1Y)),NA())</f>
        <v>2.2258342632418968E-2</v>
      </c>
      <c r="N1207" s="182">
        <f>IFERROR(_xll.qlIndexFixing(ONIndex1M,I1207,TRUE,_xll.ohTrigger(RecalcTrigger,Trigger1M)),NA())</f>
        <v>2.1189686579621281E-2</v>
      </c>
      <c r="O1207" s="44">
        <f>IFERROR(_xll.qlIndexFixing(ONIndex3M,I1207,TRUE,_xll.ohTrigger(RecalcTrigger,Trigger3M)),NA())</f>
        <v>2.1735061437455627E-2</v>
      </c>
      <c r="P1207" s="44">
        <f>IFERROR(_xll.qlIndexFixing(ONIndex6M,I1207,TRUE,_xll.ohTrigger(RecalcTrigger,Trigger6M)),NA())</f>
        <v>2.1913663629691271E-2</v>
      </c>
      <c r="Q1207" s="183">
        <f>IFERROR(_xll.qlIndexFixing(ONIndex1Y,I1207,TRUE,_xll.ohTrigger(RecalcTrigger,Trigger1Y)),NA())</f>
        <v>2.2191632002090955E-2</v>
      </c>
    </row>
    <row r="1208" spans="2:17" x14ac:dyDescent="0.2">
      <c r="B1208" s="39" t="s">
        <v>42</v>
      </c>
      <c r="D1208" s="42">
        <f>_xll.qlCalendarAdvance(Calendar,$D1207,B1208,"f",FALSE)</f>
        <v>47914</v>
      </c>
      <c r="E1208" s="177">
        <f>_xll.qlInterestRateIndexValueDate(IndexON,D1208)</f>
        <v>47914</v>
      </c>
      <c r="F1208" s="193">
        <f>IFERROR(_xll.qlIndexFixing(IndexON,D1208,TRUE,_xll.ohTrigger(RecalcTrigger,TriggerON)),NA())</f>
        <v>2.1327622665481272E-2</v>
      </c>
      <c r="H1208" s="42">
        <f>_xll.qlCalendarAdvance(Calendar,$H1207,B1208,"f",FALSE)</f>
        <v>47914</v>
      </c>
      <c r="I1208" s="177">
        <f>_xll.qlInterestRateIndexValueDate(Index1M,$H1208)</f>
        <v>47918</v>
      </c>
      <c r="J1208" s="182">
        <f>IFERROR(_xll.qlIndexFixing(Index1M,$H1208,TRUE,_xll.ohTrigger(RecalcTrigger,Trigger1M)),NA())</f>
        <v>2.1194757880705493E-2</v>
      </c>
      <c r="K1208" s="44">
        <f>IFERROR(_xll.qlIndexFixing(Index3M,H1208,TRUE,_xll.ohTrigger(RecalcTrigger,Trigger3M)),NA())</f>
        <v>2.1739320080556401E-2</v>
      </c>
      <c r="L1208" s="44">
        <f>IFERROR(_xll.qlIndexFixing(Index6M,$H1208,TRUE,_xll.ohTrigger(RecalcTrigger,Trigger6M)),NA())</f>
        <v>2.1920661185513883E-2</v>
      </c>
      <c r="M1208" s="183">
        <f>IFERROR(_xll.qlIndexFixing(Index1Y,$H1208,TRUE,_xll.ohTrigger(RecalcTrigger,Trigger1Y)),NA())</f>
        <v>2.2250463210992166E-2</v>
      </c>
      <c r="N1208" s="182">
        <f>IFERROR(_xll.qlIndexFixing(ONIndex1M,I1208,TRUE,_xll.ohTrigger(RecalcTrigger,Trigger1M)),NA())</f>
        <v>2.1184655680244191E-2</v>
      </c>
      <c r="O1208" s="44">
        <f>IFERROR(_xll.qlIndexFixing(ONIndex3M,I1208,TRUE,_xll.ohTrigger(RecalcTrigger,Trigger3M)),NA())</f>
        <v>2.1727659488322004E-2</v>
      </c>
      <c r="P1208" s="44">
        <f>IFERROR(_xll.qlIndexFixing(ONIndex6M,I1208,TRUE,_xll.ohTrigger(RecalcTrigger,Trigger6M)),NA())</f>
        <v>2.1905888922493233E-2</v>
      </c>
      <c r="Q1208" s="183">
        <f>IFERROR(_xll.qlIndexFixing(ONIndex1Y,I1208,TRUE,_xll.ohTrigger(RecalcTrigger,Trigger1Y)),NA())</f>
        <v>2.2185943461332513E-2</v>
      </c>
    </row>
    <row r="1209" spans="2:17" x14ac:dyDescent="0.2">
      <c r="B1209" s="39" t="s">
        <v>42</v>
      </c>
      <c r="D1209" s="42">
        <f>_xll.qlCalendarAdvance(Calendar,$D1208,B1209,"f",FALSE)</f>
        <v>47921</v>
      </c>
      <c r="E1209" s="177">
        <f>_xll.qlInterestRateIndexValueDate(IndexON,D1209)</f>
        <v>47921</v>
      </c>
      <c r="F1209" s="193">
        <f>IFERROR(_xll.qlIndexFixing(IndexON,D1209,TRUE,_xll.ohTrigger(RecalcTrigger,TriggerON)),NA())</f>
        <v>2.1319949878781941E-2</v>
      </c>
      <c r="H1209" s="42">
        <f>_xll.qlCalendarAdvance(Calendar,$H1208,B1209,"f",FALSE)</f>
        <v>47921</v>
      </c>
      <c r="I1209" s="177">
        <f>_xll.qlInterestRateIndexValueDate(Index1M,$H1209)</f>
        <v>47925</v>
      </c>
      <c r="J1209" s="182">
        <f>IFERROR(_xll.qlIndexFixing(Index1M,$H1209,TRUE,_xll.ohTrigger(RecalcTrigger,Trigger1M)),NA())</f>
        <v>2.118853290244942E-2</v>
      </c>
      <c r="K1209" s="44">
        <f>IFERROR(_xll.qlIndexFixing(Index3M,H1209,TRUE,_xll.ohTrigger(RecalcTrigger,Trigger3M)),NA())</f>
        <v>2.1731425597525632E-2</v>
      </c>
      <c r="L1209" s="44">
        <f>IFERROR(_xll.qlIndexFixing(Index6M,$H1209,TRUE,_xll.ohTrigger(RecalcTrigger,Trigger6M)),NA())</f>
        <v>2.1911966553677206E-2</v>
      </c>
      <c r="M1209" s="183">
        <f>IFERROR(_xll.qlIndexFixing(Index1Y,$H1209,TRUE,_xll.ohTrigger(RecalcTrigger,Trigger1Y)),NA())</f>
        <v>2.2242504512017779E-2</v>
      </c>
      <c r="N1209" s="182">
        <f>IFERROR(_xll.qlIndexFixing(ONIndex1M,I1209,TRUE,_xll.ohTrigger(RecalcTrigger,Trigger1M)),NA())</f>
        <v>2.1179556194450555E-2</v>
      </c>
      <c r="O1209" s="44">
        <f>IFERROR(_xll.qlIndexFixing(ONIndex3M,I1209,TRUE,_xll.ohTrigger(RecalcTrigger,Trigger3M)),NA())</f>
        <v>2.1720194273555649E-2</v>
      </c>
      <c r="P1209" s="44">
        <f>IFERROR(_xll.qlIndexFixing(ONIndex6M,I1209,TRUE,_xll.ohTrigger(RecalcTrigger,Trigger6M)),NA())</f>
        <v>2.1898052543587454E-2</v>
      </c>
      <c r="Q1209" s="183">
        <f>IFERROR(_xll.qlIndexFixing(ONIndex1Y,I1209,TRUE,_xll.ohTrigger(RecalcTrigger,Trigger1Y)),NA())</f>
        <v>2.218017551249396E-2</v>
      </c>
    </row>
    <row r="1210" spans="2:17" x14ac:dyDescent="0.2">
      <c r="B1210" s="39" t="s">
        <v>42</v>
      </c>
      <c r="D1210" s="42">
        <f>_xll.qlCalendarAdvance(Calendar,$D1209,B1210,"f",FALSE)</f>
        <v>47928</v>
      </c>
      <c r="E1210" s="177">
        <f>_xll.qlInterestRateIndexValueDate(IndexON,D1210)</f>
        <v>47928</v>
      </c>
      <c r="F1210" s="193">
        <f>IFERROR(_xll.qlIndexFixing(IndexON,D1210,TRUE,_xll.ohTrigger(RecalcTrigger,TriggerON)),NA())</f>
        <v>2.1312212581818812E-2</v>
      </c>
      <c r="H1210" s="42">
        <f>_xll.qlCalendarAdvance(Calendar,$H1209,B1210,"f",FALSE)</f>
        <v>47928</v>
      </c>
      <c r="I1210" s="177">
        <f>_xll.qlInterestRateIndexValueDate(Index1M,$H1210)</f>
        <v>47932</v>
      </c>
      <c r="J1210" s="182">
        <f>IFERROR(_xll.qlIndexFixing(Index1M,$H1210,TRUE,_xll.ohTrigger(RecalcTrigger,Trigger1M)),NA())</f>
        <v>2.1183229295765275E-2</v>
      </c>
      <c r="K1210" s="44">
        <f>IFERROR(_xll.qlIndexFixing(Index3M,H1210,TRUE,_xll.ohTrigger(RecalcTrigger,Trigger3M)),NA())</f>
        <v>2.1723469236275793E-2</v>
      </c>
      <c r="L1210" s="44">
        <f>IFERROR(_xll.qlIndexFixing(Index6M,$H1210,TRUE,_xll.ohTrigger(RecalcTrigger,Trigger6M)),NA())</f>
        <v>2.1903212708353808E-2</v>
      </c>
      <c r="M1210" s="183">
        <f>IFERROR(_xll.qlIndexFixing(Index1Y,$H1210,TRUE,_xll.ohTrigger(RecalcTrigger,Trigger1Y)),NA())</f>
        <v>2.2234466609493877E-2</v>
      </c>
      <c r="N1210" s="182">
        <f>IFERROR(_xll.qlIndexFixing(ONIndex1M,I1210,TRUE,_xll.ohTrigger(RecalcTrigger,Trigger1M)),NA())</f>
        <v>2.1174388310010173E-2</v>
      </c>
      <c r="O1210" s="44">
        <f>IFERROR(_xll.qlIndexFixing(ONIndex3M,I1210,TRUE,_xll.ohTrigger(RecalcTrigger,Trigger3M)),NA())</f>
        <v>2.1712666030246908E-2</v>
      </c>
      <c r="P1210" s="44">
        <f>IFERROR(_xll.qlIndexFixing(ONIndex6M,I1210,TRUE,_xll.ohTrigger(RecalcTrigger,Trigger6M)),NA())</f>
        <v>2.1890154715595855E-2</v>
      </c>
      <c r="Q1210" s="183">
        <f>IFERROR(_xll.qlIndexFixing(ONIndex1Y,I1210,TRUE,_xll.ohTrigger(RecalcTrigger,Trigger1Y)),NA())</f>
        <v>2.2174328226158835E-2</v>
      </c>
    </row>
    <row r="1211" spans="2:17" x14ac:dyDescent="0.2">
      <c r="B1211" s="39" t="s">
        <v>42</v>
      </c>
      <c r="D1211" s="42">
        <f>_xll.qlCalendarAdvance(Calendar,$D1210,B1211,"f",FALSE)</f>
        <v>47935</v>
      </c>
      <c r="E1211" s="177">
        <f>_xll.qlInterestRateIndexValueDate(IndexON,D1211)</f>
        <v>47935</v>
      </c>
      <c r="F1211" s="193">
        <f>IFERROR(_xll.qlIndexFixing(IndexON,D1211,TRUE,_xll.ohTrigger(RecalcTrigger,TriggerON)),NA())</f>
        <v>2.1304411037261772E-2</v>
      </c>
      <c r="H1211" s="42">
        <f>_xll.qlCalendarAdvance(Calendar,$H1210,B1211,"f",FALSE)</f>
        <v>47935</v>
      </c>
      <c r="I1211" s="177">
        <f>_xll.qlInterestRateIndexValueDate(Index1M,$H1211)</f>
        <v>47939</v>
      </c>
      <c r="J1211" s="182">
        <f>IFERROR(_xll.qlIndexFixing(Index1M,$H1211,TRUE,_xll.ohTrigger(RecalcTrigger,Trigger1M)),NA())</f>
        <v>2.1177857708793917E-2</v>
      </c>
      <c r="K1211" s="44">
        <f>IFERROR(_xll.qlIndexFixing(Index3M,H1211,TRUE,_xll.ohTrigger(RecalcTrigger,Trigger3M)),NA())</f>
        <v>2.1715381789403805E-2</v>
      </c>
      <c r="L1211" s="44">
        <f>IFERROR(_xll.qlIndexFixing(Index6M,$H1211,TRUE,_xll.ohTrigger(RecalcTrigger,Trigger6M)),NA())</f>
        <v>2.189438632977754E-2</v>
      </c>
      <c r="M1211" s="183">
        <f>IFERROR(_xll.qlIndexFixing(Index1Y,$H1211,TRUE,_xll.ohTrigger(RecalcTrigger,Trigger1Y)),NA())</f>
        <v>2.2226349577433614E-2</v>
      </c>
      <c r="N1211" s="182">
        <f>IFERROR(_xll.qlIndexFixing(ONIndex1M,I1211,TRUE,_xll.ohTrigger(RecalcTrigger,Trigger1M)),NA())</f>
        <v>2.1169152214373099E-2</v>
      </c>
      <c r="O1211" s="44">
        <f>IFERROR(_xll.qlIndexFixing(ONIndex3M,I1211,TRUE,_xll.ohTrigger(RecalcTrigger,Trigger3M)),NA())</f>
        <v>2.1705074995406193E-2</v>
      </c>
      <c r="P1211" s="44">
        <f>IFERROR(_xll.qlIndexFixing(ONIndex6M,I1211,TRUE,_xll.ohTrigger(RecalcTrigger,Trigger6M)),NA())</f>
        <v>2.1882195661619974E-2</v>
      </c>
      <c r="Q1211" s="183">
        <f>IFERROR(_xll.qlIndexFixing(ONIndex1Y,I1211,TRUE,_xll.ohTrigger(RecalcTrigger,Trigger1Y)),NA())</f>
        <v>2.216840167283074E-2</v>
      </c>
    </row>
    <row r="1212" spans="2:17" x14ac:dyDescent="0.2">
      <c r="B1212" s="39" t="s">
        <v>42</v>
      </c>
      <c r="D1212" s="42">
        <f>_xll.qlCalendarAdvance(Calendar,$D1211,B1212,"f",FALSE)</f>
        <v>47942</v>
      </c>
      <c r="E1212" s="177">
        <f>_xll.qlInterestRateIndexValueDate(IndexON,D1212)</f>
        <v>47942</v>
      </c>
      <c r="F1212" s="193">
        <f>IFERROR(_xll.qlIndexFixing(IndexON,D1212,TRUE,_xll.ohTrigger(RecalcTrigger,TriggerON)),NA())</f>
        <v>2.1296545507833997E-2</v>
      </c>
      <c r="H1212" s="42">
        <f>_xll.qlCalendarAdvance(Calendar,$H1211,B1212,"f",FALSE)</f>
        <v>47942</v>
      </c>
      <c r="I1212" s="177">
        <f>_xll.qlInterestRateIndexValueDate(Index1M,$H1212)</f>
        <v>47946</v>
      </c>
      <c r="J1212" s="182">
        <f>IFERROR(_xll.qlIndexFixing(Index1M,$H1212,TRUE,_xll.ohTrigger(RecalcTrigger,Trigger1M)),NA())</f>
        <v>2.1172190376361755E-2</v>
      </c>
      <c r="K1212" s="44">
        <f>IFERROR(_xll.qlIndexFixing(Index3M,H1212,TRUE,_xll.ohTrigger(RecalcTrigger,Trigger3M)),NA())</f>
        <v>2.1707307214104431E-2</v>
      </c>
      <c r="L1212" s="44">
        <f>IFERROR(_xll.qlIndexFixing(Index6M,$H1212,TRUE,_xll.ohTrigger(RecalcTrigger,Trigger6M)),NA())</f>
        <v>2.1885519391463021E-2</v>
      </c>
      <c r="M1212" s="183">
        <f>IFERROR(_xll.qlIndexFixing(Index1Y,$H1212,TRUE,_xll.ohTrigger(RecalcTrigger,Trigger1Y)),NA())</f>
        <v>2.2218153489866943E-2</v>
      </c>
      <c r="N1212" s="182">
        <f>IFERROR(_xll.qlIndexFixing(ONIndex1M,I1212,TRUE,_xll.ohTrigger(RecalcTrigger,Trigger1M)),NA())</f>
        <v>2.1164806948210213E-2</v>
      </c>
      <c r="O1212" s="44">
        <f>IFERROR(_xll.qlIndexFixing(ONIndex3M,I1212,TRUE,_xll.ohTrigger(RecalcTrigger,Trigger3M)),NA())</f>
        <v>2.1697837000450804E-2</v>
      </c>
      <c r="P1212" s="44">
        <f>IFERROR(_xll.qlIndexFixing(ONIndex6M,I1212,TRUE,_xll.ohTrigger(RecalcTrigger,Trigger6M)),NA())</f>
        <v>2.1874529568355783E-2</v>
      </c>
      <c r="Q1212" s="183">
        <f>IFERROR(_xll.qlIndexFixing(ONIndex1Y,I1212,TRUE,_xll.ohTrigger(RecalcTrigger,Trigger1Y)),NA())</f>
        <v>2.2163392317292363E-2</v>
      </c>
    </row>
    <row r="1213" spans="2:17" x14ac:dyDescent="0.2">
      <c r="B1213" s="39" t="s">
        <v>42</v>
      </c>
      <c r="D1213" s="42">
        <f>_xll.qlCalendarAdvance(Calendar,$D1212,B1213,"f",FALSE)</f>
        <v>47953</v>
      </c>
      <c r="E1213" s="177">
        <f>_xll.qlInterestRateIndexValueDate(IndexON,D1213)</f>
        <v>47953</v>
      </c>
      <c r="F1213" s="193">
        <f>IFERROR(_xll.qlIndexFixing(IndexON,D1213,TRUE,_xll.ohTrigger(RecalcTrigger,TriggerON)),NA())</f>
        <v>2.1283940619714059E-2</v>
      </c>
      <c r="H1213" s="42">
        <f>_xll.qlCalendarAdvance(Calendar,$H1212,B1213,"f",FALSE)</f>
        <v>47953</v>
      </c>
      <c r="I1213" s="177">
        <f>_xll.qlInterestRateIndexValueDate(Index1M,$H1213)</f>
        <v>47955</v>
      </c>
      <c r="J1213" s="182">
        <f>IFERROR(_xll.qlIndexFixing(Index1M,$H1213,TRUE,_xll.ohTrigger(RecalcTrigger,Trigger1M)),NA())</f>
        <v>2.1165546402968638E-2</v>
      </c>
      <c r="K1213" s="44">
        <f>IFERROR(_xll.qlIndexFixing(Index3M,H1213,TRUE,_xll.ohTrigger(RecalcTrigger,Trigger3M)),NA())</f>
        <v>2.1696835759716E-2</v>
      </c>
      <c r="L1213" s="44">
        <f>IFERROR(_xll.qlIndexFixing(Index6M,$H1213,TRUE,_xll.ohTrigger(RecalcTrigger,Trigger6M)),NA())</f>
        <v>2.1874033044364638E-2</v>
      </c>
      <c r="M1213" s="183">
        <f>IFERROR(_xll.qlIndexFixing(Index1Y,$H1213,TRUE,_xll.ohTrigger(RecalcTrigger,Trigger1Y)),NA())</f>
        <v>2.2207568884150639E-2</v>
      </c>
      <c r="N1213" s="182">
        <f>IFERROR(_xll.qlIndexFixing(ONIndex1M,I1213,TRUE,_xll.ohTrigger(RecalcTrigger,Trigger1M)),NA())</f>
        <v>2.1155376066070986E-2</v>
      </c>
      <c r="O1213" s="44">
        <f>IFERROR(_xll.qlIndexFixing(ONIndex3M,I1213,TRUE,_xll.ohTrigger(RecalcTrigger,Trigger3M)),NA())</f>
        <v>2.1685268520945655E-2</v>
      </c>
      <c r="P1213" s="44">
        <f>IFERROR(_xll.qlIndexFixing(ONIndex6M,I1213,TRUE,_xll.ohTrigger(RecalcTrigger,Trigger6M)),NA())</f>
        <v>2.1861449942477407E-2</v>
      </c>
      <c r="Q1213" s="183">
        <f>IFERROR(_xll.qlIndexFixing(ONIndex1Y,I1213,TRUE,_xll.ohTrigger(RecalcTrigger,Trigger1Y)),NA())</f>
        <v>2.2152798476655633E-2</v>
      </c>
    </row>
    <row r="1214" spans="2:17" x14ac:dyDescent="0.2">
      <c r="B1214" s="39" t="s">
        <v>42</v>
      </c>
      <c r="D1214" s="42">
        <f>_xll.qlCalendarAdvance(Calendar,$D1213,B1214,"f",FALSE)</f>
        <v>47960</v>
      </c>
      <c r="E1214" s="177">
        <f>_xll.qlInterestRateIndexValueDate(IndexON,D1214)</f>
        <v>47960</v>
      </c>
      <c r="F1214" s="193">
        <f>IFERROR(_xll.qlIndexFixing(IndexON,D1214,TRUE,_xll.ohTrigger(RecalcTrigger,TriggerON)),NA())</f>
        <v>2.1275921738475034E-2</v>
      </c>
      <c r="H1214" s="42">
        <f>_xll.qlCalendarAdvance(Calendar,$H1213,B1214,"f",FALSE)</f>
        <v>47960</v>
      </c>
      <c r="I1214" s="177">
        <f>_xll.qlInterestRateIndexValueDate(Index1M,$H1214)</f>
        <v>47962</v>
      </c>
      <c r="J1214" s="182">
        <f>IFERROR(_xll.qlIndexFixing(Index1M,$H1214,TRUE,_xll.ohTrigger(RecalcTrigger,Trigger1M)),NA())</f>
        <v>2.1159947652587829E-2</v>
      </c>
      <c r="K1214" s="44">
        <f>IFERROR(_xll.qlIndexFixing(Index3M,H1214,TRUE,_xll.ohTrigger(RecalcTrigger,Trigger3M)),NA())</f>
        <v>2.1688621704671066E-2</v>
      </c>
      <c r="L1214" s="44">
        <f>IFERROR(_xll.qlIndexFixing(Index6M,$H1214,TRUE,_xll.ohTrigger(RecalcTrigger,Trigger6M)),NA())</f>
        <v>2.1865032614701435E-2</v>
      </c>
      <c r="M1214" s="183">
        <f>IFERROR(_xll.qlIndexFixing(Index1Y,$H1214,TRUE,_xll.ohTrigger(RecalcTrigger,Trigger1Y)),NA())</f>
        <v>2.2199180180651843E-2</v>
      </c>
      <c r="N1214" s="182">
        <f>IFERROR(_xll.qlIndexFixing(ONIndex1M,I1214,TRUE,_xll.ohTrigger(RecalcTrigger,Trigger1M)),NA())</f>
        <v>2.1149897890158087E-2</v>
      </c>
      <c r="O1214" s="44">
        <f>IFERROR(_xll.qlIndexFixing(ONIndex3M,I1214,TRUE,_xll.ohTrigger(RecalcTrigger,Trigger3M)),NA())</f>
        <v>2.1677455165063364E-2</v>
      </c>
      <c r="P1214" s="44">
        <f>IFERROR(_xll.qlIndexFixing(ONIndex6M,I1214,TRUE,_xll.ohTrigger(RecalcTrigger,Trigger6M)),NA())</f>
        <v>2.1853274043639459E-2</v>
      </c>
      <c r="Q1214" s="183">
        <f>IFERROR(_xll.qlIndexFixing(ONIndex1Y,I1214,TRUE,_xll.ohTrigger(RecalcTrigger,Trigger1Y)),NA())</f>
        <v>2.2146589402600725E-2</v>
      </c>
    </row>
    <row r="1215" spans="2:17" x14ac:dyDescent="0.2">
      <c r="B1215" s="39" t="s">
        <v>42</v>
      </c>
      <c r="D1215" s="42">
        <f>_xll.qlCalendarAdvance(Calendar,$D1214,B1215,"f",FALSE)</f>
        <v>47967</v>
      </c>
      <c r="E1215" s="177">
        <f>_xll.qlInterestRateIndexValueDate(IndexON,D1215)</f>
        <v>47967</v>
      </c>
      <c r="F1215" s="193">
        <f>IFERROR(_xll.qlIndexFixing(IndexON,D1215,TRUE,_xll.ohTrigger(RecalcTrigger,TriggerON)),NA())</f>
        <v>2.1267839780332309E-2</v>
      </c>
      <c r="H1215" s="42">
        <f>_xll.qlCalendarAdvance(Calendar,$H1214,B1215,"f",FALSE)</f>
        <v>47967</v>
      </c>
      <c r="I1215" s="177">
        <f>_xll.qlInterestRateIndexValueDate(Index1M,$H1215)</f>
        <v>47970</v>
      </c>
      <c r="J1215" s="182">
        <f>IFERROR(_xll.qlIndexFixing(Index1M,$H1215,TRUE,_xll.ohTrigger(RecalcTrigger,Trigger1M)),NA())</f>
        <v>2.1153256943485192E-2</v>
      </c>
      <c r="K1215" s="44">
        <f>IFERROR(_xll.qlIndexFixing(Index3M,H1215,TRUE,_xll.ohTrigger(RecalcTrigger,Trigger3M)),NA())</f>
        <v>2.1679303155837385E-2</v>
      </c>
      <c r="L1215" s="44">
        <f>IFERROR(_xll.qlIndexFixing(Index6M,$H1215,TRUE,_xll.ohTrigger(RecalcTrigger,Trigger6M)),NA())</f>
        <v>2.1854660979714207E-2</v>
      </c>
      <c r="M1215" s="183">
        <f>IFERROR(_xll.qlIndexFixing(Index1Y,$H1215,TRUE,_xll.ohTrigger(RecalcTrigger,Trigger1Y)),NA())</f>
        <v>2.2189475316497249E-2</v>
      </c>
      <c r="N1215" s="182">
        <f>IFERROR(_xll.qlIndexFixing(ONIndex1M,I1215,TRUE,_xll.ohTrigger(RecalcTrigger,Trigger1M)),NA())</f>
        <v>2.1143554654621255E-2</v>
      </c>
      <c r="O1215" s="44">
        <f>IFERROR(_xll.qlIndexFixing(ONIndex3M,I1215,TRUE,_xll.ohTrigger(RecalcTrigger,Trigger3M)),NA())</f>
        <v>2.1668450068075273E-2</v>
      </c>
      <c r="P1215" s="44">
        <f>IFERROR(_xll.qlIndexFixing(ONIndex6M,I1215,TRUE,_xll.ohTrigger(RecalcTrigger,Trigger6M)),NA())</f>
        <v>2.1843856449335064E-2</v>
      </c>
      <c r="Q1215" s="183">
        <f>IFERROR(_xll.qlIndexFixing(ONIndex1Y,I1215,TRUE,_xll.ohTrigger(RecalcTrigger,Trigger1Y)),NA())</f>
        <v>2.2139396655402876E-2</v>
      </c>
    </row>
    <row r="1216" spans="2:17" x14ac:dyDescent="0.2">
      <c r="B1216" s="39" t="s">
        <v>42</v>
      </c>
      <c r="D1216" s="42">
        <f>_xll.qlCalendarAdvance(Calendar,$D1215,B1216,"f",FALSE)</f>
        <v>47974</v>
      </c>
      <c r="E1216" s="177">
        <f>_xll.qlInterestRateIndexValueDate(IndexON,D1216)</f>
        <v>47974</v>
      </c>
      <c r="F1216" s="193">
        <f>IFERROR(_xll.qlIndexFixing(IndexON,D1216,TRUE,_xll.ohTrigger(RecalcTrigger,TriggerON)),NA())</f>
        <v>2.1259695007875834E-2</v>
      </c>
      <c r="H1216" s="42">
        <f>_xll.qlCalendarAdvance(Calendar,$H1215,B1216,"f",FALSE)</f>
        <v>47974</v>
      </c>
      <c r="I1216" s="177">
        <f>_xll.qlInterestRateIndexValueDate(Index1M,$H1216)</f>
        <v>47976</v>
      </c>
      <c r="J1216" s="182">
        <f>IFERROR(_xll.qlIndexFixing(Index1M,$H1216,TRUE,_xll.ohTrigger(RecalcTrigger,Trigger1M)),NA())</f>
        <v>2.1148548844590331E-2</v>
      </c>
      <c r="K1216" s="44">
        <f>IFERROR(_xll.qlIndexFixing(Index3M,H1216,TRUE,_xll.ohTrigger(RecalcTrigger,Trigger3M)),NA())</f>
        <v>2.1672056030890577E-2</v>
      </c>
      <c r="L1216" s="44">
        <f>IFERROR(_xll.qlIndexFixing(Index6M,$H1216,TRUE,_xll.ohTrigger(RecalcTrigger,Trigger6M)),NA())</f>
        <v>2.1846823832038488E-2</v>
      </c>
      <c r="M1216" s="183">
        <f>IFERROR(_xll.qlIndexFixing(Index1Y,$H1216,TRUE,_xll.ohTrigger(RecalcTrigger,Trigger1Y)),NA())</f>
        <v>2.2182166415423869E-2</v>
      </c>
      <c r="N1216" s="182">
        <f>IFERROR(_xll.qlIndexFixing(ONIndex1M,I1216,TRUE,_xll.ohTrigger(RecalcTrigger,Trigger1M)),NA())</f>
        <v>2.1138739664534612E-2</v>
      </c>
      <c r="O1216" s="44">
        <f>IFERROR(_xll.qlIndexFixing(ONIndex3M,I1216,TRUE,_xll.ohTrigger(RecalcTrigger,Trigger3M)),NA())</f>
        <v>2.1661643565433764E-2</v>
      </c>
      <c r="P1216" s="44">
        <f>IFERROR(_xll.qlIndexFixing(ONIndex6M,I1216,TRUE,_xll.ohTrigger(RecalcTrigger,Trigger6M)),NA())</f>
        <v>2.1836741847707231E-2</v>
      </c>
      <c r="Q1216" s="183">
        <f>IFERROR(_xll.qlIndexFixing(ONIndex1Y,I1216,TRUE,_xll.ohTrigger(RecalcTrigger,Trigger1Y)),NA())</f>
        <v>2.213393449148171E-2</v>
      </c>
    </row>
    <row r="1217" spans="2:17" x14ac:dyDescent="0.2">
      <c r="B1217" s="39" t="s">
        <v>42</v>
      </c>
      <c r="D1217" s="42">
        <f>_xll.qlCalendarAdvance(Calendar,$D1216,B1217,"f",FALSE)</f>
        <v>47981</v>
      </c>
      <c r="E1217" s="177">
        <f>_xll.qlInterestRateIndexValueDate(IndexON,D1217)</f>
        <v>47981</v>
      </c>
      <c r="F1217" s="193">
        <f>IFERROR(_xll.qlIndexFixing(IndexON,D1217,TRUE,_xll.ohTrigger(RecalcTrigger,TriggerON)),NA())</f>
        <v>2.1251487683775494E-2</v>
      </c>
      <c r="H1217" s="42">
        <f>_xll.qlCalendarAdvance(Calendar,$H1216,B1217,"f",FALSE)</f>
        <v>47981</v>
      </c>
      <c r="I1217" s="177">
        <f>_xll.qlInterestRateIndexValueDate(Index1M,$H1217)</f>
        <v>47983</v>
      </c>
      <c r="J1217" s="182">
        <f>IFERROR(_xll.qlIndexFixing(Index1M,$H1217,TRUE,_xll.ohTrigger(RecalcTrigger,Trigger1M)),NA())</f>
        <v>2.114274916296538E-2</v>
      </c>
      <c r="K1217" s="44">
        <f>IFERROR(_xll.qlIndexFixing(Index3M,H1217,TRUE,_xll.ohTrigger(RecalcTrigger,Trigger3M)),NA())</f>
        <v>2.1663656046168867E-2</v>
      </c>
      <c r="L1217" s="44">
        <f>IFERROR(_xll.qlIndexFixing(Index6M,$H1217,TRUE,_xll.ohTrigger(RecalcTrigger,Trigger6M)),NA())</f>
        <v>2.1837636228703158E-2</v>
      </c>
      <c r="M1217" s="183">
        <f>IFERROR(_xll.qlIndexFixing(Index1Y,$H1217,TRUE,_xll.ohTrigger(RecalcTrigger,Trigger1Y)),NA())</f>
        <v>2.2173541501953924E-2</v>
      </c>
      <c r="N1217" s="182">
        <f>IFERROR(_xll.qlIndexFixing(ONIndex1M,I1217,TRUE,_xll.ohTrigger(RecalcTrigger,Trigger1M)),NA())</f>
        <v>2.1133059989963954E-2</v>
      </c>
      <c r="O1217" s="44">
        <f>IFERROR(_xll.qlIndexFixing(ONIndex3M,I1217,TRUE,_xll.ohTrigger(RecalcTrigger,Trigger3M)),NA())</f>
        <v>2.1653645795787213E-2</v>
      </c>
      <c r="P1217" s="44">
        <f>IFERROR(_xll.qlIndexFixing(ONIndex6M,I1217,TRUE,_xll.ohTrigger(RecalcTrigger,Trigger6M)),NA())</f>
        <v>2.1828385996336408E-2</v>
      </c>
      <c r="Q1217" s="183">
        <f>IFERROR(_xll.qlIndexFixing(ONIndex1Y,I1217,TRUE,_xll.ohTrigger(RecalcTrigger,Trigger1Y)),NA())</f>
        <v>2.212748879542481E-2</v>
      </c>
    </row>
    <row r="1218" spans="2:17" x14ac:dyDescent="0.2">
      <c r="B1218" s="39" t="s">
        <v>42</v>
      </c>
      <c r="D1218" s="42">
        <f>_xll.qlCalendarAdvance(Calendar,$D1217,B1218,"f",FALSE)</f>
        <v>47988</v>
      </c>
      <c r="E1218" s="177">
        <f>_xll.qlInterestRateIndexValueDate(IndexON,D1218)</f>
        <v>47988</v>
      </c>
      <c r="F1218" s="193">
        <f>IFERROR(_xll.qlIndexFixing(IndexON,D1218,TRUE,_xll.ohTrigger(RecalcTrigger,TriggerON)),NA())</f>
        <v>2.1243218070701175E-2</v>
      </c>
      <c r="H1218" s="42">
        <f>_xll.qlCalendarAdvance(Calendar,$H1217,B1218,"f",FALSE)</f>
        <v>47988</v>
      </c>
      <c r="I1218" s="177">
        <f>_xll.qlInterestRateIndexValueDate(Index1M,$H1218)</f>
        <v>47990</v>
      </c>
      <c r="J1218" s="182">
        <f>IFERROR(_xll.qlIndexFixing(Index1M,$H1218,TRUE,_xll.ohTrigger(RecalcTrigger,Trigger1M)),NA())</f>
        <v>2.1136882880258279E-2</v>
      </c>
      <c r="K1218" s="44">
        <f>IFERROR(_xll.qlIndexFixing(Index3M,H1218,TRUE,_xll.ohTrigger(RecalcTrigger,Trigger3M)),NA())</f>
        <v>2.1655196160682809E-2</v>
      </c>
      <c r="L1218" s="44">
        <f>IFERROR(_xll.qlIndexFixing(Index6M,$H1218,TRUE,_xll.ohTrigger(RecalcTrigger,Trigger6M)),NA())</f>
        <v>2.1828391311653195E-2</v>
      </c>
      <c r="M1218" s="183">
        <f>IFERROR(_xll.qlIndexFixing(Index1Y,$H1218,TRUE,_xll.ohTrigger(RecalcTrigger,Trigger1Y)),NA())</f>
        <v>2.2164838000112951E-2</v>
      </c>
      <c r="N1218" s="182">
        <f>IFERROR(_xll.qlIndexFixing(ONIndex1M,I1218,TRUE,_xll.ohTrigger(RecalcTrigger,Trigger1M)),NA())</f>
        <v>2.1127313524260671E-2</v>
      </c>
      <c r="O1218" s="44">
        <f>IFERROR(_xll.qlIndexFixing(ONIndex3M,I1218,TRUE,_xll.ohTrigger(RecalcTrigger,Trigger3M)),NA())</f>
        <v>2.1645587028853441E-2</v>
      </c>
      <c r="P1218" s="44">
        <f>IFERROR(_xll.qlIndexFixing(ONIndex6M,I1218,TRUE,_xll.ohTrigger(RecalcTrigger,Trigger6M)),NA())</f>
        <v>2.1819970606511419E-2</v>
      </c>
      <c r="Q1218" s="183">
        <f>IFERROR(_xll.qlIndexFixing(ONIndex1Y,I1218,TRUE,_xll.ohTrigger(RecalcTrigger,Trigger1Y)),NA())</f>
        <v>2.212096436626787E-2</v>
      </c>
    </row>
    <row r="1219" spans="2:17" x14ac:dyDescent="0.2">
      <c r="B1219" s="39" t="s">
        <v>42</v>
      </c>
      <c r="D1219" s="42">
        <f>_xll.qlCalendarAdvance(Calendar,$D1218,B1219,"f",FALSE)</f>
        <v>47995</v>
      </c>
      <c r="E1219" s="177">
        <f>_xll.qlInterestRateIndexValueDate(IndexON,D1219)</f>
        <v>47995</v>
      </c>
      <c r="F1219" s="193">
        <f>IFERROR(_xll.qlIndexFixing(IndexON,D1219,TRUE,_xll.ohTrigger(RecalcTrigger,TriggerON)),NA())</f>
        <v>2.1234886431482636E-2</v>
      </c>
      <c r="H1219" s="42">
        <f>_xll.qlCalendarAdvance(Calendar,$H1218,B1219,"f",FALSE)</f>
        <v>47995</v>
      </c>
      <c r="I1219" s="177">
        <f>_xll.qlInterestRateIndexValueDate(Index1M,$H1219)</f>
        <v>47997</v>
      </c>
      <c r="J1219" s="182">
        <f>IFERROR(_xll.qlIndexFixing(Index1M,$H1219,TRUE,_xll.ohTrigger(RecalcTrigger,Trigger1M)),NA())</f>
        <v>2.1130950184463648E-2</v>
      </c>
      <c r="K1219" s="44">
        <f>IFERROR(_xll.qlIndexFixing(Index3M,H1219,TRUE,_xll.ohTrigger(RecalcTrigger,Trigger3M)),NA())</f>
        <v>2.1646676613094537E-2</v>
      </c>
      <c r="L1219" s="44">
        <f>IFERROR(_xll.qlIndexFixing(Index6M,$H1219,TRUE,_xll.ohTrigger(RecalcTrigger,Trigger6M)),NA())</f>
        <v>2.1819164525159807E-2</v>
      </c>
      <c r="M1219" s="183">
        <f>IFERROR(_xll.qlIndexFixing(Index1Y,$H1219,TRUE,_xll.ohTrigger(RecalcTrigger,Trigger1Y)),NA())</f>
        <v>2.2156055984070968E-2</v>
      </c>
      <c r="N1219" s="182">
        <f>IFERROR(_xll.qlIndexFixing(ONIndex1M,I1219,TRUE,_xll.ohTrigger(RecalcTrigger,Trigger1M)),NA())</f>
        <v>2.1121500455034692E-2</v>
      </c>
      <c r="O1219" s="44">
        <f>IFERROR(_xll.qlIndexFixing(ONIndex3M,I1219,TRUE,_xll.ohTrigger(RecalcTrigger,Trigger3M)),NA())</f>
        <v>2.163746750164286E-2</v>
      </c>
      <c r="P1219" s="44">
        <f>IFERROR(_xll.qlIndexFixing(ONIndex6M,I1219,TRUE,_xll.ohTrigger(RecalcTrigger,Trigger6M)),NA())</f>
        <v>2.1811495901253863E-2</v>
      </c>
      <c r="Q1219" s="183">
        <f>IFERROR(_xll.qlIndexFixing(ONIndex1Y,I1219,TRUE,_xll.ohTrigger(RecalcTrigger,Trigger1Y)),NA())</f>
        <v>2.2114361274754302E-2</v>
      </c>
    </row>
    <row r="1220" spans="2:17" x14ac:dyDescent="0.2">
      <c r="B1220" s="39" t="s">
        <v>42</v>
      </c>
      <c r="D1220" s="42">
        <f>_xll.qlCalendarAdvance(Calendar,$D1219,B1220,"f",FALSE)</f>
        <v>48002</v>
      </c>
      <c r="E1220" s="177">
        <f>_xll.qlInterestRateIndexValueDate(IndexON,D1220)</f>
        <v>48002</v>
      </c>
      <c r="F1220" s="193">
        <f>IFERROR(_xll.qlIndexFixing(IndexON,D1220,TRUE,_xll.ohTrigger(RecalcTrigger,TriggerON)),NA())</f>
        <v>2.1226493028549953E-2</v>
      </c>
      <c r="H1220" s="42">
        <f>_xll.qlCalendarAdvance(Calendar,$H1219,B1220,"f",FALSE)</f>
        <v>48002</v>
      </c>
      <c r="I1220" s="177">
        <f>_xll.qlInterestRateIndexValueDate(Index1M,$H1220)</f>
        <v>48004</v>
      </c>
      <c r="J1220" s="182">
        <f>IFERROR(_xll.qlIndexFixing(Index1M,$H1220,TRUE,_xll.ohTrigger(RecalcTrigger,Trigger1M)),NA())</f>
        <v>2.1124951263583602E-2</v>
      </c>
      <c r="K1220" s="44">
        <f>IFERROR(_xll.qlIndexFixing(Index3M,H1220,TRUE,_xll.ohTrigger(RecalcTrigger,Trigger3M)),NA())</f>
        <v>2.1638097642068789E-2</v>
      </c>
      <c r="L1220" s="44">
        <f>IFERROR(_xll.qlIndexFixing(Index6M,$H1220,TRUE,_xll.ohTrigger(RecalcTrigger,Trigger6M)),NA())</f>
        <v>2.1809819302035498E-2</v>
      </c>
      <c r="M1220" s="183">
        <f>IFERROR(_xll.qlIndexFixing(Index1Y,$H1220,TRUE,_xll.ohTrigger(RecalcTrigger,Trigger1Y)),NA())</f>
        <v>2.2147195528014064E-2</v>
      </c>
      <c r="N1220" s="182">
        <f>IFERROR(_xll.qlIndexFixing(ONIndex1M,I1220,TRUE,_xll.ohTrigger(RecalcTrigger,Trigger1M)),NA())</f>
        <v>2.1115620969816007E-2</v>
      </c>
      <c r="O1220" s="44">
        <f>IFERROR(_xll.qlIndexFixing(ONIndex3M,I1220,TRUE,_xll.ohTrigger(RecalcTrigger,Trigger3M)),NA())</f>
        <v>2.1629287451085943E-2</v>
      </c>
      <c r="P1220" s="44">
        <f>IFERROR(_xll.qlIndexFixing(ONIndex6M,I1220,TRUE,_xll.ohTrigger(RecalcTrigger,Trigger6M)),NA())</f>
        <v>2.1802962103425472E-2</v>
      </c>
      <c r="Q1220" s="183">
        <f>IFERROR(_xll.qlIndexFixing(ONIndex1Y,I1220,TRUE,_xll.ohTrigger(RecalcTrigger,Trigger1Y)),NA())</f>
        <v>2.2107679591307772E-2</v>
      </c>
    </row>
    <row r="1221" spans="2:17" x14ac:dyDescent="0.2">
      <c r="B1221" s="39" t="s">
        <v>42</v>
      </c>
      <c r="D1221" s="42">
        <f>_xll.qlCalendarAdvance(Calendar,$D1220,B1221,"f",FALSE)</f>
        <v>48009</v>
      </c>
      <c r="E1221" s="177">
        <f>_xll.qlInterestRateIndexValueDate(IndexON,D1221)</f>
        <v>48009</v>
      </c>
      <c r="F1221" s="193">
        <f>IFERROR(_xll.qlIndexFixing(IndexON,D1221,TRUE,_xll.ohTrigger(RecalcTrigger,TriggerON)),NA())</f>
        <v>2.1218038124892757E-2</v>
      </c>
      <c r="H1221" s="42">
        <f>_xll.qlCalendarAdvance(Calendar,$H1220,B1221,"f",FALSE)</f>
        <v>48009</v>
      </c>
      <c r="I1221" s="177">
        <f>_xll.qlInterestRateIndexValueDate(Index1M,$H1221)</f>
        <v>48011</v>
      </c>
      <c r="J1221" s="182">
        <f>IFERROR(_xll.qlIndexFixing(Index1M,$H1221,TRUE,_xll.ohTrigger(RecalcTrigger,Trigger1M)),NA())</f>
        <v>2.1118886305617757E-2</v>
      </c>
      <c r="K1221" s="44">
        <f>IFERROR(_xll.qlIndexFixing(Index3M,H1221,TRUE,_xll.ohTrigger(RecalcTrigger,Trigger3M)),NA())</f>
        <v>2.1629459486267696E-2</v>
      </c>
      <c r="L1221" s="44">
        <f>IFERROR(_xll.qlIndexFixing(Index6M,$H1221,TRUE,_xll.ohTrigger(RecalcTrigger,Trigger6M)),NA())</f>
        <v>2.1800417404852085E-2</v>
      </c>
      <c r="M1221" s="183">
        <f>IFERROR(_xll.qlIndexFixing(Index1Y,$H1221,TRUE,_xll.ohTrigger(RecalcTrigger,Trigger1Y)),NA())</f>
        <v>2.2138256706143326E-2</v>
      </c>
      <c r="N1221" s="182">
        <f>IFERROR(_xll.qlIndexFixing(ONIndex1M,I1221,TRUE,_xll.ohTrigger(RecalcTrigger,Trigger1M)),NA())</f>
        <v>2.1109675256214544E-2</v>
      </c>
      <c r="O1221" s="44">
        <f>IFERROR(_xll.qlIndexFixing(ONIndex3M,I1221,TRUE,_xll.ohTrigger(RecalcTrigger,Trigger3M)),NA())</f>
        <v>2.1621047114193104E-2</v>
      </c>
      <c r="P1221" s="44">
        <f>IFERROR(_xll.qlIndexFixing(ONIndex6M,I1221,TRUE,_xll.ohTrigger(RecalcTrigger,Trigger6M)),NA())</f>
        <v>2.1794369435808036E-2</v>
      </c>
      <c r="Q1221" s="183">
        <f>IFERROR(_xll.qlIndexFixing(ONIndex1Y,I1221,TRUE,_xll.ohTrigger(RecalcTrigger,Trigger1Y)),NA())</f>
        <v>2.2100919386431883E-2</v>
      </c>
    </row>
    <row r="1222" spans="2:17" x14ac:dyDescent="0.2">
      <c r="B1222" s="39" t="s">
        <v>42</v>
      </c>
      <c r="D1222" s="42">
        <f>_xll.qlCalendarAdvance(Calendar,$D1221,B1222,"f",FALSE)</f>
        <v>48016</v>
      </c>
      <c r="E1222" s="177">
        <f>_xll.qlInterestRateIndexValueDate(IndexON,D1222)</f>
        <v>48016</v>
      </c>
      <c r="F1222" s="193">
        <f>IFERROR(_xll.qlIndexFixing(IndexON,D1222,TRUE,_xll.ohTrigger(RecalcTrigger,TriggerON)),NA())</f>
        <v>2.120952198286119E-2</v>
      </c>
      <c r="H1222" s="42">
        <f>_xll.qlCalendarAdvance(Calendar,$H1221,B1222,"f",FALSE)</f>
        <v>48016</v>
      </c>
      <c r="I1222" s="177">
        <f>_xll.qlInterestRateIndexValueDate(Index1M,$H1222)</f>
        <v>48018</v>
      </c>
      <c r="J1222" s="182">
        <f>IFERROR(_xll.qlIndexFixing(Index1M,$H1222,TRUE,_xll.ohTrigger(RecalcTrigger,Trigger1M)),NA())</f>
        <v>2.1112755498568225E-2</v>
      </c>
      <c r="K1222" s="44">
        <f>IFERROR(_xll.qlIndexFixing(Index3M,H1222,TRUE,_xll.ohTrigger(RecalcTrigger,Trigger3M)),NA())</f>
        <v>2.1620762384354269E-2</v>
      </c>
      <c r="L1222" s="44">
        <f>IFERROR(_xll.qlIndexFixing(Index6M,$H1222,TRUE,_xll.ohTrigger(RecalcTrigger,Trigger6M)),NA())</f>
        <v>2.1790959059760025E-2</v>
      </c>
      <c r="M1222" s="183">
        <f>IFERROR(_xll.qlIndexFixing(Index1Y,$H1222,TRUE,_xll.ohTrigger(RecalcTrigger,Trigger1Y)),NA())</f>
        <v>2.2129239592676771E-2</v>
      </c>
      <c r="N1222" s="182">
        <f>IFERROR(_xll.qlIndexFixing(ONIndex1M,I1222,TRUE,_xll.ohTrigger(RecalcTrigger,Trigger1M)),NA())</f>
        <v>2.1103663501600423E-2</v>
      </c>
      <c r="O1222" s="44">
        <f>IFERROR(_xll.qlIndexFixing(ONIndex3M,I1222,TRUE,_xll.ohTrigger(RecalcTrigger,Trigger3M)),NA())</f>
        <v>2.1612746727974752E-2</v>
      </c>
      <c r="P1222" s="44">
        <f>IFERROR(_xll.qlIndexFixing(ONIndex6M,I1222,TRUE,_xll.ohTrigger(RecalcTrigger,Trigger6M)),NA())</f>
        <v>2.1785718121343223E-2</v>
      </c>
      <c r="Q1222" s="183">
        <f>IFERROR(_xll.qlIndexFixing(ONIndex1Y,I1222,TRUE,_xll.ohTrigger(RecalcTrigger,Trigger1Y)),NA())</f>
        <v>2.2094080730710175E-2</v>
      </c>
    </row>
    <row r="1223" spans="2:17" x14ac:dyDescent="0.2">
      <c r="B1223" s="39" t="s">
        <v>42</v>
      </c>
      <c r="D1223" s="42">
        <f>_xll.qlCalendarAdvance(Calendar,$D1222,B1223,"f",FALSE)</f>
        <v>48023</v>
      </c>
      <c r="E1223" s="177">
        <f>_xll.qlInterestRateIndexValueDate(IndexON,D1223)</f>
        <v>48023</v>
      </c>
      <c r="F1223" s="193">
        <f>IFERROR(_xll.qlIndexFixing(IndexON,D1223,TRUE,_xll.ohTrigger(RecalcTrigger,TriggerON)),NA())</f>
        <v>2.1200944865444882E-2</v>
      </c>
      <c r="H1223" s="42">
        <f>_xll.qlCalendarAdvance(Calendar,$H1222,B1223,"f",FALSE)</f>
        <v>48023</v>
      </c>
      <c r="I1223" s="177">
        <f>_xll.qlInterestRateIndexValueDate(Index1M,$H1223)</f>
        <v>48025</v>
      </c>
      <c r="J1223" s="182">
        <f>IFERROR(_xll.qlIndexFixing(Index1M,$H1223,TRUE,_xll.ohTrigger(RecalcTrigger,Trigger1M)),NA())</f>
        <v>2.1106559030442118E-2</v>
      </c>
      <c r="K1223" s="44">
        <f>IFERROR(_xll.qlIndexFixing(Index3M,H1223,TRUE,_xll.ohTrigger(RecalcTrigger,Trigger3M)),NA())</f>
        <v>2.1612006574994978E-2</v>
      </c>
      <c r="L1223" s="44">
        <f>IFERROR(_xll.qlIndexFixing(Index6M,$H1223,TRUE,_xll.ohTrigger(RecalcTrigger,Trigger6M)),NA())</f>
        <v>2.1781314937761174E-2</v>
      </c>
      <c r="M1223" s="183">
        <f>IFERROR(_xll.qlIndexFixing(Index1Y,$H1223,TRUE,_xll.ohTrigger(RecalcTrigger,Trigger1Y)),NA())</f>
        <v>2.2120144261847847E-2</v>
      </c>
      <c r="N1223" s="182">
        <f>IFERROR(_xll.qlIndexFixing(ONIndex1M,I1223,TRUE,_xll.ohTrigger(RecalcTrigger,Trigger1M)),NA())</f>
        <v>2.1097585893823378E-2</v>
      </c>
      <c r="O1223" s="44">
        <f>IFERROR(_xll.qlIndexFixing(ONIndex3M,I1223,TRUE,_xll.ohTrigger(RecalcTrigger,Trigger3M)),NA())</f>
        <v>2.1604386529361364E-2</v>
      </c>
      <c r="P1223" s="44">
        <f>IFERROR(_xll.qlIndexFixing(ONIndex6M,I1223,TRUE,_xll.ohTrigger(RecalcTrigger,Trigger6M)),NA())</f>
        <v>2.1777008382972696E-2</v>
      </c>
      <c r="Q1223" s="183">
        <f>IFERROR(_xll.qlIndexFixing(ONIndex1Y,I1223,TRUE,_xll.ohTrigger(RecalcTrigger,Trigger1Y)),NA())</f>
        <v>2.208716369464625E-2</v>
      </c>
    </row>
    <row r="1224" spans="2:17" x14ac:dyDescent="0.2">
      <c r="B1224" s="39" t="s">
        <v>42</v>
      </c>
      <c r="D1224" s="42">
        <f>_xll.qlCalendarAdvance(Calendar,$D1223,B1224,"f",FALSE)</f>
        <v>48030</v>
      </c>
      <c r="E1224" s="177">
        <f>_xll.qlInterestRateIndexValueDate(IndexON,D1224)</f>
        <v>48030</v>
      </c>
      <c r="F1224" s="193">
        <f>IFERROR(_xll.qlIndexFixing(IndexON,D1224,TRUE,_xll.ohTrigger(RecalcTrigger,TriggerON)),NA())</f>
        <v>2.1192307035233782E-2</v>
      </c>
      <c r="H1224" s="42">
        <f>_xll.qlCalendarAdvance(Calendar,$H1223,B1224,"f",FALSE)</f>
        <v>48030</v>
      </c>
      <c r="I1224" s="177">
        <f>_xll.qlInterestRateIndexValueDate(Index1M,$H1224)</f>
        <v>48032</v>
      </c>
      <c r="J1224" s="182">
        <f>IFERROR(_xll.qlIndexFixing(Index1M,$H1224,TRUE,_xll.ohTrigger(RecalcTrigger,Trigger1M)),NA())</f>
        <v>2.1100297089236553E-2</v>
      </c>
      <c r="K1224" s="44">
        <f>IFERROR(_xll.qlIndexFixing(Index3M,H1224,TRUE,_xll.ohTrigger(RecalcTrigger,Trigger3M)),NA())</f>
        <v>2.1603192296852831E-2</v>
      </c>
      <c r="L1224" s="44">
        <f>IFERROR(_xll.qlIndexFixing(Index6M,$H1224,TRUE,_xll.ohTrigger(RecalcTrigger,Trigger6M)),NA())</f>
        <v>2.1771730888682082E-2</v>
      </c>
      <c r="M1224" s="183">
        <f>IFERROR(_xll.qlIndexFixing(Index1Y,$H1224,TRUE,_xll.ohTrigger(RecalcTrigger,Trigger1Y)),NA())</f>
        <v>2.2110970787905637E-2</v>
      </c>
      <c r="N1224" s="182">
        <f>IFERROR(_xll.qlIndexFixing(ONIndex1M,I1224,TRUE,_xll.ohTrigger(RecalcTrigger,Trigger1M)),NA())</f>
        <v>2.1091442620173595E-2</v>
      </c>
      <c r="O1224" s="44">
        <f>IFERROR(_xll.qlIndexFixing(ONIndex3M,I1224,TRUE,_xll.ohTrigger(RecalcTrigger,Trigger3M)),NA())</f>
        <v>2.1595966755443285E-2</v>
      </c>
      <c r="P1224" s="44">
        <f>IFERROR(_xll.qlIndexFixing(ONIndex6M,I1224,TRUE,_xll.ohTrigger(RecalcTrigger,Trigger6M)),NA())</f>
        <v>2.1768240443558184E-2</v>
      </c>
      <c r="Q1224" s="183">
        <f>IFERROR(_xll.qlIndexFixing(ONIndex1Y,I1224,TRUE,_xll.ohTrigger(RecalcTrigger,Trigger1Y)),NA())</f>
        <v>2.2080168348743712E-2</v>
      </c>
    </row>
    <row r="1225" spans="2:17" x14ac:dyDescent="0.2">
      <c r="B1225" s="39" t="s">
        <v>42</v>
      </c>
      <c r="D1225" s="42">
        <f>_xll.qlCalendarAdvance(Calendar,$D1224,B1225,"f",FALSE)</f>
        <v>48037</v>
      </c>
      <c r="E1225" s="177">
        <f>_xll.qlInterestRateIndexValueDate(IndexON,D1225)</f>
        <v>48037</v>
      </c>
      <c r="F1225" s="193">
        <f>IFERROR(_xll.qlIndexFixing(IndexON,D1225,TRUE,_xll.ohTrigger(RecalcTrigger,TriggerON)),NA())</f>
        <v>2.1183608754737904E-2</v>
      </c>
      <c r="H1225" s="42">
        <f>_xll.qlCalendarAdvance(Calendar,$H1224,B1225,"f",FALSE)</f>
        <v>48037</v>
      </c>
      <c r="I1225" s="177">
        <f>_xll.qlInterestRateIndexValueDate(Index1M,$H1225)</f>
        <v>48039</v>
      </c>
      <c r="J1225" s="182">
        <f>IFERROR(_xll.qlIndexFixing(Index1M,$H1225,TRUE,_xll.ohTrigger(RecalcTrigger,Trigger1M)),NA())</f>
        <v>2.1093969862958639E-2</v>
      </c>
      <c r="K1225" s="44">
        <f>IFERROR(_xll.qlIndexFixing(Index3M,H1225,TRUE,_xll.ohTrigger(RecalcTrigger,Trigger3M)),NA())</f>
        <v>2.1594319788594298E-2</v>
      </c>
      <c r="L1225" s="44">
        <f>IFERROR(_xll.qlIndexFixing(Index6M,$H1225,TRUE,_xll.ohTrigger(RecalcTrigger,Trigger6M)),NA())</f>
        <v>2.1762091109314652E-2</v>
      </c>
      <c r="M1225" s="183">
        <f>IFERROR(_xll.qlIndexFixing(Index1Y,$H1225,TRUE,_xll.ohTrigger(RecalcTrigger,Trigger1Y)),NA())</f>
        <v>2.2101719245114868E-2</v>
      </c>
      <c r="N1225" s="182">
        <f>IFERROR(_xll.qlIndexFixing(ONIndex1M,I1225,TRUE,_xll.ohTrigger(RecalcTrigger,Trigger1M)),NA())</f>
        <v>2.1085233868340936E-2</v>
      </c>
      <c r="O1225" s="44">
        <f>IFERROR(_xll.qlIndexFixing(ONIndex3M,I1225,TRUE,_xll.ohTrigger(RecalcTrigger,Trigger3M)),NA())</f>
        <v>2.1587487643071057E-2</v>
      </c>
      <c r="P1225" s="44">
        <f>IFERROR(_xll.qlIndexFixing(ONIndex6M,I1225,TRUE,_xll.ohTrigger(RecalcTrigger,Trigger6M)),NA())</f>
        <v>2.1759414526041354E-2</v>
      </c>
      <c r="Q1225" s="183">
        <f>IFERROR(_xll.qlIndexFixing(ONIndex1Y,I1225,TRUE,_xll.ohTrigger(RecalcTrigger,Trigger1Y)),NA())</f>
        <v>2.2073094763586099E-2</v>
      </c>
    </row>
    <row r="1226" spans="2:17" x14ac:dyDescent="0.2">
      <c r="B1226" s="39" t="s">
        <v>42</v>
      </c>
      <c r="D1226" s="42">
        <f>_xll.qlCalendarAdvance(Calendar,$D1225,B1226,"f",FALSE)</f>
        <v>48044</v>
      </c>
      <c r="E1226" s="177">
        <f>_xll.qlInterestRateIndexValueDate(IndexON,D1226)</f>
        <v>48044</v>
      </c>
      <c r="F1226" s="193">
        <f>IFERROR(_xll.qlIndexFixing(IndexON,D1226,TRUE,_xll.ohTrigger(RecalcTrigger,TriggerON)),NA())</f>
        <v>2.1174850286946878E-2</v>
      </c>
      <c r="H1226" s="42">
        <f>_xll.qlCalendarAdvance(Calendar,$H1225,B1226,"f",FALSE)</f>
        <v>48044</v>
      </c>
      <c r="I1226" s="177">
        <f>_xll.qlInterestRateIndexValueDate(Index1M,$H1226)</f>
        <v>48046</v>
      </c>
      <c r="J1226" s="182">
        <f>IFERROR(_xll.qlIndexFixing(Index1M,$H1226,TRUE,_xll.ohTrigger(RecalcTrigger,Trigger1M)),NA())</f>
        <v>2.1087577539610491E-2</v>
      </c>
      <c r="K1226" s="44">
        <f>IFERROR(_xll.qlIndexFixing(Index3M,H1226,TRUE,_xll.ohTrigger(RecalcTrigger,Trigger3M)),NA())</f>
        <v>2.1585389288884999E-2</v>
      </c>
      <c r="L1226" s="44">
        <f>IFERROR(_xll.qlIndexFixing(Index6M,$H1226,TRUE,_xll.ohTrigger(RecalcTrigger,Trigger6M)),NA())</f>
        <v>2.1752395825863739E-2</v>
      </c>
      <c r="M1226" s="183">
        <f>IFERROR(_xll.qlIndexFixing(Index1Y,$H1226,TRUE,_xll.ohTrigger(RecalcTrigger,Trigger1Y)),NA())</f>
        <v>2.2092389707755688E-2</v>
      </c>
      <c r="N1226" s="182">
        <f>IFERROR(_xll.qlIndexFixing(ONIndex1M,I1226,TRUE,_xll.ohTrigger(RecalcTrigger,Trigger1M)),NA())</f>
        <v>2.1078959825935328E-2</v>
      </c>
      <c r="O1226" s="44">
        <f>IFERROR(_xll.qlIndexFixing(ONIndex3M,I1226,TRUE,_xll.ohTrigger(RecalcTrigger,Trigger3M)),NA())</f>
        <v>2.1578949429335026E-2</v>
      </c>
      <c r="P1226" s="44">
        <f>IFERROR(_xll.qlIndexFixing(ONIndex6M,I1226,TRUE,_xll.ohTrigger(RecalcTrigger,Trigger6M)),NA())</f>
        <v>2.175053085336387E-2</v>
      </c>
      <c r="Q1226" s="183">
        <f>IFERROR(_xll.qlIndexFixing(ONIndex1Y,I1226,TRUE,_xll.ohTrigger(RecalcTrigger,Trigger1Y)),NA())</f>
        <v>2.2065943009677014E-2</v>
      </c>
    </row>
    <row r="1227" spans="2:17" x14ac:dyDescent="0.2">
      <c r="B1227" s="39" t="s">
        <v>42</v>
      </c>
      <c r="D1227" s="42">
        <f>_xll.qlCalendarAdvance(Calendar,$D1226,B1227,"f",FALSE)</f>
        <v>48051</v>
      </c>
      <c r="E1227" s="177">
        <f>_xll.qlInterestRateIndexValueDate(IndexON,D1227)</f>
        <v>48051</v>
      </c>
      <c r="F1227" s="193">
        <f>IFERROR(_xll.qlIndexFixing(IndexON,D1227,TRUE,_xll.ohTrigger(RecalcTrigger,TriggerON)),NA())</f>
        <v>2.1166031894290782E-2</v>
      </c>
      <c r="H1227" s="42">
        <f>_xll.qlCalendarAdvance(Calendar,$H1226,B1227,"f",FALSE)</f>
        <v>48051</v>
      </c>
      <c r="I1227" s="177">
        <f>_xll.qlInterestRateIndexValueDate(Index1M,$H1227)</f>
        <v>48053</v>
      </c>
      <c r="J1227" s="182">
        <f>IFERROR(_xll.qlIndexFixing(Index1M,$H1227,TRUE,_xll.ohTrigger(RecalcTrigger,Trigger1M)),NA())</f>
        <v>2.1081120307201717E-2</v>
      </c>
      <c r="K1227" s="44">
        <f>IFERROR(_xll.qlIndexFixing(Index3M,H1227,TRUE,_xll.ohTrigger(RecalcTrigger,Trigger3M)),NA())</f>
        <v>2.1576401036391402E-2</v>
      </c>
      <c r="L1227" s="44">
        <f>IFERROR(_xll.qlIndexFixing(Index6M,$H1227,TRUE,_xll.ohTrigger(RecalcTrigger,Trigger6M)),NA())</f>
        <v>2.1742645264535499E-2</v>
      </c>
      <c r="M1227" s="183">
        <f>IFERROR(_xll.qlIndexFixing(Index1Y,$H1227,TRUE,_xll.ohTrigger(RecalcTrigger,Trigger1Y)),NA())</f>
        <v>2.2082982250124748E-2</v>
      </c>
      <c r="N1227" s="182">
        <f>IFERROR(_xll.qlIndexFixing(ONIndex1M,I1227,TRUE,_xll.ohTrigger(RecalcTrigger,Trigger1M)),NA())</f>
        <v>2.1072620680406828E-2</v>
      </c>
      <c r="O1227" s="44">
        <f>IFERROR(_xll.qlIndexFixing(ONIndex3M,I1227,TRUE,_xll.ohTrigger(RecalcTrigger,Trigger3M)),NA())</f>
        <v>2.1570352351085731E-2</v>
      </c>
      <c r="P1227" s="44">
        <f>IFERROR(_xll.qlIndexFixing(ONIndex6M,I1227,TRUE,_xll.ohTrigger(RecalcTrigger,Trigger6M)),NA())</f>
        <v>2.1741589648147652E-2</v>
      </c>
      <c r="Q1227" s="183">
        <f>IFERROR(_xll.qlIndexFixing(ONIndex1Y,I1227,TRUE,_xll.ohTrigger(RecalcTrigger,Trigger1Y)),NA())</f>
        <v>2.205871315752006E-2</v>
      </c>
    </row>
    <row r="1228" spans="2:17" x14ac:dyDescent="0.2">
      <c r="B1228" s="39" t="s">
        <v>42</v>
      </c>
      <c r="D1228" s="42">
        <f>_xll.qlCalendarAdvance(Calendar,$D1227,B1228,"f",FALSE)</f>
        <v>48058</v>
      </c>
      <c r="E1228" s="177">
        <f>_xll.qlInterestRateIndexValueDate(IndexON,D1228)</f>
        <v>48058</v>
      </c>
      <c r="F1228" s="193">
        <f>IFERROR(_xll.qlIndexFixing(IndexON,D1228,TRUE,_xll.ohTrigger(RecalcTrigger,TriggerON)),NA())</f>
        <v>2.1157153839519438E-2</v>
      </c>
      <c r="H1228" s="42">
        <f>_xll.qlCalendarAdvance(Calendar,$H1227,B1228,"f",FALSE)</f>
        <v>48058</v>
      </c>
      <c r="I1228" s="177">
        <f>_xll.qlInterestRateIndexValueDate(Index1M,$H1228)</f>
        <v>48060</v>
      </c>
      <c r="J1228" s="182">
        <f>IFERROR(_xll.qlIndexFixing(Index1M,$H1228,TRUE,_xll.ohTrigger(RecalcTrigger,Trigger1M)),NA())</f>
        <v>2.1074161840059138E-2</v>
      </c>
      <c r="K1228" s="44">
        <f>IFERROR(_xll.qlIndexFixing(Index3M,H1228,TRUE,_xll.ohTrigger(RecalcTrigger,Trigger3M)),NA())</f>
        <v>2.156735526977999E-2</v>
      </c>
      <c r="L1228" s="44">
        <f>IFERROR(_xll.qlIndexFixing(Index6M,$H1228,TRUE,_xll.ohTrigger(RecalcTrigger,Trigger6M)),NA())</f>
        <v>2.1733036247567054E-2</v>
      </c>
      <c r="M1228" s="183">
        <f>IFERROR(_xll.qlIndexFixing(Index1Y,$H1228,TRUE,_xll.ohTrigger(RecalcTrigger,Trigger1Y)),NA())</f>
        <v>2.2073666345983511E-2</v>
      </c>
      <c r="N1228" s="182">
        <f>IFERROR(_xll.qlIndexFixing(ONIndex1M,I1228,TRUE,_xll.ohTrigger(RecalcTrigger,Trigger1M)),NA())</f>
        <v>2.1066216619365363E-2</v>
      </c>
      <c r="O1228" s="44">
        <f>IFERROR(_xll.qlIndexFixing(ONIndex3M,I1228,TRUE,_xll.ohTrigger(RecalcTrigger,Trigger3M)),NA())</f>
        <v>2.1561696645493456E-2</v>
      </c>
      <c r="P1228" s="44">
        <f>IFERROR(_xll.qlIndexFixing(ONIndex6M,I1228,TRUE,_xll.ohTrigger(RecalcTrigger,Trigger6M)),NA())</f>
        <v>2.1732591133654111E-2</v>
      </c>
      <c r="Q1228" s="183">
        <f>IFERROR(_xll.qlIndexFixing(ONIndex1Y,I1228,TRUE,_xll.ohTrigger(RecalcTrigger,Trigger1Y)),NA())</f>
        <v>2.2051405277698777E-2</v>
      </c>
    </row>
    <row r="1229" spans="2:17" x14ac:dyDescent="0.2">
      <c r="B1229" s="39" t="s">
        <v>42</v>
      </c>
      <c r="D1229" s="42">
        <f>_xll.qlCalendarAdvance(Calendar,$D1228,B1229,"f",FALSE)</f>
        <v>48065</v>
      </c>
      <c r="E1229" s="177">
        <f>_xll.qlInterestRateIndexValueDate(IndexON,D1229)</f>
        <v>48065</v>
      </c>
      <c r="F1229" s="193">
        <f>IFERROR(_xll.qlIndexFixing(IndexON,D1229,TRUE,_xll.ohTrigger(RecalcTrigger,TriggerON)),NA())</f>
        <v>2.1148216385462604E-2</v>
      </c>
      <c r="H1229" s="42">
        <f>_xll.qlCalendarAdvance(Calendar,$H1228,B1229,"f",FALSE)</f>
        <v>48065</v>
      </c>
      <c r="I1229" s="177">
        <f>_xll.qlInterestRateIndexValueDate(Index1M,$H1229)</f>
        <v>48067</v>
      </c>
      <c r="J1229" s="182">
        <f>IFERROR(_xll.qlIndexFixing(Index1M,$H1229,TRUE,_xll.ohTrigger(RecalcTrigger,Trigger1M)),NA())</f>
        <v>2.1068011867218239E-2</v>
      </c>
      <c r="K1229" s="44">
        <f>IFERROR(_xll.qlIndexFixing(Index3M,H1229,TRUE,_xll.ohTrigger(RecalcTrigger,Trigger3M)),NA())</f>
        <v>2.1558252227718108E-2</v>
      </c>
      <c r="L1229" s="44">
        <f>IFERROR(_xll.qlIndexFixing(Index6M,$H1229,TRUE,_xll.ohTrigger(RecalcTrigger,Trigger6M)),NA())</f>
        <v>2.1722979213072924E-2</v>
      </c>
      <c r="M1229" s="183">
        <f>IFERROR(_xll.qlIndexFixing(Index1Y,$H1229,TRUE,_xll.ohTrigger(RecalcTrigger,Trigger1Y)),NA())</f>
        <v>2.206393387130743E-2</v>
      </c>
      <c r="N1229" s="182">
        <f>IFERROR(_xll.qlIndexFixing(ONIndex1M,I1229,TRUE,_xll.ohTrigger(RecalcTrigger,Trigger1M)),NA())</f>
        <v>2.1059747830420861E-2</v>
      </c>
      <c r="O1229" s="44">
        <f>IFERROR(_xll.qlIndexFixing(ONIndex3M,I1229,TRUE,_xll.ohTrigger(RecalcTrigger,Trigger3M)),NA())</f>
        <v>2.1552982549408739E-2</v>
      </c>
      <c r="P1229" s="44">
        <f>IFERROR(_xll.qlIndexFixing(ONIndex6M,I1229,TRUE,_xll.ohTrigger(RecalcTrigger,Trigger6M)),NA())</f>
        <v>2.1723535532505167E-2</v>
      </c>
      <c r="Q1229" s="183">
        <f>IFERROR(_xll.qlIndexFixing(ONIndex1Y,I1229,TRUE,_xll.ohTrigger(RecalcTrigger,Trigger1Y)),NA())</f>
        <v>2.2044019440796703E-2</v>
      </c>
    </row>
    <row r="1230" spans="2:17" x14ac:dyDescent="0.2">
      <c r="B1230" s="39" t="s">
        <v>42</v>
      </c>
      <c r="D1230" s="42">
        <f>_xll.qlCalendarAdvance(Calendar,$D1229,B1230,"f",FALSE)</f>
        <v>48072</v>
      </c>
      <c r="E1230" s="177">
        <f>_xll.qlInterestRateIndexValueDate(IndexON,D1230)</f>
        <v>48072</v>
      </c>
      <c r="F1230" s="193">
        <f>IFERROR(_xll.qlIndexFixing(IndexON,D1230,TRUE,_xll.ohTrigger(RecalcTrigger,TriggerON)),NA())</f>
        <v>2.1139219794630293E-2</v>
      </c>
      <c r="H1230" s="42">
        <f>_xll.qlCalendarAdvance(Calendar,$H1229,B1230,"f",FALSE)</f>
        <v>48072</v>
      </c>
      <c r="I1230" s="177">
        <f>_xll.qlInterestRateIndexValueDate(Index1M,$H1230)</f>
        <v>48074</v>
      </c>
      <c r="J1230" s="182">
        <f>IFERROR(_xll.qlIndexFixing(Index1M,$H1230,TRUE,_xll.ohTrigger(RecalcTrigger,Trigger1M)),NA())</f>
        <v>2.1061361035657755E-2</v>
      </c>
      <c r="K1230" s="44">
        <f>IFERROR(_xll.qlIndexFixing(Index3M,H1230,TRUE,_xll.ohTrigger(RecalcTrigger,Trigger3M)),NA())</f>
        <v>2.1549092148871369E-2</v>
      </c>
      <c r="L1230" s="44">
        <f>IFERROR(_xll.qlIndexFixing(Index6M,$H1230,TRUE,_xll.ohTrigger(RecalcTrigger,Trigger6M)),NA())</f>
        <v>2.1713064175350457E-2</v>
      </c>
      <c r="M1230" s="183">
        <f>IFERROR(_xll.qlIndexFixing(Index1Y,$H1230,TRUE,_xll.ohTrigger(RecalcTrigger,Trigger1Y)),NA())</f>
        <v>2.20542930987906E-2</v>
      </c>
      <c r="N1230" s="182">
        <f>IFERROR(_xll.qlIndexFixing(ONIndex1M,I1230,TRUE,_xll.ohTrigger(RecalcTrigger,Trigger1M)),NA())</f>
        <v>2.105321450094344E-2</v>
      </c>
      <c r="O1230" s="44">
        <f>IFERROR(_xll.qlIndexFixing(ONIndex3M,I1230,TRUE,_xll.ohTrigger(RecalcTrigger,Trigger3M)),NA())</f>
        <v>2.1544210299841993E-2</v>
      </c>
      <c r="P1230" s="44">
        <f>IFERROR(_xll.qlIndexFixing(ONIndex6M,I1230,TRUE,_xll.ohTrigger(RecalcTrigger,Trigger6M)),NA())</f>
        <v>2.1714423067722421E-2</v>
      </c>
      <c r="Q1230" s="183">
        <f>IFERROR(_xll.qlIndexFixing(ONIndex1Y,I1230,TRUE,_xll.ohTrigger(RecalcTrigger,Trigger1Y)),NA())</f>
        <v>2.2036555717077633E-2</v>
      </c>
    </row>
    <row r="1231" spans="2:17" x14ac:dyDescent="0.2">
      <c r="B1231" s="39" t="s">
        <v>42</v>
      </c>
      <c r="D1231" s="42">
        <f>_xll.qlCalendarAdvance(Calendar,$D1230,B1231,"f",FALSE)</f>
        <v>48079</v>
      </c>
      <c r="E1231" s="177">
        <f>_xll.qlInterestRateIndexValueDate(IndexON,D1231)</f>
        <v>48079</v>
      </c>
      <c r="F1231" s="193">
        <f>IFERROR(_xll.qlIndexFixing(IndexON,D1231,TRUE,_xll.ohTrigger(RecalcTrigger,TriggerON)),NA())</f>
        <v>2.1130164329772327E-2</v>
      </c>
      <c r="H1231" s="42">
        <f>_xll.qlCalendarAdvance(Calendar,$H1230,B1231,"f",FALSE)</f>
        <v>48079</v>
      </c>
      <c r="I1231" s="177">
        <f>_xll.qlInterestRateIndexValueDate(Index1M,$H1231)</f>
        <v>48081</v>
      </c>
      <c r="J1231" s="182">
        <f>IFERROR(_xll.qlIndexFixing(Index1M,$H1231,TRUE,_xll.ohTrigger(RecalcTrigger,Trigger1M)),NA())</f>
        <v>2.1054646047065084E-2</v>
      </c>
      <c r="K1231" s="44">
        <f>IFERROR(_xll.qlIndexFixing(Index3M,H1231,TRUE,_xll.ohTrigger(RecalcTrigger,Trigger3M)),NA())</f>
        <v>2.153987527190972E-2</v>
      </c>
      <c r="L1231" s="44">
        <f>IFERROR(_xll.qlIndexFixing(Index6M,$H1231,TRUE,_xll.ohTrigger(RecalcTrigger,Trigger6M)),NA())</f>
        <v>2.1703094764576554E-2</v>
      </c>
      <c r="M1231" s="183">
        <f>IFERROR(_xll.qlIndexFixing(Index1Y,$H1231,TRUE,_xll.ohTrigger(RecalcTrigger,Trigger1Y)),NA())</f>
        <v>2.204457470334004E-2</v>
      </c>
      <c r="N1231" s="182">
        <f>IFERROR(_xll.qlIndexFixing(ONIndex1M,I1231,TRUE,_xll.ohTrigger(RecalcTrigger,Trigger1M)),NA())</f>
        <v>2.1046616818622965E-2</v>
      </c>
      <c r="O1231" s="44">
        <f>IFERROR(_xll.qlIndexFixing(ONIndex3M,I1231,TRUE,_xll.ohTrigger(RecalcTrigger,Trigger3M)),NA())</f>
        <v>2.1535380133803628E-2</v>
      </c>
      <c r="P1231" s="44">
        <f>IFERROR(_xll.qlIndexFixing(ONIndex6M,I1231,TRUE,_xll.ohTrigger(RecalcTrigger,Trigger6M)),NA())</f>
        <v>2.1705253962087667E-2</v>
      </c>
      <c r="Q1231" s="183">
        <f>IFERROR(_xll.qlIndexFixing(ONIndex1Y,I1231,TRUE,_xll.ohTrigger(RecalcTrigger,Trigger1Y)),NA())</f>
        <v>2.2029014177364914E-2</v>
      </c>
    </row>
    <row r="1232" spans="2:17" x14ac:dyDescent="0.2">
      <c r="B1232" s="39" t="s">
        <v>42</v>
      </c>
      <c r="D1232" s="42">
        <f>_xll.qlCalendarAdvance(Calendar,$D1231,B1232,"f",FALSE)</f>
        <v>48086</v>
      </c>
      <c r="E1232" s="177">
        <f>_xll.qlInterestRateIndexValueDate(IndexON,D1232)</f>
        <v>48086</v>
      </c>
      <c r="F1232" s="193">
        <f>IFERROR(_xll.qlIndexFixing(IndexON,D1232,TRUE,_xll.ohTrigger(RecalcTrigger,TriggerON)),NA())</f>
        <v>2.1121050253478657E-2</v>
      </c>
      <c r="H1232" s="42">
        <f>_xll.qlCalendarAdvance(Calendar,$H1231,B1232,"f",FALSE)</f>
        <v>48086</v>
      </c>
      <c r="I1232" s="177">
        <f>_xll.qlInterestRateIndexValueDate(Index1M,$H1232)</f>
        <v>48088</v>
      </c>
      <c r="J1232" s="182">
        <f>IFERROR(_xll.qlIndexFixing(Index1M,$H1232,TRUE,_xll.ohTrigger(RecalcTrigger,Trigger1M)),NA())</f>
        <v>2.104786708944234E-2</v>
      </c>
      <c r="K1232" s="44">
        <f>IFERROR(_xll.qlIndexFixing(Index3M,H1232,TRUE,_xll.ohTrigger(RecalcTrigger,Trigger3M)),NA())</f>
        <v>2.1530601835499642E-2</v>
      </c>
      <c r="L1232" s="44">
        <f>IFERROR(_xll.qlIndexFixing(Index6M,$H1232,TRUE,_xll.ohTrigger(RecalcTrigger,Trigger6M)),NA())</f>
        <v>2.1693320727103026E-2</v>
      </c>
      <c r="M1232" s="183">
        <f>IFERROR(_xll.qlIndexFixing(Index1Y,$H1232,TRUE,_xll.ohTrigger(RecalcTrigger,Trigger1Y)),NA())</f>
        <v>2.2034778759328646E-2</v>
      </c>
      <c r="N1232" s="182">
        <f>IFERROR(_xll.qlIndexFixing(ONIndex1M,I1232,TRUE,_xll.ohTrigger(RecalcTrigger,Trigger1M)),NA())</f>
        <v>2.1039954970989427E-2</v>
      </c>
      <c r="O1232" s="44">
        <f>IFERROR(_xll.qlIndexFixing(ONIndex3M,I1232,TRUE,_xll.ohTrigger(RecalcTrigger,Trigger3M)),NA())</f>
        <v>2.1526492288224119E-2</v>
      </c>
      <c r="P1232" s="44">
        <f>IFERROR(_xll.qlIndexFixing(ONIndex6M,I1232,TRUE,_xll.ohTrigger(RecalcTrigger,Trigger6M)),NA())</f>
        <v>2.1696028438702442E-2</v>
      </c>
      <c r="Q1232" s="183">
        <f>IFERROR(_xll.qlIndexFixing(ONIndex1Y,I1232,TRUE,_xll.ohTrigger(RecalcTrigger,Trigger1Y)),NA())</f>
        <v>2.2021394892002277E-2</v>
      </c>
    </row>
    <row r="1233" spans="2:17" x14ac:dyDescent="0.2">
      <c r="B1233" s="39" t="s">
        <v>42</v>
      </c>
      <c r="D1233" s="42">
        <f>_xll.qlCalendarAdvance(Calendar,$D1232,B1233,"f",FALSE)</f>
        <v>48093</v>
      </c>
      <c r="E1233" s="177">
        <f>_xll.qlInterestRateIndexValueDate(IndexON,D1233)</f>
        <v>48093</v>
      </c>
      <c r="F1233" s="193">
        <f>IFERROR(_xll.qlIndexFixing(IndexON,D1233,TRUE,_xll.ohTrigger(RecalcTrigger,TriggerON)),NA())</f>
        <v>2.1111877828738912E-2</v>
      </c>
      <c r="H1233" s="42">
        <f>_xll.qlCalendarAdvance(Calendar,$H1232,B1233,"f",FALSE)</f>
        <v>48093</v>
      </c>
      <c r="I1233" s="177">
        <f>_xll.qlInterestRateIndexValueDate(Index1M,$H1233)</f>
        <v>48095</v>
      </c>
      <c r="J1233" s="182">
        <f>IFERROR(_xll.qlIndexFixing(Index1M,$H1233,TRUE,_xll.ohTrigger(RecalcTrigger,Trigger1M)),NA())</f>
        <v>2.1041024350806625E-2</v>
      </c>
      <c r="K1233" s="44">
        <f>IFERROR(_xll.qlIndexFixing(Index3M,H1233,TRUE,_xll.ohTrigger(RecalcTrigger,Trigger3M)),NA())</f>
        <v>2.152130694897603E-2</v>
      </c>
      <c r="L1233" s="44">
        <f>IFERROR(_xll.qlIndexFixing(Index6M,$H1233,TRUE,_xll.ohTrigger(RecalcTrigger,Trigger6M)),NA())</f>
        <v>2.1683343096011002E-2</v>
      </c>
      <c r="M1233" s="183">
        <f>IFERROR(_xll.qlIndexFixing(Index1Y,$H1233,TRUE,_xll.ohTrigger(RecalcTrigger,Trigger1Y)),NA())</f>
        <v>2.2024905341144742E-2</v>
      </c>
      <c r="N1233" s="182">
        <f>IFERROR(_xll.qlIndexFixing(ONIndex1M,I1233,TRUE,_xll.ohTrigger(RecalcTrigger,Trigger1M)),NA())</f>
        <v>2.1033229145652754E-2</v>
      </c>
      <c r="O1233" s="44">
        <f>IFERROR(_xll.qlIndexFixing(ONIndex3M,I1233,TRUE,_xll.ohTrigger(RecalcTrigger,Trigger3M)),NA())</f>
        <v>2.1517547000033943E-2</v>
      </c>
      <c r="P1233" s="44">
        <f>IFERROR(_xll.qlIndexFixing(ONIndex6M,I1233,TRUE,_xll.ohTrigger(RecalcTrigger,Trigger6M)),NA())</f>
        <v>2.1686746720268602E-2</v>
      </c>
      <c r="Q1233" s="183">
        <f>IFERROR(_xll.qlIndexFixing(ONIndex1Y,I1233,TRUE,_xll.ohTrigger(RecalcTrigger,Trigger1Y)),NA())</f>
        <v>2.2013697931653198E-2</v>
      </c>
    </row>
    <row r="1234" spans="2:17" x14ac:dyDescent="0.2">
      <c r="B1234" s="39" t="s">
        <v>42</v>
      </c>
      <c r="D1234" s="42">
        <f>_xll.qlCalendarAdvance(Calendar,$D1233,B1234,"f",FALSE)</f>
        <v>48100</v>
      </c>
      <c r="E1234" s="177">
        <f>_xll.qlInterestRateIndexValueDate(IndexON,D1234)</f>
        <v>48100</v>
      </c>
      <c r="F1234" s="193">
        <f>IFERROR(_xll.qlIndexFixing(IndexON,D1234,TRUE,_xll.ohTrigger(RecalcTrigger,TriggerON)),NA())</f>
        <v>2.1102647317903234E-2</v>
      </c>
      <c r="H1234" s="42">
        <f>_xll.qlCalendarAdvance(Calendar,$H1233,B1234,"f",FALSE)</f>
        <v>48100</v>
      </c>
      <c r="I1234" s="177">
        <f>_xll.qlInterestRateIndexValueDate(Index1M,$H1234)</f>
        <v>48102</v>
      </c>
      <c r="J1234" s="182">
        <f>IFERROR(_xll.qlIndexFixing(Index1M,$H1234,TRUE,_xll.ohTrigger(RecalcTrigger,Trigger1M)),NA())</f>
        <v>2.1034118019162551E-2</v>
      </c>
      <c r="K1234" s="44">
        <f>IFERROR(_xll.qlIndexFixing(Index3M,H1234,TRUE,_xll.ohTrigger(RecalcTrigger,Trigger3M)),NA())</f>
        <v>2.1511925629729315E-2</v>
      </c>
      <c r="L1234" s="44">
        <f>IFERROR(_xll.qlIndexFixing(Index6M,$H1234,TRUE,_xll.ohTrigger(RecalcTrigger,Trigger6M)),NA())</f>
        <v>2.1673229382181507E-2</v>
      </c>
      <c r="M1234" s="183">
        <f>IFERROR(_xll.qlIndexFixing(Index1Y,$H1234,TRUE,_xll.ohTrigger(RecalcTrigger,Trigger1Y)),NA())</f>
        <v>2.2014954523191632E-2</v>
      </c>
      <c r="N1234" s="182">
        <f>IFERROR(_xll.qlIndexFixing(ONIndex1M,I1234,TRUE,_xll.ohTrigger(RecalcTrigger,Trigger1M)),NA())</f>
        <v>2.1026439530222873E-2</v>
      </c>
      <c r="O1234" s="44">
        <f>IFERROR(_xll.qlIndexFixing(ONIndex3M,I1234,TRUE,_xll.ohTrigger(RecalcTrigger,Trigger3M)),NA())</f>
        <v>2.1508544506403382E-2</v>
      </c>
      <c r="P1234" s="44">
        <f>IFERROR(_xll.qlIndexFixing(ONIndex6M,I1234,TRUE,_xll.ohTrigger(RecalcTrigger,Trigger6M)),NA())</f>
        <v>2.1677409029807748E-2</v>
      </c>
      <c r="Q1234" s="183">
        <f>IFERROR(_xll.qlIndexFixing(ONIndex1Y,I1234,TRUE,_xll.ohTrigger(RecalcTrigger,Trigger1Y)),NA())</f>
        <v>2.2005923366821278E-2</v>
      </c>
    </row>
    <row r="1235" spans="2:17" x14ac:dyDescent="0.2">
      <c r="B1235" s="39" t="s">
        <v>42</v>
      </c>
      <c r="D1235" s="42">
        <f>_xll.qlCalendarAdvance(Calendar,$D1234,B1235,"f",FALSE)</f>
        <v>48107</v>
      </c>
      <c r="E1235" s="177">
        <f>_xll.qlInterestRateIndexValueDate(IndexON,D1235)</f>
        <v>48107</v>
      </c>
      <c r="F1235" s="193">
        <f>IFERROR(_xll.qlIndexFixing(IndexON,D1235,TRUE,_xll.ohTrigger(RecalcTrigger,TriggerON)),NA())</f>
        <v>2.109335898380138E-2</v>
      </c>
      <c r="H1235" s="42">
        <f>_xll.qlCalendarAdvance(Calendar,$H1234,B1235,"f",FALSE)</f>
        <v>48107</v>
      </c>
      <c r="I1235" s="177">
        <f>_xll.qlInterestRateIndexValueDate(Index1M,$H1235)</f>
        <v>48109</v>
      </c>
      <c r="J1235" s="182">
        <f>IFERROR(_xll.qlIndexFixing(Index1M,$H1235,TRUE,_xll.ohTrigger(RecalcTrigger,Trigger1M)),NA())</f>
        <v>2.1027148282522223E-2</v>
      </c>
      <c r="K1235" s="44">
        <f>IFERROR(_xll.qlIndexFixing(Index3M,H1235,TRUE,_xll.ohTrigger(RecalcTrigger,Trigger3M)),NA())</f>
        <v>2.1502488453075112E-2</v>
      </c>
      <c r="L1235" s="44">
        <f>IFERROR(_xll.qlIndexFixing(Index6M,$H1235,TRUE,_xll.ohTrigger(RecalcTrigger,Trigger6M)),NA())</f>
        <v>2.1663062147184733E-2</v>
      </c>
      <c r="M1235" s="183">
        <f>IFERROR(_xll.qlIndexFixing(Index1Y,$H1235,TRUE,_xll.ohTrigger(RecalcTrigger,Trigger1Y)),NA())</f>
        <v>2.2004926379887834E-2</v>
      </c>
      <c r="N1235" s="182">
        <f>IFERROR(_xll.qlIndexFixing(ONIndex1M,I1235,TRUE,_xll.ohTrigger(RecalcTrigger,Trigger1M)),NA())</f>
        <v>2.1019586312069904E-2</v>
      </c>
      <c r="O1235" s="44">
        <f>IFERROR(_xll.qlIndexFixing(ONIndex3M,I1235,TRUE,_xll.ohTrigger(RecalcTrigger,Trigger3M)),NA())</f>
        <v>2.1499485044182975E-2</v>
      </c>
      <c r="P1235" s="44">
        <f>IFERROR(_xll.qlIndexFixing(ONIndex6M,I1235,TRUE,_xll.ohTrigger(RecalcTrigger,Trigger6M)),NA())</f>
        <v>2.1668015590021739E-2</v>
      </c>
      <c r="Q1235" s="183">
        <f>IFERROR(_xll.qlIndexFixing(ONIndex1Y,I1235,TRUE,_xll.ohTrigger(RecalcTrigger,Trigger1Y)),NA())</f>
        <v>2.1998071268010122E-2</v>
      </c>
    </row>
    <row r="1236" spans="2:17" x14ac:dyDescent="0.2">
      <c r="B1236" s="39" t="s">
        <v>42</v>
      </c>
      <c r="D1236" s="42">
        <f>_xll.qlCalendarAdvance(Calendar,$D1235,B1236,"f",FALSE)</f>
        <v>48114</v>
      </c>
      <c r="E1236" s="177">
        <f>_xll.qlInterestRateIndexValueDate(IndexON,D1236)</f>
        <v>48114</v>
      </c>
      <c r="F1236" s="193">
        <f>IFERROR(_xll.qlIndexFixing(IndexON,D1236,TRUE,_xll.ohTrigger(RecalcTrigger,TriggerON)),NA())</f>
        <v>2.1084013089023301E-2</v>
      </c>
      <c r="H1236" s="42">
        <f>_xll.qlCalendarAdvance(Calendar,$H1235,B1236,"f",FALSE)</f>
        <v>48114</v>
      </c>
      <c r="I1236" s="177">
        <f>_xll.qlInterestRateIndexValueDate(Index1M,$H1236)</f>
        <v>48116</v>
      </c>
      <c r="J1236" s="182">
        <f>IFERROR(_xll.qlIndexFixing(Index1M,$H1236,TRUE,_xll.ohTrigger(RecalcTrigger,Trigger1M)),NA())</f>
        <v>2.1020115328900246E-2</v>
      </c>
      <c r="K1236" s="44">
        <f>IFERROR(_xll.qlIndexFixing(Index3M,H1236,TRUE,_xll.ohTrigger(RecalcTrigger,Trigger3M)),NA())</f>
        <v>2.1492799534585258E-2</v>
      </c>
      <c r="L1236" s="44">
        <f>IFERROR(_xll.qlIndexFixing(Index6M,$H1236,TRUE,_xll.ohTrigger(RecalcTrigger,Trigger6M)),NA())</f>
        <v>2.1652841617154958E-2</v>
      </c>
      <c r="M1236" s="183">
        <f>IFERROR(_xll.qlIndexFixing(Index1Y,$H1236,TRUE,_xll.ohTrigger(RecalcTrigger,Trigger1Y)),NA())</f>
        <v>2.1994820985666637E-2</v>
      </c>
      <c r="N1236" s="182">
        <f>IFERROR(_xll.qlIndexFixing(ONIndex1M,I1236,TRUE,_xll.ohTrigger(RecalcTrigger,Trigger1M)),NA())</f>
        <v>2.1012669678803775E-2</v>
      </c>
      <c r="O1236" s="44">
        <f>IFERROR(_xll.qlIndexFixing(ONIndex3M,I1236,TRUE,_xll.ohTrigger(RecalcTrigger,Trigger3M)),NA())</f>
        <v>2.1490368850383135E-2</v>
      </c>
      <c r="P1236" s="44">
        <f>IFERROR(_xll.qlIndexFixing(ONIndex6M,I1236,TRUE,_xll.ohTrigger(RecalcTrigger,Trigger6M)),NA())</f>
        <v>2.1658566624092046E-2</v>
      </c>
      <c r="Q1236" s="183">
        <f>IFERROR(_xll.qlIndexFixing(ONIndex1Y,I1236,TRUE,_xll.ohTrigger(RecalcTrigger,Trigger1Y)),NA())</f>
        <v>2.1990141705723332E-2</v>
      </c>
    </row>
    <row r="1237" spans="2:17" x14ac:dyDescent="0.2">
      <c r="B1237" s="39" t="s">
        <v>42</v>
      </c>
      <c r="D1237" s="42">
        <f>_xll.qlCalendarAdvance(Calendar,$D1236,B1237,"f",FALSE)</f>
        <v>48121</v>
      </c>
      <c r="E1237" s="177">
        <f>_xll.qlInterestRateIndexValueDate(IndexON,D1237)</f>
        <v>48121</v>
      </c>
      <c r="F1237" s="193">
        <f>IFERROR(_xll.qlIndexFixing(IndexON,D1237,TRUE,_xll.ohTrigger(RecalcTrigger,TriggerON)),NA())</f>
        <v>2.1074609896478691E-2</v>
      </c>
      <c r="H1237" s="42">
        <f>_xll.qlCalendarAdvance(Calendar,$H1236,B1237,"f",FALSE)</f>
        <v>48121</v>
      </c>
      <c r="I1237" s="177">
        <f>_xll.qlInterestRateIndexValueDate(Index1M,$H1237)</f>
        <v>48123</v>
      </c>
      <c r="J1237" s="182">
        <f>IFERROR(_xll.qlIndexFixing(Index1M,$H1237,TRUE,_xll.ohTrigger(RecalcTrigger,Trigger1M)),NA())</f>
        <v>2.1013019346301232E-2</v>
      </c>
      <c r="K1237" s="44">
        <f>IFERROR(_xll.qlIndexFixing(Index3M,H1237,TRUE,_xll.ohTrigger(RecalcTrigger,Trigger3M)),NA())</f>
        <v>2.1483394615111232E-2</v>
      </c>
      <c r="L1237" s="44">
        <f>IFERROR(_xll.qlIndexFixing(Index6M,$H1237,TRUE,_xll.ohTrigger(RecalcTrigger,Trigger6M)),NA())</f>
        <v>2.1642463917263773E-2</v>
      </c>
      <c r="M1237" s="183">
        <f>IFERROR(_xll.qlIndexFixing(Index1Y,$H1237,TRUE,_xll.ohTrigger(RecalcTrigger,Trigger1Y)),NA())</f>
        <v>2.1984638414976745E-2</v>
      </c>
      <c r="N1237" s="182">
        <f>IFERROR(_xll.qlIndexFixing(ONIndex1M,I1237,TRUE,_xll.ohTrigger(RecalcTrigger,Trigger1M)),NA())</f>
        <v>2.1005689818114348E-2</v>
      </c>
      <c r="O1237" s="44">
        <f>IFERROR(_xll.qlIndexFixing(ONIndex3M,I1237,TRUE,_xll.ohTrigger(RecalcTrigger,Trigger3M)),NA())</f>
        <v>2.1481196162014271E-2</v>
      </c>
      <c r="P1237" s="44">
        <f>IFERROR(_xll.qlIndexFixing(ONIndex6M,I1237,TRUE,_xll.ohTrigger(RecalcTrigger,Trigger6M)),NA())</f>
        <v>2.1649062354640591E-2</v>
      </c>
      <c r="Q1237" s="183">
        <f>IFERROR(_xll.qlIndexFixing(ONIndex1Y,I1237,TRUE,_xll.ohTrigger(RecalcTrigger,Trigger1Y)),NA())</f>
        <v>2.198213475046451E-2</v>
      </c>
    </row>
    <row r="1238" spans="2:17" x14ac:dyDescent="0.2">
      <c r="B1238" s="39" t="s">
        <v>42</v>
      </c>
      <c r="D1238" s="42">
        <f>_xll.qlCalendarAdvance(Calendar,$D1237,B1238,"f",FALSE)</f>
        <v>48128</v>
      </c>
      <c r="E1238" s="177">
        <f>_xll.qlInterestRateIndexValueDate(IndexON,D1238)</f>
        <v>48128</v>
      </c>
      <c r="F1238" s="193">
        <f>IFERROR(_xll.qlIndexFixing(IndexON,D1238,TRUE,_xll.ohTrigger(RecalcTrigger,TriggerON)),NA())</f>
        <v>2.1065149668517691E-2</v>
      </c>
      <c r="H1238" s="42">
        <f>_xll.qlCalendarAdvance(Calendar,$H1237,B1238,"f",FALSE)</f>
        <v>48128</v>
      </c>
      <c r="I1238" s="177">
        <f>_xll.qlInterestRateIndexValueDate(Index1M,$H1238)</f>
        <v>48130</v>
      </c>
      <c r="J1238" s="182">
        <f>IFERROR(_xll.qlIndexFixing(Index1M,$H1238,TRUE,_xll.ohTrigger(RecalcTrigger,Trigger1M)),NA())</f>
        <v>2.1005860522742281E-2</v>
      </c>
      <c r="K1238" s="44">
        <f>IFERROR(_xll.qlIndexFixing(Index3M,H1238,TRUE,_xll.ohTrigger(RecalcTrigger,Trigger3M)),NA())</f>
        <v>2.1473786834044845E-2</v>
      </c>
      <c r="L1238" s="44">
        <f>IFERROR(_xll.qlIndexFixing(Index6M,$H1238,TRUE,_xll.ohTrigger(RecalcTrigger,Trigger6M)),NA())</f>
        <v>2.1632133162244684E-2</v>
      </c>
      <c r="M1238" s="183">
        <f>IFERROR(_xll.qlIndexFixing(Index1Y,$H1238,TRUE,_xll.ohTrigger(RecalcTrigger,Trigger1Y)),NA())</f>
        <v>2.1974378742280986E-2</v>
      </c>
      <c r="N1238" s="182">
        <f>IFERROR(_xll.qlIndexFixing(ONIndex1M,I1238,TRUE,_xll.ohTrigger(RecalcTrigger,Trigger1M)),NA())</f>
        <v>2.0998646917531616E-2</v>
      </c>
      <c r="O1238" s="44">
        <f>IFERROR(_xll.qlIndexFixing(ONIndex3M,I1238,TRUE,_xll.ohTrigger(RecalcTrigger,Trigger3M)),NA())</f>
        <v>2.147196721600686E-2</v>
      </c>
      <c r="P1238" s="44">
        <f>IFERROR(_xll.qlIndexFixing(ONIndex6M,I1238,TRUE,_xll.ohTrigger(RecalcTrigger,Trigger6M)),NA())</f>
        <v>2.1639503004848848E-2</v>
      </c>
      <c r="Q1238" s="183">
        <f>IFERROR(_xll.qlIndexFixing(ONIndex1Y,I1238,TRUE,_xll.ohTrigger(RecalcTrigger,Trigger1Y)),NA())</f>
        <v>2.1974050472817197E-2</v>
      </c>
    </row>
    <row r="1239" spans="2:17" x14ac:dyDescent="0.2">
      <c r="B1239" s="39" t="s">
        <v>42</v>
      </c>
      <c r="D1239" s="42">
        <f>_xll.qlCalendarAdvance(Calendar,$D1238,B1239,"f",FALSE)</f>
        <v>48135</v>
      </c>
      <c r="E1239" s="177">
        <f>_xll.qlInterestRateIndexValueDate(IndexON,D1239)</f>
        <v>48135</v>
      </c>
      <c r="F1239" s="193">
        <f>IFERROR(_xll.qlIndexFixing(IndexON,D1239,TRUE,_xll.ohTrigger(RecalcTrigger,TriggerON)),NA())</f>
        <v>2.1055632668129931E-2</v>
      </c>
      <c r="H1239" s="42">
        <f>_xll.qlCalendarAdvance(Calendar,$H1238,B1239,"f",FALSE)</f>
        <v>48135</v>
      </c>
      <c r="I1239" s="177">
        <f>_xll.qlInterestRateIndexValueDate(Index1M,$H1239)</f>
        <v>48137</v>
      </c>
      <c r="J1239" s="182">
        <f>IFERROR(_xll.qlIndexFixing(Index1M,$H1239,TRUE,_xll.ohTrigger(RecalcTrigger,Trigger1M)),NA())</f>
        <v>2.0998639046237999E-2</v>
      </c>
      <c r="K1239" s="44">
        <f>IFERROR(_xll.qlIndexFixing(Index3M,H1239,TRUE,_xll.ohTrigger(RecalcTrigger,Trigger3M)),NA())</f>
        <v>2.1464124164208408E-2</v>
      </c>
      <c r="L1239" s="44">
        <f>IFERROR(_xll.qlIndexFixing(Index6M,$H1239,TRUE,_xll.ohTrigger(RecalcTrigger,Trigger6M)),NA())</f>
        <v>2.1621749803894069E-2</v>
      </c>
      <c r="M1239" s="183">
        <f>IFERROR(_xll.qlIndexFixing(Index1Y,$H1239,TRUE,_xll.ohTrigger(RecalcTrigger,Trigger1Y)),NA())</f>
        <v>2.1964042042058693E-2</v>
      </c>
      <c r="N1239" s="182">
        <f>IFERROR(_xll.qlIndexFixing(ONIndex1M,I1239,TRUE,_xll.ohTrigger(RecalcTrigger,Trigger1M)),NA())</f>
        <v>2.0991541164425698E-2</v>
      </c>
      <c r="O1239" s="44">
        <f>IFERROR(_xll.qlIndexFixing(ONIndex3M,I1239,TRUE,_xll.ohTrigger(RecalcTrigger,Trigger3M)),NA())</f>
        <v>2.1462682249371312E-2</v>
      </c>
      <c r="P1239" s="44">
        <f>IFERROR(_xll.qlIndexFixing(ONIndex6M,I1239,TRUE,_xll.ohTrigger(RecalcTrigger,Trigger6M)),NA())</f>
        <v>2.1629888797258801E-2</v>
      </c>
      <c r="Q1239" s="183">
        <f>IFERROR(_xll.qlIndexFixing(ONIndex1Y,I1239,TRUE,_xll.ohTrigger(RecalcTrigger,Trigger1Y)),NA())</f>
        <v>2.1965888943364931E-2</v>
      </c>
    </row>
    <row r="1240" spans="2:17" x14ac:dyDescent="0.2">
      <c r="B1240" s="39" t="s">
        <v>42</v>
      </c>
      <c r="D1240" s="42">
        <f>_xll.qlCalendarAdvance(Calendar,$D1239,B1240,"f",FALSE)</f>
        <v>48142</v>
      </c>
      <c r="E1240" s="177">
        <f>_xll.qlInterestRateIndexValueDate(IndexON,D1240)</f>
        <v>48142</v>
      </c>
      <c r="F1240" s="193">
        <f>IFERROR(_xll.qlIndexFixing(IndexON,D1240,TRUE,_xll.ohTrigger(RecalcTrigger,TriggerON)),NA())</f>
        <v>2.1046059157905361E-2</v>
      </c>
      <c r="H1240" s="42">
        <f>_xll.qlCalendarAdvance(Calendar,$H1239,B1240,"f",FALSE)</f>
        <v>48142</v>
      </c>
      <c r="I1240" s="177">
        <f>_xll.qlInterestRateIndexValueDate(Index1M,$H1240)</f>
        <v>48144</v>
      </c>
      <c r="J1240" s="182">
        <f>IFERROR(_xll.qlIndexFixing(Index1M,$H1240,TRUE,_xll.ohTrigger(RecalcTrigger,Trigger1M)),NA())</f>
        <v>2.0991355104797993E-2</v>
      </c>
      <c r="K1240" s="44">
        <f>IFERROR(_xll.qlIndexFixing(Index3M,H1240,TRUE,_xll.ohTrigger(RecalcTrigger,Trigger3M)),NA())</f>
        <v>2.1454406844270135E-2</v>
      </c>
      <c r="L1240" s="44">
        <f>IFERROR(_xll.qlIndexFixing(Index6M,$H1240,TRUE,_xll.ohTrigger(RecalcTrigger,Trigger6M)),NA())</f>
        <v>2.1611314068360643E-2</v>
      </c>
      <c r="M1240" s="183">
        <f>IFERROR(_xll.qlIndexFixing(Index1Y,$H1240,TRUE,_xll.ohTrigger(RecalcTrigger,Trigger1Y)),NA())</f>
        <v>2.195362838880224E-2</v>
      </c>
      <c r="N1240" s="182">
        <f>IFERROR(_xll.qlIndexFixing(ONIndex1M,I1240,TRUE,_xll.ohTrigger(RecalcTrigger,Trigger1M)),NA())</f>
        <v>2.0984372746566393E-2</v>
      </c>
      <c r="O1240" s="44">
        <f>IFERROR(_xll.qlIndexFixing(ONIndex3M,I1240,TRUE,_xll.ohTrigger(RecalcTrigger,Trigger3M)),NA())</f>
        <v>2.1453341499038103E-2</v>
      </c>
      <c r="P1240" s="44">
        <f>IFERROR(_xll.qlIndexFixing(ONIndex6M,I1240,TRUE,_xll.ohTrigger(RecalcTrigger,Trigger6M)),NA())</f>
        <v>2.1620219955051923E-2</v>
      </c>
      <c r="Q1240" s="183">
        <f>IFERROR(_xll.qlIndexFixing(ONIndex1Y,I1240,TRUE,_xll.ohTrigger(RecalcTrigger,Trigger1Y)),NA())</f>
        <v>2.1957650232531378E-2</v>
      </c>
    </row>
    <row r="1241" spans="2:17" x14ac:dyDescent="0.2">
      <c r="B1241" s="39" t="s">
        <v>42</v>
      </c>
      <c r="D1241" s="42">
        <f>_xll.qlCalendarAdvance(Calendar,$D1240,B1241,"f",FALSE)</f>
        <v>48149</v>
      </c>
      <c r="E1241" s="177">
        <f>_xll.qlInterestRateIndexValueDate(IndexON,D1241)</f>
        <v>48149</v>
      </c>
      <c r="F1241" s="193">
        <f>IFERROR(_xll.qlIndexFixing(IndexON,D1241,TRUE,_xll.ohTrigger(RecalcTrigger,TriggerON)),NA())</f>
        <v>2.1036429400433931E-2</v>
      </c>
      <c r="H1241" s="42">
        <f>_xll.qlCalendarAdvance(Calendar,$H1240,B1241,"f",FALSE)</f>
        <v>48149</v>
      </c>
      <c r="I1241" s="177">
        <f>_xll.qlInterestRateIndexValueDate(Index1M,$H1241)</f>
        <v>48151</v>
      </c>
      <c r="J1241" s="182">
        <f>IFERROR(_xll.qlIndexFixing(Index1M,$H1241,TRUE,_xll.ohTrigger(RecalcTrigger,Trigger1M)),NA())</f>
        <v>2.0983764244401872E-2</v>
      </c>
      <c r="K1241" s="44">
        <f>IFERROR(_xll.qlIndexFixing(Index3M,H1241,TRUE,_xll.ohTrigger(RecalcTrigger,Trigger3M)),NA())</f>
        <v>2.1444635112899114E-2</v>
      </c>
      <c r="L1241" s="44">
        <f>IFERROR(_xll.qlIndexFixing(Index6M,$H1241,TRUE,_xll.ohTrigger(RecalcTrigger,Trigger6M)),NA())</f>
        <v>2.1600826181794871E-2</v>
      </c>
      <c r="M1241" s="183">
        <f>IFERROR(_xll.qlIndexFixing(Index1Y,$H1241,TRUE,_xll.ohTrigger(RecalcTrigger,Trigger1Y)),NA())</f>
        <v>2.1943544414191586E-2</v>
      </c>
      <c r="N1241" s="182">
        <f>IFERROR(_xll.qlIndexFixing(ONIndex1M,I1241,TRUE,_xll.ohTrigger(RecalcTrigger,Trigger1M)),NA())</f>
        <v>2.0977141851403758E-2</v>
      </c>
      <c r="O1241" s="44">
        <f>IFERROR(_xll.qlIndexFixing(ONIndex3M,I1241,TRUE,_xll.ohTrigger(RecalcTrigger,Trigger3M)),NA())</f>
        <v>2.1443945202097581E-2</v>
      </c>
      <c r="P1241" s="44">
        <f>IFERROR(_xll.qlIndexFixing(ONIndex6M,I1241,TRUE,_xll.ohTrigger(RecalcTrigger,Trigger6M)),NA())</f>
        <v>2.1610496701010007E-2</v>
      </c>
      <c r="Q1241" s="183">
        <f>IFERROR(_xll.qlIndexFixing(ONIndex1Y,I1241,TRUE,_xll.ohTrigger(RecalcTrigger,Trigger1Y)),NA())</f>
        <v>2.1949334410820143E-2</v>
      </c>
    </row>
    <row r="1242" spans="2:17" x14ac:dyDescent="0.2">
      <c r="B1242" s="39" t="s">
        <v>42</v>
      </c>
      <c r="D1242" s="42">
        <f>_xll.qlCalendarAdvance(Calendar,$D1241,B1242,"f",FALSE)</f>
        <v>48156</v>
      </c>
      <c r="E1242" s="177">
        <f>_xll.qlInterestRateIndexValueDate(IndexON,D1242)</f>
        <v>48156</v>
      </c>
      <c r="F1242" s="193">
        <f>IFERROR(_xll.qlIndexFixing(IndexON,D1242,TRUE,_xll.ohTrigger(RecalcTrigger,TriggerON)),NA())</f>
        <v>2.1026743658545399E-2</v>
      </c>
      <c r="H1242" s="42">
        <f>_xll.qlCalendarAdvance(Calendar,$H1241,B1242,"f",FALSE)</f>
        <v>48156</v>
      </c>
      <c r="I1242" s="177">
        <f>_xll.qlInterestRateIndexValueDate(Index1M,$H1242)</f>
        <v>48158</v>
      </c>
      <c r="J1242" s="182">
        <f>IFERROR(_xll.qlIndexFixing(Index1M,$H1242,TRUE,_xll.ohTrigger(RecalcTrigger,Trigger1M)),NA())</f>
        <v>2.097660057917422E-2</v>
      </c>
      <c r="K1242" s="44">
        <f>IFERROR(_xll.qlIndexFixing(Index3M,H1242,TRUE,_xll.ohTrigger(RecalcTrigger,Trigger3M)),NA())</f>
        <v>2.1434809208762687E-2</v>
      </c>
      <c r="L1242" s="44">
        <f>IFERROR(_xll.qlIndexFixing(Index6M,$H1242,TRUE,_xll.ohTrigger(RecalcTrigger,Trigger6M)),NA())</f>
        <v>2.1590411904699947E-2</v>
      </c>
      <c r="M1242" s="183">
        <f>IFERROR(_xll.qlIndexFixing(Index1Y,$H1242,TRUE,_xll.ohTrigger(RecalcTrigger,Trigger1Y)),NA())</f>
        <v>2.1932570521234304E-2</v>
      </c>
      <c r="N1242" s="182">
        <f>IFERROR(_xll.qlIndexFixing(ONIndex1M,I1242,TRUE,_xll.ohTrigger(RecalcTrigger,Trigger1M)),NA())</f>
        <v>2.0969848666547719E-2</v>
      </c>
      <c r="O1242" s="44">
        <f>IFERROR(_xll.qlIndexFixing(ONIndex3M,I1242,TRUE,_xll.ohTrigger(RecalcTrigger,Trigger3M)),NA())</f>
        <v>2.143449359548022E-2</v>
      </c>
      <c r="P1242" s="44">
        <f>IFERROR(_xll.qlIndexFixing(ONIndex6M,I1242,TRUE,_xll.ohTrigger(RecalcTrigger,Trigger6M)),NA())</f>
        <v>2.1600719257994783E-2</v>
      </c>
      <c r="Q1242" s="183">
        <f>IFERROR(_xll.qlIndexFixing(ONIndex1Y,I1242,TRUE,_xll.ohTrigger(RecalcTrigger,Trigger1Y)),NA())</f>
        <v>2.1940941548894699E-2</v>
      </c>
    </row>
    <row r="1243" spans="2:17" x14ac:dyDescent="0.2">
      <c r="B1243" s="39" t="s">
        <v>42</v>
      </c>
      <c r="D1243" s="42">
        <f>_xll.qlCalendarAdvance(Calendar,$D1242,B1243,"f",FALSE)</f>
        <v>48163</v>
      </c>
      <c r="E1243" s="177">
        <f>_xll.qlInterestRateIndexValueDate(IndexON,D1243)</f>
        <v>48163</v>
      </c>
      <c r="F1243" s="193">
        <f>IFERROR(_xll.qlIndexFixing(IndexON,D1243,TRUE,_xll.ohTrigger(RecalcTrigger,TriggerON)),NA())</f>
        <v>2.1017002194829715E-2</v>
      </c>
      <c r="H1243" s="42">
        <f>_xll.qlCalendarAdvance(Calendar,$H1242,B1243,"f",FALSE)</f>
        <v>48163</v>
      </c>
      <c r="I1243" s="177">
        <f>_xll.qlInterestRateIndexValueDate(Index1M,$H1243)</f>
        <v>48165</v>
      </c>
      <c r="J1243" s="182">
        <f>IFERROR(_xll.qlIndexFixing(Index1M,$H1243,TRUE,_xll.ohTrigger(RecalcTrigger,Trigger1M)),NA())</f>
        <v>2.0969130371019662E-2</v>
      </c>
      <c r="K1243" s="44">
        <f>IFERROR(_xll.qlIndexFixing(Index3M,H1243,TRUE,_xll.ohTrigger(RecalcTrigger,Trigger3M)),NA())</f>
        <v>2.1424929370529939E-2</v>
      </c>
      <c r="L1243" s="44">
        <f>IFERROR(_xll.qlIndexFixing(Index6M,$H1243,TRUE,_xll.ohTrigger(RecalcTrigger,Trigger6M)),NA())</f>
        <v>2.1579824641139594E-2</v>
      </c>
      <c r="M1243" s="183">
        <f>IFERROR(_xll.qlIndexFixing(Index1Y,$H1243,TRUE,_xll.ohTrigger(RecalcTrigger,Trigger1Y)),NA())</f>
        <v>2.1921926455982281E-2</v>
      </c>
      <c r="N1243" s="182">
        <f>IFERROR(_xll.qlIndexFixing(ONIndex1M,I1243,TRUE,_xll.ohTrigger(RecalcTrigger,Trigger1M)),NA())</f>
        <v>2.0962493379448333E-2</v>
      </c>
      <c r="O1243" s="44">
        <f>IFERROR(_xll.qlIndexFixing(ONIndex3M,I1243,TRUE,_xll.ohTrigger(RecalcTrigger,Trigger3M)),NA())</f>
        <v>2.1424986916116495E-2</v>
      </c>
      <c r="P1243" s="44">
        <f>IFERROR(_xll.qlIndexFixing(ONIndex6M,I1243,TRUE,_xll.ohTrigger(RecalcTrigger,Trigger6M)),NA())</f>
        <v>2.1590887849027851E-2</v>
      </c>
      <c r="Q1243" s="183">
        <f>IFERROR(_xll.qlIndexFixing(ONIndex1Y,I1243,TRUE,_xll.ohTrigger(RecalcTrigger,Trigger1Y)),NA())</f>
        <v>2.193247171725865E-2</v>
      </c>
    </row>
    <row r="1244" spans="2:17" x14ac:dyDescent="0.2">
      <c r="B1244" s="39" t="s">
        <v>42</v>
      </c>
      <c r="D1244" s="42">
        <f>_xll.qlCalendarAdvance(Calendar,$D1243,B1244,"f",FALSE)</f>
        <v>48170</v>
      </c>
      <c r="E1244" s="177">
        <f>_xll.qlInterestRateIndexValueDate(IndexON,D1244)</f>
        <v>48170</v>
      </c>
      <c r="F1244" s="193">
        <f>IFERROR(_xll.qlIndexFixing(IndexON,D1244,TRUE,_xll.ohTrigger(RecalcTrigger,TriggerON)),NA())</f>
        <v>2.1007205271876828E-2</v>
      </c>
      <c r="H1244" s="42">
        <f>_xll.qlCalendarAdvance(Calendar,$H1243,B1244,"f",FALSE)</f>
        <v>48170</v>
      </c>
      <c r="I1244" s="177">
        <f>_xll.qlInterestRateIndexValueDate(Index1M,$H1244)</f>
        <v>48172</v>
      </c>
      <c r="J1244" s="182">
        <f>IFERROR(_xll.qlIndexFixing(Index1M,$H1244,TRUE,_xll.ohTrigger(RecalcTrigger,Trigger1M)),NA())</f>
        <v>2.0961598449992791E-2</v>
      </c>
      <c r="K1244" s="44">
        <f>IFERROR(_xll.qlIndexFixing(Index3M,H1244,TRUE,_xll.ohTrigger(RecalcTrigger,Trigger3M)),NA())</f>
        <v>2.1414995836869091E-2</v>
      </c>
      <c r="L1244" s="44">
        <f>IFERROR(_xll.qlIndexFixing(Index6M,$H1244,TRUE,_xll.ohTrigger(RecalcTrigger,Trigger6M)),NA())</f>
        <v>2.1569185891597172E-2</v>
      </c>
      <c r="M1244" s="183">
        <f>IFERROR(_xll.qlIndexFixing(Index1Y,$H1244,TRUE,_xll.ohTrigger(RecalcTrigger,Trigger1Y)),NA())</f>
        <v>2.1911205735816539E-2</v>
      </c>
      <c r="N1244" s="182">
        <f>IFERROR(_xll.qlIndexFixing(ONIndex1M,I1244,TRUE,_xll.ohTrigger(RecalcTrigger,Trigger1M)),NA())</f>
        <v>2.0955076177875398E-2</v>
      </c>
      <c r="O1244" s="44">
        <f>IFERROR(_xll.qlIndexFixing(ONIndex3M,I1244,TRUE,_xll.ohTrigger(RecalcTrigger,Trigger3M)),NA())</f>
        <v>2.1415425401016819E-2</v>
      </c>
      <c r="P1244" s="44">
        <f>IFERROR(_xll.qlIndexFixing(ONIndex6M,I1244,TRUE,_xll.ohTrigger(RecalcTrigger,Trigger6M)),NA())</f>
        <v>2.1581002696811069E-2</v>
      </c>
      <c r="Q1244" s="183">
        <f>IFERROR(_xll.qlIndexFixing(ONIndex1Y,I1244,TRUE,_xll.ohTrigger(RecalcTrigger,Trigger1Y)),NA())</f>
        <v>2.1923924986335663E-2</v>
      </c>
    </row>
    <row r="1245" spans="2:17" x14ac:dyDescent="0.2">
      <c r="B1245" s="39" t="s">
        <v>42</v>
      </c>
      <c r="D1245" s="42">
        <f>_xll.qlCalendarAdvance(Calendar,$D1244,B1245,"f",FALSE)</f>
        <v>48177</v>
      </c>
      <c r="E1245" s="177">
        <f>_xll.qlInterestRateIndexValueDate(IndexON,D1245)</f>
        <v>48177</v>
      </c>
      <c r="F1245" s="193">
        <f>IFERROR(_xll.qlIndexFixing(IndexON,D1245,TRUE,_xll.ohTrigger(RecalcTrigger,TriggerON)),NA())</f>
        <v>2.0997353152676368E-2</v>
      </c>
      <c r="H1245" s="42">
        <f>_xll.qlCalendarAdvance(Calendar,$H1244,B1245,"f",FALSE)</f>
        <v>48177</v>
      </c>
      <c r="I1245" s="177">
        <f>_xll.qlInterestRateIndexValueDate(Index1M,$H1245)</f>
        <v>48179</v>
      </c>
      <c r="J1245" s="182">
        <f>IFERROR(_xll.qlIndexFixing(Index1M,$H1245,TRUE,_xll.ohTrigger(RecalcTrigger,Trigger1M)),NA())</f>
        <v>2.0954005004105714E-2</v>
      </c>
      <c r="K1245" s="44">
        <f>IFERROR(_xll.qlIndexFixing(Index3M,H1245,TRUE,_xll.ohTrigger(RecalcTrigger,Trigger3M)),NA())</f>
        <v>2.1405008846447481E-2</v>
      </c>
      <c r="L1245" s="44">
        <f>IFERROR(_xll.qlIndexFixing(Index6M,$H1245,TRUE,_xll.ohTrigger(RecalcTrigger,Trigger6M)),NA())</f>
        <v>2.1558495882201243E-2</v>
      </c>
      <c r="M1245" s="183">
        <f>IFERROR(_xll.qlIndexFixing(Index1Y,$H1245,TRUE,_xll.ohTrigger(RecalcTrigger,Trigger1Y)),NA())</f>
        <v>2.1900408435302644E-2</v>
      </c>
      <c r="N1245" s="182">
        <f>IFERROR(_xll.qlIndexFixing(ONIndex1M,I1245,TRUE,_xll.ohTrigger(RecalcTrigger,Trigger1M)),NA())</f>
        <v>2.0947597249119099E-2</v>
      </c>
      <c r="O1245" s="44">
        <f>IFERROR(_xll.qlIndexFixing(ONIndex3M,I1245,TRUE,_xll.ohTrigger(RecalcTrigger,Trigger3M)),NA())</f>
        <v>2.1405809287271538E-2</v>
      </c>
      <c r="P1245" s="44">
        <f>IFERROR(_xll.qlIndexFixing(ONIndex6M,I1245,TRUE,_xll.ohTrigger(RecalcTrigger,Trigger6M)),NA())</f>
        <v>2.1571064024445974E-2</v>
      </c>
      <c r="Q1245" s="183">
        <f>IFERROR(_xll.qlIndexFixing(ONIndex1Y,I1245,TRUE,_xll.ohTrigger(RecalcTrigger,Trigger1Y)),NA())</f>
        <v>2.1915301426789213E-2</v>
      </c>
    </row>
    <row r="1246" spans="2:17" x14ac:dyDescent="0.2">
      <c r="B1246" s="39" t="s">
        <v>42</v>
      </c>
      <c r="D1246" s="42">
        <f>_xll.qlCalendarAdvance(Calendar,$D1245,B1246,"f",FALSE)</f>
        <v>48184</v>
      </c>
      <c r="E1246" s="177">
        <f>_xll.qlInterestRateIndexValueDate(IndexON,D1246)</f>
        <v>48184</v>
      </c>
      <c r="F1246" s="193">
        <f>IFERROR(_xll.qlIndexFixing(IndexON,D1246,TRUE,_xll.ohTrigger(RecalcTrigger,TriggerON)),NA())</f>
        <v>2.0987446099658413E-2</v>
      </c>
      <c r="H1246" s="42">
        <f>_xll.qlCalendarAdvance(Calendar,$H1245,B1246,"f",FALSE)</f>
        <v>48184</v>
      </c>
      <c r="I1246" s="177">
        <f>_xll.qlInterestRateIndexValueDate(Index1M,$H1246)</f>
        <v>48186</v>
      </c>
      <c r="J1246" s="182">
        <f>IFERROR(_xll.qlIndexFixing(Index1M,$H1246,TRUE,_xll.ohTrigger(RecalcTrigger,Trigger1M)),NA())</f>
        <v>2.0946350221378029E-2</v>
      </c>
      <c r="K1246" s="44">
        <f>IFERROR(_xll.qlIndexFixing(Index3M,H1246,TRUE,_xll.ohTrigger(RecalcTrigger,Trigger3M)),NA())</f>
        <v>2.1395061174856511E-2</v>
      </c>
      <c r="L1246" s="44">
        <f>IFERROR(_xll.qlIndexFixing(Index6M,$H1246,TRUE,_xll.ohTrigger(RecalcTrigger,Trigger6M)),NA())</f>
        <v>2.154761239864969E-2</v>
      </c>
      <c r="M1246" s="183">
        <f>IFERROR(_xll.qlIndexFixing(Index1Y,$H1246,TRUE,_xll.ohTrigger(RecalcTrigger,Trigger1Y)),NA())</f>
        <v>2.1889534629022031E-2</v>
      </c>
      <c r="N1246" s="182">
        <f>IFERROR(_xll.qlIndexFixing(ONIndex1M,I1246,TRUE,_xll.ohTrigger(RecalcTrigger,Trigger1M)),NA())</f>
        <v>2.0940056780949234E-2</v>
      </c>
      <c r="O1246" s="44">
        <f>IFERROR(_xll.qlIndexFixing(ONIndex3M,I1246,TRUE,_xll.ohTrigger(RecalcTrigger,Trigger3M)),NA())</f>
        <v>2.1396138811731191E-2</v>
      </c>
      <c r="P1246" s="44">
        <f>IFERROR(_xll.qlIndexFixing(ONIndex6M,I1246,TRUE,_xll.ohTrigger(RecalcTrigger,Trigger6M)),NA())</f>
        <v>2.1561072054714359E-2</v>
      </c>
      <c r="Q1246" s="183">
        <f>IFERROR(_xll.qlIndexFixing(ONIndex1Y,I1246,TRUE,_xll.ohTrigger(RecalcTrigger,Trigger1Y)),NA())</f>
        <v>2.1906601109042967E-2</v>
      </c>
    </row>
    <row r="1247" spans="2:17" x14ac:dyDescent="0.2">
      <c r="B1247" s="39" t="s">
        <v>42</v>
      </c>
      <c r="D1247" s="42">
        <f>_xll.qlCalendarAdvance(Calendar,$D1246,B1247,"f",FALSE)</f>
        <v>48191</v>
      </c>
      <c r="E1247" s="177">
        <f>_xll.qlInterestRateIndexValueDate(IndexON,D1247)</f>
        <v>48191</v>
      </c>
      <c r="F1247" s="193">
        <f>IFERROR(_xll.qlIndexFixing(IndexON,D1247,TRUE,_xll.ohTrigger(RecalcTrigger,TriggerON)),NA())</f>
        <v>2.0977484375572786E-2</v>
      </c>
      <c r="H1247" s="42">
        <f>_xll.qlCalendarAdvance(Calendar,$H1246,B1247,"f",FALSE)</f>
        <v>48191</v>
      </c>
      <c r="I1247" s="177">
        <f>_xll.qlInterestRateIndexValueDate(Index1M,$H1247)</f>
        <v>48193</v>
      </c>
      <c r="J1247" s="182">
        <f>IFERROR(_xll.qlIndexFixing(Index1M,$H1247,TRUE,_xll.ohTrigger(RecalcTrigger,Trigger1M)),NA())</f>
        <v>2.0938634289824343E-2</v>
      </c>
      <c r="K1247" s="44">
        <f>IFERROR(_xll.qlIndexFixing(Index3M,H1247,TRUE,_xll.ohTrigger(RecalcTrigger,Trigger3M)),NA())</f>
        <v>2.138497232399672E-2</v>
      </c>
      <c r="L1247" s="44">
        <f>IFERROR(_xll.qlIndexFixing(Index6M,$H1247,TRUE,_xll.ohTrigger(RecalcTrigger,Trigger6M)),NA())</f>
        <v>2.1536816354981461E-2</v>
      </c>
      <c r="M1247" s="183">
        <f>IFERROR(_xll.qlIndexFixing(Index1Y,$H1247,TRUE,_xll.ohTrigger(RecalcTrigger,Trigger1Y)),NA())</f>
        <v>2.1878584391569589E-2</v>
      </c>
      <c r="N1247" s="182">
        <f>IFERROR(_xll.qlIndexFixing(ONIndex1M,I1247,TRUE,_xll.ohTrigger(RecalcTrigger,Trigger1M)),NA())</f>
        <v>2.0932454960895797E-2</v>
      </c>
      <c r="O1247" s="44">
        <f>IFERROR(_xll.qlIndexFixing(ONIndex3M,I1247,TRUE,_xll.ohTrigger(RecalcTrigger,Trigger3M)),NA())</f>
        <v>2.1386414211486127E-2</v>
      </c>
      <c r="P1247" s="44">
        <f>IFERROR(_xll.qlIndexFixing(ONIndex6M,I1247,TRUE,_xll.ohTrigger(RecalcTrigger,Trigger6M)),NA())</f>
        <v>2.1551027010477952E-2</v>
      </c>
      <c r="Q1247" s="183">
        <f>IFERROR(_xll.qlIndexFixing(ONIndex1Y,I1247,TRUE,_xll.ohTrigger(RecalcTrigger,Trigger1Y)),NA())</f>
        <v>2.1897824103760399E-2</v>
      </c>
    </row>
    <row r="1248" spans="2:17" x14ac:dyDescent="0.2">
      <c r="B1248" s="39" t="s">
        <v>42</v>
      </c>
      <c r="D1248" s="42">
        <f>_xll.qlCalendarAdvance(Calendar,$D1247,B1248,"f",FALSE)</f>
        <v>48198</v>
      </c>
      <c r="E1248" s="177">
        <f>_xll.qlInterestRateIndexValueDate(IndexON,D1248)</f>
        <v>48198</v>
      </c>
      <c r="F1248" s="193">
        <f>IFERROR(_xll.qlIndexFixing(IndexON,D1248,TRUE,_xll.ohTrigger(RecalcTrigger,TriggerON)),NA())</f>
        <v>2.0967468243009435E-2</v>
      </c>
      <c r="H1248" s="42">
        <f>_xll.qlCalendarAdvance(Calendar,$H1247,B1248,"f",FALSE)</f>
        <v>48198</v>
      </c>
      <c r="I1248" s="177">
        <f>_xll.qlInterestRateIndexValueDate(Index1M,$H1248)</f>
        <v>48200</v>
      </c>
      <c r="J1248" s="182">
        <f>IFERROR(_xll.qlIndexFixing(Index1M,$H1248,TRUE,_xll.ohTrigger(RecalcTrigger,Trigger1M)),NA())</f>
        <v>2.0930857397464253E-2</v>
      </c>
      <c r="K1248" s="44">
        <f>IFERROR(_xll.qlIndexFixing(Index3M,H1248,TRUE,_xll.ohTrigger(RecalcTrigger,Trigger3M)),NA())</f>
        <v>2.1374830718173456E-2</v>
      </c>
      <c r="L1248" s="44">
        <f>IFERROR(_xll.qlIndexFixing(Index6M,$H1248,TRUE,_xll.ohTrigger(RecalcTrigger,Trigger6M)),NA())</f>
        <v>2.1525969743303563E-2</v>
      </c>
      <c r="M1248" s="183">
        <f>IFERROR(_xll.qlIndexFixing(Index1Y,$H1248,TRUE,_xll.ohTrigger(RecalcTrigger,Trigger1Y)),NA())</f>
        <v>2.1867557797555854E-2</v>
      </c>
      <c r="N1248" s="182">
        <f>IFERROR(_xll.qlIndexFixing(ONIndex1M,I1248,TRUE,_xll.ohTrigger(RecalcTrigger,Trigger1M)),NA())</f>
        <v>2.0924791976328905E-2</v>
      </c>
      <c r="O1248" s="44">
        <f>IFERROR(_xll.qlIndexFixing(ONIndex3M,I1248,TRUE,_xll.ohTrigger(RecalcTrigger,Trigger3M)),NA())</f>
        <v>2.1376635723386883E-2</v>
      </c>
      <c r="P1248" s="44">
        <f>IFERROR(_xll.qlIndexFixing(ONIndex6M,I1248,TRUE,_xll.ohTrigger(RecalcTrigger,Trigger6M)),NA())</f>
        <v>2.1540929114758356E-2</v>
      </c>
      <c r="Q1248" s="183">
        <f>IFERROR(_xll.qlIndexFixing(ONIndex1Y,I1248,TRUE,_xll.ohTrigger(RecalcTrigger,Trigger1Y)),NA())</f>
        <v>2.1888970481205305E-2</v>
      </c>
    </row>
    <row r="1249" spans="2:17" x14ac:dyDescent="0.2">
      <c r="B1249" s="39" t="s">
        <v>42</v>
      </c>
      <c r="D1249" s="42">
        <f>_xll.qlCalendarAdvance(Calendar,$D1248,B1249,"f",FALSE)</f>
        <v>48205</v>
      </c>
      <c r="E1249" s="177">
        <f>_xll.qlInterestRateIndexValueDate(IndexON,D1249)</f>
        <v>48205</v>
      </c>
      <c r="F1249" s="193">
        <f>IFERROR(_xll.qlIndexFixing(IndexON,D1249,TRUE,_xll.ohTrigger(RecalcTrigger,TriggerON)),NA())</f>
        <v>2.0957397964878055E-2</v>
      </c>
      <c r="H1249" s="42">
        <f>_xll.qlCalendarAdvance(Calendar,$H1248,B1249,"f",FALSE)</f>
        <v>48205</v>
      </c>
      <c r="I1249" s="177">
        <f>_xll.qlInterestRateIndexValueDate(Index1M,$H1249)</f>
        <v>48211</v>
      </c>
      <c r="J1249" s="182">
        <f>IFERROR(_xll.qlIndexFixing(Index1M,$H1249,TRUE,_xll.ohTrigger(RecalcTrigger,Trigger1M)),NA())</f>
        <v>2.0918474008861002E-2</v>
      </c>
      <c r="K1249" s="44">
        <f>IFERROR(_xll.qlIndexFixing(Index3M,H1249,TRUE,_xll.ohTrigger(RecalcTrigger,Trigger3M)),NA())</f>
        <v>2.1358679935235766E-2</v>
      </c>
      <c r="L1249" s="44">
        <f>IFERROR(_xll.qlIndexFixing(Index6M,$H1249,TRUE,_xll.ohTrigger(RecalcTrigger,Trigger6M)),NA())</f>
        <v>2.1508823443720345E-2</v>
      </c>
      <c r="M1249" s="183">
        <f>IFERROR(_xll.qlIndexFixing(Index1Y,$H1249,TRUE,_xll.ohTrigger(RecalcTrigger,Trigger1Y)),NA())</f>
        <v>2.1850451890158717E-2</v>
      </c>
      <c r="N1249" s="182">
        <f>IFERROR(_xll.qlIndexFixing(ONIndex1M,I1249,TRUE,_xll.ohTrigger(RecalcTrigger,Trigger1M)),NA())</f>
        <v>2.091490207147384E-2</v>
      </c>
      <c r="O1249" s="44">
        <f>IFERROR(_xll.qlIndexFixing(ONIndex3M,I1249,TRUE,_xll.ohTrigger(RecalcTrigger,Trigger3M)),NA())</f>
        <v>2.1363912887881753E-2</v>
      </c>
      <c r="P1249" s="44">
        <f>IFERROR(_xll.qlIndexFixing(ONIndex6M,I1249,TRUE,_xll.ohTrigger(RecalcTrigger,Trigger6M)),NA())</f>
        <v>2.1527784193406951E-2</v>
      </c>
      <c r="Q1249" s="183">
        <f>IFERROR(_xll.qlIndexFixing(ONIndex1Y,I1249,TRUE,_xll.ohTrigger(RecalcTrigger,Trigger1Y)),NA())</f>
        <v>2.1877496950160058E-2</v>
      </c>
    </row>
    <row r="1250" spans="2:17" x14ac:dyDescent="0.2">
      <c r="B1250" s="39" t="s">
        <v>42</v>
      </c>
      <c r="D1250" s="42">
        <f>_xll.qlCalendarAdvance(Calendar,$D1249,B1250,"f",FALSE)</f>
        <v>48212</v>
      </c>
      <c r="E1250" s="177">
        <f>_xll.qlInterestRateIndexValueDate(IndexON,D1250)</f>
        <v>48212</v>
      </c>
      <c r="F1250" s="193">
        <f>IFERROR(_xll.qlIndexFixing(IndexON,D1250,TRUE,_xll.ohTrigger(RecalcTrigger,TriggerON)),NA())</f>
        <v>2.0947273803608724E-2</v>
      </c>
      <c r="H1250" s="42">
        <f>_xll.qlCalendarAdvance(Calendar,$H1249,B1250,"f",FALSE)</f>
        <v>48212</v>
      </c>
      <c r="I1250" s="177">
        <f>_xll.qlInterestRateIndexValueDate(Index1M,$H1250)</f>
        <v>48215</v>
      </c>
      <c r="J1250" s="182">
        <f>IFERROR(_xll.qlIndexFixing(Index1M,$H1250,TRUE,_xll.ohTrigger(RecalcTrigger,Trigger1M)),NA())</f>
        <v>2.0913951105322855E-2</v>
      </c>
      <c r="K1250" s="44">
        <f>IFERROR(_xll.qlIndexFixing(Index3M,H1250,TRUE,_xll.ohTrigger(RecalcTrigger,Trigger3M)),NA())</f>
        <v>2.1352922171174026E-2</v>
      </c>
      <c r="L1250" s="44">
        <f>IFERROR(_xll.qlIndexFixing(Index6M,$H1250,TRUE,_xll.ohTrigger(RecalcTrigger,Trigger6M)),NA())</f>
        <v>2.1502717499026991E-2</v>
      </c>
      <c r="M1250" s="183">
        <f>IFERROR(_xll.qlIndexFixing(Index1Y,$H1250,TRUE,_xll.ohTrigger(RecalcTrigger,Trigger1Y)),NA())</f>
        <v>2.1843864214121808E-2</v>
      </c>
      <c r="N1250" s="182">
        <f>IFERROR(_xll.qlIndexFixing(ONIndex1M,I1250,TRUE,_xll.ohTrigger(RecalcTrigger,Trigger1M)),NA())</f>
        <v>2.0908166205888534E-2</v>
      </c>
      <c r="O1250" s="44">
        <f>IFERROR(_xll.qlIndexFixing(ONIndex3M,I1250,TRUE,_xll.ohTrigger(RecalcTrigger,Trigger3M)),NA())</f>
        <v>2.1355501463604654E-2</v>
      </c>
      <c r="P1250" s="44">
        <f>IFERROR(_xll.qlIndexFixing(ONIndex6M,I1250,TRUE,_xll.ohTrigger(RecalcTrigger,Trigger6M)),NA())</f>
        <v>2.1519113833656789E-2</v>
      </c>
      <c r="Q1250" s="183">
        <f>IFERROR(_xll.qlIndexFixing(ONIndex1Y,I1250,TRUE,_xll.ohTrigger(RecalcTrigger,Trigger1Y)),NA())</f>
        <v>2.1869740764826062E-2</v>
      </c>
    </row>
    <row r="1251" spans="2:17" x14ac:dyDescent="0.2">
      <c r="B1251" s="39" t="s">
        <v>42</v>
      </c>
      <c r="D1251" s="42">
        <f>_xll.qlCalendarAdvance(Calendar,$D1250,B1251,"f",FALSE)</f>
        <v>48219</v>
      </c>
      <c r="E1251" s="177">
        <f>_xll.qlInterestRateIndexValueDate(IndexON,D1251)</f>
        <v>48219</v>
      </c>
      <c r="F1251" s="193">
        <f>IFERROR(_xll.qlIndexFixing(IndexON,D1251,TRUE,_xll.ohTrigger(RecalcTrigger,TriggerON)),NA())</f>
        <v>2.0937096022191071E-2</v>
      </c>
      <c r="H1251" s="42">
        <f>_xll.qlCalendarAdvance(Calendar,$H1250,B1251,"f",FALSE)</f>
        <v>48219</v>
      </c>
      <c r="I1251" s="177">
        <f>_xll.qlInterestRateIndexValueDate(Index1M,$H1251)</f>
        <v>48221</v>
      </c>
      <c r="J1251" s="182">
        <f>IFERROR(_xll.qlIndexFixing(Index1M,$H1251,TRUE,_xll.ohTrigger(RecalcTrigger,Trigger1M)),NA())</f>
        <v>2.0907162835731574E-2</v>
      </c>
      <c r="K1251" s="44">
        <f>IFERROR(_xll.qlIndexFixing(Index3M,H1251,TRUE,_xll.ohTrigger(RecalcTrigger,Trigger3M)),NA())</f>
        <v>2.1344091757395371E-2</v>
      </c>
      <c r="L1251" s="44">
        <f>IFERROR(_xll.qlIndexFixing(Index6M,$H1251,TRUE,_xll.ohTrigger(RecalcTrigger,Trigger6M)),NA())</f>
        <v>2.1493292031975305E-2</v>
      </c>
      <c r="M1251" s="183">
        <f>IFERROR(_xll.qlIndexFixing(Index1Y,$H1251,TRUE,_xll.ohTrigger(RecalcTrigger,Trigger1Y)),NA())</f>
        <v>2.1834020622454708E-2</v>
      </c>
      <c r="N1251" s="182">
        <f>IFERROR(_xll.qlIndexFixing(ONIndex1M,I1251,TRUE,_xll.ohTrigger(RecalcTrigger,Trigger1M)),NA())</f>
        <v>2.0901437912286269E-2</v>
      </c>
      <c r="O1251" s="44">
        <f>IFERROR(_xll.qlIndexFixing(ONIndex3M,I1251,TRUE,_xll.ohTrigger(RecalcTrigger,Trigger3M)),NA())</f>
        <v>2.1346979302308E-2</v>
      </c>
      <c r="P1251" s="44">
        <f>IFERROR(_xll.qlIndexFixing(ONIndex6M,I1251,TRUE,_xll.ohTrigger(RecalcTrigger,Trigger6M)),NA())</f>
        <v>2.1510320546997974E-2</v>
      </c>
      <c r="Q1251" s="183">
        <f>IFERROR(_xll.qlIndexFixing(ONIndex1Y,I1251,TRUE,_xll.ohTrigger(RecalcTrigger,Trigger1Y)),NA())</f>
        <v>2.1861950616619552E-2</v>
      </c>
    </row>
    <row r="1252" spans="2:17" x14ac:dyDescent="0.2">
      <c r="B1252" s="39" t="s">
        <v>42</v>
      </c>
      <c r="D1252" s="42">
        <f>_xll.qlCalendarAdvance(Calendar,$D1251,B1252,"f",FALSE)</f>
        <v>48226</v>
      </c>
      <c r="E1252" s="177">
        <f>_xll.qlInterestRateIndexValueDate(IndexON,D1252)</f>
        <v>48226</v>
      </c>
      <c r="F1252" s="193">
        <f>IFERROR(_xll.qlIndexFixing(IndexON,D1252,TRUE,_xll.ohTrigger(RecalcTrigger,TriggerON)),NA())</f>
        <v>2.0926864883055174E-2</v>
      </c>
      <c r="H1252" s="42">
        <f>_xll.qlCalendarAdvance(Calendar,$H1251,B1252,"f",FALSE)</f>
        <v>48226</v>
      </c>
      <c r="I1252" s="177">
        <f>_xll.qlInterestRateIndexValueDate(Index1M,$H1252)</f>
        <v>48228</v>
      </c>
      <c r="J1252" s="182">
        <f>IFERROR(_xll.qlIndexFixing(Index1M,$H1252,TRUE,_xll.ohTrigger(RecalcTrigger,Trigger1M)),NA())</f>
        <v>2.0899143980334378E-2</v>
      </c>
      <c r="K1252" s="44">
        <f>IFERROR(_xll.qlIndexFixing(Index3M,H1252,TRUE,_xll.ohTrigger(RecalcTrigger,Trigger3M)),NA())</f>
        <v>2.1333741518193405E-2</v>
      </c>
      <c r="L1252" s="44">
        <f>IFERROR(_xll.qlIndexFixing(Index6M,$H1252,TRUE,_xll.ohTrigger(RecalcTrigger,Trigger6M)),NA())</f>
        <v>2.1482249535120377E-2</v>
      </c>
      <c r="M1252" s="183">
        <f>IFERROR(_xll.qlIndexFixing(Index1Y,$H1252,TRUE,_xll.ohTrigger(RecalcTrigger,Trigger1Y)),NA())</f>
        <v>2.182268934857616E-2</v>
      </c>
      <c r="N1252" s="182">
        <f>IFERROR(_xll.qlIndexFixing(ONIndex1M,I1252,TRUE,_xll.ohTrigger(RecalcTrigger,Trigger1M)),NA())</f>
        <v>2.0893532145924709E-2</v>
      </c>
      <c r="O1252" s="44">
        <f>IFERROR(_xll.qlIndexFixing(ONIndex3M,I1252,TRUE,_xll.ohTrigger(RecalcTrigger,Trigger3M)),NA())</f>
        <v>2.133698763297609E-2</v>
      </c>
      <c r="P1252" s="44">
        <f>IFERROR(_xll.qlIndexFixing(ONIndex6M,I1252,TRUE,_xll.ohTrigger(RecalcTrigger,Trigger6M)),NA())</f>
        <v>2.1500013473962909E-2</v>
      </c>
      <c r="Q1252" s="183">
        <f>IFERROR(_xll.qlIndexFixing(ONIndex1Y,I1252,TRUE,_xll.ohTrigger(RecalcTrigger,Trigger1Y)),NA())</f>
        <v>2.1852791231129487E-2</v>
      </c>
    </row>
    <row r="1253" spans="2:17" x14ac:dyDescent="0.2">
      <c r="B1253" s="39" t="s">
        <v>42</v>
      </c>
      <c r="D1253" s="42">
        <f>_xll.qlCalendarAdvance(Calendar,$D1252,B1253,"f",FALSE)</f>
        <v>48233</v>
      </c>
      <c r="E1253" s="177">
        <f>_xll.qlInterestRateIndexValueDate(IndexON,D1253)</f>
        <v>48233</v>
      </c>
      <c r="F1253" s="193">
        <f>IFERROR(_xll.qlIndexFixing(IndexON,D1253,TRUE,_xll.ohTrigger(RecalcTrigger,TriggerON)),NA())</f>
        <v>2.0916580649030792E-2</v>
      </c>
      <c r="H1253" s="42">
        <f>_xll.qlCalendarAdvance(Calendar,$H1252,B1253,"f",FALSE)</f>
        <v>48233</v>
      </c>
      <c r="I1253" s="177">
        <f>_xll.qlInterestRateIndexValueDate(Index1M,$H1253)</f>
        <v>48235</v>
      </c>
      <c r="J1253" s="182">
        <f>IFERROR(_xll.qlIndexFixing(Index1M,$H1253,TRUE,_xll.ohTrigger(RecalcTrigger,Trigger1M)),NA())</f>
        <v>2.0891065104223783E-2</v>
      </c>
      <c r="K1253" s="44">
        <f>IFERROR(_xll.qlIndexFixing(Index3M,H1253,TRUE,_xll.ohTrigger(RecalcTrigger,Trigger3M)),NA())</f>
        <v>2.132333971726336E-2</v>
      </c>
      <c r="L1253" s="44">
        <f>IFERROR(_xll.qlIndexFixing(Index6M,$H1253,TRUE,_xll.ohTrigger(RecalcTrigger,Trigger6M)),NA())</f>
        <v>2.1471157587403578E-2</v>
      </c>
      <c r="M1253" s="183">
        <f>IFERROR(_xll.qlIndexFixing(Index1Y,$H1253,TRUE,_xll.ohTrigger(RecalcTrigger,Trigger1Y)),NA())</f>
        <v>2.1811282091398394E-2</v>
      </c>
      <c r="N1253" s="182">
        <f>IFERROR(_xll.qlIndexFixing(ONIndex1M,I1253,TRUE,_xll.ohTrigger(RecalcTrigger,Trigger1M)),NA())</f>
        <v>2.0885566152939461E-2</v>
      </c>
      <c r="O1253" s="44">
        <f>IFERROR(_xll.qlIndexFixing(ONIndex3M,I1253,TRUE,_xll.ohTrigger(RecalcTrigger,Trigger3M)),NA())</f>
        <v>2.1326943260762121E-2</v>
      </c>
      <c r="P1253" s="44">
        <f>IFERROR(_xll.qlIndexFixing(ONIndex6M,I1253,TRUE,_xll.ohTrigger(RecalcTrigger,Trigger6M)),NA())</f>
        <v>2.1489654663913171E-2</v>
      </c>
      <c r="Q1253" s="183">
        <f>IFERROR(_xll.qlIndexFixing(ONIndex1Y,I1253,TRUE,_xll.ohTrigger(RecalcTrigger,Trigger1Y)),NA())</f>
        <v>2.1843555581124718E-2</v>
      </c>
    </row>
    <row r="1254" spans="2:17" x14ac:dyDescent="0.2">
      <c r="B1254" s="39" t="s">
        <v>42</v>
      </c>
      <c r="D1254" s="42">
        <f>_xll.qlCalendarAdvance(Calendar,$D1253,B1254,"f",FALSE)</f>
        <v>48240</v>
      </c>
      <c r="E1254" s="177">
        <f>_xll.qlInterestRateIndexValueDate(IndexON,D1254)</f>
        <v>48240</v>
      </c>
      <c r="F1254" s="193">
        <f>IFERROR(_xll.qlIndexFixing(IndexON,D1254,TRUE,_xll.ohTrigger(RecalcTrigger,TriggerON)),NA())</f>
        <v>2.0906243582627937E-2</v>
      </c>
      <c r="H1254" s="42">
        <f>_xll.qlCalendarAdvance(Calendar,$H1253,B1254,"f",FALSE)</f>
        <v>48240</v>
      </c>
      <c r="I1254" s="177">
        <f>_xll.qlInterestRateIndexValueDate(Index1M,$H1254)</f>
        <v>48242</v>
      </c>
      <c r="J1254" s="182">
        <f>IFERROR(_xll.qlIndexFixing(Index1M,$H1254,TRUE,_xll.ohTrigger(RecalcTrigger,Trigger1M)),NA())</f>
        <v>2.0882868574202521E-2</v>
      </c>
      <c r="K1254" s="44">
        <f>IFERROR(_xll.qlIndexFixing(Index3M,H1254,TRUE,_xll.ohTrigger(RecalcTrigger,Trigger3M)),NA())</f>
        <v>2.1312886593251267E-2</v>
      </c>
      <c r="L1254" s="44">
        <f>IFERROR(_xll.qlIndexFixing(Index6M,$H1254,TRUE,_xll.ohTrigger(RecalcTrigger,Trigger6M)),NA())</f>
        <v>2.1460016414942943E-2</v>
      </c>
      <c r="M1254" s="183">
        <f>IFERROR(_xll.qlIndexFixing(Index1Y,$H1254,TRUE,_xll.ohTrigger(RecalcTrigger,Trigger1Y)),NA())</f>
        <v>2.1799798925615788E-2</v>
      </c>
      <c r="N1254" s="182">
        <f>IFERROR(_xll.qlIndexFixing(ONIndex1M,I1254,TRUE,_xll.ohTrigger(RecalcTrigger,Trigger1M)),NA())</f>
        <v>2.0877540121020388E-2</v>
      </c>
      <c r="O1254" s="44">
        <f>IFERROR(_xll.qlIndexFixing(ONIndex3M,I1254,TRUE,_xll.ohTrigger(RecalcTrigger,Trigger3M)),NA())</f>
        <v>2.1316846422596569E-2</v>
      </c>
      <c r="P1254" s="44">
        <f>IFERROR(_xll.qlIndexFixing(ONIndex6M,I1254,TRUE,_xll.ohTrigger(RecalcTrigger,Trigger6M)),NA())</f>
        <v>2.1479244339550618E-2</v>
      </c>
      <c r="Q1254" s="183">
        <f>IFERROR(_xll.qlIndexFixing(ONIndex1Y,I1254,TRUE,_xll.ohTrigger(RecalcTrigger,Trigger1Y)),NA())</f>
        <v>2.1834243737268721E-2</v>
      </c>
    </row>
    <row r="1255" spans="2:17" x14ac:dyDescent="0.2">
      <c r="B1255" s="39" t="s">
        <v>42</v>
      </c>
      <c r="D1255" s="42">
        <f>_xll.qlCalendarAdvance(Calendar,$D1254,B1255,"f",FALSE)</f>
        <v>48247</v>
      </c>
      <c r="E1255" s="177">
        <f>_xll.qlInterestRateIndexValueDate(IndexON,D1255)</f>
        <v>48247</v>
      </c>
      <c r="F1255" s="193">
        <f>IFERROR(_xll.qlIndexFixing(IndexON,D1255,TRUE,_xll.ohTrigger(RecalcTrigger,TriggerON)),NA())</f>
        <v>2.0895853946756304E-2</v>
      </c>
      <c r="H1255" s="42">
        <f>_xll.qlCalendarAdvance(Calendar,$H1254,B1255,"f",FALSE)</f>
        <v>48247</v>
      </c>
      <c r="I1255" s="177">
        <f>_xll.qlInterestRateIndexValueDate(Index1M,$H1255)</f>
        <v>48249</v>
      </c>
      <c r="J1255" s="182">
        <f>IFERROR(_xll.qlIndexFixing(Index1M,$H1255,TRUE,_xll.ohTrigger(RecalcTrigger,Trigger1M)),NA())</f>
        <v>2.087468437955364E-2</v>
      </c>
      <c r="K1255" s="44">
        <f>IFERROR(_xll.qlIndexFixing(Index3M,H1255,TRUE,_xll.ohTrigger(RecalcTrigger,Trigger3M)),NA())</f>
        <v>2.1302513036932424E-2</v>
      </c>
      <c r="L1255" s="44">
        <f>IFERROR(_xll.qlIndexFixing(Index6M,$H1255,TRUE,_xll.ohTrigger(RecalcTrigger,Trigger6M)),NA())</f>
        <v>2.1448826243856051E-2</v>
      </c>
      <c r="M1255" s="183">
        <f>IFERROR(_xll.qlIndexFixing(Index1Y,$H1255,TRUE,_xll.ohTrigger(RecalcTrigger,Trigger1Y)),NA())</f>
        <v>2.1788239925937283E-2</v>
      </c>
      <c r="N1255" s="182">
        <f>IFERROR(_xll.qlIndexFixing(ONIndex1M,I1255,TRUE,_xll.ohTrigger(RecalcTrigger,Trigger1M)),NA())</f>
        <v>2.0869454237457674E-2</v>
      </c>
      <c r="O1255" s="44">
        <f>IFERROR(_xll.qlIndexFixing(ONIndex3M,I1255,TRUE,_xll.ohTrigger(RecalcTrigger,Trigger3M)),NA())</f>
        <v>2.1306697355569781E-2</v>
      </c>
      <c r="P1255" s="44">
        <f>IFERROR(_xll.qlIndexFixing(ONIndex6M,I1255,TRUE,_xll.ohTrigger(RecalcTrigger,Trigger6M)),NA())</f>
        <v>2.1468782723896851E-2</v>
      </c>
      <c r="Q1255" s="183">
        <f>IFERROR(_xll.qlIndexFixing(ONIndex1Y,I1255,TRUE,_xll.ohTrigger(RecalcTrigger,Trigger1Y)),NA())</f>
        <v>2.1824855769905227E-2</v>
      </c>
    </row>
    <row r="1256" spans="2:17" x14ac:dyDescent="0.2">
      <c r="B1256" s="39" t="s">
        <v>42</v>
      </c>
      <c r="D1256" s="42">
        <f>_xll.qlCalendarAdvance(Calendar,$D1255,B1256,"f",FALSE)</f>
        <v>48254</v>
      </c>
      <c r="E1256" s="177">
        <f>_xll.qlInterestRateIndexValueDate(IndexON,D1256)</f>
        <v>48254</v>
      </c>
      <c r="F1256" s="193">
        <f>IFERROR(_xll.qlIndexFixing(IndexON,D1256,TRUE,_xll.ohTrigger(RecalcTrigger,TriggerON)),NA())</f>
        <v>2.0885412003845971E-2</v>
      </c>
      <c r="H1256" s="42">
        <f>_xll.qlCalendarAdvance(Calendar,$H1255,B1256,"f",FALSE)</f>
        <v>48254</v>
      </c>
      <c r="I1256" s="177">
        <f>_xll.qlInterestRateIndexValueDate(Index1M,$H1256)</f>
        <v>48256</v>
      </c>
      <c r="J1256" s="182">
        <f>IFERROR(_xll.qlIndexFixing(Index1M,$H1256,TRUE,_xll.ohTrigger(RecalcTrigger,Trigger1M)),NA())</f>
        <v>2.086644069774473E-2</v>
      </c>
      <c r="K1256" s="44">
        <f>IFERROR(_xll.qlIndexFixing(Index3M,H1256,TRUE,_xll.ohTrigger(RecalcTrigger,Trigger3M)),NA())</f>
        <v>2.1291962192472091E-2</v>
      </c>
      <c r="L1256" s="44">
        <f>IFERROR(_xll.qlIndexFixing(Index6M,$H1256,TRUE,_xll.ohTrigger(RecalcTrigger,Trigger6M)),NA())</f>
        <v>2.1437587300258732E-2</v>
      </c>
      <c r="M1256" s="183">
        <f>IFERROR(_xll.qlIndexFixing(Index1Y,$H1256,TRUE,_xll.ohTrigger(RecalcTrigger,Trigger1Y)),NA())</f>
        <v>2.1776605167085496E-2</v>
      </c>
      <c r="N1256" s="182">
        <f>IFERROR(_xll.qlIndexFixing(ONIndex1M,I1256,TRUE,_xll.ohTrigger(RecalcTrigger,Trigger1M)),NA())</f>
        <v>2.0861308690101055E-2</v>
      </c>
      <c r="O1256" s="44">
        <f>IFERROR(_xll.qlIndexFixing(ONIndex3M,I1256,TRUE,_xll.ohTrigger(RecalcTrigger,Trigger3M)),NA())</f>
        <v>2.1296496296612233E-2</v>
      </c>
      <c r="P1256" s="44">
        <f>IFERROR(_xll.qlIndexFixing(ONIndex6M,I1256,TRUE,_xll.ohTrigger(RecalcTrigger,Trigger6M)),NA())</f>
        <v>2.1458270039893534E-2</v>
      </c>
      <c r="Q1256" s="183">
        <f>IFERROR(_xll.qlIndexFixing(ONIndex1Y,I1256,TRUE,_xll.ohTrigger(RecalcTrigger,Trigger1Y)),NA())</f>
        <v>2.1815391749857582E-2</v>
      </c>
    </row>
    <row r="1257" spans="2:17" x14ac:dyDescent="0.2">
      <c r="B1257" s="39" t="s">
        <v>42</v>
      </c>
      <c r="D1257" s="42">
        <f>_xll.qlCalendarAdvance(Calendar,$D1256,B1257,"f",FALSE)</f>
        <v>48261</v>
      </c>
      <c r="E1257" s="177">
        <f>_xll.qlInterestRateIndexValueDate(IndexON,D1257)</f>
        <v>48261</v>
      </c>
      <c r="F1257" s="193">
        <f>IFERROR(_xll.qlIndexFixing(IndexON,D1257,TRUE,_xll.ohTrigger(RecalcTrigger,TriggerON)),NA())</f>
        <v>2.0874918016886568E-2</v>
      </c>
      <c r="H1257" s="42">
        <f>_xll.qlCalendarAdvance(Calendar,$H1256,B1257,"f",FALSE)</f>
        <v>48261</v>
      </c>
      <c r="I1257" s="177">
        <f>_xll.qlInterestRateIndexValueDate(Index1M,$H1257)</f>
        <v>48263</v>
      </c>
      <c r="J1257" s="182">
        <f>IFERROR(_xll.qlIndexFixing(Index1M,$H1257,TRUE,_xll.ohTrigger(RecalcTrigger,Trigger1M)),NA())</f>
        <v>2.0858137716752326E-2</v>
      </c>
      <c r="K1257" s="44">
        <f>IFERROR(_xll.qlIndexFixing(Index3M,H1257,TRUE,_xll.ohTrigger(RecalcTrigger,Trigger3M)),NA())</f>
        <v>2.1281360726499443E-2</v>
      </c>
      <c r="L1257" s="44">
        <f>IFERROR(_xll.qlIndexFixing(Index6M,$H1257,TRUE,_xll.ohTrigger(RecalcTrigger,Trigger6M)),NA())</f>
        <v>2.1426299810265059E-2</v>
      </c>
      <c r="M1257" s="183">
        <f>IFERROR(_xll.qlIndexFixing(Index1Y,$H1257,TRUE,_xll.ohTrigger(RecalcTrigger,Trigger1Y)),NA())</f>
        <v>2.1764894723797383E-2</v>
      </c>
      <c r="N1257" s="182">
        <f>IFERROR(_xll.qlIndexFixing(ONIndex1M,I1257,TRUE,_xll.ohTrigger(RecalcTrigger,Trigger1M)),NA())</f>
        <v>2.0853103666400585E-2</v>
      </c>
      <c r="O1257" s="44">
        <f>IFERROR(_xll.qlIndexFixing(ONIndex3M,I1257,TRUE,_xll.ohTrigger(RecalcTrigger,Trigger3M)),NA())</f>
        <v>2.1286243482734335E-2</v>
      </c>
      <c r="P1257" s="44">
        <f>IFERROR(_xll.qlIndexFixing(ONIndex6M,I1257,TRUE,_xll.ohTrigger(RecalcTrigger,Trigger6M)),NA())</f>
        <v>2.1447706510322462E-2</v>
      </c>
      <c r="Q1257" s="183">
        <f>IFERROR(_xll.qlIndexFixing(ONIndex1Y,I1257,TRUE,_xll.ohTrigger(RecalcTrigger,Trigger1Y)),NA())</f>
        <v>2.1805851747309646E-2</v>
      </c>
    </row>
    <row r="1258" spans="2:17" x14ac:dyDescent="0.2">
      <c r="B1258" s="39" t="s">
        <v>42</v>
      </c>
      <c r="D1258" s="42">
        <f>_xll.qlCalendarAdvance(Calendar,$D1257,B1258,"f",FALSE)</f>
        <v>48268</v>
      </c>
      <c r="E1258" s="177">
        <f>_xll.qlInterestRateIndexValueDate(IndexON,D1258)</f>
        <v>48268</v>
      </c>
      <c r="F1258" s="193">
        <f>IFERROR(_xll.qlIndexFixing(IndexON,D1258,TRUE,_xll.ohTrigger(RecalcTrigger,TriggerON)),NA())</f>
        <v>2.0864372248308172E-2</v>
      </c>
      <c r="H1258" s="42">
        <f>_xll.qlCalendarAdvance(Calendar,$H1257,B1258,"f",FALSE)</f>
        <v>48268</v>
      </c>
      <c r="I1258" s="177">
        <f>_xll.qlInterestRateIndexValueDate(Index1M,$H1258)</f>
        <v>48270</v>
      </c>
      <c r="J1258" s="182">
        <f>IFERROR(_xll.qlIndexFixing(Index1M,$H1258,TRUE,_xll.ohTrigger(RecalcTrigger,Trigger1M)),NA())</f>
        <v>2.0849776558538643E-2</v>
      </c>
      <c r="K1258" s="44">
        <f>IFERROR(_xll.qlIndexFixing(Index3M,H1258,TRUE,_xll.ohTrigger(RecalcTrigger,Trigger3M)),NA())</f>
        <v>2.1270708877635158E-2</v>
      </c>
      <c r="L1258" s="44">
        <f>IFERROR(_xll.qlIndexFixing(Index6M,$H1258,TRUE,_xll.ohTrigger(RecalcTrigger,Trigger6M)),NA())</f>
        <v>2.1414963999988226E-2</v>
      </c>
      <c r="M1258" s="183">
        <f>IFERROR(_xll.qlIndexFixing(Index1Y,$H1258,TRUE,_xll.ohTrigger(RecalcTrigger,Trigger1Y)),NA())</f>
        <v>2.1753108670822929E-2</v>
      </c>
      <c r="N1258" s="182">
        <f>IFERROR(_xll.qlIndexFixing(ONIndex1M,I1258,TRUE,_xll.ohTrigger(RecalcTrigger,Trigger1M)),NA())</f>
        <v>2.0844839353886258E-2</v>
      </c>
      <c r="O1258" s="44">
        <f>IFERROR(_xll.qlIndexFixing(ONIndex3M,I1258,TRUE,_xll.ohTrigger(RecalcTrigger,Trigger3M)),NA())</f>
        <v>2.1275939150866563E-2</v>
      </c>
      <c r="P1258" s="44">
        <f>IFERROR(_xll.qlIndexFixing(ONIndex6M,I1258,TRUE,_xll.ohTrigger(RecalcTrigger,Trigger6M)),NA())</f>
        <v>2.1437092358205234E-2</v>
      </c>
      <c r="Q1258" s="183">
        <f>IFERROR(_xll.qlIndexFixing(ONIndex1Y,I1258,TRUE,_xll.ohTrigger(RecalcTrigger,Trigger1Y)),NA())</f>
        <v>2.1796235833164701E-2</v>
      </c>
    </row>
    <row r="1259" spans="2:17" x14ac:dyDescent="0.2">
      <c r="B1259" s="39" t="s">
        <v>42</v>
      </c>
      <c r="D1259" s="42">
        <f>_xll.qlCalendarAdvance(Calendar,$D1258,B1259,"f",FALSE)</f>
        <v>48275</v>
      </c>
      <c r="E1259" s="177">
        <f>_xll.qlInterestRateIndexValueDate(IndexON,D1259)</f>
        <v>48275</v>
      </c>
      <c r="F1259" s="193">
        <f>IFERROR(_xll.qlIndexFixing(IndexON,D1259,TRUE,_xll.ohTrigger(RecalcTrigger,TriggerON)),NA())</f>
        <v>2.0853774960940541E-2</v>
      </c>
      <c r="H1259" s="42">
        <f>_xll.qlCalendarAdvance(Calendar,$H1258,B1259,"f",FALSE)</f>
        <v>48275</v>
      </c>
      <c r="I1259" s="177">
        <f>_xll.qlInterestRateIndexValueDate(Index1M,$H1259)</f>
        <v>48277</v>
      </c>
      <c r="J1259" s="182">
        <f>IFERROR(_xll.qlIndexFixing(Index1M,$H1259,TRUE,_xll.ohTrigger(RecalcTrigger,Trigger1M)),NA())</f>
        <v>2.0841341941803815E-2</v>
      </c>
      <c r="K1259" s="44">
        <f>IFERROR(_xll.qlIndexFixing(Index3M,H1259,TRUE,_xll.ohTrigger(RecalcTrigger,Trigger3M)),NA())</f>
        <v>2.1259711673830541E-2</v>
      </c>
      <c r="L1259" s="44">
        <f>IFERROR(_xll.qlIndexFixing(Index6M,$H1259,TRUE,_xll.ohTrigger(RecalcTrigger,Trigger6M)),NA())</f>
        <v>2.1402794189719264E-2</v>
      </c>
      <c r="M1259" s="183">
        <f>IFERROR(_xll.qlIndexFixing(Index1Y,$H1259,TRUE,_xll.ohTrigger(RecalcTrigger,Trigger1Y)),NA())</f>
        <v>2.1741981161433884E-2</v>
      </c>
      <c r="N1259" s="182">
        <f>IFERROR(_xll.qlIndexFixing(ONIndex1M,I1259,TRUE,_xll.ohTrigger(RecalcTrigger,Trigger1M)),NA())</f>
        <v>2.0836515940167999E-2</v>
      </c>
      <c r="O1259" s="44">
        <f>IFERROR(_xll.qlIndexFixing(ONIndex3M,I1259,TRUE,_xll.ohTrigger(RecalcTrigger,Trigger3M)),NA())</f>
        <v>2.1265583538099264E-2</v>
      </c>
      <c r="P1259" s="44">
        <f>IFERROR(_xll.qlIndexFixing(ONIndex6M,I1259,TRUE,_xll.ohTrigger(RecalcTrigger,Trigger6M)),NA())</f>
        <v>2.1426427806243709E-2</v>
      </c>
      <c r="Q1259" s="183">
        <f>IFERROR(_xll.qlIndexFixing(ONIndex1Y,I1259,TRUE,_xll.ohTrigger(RecalcTrigger,Trigger1Y)),NA())</f>
        <v>2.1786544077606607E-2</v>
      </c>
    </row>
    <row r="1260" spans="2:17" x14ac:dyDescent="0.2">
      <c r="B1260" s="39" t="s">
        <v>42</v>
      </c>
      <c r="D1260" s="42">
        <f>_xll.qlCalendarAdvance(Calendar,$D1259,B1260,"f",FALSE)</f>
        <v>48282</v>
      </c>
      <c r="E1260" s="177">
        <f>_xll.qlInterestRateIndexValueDate(IndexON,D1260)</f>
        <v>48282</v>
      </c>
      <c r="F1260" s="193">
        <f>IFERROR(_xll.qlIndexFixing(IndexON,D1260,TRUE,_xll.ohTrigger(RecalcTrigger,TriggerON)),NA())</f>
        <v>2.0843126417373625E-2</v>
      </c>
      <c r="H1260" s="42">
        <f>_xll.qlCalendarAdvance(Calendar,$H1259,B1260,"f",FALSE)</f>
        <v>48282</v>
      </c>
      <c r="I1260" s="177">
        <f>_xll.qlInterestRateIndexValueDate(Index1M,$H1260)</f>
        <v>48284</v>
      </c>
      <c r="J1260" s="182">
        <f>IFERROR(_xll.qlIndexFixing(Index1M,$H1260,TRUE,_xll.ohTrigger(RecalcTrigger,Trigger1M)),NA())</f>
        <v>2.0832848185310671E-2</v>
      </c>
      <c r="K1260" s="44">
        <f>IFERROR(_xll.qlIndexFixing(Index3M,H1260,TRUE,_xll.ohTrigger(RecalcTrigger,Trigger3M)),NA())</f>
        <v>2.1248951471891511E-2</v>
      </c>
      <c r="L1260" s="44">
        <f>IFERROR(_xll.qlIndexFixing(Index6M,$H1260,TRUE,_xll.ohTrigger(RecalcTrigger,Trigger6M)),NA())</f>
        <v>2.1391346358069746E-2</v>
      </c>
      <c r="M1260" s="183">
        <f>IFERROR(_xll.qlIndexFixing(Index1Y,$H1260,TRUE,_xll.ohTrigger(RecalcTrigger,Trigger1Y)),NA())</f>
        <v>2.173006227630352E-2</v>
      </c>
      <c r="N1260" s="182">
        <f>IFERROR(_xll.qlIndexFixing(ONIndex1M,I1260,TRUE,_xll.ohTrigger(RecalcTrigger,Trigger1M)),NA())</f>
        <v>2.0828133612775801E-2</v>
      </c>
      <c r="O1260" s="44">
        <f>IFERROR(_xll.qlIndexFixing(ONIndex3M,I1260,TRUE,_xll.ohTrigger(RecalcTrigger,Trigger3M)),NA())</f>
        <v>2.1255176881362914E-2</v>
      </c>
      <c r="P1260" s="44">
        <f>IFERROR(_xll.qlIndexFixing(ONIndex6M,I1260,TRUE,_xll.ohTrigger(RecalcTrigger,Trigger6M)),NA())</f>
        <v>2.1415713077619358E-2</v>
      </c>
      <c r="Q1260" s="183">
        <f>IFERROR(_xll.qlIndexFixing(ONIndex1Y,I1260,TRUE,_xll.ohTrigger(RecalcTrigger,Trigger1Y)),NA())</f>
        <v>2.1776776551378774E-2</v>
      </c>
    </row>
    <row r="1261" spans="2:17" x14ac:dyDescent="0.2">
      <c r="B1261" s="39" t="s">
        <v>42</v>
      </c>
      <c r="D1261" s="42">
        <f>_xll.qlCalendarAdvance(Calendar,$D1260,B1261,"f",FALSE)</f>
        <v>48289</v>
      </c>
      <c r="E1261" s="177">
        <f>_xll.qlInterestRateIndexValueDate(IndexON,D1261)</f>
        <v>48289</v>
      </c>
      <c r="F1261" s="193">
        <f>IFERROR(_xll.qlIndexFixing(IndexON,D1261,TRUE,_xll.ohTrigger(RecalcTrigger,TriggerON)),NA())</f>
        <v>2.083242688027731E-2</v>
      </c>
      <c r="H1261" s="42">
        <f>_xll.qlCalendarAdvance(Calendar,$H1260,B1261,"f",FALSE)</f>
        <v>48289</v>
      </c>
      <c r="I1261" s="177">
        <f>_xll.qlInterestRateIndexValueDate(Index1M,$H1261)</f>
        <v>48291</v>
      </c>
      <c r="J1261" s="182">
        <f>IFERROR(_xll.qlIndexFixing(Index1M,$H1261,TRUE,_xll.ohTrigger(RecalcTrigger,Trigger1M)),NA())</f>
        <v>2.082429591228091E-2</v>
      </c>
      <c r="K1261" s="44">
        <f>IFERROR(_xll.qlIndexFixing(Index3M,H1261,TRUE,_xll.ohTrigger(RecalcTrigger,Trigger3M)),NA())</f>
        <v>2.1238141631822353E-2</v>
      </c>
      <c r="L1261" s="44">
        <f>IFERROR(_xll.qlIndexFixing(Index6M,$H1261,TRUE,_xll.ohTrigger(RecalcTrigger,Trigger6M)),NA())</f>
        <v>2.1379850939264075E-2</v>
      </c>
      <c r="M1261" s="183">
        <f>IFERROR(_xll.qlIndexFixing(Index1Y,$H1261,TRUE,_xll.ohTrigger(RecalcTrigger,Trigger1Y)),NA())</f>
        <v>2.1718068002124068E-2</v>
      </c>
      <c r="N1261" s="182">
        <f>IFERROR(_xll.qlIndexFixing(ONIndex1M,I1261,TRUE,_xll.ohTrigger(RecalcTrigger,Trigger1M)),NA())</f>
        <v>2.0819692559239655E-2</v>
      </c>
      <c r="O1261" s="44">
        <f>IFERROR(_xll.qlIndexFixing(ONIndex3M,I1261,TRUE,_xll.ohTrigger(RecalcTrigger,Trigger3M)),NA())</f>
        <v>2.1244719417508051E-2</v>
      </c>
      <c r="P1261" s="44">
        <f>IFERROR(_xll.qlIndexFixing(ONIndex6M,I1261,TRUE,_xll.ohTrigger(RecalcTrigger,Trigger6M)),NA())</f>
        <v>2.140494839503404E-2</v>
      </c>
      <c r="Q1261" s="183">
        <f>IFERROR(_xll.qlIndexFixing(ONIndex1Y,I1261,TRUE,_xll.ohTrigger(RecalcTrigger,Trigger1Y)),NA())</f>
        <v>2.1766933324984805E-2</v>
      </c>
    </row>
    <row r="1262" spans="2:17" x14ac:dyDescent="0.2">
      <c r="B1262" s="39" t="s">
        <v>42</v>
      </c>
      <c r="D1262" s="42">
        <f>_xll.qlCalendarAdvance(Calendar,$D1261,B1262,"f",FALSE)</f>
        <v>48296</v>
      </c>
      <c r="E1262" s="177">
        <f>_xll.qlInterestRateIndexValueDate(IndexON,D1262)</f>
        <v>48296</v>
      </c>
      <c r="F1262" s="193">
        <f>IFERROR(_xll.qlIndexFixing(IndexON,D1262,TRUE,_xll.ohTrigger(RecalcTrigger,TriggerON)),NA())</f>
        <v>2.0821676612561291E-2</v>
      </c>
      <c r="H1262" s="42">
        <f>_xll.qlCalendarAdvance(Calendar,$H1261,B1262,"f",FALSE)</f>
        <v>48296</v>
      </c>
      <c r="I1262" s="177">
        <f>_xll.qlInterestRateIndexValueDate(Index1M,$H1262)</f>
        <v>48298</v>
      </c>
      <c r="J1262" s="182">
        <f>IFERROR(_xll.qlIndexFixing(Index1M,$H1262,TRUE,_xll.ohTrigger(RecalcTrigger,Trigger1M)),NA())</f>
        <v>2.0815685310731635E-2</v>
      </c>
      <c r="K1262" s="44">
        <f>IFERROR(_xll.qlIndexFixing(Index3M,H1262,TRUE,_xll.ohTrigger(RecalcTrigger,Trigger3M)),NA())</f>
        <v>2.1227282392280857E-2</v>
      </c>
      <c r="L1262" s="44">
        <f>IFERROR(_xll.qlIndexFixing(Index6M,$H1262,TRUE,_xll.ohTrigger(RecalcTrigger,Trigger6M)),NA())</f>
        <v>2.1368308159478752E-2</v>
      </c>
      <c r="M1262" s="183">
        <f>IFERROR(_xll.qlIndexFixing(Index1Y,$H1262,TRUE,_xll.ohTrigger(RecalcTrigger,Trigger1Y)),NA())</f>
        <v>2.1705998413662247E-2</v>
      </c>
      <c r="N1262" s="182">
        <f>IFERROR(_xll.qlIndexFixing(ONIndex1M,I1262,TRUE,_xll.ohTrigger(RecalcTrigger,Trigger1M)),NA())</f>
        <v>2.0808753786552003E-2</v>
      </c>
      <c r="O1262" s="44">
        <f>IFERROR(_xll.qlIndexFixing(ONIndex3M,I1262,TRUE,_xll.ohTrigger(RecalcTrigger,Trigger3M)),NA())</f>
        <v>2.1231199833096071E-2</v>
      </c>
      <c r="P1262" s="44">
        <f>IFERROR(_xll.qlIndexFixing(ONIndex6M,I1262,TRUE,_xll.ohTrigger(RecalcTrigger,Trigger6M)),NA())</f>
        <v>2.1391035045841278E-2</v>
      </c>
      <c r="Q1262" s="183">
        <f>IFERROR(_xll.qlIndexFixing(ONIndex1Y,I1262,TRUE,_xll.ohTrigger(RecalcTrigger,Trigger1Y)),NA())</f>
        <v>2.1754166628644711E-2</v>
      </c>
    </row>
    <row r="1263" spans="2:17" x14ac:dyDescent="0.2">
      <c r="B1263" s="39" t="s">
        <v>42</v>
      </c>
      <c r="D1263" s="42">
        <f>_xll.qlCalendarAdvance(Calendar,$D1262,B1263,"f",FALSE)</f>
        <v>48303</v>
      </c>
      <c r="E1263" s="177">
        <f>_xll.qlInterestRateIndexValueDate(IndexON,D1263)</f>
        <v>48303</v>
      </c>
      <c r="F1263" s="193">
        <f>IFERROR(_xll.qlIndexFixing(IndexON,D1263,TRUE,_xll.ohTrigger(RecalcTrigger,TriggerON)),NA())</f>
        <v>2.0810875876655643E-2</v>
      </c>
      <c r="H1263" s="42">
        <f>_xll.qlCalendarAdvance(Calendar,$H1262,B1263,"f",FALSE)</f>
        <v>48303</v>
      </c>
      <c r="I1263" s="177">
        <f>_xll.qlInterestRateIndexValueDate(Index1M,$H1263)</f>
        <v>48305</v>
      </c>
      <c r="J1263" s="182">
        <f>IFERROR(_xll.qlIndexFixing(Index1M,$H1263,TRUE,_xll.ohTrigger(RecalcTrigger,Trigger1M)),NA())</f>
        <v>2.0807016568699932E-2</v>
      </c>
      <c r="K1263" s="44">
        <f>IFERROR(_xll.qlIndexFixing(Index3M,H1263,TRUE,_xll.ohTrigger(RecalcTrigger,Trigger3M)),NA())</f>
        <v>2.1216538314803888E-2</v>
      </c>
      <c r="L1263" s="44">
        <f>IFERROR(_xll.qlIndexFixing(Index6M,$H1263,TRUE,_xll.ohTrigger(RecalcTrigger,Trigger6M)),NA())</f>
        <v>2.1357356180963148E-2</v>
      </c>
      <c r="M1263" s="183">
        <f>IFERROR(_xll.qlIndexFixing(Index1Y,$H1263,TRUE,_xll.ohTrigger(RecalcTrigger,Trigger1Y)),NA())</f>
        <v>2.1693853585698343E-2</v>
      </c>
      <c r="N1263" s="182">
        <f>IFERROR(_xll.qlIndexFixing(ONIndex1M,I1263,TRUE,_xll.ohTrigger(RecalcTrigger,Trigger1M)),NA())</f>
        <v>2.0802635024095295E-2</v>
      </c>
      <c r="O1263" s="44">
        <f>IFERROR(_xll.qlIndexFixing(ONIndex3M,I1263,TRUE,_xll.ohTrigger(RecalcTrigger,Trigger3M)),NA())</f>
        <v>2.1223653016884114E-2</v>
      </c>
      <c r="P1263" s="44">
        <f>IFERROR(_xll.qlIndexFixing(ONIndex6M,I1263,TRUE,_xll.ohTrigger(RecalcTrigger,Trigger6M)),NA())</f>
        <v>2.1383270059587289E-2</v>
      </c>
      <c r="Q1263" s="183">
        <f>IFERROR(_xll.qlIndexFixing(ONIndex1Y,I1263,TRUE,_xll.ohTrigger(RecalcTrigger,Trigger1Y)),NA())</f>
        <v>2.1747020053632937E-2</v>
      </c>
    </row>
    <row r="1264" spans="2:17" x14ac:dyDescent="0.2">
      <c r="B1264" s="39" t="s">
        <v>42</v>
      </c>
      <c r="D1264" s="42">
        <f>_xll.qlCalendarAdvance(Calendar,$D1263,B1264,"f",FALSE)</f>
        <v>48310</v>
      </c>
      <c r="E1264" s="177">
        <f>_xll.qlInterestRateIndexValueDate(IndexON,D1264)</f>
        <v>48310</v>
      </c>
      <c r="F1264" s="193">
        <f>IFERROR(_xll.qlIndexFixing(IndexON,D1264,TRUE,_xll.ohTrigger(RecalcTrigger,TriggerON)),NA())</f>
        <v>2.0800024935310191E-2</v>
      </c>
      <c r="H1264" s="42">
        <f>_xll.qlCalendarAdvance(Calendar,$H1263,B1264,"f",FALSE)</f>
        <v>48310</v>
      </c>
      <c r="I1264" s="177">
        <f>_xll.qlInterestRateIndexValueDate(Index1M,$H1264)</f>
        <v>48312</v>
      </c>
      <c r="J1264" s="182">
        <f>IFERROR(_xll.qlIndexFixing(Index1M,$H1264,TRUE,_xll.ohTrigger(RecalcTrigger,Trigger1M)),NA())</f>
        <v>2.0798289874197906E-2</v>
      </c>
      <c r="K1264" s="44">
        <f>IFERROR(_xll.qlIndexFixing(Index3M,H1264,TRUE,_xll.ohTrigger(RecalcTrigger,Trigger3M)),NA())</f>
        <v>2.1205585085382405E-2</v>
      </c>
      <c r="L1264" s="44">
        <f>IFERROR(_xll.qlIndexFixing(Index6M,$H1264,TRUE,_xll.ohTrigger(RecalcTrigger,Trigger6M)),NA())</f>
        <v>2.1345731235634605E-2</v>
      </c>
      <c r="M1264" s="183">
        <f>IFERROR(_xll.qlIndexFixing(Index1Y,$H1264,TRUE,_xll.ohTrigger(RecalcTrigger,Trigger1Y)),NA())</f>
        <v>2.1681633593025572E-2</v>
      </c>
      <c r="N1264" s="182">
        <f>IFERROR(_xll.qlIndexFixing(ONIndex1M,I1264,TRUE,_xll.ohTrigger(RecalcTrigger,Trigger1M)),NA())</f>
        <v>2.0794018917467127E-2</v>
      </c>
      <c r="O1264" s="44">
        <f>IFERROR(_xll.qlIndexFixing(ONIndex3M,I1264,TRUE,_xll.ohTrigger(RecalcTrigger,Trigger3M)),NA())</f>
        <v>2.1213044554055926E-2</v>
      </c>
      <c r="P1264" s="44">
        <f>IFERROR(_xll.qlIndexFixing(ONIndex6M,I1264,TRUE,_xll.ohTrigger(RecalcTrigger,Trigger6M)),NA())</f>
        <v>2.1372356852529251E-2</v>
      </c>
      <c r="Q1264" s="183">
        <f>IFERROR(_xll.qlIndexFixing(ONIndex1Y,I1264,TRUE,_xll.ohTrigger(RecalcTrigger,Trigger1Y)),NA())</f>
        <v>2.1736950149682244E-2</v>
      </c>
    </row>
    <row r="1265" spans="2:17" x14ac:dyDescent="0.2">
      <c r="B1265" s="39" t="s">
        <v>42</v>
      </c>
      <c r="D1265" s="42">
        <f>_xll.qlCalendarAdvance(Calendar,$D1264,B1265,"f",FALSE)</f>
        <v>48317</v>
      </c>
      <c r="E1265" s="177">
        <f>_xll.qlInterestRateIndexValueDate(IndexON,D1265)</f>
        <v>48317</v>
      </c>
      <c r="F1265" s="193">
        <f>IFERROR(_xll.qlIndexFixing(IndexON,D1265,TRUE,_xll.ohTrigger(RecalcTrigger,TriggerON)),NA())</f>
        <v>2.0789124051274754E-2</v>
      </c>
      <c r="H1265" s="42">
        <f>_xll.qlCalendarAdvance(Calendar,$H1264,B1265,"f",FALSE)</f>
        <v>48317</v>
      </c>
      <c r="I1265" s="177">
        <f>_xll.qlInterestRateIndexValueDate(Index1M,$H1265)</f>
        <v>48319</v>
      </c>
      <c r="J1265" s="182">
        <f>IFERROR(_xll.qlIndexFixing(Index1M,$H1265,TRUE,_xll.ohTrigger(RecalcTrigger,Trigger1M)),NA())</f>
        <v>2.0789505415257648E-2</v>
      </c>
      <c r="K1265" s="44">
        <f>IFERROR(_xll.qlIndexFixing(Index3M,H1265,TRUE,_xll.ohTrigger(RecalcTrigger,Trigger3M)),NA())</f>
        <v>2.1194583157944751E-2</v>
      </c>
      <c r="L1265" s="44">
        <f>IFERROR(_xll.qlIndexFixing(Index6M,$H1265,TRUE,_xll.ohTrigger(RecalcTrigger,Trigger6M)),NA())</f>
        <v>2.1334059566531047E-2</v>
      </c>
      <c r="M1265" s="183">
        <f>IFERROR(_xll.qlIndexFixing(Index1Y,$H1265,TRUE,_xll.ohTrigger(RecalcTrigger,Trigger1Y)),NA())</f>
        <v>2.1668213333009688E-2</v>
      </c>
      <c r="N1265" s="182">
        <f>IFERROR(_xll.qlIndexFixing(ONIndex1M,I1265,TRUE,_xll.ohTrigger(RecalcTrigger,Trigger1M)),NA())</f>
        <v>2.0785344835054786E-2</v>
      </c>
      <c r="O1265" s="44">
        <f>IFERROR(_xll.qlIndexFixing(ONIndex3M,I1265,TRUE,_xll.ohTrigger(RecalcTrigger,Trigger3M)),NA())</f>
        <v>2.1202386232070936E-2</v>
      </c>
      <c r="P1265" s="44">
        <f>IFERROR(_xll.qlIndexFixing(ONIndex6M,I1265,TRUE,_xll.ohTrigger(RecalcTrigger,Trigger6M)),NA())</f>
        <v>2.1361394583117033E-2</v>
      </c>
      <c r="Q1265" s="183">
        <f>IFERROR(_xll.qlIndexFixing(ONIndex1Y,I1265,TRUE,_xll.ohTrigger(RecalcTrigger,Trigger1Y)),NA())</f>
        <v>2.1726804827819635E-2</v>
      </c>
    </row>
    <row r="1266" spans="2:17" x14ac:dyDescent="0.2">
      <c r="B1266" s="39" t="s">
        <v>42</v>
      </c>
      <c r="D1266" s="42">
        <f>_xll.qlCalendarAdvance(Calendar,$D1265,B1266,"f",FALSE)</f>
        <v>48324</v>
      </c>
      <c r="E1266" s="177">
        <f>_xll.qlInterestRateIndexValueDate(IndexON,D1266)</f>
        <v>48324</v>
      </c>
      <c r="F1266" s="193">
        <f>IFERROR(_xll.qlIndexFixing(IndexON,D1266,TRUE,_xll.ohTrigger(RecalcTrigger,TriggerON)),NA())</f>
        <v>2.077817348721922E-2</v>
      </c>
      <c r="H1266" s="42">
        <f>_xll.qlCalendarAdvance(Calendar,$H1265,B1266,"f",FALSE)</f>
        <v>48324</v>
      </c>
      <c r="I1266" s="177">
        <f>_xll.qlInterestRateIndexValueDate(Index1M,$H1266)</f>
        <v>48326</v>
      </c>
      <c r="J1266" s="182">
        <f>IFERROR(_xll.qlIndexFixing(Index1M,$H1266,TRUE,_xll.ohTrigger(RecalcTrigger,Trigger1M)),NA())</f>
        <v>2.0780663379898756E-2</v>
      </c>
      <c r="K1266" s="44">
        <f>IFERROR(_xll.qlIndexFixing(Index3M,H1266,TRUE,_xll.ohTrigger(RecalcTrigger,Trigger3M)),NA())</f>
        <v>2.1183532771129929E-2</v>
      </c>
      <c r="L1266" s="44">
        <f>IFERROR(_xll.qlIndexFixing(Index6M,$H1266,TRUE,_xll.ohTrigger(RecalcTrigger,Trigger6M)),NA())</f>
        <v>2.1322341399768432E-2</v>
      </c>
      <c r="M1266" s="183">
        <f>IFERROR(_xll.qlIndexFixing(Index1Y,$H1266,TRUE,_xll.ohTrigger(RecalcTrigger,Trigger1Y)),NA())</f>
        <v>2.1656968412795921E-2</v>
      </c>
      <c r="N1266" s="182">
        <f>IFERROR(_xll.qlIndexFixing(ONIndex1M,I1266,TRUE,_xll.ohTrigger(RecalcTrigger,Trigger1M)),NA())</f>
        <v>2.0776612964308327E-2</v>
      </c>
      <c r="O1266" s="44">
        <f>IFERROR(_xll.qlIndexFixing(ONIndex3M,I1266,TRUE,_xll.ohTrigger(RecalcTrigger,Trigger3M)),NA())</f>
        <v>2.1191678288019489E-2</v>
      </c>
      <c r="P1266" s="44">
        <f>IFERROR(_xll.qlIndexFixing(ONIndex6M,I1266,TRUE,_xll.ohTrigger(RecalcTrigger,Trigger6M)),NA())</f>
        <v>2.13503834742923E-2</v>
      </c>
      <c r="Q1266" s="183">
        <f>IFERROR(_xll.qlIndexFixing(ONIndex1Y,I1266,TRUE,_xll.ohTrigger(RecalcTrigger,Trigger1Y)),NA())</f>
        <v>2.1716584158308905E-2</v>
      </c>
    </row>
    <row r="1267" spans="2:17" x14ac:dyDescent="0.2">
      <c r="B1267" s="39" t="s">
        <v>42</v>
      </c>
      <c r="D1267" s="42">
        <f>_xll.qlCalendarAdvance(Calendar,$D1266,B1267,"f",FALSE)</f>
        <v>48331</v>
      </c>
      <c r="E1267" s="177">
        <f>_xll.qlInterestRateIndexValueDate(IndexON,D1267)</f>
        <v>48331</v>
      </c>
      <c r="F1267" s="193">
        <f>IFERROR(_xll.qlIndexFixing(IndexON,D1267,TRUE,_xll.ohTrigger(RecalcTrigger,TriggerON)),NA())</f>
        <v>2.0767173505733538E-2</v>
      </c>
      <c r="H1267" s="42">
        <f>_xll.qlCalendarAdvance(Calendar,$H1266,B1267,"f",FALSE)</f>
        <v>48331</v>
      </c>
      <c r="I1267" s="177">
        <f>_xll.qlInterestRateIndexValueDate(Index1M,$H1267)</f>
        <v>48333</v>
      </c>
      <c r="J1267" s="182">
        <f>IFERROR(_xll.qlIndexFixing(Index1M,$H1267,TRUE,_xll.ohTrigger(RecalcTrigger,Trigger1M)),NA())</f>
        <v>2.0771763956148326E-2</v>
      </c>
      <c r="K1267" s="44">
        <f>IFERROR(_xll.qlIndexFixing(Index3M,H1267,TRUE,_xll.ohTrigger(RecalcTrigger,Trigger3M)),NA())</f>
        <v>2.1172434163573419E-2</v>
      </c>
      <c r="L1267" s="44">
        <f>IFERROR(_xll.qlIndexFixing(Index6M,$H1267,TRUE,_xll.ohTrigger(RecalcTrigger,Trigger6M)),NA())</f>
        <v>2.1310576961461408E-2</v>
      </c>
      <c r="M1267" s="183">
        <f>IFERROR(_xll.qlIndexFixing(Index1Y,$H1267,TRUE,_xll.ohTrigger(RecalcTrigger,Trigger1Y)),NA())</f>
        <v>2.1644523374892258E-2</v>
      </c>
      <c r="N1267" s="182">
        <f>IFERROR(_xll.qlIndexFixing(ONIndex1M,I1267,TRUE,_xll.ohTrigger(RecalcTrigger,Trigger1M)),NA())</f>
        <v>2.0767823492837678E-2</v>
      </c>
      <c r="O1267" s="44">
        <f>IFERROR(_xll.qlIndexFixing(ONIndex3M,I1267,TRUE,_xll.ohTrigger(RecalcTrigger,Trigger3M)),NA())</f>
        <v>2.1180920958911997E-2</v>
      </c>
      <c r="P1267" s="44">
        <f>IFERROR(_xll.qlIndexFixing(ONIndex6M,I1267,TRUE,_xll.ohTrigger(RecalcTrigger,Trigger6M)),NA())</f>
        <v>2.1339323748836847E-2</v>
      </c>
      <c r="Q1267" s="183">
        <f>IFERROR(_xll.qlIndexFixing(ONIndex1Y,I1267,TRUE,_xll.ohTrigger(RecalcTrigger,Trigger1Y)),NA())</f>
        <v>2.1706288211813529E-2</v>
      </c>
    </row>
    <row r="1268" spans="2:17" x14ac:dyDescent="0.2">
      <c r="B1268" s="39" t="s">
        <v>42</v>
      </c>
      <c r="D1268" s="42">
        <f>_xll.qlCalendarAdvance(Calendar,$D1267,B1268,"f",FALSE)</f>
        <v>48338</v>
      </c>
      <c r="E1268" s="177">
        <f>_xll.qlInterestRateIndexValueDate(IndexON,D1268)</f>
        <v>48338</v>
      </c>
      <c r="F1268" s="193">
        <f>IFERROR(_xll.qlIndexFixing(IndexON,D1268,TRUE,_xll.ohTrigger(RecalcTrigger,TriggerON)),NA())</f>
        <v>2.0756124369647466E-2</v>
      </c>
      <c r="H1268" s="42">
        <f>_xll.qlCalendarAdvance(Calendar,$H1267,B1268,"f",FALSE)</f>
        <v>48338</v>
      </c>
      <c r="I1268" s="177">
        <f>_xll.qlInterestRateIndexValueDate(Index1M,$H1268)</f>
        <v>48340</v>
      </c>
      <c r="J1268" s="182">
        <f>IFERROR(_xll.qlIndexFixing(Index1M,$H1268,TRUE,_xll.ohTrigger(RecalcTrigger,Trigger1M)),NA())</f>
        <v>2.0762807332030953E-2</v>
      </c>
      <c r="K1268" s="44">
        <f>IFERROR(_xll.qlIndexFixing(Index3M,H1268,TRUE,_xll.ohTrigger(RecalcTrigger,Trigger3M)),NA())</f>
        <v>2.1161102930989797E-2</v>
      </c>
      <c r="L1268" s="44">
        <f>IFERROR(_xll.qlIndexFixing(Index6M,$H1268,TRUE,_xll.ohTrigger(RecalcTrigger,Trigger6M)),NA())</f>
        <v>2.1298069565874194E-2</v>
      </c>
      <c r="M1268" s="183">
        <f>IFERROR(_xll.qlIndexFixing(Index1Y,$H1268,TRUE,_xll.ohTrigger(RecalcTrigger,Trigger1Y)),NA())</f>
        <v>2.1632003471586832E-2</v>
      </c>
      <c r="N1268" s="182">
        <f>IFERROR(_xll.qlIndexFixing(ONIndex1M,I1268,TRUE,_xll.ohTrigger(RecalcTrigger,Trigger1M)),NA())</f>
        <v>2.0758976608092894E-2</v>
      </c>
      <c r="O1268" s="44">
        <f>IFERROR(_xll.qlIndexFixing(ONIndex3M,I1268,TRUE,_xll.ohTrigger(RecalcTrigger,Trigger3M)),NA())</f>
        <v>2.1170114481678937E-2</v>
      </c>
      <c r="P1268" s="44">
        <f>IFERROR(_xll.qlIndexFixing(ONIndex6M,I1268,TRUE,_xll.ohTrigger(RecalcTrigger,Trigger6M)),NA())</f>
        <v>2.1328215629772274E-2</v>
      </c>
      <c r="Q1268" s="183">
        <f>IFERROR(_xll.qlIndexFixing(ONIndex1Y,I1268,TRUE,_xll.ohTrigger(RecalcTrigger,Trigger1Y)),NA())</f>
        <v>2.1695917058837111E-2</v>
      </c>
    </row>
    <row r="1269" spans="2:17" x14ac:dyDescent="0.2">
      <c r="B1269" s="39" t="s">
        <v>42</v>
      </c>
      <c r="D1269" s="42">
        <f>_xll.qlCalendarAdvance(Calendar,$D1268,B1269,"f",FALSE)</f>
        <v>48345</v>
      </c>
      <c r="E1269" s="177">
        <f>_xll.qlInterestRateIndexValueDate(IndexON,D1269)</f>
        <v>48345</v>
      </c>
      <c r="F1269" s="193">
        <f>IFERROR(_xll.qlIndexFixing(IndexON,D1269,TRUE,_xll.ohTrigger(RecalcTrigger,TriggerON)),NA())</f>
        <v>2.0745026341550954E-2</v>
      </c>
      <c r="H1269" s="42">
        <f>_xll.qlCalendarAdvance(Calendar,$H1268,B1269,"f",FALSE)</f>
        <v>48345</v>
      </c>
      <c r="I1269" s="177">
        <f>_xll.qlInterestRateIndexValueDate(Index1M,$H1269)</f>
        <v>48347</v>
      </c>
      <c r="J1269" s="182">
        <f>IFERROR(_xll.qlIndexFixing(Index1M,$H1269,TRUE,_xll.ohTrigger(RecalcTrigger,Trigger1M)),NA())</f>
        <v>2.075379369557373E-2</v>
      </c>
      <c r="K1269" s="44">
        <f>IFERROR(_xll.qlIndexFixing(Index3M,H1269,TRUE,_xll.ohTrigger(RecalcTrigger,Trigger3M)),NA())</f>
        <v>2.1149904577552205E-2</v>
      </c>
      <c r="L1269" s="44">
        <f>IFERROR(_xll.qlIndexFixing(Index6M,$H1269,TRUE,_xll.ohTrigger(RecalcTrigger,Trigger6M)),NA())</f>
        <v>2.1286201592025798E-2</v>
      </c>
      <c r="M1269" s="183">
        <f>IFERROR(_xll.qlIndexFixing(Index1Y,$H1269,TRUE,_xll.ohTrigger(RecalcTrigger,Trigger1Y)),NA())</f>
        <v>2.1619408777739643E-2</v>
      </c>
      <c r="N1269" s="182">
        <f>IFERROR(_xll.qlIndexFixing(ONIndex1M,I1269,TRUE,_xll.ohTrigger(RecalcTrigger,Trigger1M)),NA())</f>
        <v>2.0750072497763838E-2</v>
      </c>
      <c r="O1269" s="44">
        <f>IFERROR(_xll.qlIndexFixing(ONIndex3M,I1269,TRUE,_xll.ohTrigger(RecalcTrigger,Trigger3M)),NA())</f>
        <v>2.1159259093170846E-2</v>
      </c>
      <c r="P1269" s="44">
        <f>IFERROR(_xll.qlIndexFixing(ONIndex6M,I1269,TRUE,_xll.ohTrigger(RecalcTrigger,Trigger6M)),NA())</f>
        <v>2.1317059339960309E-2</v>
      </c>
      <c r="Q1269" s="183">
        <f>IFERROR(_xll.qlIndexFixing(ONIndex1Y,I1269,TRUE,_xll.ohTrigger(RecalcTrigger,Trigger1Y)),NA())</f>
        <v>2.1685470769883253E-2</v>
      </c>
    </row>
    <row r="1270" spans="2:17" x14ac:dyDescent="0.2">
      <c r="B1270" s="39" t="s">
        <v>42</v>
      </c>
      <c r="D1270" s="42">
        <f>_xll.qlCalendarAdvance(Calendar,$D1269,B1270,"f",FALSE)</f>
        <v>48352</v>
      </c>
      <c r="E1270" s="177">
        <f>_xll.qlInterestRateIndexValueDate(IndexON,D1270)</f>
        <v>48352</v>
      </c>
      <c r="F1270" s="193">
        <f>IFERROR(_xll.qlIndexFixing(IndexON,D1270,TRUE,_xll.ohTrigger(RecalcTrigger,TriggerON)),NA())</f>
        <v>2.0733879684113887E-2</v>
      </c>
      <c r="H1270" s="42">
        <f>_xll.qlCalendarAdvance(Calendar,$H1269,B1270,"f",FALSE)</f>
        <v>48352</v>
      </c>
      <c r="I1270" s="177">
        <f>_xll.qlInterestRateIndexValueDate(Index1M,$H1270)</f>
        <v>48354</v>
      </c>
      <c r="J1270" s="182">
        <f>IFERROR(_xll.qlIndexFixing(Index1M,$H1270,TRUE,_xll.ohTrigger(RecalcTrigger,Trigger1M)),NA())</f>
        <v>2.0744723234801254E-2</v>
      </c>
      <c r="K1270" s="44">
        <f>IFERROR(_xll.qlIndexFixing(Index3M,H1270,TRUE,_xll.ohTrigger(RecalcTrigger,Trigger3M)),NA())</f>
        <v>2.1138658733891556E-2</v>
      </c>
      <c r="L1270" s="44">
        <f>IFERROR(_xll.qlIndexFixing(Index6M,$H1270,TRUE,_xll.ohTrigger(RecalcTrigger,Trigger6M)),NA())</f>
        <v>2.1274288066542246E-2</v>
      </c>
      <c r="M1270" s="183">
        <f>IFERROR(_xll.qlIndexFixing(Index1Y,$H1270,TRUE,_xll.ohTrigger(RecalcTrigger,Trigger1Y)),NA())</f>
        <v>2.1606739368223406E-2</v>
      </c>
      <c r="N1270" s="182">
        <f>IFERROR(_xll.qlIndexFixing(ONIndex1M,I1270,TRUE,_xll.ohTrigger(RecalcTrigger,Trigger1M)),NA())</f>
        <v>2.0741111349300567E-2</v>
      </c>
      <c r="O1270" s="44">
        <f>IFERROR(_xll.qlIndexFixing(ONIndex3M,I1270,TRUE,_xll.ohTrigger(RecalcTrigger,Trigger3M)),NA())</f>
        <v>2.1148355030637944E-2</v>
      </c>
      <c r="P1270" s="44">
        <f>IFERROR(_xll.qlIndexFixing(ONIndex6M,I1270,TRUE,_xll.ohTrigger(RecalcTrigger,Trigger6M)),NA())</f>
        <v>2.1305855102262683E-2</v>
      </c>
      <c r="Q1270" s="183">
        <f>IFERROR(_xll.qlIndexFixing(ONIndex1Y,I1270,TRUE,_xll.ohTrigger(RecalcTrigger,Trigger1Y)),NA())</f>
        <v>2.167494941561543E-2</v>
      </c>
    </row>
    <row r="1271" spans="2:17" x14ac:dyDescent="0.2">
      <c r="B1271" s="39" t="s">
        <v>42</v>
      </c>
      <c r="D1271" s="42">
        <f>_xll.qlCalendarAdvance(Calendar,$D1270,B1271,"f",FALSE)</f>
        <v>48359</v>
      </c>
      <c r="E1271" s="177">
        <f>_xll.qlInterestRateIndexValueDate(IndexON,D1271)</f>
        <v>48359</v>
      </c>
      <c r="F1271" s="193">
        <f>IFERROR(_xll.qlIndexFixing(IndexON,D1271,TRUE,_xll.ohTrigger(RecalcTrigger,TriggerON)),NA())</f>
        <v>2.0722684660166024E-2</v>
      </c>
      <c r="H1271" s="42">
        <f>_xll.qlCalendarAdvance(Calendar,$H1270,B1271,"f",FALSE)</f>
        <v>48359</v>
      </c>
      <c r="I1271" s="177">
        <f>_xll.qlInterestRateIndexValueDate(Index1M,$H1271)</f>
        <v>48361</v>
      </c>
      <c r="J1271" s="182">
        <f>IFERROR(_xll.qlIndexFixing(Index1M,$H1271,TRUE,_xll.ohTrigger(RecalcTrigger,Trigger1M)),NA())</f>
        <v>2.0735596137738121E-2</v>
      </c>
      <c r="K1271" s="44">
        <f>IFERROR(_xll.qlIndexFixing(Index3M,H1271,TRUE,_xll.ohTrigger(RecalcTrigger,Trigger3M)),NA())</f>
        <v>2.1127365638656949E-2</v>
      </c>
      <c r="L1271" s="44">
        <f>IFERROR(_xll.qlIndexFixing(Index6M,$H1271,TRUE,_xll.ohTrigger(RecalcTrigger,Trigger6M)),NA())</f>
        <v>2.126232921558199E-2</v>
      </c>
      <c r="M1271" s="183">
        <f>IFERROR(_xll.qlIndexFixing(Index1Y,$H1271,TRUE,_xll.ohTrigger(RecalcTrigger,Trigger1Y)),NA())</f>
        <v>2.1593995317923755E-2</v>
      </c>
      <c r="N1271" s="182">
        <f>IFERROR(_xll.qlIndexFixing(ONIndex1M,I1271,TRUE,_xll.ohTrigger(RecalcTrigger,Trigger1M)),NA())</f>
        <v>2.0732093350313008E-2</v>
      </c>
      <c r="O1271" s="44">
        <f>IFERROR(_xll.qlIndexFixing(ONIndex3M,I1271,TRUE,_xll.ohTrigger(RecalcTrigger,Trigger3M)),NA())</f>
        <v>2.1137402530930771E-2</v>
      </c>
      <c r="P1271" s="44">
        <f>IFERROR(_xll.qlIndexFixing(ONIndex6M,I1271,TRUE,_xll.ohTrigger(RecalcTrigger,Trigger6M)),NA())</f>
        <v>2.1294603139541124E-2</v>
      </c>
      <c r="Q1271" s="183">
        <f>IFERROR(_xll.qlIndexFixing(ONIndex1Y,I1271,TRUE,_xll.ohTrigger(RecalcTrigger,Trigger1Y)),NA())</f>
        <v>2.1664353066297437E-2</v>
      </c>
    </row>
    <row r="1272" spans="2:17" x14ac:dyDescent="0.2">
      <c r="B1272" s="39" t="s">
        <v>42</v>
      </c>
      <c r="D1272" s="42">
        <f>_xll.qlCalendarAdvance(Calendar,$D1271,B1272,"f",FALSE)</f>
        <v>48366</v>
      </c>
      <c r="E1272" s="177">
        <f>_xll.qlInterestRateIndexValueDate(IndexON,D1272)</f>
        <v>48366</v>
      </c>
      <c r="F1272" s="193">
        <f>IFERROR(_xll.qlIndexFixing(IndexON,D1272,TRUE,_xll.ohTrigger(RecalcTrigger,TriggerON)),NA())</f>
        <v>2.0711441532137442E-2</v>
      </c>
      <c r="H1272" s="42">
        <f>_xll.qlCalendarAdvance(Calendar,$H1271,B1272,"f",FALSE)</f>
        <v>48366</v>
      </c>
      <c r="I1272" s="177">
        <f>_xll.qlInterestRateIndexValueDate(Index1M,$H1272)</f>
        <v>48368</v>
      </c>
      <c r="J1272" s="182">
        <f>IFERROR(_xll.qlIndexFixing(Index1M,$H1272,TRUE,_xll.ohTrigger(RecalcTrigger,Trigger1M)),NA())</f>
        <v>2.0726412592413923E-2</v>
      </c>
      <c r="K1272" s="44">
        <f>IFERROR(_xll.qlIndexFixing(Index3M,H1272,TRUE,_xll.ohTrigger(RecalcTrigger,Trigger3M)),NA())</f>
        <v>2.1116025530500092E-2</v>
      </c>
      <c r="L1272" s="44">
        <f>IFERROR(_xll.qlIndexFixing(Index6M,$H1272,TRUE,_xll.ohTrigger(RecalcTrigger,Trigger6M)),NA())</f>
        <v>2.125106861060283E-2</v>
      </c>
      <c r="M1272" s="183">
        <f>IFERROR(_xll.qlIndexFixing(Index1Y,$H1272,TRUE,_xll.ohTrigger(RecalcTrigger,Trigger1Y)),NA())</f>
        <v>2.1581176701739455E-2</v>
      </c>
      <c r="N1272" s="182">
        <f>IFERROR(_xll.qlIndexFixing(ONIndex1M,I1272,TRUE,_xll.ohTrigger(RecalcTrigger,Trigger1M)),NA())</f>
        <v>2.0723018688331152E-2</v>
      </c>
      <c r="O1272" s="44">
        <f>IFERROR(_xll.qlIndexFixing(ONIndex3M,I1272,TRUE,_xll.ohTrigger(RecalcTrigger,Trigger3M)),NA())</f>
        <v>2.1126401831139674E-2</v>
      </c>
      <c r="P1272" s="44">
        <f>IFERROR(_xll.qlIndexFixing(ONIndex6M,I1272,TRUE,_xll.ohTrigger(RecalcTrigger,Trigger6M)),NA())</f>
        <v>2.1283303674737297E-2</v>
      </c>
      <c r="Q1272" s="183">
        <f>IFERROR(_xll.qlIndexFixing(ONIndex1Y,I1272,TRUE,_xll.ohTrigger(RecalcTrigger,Trigger1Y)),NA())</f>
        <v>2.1653681792752622E-2</v>
      </c>
    </row>
    <row r="1273" spans="2:17" x14ac:dyDescent="0.2">
      <c r="B1273" s="39" t="s">
        <v>42</v>
      </c>
      <c r="D1273" s="42">
        <f>_xll.qlCalendarAdvance(Calendar,$D1272,B1273,"f",FALSE)</f>
        <v>48373</v>
      </c>
      <c r="E1273" s="177">
        <f>_xll.qlInterestRateIndexValueDate(IndexON,D1273)</f>
        <v>48373</v>
      </c>
      <c r="F1273" s="193">
        <f>IFERROR(_xll.qlIndexFixing(IndexON,D1273,TRUE,_xll.ohTrigger(RecalcTrigger,TriggerON)),NA())</f>
        <v>2.0700150562937836E-2</v>
      </c>
      <c r="H1273" s="42">
        <f>_xll.qlCalendarAdvance(Calendar,$H1272,B1273,"f",FALSE)</f>
        <v>48373</v>
      </c>
      <c r="I1273" s="177">
        <f>_xll.qlInterestRateIndexValueDate(Index1M,$H1273)</f>
        <v>48375</v>
      </c>
      <c r="J1273" s="182">
        <f>IFERROR(_xll.qlIndexFixing(Index1M,$H1273,TRUE,_xll.ohTrigger(RecalcTrigger,Trigger1M)),NA())</f>
        <v>2.0717172786853255E-2</v>
      </c>
      <c r="K1273" s="44">
        <f>IFERROR(_xll.qlIndexFixing(Index3M,H1273,TRUE,_xll.ohTrigger(RecalcTrigger,Trigger3M)),NA())</f>
        <v>2.1104638648070953E-2</v>
      </c>
      <c r="L1273" s="44">
        <f>IFERROR(_xll.qlIndexFixing(Index6M,$H1273,TRUE,_xll.ohTrigger(RecalcTrigger,Trigger6M)),NA())</f>
        <v>2.1239031291304559E-2</v>
      </c>
      <c r="M1273" s="183">
        <f>IFERROR(_xll.qlIndexFixing(Index1Y,$H1273,TRUE,_xll.ohTrigger(RecalcTrigger,Trigger1Y)),NA())</f>
        <v>2.1568283594581766E-2</v>
      </c>
      <c r="N1273" s="182">
        <f>IFERROR(_xll.qlIndexFixing(ONIndex1M,I1273,TRUE,_xll.ohTrigger(RecalcTrigger,Trigger1M)),NA())</f>
        <v>2.0713887550884991E-2</v>
      </c>
      <c r="O1273" s="44">
        <f>IFERROR(_xll.qlIndexFixing(ONIndex3M,I1273,TRUE,_xll.ohTrigger(RecalcTrigger,Trigger3M)),NA())</f>
        <v>2.1115353167875384E-2</v>
      </c>
      <c r="P1273" s="44">
        <f>IFERROR(_xll.qlIndexFixing(ONIndex6M,I1273,TRUE,_xll.ohTrigger(RecalcTrigger,Trigger6M)),NA())</f>
        <v>2.1271956930712932E-2</v>
      </c>
      <c r="Q1273" s="183">
        <f>IFERROR(_xll.qlIndexFixing(ONIndex1Y,I1273,TRUE,_xll.ohTrigger(RecalcTrigger,Trigger1Y)),NA())</f>
        <v>2.1642935665244778E-2</v>
      </c>
    </row>
    <row r="1274" spans="2:17" x14ac:dyDescent="0.2">
      <c r="B1274" s="39" t="s">
        <v>42</v>
      </c>
      <c r="D1274" s="42">
        <f>_xll.qlCalendarAdvance(Calendar,$D1273,B1274,"f",FALSE)</f>
        <v>48380</v>
      </c>
      <c r="E1274" s="177">
        <f>_xll.qlInterestRateIndexValueDate(IndexON,D1274)</f>
        <v>48380</v>
      </c>
      <c r="F1274" s="193">
        <f>IFERROR(_xll.qlIndexFixing(IndexON,D1274,TRUE,_xll.ohTrigger(RecalcTrigger,TriggerON)),NA())</f>
        <v>2.0688812015157154E-2</v>
      </c>
      <c r="H1274" s="42">
        <f>_xll.qlCalendarAdvance(Calendar,$H1273,B1274,"f",FALSE)</f>
        <v>48380</v>
      </c>
      <c r="I1274" s="177">
        <f>_xll.qlInterestRateIndexValueDate(Index1M,$H1274)</f>
        <v>48382</v>
      </c>
      <c r="J1274" s="182">
        <f>IFERROR(_xll.qlIndexFixing(Index1M,$H1274,TRUE,_xll.ohTrigger(RecalcTrigger,Trigger1M)),NA())</f>
        <v>2.0707876909083212E-2</v>
      </c>
      <c r="K1274" s="44">
        <f>IFERROR(_xll.qlIndexFixing(Index3M,H1274,TRUE,_xll.ohTrigger(RecalcTrigger,Trigger3M)),NA())</f>
        <v>2.1093205230015157E-2</v>
      </c>
      <c r="L1274" s="44">
        <f>IFERROR(_xll.qlIndexFixing(Index6M,$H1274,TRUE,_xll.ohTrigger(RecalcTrigger,Trigger6M)),NA())</f>
        <v>2.1226949283198005E-2</v>
      </c>
      <c r="M1274" s="183">
        <f>IFERROR(_xll.qlIndexFixing(Index1Y,$H1274,TRUE,_xll.ohTrigger(RecalcTrigger,Trigger1Y)),NA())</f>
        <v>2.155531607137574E-2</v>
      </c>
      <c r="N1274" s="182">
        <f>IFERROR(_xll.qlIndexFixing(ONIndex1M,I1274,TRUE,_xll.ohTrigger(RecalcTrigger,Trigger1M)),NA())</f>
        <v>2.0704700125664388E-2</v>
      </c>
      <c r="O1274" s="44">
        <f>IFERROR(_xll.qlIndexFixing(ONIndex3M,I1274,TRUE,_xll.ohTrigger(RecalcTrigger,Trigger3M)),NA())</f>
        <v>2.1104256778627928E-2</v>
      </c>
      <c r="P1274" s="44">
        <f>IFERROR(_xll.qlIndexFixing(ONIndex6M,I1274,TRUE,_xll.ohTrigger(RecalcTrigger,Trigger6M)),NA())</f>
        <v>2.1260563130489629E-2</v>
      </c>
      <c r="Q1274" s="183">
        <f>IFERROR(_xll.qlIndexFixing(ONIndex1Y,I1274,TRUE,_xll.ohTrigger(RecalcTrigger,Trigger1Y)),NA())</f>
        <v>2.1632114754597254E-2</v>
      </c>
    </row>
    <row r="1275" spans="2:17" x14ac:dyDescent="0.2">
      <c r="B1275" s="39" t="s">
        <v>42</v>
      </c>
      <c r="D1275" s="42">
        <f>_xll.qlCalendarAdvance(Calendar,$D1274,B1275,"f",FALSE)</f>
        <v>48387</v>
      </c>
      <c r="E1275" s="177">
        <f>_xll.qlInterestRateIndexValueDate(IndexON,D1275)</f>
        <v>48387</v>
      </c>
      <c r="F1275" s="193">
        <f>IFERROR(_xll.qlIndexFixing(IndexON,D1275,TRUE,_xll.ohTrigger(RecalcTrigger,TriggerON)),NA())</f>
        <v>2.0677426151465284E-2</v>
      </c>
      <c r="H1275" s="42">
        <f>_xll.qlCalendarAdvance(Calendar,$H1274,B1275,"f",FALSE)</f>
        <v>48387</v>
      </c>
      <c r="I1275" s="177">
        <f>_xll.qlInterestRateIndexValueDate(Index1M,$H1275)</f>
        <v>48389</v>
      </c>
      <c r="J1275" s="182">
        <f>IFERROR(_xll.qlIndexFixing(Index1M,$H1275,TRUE,_xll.ohTrigger(RecalcTrigger,Trigger1M)),NA())</f>
        <v>2.0698525147128388E-2</v>
      </c>
      <c r="K1275" s="44">
        <f>IFERROR(_xll.qlIndexFixing(Index3M,H1275,TRUE,_xll.ohTrigger(RecalcTrigger,Trigger3M)),NA())</f>
        <v>2.1081725514983544E-2</v>
      </c>
      <c r="L1275" s="44">
        <f>IFERROR(_xll.qlIndexFixing(Index6M,$H1275,TRUE,_xll.ohTrigger(RecalcTrigger,Trigger6M)),NA())</f>
        <v>2.1214822812381219E-2</v>
      </c>
      <c r="M1275" s="183">
        <f>IFERROR(_xll.qlIndexFixing(Index1Y,$H1275,TRUE,_xll.ohTrigger(RecalcTrigger,Trigger1Y)),NA())</f>
        <v>2.1542274207058038E-2</v>
      </c>
      <c r="N1275" s="182">
        <f>IFERROR(_xll.qlIndexFixing(ONIndex1M,I1275,TRUE,_xll.ohTrigger(RecalcTrigger,Trigger1M)),NA())</f>
        <v>2.06954566001194E-2</v>
      </c>
      <c r="O1275" s="44">
        <f>IFERROR(_xll.qlIndexFixing(ONIndex3M,I1275,TRUE,_xll.ohTrigger(RecalcTrigger,Trigger3M)),NA())</f>
        <v>2.1093112900008038E-2</v>
      </c>
      <c r="P1275" s="44">
        <f>IFERROR(_xll.qlIndexFixing(ONIndex6M,I1275,TRUE,_xll.ohTrigger(RecalcTrigger,Trigger6M)),NA())</f>
        <v>2.1249122496769246E-2</v>
      </c>
      <c r="Q1275" s="183">
        <f>IFERROR(_xll.qlIndexFixing(ONIndex1Y,I1275,TRUE,_xll.ohTrigger(RecalcTrigger,Trigger1Y)),NA())</f>
        <v>2.1621219130993907E-2</v>
      </c>
    </row>
    <row r="1276" spans="2:17" x14ac:dyDescent="0.2">
      <c r="B1276" s="39" t="s">
        <v>42</v>
      </c>
      <c r="D1276" s="42">
        <f>_xll.qlCalendarAdvance(Calendar,$D1275,B1276,"f",FALSE)</f>
        <v>48394</v>
      </c>
      <c r="E1276" s="177">
        <f>_xll.qlInterestRateIndexValueDate(IndexON,D1276)</f>
        <v>48394</v>
      </c>
      <c r="F1276" s="193">
        <f>IFERROR(_xll.qlIndexFixing(IndexON,D1276,TRUE,_xll.ohTrigger(RecalcTrigger,TriggerON)),NA())</f>
        <v>2.0665993234691982E-2</v>
      </c>
      <c r="H1276" s="42">
        <f>_xll.qlCalendarAdvance(Calendar,$H1275,B1276,"f",FALSE)</f>
        <v>48394</v>
      </c>
      <c r="I1276" s="177">
        <f>_xll.qlInterestRateIndexValueDate(Index1M,$H1276)</f>
        <v>48396</v>
      </c>
      <c r="J1276" s="182">
        <f>IFERROR(_xll.qlIndexFixing(Index1M,$H1276,TRUE,_xll.ohTrigger(RecalcTrigger,Trigger1M)),NA())</f>
        <v>2.0689117689020875E-2</v>
      </c>
      <c r="K1276" s="44">
        <f>IFERROR(_xll.qlIndexFixing(Index3M,H1276,TRUE,_xll.ohTrigger(RecalcTrigger,Trigger3M)),NA())</f>
        <v>2.1070199741619999E-2</v>
      </c>
      <c r="L1276" s="44">
        <f>IFERROR(_xll.qlIndexFixing(Index6M,$H1276,TRUE,_xll.ohTrigger(RecalcTrigger,Trigger6M)),NA())</f>
        <v>2.1201862993992262E-2</v>
      </c>
      <c r="M1276" s="183">
        <f>IFERROR(_xll.qlIndexFixing(Index1Y,$H1276,TRUE,_xll.ohTrigger(RecalcTrigger,Trigger1Y)),NA())</f>
        <v>2.1529158076578892E-2</v>
      </c>
      <c r="N1276" s="182">
        <f>IFERROR(_xll.qlIndexFixing(ONIndex1M,I1276,TRUE,_xll.ohTrigger(RecalcTrigger,Trigger1M)),NA())</f>
        <v>2.0686157161859953E-2</v>
      </c>
      <c r="O1276" s="44">
        <f>IFERROR(_xll.qlIndexFixing(ONIndex3M,I1276,TRUE,_xll.ohTrigger(RecalcTrigger,Trigger3M)),NA())</f>
        <v>2.1081921769185996E-2</v>
      </c>
      <c r="P1276" s="44">
        <f>IFERROR(_xll.qlIndexFixing(ONIndex6M,I1276,TRUE,_xll.ohTrigger(RecalcTrigger,Trigger6M)),NA())</f>
        <v>2.1237635252493448E-2</v>
      </c>
      <c r="Q1276" s="183">
        <f>IFERROR(_xll.qlIndexFixing(ONIndex1Y,I1276,TRUE,_xll.ohTrigger(RecalcTrigger,Trigger1Y)),NA())</f>
        <v>2.1610248865338022E-2</v>
      </c>
    </row>
    <row r="1277" spans="2:17" x14ac:dyDescent="0.2">
      <c r="B1277" s="39" t="s">
        <v>42</v>
      </c>
      <c r="D1277" s="42">
        <f>_xll.qlCalendarAdvance(Calendar,$D1276,B1277,"f",FALSE)</f>
        <v>48401</v>
      </c>
      <c r="E1277" s="177">
        <f>_xll.qlInterestRateIndexValueDate(IndexON,D1277)</f>
        <v>48401</v>
      </c>
      <c r="F1277" s="193">
        <f>IFERROR(_xll.qlIndexFixing(IndexON,D1277,TRUE,_xll.ohTrigger(RecalcTrigger,TriggerON)),NA())</f>
        <v>2.0654513527267326E-2</v>
      </c>
      <c r="H1277" s="42">
        <f>_xll.qlCalendarAdvance(Calendar,$H1276,B1277,"f",FALSE)</f>
        <v>48401</v>
      </c>
      <c r="I1277" s="177">
        <f>_xll.qlInterestRateIndexValueDate(Index1M,$H1277)</f>
        <v>48403</v>
      </c>
      <c r="J1277" s="182">
        <f>IFERROR(_xll.qlIndexFixing(Index1M,$H1277,TRUE,_xll.ohTrigger(RecalcTrigger,Trigger1M)),NA())</f>
        <v>2.0679654722785268E-2</v>
      </c>
      <c r="K1277" s="44">
        <f>IFERROR(_xll.qlIndexFixing(Index3M,H1277,TRUE,_xll.ohTrigger(RecalcTrigger,Trigger3M)),NA())</f>
        <v>2.1058628148570149E-2</v>
      </c>
      <c r="L1277" s="44">
        <f>IFERROR(_xll.qlIndexFixing(Index6M,$H1277,TRUE,_xll.ohTrigger(RecalcTrigger,Trigger6M)),NA())</f>
        <v>2.1189636939356476E-2</v>
      </c>
      <c r="M1277" s="183">
        <f>IFERROR(_xll.qlIndexFixing(Index1Y,$H1277,TRUE,_xll.ohTrigger(RecalcTrigger,Trigger1Y)),NA())</f>
        <v>2.1515967754900594E-2</v>
      </c>
      <c r="N1277" s="182">
        <f>IFERROR(_xll.qlIndexFixing(ONIndex1M,I1277,TRUE,_xll.ohTrigger(RecalcTrigger,Trigger1M)),NA())</f>
        <v>2.0676801998336103E-2</v>
      </c>
      <c r="O1277" s="44">
        <f>IFERROR(_xll.qlIndexFixing(ONIndex3M,I1277,TRUE,_xll.ohTrigger(RecalcTrigger,Trigger3M)),NA())</f>
        <v>2.1070683623092279E-2</v>
      </c>
      <c r="P1277" s="44">
        <f>IFERROR(_xll.qlIndexFixing(ONIndex6M,I1277,TRUE,_xll.ohTrigger(RecalcTrigger,Trigger6M)),NA())</f>
        <v>2.1226101620683835E-2</v>
      </c>
      <c r="Q1277" s="183">
        <f>IFERROR(_xll.qlIndexFixing(ONIndex1Y,I1277,TRUE,_xll.ohTrigger(RecalcTrigger,Trigger1Y)),NA())</f>
        <v>2.1599204027893393E-2</v>
      </c>
    </row>
    <row r="1278" spans="2:17" x14ac:dyDescent="0.2">
      <c r="B1278" s="39" t="s">
        <v>42</v>
      </c>
      <c r="D1278" s="42">
        <f>_xll.qlCalendarAdvance(Calendar,$D1277,B1278,"f",FALSE)</f>
        <v>48408</v>
      </c>
      <c r="E1278" s="177">
        <f>_xll.qlInterestRateIndexValueDate(IndexON,D1278)</f>
        <v>48408</v>
      </c>
      <c r="F1278" s="193">
        <f>IFERROR(_xll.qlIndexFixing(IndexON,D1278,TRUE,_xll.ohTrigger(RecalcTrigger,TriggerON)),NA())</f>
        <v>2.0642987292180948E-2</v>
      </c>
      <c r="H1278" s="42">
        <f>_xll.qlCalendarAdvance(Calendar,$H1277,B1278,"f",FALSE)</f>
        <v>48408</v>
      </c>
      <c r="I1278" s="177">
        <f>_xll.qlInterestRateIndexValueDate(Index1M,$H1278)</f>
        <v>48410</v>
      </c>
      <c r="J1278" s="182">
        <f>IFERROR(_xll.qlIndexFixing(Index1M,$H1278,TRUE,_xll.ohTrigger(RecalcTrigger,Trigger1M)),NA())</f>
        <v>2.0670136436448661E-2</v>
      </c>
      <c r="K1278" s="44">
        <f>IFERROR(_xll.qlIndexFixing(Index3M,H1278,TRUE,_xll.ohTrigger(RecalcTrigger,Trigger3M)),NA())</f>
        <v>2.1047010974477878E-2</v>
      </c>
      <c r="L1278" s="44">
        <f>IFERROR(_xll.qlIndexFixing(Index6M,$H1278,TRUE,_xll.ohTrigger(RecalcTrigger,Trigger6M)),NA())</f>
        <v>2.1177367142282202E-2</v>
      </c>
      <c r="M1278" s="183">
        <f>IFERROR(_xll.qlIndexFixing(Index1Y,$H1278,TRUE,_xll.ohTrigger(RecalcTrigger,Trigger1Y)),NA())</f>
        <v>2.1502703316998779E-2</v>
      </c>
      <c r="N1278" s="182">
        <f>IFERROR(_xll.qlIndexFixing(ONIndex1M,I1278,TRUE,_xll.ohTrigger(RecalcTrigger,Trigger1M)),NA())</f>
        <v>2.0667391297237714E-2</v>
      </c>
      <c r="O1278" s="44">
        <f>IFERROR(_xll.qlIndexFixing(ONIndex3M,I1278,TRUE,_xll.ohTrigger(RecalcTrigger,Trigger3M)),NA())</f>
        <v>2.1059398698657361E-2</v>
      </c>
      <c r="P1278" s="44">
        <f>IFERROR(_xll.qlIndexFixing(ONIndex6M,I1278,TRUE,_xll.ohTrigger(RecalcTrigger,Trigger6M)),NA())</f>
        <v>2.1214521824122201E-2</v>
      </c>
      <c r="Q1278" s="183">
        <f>IFERROR(_xll.qlIndexFixing(ONIndex1Y,I1278,TRUE,_xll.ohTrigger(RecalcTrigger,Trigger1Y)),NA())</f>
        <v>2.1588084689323495E-2</v>
      </c>
    </row>
    <row r="1279" spans="2:17" x14ac:dyDescent="0.2">
      <c r="B1279" s="39" t="s">
        <v>42</v>
      </c>
      <c r="D1279" s="42">
        <f>_xll.qlCalendarAdvance(Calendar,$D1278,B1279,"f",FALSE)</f>
        <v>48415</v>
      </c>
      <c r="E1279" s="177">
        <f>_xll.qlInterestRateIndexValueDate(IndexON,D1279)</f>
        <v>48415</v>
      </c>
      <c r="F1279" s="193">
        <f>IFERROR(_xll.qlIndexFixing(IndexON,D1279,TRUE,_xll.ohTrigger(RecalcTrigger,TriggerON)),NA())</f>
        <v>2.0631414791862923E-2</v>
      </c>
      <c r="H1279" s="42">
        <f>_xll.qlCalendarAdvance(Calendar,$H1278,B1279,"f",FALSE)</f>
        <v>48415</v>
      </c>
      <c r="I1279" s="177">
        <f>_xll.qlInterestRateIndexValueDate(Index1M,$H1279)</f>
        <v>48417</v>
      </c>
      <c r="J1279" s="182">
        <f>IFERROR(_xll.qlIndexFixing(Index1M,$H1279,TRUE,_xll.ohTrigger(RecalcTrigger,Trigger1M)),NA())</f>
        <v>2.0660563018038147E-2</v>
      </c>
      <c r="K1279" s="44">
        <f>IFERROR(_xll.qlIndexFixing(Index3M,H1279,TRUE,_xll.ohTrigger(RecalcTrigger,Trigger3M)),NA())</f>
        <v>2.1035348457986207E-2</v>
      </c>
      <c r="L1279" s="44">
        <f>IFERROR(_xll.qlIndexFixing(Index6M,$H1279,TRUE,_xll.ohTrigger(RecalcTrigger,Trigger6M)),NA())</f>
        <v>2.1165053828908119E-2</v>
      </c>
      <c r="M1279" s="183">
        <f>IFERROR(_xll.qlIndexFixing(Index1Y,$H1279,TRUE,_xll.ohTrigger(RecalcTrigger,Trigger1Y)),NA())</f>
        <v>2.148936483786092E-2</v>
      </c>
      <c r="N1279" s="182">
        <f>IFERROR(_xll.qlIndexFixing(ONIndex1M,I1279,TRUE,_xll.ohTrigger(RecalcTrigger,Trigger1M)),NA())</f>
        <v>2.0657925246094777E-2</v>
      </c>
      <c r="O1279" s="44">
        <f>IFERROR(_xll.qlIndexFixing(ONIndex3M,I1279,TRUE,_xll.ohTrigger(RecalcTrigger,Trigger3M)),NA())</f>
        <v>2.104806723297159E-2</v>
      </c>
      <c r="P1279" s="44">
        <f>IFERROR(_xll.qlIndexFixing(ONIndex6M,I1279,TRUE,_xll.ohTrigger(RecalcTrigger,Trigger6M)),NA())</f>
        <v>2.1202896085750211E-2</v>
      </c>
      <c r="Q1279" s="183">
        <f>IFERROR(_xll.qlIndexFixing(ONIndex1Y,I1279,TRUE,_xll.ohTrigger(RecalcTrigger,Trigger1Y)),NA())</f>
        <v>2.1576890920051994E-2</v>
      </c>
    </row>
    <row r="1280" spans="2:17" x14ac:dyDescent="0.2">
      <c r="B1280" s="39" t="s">
        <v>42</v>
      </c>
      <c r="D1280" s="42">
        <f>_xll.qlCalendarAdvance(Calendar,$D1279,B1280,"f",FALSE)</f>
        <v>48422</v>
      </c>
      <c r="E1280" s="177">
        <f>_xll.qlInterestRateIndexValueDate(IndexON,D1280)</f>
        <v>48422</v>
      </c>
      <c r="F1280" s="193">
        <f>IFERROR(_xll.qlIndexFixing(IndexON,D1280,TRUE,_xll.ohTrigger(RecalcTrigger,TriggerON)),NA())</f>
        <v>2.0619796289143011E-2</v>
      </c>
      <c r="H1280" s="42">
        <f>_xll.qlCalendarAdvance(Calendar,$H1279,B1280,"f",FALSE)</f>
        <v>48422</v>
      </c>
      <c r="I1280" s="177">
        <f>_xll.qlInterestRateIndexValueDate(Index1M,$H1280)</f>
        <v>48424</v>
      </c>
      <c r="J1280" s="182">
        <f>IFERROR(_xll.qlIndexFixing(Index1M,$H1280,TRUE,_xll.ohTrigger(RecalcTrigger,Trigger1M)),NA())</f>
        <v>2.0650934655585818E-2</v>
      </c>
      <c r="K1280" s="44">
        <f>IFERROR(_xll.qlIndexFixing(Index3M,H1280,TRUE,_xll.ohTrigger(RecalcTrigger,Trigger3M)),NA())</f>
        <v>2.1023640837735551E-2</v>
      </c>
      <c r="L1280" s="44">
        <f>IFERROR(_xll.qlIndexFixing(Index6M,$H1280,TRUE,_xll.ohTrigger(RecalcTrigger,Trigger6M)),NA())</f>
        <v>2.11526972253686E-2</v>
      </c>
      <c r="M1280" s="183">
        <f>IFERROR(_xll.qlIndexFixing(Index1Y,$H1280,TRUE,_xll.ohTrigger(RecalcTrigger,Trigger1Y)),NA())</f>
        <v>2.14759523924874E-2</v>
      </c>
      <c r="N1280" s="182">
        <f>IFERROR(_xll.qlIndexFixing(ONIndex1M,I1280,TRUE,_xll.ohTrigger(RecalcTrigger,Trigger1M)),NA())</f>
        <v>2.0648404032357348E-2</v>
      </c>
      <c r="O1280" s="44">
        <f>IFERROR(_xll.qlIndexFixing(ONIndex3M,I1280,TRUE,_xll.ohTrigger(RecalcTrigger,Trigger3M)),NA())</f>
        <v>2.1036689462885505E-2</v>
      </c>
      <c r="P1280" s="44">
        <f>IFERROR(_xll.qlIndexFixing(ONIndex6M,I1280,TRUE,_xll.ohTrigger(RecalcTrigger,Trigger6M)),NA())</f>
        <v>2.1191224628429595E-2</v>
      </c>
      <c r="Q1280" s="183">
        <f>IFERROR(_xll.qlIndexFixing(ONIndex1Y,I1280,TRUE,_xll.ohTrigger(RecalcTrigger,Trigger1Y)),NA())</f>
        <v>2.1565622790742367E-2</v>
      </c>
    </row>
    <row r="1281" spans="2:17" x14ac:dyDescent="0.2">
      <c r="B1281" s="39" t="s">
        <v>42</v>
      </c>
      <c r="D1281" s="42">
        <f>_xll.qlCalendarAdvance(Calendar,$D1280,B1281,"f",FALSE)</f>
        <v>48429</v>
      </c>
      <c r="E1281" s="177">
        <f>_xll.qlInterestRateIndexValueDate(IndexON,D1281)</f>
        <v>48429</v>
      </c>
      <c r="F1281" s="193">
        <f>IFERROR(_xll.qlIndexFixing(IndexON,D1281,TRUE,_xll.ohTrigger(RecalcTrigger,TriggerON)),NA())</f>
        <v>2.0608132046611161E-2</v>
      </c>
      <c r="H1281" s="42">
        <f>_xll.qlCalendarAdvance(Calendar,$H1280,B1281,"f",FALSE)</f>
        <v>48429</v>
      </c>
      <c r="I1281" s="177">
        <f>_xll.qlInterestRateIndexValueDate(Index1M,$H1281)</f>
        <v>48431</v>
      </c>
      <c r="J1281" s="182">
        <f>IFERROR(_xll.qlIndexFixing(Index1M,$H1281,TRUE,_xll.ohTrigger(RecalcTrigger,Trigger1M)),NA())</f>
        <v>2.0641251537116267E-2</v>
      </c>
      <c r="K1281" s="44">
        <f>IFERROR(_xll.qlIndexFixing(Index3M,H1281,TRUE,_xll.ohTrigger(RecalcTrigger,Trigger3M)),NA())</f>
        <v>2.1011888352366316E-2</v>
      </c>
      <c r="L1281" s="44">
        <f>IFERROR(_xll.qlIndexFixing(Index6M,$H1281,TRUE,_xll.ohTrigger(RecalcTrigger,Trigger6M)),NA())</f>
        <v>2.1140297557796315E-2</v>
      </c>
      <c r="M1281" s="183">
        <f>IFERROR(_xll.qlIndexFixing(Index1Y,$H1281,TRUE,_xll.ohTrigger(RecalcTrigger,Trigger1Y)),NA())</f>
        <v>2.14624660558911E-2</v>
      </c>
      <c r="N1281" s="182">
        <f>IFERROR(_xll.qlIndexFixing(ONIndex1M,I1281,TRUE,_xll.ohTrigger(RecalcTrigger,Trigger1M)),NA())</f>
        <v>2.0638827843715291E-2</v>
      </c>
      <c r="O1281" s="44">
        <f>IFERROR(_xll.qlIndexFixing(ONIndex3M,I1281,TRUE,_xll.ohTrigger(RecalcTrigger,Trigger3M)),NA())</f>
        <v>2.1025265625569389E-2</v>
      </c>
      <c r="P1281" s="44">
        <f>IFERROR(_xll.qlIndexFixing(ONIndex6M,I1281,TRUE,_xll.ohTrigger(RecalcTrigger,Trigger6M)),NA())</f>
        <v>2.1179507675181952E-2</v>
      </c>
      <c r="Q1281" s="183">
        <f>IFERROR(_xll.qlIndexFixing(ONIndex1Y,I1281,TRUE,_xll.ohTrigger(RecalcTrigger,Trigger1Y)),NA())</f>
        <v>2.1554280371738344E-2</v>
      </c>
    </row>
    <row r="1282" spans="2:17" x14ac:dyDescent="0.2">
      <c r="B1282" s="39" t="s">
        <v>42</v>
      </c>
      <c r="D1282" s="42">
        <f>_xll.qlCalendarAdvance(Calendar,$D1281,B1282,"f",FALSE)</f>
        <v>48436</v>
      </c>
      <c r="E1282" s="177">
        <f>_xll.qlInterestRateIndexValueDate(IndexON,D1282)</f>
        <v>48436</v>
      </c>
      <c r="F1282" s="193">
        <f>IFERROR(_xll.qlIndexFixing(IndexON,D1282,TRUE,_xll.ohTrigger(RecalcTrigger,TriggerON)),NA())</f>
        <v>2.0596422327017194E-2</v>
      </c>
      <c r="H1282" s="42">
        <f>_xll.qlCalendarAdvance(Calendar,$H1281,B1282,"f",FALSE)</f>
        <v>48436</v>
      </c>
      <c r="I1282" s="177">
        <f>_xll.qlInterestRateIndexValueDate(Index1M,$H1282)</f>
        <v>48438</v>
      </c>
      <c r="J1282" s="182">
        <f>IFERROR(_xll.qlIndexFixing(Index1M,$H1282,TRUE,_xll.ohTrigger(RecalcTrigger,Trigger1M)),NA())</f>
        <v>2.0631513850656591E-2</v>
      </c>
      <c r="K1282" s="44">
        <f>IFERROR(_xll.qlIndexFixing(Index3M,H1282,TRUE,_xll.ohTrigger(RecalcTrigger,Trigger3M)),NA())</f>
        <v>2.1000091240516307E-2</v>
      </c>
      <c r="L1282" s="44">
        <f>IFERROR(_xll.qlIndexFixing(Index6M,$H1282,TRUE,_xll.ohTrigger(RecalcTrigger,Trigger6M)),NA())</f>
        <v>2.1127855052320912E-2</v>
      </c>
      <c r="M1282" s="183">
        <f>IFERROR(_xll.qlIndexFixing(Index1Y,$H1282,TRUE,_xll.ohTrigger(RecalcTrigger,Trigger1Y)),NA())</f>
        <v>2.1448905903097368E-2</v>
      </c>
      <c r="N1282" s="182">
        <f>IFERROR(_xll.qlIndexFixing(ONIndex1M,I1282,TRUE,_xll.ohTrigger(RecalcTrigger,Trigger1M)),NA())</f>
        <v>2.0629196867698596E-2</v>
      </c>
      <c r="O1282" s="44">
        <f>IFERROR(_xll.qlIndexFixing(ONIndex3M,I1282,TRUE,_xll.ohTrigger(RecalcTrigger,Trigger3M)),NA())</f>
        <v>2.1013795957873782E-2</v>
      </c>
      <c r="P1282" s="44">
        <f>IFERROR(_xll.qlIndexFixing(ONIndex6M,I1282,TRUE,_xll.ohTrigger(RecalcTrigger,Trigger6M)),NA())</f>
        <v>2.1167745448629205E-2</v>
      </c>
      <c r="Q1282" s="183">
        <f>IFERROR(_xll.qlIndexFixing(ONIndex1Y,I1282,TRUE,_xll.ohTrigger(RecalcTrigger,Trigger1Y)),NA())</f>
        <v>2.1542863733863271E-2</v>
      </c>
    </row>
    <row r="1283" spans="2:17" x14ac:dyDescent="0.2">
      <c r="B1283" s="39" t="s">
        <v>42</v>
      </c>
      <c r="D1283" s="42">
        <f>_xll.qlCalendarAdvance(Calendar,$D1282,B1283,"f",FALSE)</f>
        <v>48443</v>
      </c>
      <c r="E1283" s="177">
        <f>_xll.qlInterestRateIndexValueDate(IndexON,D1283)</f>
        <v>48443</v>
      </c>
      <c r="F1283" s="193">
        <f>IFERROR(_xll.qlIndexFixing(IndexON,D1283,TRUE,_xll.ohTrigger(RecalcTrigger,TriggerON)),NA())</f>
        <v>2.0584667392951062E-2</v>
      </c>
      <c r="H1283" s="42">
        <f>_xll.qlCalendarAdvance(Calendar,$H1282,B1283,"f",FALSE)</f>
        <v>48443</v>
      </c>
      <c r="I1283" s="177">
        <f>_xll.qlInterestRateIndexValueDate(Index1M,$H1283)</f>
        <v>48445</v>
      </c>
      <c r="J1283" s="182">
        <f>IFERROR(_xll.qlIndexFixing(Index1M,$H1283,TRUE,_xll.ohTrigger(RecalcTrigger,Trigger1M)),NA())</f>
        <v>2.0621721784238878E-2</v>
      </c>
      <c r="K1283" s="44">
        <f>IFERROR(_xll.qlIndexFixing(Index3M,H1283,TRUE,_xll.ohTrigger(RecalcTrigger,Trigger3M)),NA())</f>
        <v>2.0988249740824205E-2</v>
      </c>
      <c r="L1283" s="44">
        <f>IFERROR(_xll.qlIndexFixing(Index6M,$H1283,TRUE,_xll.ohTrigger(RecalcTrigger,Trigger6M)),NA())</f>
        <v>2.1115369935069465E-2</v>
      </c>
      <c r="M1283" s="183">
        <f>IFERROR(_xll.qlIndexFixing(Index1Y,$H1283,TRUE,_xll.ohTrigger(RecalcTrigger,Trigger1Y)),NA())</f>
        <v>2.1435272009143393E-2</v>
      </c>
      <c r="N1283" s="182">
        <f>IFERROR(_xll.qlIndexFixing(ONIndex1M,I1283,TRUE,_xll.ohTrigger(RecalcTrigger,Trigger1M)),NA())</f>
        <v>2.0619511291837256E-2</v>
      </c>
      <c r="O1283" s="44">
        <f>IFERROR(_xll.qlIndexFixing(ONIndex3M,I1283,TRUE,_xll.ohTrigger(RecalcTrigger,Trigger3M)),NA())</f>
        <v>2.1002280696809095E-2</v>
      </c>
      <c r="P1283" s="44">
        <f>IFERROR(_xll.qlIndexFixing(ONIndex6M,I1283,TRUE,_xll.ohTrigger(RecalcTrigger,Trigger6M)),NA())</f>
        <v>2.115593817187289E-2</v>
      </c>
      <c r="Q1283" s="183">
        <f>IFERROR(_xll.qlIndexFixing(ONIndex1Y,I1283,TRUE,_xll.ohTrigger(RecalcTrigger,Trigger1Y)),NA())</f>
        <v>2.1531372947301008E-2</v>
      </c>
    </row>
    <row r="1284" spans="2:17" x14ac:dyDescent="0.2">
      <c r="B1284" s="39" t="s">
        <v>42</v>
      </c>
      <c r="D1284" s="42">
        <f>_xll.qlCalendarAdvance(Calendar,$D1283,B1284,"f",FALSE)</f>
        <v>48450</v>
      </c>
      <c r="E1284" s="177">
        <f>_xll.qlInterestRateIndexValueDate(IndexON,D1284)</f>
        <v>48450</v>
      </c>
      <c r="F1284" s="193">
        <f>IFERROR(_xll.qlIndexFixing(IndexON,D1284,TRUE,_xll.ohTrigger(RecalcTrigger,TriggerON)),NA())</f>
        <v>2.057286750724252E-2</v>
      </c>
      <c r="H1284" s="42">
        <f>_xll.qlCalendarAdvance(Calendar,$H1283,B1284,"f",FALSE)</f>
        <v>48450</v>
      </c>
      <c r="I1284" s="177">
        <f>_xll.qlInterestRateIndexValueDate(Index1M,$H1284)</f>
        <v>48452</v>
      </c>
      <c r="J1284" s="182">
        <f>IFERROR(_xll.qlIndexFixing(Index1M,$H1284,TRUE,_xll.ohTrigger(RecalcTrigger,Trigger1M)),NA())</f>
        <v>2.0611875525890222E-2</v>
      </c>
      <c r="K1284" s="44">
        <f>IFERROR(_xll.qlIndexFixing(Index3M,H1284,TRUE,_xll.ohTrigger(RecalcTrigger,Trigger3M)),NA())</f>
        <v>2.0976364091926068E-2</v>
      </c>
      <c r="L1284" s="44">
        <f>IFERROR(_xll.qlIndexFixing(Index6M,$H1284,TRUE,_xll.ohTrigger(RecalcTrigger,Trigger6M)),NA())</f>
        <v>2.1102842432165182E-2</v>
      </c>
      <c r="M1284" s="183">
        <f>IFERROR(_xll.qlIndexFixing(Index1Y,$H1284,TRUE,_xll.ohTrigger(RecalcTrigger,Trigger1Y)),NA())</f>
        <v>2.1421564449079271E-2</v>
      </c>
      <c r="N1284" s="182">
        <f>IFERROR(_xll.qlIndexFixing(ONIndex1M,I1284,TRUE,_xll.ohTrigger(RecalcTrigger,Trigger1M)),NA())</f>
        <v>2.0609771303661262E-2</v>
      </c>
      <c r="O1284" s="44">
        <f>IFERROR(_xll.qlIndexFixing(ONIndex3M,I1284,TRUE,_xll.ohTrigger(RecalcTrigger,Trigger3M)),NA())</f>
        <v>2.0990720079305802E-2</v>
      </c>
      <c r="P1284" s="44">
        <f>IFERROR(_xll.qlIndexFixing(ONIndex6M,I1284,TRUE,_xll.ohTrigger(RecalcTrigger,Trigger6M)),NA())</f>
        <v>2.1144086067774737E-2</v>
      </c>
      <c r="Q1284" s="183">
        <f>IFERROR(_xll.qlIndexFixing(ONIndex1Y,I1284,TRUE,_xll.ohTrigger(RecalcTrigger,Trigger1Y)),NA())</f>
        <v>2.1519808082874903E-2</v>
      </c>
    </row>
    <row r="1285" spans="2:17" x14ac:dyDescent="0.2">
      <c r="B1285" s="39" t="s">
        <v>42</v>
      </c>
      <c r="D1285" s="42">
        <f>_xll.qlCalendarAdvance(Calendar,$D1284,B1285,"f",FALSE)</f>
        <v>48457</v>
      </c>
      <c r="E1285" s="177">
        <f>_xll.qlInterestRateIndexValueDate(IndexON,D1285)</f>
        <v>48457</v>
      </c>
      <c r="F1285" s="193">
        <f>IFERROR(_xll.qlIndexFixing(IndexON,D1285,TRUE,_xll.ohTrigger(RecalcTrigger,TriggerON)),NA())</f>
        <v>2.0561022932561457E-2</v>
      </c>
      <c r="H1285" s="42">
        <f>_xll.qlCalendarAdvance(Calendar,$H1284,B1285,"f",FALSE)</f>
        <v>48457</v>
      </c>
      <c r="I1285" s="177">
        <f>_xll.qlInterestRateIndexValueDate(Index1M,$H1285)</f>
        <v>48459</v>
      </c>
      <c r="J1285" s="182">
        <f>IFERROR(_xll.qlIndexFixing(Index1M,$H1285,TRUE,_xll.ohTrigger(RecalcTrigger,Trigger1M)),NA())</f>
        <v>2.0601975263637717E-2</v>
      </c>
      <c r="K1285" s="44">
        <f>IFERROR(_xll.qlIndexFixing(Index3M,H1285,TRUE,_xll.ohTrigger(RecalcTrigger,Trigger3M)),NA())</f>
        <v>2.0964685521119159E-2</v>
      </c>
      <c r="L1285" s="44">
        <f>IFERROR(_xll.qlIndexFixing(Index6M,$H1285,TRUE,_xll.ohTrigger(RecalcTrigger,Trigger6M)),NA())</f>
        <v>2.1091753687761196E-2</v>
      </c>
      <c r="M1285" s="183">
        <f>IFERROR(_xll.qlIndexFixing(Index1Y,$H1285,TRUE,_xll.ohTrigger(RecalcTrigger,Trigger1Y)),NA())</f>
        <v>2.1407783297966936E-2</v>
      </c>
      <c r="N1285" s="182">
        <f>IFERROR(_xll.qlIndexFixing(ONIndex1M,I1285,TRUE,_xll.ohTrigger(RecalcTrigger,Trigger1M)),NA())</f>
        <v>2.0599977090860477E-2</v>
      </c>
      <c r="O1285" s="44">
        <f>IFERROR(_xll.qlIndexFixing(ONIndex3M,I1285,TRUE,_xll.ohTrigger(RecalcTrigger,Trigger3M)),NA())</f>
        <v>2.0979114342374316E-2</v>
      </c>
      <c r="P1285" s="44">
        <f>IFERROR(_xll.qlIndexFixing(ONIndex6M,I1285,TRUE,_xll.ohTrigger(RecalcTrigger,Trigger6M)),NA())</f>
        <v>2.1132189359196474E-2</v>
      </c>
      <c r="Q1285" s="183">
        <f>IFERROR(_xll.qlIndexFixing(ONIndex1Y,I1285,TRUE,_xll.ohTrigger(RecalcTrigger,Trigger1Y)),NA())</f>
        <v>2.1508169210928685E-2</v>
      </c>
    </row>
    <row r="1286" spans="2:17" x14ac:dyDescent="0.2">
      <c r="B1286" s="39" t="s">
        <v>42</v>
      </c>
      <c r="D1286" s="42">
        <f>_xll.qlCalendarAdvance(Calendar,$D1285,B1286,"f",FALSE)</f>
        <v>48464</v>
      </c>
      <c r="E1286" s="177">
        <f>_xll.qlInterestRateIndexValueDate(IndexON,D1286)</f>
        <v>48464</v>
      </c>
      <c r="F1286" s="193">
        <f>IFERROR(_xll.qlIndexFixing(IndexON,D1286,TRUE,_xll.ohTrigger(RecalcTrigger,TriggerON)),NA())</f>
        <v>2.0549133931417884E-2</v>
      </c>
      <c r="H1286" s="42">
        <f>_xll.qlCalendarAdvance(Calendar,$H1285,B1286,"f",FALSE)</f>
        <v>48464</v>
      </c>
      <c r="I1286" s="177">
        <f>_xll.qlInterestRateIndexValueDate(Index1M,$H1286)</f>
        <v>48466</v>
      </c>
      <c r="J1286" s="182">
        <f>IFERROR(_xll.qlIndexFixing(Index1M,$H1286,TRUE,_xll.ohTrigger(RecalcTrigger,Trigger1M)),NA())</f>
        <v>2.0592021185510956E-2</v>
      </c>
      <c r="K1286" s="44">
        <f>IFERROR(_xll.qlIndexFixing(Index3M,H1286,TRUE,_xll.ohTrigger(RecalcTrigger,Trigger3M)),NA())</f>
        <v>2.0952716059154282E-2</v>
      </c>
      <c r="L1286" s="44">
        <f>IFERROR(_xll.qlIndexFixing(Index6M,$H1286,TRUE,_xll.ohTrigger(RecalcTrigger,Trigger6M)),NA())</f>
        <v>2.107916035931396E-2</v>
      </c>
      <c r="M1286" s="183">
        <f>IFERROR(_xll.qlIndexFixing(Index1Y,$H1286,TRUE,_xll.ohTrigger(RecalcTrigger,Trigger1Y)),NA())</f>
        <v>2.1393928630880361E-2</v>
      </c>
      <c r="N1286" s="182">
        <f>IFERROR(_xll.qlIndexFixing(ONIndex1M,I1286,TRUE,_xll.ohTrigger(RecalcTrigger,Trigger1M)),NA())</f>
        <v>2.0590128840805022E-2</v>
      </c>
      <c r="O1286" s="44">
        <f>IFERROR(_xll.qlIndexFixing(ONIndex3M,I1286,TRUE,_xll.ohTrigger(RecalcTrigger,Trigger3M)),NA())</f>
        <v>2.0967463723104984E-2</v>
      </c>
      <c r="P1286" s="44">
        <f>IFERROR(_xll.qlIndexFixing(ONIndex6M,I1286,TRUE,_xll.ohTrigger(RecalcTrigger,Trigger6M)),NA())</f>
        <v>2.1120248269079767E-2</v>
      </c>
      <c r="Q1286" s="183">
        <f>IFERROR(_xll.qlIndexFixing(ONIndex1Y,I1286,TRUE,_xll.ohTrigger(RecalcTrigger,Trigger1Y)),NA())</f>
        <v>2.149645640212583E-2</v>
      </c>
    </row>
    <row r="1287" spans="2:17" x14ac:dyDescent="0.2">
      <c r="B1287" s="39" t="s">
        <v>42</v>
      </c>
      <c r="D1287" s="42">
        <f>_xll.qlCalendarAdvance(Calendar,$D1286,B1287,"f",FALSE)</f>
        <v>48471</v>
      </c>
      <c r="E1287" s="177">
        <f>_xll.qlInterestRateIndexValueDate(IndexON,D1287)</f>
        <v>48471</v>
      </c>
      <c r="F1287" s="193">
        <f>IFERROR(_xll.qlIndexFixing(IndexON,D1287,TRUE,_xll.ohTrigger(RecalcTrigger,TriggerON)),NA())</f>
        <v>2.0537200766721497E-2</v>
      </c>
      <c r="H1287" s="42">
        <f>_xll.qlCalendarAdvance(Calendar,$H1286,B1287,"f",FALSE)</f>
        <v>48471</v>
      </c>
      <c r="I1287" s="177">
        <f>_xll.qlInterestRateIndexValueDate(Index1M,$H1287)</f>
        <v>48473</v>
      </c>
      <c r="J1287" s="182">
        <f>IFERROR(_xll.qlIndexFixing(Index1M,$H1287,TRUE,_xll.ohTrigger(RecalcTrigger,Trigger1M)),NA())</f>
        <v>2.0582013479539529E-2</v>
      </c>
      <c r="K1287" s="44">
        <f>IFERROR(_xll.qlIndexFixing(Index3M,H1287,TRUE,_xll.ohTrigger(RecalcTrigger,Trigger3M)),NA())</f>
        <v>2.0940703148961536E-2</v>
      </c>
      <c r="L1287" s="44">
        <f>IFERROR(_xll.qlIndexFixing(Index6M,$H1287,TRUE,_xll.ohTrigger(RecalcTrigger,Trigger6M)),NA())</f>
        <v>2.1066525252796661E-2</v>
      </c>
      <c r="M1287" s="183">
        <f>IFERROR(_xll.qlIndexFixing(Index1Y,$H1287,TRUE,_xll.ohTrigger(RecalcTrigger,Trigger1Y)),NA())</f>
        <v>2.1380000522906444E-2</v>
      </c>
      <c r="N1287" s="182">
        <f>IFERROR(_xll.qlIndexFixing(ONIndex1M,I1287,TRUE,_xll.ohTrigger(RecalcTrigger,Trigger1M)),NA())</f>
        <v>2.0580226741184759E-2</v>
      </c>
      <c r="O1287" s="44">
        <f>IFERROR(_xll.qlIndexFixing(ONIndex3M,I1287,TRUE,_xll.ohTrigger(RecalcTrigger,Trigger3M)),NA())</f>
        <v>2.0955768458268409E-2</v>
      </c>
      <c r="P1287" s="44">
        <f>IFERROR(_xll.qlIndexFixing(ONIndex6M,I1287,TRUE,_xll.ohTrigger(RecalcTrigger,Trigger6M)),NA())</f>
        <v>2.110826302036628E-2</v>
      </c>
      <c r="Q1287" s="183">
        <f>IFERROR(_xll.qlIndexFixing(ONIndex1Y,I1287,TRUE,_xll.ohTrigger(RecalcTrigger,Trigger1Y)),NA())</f>
        <v>2.1484669726810068E-2</v>
      </c>
    </row>
    <row r="1288" spans="2:17" x14ac:dyDescent="0.2">
      <c r="B1288" s="39" t="s">
        <v>42</v>
      </c>
      <c r="D1288" s="42">
        <f>_xll.qlCalendarAdvance(Calendar,$D1287,B1288,"f",FALSE)</f>
        <v>48478</v>
      </c>
      <c r="E1288" s="177">
        <f>_xll.qlInterestRateIndexValueDate(IndexON,D1288)</f>
        <v>48478</v>
      </c>
      <c r="F1288" s="193">
        <f>IFERROR(_xll.qlIndexFixing(IndexON,D1288,TRUE,_xll.ohTrigger(RecalcTrigger,TriggerON)),NA())</f>
        <v>2.0525223700982309E-2</v>
      </c>
      <c r="H1288" s="42">
        <f>_xll.qlCalendarAdvance(Calendar,$H1287,B1288,"f",FALSE)</f>
        <v>48478</v>
      </c>
      <c r="I1288" s="177">
        <f>_xll.qlInterestRateIndexValueDate(Index1M,$H1288)</f>
        <v>48480</v>
      </c>
      <c r="J1288" s="182">
        <f>IFERROR(_xll.qlIndexFixing(Index1M,$H1288,TRUE,_xll.ohTrigger(RecalcTrigger,Trigger1M)),NA())</f>
        <v>2.057195233375303E-2</v>
      </c>
      <c r="K1288" s="44">
        <f>IFERROR(_xll.qlIndexFixing(Index3M,H1288,TRUE,_xll.ohTrigger(RecalcTrigger,Trigger3M)),NA())</f>
        <v>2.0928647029154441E-2</v>
      </c>
      <c r="L1288" s="44">
        <f>IFERROR(_xll.qlIndexFixing(Index6M,$H1288,TRUE,_xll.ohTrigger(RecalcTrigger,Trigger6M)),NA())</f>
        <v>2.1053848594234023E-2</v>
      </c>
      <c r="M1288" s="183">
        <f>IFERROR(_xll.qlIndexFixing(Index1Y,$H1288,TRUE,_xll.ohTrigger(RecalcTrigger,Trigger1Y)),NA())</f>
        <v>2.1365999049143904E-2</v>
      </c>
      <c r="N1288" s="182">
        <f>IFERROR(_xll.qlIndexFixing(ONIndex1M,I1288,TRUE,_xll.ohTrigger(RecalcTrigger,Trigger1M)),NA())</f>
        <v>2.0570270979449745E-2</v>
      </c>
      <c r="O1288" s="44">
        <f>IFERROR(_xll.qlIndexFixing(ONIndex3M,I1288,TRUE,_xll.ohTrigger(RecalcTrigger,Trigger3M)),NA())</f>
        <v>2.0944028785034874E-2</v>
      </c>
      <c r="P1288" s="44">
        <f>IFERROR(_xll.qlIndexFixing(ONIndex6M,I1288,TRUE,_xll.ohTrigger(RecalcTrigger,Trigger6M)),NA())</f>
        <v>2.1096233835757872E-2</v>
      </c>
      <c r="Q1288" s="183">
        <f>IFERROR(_xll.qlIndexFixing(ONIndex1Y,I1288,TRUE,_xll.ohTrigger(RecalcTrigger,Trigger1Y)),NA())</f>
        <v>2.1472809255804748E-2</v>
      </c>
    </row>
    <row r="1289" spans="2:17" x14ac:dyDescent="0.2">
      <c r="B1289" s="39" t="s">
        <v>42</v>
      </c>
      <c r="D1289" s="42">
        <f>_xll.qlCalendarAdvance(Calendar,$D1288,B1289,"f",FALSE)</f>
        <v>48485</v>
      </c>
      <c r="E1289" s="177">
        <f>_xll.qlInterestRateIndexValueDate(IndexON,D1289)</f>
        <v>48485</v>
      </c>
      <c r="F1289" s="193">
        <f>IFERROR(_xll.qlIndexFixing(IndexON,D1289,TRUE,_xll.ohTrigger(RecalcTrigger,TriggerON)),NA())</f>
        <v>2.0513202997030078E-2</v>
      </c>
      <c r="H1289" s="42">
        <f>_xll.qlCalendarAdvance(Calendar,$H1288,B1289,"f",FALSE)</f>
        <v>48485</v>
      </c>
      <c r="I1289" s="177">
        <f>_xll.qlInterestRateIndexValueDate(Index1M,$H1289)</f>
        <v>48487</v>
      </c>
      <c r="J1289" s="182">
        <f>IFERROR(_xll.qlIndexFixing(Index1M,$H1289,TRUE,_xll.ohTrigger(RecalcTrigger,Trigger1M)),NA())</f>
        <v>2.0562257223611512E-2</v>
      </c>
      <c r="K1289" s="44">
        <f>IFERROR(_xll.qlIndexFixing(Index3M,H1289,TRUE,_xll.ohTrigger(RecalcTrigger,Trigger3M)),NA())</f>
        <v>2.0916281961496957E-2</v>
      </c>
      <c r="L1289" s="44">
        <f>IFERROR(_xll.qlIndexFixing(Index6M,$H1289,TRUE,_xll.ohTrigger(RecalcTrigger,Trigger6M)),NA())</f>
        <v>2.1040820603286259E-2</v>
      </c>
      <c r="M1289" s="183">
        <f>IFERROR(_xll.qlIndexFixing(Index1Y,$H1289,TRUE,_xll.ohTrigger(RecalcTrigger,Trigger1Y)),NA())</f>
        <v>2.1351924284702631E-2</v>
      </c>
      <c r="N1289" s="182">
        <f>IFERROR(_xll.qlIndexFixing(ONIndex1M,I1289,TRUE,_xll.ohTrigger(RecalcTrigger,Trigger1M)),NA())</f>
        <v>2.0560261743369779E-2</v>
      </c>
      <c r="O1289" s="44">
        <f>IFERROR(_xll.qlIndexFixing(ONIndex3M,I1289,TRUE,_xll.ohTrigger(RecalcTrigger,Trigger3M)),NA())</f>
        <v>2.0932244940334854E-2</v>
      </c>
      <c r="P1289" s="44">
        <f>IFERROR(_xll.qlIndexFixing(ONIndex6M,I1289,TRUE,_xll.ohTrigger(RecalcTrigger,Trigger6M)),NA())</f>
        <v>2.1084160938356078E-2</v>
      </c>
      <c r="Q1289" s="183">
        <f>IFERROR(_xll.qlIndexFixing(ONIndex1Y,I1289,TRUE,_xll.ohTrigger(RecalcTrigger,Trigger1Y)),NA())</f>
        <v>2.1460875059293727E-2</v>
      </c>
    </row>
    <row r="1290" spans="2:17" x14ac:dyDescent="0.2">
      <c r="B1290" s="39" t="s">
        <v>42</v>
      </c>
      <c r="D1290" s="42">
        <f>_xll.qlCalendarAdvance(Calendar,$D1289,B1290,"f",FALSE)</f>
        <v>48492</v>
      </c>
      <c r="E1290" s="177">
        <f>_xll.qlInterestRateIndexValueDate(IndexON,D1290)</f>
        <v>48492</v>
      </c>
      <c r="F1290" s="193">
        <f>IFERROR(_xll.qlIndexFixing(IndexON,D1290,TRUE,_xll.ohTrigger(RecalcTrigger,TriggerON)),NA())</f>
        <v>2.0501138917374817E-2</v>
      </c>
      <c r="H1290" s="42">
        <f>_xll.qlCalendarAdvance(Calendar,$H1289,B1290,"f",FALSE)</f>
        <v>48492</v>
      </c>
      <c r="I1290" s="177">
        <f>_xll.qlInterestRateIndexValueDate(Index1M,$H1290)</f>
        <v>48494</v>
      </c>
      <c r="J1290" s="182">
        <f>IFERROR(_xll.qlIndexFixing(Index1M,$H1290,TRUE,_xll.ohTrigger(RecalcTrigger,Trigger1M)),NA())</f>
        <v>2.0551670474850681E-2</v>
      </c>
      <c r="K1290" s="44">
        <f>IFERROR(_xll.qlIndexFixing(Index3M,H1290,TRUE,_xll.ohTrigger(RecalcTrigger,Trigger3M)),NA())</f>
        <v>2.0904136428636644E-2</v>
      </c>
      <c r="L1290" s="44">
        <f>IFERROR(_xll.qlIndexFixing(Index6M,$H1290,TRUE,_xll.ohTrigger(RecalcTrigger,Trigger6M)),NA())</f>
        <v>2.1028057919481525E-2</v>
      </c>
      <c r="M1290" s="183">
        <f>IFERROR(_xll.qlIndexFixing(Index1Y,$H1290,TRUE,_xll.ohTrigger(RecalcTrigger,Trigger1Y)),NA())</f>
        <v>2.1337776304705441E-2</v>
      </c>
      <c r="N1290" s="182">
        <f>IFERROR(_xll.qlIndexFixing(ONIndex1M,I1290,TRUE,_xll.ohTrigger(RecalcTrigger,Trigger1M)),NA())</f>
        <v>2.0550199220235044E-2</v>
      </c>
      <c r="O1290" s="44">
        <f>IFERROR(_xll.qlIndexFixing(ONIndex3M,I1290,TRUE,_xll.ohTrigger(RecalcTrigger,Trigger3M)),NA())</f>
        <v>2.0920417161098825E-2</v>
      </c>
      <c r="P1290" s="44">
        <f>IFERROR(_xll.qlIndexFixing(ONIndex6M,I1290,TRUE,_xll.ohTrigger(RecalcTrigger,Trigger6M)),NA())</f>
        <v>2.1072044550862756E-2</v>
      </c>
      <c r="Q1290" s="183">
        <f>IFERROR(_xll.qlIndexFixing(ONIndex1Y,I1290,TRUE,_xll.ohTrigger(RecalcTrigger,Trigger1Y)),NA())</f>
        <v>2.1448867208260225E-2</v>
      </c>
    </row>
    <row r="1291" spans="2:17" x14ac:dyDescent="0.2">
      <c r="B1291" s="39" t="s">
        <v>42</v>
      </c>
      <c r="D1291" s="42">
        <f>_xll.qlCalendarAdvance(Calendar,$D1290,B1291,"f",FALSE)</f>
        <v>48499</v>
      </c>
      <c r="E1291" s="177">
        <f>_xll.qlInterestRateIndexValueDate(IndexON,D1291)</f>
        <v>48499</v>
      </c>
      <c r="F1291" s="193">
        <f>IFERROR(_xll.qlIndexFixing(IndexON,D1291,TRUE,_xll.ohTrigger(RecalcTrigger,TriggerON)),NA())</f>
        <v>2.0489031724926221E-2</v>
      </c>
      <c r="H1291" s="42">
        <f>_xll.qlCalendarAdvance(Calendar,$H1290,B1291,"f",FALSE)</f>
        <v>48499</v>
      </c>
      <c r="I1291" s="177">
        <f>_xll.qlInterestRateIndexValueDate(Index1M,$H1291)</f>
        <v>48501</v>
      </c>
      <c r="J1291" s="182">
        <f>IFERROR(_xll.qlIndexFixing(Index1M,$H1291,TRUE,_xll.ohTrigger(RecalcTrigger,Trigger1M)),NA())</f>
        <v>2.0541450137791517E-2</v>
      </c>
      <c r="K1291" s="44">
        <f>IFERROR(_xll.qlIndexFixing(Index3M,H1291,TRUE,_xll.ohTrigger(RecalcTrigger,Trigger3M)),NA())</f>
        <v>2.0891948416980201E-2</v>
      </c>
      <c r="L1291" s="44">
        <f>IFERROR(_xll.qlIndexFixing(Index6M,$H1291,TRUE,_xll.ohTrigger(RecalcTrigger,Trigger6M)),NA())</f>
        <v>2.1015254375904961E-2</v>
      </c>
      <c r="M1291" s="183">
        <f>IFERROR(_xll.qlIndexFixing(Index1Y,$H1291,TRUE,_xll.ohTrigger(RecalcTrigger,Trigger1Y)),NA())</f>
        <v>2.1323555184286528E-2</v>
      </c>
      <c r="N1291" s="182">
        <f>IFERROR(_xll.qlIndexFixing(ONIndex1M,I1291,TRUE,_xll.ohTrigger(RecalcTrigger,Trigger1M)),NA())</f>
        <v>2.054008359781534E-2</v>
      </c>
      <c r="O1291" s="44">
        <f>IFERROR(_xll.qlIndexFixing(ONIndex3M,I1291,TRUE,_xll.ohTrigger(RecalcTrigger,Trigger3M)),NA())</f>
        <v>2.0908545684497071E-2</v>
      </c>
      <c r="P1291" s="44">
        <f>IFERROR(_xll.qlIndexFixing(ONIndex6M,I1291,TRUE,_xll.ohTrigger(RecalcTrigger,Trigger6M)),NA())</f>
        <v>2.1059884896379444E-2</v>
      </c>
      <c r="Q1291" s="183">
        <f>IFERROR(_xll.qlIndexFixing(ONIndex1Y,I1291,TRUE,_xll.ohTrigger(RecalcTrigger,Trigger1Y)),NA())</f>
        <v>2.1436785772728228E-2</v>
      </c>
    </row>
    <row r="1292" spans="2:17" x14ac:dyDescent="0.2">
      <c r="B1292" s="39" t="s">
        <v>42</v>
      </c>
      <c r="D1292" s="42">
        <f>_xll.qlCalendarAdvance(Calendar,$D1291,B1292,"f",FALSE)</f>
        <v>48506</v>
      </c>
      <c r="E1292" s="177">
        <f>_xll.qlInterestRateIndexValueDate(IndexON,D1292)</f>
        <v>48506</v>
      </c>
      <c r="F1292" s="193">
        <f>IFERROR(_xll.qlIndexFixing(IndexON,D1292,TRUE,_xll.ohTrigger(RecalcTrigger,TriggerON)),NA())</f>
        <v>2.0476881682114367E-2</v>
      </c>
      <c r="H1292" s="42">
        <f>_xll.qlCalendarAdvance(Calendar,$H1291,B1292,"f",FALSE)</f>
        <v>48506</v>
      </c>
      <c r="I1292" s="177">
        <f>_xll.qlInterestRateIndexValueDate(Index1M,$H1292)</f>
        <v>48508</v>
      </c>
      <c r="J1292" s="182">
        <f>IFERROR(_xll.qlIndexFixing(Index1M,$H1292,TRUE,_xll.ohTrigger(RecalcTrigger,Trigger1M)),NA())</f>
        <v>2.053117711303315E-2</v>
      </c>
      <c r="K1292" s="44">
        <f>IFERROR(_xll.qlIndexFixing(Index3M,H1292,TRUE,_xll.ohTrigger(RecalcTrigger,Trigger3M)),NA())</f>
        <v>2.0879718165153265E-2</v>
      </c>
      <c r="L1292" s="44">
        <f>IFERROR(_xll.qlIndexFixing(Index6M,$H1292,TRUE,_xll.ohTrigger(RecalcTrigger,Trigger6M)),NA())</f>
        <v>2.1002410198587628E-2</v>
      </c>
      <c r="M1292" s="183">
        <f>IFERROR(_xll.qlIndexFixing(Index1Y,$H1292,TRUE,_xll.ohTrigger(RecalcTrigger,Trigger1Y)),NA())</f>
        <v>2.1309260998592584E-2</v>
      </c>
      <c r="N1292" s="182">
        <f>IFERROR(_xll.qlIndexFixing(ONIndex1M,I1292,TRUE,_xll.ohTrigger(RecalcTrigger,Trigger1M)),NA())</f>
        <v>2.0529915063560722E-2</v>
      </c>
      <c r="O1292" s="44">
        <f>IFERROR(_xll.qlIndexFixing(ONIndex3M,I1292,TRUE,_xll.ohTrigger(RecalcTrigger,Trigger3M)),NA())</f>
        <v>2.0896630747220257E-2</v>
      </c>
      <c r="P1292" s="44">
        <f>IFERROR(_xll.qlIndexFixing(ONIndex6M,I1292,TRUE,_xll.ohTrigger(RecalcTrigger,Trigger6M)),NA())</f>
        <v>2.1047682197607998E-2</v>
      </c>
      <c r="Q1292" s="183">
        <f>IFERROR(_xll.qlIndexFixing(ONIndex1Y,I1292,TRUE,_xll.ohTrigger(RecalcTrigger,Trigger1Y)),NA())</f>
        <v>2.1424630823521085E-2</v>
      </c>
    </row>
    <row r="1293" spans="2:17" x14ac:dyDescent="0.2">
      <c r="B1293" s="39" t="s">
        <v>42</v>
      </c>
      <c r="D1293" s="42">
        <f>_xll.qlCalendarAdvance(Calendar,$D1292,B1293,"f",FALSE)</f>
        <v>48513</v>
      </c>
      <c r="E1293" s="177">
        <f>_xll.qlInterestRateIndexValueDate(IndexON,D1293)</f>
        <v>48513</v>
      </c>
      <c r="F1293" s="193">
        <f>IFERROR(_xll.qlIndexFixing(IndexON,D1293,TRUE,_xll.ohTrigger(RecalcTrigger,TriggerON)),NA())</f>
        <v>2.0464689051769014E-2</v>
      </c>
      <c r="H1293" s="42">
        <f>_xll.qlCalendarAdvance(Calendar,$H1292,B1293,"f",FALSE)</f>
        <v>48513</v>
      </c>
      <c r="I1293" s="177">
        <f>_xll.qlInterestRateIndexValueDate(Index1M,$H1293)</f>
        <v>48515</v>
      </c>
      <c r="J1293" s="182">
        <f>IFERROR(_xll.qlIndexFixing(Index1M,$H1293,TRUE,_xll.ohTrigger(RecalcTrigger,Trigger1M)),NA())</f>
        <v>2.0520851588605171E-2</v>
      </c>
      <c r="K1293" s="44">
        <f>IFERROR(_xll.qlIndexFixing(Index3M,H1293,TRUE,_xll.ohTrigger(RecalcTrigger,Trigger3M)),NA())</f>
        <v>2.0867445911778873E-2</v>
      </c>
      <c r="L1293" s="44">
        <f>IFERROR(_xll.qlIndexFixing(Index6M,$H1293,TRUE,_xll.ohTrigger(RecalcTrigger,Trigger6M)),NA())</f>
        <v>2.0989525613555757E-2</v>
      </c>
      <c r="M1293" s="183">
        <f>IFERROR(_xll.qlIndexFixing(Index1Y,$H1293,TRUE,_xll.ohTrigger(RecalcTrigger,Trigger1Y)),NA())</f>
        <v>2.1294893822781671E-2</v>
      </c>
      <c r="N1293" s="182">
        <f>IFERROR(_xll.qlIndexFixing(ONIndex1M,I1293,TRUE,_xll.ohTrigger(RecalcTrigger,Trigger1M)),NA())</f>
        <v>2.0519693805001182E-2</v>
      </c>
      <c r="O1293" s="44">
        <f>IFERROR(_xll.qlIndexFixing(ONIndex3M,I1293,TRUE,_xll.ohTrigger(RecalcTrigger,Trigger3M)),NA())</f>
        <v>2.0884672586438668E-2</v>
      </c>
      <c r="P1293" s="44">
        <f>IFERROR(_xll.qlIndexFixing(ONIndex6M,I1293,TRUE,_xll.ohTrigger(RecalcTrigger,Trigger6M)),NA())</f>
        <v>2.1035436677570019E-2</v>
      </c>
      <c r="Q1293" s="183">
        <f>IFERROR(_xll.qlIndexFixing(ONIndex1Y,I1293,TRUE,_xll.ohTrigger(RecalcTrigger,Trigger1Y)),NA())</f>
        <v>2.1412402431142397E-2</v>
      </c>
    </row>
    <row r="1294" spans="2:17" x14ac:dyDescent="0.2">
      <c r="B1294" s="39" t="s">
        <v>42</v>
      </c>
      <c r="D1294" s="42">
        <f>_xll.qlCalendarAdvance(Calendar,$D1293,B1294,"f",FALSE)</f>
        <v>48520</v>
      </c>
      <c r="E1294" s="177">
        <f>_xll.qlInterestRateIndexValueDate(IndexON,D1294)</f>
        <v>48520</v>
      </c>
      <c r="F1294" s="193">
        <f>IFERROR(_xll.qlIndexFixing(IndexON,D1294,TRUE,_xll.ohTrigger(RecalcTrigger,TriggerON)),NA())</f>
        <v>2.0452454096639983E-2</v>
      </c>
      <c r="H1294" s="42">
        <f>_xll.qlCalendarAdvance(Calendar,$H1293,B1294,"f",FALSE)</f>
        <v>48520</v>
      </c>
      <c r="I1294" s="177">
        <f>_xll.qlInterestRateIndexValueDate(Index1M,$H1294)</f>
        <v>48522</v>
      </c>
      <c r="J1294" s="182">
        <f>IFERROR(_xll.qlIndexFixing(Index1M,$H1294,TRUE,_xll.ohTrigger(RecalcTrigger,Trigger1M)),NA())</f>
        <v>2.0510473752534675E-2</v>
      </c>
      <c r="K1294" s="44">
        <f>IFERROR(_xll.qlIndexFixing(Index3M,H1294,TRUE,_xll.ohTrigger(RecalcTrigger,Trigger3M)),NA())</f>
        <v>2.0855131895477452E-2</v>
      </c>
      <c r="L1294" s="44">
        <f>IFERROR(_xll.qlIndexFixing(Index6M,$H1294,TRUE,_xll.ohTrigger(RecalcTrigger,Trigger6M)),NA())</f>
        <v>2.0976928706906348E-2</v>
      </c>
      <c r="M1294" s="183">
        <f>IFERROR(_xll.qlIndexFixing(Index1Y,$H1294,TRUE,_xll.ohTrigger(RecalcTrigger,Trigger1Y)),NA())</f>
        <v>2.1280453732023037E-2</v>
      </c>
      <c r="N1294" s="182">
        <f>IFERROR(_xll.qlIndexFixing(ONIndex1M,I1294,TRUE,_xll.ohTrigger(RecalcTrigger,Trigger1M)),NA())</f>
        <v>2.0509420009826584E-2</v>
      </c>
      <c r="O1294" s="44">
        <f>IFERROR(_xll.qlIndexFixing(ONIndex3M,I1294,TRUE,_xll.ohTrigger(RecalcTrigger,Trigger3M)),NA())</f>
        <v>2.0872671439002843E-2</v>
      </c>
      <c r="P1294" s="44">
        <f>IFERROR(_xll.qlIndexFixing(ONIndex6M,I1294,TRUE,_xll.ohTrigger(RecalcTrigger,Trigger6M)),NA())</f>
        <v>2.1023148559127236E-2</v>
      </c>
      <c r="Q1294" s="183">
        <f>IFERROR(_xll.qlIndexFixing(ONIndex1Y,I1294,TRUE,_xll.ohTrigger(RecalcTrigger,Trigger1Y)),NA())</f>
        <v>2.1400100666095767E-2</v>
      </c>
    </row>
    <row r="1295" spans="2:17" x14ac:dyDescent="0.2">
      <c r="B1295" s="39" t="s">
        <v>42</v>
      </c>
      <c r="D1295" s="42">
        <f>_xll.qlCalendarAdvance(Calendar,$D1294,B1295,"f",FALSE)</f>
        <v>48527</v>
      </c>
      <c r="E1295" s="177">
        <f>_xll.qlInterestRateIndexValueDate(IndexON,D1295)</f>
        <v>48527</v>
      </c>
      <c r="F1295" s="193">
        <f>IFERROR(_xll.qlIndexFixing(IndexON,D1295,TRUE,_xll.ohTrigger(RecalcTrigger,TriggerON)),NA())</f>
        <v>2.0440177079317223E-2</v>
      </c>
      <c r="H1295" s="42">
        <f>_xll.qlCalendarAdvance(Calendar,$H1294,B1295,"f",FALSE)</f>
        <v>48527</v>
      </c>
      <c r="I1295" s="177">
        <f>_xll.qlInterestRateIndexValueDate(Index1M,$H1295)</f>
        <v>48529</v>
      </c>
      <c r="J1295" s="182">
        <f>IFERROR(_xll.qlIndexFixing(Index1M,$H1295,TRUE,_xll.ohTrigger(RecalcTrigger,Trigger1M)),NA())</f>
        <v>2.050004379285375E-2</v>
      </c>
      <c r="K1295" s="44">
        <f>IFERROR(_xll.qlIndexFixing(Index3M,H1295,TRUE,_xll.ohTrigger(RecalcTrigger,Trigger3M)),NA())</f>
        <v>2.0842776354868555E-2</v>
      </c>
      <c r="L1295" s="44">
        <f>IFERROR(_xll.qlIndexFixing(Index6M,$H1295,TRUE,_xll.ohTrigger(RecalcTrigger,Trigger6M)),NA())</f>
        <v>2.0963967512459793E-2</v>
      </c>
      <c r="M1295" s="183">
        <f>IFERROR(_xll.qlIndexFixing(Index1Y,$H1295,TRUE,_xll.ohTrigger(RecalcTrigger,Trigger1Y)),NA())</f>
        <v>2.1265940801499281E-2</v>
      </c>
      <c r="N1295" s="182">
        <f>IFERROR(_xll.qlIndexFixing(ONIndex1M,I1295,TRUE,_xll.ohTrigger(RecalcTrigger,Trigger1M)),NA())</f>
        <v>2.0499093865486984E-2</v>
      </c>
      <c r="O1295" s="44">
        <f>IFERROR(_xll.qlIndexFixing(ONIndex3M,I1295,TRUE,_xll.ohTrigger(RecalcTrigger,Trigger3M)),NA())</f>
        <v>2.086062754200313E-2</v>
      </c>
      <c r="P1295" s="44">
        <f>IFERROR(_xll.qlIndexFixing(ONIndex6M,I1295,TRUE,_xll.ohTrigger(RecalcTrigger,Trigger6M)),NA())</f>
        <v>2.1010818065141379E-2</v>
      </c>
      <c r="Q1295" s="183">
        <f>IFERROR(_xll.qlIndexFixing(ONIndex1Y,I1295,TRUE,_xll.ohTrigger(RecalcTrigger,Trigger1Y)),NA())</f>
        <v>2.1387725598964735E-2</v>
      </c>
    </row>
    <row r="1296" spans="2:17" x14ac:dyDescent="0.2">
      <c r="B1296" s="39" t="s">
        <v>42</v>
      </c>
      <c r="D1296" s="42">
        <f>_xll.qlCalendarAdvance(Calendar,$D1295,B1296,"f",FALSE)</f>
        <v>48534</v>
      </c>
      <c r="E1296" s="177">
        <f>_xll.qlInterestRateIndexValueDate(IndexON,D1296)</f>
        <v>48534</v>
      </c>
      <c r="F1296" s="193">
        <f>IFERROR(_xll.qlIndexFixing(IndexON,D1296,TRUE,_xll.ohTrigger(RecalcTrigger,TriggerON)),NA())</f>
        <v>2.0427858262390686E-2</v>
      </c>
      <c r="H1296" s="42">
        <f>_xll.qlCalendarAdvance(Calendar,$H1295,B1296,"f",FALSE)</f>
        <v>48534</v>
      </c>
      <c r="I1296" s="177">
        <f>_xll.qlInterestRateIndexValueDate(Index1M,$H1296)</f>
        <v>48536</v>
      </c>
      <c r="J1296" s="182">
        <f>IFERROR(_xll.qlIndexFixing(Index1M,$H1296,TRUE,_xll.ohTrigger(RecalcTrigger,Trigger1M)),NA())</f>
        <v>2.0489561897594488E-2</v>
      </c>
      <c r="K1296" s="44">
        <f>IFERROR(_xll.qlIndexFixing(Index3M,H1296,TRUE,_xll.ohTrigger(RecalcTrigger,Trigger3M)),NA())</f>
        <v>2.0830379528569143E-2</v>
      </c>
      <c r="L1296" s="44">
        <f>IFERROR(_xll.qlIndexFixing(Index6M,$H1296,TRUE,_xll.ohTrigger(RecalcTrigger,Trigger6M)),NA())</f>
        <v>2.0950966574051745E-2</v>
      </c>
      <c r="M1296" s="183">
        <f>IFERROR(_xll.qlIndexFixing(Index1Y,$H1296,TRUE,_xll.ohTrigger(RecalcTrigger,Trigger1Y)),NA())</f>
        <v>2.1251355106402633E-2</v>
      </c>
      <c r="N1296" s="182">
        <f>IFERROR(_xll.qlIndexFixing(ONIndex1M,I1296,TRUE,_xll.ohTrigger(RecalcTrigger,Trigger1M)),NA())</f>
        <v>2.0488715559592308E-2</v>
      </c>
      <c r="O1296" s="44">
        <f>IFERROR(_xll.qlIndexFixing(ONIndex3M,I1296,TRUE,_xll.ohTrigger(RecalcTrigger,Trigger3M)),NA())</f>
        <v>2.084854113260981E-2</v>
      </c>
      <c r="P1296" s="44">
        <f>IFERROR(_xll.qlIndexFixing(ONIndex6M,I1296,TRUE,_xll.ohTrigger(RecalcTrigger,Trigger6M)),NA())</f>
        <v>2.0998445418634049E-2</v>
      </c>
      <c r="Q1296" s="183">
        <f>IFERROR(_xll.qlIndexFixing(ONIndex1Y,I1296,TRUE,_xll.ohTrigger(RecalcTrigger,Trigger1Y)),NA())</f>
        <v>2.1375277300172968E-2</v>
      </c>
    </row>
    <row r="1297" spans="2:17" x14ac:dyDescent="0.2">
      <c r="B1297" s="39" t="s">
        <v>42</v>
      </c>
      <c r="D1297" s="42">
        <f>_xll.qlCalendarAdvance(Calendar,$D1296,B1297,"f",FALSE)</f>
        <v>48541</v>
      </c>
      <c r="E1297" s="177">
        <f>_xll.qlInterestRateIndexValueDate(IndexON,D1297)</f>
        <v>48541</v>
      </c>
      <c r="F1297" s="193">
        <f>IFERROR(_xll.qlIndexFixing(IndexON,D1297,TRUE,_xll.ohTrigger(RecalcTrigger,TriggerON)),NA())</f>
        <v>2.0415497908770064E-2</v>
      </c>
      <c r="H1297" s="42">
        <f>_xll.qlCalendarAdvance(Calendar,$H1296,B1297,"f",FALSE)</f>
        <v>48541</v>
      </c>
      <c r="I1297" s="177">
        <f>_xll.qlInterestRateIndexValueDate(Index1M,$H1297)</f>
        <v>48543</v>
      </c>
      <c r="J1297" s="182">
        <f>IFERROR(_xll.qlIndexFixing(Index1M,$H1297,TRUE,_xll.ohTrigger(RecalcTrigger,Trigger1M)),NA())</f>
        <v>2.0479028254783982E-2</v>
      </c>
      <c r="K1297" s="44">
        <f>IFERROR(_xll.qlIndexFixing(Index3M,H1297,TRUE,_xll.ohTrigger(RecalcTrigger,Trigger3M)),NA())</f>
        <v>2.0817941655196168E-2</v>
      </c>
      <c r="L1297" s="44">
        <f>IFERROR(_xll.qlIndexFixing(Index6M,$H1297,TRUE,_xll.ohTrigger(RecalcTrigger,Trigger6M)),NA())</f>
        <v>2.0937926117679549E-2</v>
      </c>
      <c r="M1297" s="183">
        <f>IFERROR(_xll.qlIndexFixing(Index1Y,$H1297,TRUE,_xll.ohTrigger(RecalcTrigger,Trigger1Y)),NA())</f>
        <v>2.1236696721938477E-2</v>
      </c>
      <c r="N1297" s="182">
        <f>IFERROR(_xll.qlIndexFixing(ONIndex1M,I1297,TRUE,_xll.ohTrigger(RecalcTrigger,Trigger1M)),NA())</f>
        <v>2.0478285279672548E-2</v>
      </c>
      <c r="O1297" s="44">
        <f>IFERROR(_xll.qlIndexFixing(ONIndex3M,I1297,TRUE,_xll.ohTrigger(RecalcTrigger,Trigger3M)),NA())</f>
        <v>2.0836412447433617E-2</v>
      </c>
      <c r="P1297" s="44">
        <f>IFERROR(_xll.qlIndexFixing(ONIndex6M,I1297,TRUE,_xll.ohTrigger(RecalcTrigger,Trigger6M)),NA())</f>
        <v>2.0986030842227166E-2</v>
      </c>
      <c r="Q1297" s="183">
        <f>IFERROR(_xll.qlIndexFixing(ONIndex1Y,I1297,TRUE,_xll.ohTrigger(RecalcTrigger,Trigger1Y)),NA())</f>
        <v>2.1362755840304004E-2</v>
      </c>
    </row>
    <row r="1298" spans="2:17" x14ac:dyDescent="0.2">
      <c r="B1298" s="39" t="s">
        <v>42</v>
      </c>
      <c r="D1298" s="42">
        <f>_xll.qlCalendarAdvance(Calendar,$D1297,B1298,"f",FALSE)</f>
        <v>48548</v>
      </c>
      <c r="E1298" s="177">
        <f>_xll.qlInterestRateIndexValueDate(IndexON,D1298)</f>
        <v>48548</v>
      </c>
      <c r="F1298" s="193">
        <f>IFERROR(_xll.qlIndexFixing(IndexON,D1298,TRUE,_xll.ohTrigger(RecalcTrigger,TriggerON)),NA())</f>
        <v>2.0403096281045308E-2</v>
      </c>
      <c r="H1298" s="42">
        <f>_xll.qlCalendarAdvance(Calendar,$H1297,B1298,"f",FALSE)</f>
        <v>48548</v>
      </c>
      <c r="I1298" s="177">
        <f>_xll.qlInterestRateIndexValueDate(Index1M,$H1298)</f>
        <v>48550</v>
      </c>
      <c r="J1298" s="182">
        <f>IFERROR(_xll.qlIndexFixing(Index1M,$H1298,TRUE,_xll.ohTrigger(RecalcTrigger,Trigger1M)),NA())</f>
        <v>2.0468443052446827E-2</v>
      </c>
      <c r="K1298" s="44">
        <f>IFERROR(_xll.qlIndexFixing(Index3M,H1298,TRUE,_xll.ohTrigger(RecalcTrigger,Trigger3M)),NA())</f>
        <v>2.0806060266962412E-2</v>
      </c>
      <c r="L1298" s="44">
        <f>IFERROR(_xll.qlIndexFixing(Index6M,$H1298,TRUE,_xll.ohTrigger(RecalcTrigger,Trigger6M)),NA())</f>
        <v>2.0924504483347837E-2</v>
      </c>
      <c r="M1298" s="183">
        <f>IFERROR(_xll.qlIndexFixing(Index1Y,$H1298,TRUE,_xll.ohTrigger(RecalcTrigger,Trigger1Y)),NA())</f>
        <v>2.1221965723323355E-2</v>
      </c>
      <c r="N1298" s="182">
        <f>IFERROR(_xll.qlIndexFixing(ONIndex1M,I1298,TRUE,_xll.ohTrigger(RecalcTrigger,Trigger1M)),NA())</f>
        <v>2.0467803213257696E-2</v>
      </c>
      <c r="O1298" s="44">
        <f>IFERROR(_xll.qlIndexFixing(ONIndex3M,I1298,TRUE,_xll.ohTrigger(RecalcTrigger,Trigger3M)),NA())</f>
        <v>2.0824241723644832E-2</v>
      </c>
      <c r="P1298" s="44">
        <f>IFERROR(_xll.qlIndexFixing(ONIndex6M,I1298,TRUE,_xll.ohTrigger(RecalcTrigger,Trigger6M)),NA())</f>
        <v>2.097357455918214E-2</v>
      </c>
      <c r="Q1298" s="183">
        <f>IFERROR(_xll.qlIndexFixing(ONIndex1Y,I1298,TRUE,_xll.ohTrigger(RecalcTrigger,Trigger1Y)),NA())</f>
        <v>2.1350161289861447E-2</v>
      </c>
    </row>
    <row r="1299" spans="2:17" x14ac:dyDescent="0.2">
      <c r="B1299" s="39" t="s">
        <v>42</v>
      </c>
      <c r="D1299" s="42">
        <f>_xll.qlCalendarAdvance(Calendar,$D1298,B1299,"f",FALSE)</f>
        <v>48555</v>
      </c>
      <c r="E1299" s="177">
        <f>_xll.qlInterestRateIndexValueDate(IndexON,D1299)</f>
        <v>48555</v>
      </c>
      <c r="F1299" s="193">
        <f>IFERROR(_xll.qlIndexFixing(IndexON,D1299,TRUE,_xll.ohTrigger(RecalcTrigger,TriggerON)),NA())</f>
        <v>2.0390653641806367E-2</v>
      </c>
      <c r="H1299" s="42">
        <f>_xll.qlCalendarAdvance(Calendar,$H1298,B1299,"f",FALSE)</f>
        <v>48555</v>
      </c>
      <c r="I1299" s="177">
        <f>_xll.qlInterestRateIndexValueDate(Index1M,$H1299)</f>
        <v>48557</v>
      </c>
      <c r="J1299" s="182">
        <f>IFERROR(_xll.qlIndexFixing(Index1M,$H1299,TRUE,_xll.ohTrigger(RecalcTrigger,Trigger1M)),NA())</f>
        <v>2.0457806478620111E-2</v>
      </c>
      <c r="K1299" s="44">
        <f>IFERROR(_xll.qlIndexFixing(Index3M,H1299,TRUE,_xll.ohTrigger(RecalcTrigger,Trigger3M)),NA())</f>
        <v>2.079354816475476E-2</v>
      </c>
      <c r="L1299" s="44">
        <f>IFERROR(_xll.qlIndexFixing(Index6M,$H1299,TRUE,_xll.ohTrigger(RecalcTrigger,Trigger6M)),NA())</f>
        <v>2.0911382198384579E-2</v>
      </c>
      <c r="M1299" s="183">
        <f>IFERROR(_xll.qlIndexFixing(Index1Y,$H1299,TRUE,_xll.ohTrigger(RecalcTrigger,Trigger1Y)),NA())</f>
        <v>2.1207162185784761E-2</v>
      </c>
      <c r="N1299" s="182">
        <f>IFERROR(_xll.qlIndexFixing(ONIndex1M,I1299,TRUE,_xll.ohTrigger(RecalcTrigger,Trigger1M)),NA())</f>
        <v>2.0457269548037615E-2</v>
      </c>
      <c r="O1299" s="44">
        <f>IFERROR(_xll.qlIndexFixing(ONIndex3M,I1299,TRUE,_xll.ohTrigger(RecalcTrigger,Trigger3M)),NA())</f>
        <v>2.0812029198253867E-2</v>
      </c>
      <c r="P1299" s="44">
        <f>IFERROR(_xll.qlIndexFixing(ONIndex6M,I1299,TRUE,_xll.ohTrigger(RecalcTrigger,Trigger6M)),NA())</f>
        <v>2.0961076792040956E-2</v>
      </c>
      <c r="Q1299" s="183">
        <f>IFERROR(_xll.qlIndexFixing(ONIndex1Y,I1299,TRUE,_xll.ohTrigger(RecalcTrigger,Trigger1Y)),NA())</f>
        <v>2.1337493719588707E-2</v>
      </c>
    </row>
    <row r="1300" spans="2:17" x14ac:dyDescent="0.2">
      <c r="B1300" s="39" t="s">
        <v>42</v>
      </c>
      <c r="D1300" s="42">
        <f>_xll.qlCalendarAdvance(Calendar,$D1299,B1300,"f",FALSE)</f>
        <v>48562</v>
      </c>
      <c r="E1300" s="177">
        <f>_xll.qlInterestRateIndexValueDate(IndexON,D1300)</f>
        <v>48562</v>
      </c>
      <c r="F1300" s="193">
        <f>IFERROR(_xll.qlIndexFixing(IndexON,D1300,TRUE,_xll.ohTrigger(RecalcTrigger,TriggerON)),NA())</f>
        <v>2.0378170253803063E-2</v>
      </c>
      <c r="H1300" s="42">
        <f>_xll.qlCalendarAdvance(Calendar,$H1299,B1300,"f",FALSE)</f>
        <v>48562</v>
      </c>
      <c r="I1300" s="177">
        <f>_xll.qlInterestRateIndexValueDate(Index1M,$H1300)</f>
        <v>48564</v>
      </c>
      <c r="J1300" s="182">
        <f>IFERROR(_xll.qlIndexFixing(Index1M,$H1300,TRUE,_xll.ohTrigger(RecalcTrigger,Trigger1M)),NA())</f>
        <v>2.0447118721328428E-2</v>
      </c>
      <c r="K1300" s="44">
        <f>IFERROR(_xll.qlIndexFixing(Index3M,H1300,TRUE,_xll.ohTrigger(RecalcTrigger,Trigger3M)),NA())</f>
        <v>2.0780995701007221E-2</v>
      </c>
      <c r="L1300" s="44">
        <f>IFERROR(_xll.qlIndexFixing(Index6M,$H1300,TRUE,_xll.ohTrigger(RecalcTrigger,Trigger6M)),NA())</f>
        <v>2.0898221087794655E-2</v>
      </c>
      <c r="M1300" s="183">
        <f>IFERROR(_xll.qlIndexFixing(Index1Y,$H1300,TRUE,_xll.ohTrigger(RecalcTrigger,Trigger1Y)),NA())</f>
        <v>2.1192286184562457E-2</v>
      </c>
      <c r="N1300" s="182">
        <f>IFERROR(_xll.qlIndexFixing(ONIndex1M,I1300,TRUE,_xll.ohTrigger(RecalcTrigger,Trigger1M)),NA())</f>
        <v>2.0446684471222554E-2</v>
      </c>
      <c r="O1300" s="44">
        <f>IFERROR(_xll.qlIndexFixing(ONIndex3M,I1300,TRUE,_xll.ohTrigger(RecalcTrigger,Trigger3M)),NA())</f>
        <v>2.0799775108111263E-2</v>
      </c>
      <c r="P1300" s="44">
        <f>IFERROR(_xll.qlIndexFixing(ONIndex6M,I1300,TRUE,_xll.ohTrigger(RecalcTrigger,Trigger6M)),NA())</f>
        <v>2.0948537763905151E-2</v>
      </c>
      <c r="Q1300" s="183">
        <f>IFERROR(_xll.qlIndexFixing(ONIndex1Y,I1300,TRUE,_xll.ohTrigger(RecalcTrigger,Trigger1Y)),NA())</f>
        <v>2.1324753199589708E-2</v>
      </c>
    </row>
    <row r="1301" spans="2:17" x14ac:dyDescent="0.2">
      <c r="B1301" s="39" t="s">
        <v>42</v>
      </c>
      <c r="D1301" s="42">
        <f>_xll.qlCalendarAdvance(Calendar,$D1300,B1301,"f",FALSE)</f>
        <v>48569</v>
      </c>
      <c r="E1301" s="177">
        <f>_xll.qlInterestRateIndexValueDate(IndexON,D1301)</f>
        <v>48569</v>
      </c>
      <c r="F1301" s="193">
        <f>IFERROR(_xll.qlIndexFixing(IndexON,D1301,TRUE,_xll.ohTrigger(RecalcTrigger,TriggerON)),NA())</f>
        <v>2.0365646379785218E-2</v>
      </c>
      <c r="H1301" s="42">
        <f>_xll.qlCalendarAdvance(Calendar,$H1300,B1301,"f",FALSE)</f>
        <v>48569</v>
      </c>
      <c r="I1301" s="177">
        <f>_xll.qlInterestRateIndexValueDate(Index1M,$H1301)</f>
        <v>48571</v>
      </c>
      <c r="J1301" s="182">
        <f>IFERROR(_xll.qlIndexFixing(Index1M,$H1301,TRUE,_xll.ohTrigger(RecalcTrigger,Trigger1M)),NA())</f>
        <v>2.0436379968603868E-2</v>
      </c>
      <c r="K1301" s="44">
        <f>IFERROR(_xll.qlIndexFixing(Index3M,H1301,TRUE,_xll.ohTrigger(RecalcTrigger,Trigger3M)),NA())</f>
        <v>2.0768403114292511E-2</v>
      </c>
      <c r="L1301" s="44">
        <f>IFERROR(_xll.qlIndexFixing(Index6M,$H1301,TRUE,_xll.ohTrigger(RecalcTrigger,Trigger6M)),NA())</f>
        <v>2.0885021377573545E-2</v>
      </c>
      <c r="M1301" s="183">
        <f>IFERROR(_xll.qlIndexFixing(Index1Y,$H1301,TRUE,_xll.ohTrigger(RecalcTrigger,Trigger1Y)),NA())</f>
        <v>2.1177337794906711E-2</v>
      </c>
      <c r="N1301" s="182">
        <f>IFERROR(_xll.qlIndexFixing(ONIndex1M,I1301,TRUE,_xll.ohTrigger(RecalcTrigger,Trigger1M)),NA())</f>
        <v>2.0436048170902055E-2</v>
      </c>
      <c r="O1301" s="44">
        <f>IFERROR(_xll.qlIndexFixing(ONIndex3M,I1301,TRUE,_xll.ohTrigger(RecalcTrigger,Trigger3M)),NA())</f>
        <v>2.0787479690307364E-2</v>
      </c>
      <c r="P1301" s="44">
        <f>IFERROR(_xll.qlIndexFixing(ONIndex6M,I1301,TRUE,_xll.ohTrigger(RecalcTrigger,Trigger6M)),NA())</f>
        <v>2.0935957697636454E-2</v>
      </c>
      <c r="Q1301" s="183">
        <f>IFERROR(_xll.qlIndexFixing(ONIndex1Y,I1301,TRUE,_xll.ohTrigger(RecalcTrigger,Trigger1Y)),NA())</f>
        <v>2.1311939800927604E-2</v>
      </c>
    </row>
    <row r="1302" spans="2:17" x14ac:dyDescent="0.2">
      <c r="B1302" s="39" t="s">
        <v>42</v>
      </c>
      <c r="D1302" s="42">
        <f>_xll.qlCalendarAdvance(Calendar,$D1301,B1302,"f",FALSE)</f>
        <v>48576</v>
      </c>
      <c r="E1302" s="177">
        <f>_xll.qlInterestRateIndexValueDate(IndexON,D1302)</f>
        <v>48576</v>
      </c>
      <c r="F1302" s="193">
        <f>IFERROR(_xll.qlIndexFixing(IndexON,D1302,TRUE,_xll.ohTrigger(RecalcTrigger,TriggerON)),NA())</f>
        <v>2.0353082282262847E-2</v>
      </c>
      <c r="H1302" s="42">
        <f>_xll.qlCalendarAdvance(Calendar,$H1301,B1302,"f",FALSE)</f>
        <v>48576</v>
      </c>
      <c r="I1302" s="177">
        <f>_xll.qlInterestRateIndexValueDate(Index1M,$H1302)</f>
        <v>48578</v>
      </c>
      <c r="J1302" s="182">
        <f>IFERROR(_xll.qlIndexFixing(Index1M,$H1302,TRUE,_xll.ohTrigger(RecalcTrigger,Trigger1M)),NA())</f>
        <v>2.0425590408473526E-2</v>
      </c>
      <c r="K1302" s="44">
        <f>IFERROR(_xll.qlIndexFixing(Index3M,H1302,TRUE,_xll.ohTrigger(RecalcTrigger,Trigger3M)),NA())</f>
        <v>2.0755770643180682E-2</v>
      </c>
      <c r="L1302" s="44">
        <f>IFERROR(_xll.qlIndexFixing(Index6M,$H1302,TRUE,_xll.ohTrigger(RecalcTrigger,Trigger6M)),NA())</f>
        <v>2.0871783293718495E-2</v>
      </c>
      <c r="M1302" s="183">
        <f>IFERROR(_xll.qlIndexFixing(Index1Y,$H1302,TRUE,_xll.ohTrigger(RecalcTrigger,Trigger1Y)),NA())</f>
        <v>2.1162317092080066E-2</v>
      </c>
      <c r="N1302" s="182">
        <f>IFERROR(_xll.qlIndexFixing(ONIndex1M,I1302,TRUE,_xll.ohTrigger(RecalcTrigger,Trigger1M)),NA())</f>
        <v>2.0425360834286366E-2</v>
      </c>
      <c r="O1302" s="44">
        <f>IFERROR(_xll.qlIndexFixing(ONIndex3M,I1302,TRUE,_xll.ohTrigger(RecalcTrigger,Trigger3M)),NA())</f>
        <v>2.0775143181772648E-2</v>
      </c>
      <c r="P1302" s="44">
        <f>IFERROR(_xll.qlIndexFixing(ONIndex6M,I1302,TRUE,_xll.ohTrigger(RecalcTrigger,Trigger6M)),NA())</f>
        <v>2.0923336816016658E-2</v>
      </c>
      <c r="Q1302" s="183">
        <f>IFERROR(_xll.qlIndexFixing(ONIndex1Y,I1302,TRUE,_xll.ohTrigger(RecalcTrigger,Trigger1Y)),NA())</f>
        <v>2.1299053593706319E-2</v>
      </c>
    </row>
    <row r="1303" spans="2:17" x14ac:dyDescent="0.2">
      <c r="B1303" s="39" t="s">
        <v>42</v>
      </c>
      <c r="D1303" s="42">
        <f>_xll.qlCalendarAdvance(Calendar,$D1302,B1303,"f",FALSE)</f>
        <v>48583</v>
      </c>
      <c r="E1303" s="177">
        <f>_xll.qlInterestRateIndexValueDate(IndexON,D1303)</f>
        <v>48583</v>
      </c>
      <c r="F1303" s="193">
        <f>IFERROR(_xll.qlIndexFixing(IndexON,D1303,TRUE,_xll.ohTrigger(RecalcTrigger,TriggerON)),NA())</f>
        <v>2.0340478224145642E-2</v>
      </c>
      <c r="H1303" s="42">
        <f>_xll.qlCalendarAdvance(Calendar,$H1302,B1303,"f",FALSE)</f>
        <v>48583</v>
      </c>
      <c r="I1303" s="177">
        <f>_xll.qlInterestRateIndexValueDate(Index1M,$H1303)</f>
        <v>48585</v>
      </c>
      <c r="J1303" s="182">
        <f>IFERROR(_xll.qlIndexFixing(Index1M,$H1303,TRUE,_xll.ohTrigger(RecalcTrigger,Trigger1M)),NA())</f>
        <v>2.0414750228969492E-2</v>
      </c>
      <c r="K1303" s="44">
        <f>IFERROR(_xll.qlIndexFixing(Index3M,H1303,TRUE,_xll.ohTrigger(RecalcTrigger,Trigger3M)),NA())</f>
        <v>2.0743098526242676E-2</v>
      </c>
      <c r="L1303" s="44">
        <f>IFERROR(_xll.qlIndexFixing(Index6M,$H1303,TRUE,_xll.ohTrigger(RecalcTrigger,Trigger6M)),NA())</f>
        <v>2.0858866157471862E-2</v>
      </c>
      <c r="M1303" s="183">
        <f>IFERROR(_xll.qlIndexFixing(Index1Y,$H1303,TRUE,_xll.ohTrigger(RecalcTrigger,Trigger1Y)),NA())</f>
        <v>2.1147224151355563E-2</v>
      </c>
      <c r="N1303" s="182">
        <f>IFERROR(_xll.qlIndexFixing(ONIndex1M,I1303,TRUE,_xll.ohTrigger(RecalcTrigger,Trigger1M)),NA())</f>
        <v>2.0414622648905478E-2</v>
      </c>
      <c r="O1303" s="44">
        <f>IFERROR(_xll.qlIndexFixing(ONIndex3M,I1303,TRUE,_xll.ohTrigger(RecalcTrigger,Trigger3M)),NA())</f>
        <v>2.0762765819677398E-2</v>
      </c>
      <c r="P1303" s="44">
        <f>IFERROR(_xll.qlIndexFixing(ONIndex6M,I1303,TRUE,_xll.ohTrigger(RecalcTrigger,Trigger6M)),NA())</f>
        <v>2.09106753421473E-2</v>
      </c>
      <c r="Q1303" s="183">
        <f>IFERROR(_xll.qlIndexFixing(ONIndex1Y,I1303,TRUE,_xll.ohTrigger(RecalcTrigger,Trigger1Y)),NA())</f>
        <v>2.1286094648589327E-2</v>
      </c>
    </row>
    <row r="1304" spans="2:17" x14ac:dyDescent="0.2">
      <c r="B1304" s="39" t="s">
        <v>42</v>
      </c>
      <c r="D1304" s="42">
        <f>_xll.qlCalendarAdvance(Calendar,$D1303,B1304,"f",FALSE)</f>
        <v>48590</v>
      </c>
      <c r="E1304" s="177">
        <f>_xll.qlInterestRateIndexValueDate(IndexON,D1304)</f>
        <v>48590</v>
      </c>
      <c r="F1304" s="193">
        <f>IFERROR(_xll.qlIndexFixing(IndexON,D1304,TRUE,_xll.ohTrigger(RecalcTrigger,TriggerON)),NA())</f>
        <v>2.0327834468023553E-2</v>
      </c>
      <c r="H1304" s="42">
        <f>_xll.qlCalendarAdvance(Calendar,$H1303,B1304,"f",FALSE)</f>
        <v>48590</v>
      </c>
      <c r="I1304" s="177">
        <f>_xll.qlInterestRateIndexValueDate(Index1M,$H1304)</f>
        <v>48592</v>
      </c>
      <c r="J1304" s="182">
        <f>IFERROR(_xll.qlIndexFixing(Index1M,$H1304,TRUE,_xll.ohTrigger(RecalcTrigger,Trigger1M)),NA())</f>
        <v>2.0403859618118858E-2</v>
      </c>
      <c r="K1304" s="44">
        <f>IFERROR(_xll.qlIndexFixing(Index3M,H1304,TRUE,_xll.ohTrigger(RecalcTrigger,Trigger3M)),NA())</f>
        <v>2.073038700204588E-2</v>
      </c>
      <c r="L1304" s="44">
        <f>IFERROR(_xll.qlIndexFixing(Index6M,$H1304,TRUE,_xll.ohTrigger(RecalcTrigger,Trigger6M)),NA())</f>
        <v>2.0845555402915831E-2</v>
      </c>
      <c r="M1304" s="183">
        <f>IFERROR(_xll.qlIndexFixing(Index1Y,$H1304,TRUE,_xll.ohTrigger(RecalcTrigger,Trigger1Y)),NA())</f>
        <v>2.113205904801764E-2</v>
      </c>
      <c r="N1304" s="182">
        <f>IFERROR(_xll.qlIndexFixing(ONIndex1M,I1304,TRUE,_xll.ohTrigger(RecalcTrigger,Trigger1M)),NA())</f>
        <v>2.0403833802449256E-2</v>
      </c>
      <c r="O1304" s="44">
        <f>IFERROR(_xll.qlIndexFixing(ONIndex3M,I1304,TRUE,_xll.ohTrigger(RecalcTrigger,Trigger3M)),NA())</f>
        <v>2.0750347840632344E-2</v>
      </c>
      <c r="P1304" s="44">
        <f>IFERROR(_xll.qlIndexFixing(ONIndex6M,I1304,TRUE,_xll.ohTrigger(RecalcTrigger,Trigger6M)),NA())</f>
        <v>2.0897973498810174E-2</v>
      </c>
      <c r="Q1304" s="183">
        <f>IFERROR(_xll.qlIndexFixing(ONIndex1Y,I1304,TRUE,_xll.ohTrigger(RecalcTrigger,Trigger1Y)),NA())</f>
        <v>2.1273063036240103E-2</v>
      </c>
    </row>
    <row r="1305" spans="2:17" x14ac:dyDescent="0.2">
      <c r="B1305" s="39" t="s">
        <v>42</v>
      </c>
      <c r="D1305" s="42">
        <f>_xll.qlCalendarAdvance(Calendar,$D1304,B1305,"f",FALSE)</f>
        <v>48597</v>
      </c>
      <c r="E1305" s="177">
        <f>_xll.qlInterestRateIndexValueDate(IndexON,D1305)</f>
        <v>48597</v>
      </c>
      <c r="F1305" s="193">
        <f>IFERROR(_xll.qlIndexFixing(IndexON,D1305,TRUE,_xll.ohTrigger(RecalcTrigger,TriggerON)),NA())</f>
        <v>2.0315151276486532E-2</v>
      </c>
      <c r="H1305" s="42">
        <f>_xll.qlCalendarAdvance(Calendar,$H1304,B1305,"f",FALSE)</f>
        <v>48597</v>
      </c>
      <c r="I1305" s="177">
        <f>_xll.qlInterestRateIndexValueDate(Index1M,$H1305)</f>
        <v>48599</v>
      </c>
      <c r="J1305" s="182">
        <f>IFERROR(_xll.qlIndexFixing(Index1M,$H1305,TRUE,_xll.ohTrigger(RecalcTrigger,Trigger1M)),NA())</f>
        <v>2.0392918763953716E-2</v>
      </c>
      <c r="K1305" s="44">
        <f>IFERROR(_xll.qlIndexFixing(Index3M,H1305,TRUE,_xll.ohTrigger(RecalcTrigger,Trigger3M)),NA())</f>
        <v>2.0717636309156795E-2</v>
      </c>
      <c r="L1305" s="44">
        <f>IFERROR(_xll.qlIndexFixing(Index6M,$H1305,TRUE,_xll.ohTrigger(RecalcTrigger,Trigger6M)),NA())</f>
        <v>2.0832206938228206E-2</v>
      </c>
      <c r="M1305" s="183">
        <f>IFERROR(_xll.qlIndexFixing(Index1Y,$H1305,TRUE,_xll.ohTrigger(RecalcTrigger,Trigger1Y)),NA())</f>
        <v>2.1116821857362564E-2</v>
      </c>
      <c r="N1305" s="182">
        <f>IFERROR(_xll.qlIndexFixing(ONIndex1M,I1305,TRUE,_xll.ohTrigger(RecalcTrigger,Trigger1M)),NA())</f>
        <v>2.0392994482447691E-2</v>
      </c>
      <c r="O1305" s="44">
        <f>IFERROR(_xll.qlIndexFixing(ONIndex3M,I1305,TRUE,_xll.ohTrigger(RecalcTrigger,Trigger3M)),NA())</f>
        <v>2.0737889481967642E-2</v>
      </c>
      <c r="P1305" s="44">
        <f>IFERROR(_xll.qlIndexFixing(ONIndex6M,I1305,TRUE,_xll.ohTrigger(RecalcTrigger,Trigger6M)),NA())</f>
        <v>2.0885231508787072E-2</v>
      </c>
      <c r="Q1305" s="183">
        <f>IFERROR(_xll.qlIndexFixing(ONIndex1Y,I1305,TRUE,_xll.ohTrigger(RecalcTrigger,Trigger1Y)),NA())</f>
        <v>2.1259958826922443E-2</v>
      </c>
    </row>
    <row r="1306" spans="2:17" x14ac:dyDescent="0.2">
      <c r="B1306" s="39" t="s">
        <v>42</v>
      </c>
      <c r="D1306" s="42">
        <f>_xll.qlCalendarAdvance(Calendar,$D1305,B1306,"f",FALSE)</f>
        <v>48604</v>
      </c>
      <c r="E1306" s="177">
        <f>_xll.qlInterestRateIndexValueDate(IndexON,D1306)</f>
        <v>48604</v>
      </c>
      <c r="F1306" s="193">
        <f>IFERROR(_xll.qlIndexFixing(IndexON,D1306,TRUE,_xll.ohTrigger(RecalcTrigger,TriggerON)),NA())</f>
        <v>2.0302428912364334E-2</v>
      </c>
      <c r="H1306" s="42">
        <f>_xll.qlCalendarAdvance(Calendar,$H1305,B1306,"f",FALSE)</f>
        <v>48604</v>
      </c>
      <c r="I1306" s="177">
        <f>_xll.qlInterestRateIndexValueDate(Index1M,$H1306)</f>
        <v>48606</v>
      </c>
      <c r="J1306" s="182">
        <f>IFERROR(_xll.qlIndexFixing(Index1M,$H1306,TRUE,_xll.ohTrigger(RecalcTrigger,Trigger1M)),NA())</f>
        <v>2.0381927854501158E-2</v>
      </c>
      <c r="K1306" s="44">
        <f>IFERROR(_xll.qlIndexFixing(Index3M,H1306,TRUE,_xll.ohTrigger(RecalcTrigger,Trigger3M)),NA())</f>
        <v>2.0704846686140144E-2</v>
      </c>
      <c r="L1306" s="44">
        <f>IFERROR(_xll.qlIndexFixing(Index6M,$H1306,TRUE,_xll.ohTrigger(RecalcTrigger,Trigger6M)),NA())</f>
        <v>2.0818820989372329E-2</v>
      </c>
      <c r="M1306" s="183">
        <f>IFERROR(_xll.qlIndexFixing(Index1Y,$H1306,TRUE,_xll.ohTrigger(RecalcTrigger,Trigger1Y)),NA())</f>
        <v>2.1101512654696883E-2</v>
      </c>
      <c r="N1306" s="182">
        <f>IFERROR(_xll.qlIndexFixing(ONIndex1M,I1306,TRUE,_xll.ohTrigger(RecalcTrigger,Trigger1M)),NA())</f>
        <v>2.0382104876510709E-2</v>
      </c>
      <c r="O1306" s="44">
        <f>IFERROR(_xll.qlIndexFixing(ONIndex3M,I1306,TRUE,_xll.ohTrigger(RecalcTrigger,Trigger3M)),NA())</f>
        <v>2.0725390980533831E-2</v>
      </c>
      <c r="P1306" s="44">
        <f>IFERROR(_xll.qlIndexFixing(ONIndex6M,I1306,TRUE,_xll.ohTrigger(RecalcTrigger,Trigger6M)),NA())</f>
        <v>2.0872449595099596E-2</v>
      </c>
      <c r="Q1306" s="183">
        <f>IFERROR(_xll.qlIndexFixing(ONIndex1Y,I1306,TRUE,_xll.ohTrigger(RecalcTrigger,Trigger1Y)),NA())</f>
        <v>2.1246782091379757E-2</v>
      </c>
    </row>
    <row r="1307" spans="2:17" x14ac:dyDescent="0.2">
      <c r="B1307" s="39" t="s">
        <v>42</v>
      </c>
      <c r="D1307" s="42">
        <f>_xll.qlCalendarAdvance(Calendar,$D1306,B1307,"f",FALSE)</f>
        <v>48611</v>
      </c>
      <c r="E1307" s="177">
        <f>_xll.qlInterestRateIndexValueDate(IndexON,D1307)</f>
        <v>48611</v>
      </c>
      <c r="F1307" s="193">
        <f>IFERROR(_xll.qlIndexFixing(IndexON,D1307,TRUE,_xll.ohTrigger(RecalcTrigger,TriggerON)),NA())</f>
        <v>2.0289667638246911E-2</v>
      </c>
      <c r="H1307" s="42">
        <f>_xll.qlCalendarAdvance(Calendar,$H1306,B1307,"f",FALSE)</f>
        <v>48611</v>
      </c>
      <c r="I1307" s="177">
        <f>_xll.qlInterestRateIndexValueDate(Index1M,$H1307)</f>
        <v>48613</v>
      </c>
      <c r="J1307" s="182">
        <f>IFERROR(_xll.qlIndexFixing(Index1M,$H1307,TRUE,_xll.ohTrigger(RecalcTrigger,Trigger1M)),NA())</f>
        <v>2.0371752256129749E-2</v>
      </c>
      <c r="K1307" s="44">
        <f>IFERROR(_xll.qlIndexFixing(Index3M,H1307,TRUE,_xll.ohTrigger(RecalcTrigger,Trigger3M)),NA())</f>
        <v>2.0692348134622708E-2</v>
      </c>
      <c r="L1307" s="44">
        <f>IFERROR(_xll.qlIndexFixing(Index6M,$H1307,TRUE,_xll.ohTrigger(RecalcTrigger,Trigger6M)),NA())</f>
        <v>2.0805397782305789E-2</v>
      </c>
      <c r="M1307" s="183">
        <f>IFERROR(_xll.qlIndexFixing(Index1Y,$H1307,TRUE,_xll.ohTrigger(RecalcTrigger,Trigger1Y)),NA())</f>
        <v>2.1086131515338547E-2</v>
      </c>
      <c r="N1307" s="182">
        <f>IFERROR(_xll.qlIndexFixing(ONIndex1M,I1307,TRUE,_xll.ohTrigger(RecalcTrigger,Trigger1M)),NA())</f>
        <v>2.0371165172088368E-2</v>
      </c>
      <c r="O1307" s="44">
        <f>IFERROR(_xll.qlIndexFixing(ONIndex3M,I1307,TRUE,_xll.ohTrigger(RecalcTrigger,Trigger3M)),NA())</f>
        <v>2.0712852573181451E-2</v>
      </c>
      <c r="P1307" s="44">
        <f>IFERROR(_xll.qlIndexFixing(ONIndex6M,I1307,TRUE,_xll.ohTrigger(RecalcTrigger,Trigger6M)),NA())</f>
        <v>2.0859627980769346E-2</v>
      </c>
      <c r="Q1307" s="183">
        <f>IFERROR(_xll.qlIndexFixing(ONIndex1Y,I1307,TRUE,_xll.ohTrigger(RecalcTrigger,Trigger1Y)),NA())</f>
        <v>2.1233532900115648E-2</v>
      </c>
    </row>
    <row r="1308" spans="2:17" x14ac:dyDescent="0.2">
      <c r="B1308" s="39" t="s">
        <v>42</v>
      </c>
      <c r="D1308" s="42">
        <f>_xll.qlCalendarAdvance(Calendar,$D1307,B1308,"f",FALSE)</f>
        <v>48618</v>
      </c>
      <c r="E1308" s="177">
        <f>_xll.qlInterestRateIndexValueDate(IndexON,D1308)</f>
        <v>48618</v>
      </c>
      <c r="F1308" s="193">
        <f>IFERROR(_xll.qlIndexFixing(IndexON,D1308,TRUE,_xll.ohTrigger(RecalcTrigger,TriggerON)),NA())</f>
        <v>2.0276867716884084E-2</v>
      </c>
      <c r="H1308" s="42">
        <f>_xll.qlCalendarAdvance(Calendar,$H1307,B1308,"f",FALSE)</f>
        <v>48618</v>
      </c>
      <c r="I1308" s="177">
        <f>_xll.qlInterestRateIndexValueDate(Index1M,$H1308)</f>
        <v>48620</v>
      </c>
      <c r="J1308" s="182">
        <f>IFERROR(_xll.qlIndexFixing(Index1M,$H1308,TRUE,_xll.ohTrigger(RecalcTrigger,Trigger1M)),NA())</f>
        <v>2.0360678440924929E-2</v>
      </c>
      <c r="K1308" s="44">
        <f>IFERROR(_xll.qlIndexFixing(Index3M,H1308,TRUE,_xll.ohTrigger(RecalcTrigger,Trigger3M)),NA())</f>
        <v>2.067948480676814E-2</v>
      </c>
      <c r="L1308" s="44">
        <f>IFERROR(_xll.qlIndexFixing(Index6M,$H1308,TRUE,_xll.ohTrigger(RecalcTrigger,Trigger6M)),NA())</f>
        <v>2.0791937542983092E-2</v>
      </c>
      <c r="M1308" s="183">
        <f>IFERROR(_xll.qlIndexFixing(Index1Y,$H1308,TRUE,_xll.ohTrigger(RecalcTrigger,Trigger1Y)),NA())</f>
        <v>2.1070678514616883E-2</v>
      </c>
      <c r="N1308" s="182">
        <f>IFERROR(_xll.qlIndexFixing(ONIndex1M,I1308,TRUE,_xll.ohTrigger(RecalcTrigger,Trigger1M)),NA())</f>
        <v>2.036017555687053E-2</v>
      </c>
      <c r="O1308" s="44">
        <f>IFERROR(_xll.qlIndexFixing(ONIndex3M,I1308,TRUE,_xll.ohTrigger(RecalcTrigger,Trigger3M)),NA())</f>
        <v>2.0700274497080784E-2</v>
      </c>
      <c r="P1308" s="44">
        <f>IFERROR(_xll.qlIndexFixing(ONIndex6M,I1308,TRUE,_xll.ohTrigger(RecalcTrigger,Trigger6M)),NA())</f>
        <v>2.084676688849818E-2</v>
      </c>
      <c r="Q1308" s="183">
        <f>IFERROR(_xll.qlIndexFixing(ONIndex1Y,I1308,TRUE,_xll.ohTrigger(RecalcTrigger,Trigger1Y)),NA())</f>
        <v>2.1220211323713656E-2</v>
      </c>
    </row>
    <row r="1309" spans="2:17" x14ac:dyDescent="0.2">
      <c r="B1309" s="39" t="s">
        <v>42</v>
      </c>
      <c r="D1309" s="42">
        <f>_xll.qlCalendarAdvance(Calendar,$D1308,B1309,"f",FALSE)</f>
        <v>48625</v>
      </c>
      <c r="E1309" s="177">
        <f>_xll.qlInterestRateIndexValueDate(IndexON,D1309)</f>
        <v>48625</v>
      </c>
      <c r="F1309" s="193">
        <f>IFERROR(_xll.qlIndexFixing(IndexON,D1309,TRUE,_xll.ohTrigger(RecalcTrigger,TriggerON)),NA())</f>
        <v>2.0264029410945739E-2</v>
      </c>
      <c r="H1309" s="42">
        <f>_xll.qlCalendarAdvance(Calendar,$H1308,B1309,"f",FALSE)</f>
        <v>48625</v>
      </c>
      <c r="I1309" s="177">
        <f>_xll.qlInterestRateIndexValueDate(Index1M,$H1309)</f>
        <v>48627</v>
      </c>
      <c r="J1309" s="182">
        <f>IFERROR(_xll.qlIndexFixing(Index1M,$H1309,TRUE,_xll.ohTrigger(RecalcTrigger,Trigger1M)),NA())</f>
        <v>2.0349555090626938E-2</v>
      </c>
      <c r="K1309" s="44">
        <f>IFERROR(_xll.qlIndexFixing(Index3M,H1309,TRUE,_xll.ohTrigger(RecalcTrigger,Trigger3M)),NA())</f>
        <v>2.0666583249157131E-2</v>
      </c>
      <c r="L1309" s="44">
        <f>IFERROR(_xll.qlIndexFixing(Index6M,$H1309,TRUE,_xll.ohTrigger(RecalcTrigger,Trigger6M)),NA())</f>
        <v>2.0778440497355211E-2</v>
      </c>
      <c r="M1309" s="183">
        <f>IFERROR(_xll.qlIndexFixing(Index1Y,$H1309,TRUE,_xll.ohTrigger(RecalcTrigger,Trigger1Y)),NA())</f>
        <v>2.1055153727871301E-2</v>
      </c>
      <c r="N1309" s="182">
        <f>IFERROR(_xll.qlIndexFixing(ONIndex1M,I1309,TRUE,_xll.ohTrigger(RecalcTrigger,Trigger1M)),NA())</f>
        <v>2.0349136218227315E-2</v>
      </c>
      <c r="O1309" s="44">
        <f>IFERROR(_xll.qlIndexFixing(ONIndex3M,I1309,TRUE,_xll.ohTrigger(RecalcTrigger,Trigger3M)),NA())</f>
        <v>2.0687656989242242E-2</v>
      </c>
      <c r="P1309" s="44">
        <f>IFERROR(_xll.qlIndexFixing(ONIndex6M,I1309,TRUE,_xll.ohTrigger(RecalcTrigger,Trigger6M)),NA())</f>
        <v>2.0833866541227763E-2</v>
      </c>
      <c r="Q1309" s="183">
        <f>IFERROR(_xll.qlIndexFixing(ONIndex1Y,I1309,TRUE,_xll.ohTrigger(RecalcTrigger,Trigger1Y)),NA())</f>
        <v>2.1206817432597447E-2</v>
      </c>
    </row>
    <row r="1310" spans="2:17" x14ac:dyDescent="0.2">
      <c r="B1310" s="39" t="s">
        <v>42</v>
      </c>
      <c r="D1310" s="42">
        <f>_xll.qlCalendarAdvance(Calendar,$D1309,B1310,"f",FALSE)</f>
        <v>48632</v>
      </c>
      <c r="E1310" s="177">
        <f>_xll.qlInterestRateIndexValueDate(IndexON,D1310)</f>
        <v>48632</v>
      </c>
      <c r="F1310" s="193">
        <f>IFERROR(_xll.qlIndexFixing(IndexON,D1310,TRUE,_xll.ohTrigger(RecalcTrigger,TriggerON)),NA())</f>
        <v>2.0251152982941889E-2</v>
      </c>
      <c r="H1310" s="42">
        <f>_xll.qlCalendarAdvance(Calendar,$H1309,B1310,"f",FALSE)</f>
        <v>48632</v>
      </c>
      <c r="I1310" s="177">
        <f>_xll.qlInterestRateIndexValueDate(Index1M,$H1310)</f>
        <v>48634</v>
      </c>
      <c r="J1310" s="182">
        <f>IFERROR(_xll.qlIndexFixing(Index1M,$H1310,TRUE,_xll.ohTrigger(RecalcTrigger,Trigger1M)),NA())</f>
        <v>2.033838239320827E-2</v>
      </c>
      <c r="K1310" s="44">
        <f>IFERROR(_xll.qlIndexFixing(Index3M,H1310,TRUE,_xll.ohTrigger(RecalcTrigger,Trigger3M)),NA())</f>
        <v>2.0653643700331455E-2</v>
      </c>
      <c r="L1310" s="44">
        <f>IFERROR(_xll.qlIndexFixing(Index6M,$H1310,TRUE,_xll.ohTrigger(RecalcTrigger,Trigger6M)),NA())</f>
        <v>2.0764906871368255E-2</v>
      </c>
      <c r="M1310" s="183">
        <f>IFERROR(_xll.qlIndexFixing(Index1Y,$H1310,TRUE,_xll.ohTrigger(RecalcTrigger,Trigger1Y)),NA())</f>
        <v>2.1039557230453251E-2</v>
      </c>
      <c r="N1310" s="182">
        <f>IFERROR(_xll.qlIndexFixing(ONIndex1M,I1310,TRUE,_xll.ohTrigger(RecalcTrigger,Trigger1M)),NA())</f>
        <v>2.0338047343848586E-2</v>
      </c>
      <c r="O1310" s="44">
        <f>IFERROR(_xll.qlIndexFixing(ONIndex3M,I1310,TRUE,_xll.ohTrigger(RecalcTrigger,Trigger3M)),NA())</f>
        <v>2.0675000286436429E-2</v>
      </c>
      <c r="P1310" s="44">
        <f>IFERROR(_xll.qlIndexFixing(ONIndex6M,I1310,TRUE,_xll.ohTrigger(RecalcTrigger,Trigger6M)),NA())</f>
        <v>2.0820927161739888E-2</v>
      </c>
      <c r="Q1310" s="183">
        <f>IFERROR(_xll.qlIndexFixing(ONIndex1Y,I1310,TRUE,_xll.ohTrigger(RecalcTrigger,Trigger1Y)),NA())</f>
        <v>2.1193351297270624E-2</v>
      </c>
    </row>
    <row r="1311" spans="2:17" x14ac:dyDescent="0.2">
      <c r="B1311" s="39" t="s">
        <v>42</v>
      </c>
      <c r="D1311" s="42">
        <f>_xll.qlCalendarAdvance(Calendar,$D1310,B1311,"f",FALSE)</f>
        <v>48639</v>
      </c>
      <c r="E1311" s="177">
        <f>_xll.qlInterestRateIndexValueDate(IndexON,D1311)</f>
        <v>48639</v>
      </c>
      <c r="F1311" s="193">
        <f>IFERROR(_xll.qlIndexFixing(IndexON,D1311,TRUE,_xll.ohTrigger(RecalcTrigger,TriggerON)),NA())</f>
        <v>2.0238238695862165E-2</v>
      </c>
      <c r="H1311" s="42">
        <f>_xll.qlCalendarAdvance(Calendar,$H1310,B1311,"f",FALSE)</f>
        <v>48639</v>
      </c>
      <c r="I1311" s="177">
        <f>_xll.qlInterestRateIndexValueDate(Index1M,$H1311)</f>
        <v>48641</v>
      </c>
      <c r="J1311" s="182">
        <f>IFERROR(_xll.qlIndexFixing(Index1M,$H1311,TRUE,_xll.ohTrigger(RecalcTrigger,Trigger1M)),NA())</f>
        <v>2.0326229058952872E-2</v>
      </c>
      <c r="K1311" s="44">
        <f>IFERROR(_xll.qlIndexFixing(Index3M,H1311,TRUE,_xll.ohTrigger(RecalcTrigger,Trigger3M)),NA())</f>
        <v>2.0639635105857642E-2</v>
      </c>
      <c r="L1311" s="44">
        <f>IFERROR(_xll.qlIndexFixing(Index6M,$H1311,TRUE,_xll.ohTrigger(RecalcTrigger,Trigger6M)),NA())</f>
        <v>2.0749404243808868E-2</v>
      </c>
      <c r="M1311" s="183">
        <f>IFERROR(_xll.qlIndexFixing(Index1Y,$H1311,TRUE,_xll.ohTrigger(RecalcTrigger,Trigger1Y)),NA())</f>
        <v>2.1023889097724038E-2</v>
      </c>
      <c r="N1311" s="182">
        <f>IFERROR(_xll.qlIndexFixing(ONIndex1M,I1311,TRUE,_xll.ohTrigger(RecalcTrigger,Trigger1M)),NA())</f>
        <v>2.0326909121264336E-2</v>
      </c>
      <c r="O1311" s="44">
        <f>IFERROR(_xll.qlIndexFixing(ONIndex3M,I1311,TRUE,_xll.ohTrigger(RecalcTrigger,Trigger3M)),NA())</f>
        <v>2.0662304625833627E-2</v>
      </c>
      <c r="P1311" s="44">
        <f>IFERROR(_xll.qlIndexFixing(ONIndex6M,I1311,TRUE,_xll.ohTrigger(RecalcTrigger,Trigger6M)),NA())</f>
        <v>2.0807948973136092E-2</v>
      </c>
      <c r="Q1311" s="183">
        <f>IFERROR(_xll.qlIndexFixing(ONIndex1Y,I1311,TRUE,_xll.ohTrigger(RecalcTrigger,Trigger1Y)),NA())</f>
        <v>2.1179812988396662E-2</v>
      </c>
    </row>
    <row r="1312" spans="2:17" x14ac:dyDescent="0.2">
      <c r="B1312" s="39" t="s">
        <v>42</v>
      </c>
      <c r="D1312" s="42">
        <f>_xll.qlCalendarAdvance(Calendar,$D1311,B1312,"f",FALSE)</f>
        <v>48646</v>
      </c>
      <c r="E1312" s="177">
        <f>_xll.qlInterestRateIndexValueDate(IndexON,D1312)</f>
        <v>48646</v>
      </c>
      <c r="F1312" s="193">
        <f>IFERROR(_xll.qlIndexFixing(IndexON,D1312,TRUE,_xll.ohTrigger(RecalcTrigger,TriggerON)),NA())</f>
        <v>2.0225286812216581E-2</v>
      </c>
      <c r="H1312" s="42">
        <f>_xll.qlCalendarAdvance(Calendar,$H1311,B1312,"f",FALSE)</f>
        <v>48646</v>
      </c>
      <c r="I1312" s="177">
        <f>_xll.qlInterestRateIndexValueDate(Index1M,$H1312)</f>
        <v>48648</v>
      </c>
      <c r="J1312" s="182">
        <f>IFERROR(_xll.qlIndexFixing(Index1M,$H1312,TRUE,_xll.ohTrigger(RecalcTrigger,Trigger1M)),NA())</f>
        <v>2.0314941766392258E-2</v>
      </c>
      <c r="K1312" s="44">
        <f>IFERROR(_xll.qlIndexFixing(Index3M,H1312,TRUE,_xll.ohTrigger(RecalcTrigger,Trigger3M)),NA())</f>
        <v>2.0626610159055665E-2</v>
      </c>
      <c r="L1312" s="44">
        <f>IFERROR(_xll.qlIndexFixing(Index6M,$H1312,TRUE,_xll.ohTrigger(RecalcTrigger,Trigger6M)),NA())</f>
        <v>2.073578173534352E-2</v>
      </c>
      <c r="M1312" s="183">
        <f>IFERROR(_xll.qlIndexFixing(Index1Y,$H1312,TRUE,_xll.ohTrigger(RecalcTrigger,Trigger1Y)),NA())</f>
        <v>2.1008149405056138E-2</v>
      </c>
      <c r="N1312" s="182">
        <f>IFERROR(_xll.qlIndexFixing(ONIndex1M,I1312,TRUE,_xll.ohTrigger(RecalcTrigger,Trigger1M)),NA())</f>
        <v>2.0315721738084491E-2</v>
      </c>
      <c r="O1312" s="44">
        <f>IFERROR(_xll.qlIndexFixing(ONIndex3M,I1312,TRUE,_xll.ohTrigger(RecalcTrigger,Trigger3M)),NA())</f>
        <v>2.0649570244444249E-2</v>
      </c>
      <c r="P1312" s="44">
        <f>IFERROR(_xll.qlIndexFixing(ONIndex6M,I1312,TRUE,_xll.ohTrigger(RecalcTrigger,Trigger6M)),NA())</f>
        <v>2.0794932198118232E-2</v>
      </c>
      <c r="Q1312" s="183">
        <f>IFERROR(_xll.qlIndexFixing(ONIndex1Y,I1312,TRUE,_xll.ohTrigger(RecalcTrigger,Trigger1Y)),NA())</f>
        <v>2.1166202576399229E-2</v>
      </c>
    </row>
    <row r="1313" spans="2:17" x14ac:dyDescent="0.2">
      <c r="B1313" s="39" t="s">
        <v>42</v>
      </c>
      <c r="D1313" s="42">
        <f>_xll.qlCalendarAdvance(Calendar,$D1312,B1313,"f",FALSE)</f>
        <v>48653</v>
      </c>
      <c r="E1313" s="177">
        <f>_xll.qlInterestRateIndexValueDate(IndexON,D1313)</f>
        <v>48653</v>
      </c>
      <c r="F1313" s="193">
        <f>IFERROR(_xll.qlIndexFixing(IndexON,D1313,TRUE,_xll.ohTrigger(RecalcTrigger,TriggerON)),NA())</f>
        <v>2.0212297594675022E-2</v>
      </c>
      <c r="H1313" s="42">
        <f>_xll.qlCalendarAdvance(Calendar,$H1312,B1313,"f",FALSE)</f>
        <v>48653</v>
      </c>
      <c r="I1313" s="177">
        <f>_xll.qlInterestRateIndexValueDate(Index1M,$H1313)</f>
        <v>48655</v>
      </c>
      <c r="J1313" s="182">
        <f>IFERROR(_xll.qlIndexFixing(Index1M,$H1313,TRUE,_xll.ohTrigger(RecalcTrigger,Trigger1M)),NA())</f>
        <v>2.0303363646041461E-2</v>
      </c>
      <c r="K1313" s="44">
        <f>IFERROR(_xll.qlIndexFixing(Index3M,H1313,TRUE,_xll.ohTrigger(RecalcTrigger,Trigger3M)),NA())</f>
        <v>2.0613547982783743E-2</v>
      </c>
      <c r="L1313" s="44">
        <f>IFERROR(_xll.qlIndexFixing(Index6M,$H1313,TRUE,_xll.ohTrigger(RecalcTrigger,Trigger6M)),NA())</f>
        <v>2.0722123397313913E-2</v>
      </c>
      <c r="M1313" s="183">
        <f>IFERROR(_xll.qlIndexFixing(Index1Y,$H1313,TRUE,_xll.ohTrigger(RecalcTrigger,Trigger1Y)),NA())</f>
        <v>2.0992338227833415E-2</v>
      </c>
      <c r="N1313" s="182">
        <f>IFERROR(_xll.qlIndexFixing(ONIndex1M,I1313,TRUE,_xll.ohTrigger(RecalcTrigger,Trigger1M)),NA())</f>
        <v>2.0304485381759108E-2</v>
      </c>
      <c r="O1313" s="44">
        <f>IFERROR(_xll.qlIndexFixing(ONIndex3M,I1313,TRUE,_xll.ohTrigger(RecalcTrigger,Trigger3M)),NA())</f>
        <v>2.0636797379038896E-2</v>
      </c>
      <c r="P1313" s="44">
        <f>IFERROR(_xll.qlIndexFixing(ONIndex6M,I1313,TRUE,_xll.ohTrigger(RecalcTrigger,Trigger6M)),NA())</f>
        <v>2.0781877059787845E-2</v>
      </c>
      <c r="Q1313" s="183">
        <f>IFERROR(_xll.qlIndexFixing(ONIndex1Y,I1313,TRUE,_xll.ohTrigger(RecalcTrigger,Trigger1Y)),NA())</f>
        <v>2.1152520131781927E-2</v>
      </c>
    </row>
    <row r="1314" spans="2:17" x14ac:dyDescent="0.2">
      <c r="B1314" s="39" t="s">
        <v>42</v>
      </c>
      <c r="D1314" s="42">
        <f>_xll.qlCalendarAdvance(Calendar,$D1313,B1314,"f",FALSE)</f>
        <v>48660</v>
      </c>
      <c r="E1314" s="177">
        <f>_xll.qlInterestRateIndexValueDate(IndexON,D1314)</f>
        <v>48660</v>
      </c>
      <c r="F1314" s="193">
        <f>IFERROR(_xll.qlIndexFixing(IndexON,D1314,TRUE,_xll.ohTrigger(RecalcTrigger,TriggerON)),NA())</f>
        <v>2.0199271305907374E-2</v>
      </c>
      <c r="H1314" s="42">
        <f>_xll.qlCalendarAdvance(Calendar,$H1313,B1314,"f",FALSE)</f>
        <v>48660</v>
      </c>
      <c r="I1314" s="177">
        <f>_xll.qlInterestRateIndexValueDate(Index1M,$H1314)</f>
        <v>48662</v>
      </c>
      <c r="J1314" s="182">
        <f>IFERROR(_xll.qlIndexFixing(Index1M,$H1314,TRUE,_xll.ohTrigger(RecalcTrigger,Trigger1M)),NA())</f>
        <v>2.0292221152042322E-2</v>
      </c>
      <c r="K1314" s="44">
        <f>IFERROR(_xll.qlIndexFixing(Index3M,H1314,TRUE,_xll.ohTrigger(RecalcTrigger,Trigger3M)),NA())</f>
        <v>2.0600448815624946E-2</v>
      </c>
      <c r="L1314" s="44">
        <f>IFERROR(_xll.qlIndexFixing(Index6M,$H1314,TRUE,_xll.ohTrigger(RecalcTrigger,Trigger6M)),NA())</f>
        <v>2.0708429455733229E-2</v>
      </c>
      <c r="M1314" s="183">
        <f>IFERROR(_xll.qlIndexFixing(Index1Y,$H1314,TRUE,_xll.ohTrigger(RecalcTrigger,Trigger1Y)),NA())</f>
        <v>2.0976455641449586E-2</v>
      </c>
      <c r="N1314" s="182">
        <f>IFERROR(_xll.qlIndexFixing(ONIndex1M,I1314,TRUE,_xll.ohTrigger(RecalcTrigger,Trigger1M)),NA())</f>
        <v>2.0293200239978049E-2</v>
      </c>
      <c r="O1314" s="44">
        <f>IFERROR(_xll.qlIndexFixing(ONIndex3M,I1314,TRUE,_xll.ohTrigger(RecalcTrigger,Trigger3M)),NA())</f>
        <v>2.0623986266787853E-2</v>
      </c>
      <c r="P1314" s="44">
        <f>IFERROR(_xll.qlIndexFixing(ONIndex6M,I1314,TRUE,_xll.ohTrigger(RecalcTrigger,Trigger6M)),NA())</f>
        <v>2.0768783780926725E-2</v>
      </c>
      <c r="Q1314" s="183">
        <f>IFERROR(_xll.qlIndexFixing(ONIndex1Y,I1314,TRUE,_xll.ohTrigger(RecalcTrigger,Trigger1Y)),NA())</f>
        <v>2.1138765725288167E-2</v>
      </c>
    </row>
    <row r="1315" spans="2:17" x14ac:dyDescent="0.2">
      <c r="B1315" s="39" t="s">
        <v>42</v>
      </c>
      <c r="D1315" s="42">
        <f>_xll.qlCalendarAdvance(Calendar,$D1314,B1315,"f",FALSE)</f>
        <v>48667</v>
      </c>
      <c r="E1315" s="177">
        <f>_xll.qlInterestRateIndexValueDate(IndexON,D1315)</f>
        <v>48667</v>
      </c>
      <c r="F1315" s="193">
        <f>IFERROR(_xll.qlIndexFixing(IndexON,D1315,TRUE,_xll.ohTrigger(RecalcTrigger,TriggerON)),NA())</f>
        <v>2.0186208208663459E-2</v>
      </c>
      <c r="H1315" s="42">
        <f>_xll.qlCalendarAdvance(Calendar,$H1314,B1315,"f",FALSE)</f>
        <v>48667</v>
      </c>
      <c r="I1315" s="177">
        <f>_xll.qlInterestRateIndexValueDate(Index1M,$H1315)</f>
        <v>48669</v>
      </c>
      <c r="J1315" s="182">
        <f>IFERROR(_xll.qlIndexFixing(Index1M,$H1315,TRUE,_xll.ohTrigger(RecalcTrigger,Trigger1M)),NA())</f>
        <v>2.0281536606401841E-2</v>
      </c>
      <c r="K1315" s="44">
        <f>IFERROR(_xll.qlIndexFixing(Index3M,H1315,TRUE,_xll.ohTrigger(RecalcTrigger,Trigger3M)),NA())</f>
        <v>2.0587670405129328E-2</v>
      </c>
      <c r="L1315" s="44">
        <f>IFERROR(_xll.qlIndexFixing(Index6M,$H1315,TRUE,_xll.ohTrigger(RecalcTrigger,Trigger6M)),NA())</f>
        <v>2.0695899782139007E-2</v>
      </c>
      <c r="M1315" s="183">
        <f>IFERROR(_xll.qlIndexFixing(Index1Y,$H1315,TRUE,_xll.ohTrigger(RecalcTrigger,Trigger1Y)),NA())</f>
        <v>2.0960501721309321E-2</v>
      </c>
      <c r="N1315" s="182">
        <f>IFERROR(_xll.qlIndexFixing(ONIndex1M,I1315,TRUE,_xll.ohTrigger(RecalcTrigger,Trigger1M)),NA())</f>
        <v>2.028186650019137E-2</v>
      </c>
      <c r="O1315" s="44">
        <f>IFERROR(_xll.qlIndexFixing(ONIndex3M,I1315,TRUE,_xll.ohTrigger(RecalcTrigger,Trigger3M)),NA())</f>
        <v>2.0611137144541658E-2</v>
      </c>
      <c r="P1315" s="44">
        <f>IFERROR(_xll.qlIndexFixing(ONIndex6M,I1315,TRUE,_xll.ohTrigger(RecalcTrigger,Trigger6M)),NA())</f>
        <v>2.07556525843966E-2</v>
      </c>
      <c r="Q1315" s="183">
        <f>IFERROR(_xll.qlIndexFixing(ONIndex1Y,I1315,TRUE,_xll.ohTrigger(RecalcTrigger,Trigger1Y)),NA())</f>
        <v>2.1124939427181744E-2</v>
      </c>
    </row>
    <row r="1316" spans="2:17" x14ac:dyDescent="0.2">
      <c r="B1316" s="39" t="s">
        <v>42</v>
      </c>
      <c r="D1316" s="42">
        <f>_xll.qlCalendarAdvance(Calendar,$D1315,B1316,"f",FALSE)</f>
        <v>48674</v>
      </c>
      <c r="E1316" s="177">
        <f>_xll.qlInterestRateIndexValueDate(IndexON,D1316)</f>
        <v>48674</v>
      </c>
      <c r="F1316" s="193">
        <f>IFERROR(_xll.qlIndexFixing(IndexON,D1316,TRUE,_xll.ohTrigger(RecalcTrigger,TriggerON)),NA())</f>
        <v>2.0173108565773035E-2</v>
      </c>
      <c r="H1316" s="42">
        <f>_xll.qlCalendarAdvance(Calendar,$H1315,B1316,"f",FALSE)</f>
        <v>48674</v>
      </c>
      <c r="I1316" s="177">
        <f>_xll.qlInterestRateIndexValueDate(Index1M,$H1316)</f>
        <v>48676</v>
      </c>
      <c r="J1316" s="182">
        <f>IFERROR(_xll.qlIndexFixing(Index1M,$H1316,TRUE,_xll.ohTrigger(RecalcTrigger,Trigger1M)),NA())</f>
        <v>2.0269307085585553E-2</v>
      </c>
      <c r="K1316" s="44">
        <f>IFERROR(_xll.qlIndexFixing(Index3M,H1316,TRUE,_xll.ohTrigger(RecalcTrigger,Trigger3M)),NA())</f>
        <v>2.0574501286007543E-2</v>
      </c>
      <c r="L1316" s="44">
        <f>IFERROR(_xll.qlIndexFixing(Index6M,$H1316,TRUE,_xll.ohTrigger(RecalcTrigger,Trigger6M)),NA())</f>
        <v>2.0682144971915738E-2</v>
      </c>
      <c r="M1316" s="183">
        <f>IFERROR(_xll.qlIndexFixing(Index1Y,$H1316,TRUE,_xll.ohTrigger(RecalcTrigger,Trigger1Y)),NA())</f>
        <v>2.0942125619891779E-2</v>
      </c>
      <c r="N1316" s="182">
        <f>IFERROR(_xll.qlIndexFixing(ONIndex1M,I1316,TRUE,_xll.ohTrigger(RecalcTrigger,Trigger1M)),NA())</f>
        <v>2.0270484349929063E-2</v>
      </c>
      <c r="O1316" s="44">
        <f>IFERROR(_xll.qlIndexFixing(ONIndex3M,I1316,TRUE,_xll.ohTrigger(RecalcTrigger,Trigger3M)),NA())</f>
        <v>2.0598250249390659E-2</v>
      </c>
      <c r="P1316" s="44">
        <f>IFERROR(_xll.qlIndexFixing(ONIndex6M,I1316,TRUE,_xll.ohTrigger(RecalcTrigger,Trigger6M)),NA())</f>
        <v>2.0742483693139135E-2</v>
      </c>
      <c r="Q1316" s="183">
        <f>IFERROR(_xll.qlIndexFixing(ONIndex1Y,I1316,TRUE,_xll.ohTrigger(RecalcTrigger,Trigger1Y)),NA())</f>
        <v>2.1111041308286005E-2</v>
      </c>
    </row>
    <row r="1317" spans="2:17" x14ac:dyDescent="0.2">
      <c r="B1317" s="39" t="s">
        <v>42</v>
      </c>
      <c r="D1317" s="42">
        <f>_xll.qlCalendarAdvance(Calendar,$D1316,B1317,"f",FALSE)</f>
        <v>48681</v>
      </c>
      <c r="E1317" s="177">
        <f>_xll.qlInterestRateIndexValueDate(IndexON,D1317)</f>
        <v>48681</v>
      </c>
      <c r="F1317" s="193">
        <f>IFERROR(_xll.qlIndexFixing(IndexON,D1317,TRUE,_xll.ohTrigger(RecalcTrigger,TriggerON)),NA())</f>
        <v>2.0159972639666179E-2</v>
      </c>
      <c r="H1317" s="42">
        <f>_xll.qlCalendarAdvance(Calendar,$H1316,B1317,"f",FALSE)</f>
        <v>48681</v>
      </c>
      <c r="I1317" s="177">
        <f>_xll.qlInterestRateIndexValueDate(Index1M,$H1317)</f>
        <v>48683</v>
      </c>
      <c r="J1317" s="182">
        <f>IFERROR(_xll.qlIndexFixing(Index1M,$H1317,TRUE,_xll.ohTrigger(RecalcTrigger,Trigger1M)),NA())</f>
        <v>2.0257777977887026E-2</v>
      </c>
      <c r="K1317" s="44">
        <f>IFERROR(_xll.qlIndexFixing(Index3M,H1317,TRUE,_xll.ohTrigger(RecalcTrigger,Trigger3M)),NA())</f>
        <v>2.0561295876283588E-2</v>
      </c>
      <c r="L1317" s="44">
        <f>IFERROR(_xll.qlIndexFixing(Index6M,$H1317,TRUE,_xll.ohTrigger(RecalcTrigger,Trigger6M)),NA())</f>
        <v>2.0668355192161373E-2</v>
      </c>
      <c r="M1317" s="183">
        <f>IFERROR(_xll.qlIndexFixing(Index1Y,$H1317,TRUE,_xll.ohTrigger(RecalcTrigger,Trigger1Y)),NA())</f>
        <v>2.0928380181430718E-2</v>
      </c>
      <c r="N1317" s="182">
        <f>IFERROR(_xll.qlIndexFixing(ONIndex1M,I1317,TRUE,_xll.ohTrigger(RecalcTrigger,Trigger1M)),NA())</f>
        <v>2.0255779325051293E-2</v>
      </c>
      <c r="O1317" s="44">
        <f>IFERROR(_xll.qlIndexFixing(ONIndex3M,I1317,TRUE,_xll.ohTrigger(RecalcTrigger,Trigger3M)),NA())</f>
        <v>2.058162626248361E-2</v>
      </c>
      <c r="P1317" s="44">
        <f>IFERROR(_xll.qlIndexFixing(ONIndex6M,I1317,TRUE,_xll.ohTrigger(RecalcTrigger,Trigger6M)),NA())</f>
        <v>2.0725497231941503E-2</v>
      </c>
      <c r="Q1317" s="183">
        <f>IFERROR(_xll.qlIndexFixing(ONIndex1Y,I1317,TRUE,_xll.ohTrigger(RecalcTrigger,Trigger1Y)),NA())</f>
        <v>2.109306687874124E-2</v>
      </c>
    </row>
    <row r="1318" spans="2:17" x14ac:dyDescent="0.2">
      <c r="B1318" s="39" t="s">
        <v>42</v>
      </c>
      <c r="D1318" s="42">
        <f>_xll.qlCalendarAdvance(Calendar,$D1317,B1318,"f",FALSE)</f>
        <v>48688</v>
      </c>
      <c r="E1318" s="177">
        <f>_xll.qlInterestRateIndexValueDate(IndexON,D1318)</f>
        <v>48688</v>
      </c>
      <c r="F1318" s="193">
        <f>IFERROR(_xll.qlIndexFixing(IndexON,D1318,TRUE,_xll.ohTrigger(RecalcTrigger,TriggerON)),NA())</f>
        <v>2.0146800693092715E-2</v>
      </c>
      <c r="H1318" s="42">
        <f>_xll.qlCalendarAdvance(Calendar,$H1317,B1318,"f",FALSE)</f>
        <v>48688</v>
      </c>
      <c r="I1318" s="177">
        <f>_xll.qlInterestRateIndexValueDate(Index1M,$H1318)</f>
        <v>48690</v>
      </c>
      <c r="J1318" s="182">
        <f>IFERROR(_xll.qlIndexFixing(Index1M,$H1318,TRUE,_xll.ohTrigger(RecalcTrigger,Trigger1M)),NA())</f>
        <v>2.0246201071246195E-2</v>
      </c>
      <c r="K1318" s="44">
        <f>IFERROR(_xll.qlIndexFixing(Index3M,H1318,TRUE,_xll.ohTrigger(RecalcTrigger,Trigger3M)),NA())</f>
        <v>2.0548054414513885E-2</v>
      </c>
      <c r="L1318" s="44">
        <f>IFERROR(_xll.qlIndexFixing(Index6M,$H1318,TRUE,_xll.ohTrigger(RecalcTrigger,Trigger6M)),NA())</f>
        <v>2.0654530668822387E-2</v>
      </c>
      <c r="M1318" s="183">
        <f>IFERROR(_xll.qlIndexFixing(Index1Y,$H1318,TRUE,_xll.ohTrigger(RecalcTrigger,Trigger1Y)),NA())</f>
        <v>2.0912212712554938E-2</v>
      </c>
      <c r="N1318" s="182">
        <f>IFERROR(_xll.qlIndexFixing(ONIndex1M,I1318,TRUE,_xll.ohTrigger(RecalcTrigger,Trigger1M)),NA())</f>
        <v>2.0247575568577147E-2</v>
      </c>
      <c r="O1318" s="44">
        <f>IFERROR(_xll.qlIndexFixing(ONIndex3M,I1318,TRUE,_xll.ohTrigger(RecalcTrigger,Trigger3M)),NA())</f>
        <v>2.0572364088096151E-2</v>
      </c>
      <c r="P1318" s="44">
        <f>IFERROR(_xll.qlIndexFixing(ONIndex6M,I1318,TRUE,_xll.ohTrigger(RecalcTrigger,Trigger6M)),NA())</f>
        <v>2.0716033717889104E-2</v>
      </c>
      <c r="Q1318" s="183">
        <f>IFERROR(_xll.qlIndexFixing(ONIndex1Y,I1318,TRUE,_xll.ohTrigger(RecalcTrigger,Trigger1Y)),NA())</f>
        <v>2.1083029889501503E-2</v>
      </c>
    </row>
    <row r="1319" spans="2:17" x14ac:dyDescent="0.2">
      <c r="B1319" s="39" t="s">
        <v>42</v>
      </c>
      <c r="D1319" s="42">
        <f>_xll.qlCalendarAdvance(Calendar,$D1318,B1319,"f",FALSE)</f>
        <v>48695</v>
      </c>
      <c r="E1319" s="177">
        <f>_xll.qlInterestRateIndexValueDate(IndexON,D1319)</f>
        <v>48695</v>
      </c>
      <c r="F1319" s="193">
        <f>IFERROR(_xll.qlIndexFixing(IndexON,D1319,TRUE,_xll.ohTrigger(RecalcTrigger,TriggerON)),NA())</f>
        <v>2.0133592988802462E-2</v>
      </c>
      <c r="H1319" s="42">
        <f>_xll.qlCalendarAdvance(Calendar,$H1318,B1319,"f",FALSE)</f>
        <v>48695</v>
      </c>
      <c r="I1319" s="177">
        <f>_xll.qlInterestRateIndexValueDate(Index1M,$H1319)</f>
        <v>48697</v>
      </c>
      <c r="J1319" s="182">
        <f>IFERROR(_xll.qlIndexFixing(Index1M,$H1319,TRUE,_xll.ohTrigger(RecalcTrigger,Trigger1M)),NA())</f>
        <v>2.0234576553690153E-2</v>
      </c>
      <c r="K1319" s="44">
        <f>IFERROR(_xll.qlIndexFixing(Index3M,H1319,TRUE,_xll.ohTrigger(RecalcTrigger,Trigger3M)),NA())</f>
        <v>2.0534777139254869E-2</v>
      </c>
      <c r="L1319" s="44">
        <f>IFERROR(_xll.qlIndexFixing(Index6M,$H1319,TRUE,_xll.ohTrigger(RecalcTrigger,Trigger6M)),NA())</f>
        <v>2.0640671627839578E-2</v>
      </c>
      <c r="M1319" s="183">
        <f>IFERROR(_xll.qlIndexFixing(Index1Y,$H1319,TRUE,_xll.ohTrigger(RecalcTrigger,Trigger1Y)),NA())</f>
        <v>2.0895974211646955E-2</v>
      </c>
      <c r="N1319" s="182">
        <f>IFERROR(_xll.qlIndexFixing(ONIndex1M,I1319,TRUE,_xll.ohTrigger(RecalcTrigger,Trigger1M)),NA())</f>
        <v>2.0236049312547522E-2</v>
      </c>
      <c r="O1319" s="44">
        <f>IFERROR(_xll.qlIndexFixing(ONIndex3M,I1319,TRUE,_xll.ohTrigger(RecalcTrigger,Trigger3M)),NA())</f>
        <v>2.05593652960534E-2</v>
      </c>
      <c r="P1319" s="44">
        <f>IFERROR(_xll.qlIndexFixing(ONIndex6M,I1319,TRUE,_xll.ohTrigger(RecalcTrigger,Trigger6M)),NA())</f>
        <v>2.0702753079779868E-2</v>
      </c>
      <c r="Q1319" s="183">
        <f>IFERROR(_xll.qlIndexFixing(ONIndex1Y,I1319,TRUE,_xll.ohTrigger(RecalcTrigger,Trigger1Y)),NA())</f>
        <v>2.1068916730859755E-2</v>
      </c>
    </row>
    <row r="1320" spans="2:17" x14ac:dyDescent="0.2">
      <c r="B1320" s="39" t="s">
        <v>42</v>
      </c>
      <c r="D1320" s="42">
        <f>_xll.qlCalendarAdvance(Calendar,$D1319,B1320,"f",FALSE)</f>
        <v>48702</v>
      </c>
      <c r="E1320" s="177">
        <f>_xll.qlInterestRateIndexValueDate(IndexON,D1320)</f>
        <v>48702</v>
      </c>
      <c r="F1320" s="193">
        <f>IFERROR(_xll.qlIndexFixing(IndexON,D1320,TRUE,_xll.ohTrigger(RecalcTrigger,TriggerON)),NA())</f>
        <v>2.0120349789385372E-2</v>
      </c>
      <c r="H1320" s="42">
        <f>_xll.qlCalendarAdvance(Calendar,$H1319,B1320,"f",FALSE)</f>
        <v>48702</v>
      </c>
      <c r="I1320" s="177">
        <f>_xll.qlInterestRateIndexValueDate(Index1M,$H1320)</f>
        <v>48704</v>
      </c>
      <c r="J1320" s="182">
        <f>IFERROR(_xll.qlIndexFixing(Index1M,$H1320,TRUE,_xll.ohTrigger(RecalcTrigger,Trigger1M)),NA())</f>
        <v>2.0222904613245996E-2</v>
      </c>
      <c r="K1320" s="44">
        <f>IFERROR(_xll.qlIndexFixing(Index3M,H1320,TRUE,_xll.ohTrigger(RecalcTrigger,Trigger3M)),NA())</f>
        <v>2.0521090364453615E-2</v>
      </c>
      <c r="L1320" s="44">
        <f>IFERROR(_xll.qlIndexFixing(Index6M,$H1320,TRUE,_xll.ohTrigger(RecalcTrigger,Trigger6M)),NA())</f>
        <v>2.0625530787879948E-2</v>
      </c>
      <c r="M1320" s="183">
        <f>IFERROR(_xll.qlIndexFixing(Index1Y,$H1320,TRUE,_xll.ohTrigger(RecalcTrigger,Trigger1Y)),NA())</f>
        <v>2.0879664754163561E-2</v>
      </c>
      <c r="N1320" s="182">
        <f>IFERROR(_xll.qlIndexFixing(ONIndex1M,I1320,TRUE,_xll.ohTrigger(RecalcTrigger,Trigger1M)),NA())</f>
        <v>2.022447539624217E-2</v>
      </c>
      <c r="O1320" s="44">
        <f>IFERROR(_xll.qlIndexFixing(ONIndex3M,I1320,TRUE,_xll.ohTrigger(RecalcTrigger,Trigger3M)),NA())</f>
        <v>2.0546329678907682E-2</v>
      </c>
      <c r="P1320" s="44">
        <f>IFERROR(_xll.qlIndexFixing(ONIndex6M,I1320,TRUE,_xll.ohTrigger(RecalcTrigger,Trigger6M)),NA())</f>
        <v>2.068943563855008E-2</v>
      </c>
      <c r="Q1320" s="183">
        <f>IFERROR(_xll.qlIndexFixing(ONIndex1Y,I1320,TRUE,_xll.ohTrigger(RecalcTrigger,Trigger1Y)),NA())</f>
        <v>2.1054732033363166E-2</v>
      </c>
    </row>
    <row r="1321" spans="2:17" x14ac:dyDescent="0.2">
      <c r="B1321" s="39" t="s">
        <v>42</v>
      </c>
      <c r="D1321" s="42">
        <f>_xll.qlCalendarAdvance(Calendar,$D1320,B1321,"f",FALSE)</f>
        <v>48709</v>
      </c>
      <c r="E1321" s="177">
        <f>_xll.qlInterestRateIndexValueDate(IndexON,D1321)</f>
        <v>48709</v>
      </c>
      <c r="F1321" s="193">
        <f>IFERROR(_xll.qlIndexFixing(IndexON,D1321,TRUE,_xll.ohTrigger(RecalcTrigger,TriggerON)),NA())</f>
        <v>2.0107071357591266E-2</v>
      </c>
      <c r="H1321" s="42">
        <f>_xll.qlCalendarAdvance(Calendar,$H1320,B1321,"f",FALSE)</f>
        <v>48709</v>
      </c>
      <c r="I1321" s="177">
        <f>_xll.qlInterestRateIndexValueDate(Index1M,$H1321)</f>
        <v>48711</v>
      </c>
      <c r="J1321" s="182">
        <f>IFERROR(_xll.qlIndexFixing(Index1M,$H1321,TRUE,_xll.ohTrigger(RecalcTrigger,Trigger1M)),NA())</f>
        <v>2.0211185437943313E-2</v>
      </c>
      <c r="K1321" s="44">
        <f>IFERROR(_xll.qlIndexFixing(Index3M,H1321,TRUE,_xll.ohTrigger(RecalcTrigger,Trigger3M)),NA())</f>
        <v>2.0507738941241381E-2</v>
      </c>
      <c r="L1321" s="44">
        <f>IFERROR(_xll.qlIndexFixing(Index6M,$H1321,TRUE,_xll.ohTrigger(RecalcTrigger,Trigger6M)),NA())</f>
        <v>2.0611593949447386E-2</v>
      </c>
      <c r="M1321" s="183">
        <f>IFERROR(_xll.qlIndexFixing(Index1Y,$H1321,TRUE,_xll.ohTrigger(RecalcTrigger,Trigger1Y)),NA())</f>
        <v>2.0863284415572721E-2</v>
      </c>
      <c r="N1321" s="182">
        <f>IFERROR(_xll.qlIndexFixing(ONIndex1M,I1321,TRUE,_xll.ohTrigger(RecalcTrigger,Trigger1M)),NA())</f>
        <v>2.0212854007350955E-2</v>
      </c>
      <c r="O1321" s="44">
        <f>IFERROR(_xll.qlIndexFixing(ONIndex3M,I1321,TRUE,_xll.ohTrigger(RecalcTrigger,Trigger3M)),NA())</f>
        <v>2.0533257473749345E-2</v>
      </c>
      <c r="P1321" s="44">
        <f>IFERROR(_xll.qlIndexFixing(ONIndex6M,I1321,TRUE,_xll.ohTrigger(RecalcTrigger,Trigger6M)),NA())</f>
        <v>2.0676081616901598E-2</v>
      </c>
      <c r="Q1321" s="183">
        <f>IFERROR(_xll.qlIndexFixing(ONIndex1Y,I1321,TRUE,_xll.ohTrigger(RecalcTrigger,Trigger1Y)),NA())</f>
        <v>2.1040475867595276E-2</v>
      </c>
    </row>
    <row r="1322" spans="2:17" x14ac:dyDescent="0.2">
      <c r="B1322" s="39" t="s">
        <v>42</v>
      </c>
      <c r="D1322" s="42">
        <f>_xll.qlCalendarAdvance(Calendar,$D1321,B1322,"f",FALSE)</f>
        <v>48716</v>
      </c>
      <c r="E1322" s="177">
        <f>_xll.qlInterestRateIndexValueDate(IndexON,D1322)</f>
        <v>48716</v>
      </c>
      <c r="F1322" s="193">
        <f>IFERROR(_xll.qlIndexFixing(IndexON,D1322,TRUE,_xll.ohTrigger(RecalcTrigger,TriggerON)),NA())</f>
        <v>2.0093757956169966E-2</v>
      </c>
      <c r="H1322" s="42">
        <f>_xll.qlCalendarAdvance(Calendar,$H1321,B1322,"f",FALSE)</f>
        <v>48716</v>
      </c>
      <c r="I1322" s="177">
        <f>_xll.qlInterestRateIndexValueDate(Index1M,$H1322)</f>
        <v>48718</v>
      </c>
      <c r="J1322" s="182">
        <f>IFERROR(_xll.qlIndexFixing(Index1M,$H1322,TRUE,_xll.ohTrigger(RecalcTrigger,Trigger1M)),NA())</f>
        <v>2.01994192158092E-2</v>
      </c>
      <c r="K1322" s="44">
        <f>IFERROR(_xll.qlIndexFixing(Index3M,H1322,TRUE,_xll.ohTrigger(RecalcTrigger,Trigger3M)),NA())</f>
        <v>2.049435243573295E-2</v>
      </c>
      <c r="L1322" s="44">
        <f>IFERROR(_xll.qlIndexFixing(Index6M,$H1322,TRUE,_xll.ohTrigger(RecalcTrigger,Trigger6M)),NA())</f>
        <v>2.0597623315411089E-2</v>
      </c>
      <c r="M1322" s="183">
        <f>IFERROR(_xll.qlIndexFixing(Index1Y,$H1322,TRUE,_xll.ohTrigger(RecalcTrigger,Trigger1Y)),NA())</f>
        <v>2.0846833271352245E-2</v>
      </c>
      <c r="N1322" s="182">
        <f>IFERROR(_xll.qlIndexFixing(ONIndex1M,I1322,TRUE,_xll.ohTrigger(RecalcTrigger,Trigger1M)),NA())</f>
        <v>2.0201185333483807E-2</v>
      </c>
      <c r="O1322" s="44">
        <f>IFERROR(_xll.qlIndexFixing(ONIndex3M,I1322,TRUE,_xll.ohTrigger(RecalcTrigger,Trigger3M)),NA())</f>
        <v>2.0520148917508862E-2</v>
      </c>
      <c r="P1322" s="44">
        <f>IFERROR(_xll.qlIndexFixing(ONIndex6M,I1322,TRUE,_xll.ohTrigger(RecalcTrigger,Trigger6M)),NA())</f>
        <v>2.066269123793596E-2</v>
      </c>
      <c r="Q1322" s="183">
        <f>IFERROR(_xll.qlIndexFixing(ONIndex1Y,I1322,TRUE,_xll.ohTrigger(RecalcTrigger,Trigger1Y)),NA())</f>
        <v>2.1026148304059689E-2</v>
      </c>
    </row>
    <row r="1323" spans="2:17" x14ac:dyDescent="0.2">
      <c r="B1323" s="39" t="s">
        <v>42</v>
      </c>
      <c r="D1323" s="42">
        <f>_xll.qlCalendarAdvance(Calendar,$D1322,B1323,"f",FALSE)</f>
        <v>48723</v>
      </c>
      <c r="E1323" s="177">
        <f>_xll.qlInterestRateIndexValueDate(IndexON,D1323)</f>
        <v>48723</v>
      </c>
      <c r="F1323" s="193">
        <f>IFERROR(_xll.qlIndexFixing(IndexON,D1323,TRUE,_xll.ohTrigger(RecalcTrigger,TriggerON)),NA())</f>
        <v>2.0080409847631486E-2</v>
      </c>
      <c r="H1323" s="42">
        <f>_xll.qlCalendarAdvance(Calendar,$H1322,B1323,"f",FALSE)</f>
        <v>48723</v>
      </c>
      <c r="I1323" s="177">
        <f>_xll.qlInterestRateIndexValueDate(Index1M,$H1323)</f>
        <v>48725</v>
      </c>
      <c r="J1323" s="182">
        <f>IFERROR(_xll.qlIndexFixing(Index1M,$H1323,TRUE,_xll.ohTrigger(RecalcTrigger,Trigger1M)),NA())</f>
        <v>2.0187606134868252E-2</v>
      </c>
      <c r="K1323" s="44">
        <f>IFERROR(_xll.qlIndexFixing(Index3M,H1323,TRUE,_xll.ohTrigger(RecalcTrigger,Trigger3M)),NA())</f>
        <v>2.0480931086488796E-2</v>
      </c>
      <c r="L1323" s="44">
        <f>IFERROR(_xll.qlIndexFixing(Index6M,$H1323,TRUE,_xll.ohTrigger(RecalcTrigger,Trigger6M)),NA())</f>
        <v>2.0583619111742984E-2</v>
      </c>
      <c r="M1323" s="183">
        <f>IFERROR(_xll.qlIndexFixing(Index1Y,$H1323,TRUE,_xll.ohTrigger(RecalcTrigger,Trigger1Y)),NA())</f>
        <v>2.0830311396989806E-2</v>
      </c>
      <c r="N1323" s="182">
        <f>IFERROR(_xll.qlIndexFixing(ONIndex1M,I1323,TRUE,_xll.ohTrigger(RecalcTrigger,Trigger1M)),NA())</f>
        <v>2.0189469562010842E-2</v>
      </c>
      <c r="O1323" s="44">
        <f>IFERROR(_xll.qlIndexFixing(ONIndex3M,I1323,TRUE,_xll.ohTrigger(RecalcTrigger,Trigger3M)),NA())</f>
        <v>2.0507004247276583E-2</v>
      </c>
      <c r="P1323" s="44">
        <f>IFERROR(_xll.qlIndexFixing(ONIndex6M,I1323,TRUE,_xll.ohTrigger(RecalcTrigger,Trigger6M)),NA())</f>
        <v>2.0649264724514893E-2</v>
      </c>
      <c r="Q1323" s="183">
        <f>IFERROR(_xll.qlIndexFixing(ONIndex1Y,I1323,TRUE,_xll.ohTrigger(RecalcTrigger,Trigger1Y)),NA())</f>
        <v>2.1011749413339942E-2</v>
      </c>
    </row>
    <row r="1324" spans="2:17" x14ac:dyDescent="0.2">
      <c r="B1324" s="39" t="s">
        <v>42</v>
      </c>
      <c r="D1324" s="42">
        <f>_xll.qlCalendarAdvance(Calendar,$D1323,B1324,"f",FALSE)</f>
        <v>48730</v>
      </c>
      <c r="E1324" s="177">
        <f>_xll.qlInterestRateIndexValueDate(IndexON,D1324)</f>
        <v>48730</v>
      </c>
      <c r="F1324" s="193">
        <f>IFERROR(_xll.qlIndexFixing(IndexON,D1324,TRUE,_xll.ohTrigger(RecalcTrigger,TriggerON)),NA())</f>
        <v>2.0067027294805584E-2</v>
      </c>
      <c r="H1324" s="42">
        <f>_xll.qlCalendarAdvance(Calendar,$H1323,B1324,"f",FALSE)</f>
        <v>48730</v>
      </c>
      <c r="I1324" s="177">
        <f>_xll.qlInterestRateIndexValueDate(Index1M,$H1324)</f>
        <v>48732</v>
      </c>
      <c r="J1324" s="182">
        <f>IFERROR(_xll.qlIndexFixing(Index1M,$H1324,TRUE,_xll.ohTrigger(RecalcTrigger,Trigger1M)),NA())</f>
        <v>2.0175746383150062E-2</v>
      </c>
      <c r="K1324" s="44">
        <f>IFERROR(_xll.qlIndexFixing(Index3M,H1324,TRUE,_xll.ohTrigger(RecalcTrigger,Trigger3M)),NA())</f>
        <v>2.0467475132072002E-2</v>
      </c>
      <c r="L1324" s="44">
        <f>IFERROR(_xll.qlIndexFixing(Index6M,$H1324,TRUE,_xll.ohTrigger(RecalcTrigger,Trigger6M)),NA())</f>
        <v>2.0570866565913826E-2</v>
      </c>
      <c r="M1324" s="183">
        <f>IFERROR(_xll.qlIndexFixing(Index1Y,$H1324,TRUE,_xll.ohTrigger(RecalcTrigger,Trigger1Y)),NA())</f>
        <v>2.0813718867984027E-2</v>
      </c>
      <c r="N1324" s="182">
        <f>IFERROR(_xll.qlIndexFixing(ONIndex1M,I1324,TRUE,_xll.ohTrigger(RecalcTrigger,Trigger1M)),NA())</f>
        <v>2.017770688054199E-2</v>
      </c>
      <c r="O1324" s="44">
        <f>IFERROR(_xll.qlIndexFixing(ONIndex3M,I1324,TRUE,_xll.ohTrigger(RecalcTrigger,Trigger3M)),NA())</f>
        <v>2.049382369982311E-2</v>
      </c>
      <c r="P1324" s="44">
        <f>IFERROR(_xll.qlIndexFixing(ONIndex6M,I1324,TRUE,_xll.ohTrigger(RecalcTrigger,Trigger6M)),NA())</f>
        <v>2.0635802299500128E-2</v>
      </c>
      <c r="Q1324" s="183">
        <f>IFERROR(_xll.qlIndexFixing(ONIndex1Y,I1324,TRUE,_xll.ohTrigger(RecalcTrigger,Trigger1Y)),NA())</f>
        <v>2.0997279265939639E-2</v>
      </c>
    </row>
    <row r="1325" spans="2:17" x14ac:dyDescent="0.2">
      <c r="B1325" s="39" t="s">
        <v>42</v>
      </c>
      <c r="D1325" s="42">
        <f>_xll.qlCalendarAdvance(Calendar,$D1324,B1325,"f",FALSE)</f>
        <v>48737</v>
      </c>
      <c r="E1325" s="177">
        <f>_xll.qlInterestRateIndexValueDate(IndexON,D1325)</f>
        <v>48737</v>
      </c>
      <c r="F1325" s="193">
        <f>IFERROR(_xll.qlIndexFixing(IndexON,D1325,TRUE,_xll.ohTrigger(RecalcTrigger,TriggerON)),NA())</f>
        <v>2.0053610560362145E-2</v>
      </c>
      <c r="H1325" s="42">
        <f>_xll.qlCalendarAdvance(Calendar,$H1324,B1325,"f",FALSE)</f>
        <v>48737</v>
      </c>
      <c r="I1325" s="177">
        <f>_xll.qlInterestRateIndexValueDate(Index1M,$H1325)</f>
        <v>48739</v>
      </c>
      <c r="J1325" s="182">
        <f>IFERROR(_xll.qlIndexFixing(Index1M,$H1325,TRUE,_xll.ohTrigger(RecalcTrigger,Trigger1M)),NA())</f>
        <v>2.0163840148679224E-2</v>
      </c>
      <c r="K1325" s="44">
        <f>IFERROR(_xll.qlIndexFixing(Index3M,H1325,TRUE,_xll.ohTrigger(RecalcTrigger,Trigger3M)),NA())</f>
        <v>2.0453984811041302E-2</v>
      </c>
      <c r="L1325" s="44">
        <f>IFERROR(_xll.qlIndexFixing(Index6M,$H1325,TRUE,_xll.ohTrigger(RecalcTrigger,Trigger6M)),NA())</f>
        <v>2.0556805163590219E-2</v>
      </c>
      <c r="M1325" s="183">
        <f>IFERROR(_xll.qlIndexFixing(Index1Y,$H1325,TRUE,_xll.ohTrigger(RecalcTrigger,Trigger1Y)),NA())</f>
        <v>2.0797055759842944E-2</v>
      </c>
      <c r="N1325" s="182">
        <f>IFERROR(_xll.qlIndexFixing(ONIndex1M,I1325,TRUE,_xll.ohTrigger(RecalcTrigger,Trigger1M)),NA())</f>
        <v>2.016589747684705E-2</v>
      </c>
      <c r="O1325" s="44">
        <f>IFERROR(_xll.qlIndexFixing(ONIndex3M,I1325,TRUE,_xll.ohTrigger(RecalcTrigger,Trigger3M)),NA())</f>
        <v>2.0480607512398663E-2</v>
      </c>
      <c r="P1325" s="44">
        <f>IFERROR(_xll.qlIndexFixing(ONIndex6M,I1325,TRUE,_xll.ohTrigger(RecalcTrigger,Trigger6M)),NA())</f>
        <v>2.0622304185833329E-2</v>
      </c>
      <c r="Q1325" s="183">
        <f>IFERROR(_xll.qlIndexFixing(ONIndex1Y,I1325,TRUE,_xll.ohTrigger(RecalcTrigger,Trigger1Y)),NA())</f>
        <v>2.0982737932362383E-2</v>
      </c>
    </row>
    <row r="1326" spans="2:17" x14ac:dyDescent="0.2">
      <c r="B1326" s="39" t="s">
        <v>42</v>
      </c>
      <c r="D1326" s="42">
        <f>_xll.qlCalendarAdvance(Calendar,$D1325,B1326,"f",FALSE)</f>
        <v>48744</v>
      </c>
      <c r="E1326" s="177">
        <f>_xll.qlInterestRateIndexValueDate(IndexON,D1326)</f>
        <v>48744</v>
      </c>
      <c r="F1326" s="193">
        <f>IFERROR(_xll.qlIndexFixing(IndexON,D1326,TRUE,_xll.ohTrigger(RecalcTrigger,TriggerON)),NA())</f>
        <v>2.004015990689112E-2</v>
      </c>
      <c r="H1326" s="42">
        <f>_xll.qlCalendarAdvance(Calendar,$H1325,B1326,"f",FALSE)</f>
        <v>48744</v>
      </c>
      <c r="I1326" s="177">
        <f>_xll.qlInterestRateIndexValueDate(Index1M,$H1326)</f>
        <v>48746</v>
      </c>
      <c r="J1326" s="182">
        <f>IFERROR(_xll.qlIndexFixing(Index1M,$H1326,TRUE,_xll.ohTrigger(RecalcTrigger,Trigger1M)),NA())</f>
        <v>2.0151887619482833E-2</v>
      </c>
      <c r="K1326" s="44">
        <f>IFERROR(_xll.qlIndexFixing(Index3M,H1326,TRUE,_xll.ohTrigger(RecalcTrigger,Trigger3M)),NA())</f>
        <v>2.0440460361951966E-2</v>
      </c>
      <c r="L1326" s="44">
        <f>IFERROR(_xll.qlIndexFixing(Index6M,$H1326,TRUE,_xll.ohTrigger(RecalcTrigger,Trigger6M)),NA())</f>
        <v>2.0542710825086921E-2</v>
      </c>
      <c r="M1326" s="183">
        <f>IFERROR(_xll.qlIndexFixing(Index1Y,$H1326,TRUE,_xll.ohTrigger(RecalcTrigger,Trigger1Y)),NA())</f>
        <v>2.0780322148085111E-2</v>
      </c>
      <c r="N1326" s="182">
        <f>IFERROR(_xll.qlIndexFixing(ONIndex1M,I1326,TRUE,_xll.ohTrigger(RecalcTrigger,Trigger1M)),NA())</f>
        <v>2.0154041538296141E-2</v>
      </c>
      <c r="O1326" s="44">
        <f>IFERROR(_xll.qlIndexFixing(ONIndex3M,I1326,TRUE,_xll.ohTrigger(RecalcTrigger,Trigger3M)),NA())</f>
        <v>2.0467355921693908E-2</v>
      </c>
      <c r="P1326" s="44">
        <f>IFERROR(_xll.qlIndexFixing(ONIndex6M,I1326,TRUE,_xll.ohTrigger(RecalcTrigger,Trigger6M)),NA())</f>
        <v>2.0608770606376225E-2</v>
      </c>
      <c r="Q1326" s="183">
        <f>IFERROR(_xll.qlIndexFixing(ONIndex1Y,I1326,TRUE,_xll.ohTrigger(RecalcTrigger,Trigger1Y)),NA())</f>
        <v>2.0968125483191713E-2</v>
      </c>
    </row>
    <row r="1327" spans="2:17" x14ac:dyDescent="0.2">
      <c r="B1327" s="39" t="s">
        <v>42</v>
      </c>
      <c r="D1327" s="42">
        <f>_xll.qlCalendarAdvance(Calendar,$D1326,B1327,"f",FALSE)</f>
        <v>48751</v>
      </c>
      <c r="E1327" s="177">
        <f>_xll.qlInterestRateIndexValueDate(IndexON,D1327)</f>
        <v>48751</v>
      </c>
      <c r="F1327" s="193">
        <f>IFERROR(_xll.qlIndexFixing(IndexON,D1327,TRUE,_xll.ohTrigger(RecalcTrigger,TriggerON)),NA())</f>
        <v>2.0026675597302201E-2</v>
      </c>
      <c r="H1327" s="42">
        <f>_xll.qlCalendarAdvance(Calendar,$H1326,B1327,"f",FALSE)</f>
        <v>48751</v>
      </c>
      <c r="I1327" s="177">
        <f>_xll.qlInterestRateIndexValueDate(Index1M,$H1327)</f>
        <v>48753</v>
      </c>
      <c r="J1327" s="182">
        <f>IFERROR(_xll.qlIndexFixing(Index1M,$H1327,TRUE,_xll.ohTrigger(RecalcTrigger,Trigger1M)),NA())</f>
        <v>2.0139888983587984E-2</v>
      </c>
      <c r="K1327" s="44">
        <f>IFERROR(_xll.qlIndexFixing(Index3M,H1327,TRUE,_xll.ohTrigger(RecalcTrigger,Trigger3M)),NA())</f>
        <v>2.0426902023358381E-2</v>
      </c>
      <c r="L1327" s="44">
        <f>IFERROR(_xll.qlIndexFixing(Index6M,$H1327,TRUE,_xll.ohTrigger(RecalcTrigger,Trigger6M)),NA())</f>
        <v>2.0528583776308919E-2</v>
      </c>
      <c r="M1327" s="183">
        <f>IFERROR(_xll.qlIndexFixing(Index1Y,$H1327,TRUE,_xll.ohTrigger(RecalcTrigger,Trigger1Y)),NA())</f>
        <v>2.0763518108239145E-2</v>
      </c>
      <c r="N1327" s="182">
        <f>IFERROR(_xll.qlIndexFixing(ONIndex1M,I1327,TRUE,_xll.ohTrigger(RecalcTrigger,Trigger1M)),NA())</f>
        <v>2.0142139252419256E-2</v>
      </c>
      <c r="O1327" s="44">
        <f>IFERROR(_xll.qlIndexFixing(ONIndex3M,I1327,TRUE,_xll.ohTrigger(RecalcTrigger,Trigger3M)),NA())</f>
        <v>2.0454069164959066E-2</v>
      </c>
      <c r="P1327" s="44">
        <f>IFERROR(_xll.qlIndexFixing(ONIndex6M,I1327,TRUE,_xll.ohTrigger(RecalcTrigger,Trigger6M)),NA())</f>
        <v>2.0595201783830674E-2</v>
      </c>
      <c r="Q1327" s="183">
        <f>IFERROR(_xll.qlIndexFixing(ONIndex1Y,I1327,TRUE,_xll.ohTrigger(RecalcTrigger,Trigger1Y)),NA())</f>
        <v>2.0953441988851296E-2</v>
      </c>
    </row>
    <row r="1328" spans="2:17" x14ac:dyDescent="0.2">
      <c r="B1328" s="39" t="s">
        <v>42</v>
      </c>
      <c r="D1328" s="42">
        <f>_xll.qlCalendarAdvance(Calendar,$D1327,B1328,"f",FALSE)</f>
        <v>48758</v>
      </c>
      <c r="E1328" s="177">
        <f>_xll.qlInterestRateIndexValueDate(IndexON,D1328)</f>
        <v>48758</v>
      </c>
      <c r="F1328" s="193">
        <f>IFERROR(_xll.qlIndexFixing(IndexON,D1328,TRUE,_xll.ohTrigger(RecalcTrigger,TriggerON)),NA())</f>
        <v>2.0013157893945532E-2</v>
      </c>
      <c r="H1328" s="42">
        <f>_xll.qlCalendarAdvance(Calendar,$H1327,B1328,"f",FALSE)</f>
        <v>48758</v>
      </c>
      <c r="I1328" s="177">
        <f>_xll.qlInterestRateIndexValueDate(Index1M,$H1328)</f>
        <v>48760</v>
      </c>
      <c r="J1328" s="182">
        <f>IFERROR(_xll.qlIndexFixing(Index1M,$H1328,TRUE,_xll.ohTrigger(RecalcTrigger,Trigger1M)),NA())</f>
        <v>2.0128749009242927E-2</v>
      </c>
      <c r="K1328" s="44">
        <f>IFERROR(_xll.qlIndexFixing(Index3M,H1328,TRUE,_xll.ohTrigger(RecalcTrigger,Trigger3M)),NA())</f>
        <v>2.041331003381321E-2</v>
      </c>
      <c r="L1328" s="44">
        <f>IFERROR(_xll.qlIndexFixing(Index6M,$H1328,TRUE,_xll.ohTrigger(RecalcTrigger,Trigger6M)),NA())</f>
        <v>2.0514424243155509E-2</v>
      </c>
      <c r="M1328" s="183">
        <f>IFERROR(_xll.qlIndexFixing(Index1Y,$H1328,TRUE,_xll.ohTrigger(RecalcTrigger,Trigger1Y)),NA())</f>
        <v>2.0746643715843314E-2</v>
      </c>
      <c r="N1328" s="182">
        <f>IFERROR(_xll.qlIndexFixing(ONIndex1M,I1328,TRUE,_xll.ohTrigger(RecalcTrigger,Trigger1M)),NA())</f>
        <v>2.0130190806906256E-2</v>
      </c>
      <c r="O1328" s="44">
        <f>IFERROR(_xll.qlIndexFixing(ONIndex3M,I1328,TRUE,_xll.ohTrigger(RecalcTrigger,Trigger3M)),NA())</f>
        <v>2.0440747479044674E-2</v>
      </c>
      <c r="P1328" s="44">
        <f>IFERROR(_xll.qlIndexFixing(ONIndex6M,I1328,TRUE,_xll.ohTrigger(RecalcTrigger,Trigger6M)),NA())</f>
        <v>2.0581597941458085E-2</v>
      </c>
      <c r="Q1328" s="183">
        <f>IFERROR(_xll.qlIndexFixing(ONIndex1Y,I1328,TRUE,_xll.ohTrigger(RecalcTrigger,Trigger1Y)),NA())</f>
        <v>2.0938687520004606E-2</v>
      </c>
    </row>
    <row r="1329" spans="2:17" x14ac:dyDescent="0.2">
      <c r="B1329" s="39" t="s">
        <v>42</v>
      </c>
      <c r="D1329" s="42">
        <f>_xll.qlCalendarAdvance(Calendar,$D1328,B1329,"f",FALSE)</f>
        <v>48765</v>
      </c>
      <c r="E1329" s="177">
        <f>_xll.qlInterestRateIndexValueDate(IndexON,D1329)</f>
        <v>48765</v>
      </c>
      <c r="F1329" s="193">
        <f>IFERROR(_xll.qlIndexFixing(IndexON,D1329,TRUE,_xll.ohTrigger(RecalcTrigger,TriggerON)),NA())</f>
        <v>1.9999607059730806E-2</v>
      </c>
      <c r="H1329" s="42">
        <f>_xll.qlCalendarAdvance(Calendar,$H1328,B1329,"f",FALSE)</f>
        <v>48765</v>
      </c>
      <c r="I1329" s="177">
        <f>_xll.qlInterestRateIndexValueDate(Index1M,$H1329)</f>
        <v>48767</v>
      </c>
      <c r="J1329" s="182">
        <f>IFERROR(_xll.qlIndexFixing(Index1M,$H1329,TRUE,_xll.ohTrigger(RecalcTrigger,Trigger1M)),NA())</f>
        <v>2.0115754143806286E-2</v>
      </c>
      <c r="K1329" s="44">
        <f>IFERROR(_xll.qlIndexFixing(Index3M,H1329,TRUE,_xll.ohTrigger(RecalcTrigger,Trigger3M)),NA())</f>
        <v>2.0399684631863885E-2</v>
      </c>
      <c r="L1329" s="44">
        <f>IFERROR(_xll.qlIndexFixing(Index6M,$H1329,TRUE,_xll.ohTrigger(RecalcTrigger,Trigger6M)),NA())</f>
        <v>2.0498901581350842E-2</v>
      </c>
      <c r="M1329" s="183">
        <f>IFERROR(_xll.qlIndexFixing(Index1Y,$H1329,TRUE,_xll.ohTrigger(RecalcTrigger,Trigger1Y)),NA())</f>
        <v>2.0729699046446167E-2</v>
      </c>
      <c r="N1329" s="182">
        <f>IFERROR(_xll.qlIndexFixing(ONIndex1M,I1329,TRUE,_xll.ohTrigger(RecalcTrigger,Trigger1M)),NA())</f>
        <v>2.0118196389127263E-2</v>
      </c>
      <c r="O1329" s="44">
        <f>IFERROR(_xll.qlIndexFixing(ONIndex3M,I1329,TRUE,_xll.ohTrigger(RecalcTrigger,Trigger3M)),NA())</f>
        <v>2.0427391100961145E-2</v>
      </c>
      <c r="P1329" s="44">
        <f>IFERROR(_xll.qlIndexFixing(ONIndex6M,I1329,TRUE,_xll.ohTrigger(RecalcTrigger,Trigger6M)),NA())</f>
        <v>2.0567959301800443E-2</v>
      </c>
      <c r="Q1329" s="183">
        <f>IFERROR(_xll.qlIndexFixing(ONIndex1Y,I1329,TRUE,_xll.ohTrigger(RecalcTrigger,Trigger1Y)),NA())</f>
        <v>2.0923862147075312E-2</v>
      </c>
    </row>
    <row r="1330" spans="2:17" x14ac:dyDescent="0.2">
      <c r="B1330" s="39" t="s">
        <v>42</v>
      </c>
      <c r="D1330" s="42">
        <f>_xll.qlCalendarAdvance(Calendar,$D1329,B1330,"f",FALSE)</f>
        <v>48772</v>
      </c>
      <c r="E1330" s="177">
        <f>_xll.qlInterestRateIndexValueDate(IndexON,D1330)</f>
        <v>48772</v>
      </c>
      <c r="F1330" s="193">
        <f>IFERROR(_xll.qlIndexFixing(IndexON,D1330,TRUE,_xll.ohTrigger(RecalcTrigger,TriggerON)),NA())</f>
        <v>1.9986023357168037E-2</v>
      </c>
      <c r="H1330" s="42">
        <f>_xll.qlCalendarAdvance(Calendar,$H1329,B1330,"f",FALSE)</f>
        <v>48772</v>
      </c>
      <c r="I1330" s="177">
        <f>_xll.qlInterestRateIndexValueDate(Index1M,$H1330)</f>
        <v>48774</v>
      </c>
      <c r="J1330" s="182">
        <f>IFERROR(_xll.qlIndexFixing(Index1M,$H1330,TRUE,_xll.ohTrigger(RecalcTrigger,Trigger1M)),NA())</f>
        <v>2.010361831596863E-2</v>
      </c>
      <c r="K1330" s="44">
        <f>IFERROR(_xll.qlIndexFixing(Index3M,H1330,TRUE,_xll.ohTrigger(RecalcTrigger,Trigger3M)),NA())</f>
        <v>2.0386026056058729E-2</v>
      </c>
      <c r="L1330" s="44">
        <f>IFERROR(_xll.qlIndexFixing(Index6M,$H1330,TRUE,_xll.ohTrigger(RecalcTrigger,Trigger6M)),NA())</f>
        <v>2.0484668717098507E-2</v>
      </c>
      <c r="M1330" s="183">
        <f>IFERROR(_xll.qlIndexFixing(Index1Y,$H1330,TRUE,_xll.ohTrigger(RecalcTrigger,Trigger1Y)),NA())</f>
        <v>2.0712684175605896E-2</v>
      </c>
      <c r="N1330" s="182">
        <f>IFERROR(_xll.qlIndexFixing(ONIndex1M,I1330,TRUE,_xll.ohTrigger(RecalcTrigger,Trigger1M)),NA())</f>
        <v>2.0106156186852076E-2</v>
      </c>
      <c r="O1330" s="44">
        <f>IFERROR(_xll.qlIndexFixing(ONIndex3M,I1330,TRUE,_xll.ohTrigger(RecalcTrigger,Trigger3M)),NA())</f>
        <v>2.0414000267638954E-2</v>
      </c>
      <c r="P1330" s="44">
        <f>IFERROR(_xll.qlIndexFixing(ONIndex6M,I1330,TRUE,_xll.ohTrigger(RecalcTrigger,Trigger6M)),NA())</f>
        <v>2.055428608803922E-2</v>
      </c>
      <c r="Q1330" s="183">
        <f>IFERROR(_xll.qlIndexFixing(ONIndex1Y,I1330,TRUE,_xll.ohTrigger(RecalcTrigger,Trigger1Y)),NA())</f>
        <v>2.0908965940806823E-2</v>
      </c>
    </row>
    <row r="1331" spans="2:17" x14ac:dyDescent="0.2">
      <c r="B1331" s="39" t="s">
        <v>42</v>
      </c>
      <c r="D1331" s="42">
        <f>_xll.qlCalendarAdvance(Calendar,$D1330,B1331,"f",FALSE)</f>
        <v>48779</v>
      </c>
      <c r="E1331" s="177">
        <f>_xll.qlInterestRateIndexValueDate(IndexON,D1331)</f>
        <v>48779</v>
      </c>
      <c r="F1331" s="193">
        <f>IFERROR(_xll.qlIndexFixing(IndexON,D1331,TRUE,_xll.ohTrigger(RecalcTrigger,TriggerON)),NA())</f>
        <v>1.9972407049166918E-2</v>
      </c>
      <c r="H1331" s="42">
        <f>_xll.qlCalendarAdvance(Calendar,$H1330,B1331,"f",FALSE)</f>
        <v>48779</v>
      </c>
      <c r="I1331" s="177">
        <f>_xll.qlInterestRateIndexValueDate(Index1M,$H1331)</f>
        <v>48781</v>
      </c>
      <c r="J1331" s="182">
        <f>IFERROR(_xll.qlIndexFixing(Index1M,$H1331,TRUE,_xll.ohTrigger(RecalcTrigger,Trigger1M)),NA())</f>
        <v>2.0091437133535894E-2</v>
      </c>
      <c r="K1331" s="44">
        <f>IFERROR(_xll.qlIndexFixing(Index3M,H1331,TRUE,_xll.ohTrigger(RecalcTrigger,Trigger3M)),NA())</f>
        <v>2.0372334544940831E-2</v>
      </c>
      <c r="L1331" s="44">
        <f>IFERROR(_xll.qlIndexFixing(Index6M,$H1331,TRUE,_xll.ohTrigger(RecalcTrigger,Trigger6M)),NA())</f>
        <v>2.0470404090823915E-2</v>
      </c>
      <c r="M1331" s="183">
        <f>IFERROR(_xll.qlIndexFixing(Index1Y,$H1331,TRUE,_xll.ohTrigger(RecalcTrigger,Trigger1Y)),NA())</f>
        <v>2.069559917889011E-2</v>
      </c>
      <c r="N1331" s="182">
        <f>IFERROR(_xll.qlIndexFixing(ONIndex1M,I1331,TRUE,_xll.ohTrigger(RecalcTrigger,Trigger1M)),NA())</f>
        <v>2.0094070387450813E-2</v>
      </c>
      <c r="O1331" s="44">
        <f>IFERROR(_xll.qlIndexFixing(ONIndex3M,I1331,TRUE,_xll.ohTrigger(RecalcTrigger,Trigger3M)),NA())</f>
        <v>2.0400575216088512E-2</v>
      </c>
      <c r="P1331" s="44">
        <f>IFERROR(_xll.qlIndexFixing(ONIndex6M,I1331,TRUE,_xll.ohTrigger(RecalcTrigger,Trigger6M)),NA())</f>
        <v>2.0540578522876274E-2</v>
      </c>
      <c r="Q1331" s="183">
        <f>IFERROR(_xll.qlIndexFixing(ONIndex1Y,I1331,TRUE,_xll.ohTrigger(RecalcTrigger,Trigger1Y)),NA())</f>
        <v>2.0893998971382999E-2</v>
      </c>
    </row>
    <row r="1332" spans="2:17" x14ac:dyDescent="0.2">
      <c r="B1332" s="39" t="s">
        <v>42</v>
      </c>
      <c r="D1332" s="42">
        <f>_xll.qlCalendarAdvance(Calendar,$D1331,B1332,"f",FALSE)</f>
        <v>48786</v>
      </c>
      <c r="E1332" s="177">
        <f>_xll.qlInterestRateIndexValueDate(IndexON,D1332)</f>
        <v>48786</v>
      </c>
      <c r="F1332" s="193">
        <f>IFERROR(_xll.qlIndexFixing(IndexON,D1332,TRUE,_xll.ohTrigger(RecalcTrigger,TriggerON)),NA())</f>
        <v>1.9958758398237464E-2</v>
      </c>
      <c r="H1332" s="42">
        <f>_xll.qlCalendarAdvance(Calendar,$H1331,B1332,"f",FALSE)</f>
        <v>48786</v>
      </c>
      <c r="I1332" s="177">
        <f>_xll.qlInterestRateIndexValueDate(Index1M,$H1332)</f>
        <v>48788</v>
      </c>
      <c r="J1332" s="182">
        <f>IFERROR(_xll.qlIndexFixing(Index1M,$H1332,TRUE,_xll.ohTrigger(RecalcTrigger,Trigger1M)),NA())</f>
        <v>2.0079210784532675E-2</v>
      </c>
      <c r="K1332" s="44">
        <f>IFERROR(_xll.qlIndexFixing(Index3M,H1332,TRUE,_xll.ohTrigger(RecalcTrigger,Trigger3M)),NA())</f>
        <v>2.0358610337054165E-2</v>
      </c>
      <c r="L1332" s="44">
        <f>IFERROR(_xll.qlIndexFixing(Index6M,$H1332,TRUE,_xll.ohTrigger(RecalcTrigger,Trigger6M)),NA())</f>
        <v>2.0456107928455584E-2</v>
      </c>
      <c r="M1332" s="183">
        <f>IFERROR(_xll.qlIndexFixing(Index1Y,$H1332,TRUE,_xll.ohTrigger(RecalcTrigger,Trigger1Y)),NA())</f>
        <v>2.067844413187736E-2</v>
      </c>
      <c r="N1332" s="182">
        <f>IFERROR(_xll.qlIndexFixing(ONIndex1M,I1332,TRUE,_xll.ohTrigger(RecalcTrigger,Trigger1M)),NA())</f>
        <v>2.0081939178613339E-2</v>
      </c>
      <c r="O1332" s="44">
        <f>IFERROR(_xll.qlIndexFixing(ONIndex3M,I1332,TRUE,_xll.ohTrigger(RecalcTrigger,Trigger3M)),NA())</f>
        <v>2.0387116183320231E-2</v>
      </c>
      <c r="P1332" s="44">
        <f>IFERROR(_xll.qlIndexFixing(ONIndex6M,I1332,TRUE,_xll.ohTrigger(RecalcTrigger,Trigger6M)),NA())</f>
        <v>2.0526836829333206E-2</v>
      </c>
      <c r="Q1332" s="183">
        <f>IFERROR(_xll.qlIndexFixing(ONIndex1Y,I1332,TRUE,_xll.ohTrigger(RecalcTrigger,Trigger1Y)),NA())</f>
        <v>2.0878961309627186E-2</v>
      </c>
    </row>
    <row r="1333" spans="2:17" x14ac:dyDescent="0.2">
      <c r="B1333" s="39" t="s">
        <v>42</v>
      </c>
      <c r="D1333" s="42">
        <f>_xll.qlCalendarAdvance(Calendar,$D1332,B1333,"f",FALSE)</f>
        <v>48793</v>
      </c>
      <c r="E1333" s="177">
        <f>_xll.qlInterestRateIndexValueDate(IndexON,D1333)</f>
        <v>48793</v>
      </c>
      <c r="F1333" s="193">
        <f>IFERROR(_xll.qlIndexFixing(IndexON,D1333,TRUE,_xll.ohTrigger(RecalcTrigger,TriggerON)),NA())</f>
        <v>1.9945077667209432E-2</v>
      </c>
      <c r="H1333" s="42">
        <f>_xll.qlCalendarAdvance(Calendar,$H1332,B1333,"f",FALSE)</f>
        <v>48793</v>
      </c>
      <c r="I1333" s="177">
        <f>_xll.qlInterestRateIndexValueDate(Index1M,$H1333)</f>
        <v>48795</v>
      </c>
      <c r="J1333" s="182">
        <f>IFERROR(_xll.qlIndexFixing(Index1M,$H1333,TRUE,_xll.ohTrigger(RecalcTrigger,Trigger1M)),NA())</f>
        <v>2.006693945698107E-2</v>
      </c>
      <c r="K1333" s="44">
        <f>IFERROR(_xll.qlIndexFixing(Index3M,H1333,TRUE,_xll.ohTrigger(RecalcTrigger,Trigger3M)),NA())</f>
        <v>2.0344853670935744E-2</v>
      </c>
      <c r="L1333" s="44">
        <f>IFERROR(_xll.qlIndexFixing(Index6M,$H1333,TRUE,_xll.ohTrigger(RecalcTrigger,Trigger6M)),NA())</f>
        <v>2.0441780455917314E-2</v>
      </c>
      <c r="M1333" s="183">
        <f>IFERROR(_xll.qlIndexFixing(Index1Y,$H1333,TRUE,_xll.ohTrigger(RecalcTrigger,Trigger1Y)),NA())</f>
        <v>2.066121911015497E-2</v>
      </c>
      <c r="N1333" s="182">
        <f>IFERROR(_xll.qlIndexFixing(ONIndex1M,I1333,TRUE,_xll.ohTrigger(RecalcTrigger,Trigger1M)),NA())</f>
        <v>2.0069762747869646E-2</v>
      </c>
      <c r="O1333" s="44">
        <f>IFERROR(_xll.qlIndexFixing(ONIndex3M,I1333,TRUE,_xll.ohTrigger(RecalcTrigger,Trigger3M)),NA())</f>
        <v>2.0373623406344521E-2</v>
      </c>
      <c r="P1333" s="44">
        <f>IFERROR(_xll.qlIndexFixing(ONIndex6M,I1333,TRUE,_xll.ohTrigger(RecalcTrigger,Trigger6M)),NA())</f>
        <v>2.0513061230271745E-2</v>
      </c>
      <c r="Q1333" s="183">
        <f>IFERROR(_xll.qlIndexFixing(ONIndex1Y,I1333,TRUE,_xll.ohTrigger(RecalcTrigger,Trigger1Y)),NA())</f>
        <v>2.0863853025963053E-2</v>
      </c>
    </row>
    <row r="1334" spans="2:17" x14ac:dyDescent="0.2">
      <c r="B1334" s="39" t="s">
        <v>42</v>
      </c>
      <c r="D1334" s="42">
        <f>_xll.qlCalendarAdvance(Calendar,$D1333,B1334,"f",FALSE)</f>
        <v>48800</v>
      </c>
      <c r="E1334" s="177">
        <f>_xll.qlInterestRateIndexValueDate(IndexON,D1334)</f>
        <v>48800</v>
      </c>
      <c r="F1334" s="193">
        <f>IFERROR(_xll.qlIndexFixing(IndexON,D1334,TRUE,_xll.ohTrigger(RecalcTrigger,TriggerON)),NA())</f>
        <v>1.9931365118672772E-2</v>
      </c>
      <c r="H1334" s="42">
        <f>_xll.qlCalendarAdvance(Calendar,$H1333,B1334,"f",FALSE)</f>
        <v>48800</v>
      </c>
      <c r="I1334" s="177">
        <f>_xll.qlInterestRateIndexValueDate(Index1M,$H1334)</f>
        <v>48802</v>
      </c>
      <c r="J1334" s="182">
        <f>IFERROR(_xll.qlIndexFixing(Index1M,$H1334,TRUE,_xll.ohTrigger(RecalcTrigger,Trigger1M)),NA())</f>
        <v>2.0054623338908173E-2</v>
      </c>
      <c r="K1334" s="44">
        <f>IFERROR(_xll.qlIndexFixing(Index3M,H1334,TRUE,_xll.ohTrigger(RecalcTrigger,Trigger3M)),NA())</f>
        <v>2.0331064785123452E-2</v>
      </c>
      <c r="L1334" s="44">
        <f>IFERROR(_xll.qlIndexFixing(Index6M,$H1334,TRUE,_xll.ohTrigger(RecalcTrigger,Trigger6M)),NA())</f>
        <v>2.0427421899127742E-2</v>
      </c>
      <c r="M1334" s="183">
        <f>IFERROR(_xll.qlIndexFixing(Index1Y,$H1334,TRUE,_xll.ohTrigger(RecalcTrigger,Trigger1Y)),NA())</f>
        <v>2.0643924189319887E-2</v>
      </c>
      <c r="N1334" s="182">
        <f>IFERROR(_xll.qlIndexFixing(ONIndex1M,I1334,TRUE,_xll.ohTrigger(RecalcTrigger,Trigger1M)),NA())</f>
        <v>2.0057541282829661E-2</v>
      </c>
      <c r="O1334" s="44">
        <f>IFERROR(_xll.qlIndexFixing(ONIndex3M,I1334,TRUE,_xll.ohTrigger(RecalcTrigger,Trigger3M)),NA())</f>
        <v>2.0360097122011922E-2</v>
      </c>
      <c r="P1334" s="44">
        <f>IFERROR(_xll.qlIndexFixing(ONIndex6M,I1334,TRUE,_xll.ohTrigger(RecalcTrigger,Trigger6M)),NA())</f>
        <v>2.0499251948393749E-2</v>
      </c>
      <c r="Q1334" s="183">
        <f>IFERROR(_xll.qlIndexFixing(ONIndex1Y,I1334,TRUE,_xll.ohTrigger(RecalcTrigger,Trigger1Y)),NA())</f>
        <v>2.0848674191054073E-2</v>
      </c>
    </row>
    <row r="1335" spans="2:17" x14ac:dyDescent="0.2">
      <c r="B1335" s="39" t="s">
        <v>42</v>
      </c>
      <c r="D1335" s="42">
        <f>_xll.qlCalendarAdvance(Calendar,$D1334,B1335,"f",FALSE)</f>
        <v>48807</v>
      </c>
      <c r="E1335" s="177">
        <f>_xll.qlInterestRateIndexValueDate(IndexON,D1335)</f>
        <v>48807</v>
      </c>
      <c r="F1335" s="193">
        <f>IFERROR(_xll.qlIndexFixing(IndexON,D1335,TRUE,_xll.ohTrigger(RecalcTrigger,TriggerON)),NA())</f>
        <v>1.9917621015297371E-2</v>
      </c>
      <c r="H1335" s="42">
        <f>_xll.qlCalendarAdvance(Calendar,$H1334,B1335,"f",FALSE)</f>
        <v>48807</v>
      </c>
      <c r="I1335" s="177">
        <f>_xll.qlInterestRateIndexValueDate(Index1M,$H1335)</f>
        <v>48809</v>
      </c>
      <c r="J1335" s="182">
        <f>IFERROR(_xll.qlIndexFixing(Index1M,$H1335,TRUE,_xll.ohTrigger(RecalcTrigger,Trigger1M)),NA())</f>
        <v>2.0042262618336082E-2</v>
      </c>
      <c r="K1335" s="44">
        <f>IFERROR(_xll.qlIndexFixing(Index3M,H1335,TRUE,_xll.ohTrigger(RecalcTrigger,Trigger3M)),NA())</f>
        <v>2.0317243918150835E-2</v>
      </c>
      <c r="L1335" s="44">
        <f>IFERROR(_xll.qlIndexFixing(Index6M,$H1335,TRUE,_xll.ohTrigger(RecalcTrigger,Trigger6M)),NA())</f>
        <v>2.0413032484001208E-2</v>
      </c>
      <c r="M1335" s="183">
        <f>IFERROR(_xll.qlIndexFixing(Index1Y,$H1335,TRUE,_xll.ohTrigger(RecalcTrigger,Trigger1Y)),NA())</f>
        <v>2.0626559444979802E-2</v>
      </c>
      <c r="N1335" s="182">
        <f>IFERROR(_xll.qlIndexFixing(ONIndex1M,I1335,TRUE,_xll.ohTrigger(RecalcTrigger,Trigger1M)),NA())</f>
        <v>2.0045274970863503E-2</v>
      </c>
      <c r="O1335" s="44">
        <f>IFERROR(_xll.qlIndexFixing(ONIndex3M,I1335,TRUE,_xll.ohTrigger(RecalcTrigger,Trigger3M)),NA())</f>
        <v>2.0346537567492717E-2</v>
      </c>
      <c r="P1335" s="44">
        <f>IFERROR(_xll.qlIndexFixing(ONIndex6M,I1335,TRUE,_xll.ohTrigger(RecalcTrigger,Trigger6M)),NA())</f>
        <v>2.0485409206880689E-2</v>
      </c>
      <c r="Q1335" s="183">
        <f>IFERROR(_xll.qlIndexFixing(ONIndex1Y,I1335,TRUE,_xll.ohTrigger(RecalcTrigger,Trigger1Y)),NA())</f>
        <v>2.0833424875164042E-2</v>
      </c>
    </row>
    <row r="1336" spans="2:17" x14ac:dyDescent="0.2">
      <c r="B1336" s="39" t="s">
        <v>42</v>
      </c>
      <c r="D1336" s="42">
        <f>_xll.qlCalendarAdvance(Calendar,$D1335,B1336,"f",FALSE)</f>
        <v>48814</v>
      </c>
      <c r="E1336" s="177">
        <f>_xll.qlInterestRateIndexValueDate(IndexON,D1336)</f>
        <v>48814</v>
      </c>
      <c r="F1336" s="193">
        <f>IFERROR(_xll.qlIndexFixing(IndexON,D1336,TRUE,_xll.ohTrigger(RecalcTrigger,TriggerON)),NA())</f>
        <v>1.9903845619833049E-2</v>
      </c>
      <c r="H1336" s="42">
        <f>_xll.qlCalendarAdvance(Calendar,$H1335,B1336,"f",FALSE)</f>
        <v>48814</v>
      </c>
      <c r="I1336" s="177">
        <f>_xll.qlInterestRateIndexValueDate(Index1M,$H1336)</f>
        <v>48816</v>
      </c>
      <c r="J1336" s="182">
        <f>IFERROR(_xll.qlIndexFixing(Index1M,$H1336,TRUE,_xll.ohTrigger(RecalcTrigger,Trigger1M)),NA())</f>
        <v>2.0029857483289393E-2</v>
      </c>
      <c r="K1336" s="44">
        <f>IFERROR(_xll.qlIndexFixing(Index3M,H1336,TRUE,_xll.ohTrigger(RecalcTrigger,Trigger3M)),NA())</f>
        <v>2.030339130854969E-2</v>
      </c>
      <c r="L1336" s="44">
        <f>IFERROR(_xll.qlIndexFixing(Index6M,$H1336,TRUE,_xll.ohTrigger(RecalcTrigger,Trigger6M)),NA())</f>
        <v>2.0398612436445179E-2</v>
      </c>
      <c r="M1336" s="183">
        <f>IFERROR(_xll.qlIndexFixing(Index1Y,$H1336,TRUE,_xll.ohTrigger(RecalcTrigger,Trigger1Y)),NA())</f>
        <v>2.0609124952750277E-2</v>
      </c>
      <c r="N1336" s="182">
        <f>IFERROR(_xll.qlIndexFixing(ONIndex1M,I1336,TRUE,_xll.ohTrigger(RecalcTrigger,Trigger1M)),NA())</f>
        <v>2.0032963999740971E-2</v>
      </c>
      <c r="O1336" s="44">
        <f>IFERROR(_xll.qlIndexFixing(ONIndex3M,I1336,TRUE,_xll.ohTrigger(RecalcTrigger,Trigger3M)),NA())</f>
        <v>2.0332944979637446E-2</v>
      </c>
      <c r="P1336" s="44">
        <f>IFERROR(_xll.qlIndexFixing(ONIndex6M,I1336,TRUE,_xll.ohTrigger(RecalcTrigger,Trigger6M)),NA())</f>
        <v>2.0471533228434424E-2</v>
      </c>
      <c r="Q1336" s="183">
        <f>IFERROR(_xll.qlIndexFixing(ONIndex1Y,I1336,TRUE,_xll.ohTrigger(RecalcTrigger,Trigger1Y)),NA())</f>
        <v>2.0818105149116306E-2</v>
      </c>
    </row>
    <row r="1337" spans="2:17" x14ac:dyDescent="0.2">
      <c r="B1337" s="39" t="s">
        <v>42</v>
      </c>
      <c r="D1337" s="42">
        <f>_xll.qlCalendarAdvance(Calendar,$D1336,B1337,"f",FALSE)</f>
        <v>48821</v>
      </c>
      <c r="E1337" s="177">
        <f>_xll.qlInterestRateIndexValueDate(IndexON,D1337)</f>
        <v>48821</v>
      </c>
      <c r="F1337" s="193">
        <f>IFERROR(_xll.qlIndexFixing(IndexON,D1337,TRUE,_xll.ohTrigger(RecalcTrigger,TriggerON)),NA())</f>
        <v>1.9890039194869757E-2</v>
      </c>
      <c r="H1337" s="42">
        <f>_xll.qlCalendarAdvance(Calendar,$H1336,B1337,"f",FALSE)</f>
        <v>48821</v>
      </c>
      <c r="I1337" s="177">
        <f>_xll.qlInterestRateIndexValueDate(Index1M,$H1337)</f>
        <v>48823</v>
      </c>
      <c r="J1337" s="182">
        <f>IFERROR(_xll.qlIndexFixing(Index1M,$H1337,TRUE,_xll.ohTrigger(RecalcTrigger,Trigger1M)),NA())</f>
        <v>2.0017408121795199E-2</v>
      </c>
      <c r="K1337" s="44">
        <f>IFERROR(_xll.qlIndexFixing(Index3M,H1337,TRUE,_xll.ohTrigger(RecalcTrigger,Trigger3M)),NA())</f>
        <v>2.0289934017120159E-2</v>
      </c>
      <c r="L1337" s="44">
        <f>IFERROR(_xll.qlIndexFixing(Index6M,$H1337,TRUE,_xll.ohTrigger(RecalcTrigger,Trigger6M)),NA())</f>
        <v>2.0386497085783679E-2</v>
      </c>
      <c r="M1337" s="183">
        <f>IFERROR(_xll.qlIndexFixing(Index1Y,$H1337,TRUE,_xll.ohTrigger(RecalcTrigger,Trigger1Y)),NA())</f>
        <v>2.0591620788257398E-2</v>
      </c>
      <c r="N1337" s="182">
        <f>IFERROR(_xll.qlIndexFixing(ONIndex1M,I1337,TRUE,_xll.ohTrigger(RecalcTrigger,Trigger1M)),NA())</f>
        <v>2.0020608556912123E-2</v>
      </c>
      <c r="O1337" s="44">
        <f>IFERROR(_xll.qlIndexFixing(ONIndex3M,I1337,TRUE,_xll.ohTrigger(RecalcTrigger,Trigger3M)),NA())</f>
        <v>2.0319319595376584E-2</v>
      </c>
      <c r="P1337" s="44">
        <f>IFERROR(_xll.qlIndexFixing(ONIndex6M,I1337,TRUE,_xll.ohTrigger(RecalcTrigger,Trigger6M)),NA())</f>
        <v>2.0457624236156491E-2</v>
      </c>
      <c r="Q1337" s="183">
        <f>IFERROR(_xll.qlIndexFixing(ONIndex1Y,I1337,TRUE,_xll.ohTrigger(RecalcTrigger,Trigger1Y)),NA())</f>
        <v>2.0802715083254597E-2</v>
      </c>
    </row>
    <row r="1338" spans="2:17" x14ac:dyDescent="0.2">
      <c r="B1338" s="39" t="s">
        <v>42</v>
      </c>
      <c r="D1338" s="42">
        <f>_xll.qlCalendarAdvance(Calendar,$D1337,B1338,"f",FALSE)</f>
        <v>48828</v>
      </c>
      <c r="E1338" s="177">
        <f>_xll.qlInterestRateIndexValueDate(IndexON,D1338)</f>
        <v>48828</v>
      </c>
      <c r="F1338" s="193">
        <f>IFERROR(_xll.qlIndexFixing(IndexON,D1338,TRUE,_xll.ohTrigger(RecalcTrigger,TriggerON)),NA())</f>
        <v>1.9876202003237253E-2</v>
      </c>
      <c r="H1338" s="42">
        <f>_xll.qlCalendarAdvance(Calendar,$H1337,B1338,"f",FALSE)</f>
        <v>48828</v>
      </c>
      <c r="I1338" s="177">
        <f>_xll.qlInterestRateIndexValueDate(Index1M,$H1338)</f>
        <v>48830</v>
      </c>
      <c r="J1338" s="182">
        <f>IFERROR(_xll.qlIndexFixing(Index1M,$H1338,TRUE,_xll.ohTrigger(RecalcTrigger,Trigger1M)),NA())</f>
        <v>2.0004914721870604E-2</v>
      </c>
      <c r="K1338" s="44">
        <f>IFERROR(_xll.qlIndexFixing(Index3M,H1338,TRUE,_xll.ohTrigger(RecalcTrigger,Trigger3M)),NA())</f>
        <v>2.0276021607975436E-2</v>
      </c>
      <c r="L1338" s="44">
        <f>IFERROR(_xll.qlIndexFixing(Index6M,$H1338,TRUE,_xll.ohTrigger(RecalcTrigger,Trigger6M)),NA())</f>
        <v>2.0372030926473234E-2</v>
      </c>
      <c r="M1338" s="183">
        <f>IFERROR(_xll.qlIndexFixing(Index1Y,$H1338,TRUE,_xll.ohTrigger(RecalcTrigger,Trigger1Y)),NA())</f>
        <v>2.05740470271371E-2</v>
      </c>
      <c r="N1338" s="182">
        <f>IFERROR(_xll.qlIndexFixing(ONIndex1M,I1338,TRUE,_xll.ohTrigger(RecalcTrigger,Trigger1M)),NA())</f>
        <v>2.0008208829906948E-2</v>
      </c>
      <c r="O1338" s="44">
        <f>IFERROR(_xll.qlIndexFixing(ONIndex3M,I1338,TRUE,_xll.ohTrigger(RecalcTrigger,Trigger3M)),NA())</f>
        <v>2.0305661651880413E-2</v>
      </c>
      <c r="P1338" s="44">
        <f>IFERROR(_xll.qlIndexFixing(ONIndex6M,I1338,TRUE,_xll.ohTrigger(RecalcTrigger,Trigger6M)),NA())</f>
        <v>2.044368245266881E-2</v>
      </c>
      <c r="Q1338" s="183">
        <f>IFERROR(_xll.qlIndexFixing(ONIndex1Y,I1338,TRUE,_xll.ohTrigger(RecalcTrigger,Trigger1Y)),NA())</f>
        <v>2.0787254748082518E-2</v>
      </c>
    </row>
    <row r="1339" spans="2:17" x14ac:dyDescent="0.2">
      <c r="B1339" s="39" t="s">
        <v>42</v>
      </c>
      <c r="D1339" s="42">
        <f>_xll.qlCalendarAdvance(Calendar,$D1338,B1339,"f",FALSE)</f>
        <v>48835</v>
      </c>
      <c r="E1339" s="177">
        <f>_xll.qlInterestRateIndexValueDate(IndexON,D1339)</f>
        <v>48835</v>
      </c>
      <c r="F1339" s="193">
        <f>IFERROR(_xll.qlIndexFixing(IndexON,D1339,TRUE,_xll.ohTrigger(RecalcTrigger,TriggerON)),NA())</f>
        <v>1.9862334307445551E-2</v>
      </c>
      <c r="H1339" s="42">
        <f>_xll.qlCalendarAdvance(Calendar,$H1338,B1339,"f",FALSE)</f>
        <v>48835</v>
      </c>
      <c r="I1339" s="177">
        <f>_xll.qlInterestRateIndexValueDate(Index1M,$H1339)</f>
        <v>48837</v>
      </c>
      <c r="J1339" s="182">
        <f>IFERROR(_xll.qlIndexFixing(Index1M,$H1339,TRUE,_xll.ohTrigger(RecalcTrigger,Trigger1M)),NA())</f>
        <v>1.9992377471542699E-2</v>
      </c>
      <c r="K1339" s="44">
        <f>IFERROR(_xll.qlIndexFixing(Index3M,H1339,TRUE,_xll.ohTrigger(RecalcTrigger,Trigger3M)),NA())</f>
        <v>2.0262078155954311E-2</v>
      </c>
      <c r="L1339" s="44">
        <f>IFERROR(_xll.qlIndexFixing(Index6M,$H1339,TRUE,_xll.ohTrigger(RecalcTrigger,Trigger6M)),NA())</f>
        <v>2.035753473732782E-2</v>
      </c>
      <c r="M1339" s="183">
        <f>IFERROR(_xll.qlIndexFixing(Index1Y,$H1339,TRUE,_xll.ohTrigger(RecalcTrigger,Trigger1Y)),NA())</f>
        <v>2.055640374503364E-2</v>
      </c>
      <c r="N1339" s="182">
        <f>IFERROR(_xll.qlIndexFixing(ONIndex1M,I1339,TRUE,_xll.ohTrigger(RecalcTrigger,Trigger1M)),NA())</f>
        <v>1.9995765006415311E-2</v>
      </c>
      <c r="O1339" s="44">
        <f>IFERROR(_xll.qlIndexFixing(ONIndex3M,I1339,TRUE,_xll.ohTrigger(RecalcTrigger,Trigger3M)),NA())</f>
        <v>2.029197138607941E-2</v>
      </c>
      <c r="P1339" s="44">
        <f>IFERROR(_xll.qlIndexFixing(ONIndex6M,I1339,TRUE,_xll.ohTrigger(RecalcTrigger,Trigger6M)),NA())</f>
        <v>2.0429708100992983E-2</v>
      </c>
      <c r="Q1339" s="183">
        <f>IFERROR(_xll.qlIndexFixing(ONIndex1Y,I1339,TRUE,_xll.ohTrigger(RecalcTrigger,Trigger1Y)),NA())</f>
        <v>2.0771724214343479E-2</v>
      </c>
    </row>
    <row r="1340" spans="2:17" x14ac:dyDescent="0.2">
      <c r="B1340" s="39" t="s">
        <v>42</v>
      </c>
      <c r="D1340" s="42">
        <f>_xll.qlCalendarAdvance(Calendar,$D1339,B1340,"f",FALSE)</f>
        <v>48842</v>
      </c>
      <c r="E1340" s="177">
        <f>_xll.qlInterestRateIndexValueDate(IndexON,D1340)</f>
        <v>48842</v>
      </c>
      <c r="F1340" s="193">
        <f>IFERROR(_xll.qlIndexFixing(IndexON,D1340,TRUE,_xll.ohTrigger(RecalcTrigger,TriggerON)),NA())</f>
        <v>1.9848436370244471E-2</v>
      </c>
      <c r="H1340" s="42">
        <f>_xll.qlCalendarAdvance(Calendar,$H1339,B1340,"f",FALSE)</f>
        <v>48842</v>
      </c>
      <c r="I1340" s="177">
        <f>_xll.qlInterestRateIndexValueDate(Index1M,$H1340)</f>
        <v>48844</v>
      </c>
      <c r="J1340" s="182">
        <f>IFERROR(_xll.qlIndexFixing(Index1M,$H1340,TRUE,_xll.ohTrigger(RecalcTrigger,Trigger1M)),NA())</f>
        <v>1.9979796558836083E-2</v>
      </c>
      <c r="K1340" s="44">
        <f>IFERROR(_xll.qlIndexFixing(Index3M,H1340,TRUE,_xll.ohTrigger(RecalcTrigger,Trigger3M)),NA())</f>
        <v>2.0248103899559628E-2</v>
      </c>
      <c r="L1340" s="44">
        <f>IFERROR(_xll.qlIndexFixing(Index6M,$H1340,TRUE,_xll.ohTrigger(RecalcTrigger,Trigger6M)),NA())</f>
        <v>2.0343008744156194E-2</v>
      </c>
      <c r="M1340" s="183">
        <f>IFERROR(_xll.qlIndexFixing(Index1Y,$H1340,TRUE,_xll.ohTrigger(RecalcTrigger,Trigger1Y)),NA())</f>
        <v>2.0538691017601567E-2</v>
      </c>
      <c r="N1340" s="182">
        <f>IFERROR(_xll.qlIndexFixing(ONIndex1M,I1340,TRUE,_xll.ohTrigger(RecalcTrigger,Trigger1M)),NA())</f>
        <v>1.9983277273807332E-2</v>
      </c>
      <c r="O1340" s="44">
        <f>IFERROR(_xll.qlIndexFixing(ONIndex3M,I1340,TRUE,_xll.ohTrigger(RecalcTrigger,Trigger3M)),NA())</f>
        <v>2.0278249034744178E-2</v>
      </c>
      <c r="P1340" s="44">
        <f>IFERROR(_xll.qlIndexFixing(ONIndex6M,I1340,TRUE,_xll.ohTrigger(RecalcTrigger,Trigger6M)),NA())</f>
        <v>2.0415701404070674E-2</v>
      </c>
      <c r="Q1340" s="183">
        <f>IFERROR(_xll.qlIndexFixing(ONIndex1Y,I1340,TRUE,_xll.ohTrigger(RecalcTrigger,Trigger1Y)),NA())</f>
        <v>2.0756123552381212E-2</v>
      </c>
    </row>
    <row r="1341" spans="2:17" x14ac:dyDescent="0.2">
      <c r="B1341" s="39" t="s">
        <v>42</v>
      </c>
      <c r="D1341" s="42">
        <f>_xll.qlCalendarAdvance(Calendar,$D1340,B1341,"f",FALSE)</f>
        <v>48849</v>
      </c>
      <c r="E1341" s="177">
        <f>_xll.qlInterestRateIndexValueDate(IndexON,D1341)</f>
        <v>48849</v>
      </c>
      <c r="F1341" s="193">
        <f>IFERROR(_xll.qlIndexFixing(IndexON,D1341,TRUE,_xll.ohTrigger(RecalcTrigger,TriggerON)),NA())</f>
        <v>1.9834508454383837E-2</v>
      </c>
      <c r="H1341" s="42">
        <f>_xll.qlCalendarAdvance(Calendar,$H1340,B1341,"f",FALSE)</f>
        <v>48849</v>
      </c>
      <c r="I1341" s="177">
        <f>_xll.qlInterestRateIndexValueDate(Index1M,$H1341)</f>
        <v>48851</v>
      </c>
      <c r="J1341" s="182">
        <f>IFERROR(_xll.qlIndexFixing(Index1M,$H1341,TRUE,_xll.ohTrigger(RecalcTrigger,Trigger1M)),NA())</f>
        <v>1.9967172171762859E-2</v>
      </c>
      <c r="K1341" s="44">
        <f>IFERROR(_xll.qlIndexFixing(Index3M,H1341,TRUE,_xll.ohTrigger(RecalcTrigger,Trigger3M)),NA())</f>
        <v>2.0234099077293354E-2</v>
      </c>
      <c r="L1341" s="44">
        <f>IFERROR(_xll.qlIndexFixing(Index6M,$H1341,TRUE,_xll.ohTrigger(RecalcTrigger,Trigger6M)),NA())</f>
        <v>2.032845317276006E-2</v>
      </c>
      <c r="M1341" s="183">
        <f>IFERROR(_xll.qlIndexFixing(Index1Y,$H1341,TRUE,_xll.ohTrigger(RecalcTrigger,Trigger1Y)),NA())</f>
        <v>2.0520908920504195E-2</v>
      </c>
      <c r="N1341" s="182">
        <f>IFERROR(_xll.qlIndexFixing(ONIndex1M,I1341,TRUE,_xll.ohTrigger(RecalcTrigger,Trigger1M)),NA())</f>
        <v>1.9970745819852809E-2</v>
      </c>
      <c r="O1341" s="44">
        <f>IFERROR(_xll.qlIndexFixing(ONIndex3M,I1341,TRUE,_xll.ohTrigger(RecalcTrigger,Trigger3M)),NA())</f>
        <v>2.0264494835044999E-2</v>
      </c>
      <c r="P1341" s="44">
        <f>IFERROR(_xll.qlIndexFixing(ONIndex6M,I1341,TRUE,_xll.ohTrigger(RecalcTrigger,Trigger6M)),NA())</f>
        <v>2.0401662584763613E-2</v>
      </c>
      <c r="Q1341" s="183">
        <f>IFERROR(_xll.qlIndexFixing(ONIndex1Y,I1341,TRUE,_xll.ohTrigger(RecalcTrigger,Trigger1Y)),NA())</f>
        <v>2.0740452832859191E-2</v>
      </c>
    </row>
    <row r="1342" spans="2:17" x14ac:dyDescent="0.2">
      <c r="B1342" s="39" t="s">
        <v>42</v>
      </c>
      <c r="D1342" s="42">
        <f>_xll.qlCalendarAdvance(Calendar,$D1341,B1342,"f",FALSE)</f>
        <v>48856</v>
      </c>
      <c r="E1342" s="177">
        <f>_xll.qlInterestRateIndexValueDate(IndexON,D1342)</f>
        <v>48856</v>
      </c>
      <c r="F1342" s="193">
        <f>IFERROR(_xll.qlIndexFixing(IndexON,D1342,TRUE,_xll.ohTrigger(RecalcTrigger,TriggerON)),NA())</f>
        <v>1.9820550822533534E-2</v>
      </c>
      <c r="H1342" s="42">
        <f>_xll.qlCalendarAdvance(Calendar,$H1341,B1342,"f",FALSE)</f>
        <v>48856</v>
      </c>
      <c r="I1342" s="177">
        <f>_xll.qlInterestRateIndexValueDate(Index1M,$H1342)</f>
        <v>48858</v>
      </c>
      <c r="J1342" s="182">
        <f>IFERROR(_xll.qlIndexFixing(Index1M,$H1342,TRUE,_xll.ohTrigger(RecalcTrigger,Trigger1M)),NA())</f>
        <v>1.9954504498357617E-2</v>
      </c>
      <c r="K1342" s="44">
        <f>IFERROR(_xll.qlIndexFixing(Index3M,H1342,TRUE,_xll.ohTrigger(RecalcTrigger,Trigger3M)),NA())</f>
        <v>2.0219622413202396E-2</v>
      </c>
      <c r="L1342" s="44">
        <f>IFERROR(_xll.qlIndexFixing(Index6M,$H1342,TRUE,_xll.ohTrigger(RecalcTrigger,Trigger6M)),NA())</f>
        <v>2.0313387472913006E-2</v>
      </c>
      <c r="M1342" s="183">
        <f>IFERROR(_xll.qlIndexFixing(Index1Y,$H1342,TRUE,_xll.ohTrigger(RecalcTrigger,Trigger1Y)),NA())</f>
        <v>2.0503057529414472E-2</v>
      </c>
      <c r="N1342" s="182">
        <f>IFERROR(_xll.qlIndexFixing(ONIndex1M,I1342,TRUE,_xll.ohTrigger(RecalcTrigger,Trigger1M)),NA())</f>
        <v>1.9958170831921862E-2</v>
      </c>
      <c r="O1342" s="44">
        <f>IFERROR(_xll.qlIndexFixing(ONIndex3M,I1342,TRUE,_xll.ohTrigger(RecalcTrigger,Trigger3M)),NA())</f>
        <v>2.0250709023992286E-2</v>
      </c>
      <c r="P1342" s="44">
        <f>IFERROR(_xll.qlIndexFixing(ONIndex6M,I1342,TRUE,_xll.ohTrigger(RecalcTrigger,Trigger6M)),NA())</f>
        <v>2.0387591865853594E-2</v>
      </c>
      <c r="Q1342" s="183">
        <f>IFERROR(_xll.qlIndexFixing(ONIndex1Y,I1342,TRUE,_xll.ohTrigger(RecalcTrigger,Trigger1Y)),NA())</f>
        <v>2.0724712126201084E-2</v>
      </c>
    </row>
    <row r="1343" spans="2:17" x14ac:dyDescent="0.2">
      <c r="B1343" s="39" t="s">
        <v>42</v>
      </c>
      <c r="D1343" s="42">
        <f>_xll.qlCalendarAdvance(Calendar,$D1342,B1343,"f",FALSE)</f>
        <v>48863</v>
      </c>
      <c r="E1343" s="177">
        <f>_xll.qlInterestRateIndexValueDate(IndexON,D1343)</f>
        <v>48863</v>
      </c>
      <c r="F1343" s="193">
        <f>IFERROR(_xll.qlIndexFixing(IndexON,D1343,TRUE,_xll.ohTrigger(RecalcTrigger,TriggerON)),NA())</f>
        <v>1.9806563737203575E-2</v>
      </c>
      <c r="H1343" s="42">
        <f>_xll.qlCalendarAdvance(Calendar,$H1342,B1343,"f",FALSE)</f>
        <v>48863</v>
      </c>
      <c r="I1343" s="177">
        <f>_xll.qlInterestRateIndexValueDate(Index1M,$H1343)</f>
        <v>48865</v>
      </c>
      <c r="J1343" s="182">
        <f>IFERROR(_xll.qlIndexFixing(Index1M,$H1343,TRUE,_xll.ohTrigger(RecalcTrigger,Trigger1M)),NA())</f>
        <v>1.9941793726637458E-2</v>
      </c>
      <c r="K1343" s="44">
        <f>IFERROR(_xll.qlIndexFixing(Index3M,H1343,TRUE,_xll.ohTrigger(RecalcTrigger,Trigger3M)),NA())</f>
        <v>2.0205554283872232E-2</v>
      </c>
      <c r="L1343" s="44">
        <f>IFERROR(_xll.qlIndexFixing(Index6M,$H1343,TRUE,_xll.ohTrigger(RecalcTrigger,Trigger6M)),NA())</f>
        <v>2.02987705999364E-2</v>
      </c>
      <c r="M1343" s="183">
        <f>IFERROR(_xll.qlIndexFixing(Index1Y,$H1343,TRUE,_xll.ohTrigger(RecalcTrigger,Trigger1Y)),NA())</f>
        <v>2.0485136920014541E-2</v>
      </c>
      <c r="N1343" s="182">
        <f>IFERROR(_xll.qlIndexFixing(ONIndex1M,I1343,TRUE,_xll.ohTrigger(RecalcTrigger,Trigger1M)),NA())</f>
        <v>1.9945552497704355E-2</v>
      </c>
      <c r="O1343" s="44">
        <f>IFERROR(_xll.qlIndexFixing(ONIndex3M,I1343,TRUE,_xll.ohTrigger(RecalcTrigger,Trigger3M)),NA())</f>
        <v>2.0236891838436577E-2</v>
      </c>
      <c r="P1343" s="44">
        <f>IFERROR(_xll.qlIndexFixing(ONIndex6M,I1343,TRUE,_xll.ohTrigger(RecalcTrigger,Trigger6M)),NA())</f>
        <v>2.0373489470362216E-2</v>
      </c>
      <c r="Q1343" s="183">
        <f>IFERROR(_xll.qlIndexFixing(ONIndex1Y,I1343,TRUE,_xll.ohTrigger(RecalcTrigger,Trigger1Y)),NA())</f>
        <v>2.0708901502910493E-2</v>
      </c>
    </row>
    <row r="1344" spans="2:17" x14ac:dyDescent="0.2">
      <c r="B1344" s="39" t="s">
        <v>42</v>
      </c>
      <c r="D1344" s="42">
        <f>_xll.qlCalendarAdvance(Calendar,$D1343,B1344,"f",FALSE)</f>
        <v>48870</v>
      </c>
      <c r="E1344" s="177">
        <f>_xll.qlInterestRateIndexValueDate(IndexON,D1344)</f>
        <v>48870</v>
      </c>
      <c r="F1344" s="193">
        <f>IFERROR(_xll.qlIndexFixing(IndexON,D1344,TRUE,_xll.ohTrigger(RecalcTrigger,TriggerON)),NA())</f>
        <v>1.979254746122372E-2</v>
      </c>
      <c r="H1344" s="42">
        <f>_xll.qlCalendarAdvance(Calendar,$H1343,B1344,"f",FALSE)</f>
        <v>48870</v>
      </c>
      <c r="I1344" s="177">
        <f>_xll.qlInterestRateIndexValueDate(Index1M,$H1344)</f>
        <v>48872</v>
      </c>
      <c r="J1344" s="182">
        <f>IFERROR(_xll.qlIndexFixing(Index1M,$H1344,TRUE,_xll.ohTrigger(RecalcTrigger,Trigger1M)),NA())</f>
        <v>1.9929040044616986E-2</v>
      </c>
      <c r="K1344" s="44">
        <f>IFERROR(_xll.qlIndexFixing(Index3M,H1344,TRUE,_xll.ohTrigger(RecalcTrigger,Trigger3M)),NA())</f>
        <v>2.0191456320074127E-2</v>
      </c>
      <c r="L1344" s="44">
        <f>IFERROR(_xll.qlIndexFixing(Index6M,$H1344,TRUE,_xll.ohTrigger(RecalcTrigger,Trigger6M)),NA())</f>
        <v>2.0284124841207979E-2</v>
      </c>
      <c r="M1344" s="183">
        <f>IFERROR(_xll.qlIndexFixing(Index1Y,$H1344,TRUE,_xll.ohTrigger(RecalcTrigger,Trigger1Y)),NA())</f>
        <v>2.0467147167995088E-2</v>
      </c>
      <c r="N1344" s="182">
        <f>IFERROR(_xll.qlIndexFixing(ONIndex1M,I1344,TRUE,_xll.ohTrigger(RecalcTrigger,Trigger1M)),NA())</f>
        <v>1.993289100473028E-2</v>
      </c>
      <c r="O1344" s="44">
        <f>IFERROR(_xll.qlIndexFixing(ONIndex3M,I1344,TRUE,_xll.ohTrigger(RecalcTrigger,Trigger3M)),NA())</f>
        <v>2.022304351546822E-2</v>
      </c>
      <c r="P1344" s="44">
        <f>IFERROR(_xll.qlIndexFixing(ONIndex6M,I1344,TRUE,_xll.ohTrigger(RecalcTrigger,Trigger6M)),NA())</f>
        <v>2.0359355621151209E-2</v>
      </c>
      <c r="Q1344" s="183">
        <f>IFERROR(_xll.qlIndexFixing(ONIndex1Y,I1344,TRUE,_xll.ohTrigger(RecalcTrigger,Trigger1Y)),NA())</f>
        <v>2.069302103373083E-2</v>
      </c>
    </row>
    <row r="1345" spans="2:17" x14ac:dyDescent="0.2">
      <c r="B1345" s="39" t="s">
        <v>42</v>
      </c>
      <c r="D1345" s="42">
        <f>_xll.qlCalendarAdvance(Calendar,$D1344,B1345,"f",FALSE)</f>
        <v>48877</v>
      </c>
      <c r="E1345" s="177">
        <f>_xll.qlInterestRateIndexValueDate(IndexON,D1345)</f>
        <v>48877</v>
      </c>
      <c r="F1345" s="193">
        <f>IFERROR(_xll.qlIndexFixing(IndexON,D1345,TRUE,_xll.ohTrigger(RecalcTrigger,TriggerON)),NA())</f>
        <v>1.9778502257423725E-2</v>
      </c>
      <c r="H1345" s="42">
        <f>_xll.qlCalendarAdvance(Calendar,$H1344,B1345,"f",FALSE)</f>
        <v>48877</v>
      </c>
      <c r="I1345" s="177">
        <f>_xll.qlInterestRateIndexValueDate(Index1M,$H1345)</f>
        <v>48879</v>
      </c>
      <c r="J1345" s="182">
        <f>IFERROR(_xll.qlIndexFixing(Index1M,$H1345,TRUE,_xll.ohTrigger(RecalcTrigger,Trigger1M)),NA())</f>
        <v>1.9916243640328291E-2</v>
      </c>
      <c r="K1345" s="44">
        <f>IFERROR(_xll.qlIndexFixing(Index3M,H1345,TRUE,_xll.ohTrigger(RecalcTrigger,Trigger3M)),NA())</f>
        <v>2.0177328760312949E-2</v>
      </c>
      <c r="L1345" s="44">
        <f>IFERROR(_xll.qlIndexFixing(Index6M,$H1345,TRUE,_xll.ohTrigger(RecalcTrigger,Trigger6M)),NA())</f>
        <v>2.0269450422523396E-2</v>
      </c>
      <c r="M1345" s="183">
        <f>IFERROR(_xll.qlIndexFixing(Index1Y,$H1345,TRUE,_xll.ohTrigger(RecalcTrigger,Trigger1Y)),NA())</f>
        <v>2.0449088349056659E-2</v>
      </c>
      <c r="N1345" s="182">
        <f>IFERROR(_xll.qlIndexFixing(ONIndex1M,I1345,TRUE,_xll.ohTrigger(RecalcTrigger,Trigger1M)),NA())</f>
        <v>1.9920186540449691E-2</v>
      </c>
      <c r="O1345" s="44">
        <f>IFERROR(_xll.qlIndexFixing(ONIndex3M,I1345,TRUE,_xll.ohTrigger(RecalcTrigger,Trigger3M)),NA())</f>
        <v>2.0209164291937753E-2</v>
      </c>
      <c r="P1345" s="44">
        <f>IFERROR(_xll.qlIndexFixing(ONIndex6M,I1345,TRUE,_xll.ohTrigger(RecalcTrigger,Trigger6M)),NA())</f>
        <v>2.0345190541162239E-2</v>
      </c>
      <c r="Q1345" s="183">
        <f>IFERROR(_xll.qlIndexFixing(ONIndex1Y,I1345,TRUE,_xll.ohTrigger(RecalcTrigger,Trigger1Y)),NA())</f>
        <v>2.0677070789005825E-2</v>
      </c>
    </row>
    <row r="1346" spans="2:17" x14ac:dyDescent="0.2">
      <c r="B1346" s="39" t="s">
        <v>42</v>
      </c>
      <c r="D1346" s="42">
        <f>_xll.qlCalendarAdvance(Calendar,$D1345,B1346,"f",FALSE)</f>
        <v>48884</v>
      </c>
      <c r="E1346" s="177">
        <f>_xll.qlInterestRateIndexValueDate(IndexON,D1346)</f>
        <v>48884</v>
      </c>
      <c r="F1346" s="193">
        <f>IFERROR(_xll.qlIndexFixing(IndexON,D1346,TRUE,_xll.ohTrigger(RecalcTrigger,TriggerON)),NA())</f>
        <v>1.9764428388233668E-2</v>
      </c>
      <c r="H1346" s="42">
        <f>_xll.qlCalendarAdvance(Calendar,$H1345,B1346,"f",FALSE)</f>
        <v>48884</v>
      </c>
      <c r="I1346" s="177">
        <f>_xll.qlInterestRateIndexValueDate(Index1M,$H1346)</f>
        <v>48886</v>
      </c>
      <c r="J1346" s="182">
        <f>IFERROR(_xll.qlIndexFixing(Index1M,$H1346,TRUE,_xll.ohTrigger(RecalcTrigger,Trigger1M)),NA())</f>
        <v>1.9903404701785976E-2</v>
      </c>
      <c r="K1346" s="44">
        <f>IFERROR(_xll.qlIndexFixing(Index3M,H1346,TRUE,_xll.ohTrigger(RecalcTrigger,Trigger3M)),NA())</f>
        <v>2.0163171843097048E-2</v>
      </c>
      <c r="L1346" s="44">
        <f>IFERROR(_xll.qlIndexFixing(Index6M,$H1346,TRUE,_xll.ohTrigger(RecalcTrigger,Trigger6M)),NA())</f>
        <v>2.0255239545149635E-2</v>
      </c>
      <c r="M1346" s="183">
        <f>IFERROR(_xll.qlIndexFixing(Index1Y,$H1346,TRUE,_xll.ohTrigger(RecalcTrigger,Trigger1Y)),NA())</f>
        <v>2.0430960538908333E-2</v>
      </c>
      <c r="N1346" s="182">
        <f>IFERROR(_xll.qlIndexFixing(ONIndex1M,I1346,TRUE,_xll.ohTrigger(RecalcTrigger,Trigger1M)),NA())</f>
        <v>1.990743929263239E-2</v>
      </c>
      <c r="O1346" s="44">
        <f>IFERROR(_xll.qlIndexFixing(ONIndex3M,I1346,TRUE,_xll.ohTrigger(RecalcTrigger,Trigger3M)),NA())</f>
        <v>2.0195254405095397E-2</v>
      </c>
      <c r="P1346" s="44">
        <f>IFERROR(_xll.qlIndexFixing(ONIndex6M,I1346,TRUE,_xll.ohTrigger(RecalcTrigger,Trigger6M)),NA())</f>
        <v>2.0330994453257034E-2</v>
      </c>
      <c r="Q1346" s="183">
        <f>IFERROR(_xll.qlIndexFixing(ONIndex1Y,I1346,TRUE,_xll.ohTrigger(RecalcTrigger,Trigger1Y)),NA())</f>
        <v>2.0661050839398953E-2</v>
      </c>
    </row>
    <row r="1347" spans="2:17" x14ac:dyDescent="0.2">
      <c r="B1347" s="39" t="s">
        <v>42</v>
      </c>
      <c r="D1347" s="42">
        <f>_xll.qlCalendarAdvance(Calendar,$D1346,B1347,"f",FALSE)</f>
        <v>48891</v>
      </c>
      <c r="E1347" s="177">
        <f>_xll.qlInterestRateIndexValueDate(IndexON,D1347)</f>
        <v>48891</v>
      </c>
      <c r="F1347" s="193">
        <f>IFERROR(_xll.qlIndexFixing(IndexON,D1347,TRUE,_xll.ohTrigger(RecalcTrigger,TriggerON)),NA())</f>
        <v>1.9750326116483308E-2</v>
      </c>
      <c r="H1347" s="42">
        <f>_xll.qlCalendarAdvance(Calendar,$H1346,B1347,"f",FALSE)</f>
        <v>48891</v>
      </c>
      <c r="I1347" s="177">
        <f>_xll.qlInterestRateIndexValueDate(Index1M,$H1347)</f>
        <v>48893</v>
      </c>
      <c r="J1347" s="182">
        <f>IFERROR(_xll.qlIndexFixing(Index1M,$H1347,TRUE,_xll.ohTrigger(RecalcTrigger,Trigger1M)),NA())</f>
        <v>1.9890523417007144E-2</v>
      </c>
      <c r="K1347" s="44">
        <f>IFERROR(_xll.qlIndexFixing(Index3M,H1347,TRUE,_xll.ohTrigger(RecalcTrigger,Trigger3M)),NA())</f>
        <v>2.0148985806924331E-2</v>
      </c>
      <c r="L1347" s="44">
        <f>IFERROR(_xll.qlIndexFixing(Index6M,$H1347,TRUE,_xll.ohTrigger(RecalcTrigger,Trigger6M)),NA())</f>
        <v>2.0240511245972689E-2</v>
      </c>
      <c r="M1347" s="183">
        <f>IFERROR(_xll.qlIndexFixing(Index1Y,$H1347,TRUE,_xll.ohTrigger(RecalcTrigger,Trigger1Y)),NA())</f>
        <v>2.0412763813268831E-2</v>
      </c>
      <c r="N1347" s="182">
        <f>IFERROR(_xll.qlIndexFixing(ONIndex1M,I1347,TRUE,_xll.ohTrigger(RecalcTrigger,Trigger1M)),NA())</f>
        <v>1.9894649448568558E-2</v>
      </c>
      <c r="O1347" s="44">
        <f>IFERROR(_xll.qlIndexFixing(ONIndex3M,I1347,TRUE,_xll.ohTrigger(RecalcTrigger,Trigger3M)),NA())</f>
        <v>2.0181314091631819E-2</v>
      </c>
      <c r="P1347" s="44">
        <f>IFERROR(_xll.qlIndexFixing(ONIndex6M,I1347,TRUE,_xll.ohTrigger(RecalcTrigger,Trigger6M)),NA())</f>
        <v>2.0316767580297324E-2</v>
      </c>
      <c r="Q1347" s="183">
        <f>IFERROR(_xll.qlIndexFixing(ONIndex1Y,I1347,TRUE,_xll.ohTrigger(RecalcTrigger,Trigger1Y)),NA())</f>
        <v>2.0644961255253946E-2</v>
      </c>
    </row>
    <row r="1348" spans="2:17" x14ac:dyDescent="0.2">
      <c r="B1348" s="39" t="s">
        <v>42</v>
      </c>
      <c r="D1348" s="42">
        <f>_xll.qlCalendarAdvance(Calendar,$D1347,B1348,"f",FALSE)</f>
        <v>48898</v>
      </c>
      <c r="E1348" s="177">
        <f>_xll.qlInterestRateIndexValueDate(IndexON,D1348)</f>
        <v>48898</v>
      </c>
      <c r="F1348" s="193">
        <f>IFERROR(_xll.qlIndexFixing(IndexON,D1348,TRUE,_xll.ohTrigger(RecalcTrigger,TriggerON)),NA())</f>
        <v>1.9736195704682657E-2</v>
      </c>
      <c r="H1348" s="42">
        <f>_xll.qlCalendarAdvance(Calendar,$H1347,B1348,"f",FALSE)</f>
        <v>48898</v>
      </c>
      <c r="I1348" s="177">
        <f>_xll.qlInterestRateIndexValueDate(Index1M,$H1348)</f>
        <v>48900</v>
      </c>
      <c r="J1348" s="182">
        <f>IFERROR(_xll.qlIndexFixing(Index1M,$H1348,TRUE,_xll.ohTrigger(RecalcTrigger,Trigger1M)),NA())</f>
        <v>1.9877599974016391E-2</v>
      </c>
      <c r="K1348" s="44">
        <f>IFERROR(_xll.qlIndexFixing(Index3M,H1348,TRUE,_xll.ohTrigger(RecalcTrigger,Trigger3M)),NA())</f>
        <v>2.0134770890298803E-2</v>
      </c>
      <c r="L1348" s="44">
        <f>IFERROR(_xll.qlIndexFixing(Index6M,$H1348,TRUE,_xll.ohTrigger(RecalcTrigger,Trigger6M)),NA())</f>
        <v>2.0225754949044005E-2</v>
      </c>
      <c r="M1348" s="183">
        <f>IFERROR(_xll.qlIndexFixing(Index1Y,$H1348,TRUE,_xll.ohTrigger(RecalcTrigger,Trigger1Y)),NA())</f>
        <v>2.0394498247865413E-2</v>
      </c>
      <c r="N1348" s="182">
        <f>IFERROR(_xll.qlIndexFixing(ONIndex1M,I1348,TRUE,_xll.ohTrigger(RecalcTrigger,Trigger1M)),NA())</f>
        <v>1.9881817196027995E-2</v>
      </c>
      <c r="O1348" s="44">
        <f>IFERROR(_xll.qlIndexFixing(ONIndex3M,I1348,TRUE,_xll.ohTrigger(RecalcTrigger,Trigger3M)),NA())</f>
        <v>2.0167343588637365E-2</v>
      </c>
      <c r="P1348" s="44">
        <f>IFERROR(_xll.qlIndexFixing(ONIndex6M,I1348,TRUE,_xll.ohTrigger(RecalcTrigger,Trigger6M)),NA())</f>
        <v>2.0302510145144836E-2</v>
      </c>
      <c r="Q1348" s="183">
        <f>IFERROR(_xll.qlIndexFixing(ONIndex1Y,I1348,TRUE,_xll.ohTrigger(RecalcTrigger,Trigger1Y)),NA())</f>
        <v>2.0628802107234279E-2</v>
      </c>
    </row>
    <row r="1349" spans="2:17" x14ac:dyDescent="0.2">
      <c r="B1349" s="39" t="s">
        <v>42</v>
      </c>
      <c r="D1349" s="42">
        <f>_xll.qlCalendarAdvance(Calendar,$D1348,B1349,"f",FALSE)</f>
        <v>48905</v>
      </c>
      <c r="E1349" s="177">
        <f>_xll.qlInterestRateIndexValueDate(IndexON,D1349)</f>
        <v>48905</v>
      </c>
      <c r="F1349" s="193">
        <f>IFERROR(_xll.qlIndexFixing(IndexON,D1349,TRUE,_xll.ohTrigger(RecalcTrigger,TriggerON)),NA())</f>
        <v>1.9722037415821347E-2</v>
      </c>
      <c r="H1349" s="42">
        <f>_xll.qlCalendarAdvance(Calendar,$H1348,B1349,"f",FALSE)</f>
        <v>48905</v>
      </c>
      <c r="I1349" s="177">
        <f>_xll.qlInterestRateIndexValueDate(Index1M,$H1349)</f>
        <v>48907</v>
      </c>
      <c r="J1349" s="182">
        <f>IFERROR(_xll.qlIndexFixing(Index1M,$H1349,TRUE,_xll.ohTrigger(RecalcTrigger,Trigger1M)),NA())</f>
        <v>1.9864252246588814E-2</v>
      </c>
      <c r="K1349" s="44">
        <f>IFERROR(_xll.qlIndexFixing(Index3M,H1349,TRUE,_xll.ohTrigger(RecalcTrigger,Trigger3M)),NA())</f>
        <v>2.0120527331714908E-2</v>
      </c>
      <c r="L1349" s="44">
        <f>IFERROR(_xll.qlIndexFixing(Index6M,$H1349,TRUE,_xll.ohTrigger(RecalcTrigger,Trigger6M)),NA())</f>
        <v>2.0210970880123764E-2</v>
      </c>
      <c r="M1349" s="183">
        <f>IFERROR(_xll.qlIndexFixing(Index1Y,$H1349,TRUE,_xll.ohTrigger(RecalcTrigger,Trigger1Y)),NA())</f>
        <v>2.037616391843344E-2</v>
      </c>
      <c r="N1349" s="182">
        <f>IFERROR(_xll.qlIndexFixing(ONIndex1M,I1349,TRUE,_xll.ohTrigger(RecalcTrigger,Trigger1M)),NA())</f>
        <v>1.9868942722540694E-2</v>
      </c>
      <c r="O1349" s="44">
        <f>IFERROR(_xll.qlIndexFixing(ONIndex3M,I1349,TRUE,_xll.ohTrigger(RecalcTrigger,Trigger3M)),NA())</f>
        <v>2.0153343133122448E-2</v>
      </c>
      <c r="P1349" s="44">
        <f>IFERROR(_xll.qlIndexFixing(ONIndex6M,I1349,TRUE,_xll.ohTrigger(RecalcTrigger,Trigger6M)),NA())</f>
        <v>2.0288222370821174E-2</v>
      </c>
      <c r="Q1349" s="183">
        <f>IFERROR(_xll.qlIndexFixing(ONIndex1Y,I1349,TRUE,_xll.ohTrigger(RecalcTrigger,Trigger1Y)),NA())</f>
        <v>2.0612573465923489E-2</v>
      </c>
    </row>
    <row r="1350" spans="2:17" x14ac:dyDescent="0.2">
      <c r="B1350" s="39" t="s">
        <v>42</v>
      </c>
      <c r="D1350" s="42">
        <f>_xll.qlCalendarAdvance(Calendar,$D1349,B1350,"f",FALSE)</f>
        <v>48912</v>
      </c>
      <c r="E1350" s="177">
        <f>_xll.qlInterestRateIndexValueDate(IndexON,D1350)</f>
        <v>48912</v>
      </c>
      <c r="F1350" s="193">
        <f>IFERROR(_xll.qlIndexFixing(IndexON,D1350,TRUE,_xll.ohTrigger(RecalcTrigger,TriggerON)),NA())</f>
        <v>1.9707851512169583E-2</v>
      </c>
      <c r="H1350" s="42">
        <f>_xll.qlCalendarAdvance(Calendar,$H1349,B1350,"f",FALSE)</f>
        <v>48912</v>
      </c>
      <c r="I1350" s="177">
        <f>_xll.qlInterestRateIndexValueDate(Index1M,$H1350)</f>
        <v>48914</v>
      </c>
      <c r="J1350" s="182">
        <f>IFERROR(_xll.qlIndexFixing(Index1M,$H1350,TRUE,_xll.ohTrigger(RecalcTrigger,Trigger1M)),NA())</f>
        <v>1.9851627365475022E-2</v>
      </c>
      <c r="K1350" s="44">
        <f>IFERROR(_xll.qlIndexFixing(Index3M,H1350,TRUE,_xll.ohTrigger(RecalcTrigger,Trigger3M)),NA())</f>
        <v>2.0107183478772939E-2</v>
      </c>
      <c r="L1350" s="44">
        <f>IFERROR(_xll.qlIndexFixing(Index6M,$H1350,TRUE,_xll.ohTrigger(RecalcTrigger,Trigger6M)),NA())</f>
        <v>2.0195656332314377E-2</v>
      </c>
      <c r="M1350" s="183">
        <f>IFERROR(_xll.qlIndexFixing(Index1Y,$H1350,TRUE,_xll.ohTrigger(RecalcTrigger,Trigger1Y)),NA())</f>
        <v>2.0357760900719009E-2</v>
      </c>
      <c r="N1350" s="182">
        <f>IFERROR(_xll.qlIndexFixing(ONIndex1M,I1350,TRUE,_xll.ohTrigger(RecalcTrigger,Trigger1M)),NA())</f>
        <v>1.9856026215476774E-2</v>
      </c>
      <c r="O1350" s="44">
        <f>IFERROR(_xll.qlIndexFixing(ONIndex3M,I1350,TRUE,_xll.ohTrigger(RecalcTrigger,Trigger3M)),NA())</f>
        <v>2.0139312962097478E-2</v>
      </c>
      <c r="P1350" s="44">
        <f>IFERROR(_xll.qlIndexFixing(ONIndex6M,I1350,TRUE,_xll.ohTrigger(RecalcTrigger,Trigger6M)),NA())</f>
        <v>2.0273904479948257E-2</v>
      </c>
      <c r="Q1350" s="183">
        <f>IFERROR(_xll.qlIndexFixing(ONIndex1Y,I1350,TRUE,_xll.ohTrigger(RecalcTrigger,Trigger1Y)),NA())</f>
        <v>2.0596275401745245E-2</v>
      </c>
    </row>
    <row r="1351" spans="2:17" x14ac:dyDescent="0.2">
      <c r="B1351" s="39" t="s">
        <v>42</v>
      </c>
      <c r="D1351" s="42">
        <f>_xll.qlCalendarAdvance(Calendar,$D1350,B1351,"f",FALSE)</f>
        <v>48919</v>
      </c>
      <c r="E1351" s="177">
        <f>_xll.qlInterestRateIndexValueDate(IndexON,D1351)</f>
        <v>48919</v>
      </c>
      <c r="F1351" s="193">
        <f>IFERROR(_xll.qlIndexFixing(IndexON,D1351,TRUE,_xll.ohTrigger(RecalcTrigger,TriggerON)),NA())</f>
        <v>1.969363825679693E-2</v>
      </c>
      <c r="H1351" s="42">
        <f>_xll.qlCalendarAdvance(Calendar,$H1350,B1351,"f",FALSE)</f>
        <v>48919</v>
      </c>
      <c r="I1351" s="177">
        <f>_xll.qlInterestRateIndexValueDate(Index1M,$H1351)</f>
        <v>48921</v>
      </c>
      <c r="J1351" s="182">
        <f>IFERROR(_xll.qlIndexFixing(Index1M,$H1351,TRUE,_xll.ohTrigger(RecalcTrigger,Trigger1M)),NA())</f>
        <v>1.9838578575961108E-2</v>
      </c>
      <c r="K1351" s="44">
        <f>IFERROR(_xll.qlIndexFixing(Index3M,H1351,TRUE,_xll.ohTrigger(RecalcTrigger,Trigger3M)),NA())</f>
        <v>2.0092888879288395E-2</v>
      </c>
      <c r="L1351" s="44">
        <f>IFERROR(_xll.qlIndexFixing(Index6M,$H1351,TRUE,_xll.ohTrigger(RecalcTrigger,Trigger6M)),NA())</f>
        <v>2.018081469534486E-2</v>
      </c>
      <c r="M1351" s="183">
        <f>IFERROR(_xll.qlIndexFixing(Index1Y,$H1351,TRUE,_xll.ohTrigger(RecalcTrigger,Trigger1Y)),NA())</f>
        <v>2.0339289270475659E-2</v>
      </c>
      <c r="N1351" s="182">
        <f>IFERROR(_xll.qlIndexFixing(ONIndex1M,I1351,TRUE,_xll.ohTrigger(RecalcTrigger,Trigger1M)),NA())</f>
        <v>1.984306786268597E-2</v>
      </c>
      <c r="O1351" s="44">
        <f>IFERROR(_xll.qlIndexFixing(ONIndex3M,I1351,TRUE,_xll.ohTrigger(RecalcTrigger,Trigger3M)),NA())</f>
        <v>2.0125253312412994E-2</v>
      </c>
      <c r="P1351" s="44">
        <f>IFERROR(_xll.qlIndexFixing(ONIndex6M,I1351,TRUE,_xll.ohTrigger(RecalcTrigger,Trigger6M)),NA())</f>
        <v>2.0259556695707559E-2</v>
      </c>
      <c r="Q1351" s="183">
        <f>IFERROR(_xll.qlIndexFixing(ONIndex1Y,I1351,TRUE,_xll.ohTrigger(RecalcTrigger,Trigger1Y)),NA())</f>
        <v>2.0579907985283086E-2</v>
      </c>
    </row>
    <row r="1352" spans="2:17" x14ac:dyDescent="0.2">
      <c r="B1352" s="39" t="s">
        <v>42</v>
      </c>
      <c r="D1352" s="42">
        <f>_xll.qlCalendarAdvance(Calendar,$D1351,B1352,"f",FALSE)</f>
        <v>48926</v>
      </c>
      <c r="E1352" s="177">
        <f>_xll.qlInterestRateIndexValueDate(IndexON,D1352)</f>
        <v>48926</v>
      </c>
      <c r="F1352" s="193">
        <f>IFERROR(_xll.qlIndexFixing(IndexON,D1352,TRUE,_xll.ohTrigger(RecalcTrigger,TriggerON)),NA())</f>
        <v>1.9679397912213403E-2</v>
      </c>
      <c r="H1352" s="42">
        <f>_xll.qlCalendarAdvance(Calendar,$H1351,B1352,"f",FALSE)</f>
        <v>48926</v>
      </c>
      <c r="I1352" s="177">
        <f>_xll.qlInterestRateIndexValueDate(Index1M,$H1352)</f>
        <v>48928</v>
      </c>
      <c r="J1352" s="182">
        <f>IFERROR(_xll.qlIndexFixing(Index1M,$H1352,TRUE,_xll.ohTrigger(RecalcTrigger,Trigger1M)),NA())</f>
        <v>1.9825488380308676E-2</v>
      </c>
      <c r="K1352" s="44">
        <f>IFERROR(_xll.qlIndexFixing(Index3M,H1352,TRUE,_xll.ohTrigger(RecalcTrigger,Trigger3M)),NA())</f>
        <v>2.0078566321230618E-2</v>
      </c>
      <c r="L1352" s="44">
        <f>IFERROR(_xll.qlIndexFixing(Index6M,$H1352,TRUE,_xll.ohTrigger(RecalcTrigger,Trigger6M)),NA())</f>
        <v>2.0165945978850342E-2</v>
      </c>
      <c r="M1352" s="183">
        <f>IFERROR(_xll.qlIndexFixing(Index1Y,$H1352,TRUE,_xll.ohTrigger(RecalcTrigger,Trigger1Y)),NA())</f>
        <v>2.0320749103465912E-2</v>
      </c>
      <c r="N1352" s="182">
        <f>IFERROR(_xll.qlIndexFixing(ONIndex1M,I1352,TRUE,_xll.ohTrigger(RecalcTrigger,Trigger1M)),NA())</f>
        <v>1.9830067851538402E-2</v>
      </c>
      <c r="O1352" s="44">
        <f>IFERROR(_xll.qlIndexFixing(ONIndex3M,I1352,TRUE,_xll.ohTrigger(RecalcTrigger,Trigger3M)),NA())</f>
        <v>2.0111164421079408E-2</v>
      </c>
      <c r="P1352" s="44">
        <f>IFERROR(_xll.qlIndexFixing(ONIndex6M,I1352,TRUE,_xll.ohTrigger(RecalcTrigger,Trigger6M)),NA())</f>
        <v>2.0245179240960809E-2</v>
      </c>
      <c r="Q1352" s="183">
        <f>IFERROR(_xll.qlIndexFixing(ONIndex1Y,I1352,TRUE,_xll.ohTrigger(RecalcTrigger,Trigger1Y)),NA())</f>
        <v>2.0563471287040613E-2</v>
      </c>
    </row>
    <row r="1353" spans="2:17" x14ac:dyDescent="0.2">
      <c r="B1353" s="39" t="s">
        <v>42</v>
      </c>
      <c r="D1353" s="42">
        <f>_xll.qlCalendarAdvance(Calendar,$D1352,B1353,"f",FALSE)</f>
        <v>48933</v>
      </c>
      <c r="E1353" s="177">
        <f>_xll.qlInterestRateIndexValueDate(IndexON,D1353)</f>
        <v>48933</v>
      </c>
      <c r="F1353" s="193">
        <f>IFERROR(_xll.qlIndexFixing(IndexON,D1353,TRUE,_xll.ohTrigger(RecalcTrigger,TriggerON)),NA())</f>
        <v>1.9665130741088888E-2</v>
      </c>
      <c r="H1353" s="42">
        <f>_xll.qlCalendarAdvance(Calendar,$H1352,B1353,"f",FALSE)</f>
        <v>48933</v>
      </c>
      <c r="I1353" s="177">
        <f>_xll.qlInterestRateIndexValueDate(Index1M,$H1353)</f>
        <v>48935</v>
      </c>
      <c r="J1353" s="182">
        <f>IFERROR(_xll.qlIndexFixing(Index1M,$H1353,TRUE,_xll.ohTrigger(RecalcTrigger,Trigger1M)),NA())</f>
        <v>1.9812356966534828E-2</v>
      </c>
      <c r="K1353" s="44">
        <f>IFERROR(_xll.qlIndexFixing(Index3M,H1353,TRUE,_xll.ohTrigger(RecalcTrigger,Trigger3M)),NA())</f>
        <v>2.006421604305153E-2</v>
      </c>
      <c r="L1353" s="44">
        <f>IFERROR(_xll.qlIndexFixing(Index6M,$H1353,TRUE,_xll.ohTrigger(RecalcTrigger,Trigger6M)),NA())</f>
        <v>2.0151050408585631E-2</v>
      </c>
      <c r="M1353" s="183">
        <f>IFERROR(_xll.qlIndexFixing(Index1Y,$H1353,TRUE,_xll.ohTrigger(RecalcTrigger,Trigger1Y)),NA())</f>
        <v>2.0302140475460823E-2</v>
      </c>
      <c r="N1353" s="182">
        <f>IFERROR(_xll.qlIndexFixing(ONIndex1M,I1353,TRUE,_xll.ohTrigger(RecalcTrigger,Trigger1M)),NA())</f>
        <v>1.9815159926404036E-2</v>
      </c>
      <c r="O1353" s="44">
        <f>IFERROR(_xll.qlIndexFixing(ONIndex3M,I1353,TRUE,_xll.ohTrigger(RecalcTrigger,Trigger3M)),NA())</f>
        <v>2.0095027329016801E-2</v>
      </c>
      <c r="P1353" s="44">
        <f>IFERROR(_xll.qlIndexFixing(ONIndex6M,I1353,TRUE,_xll.ohTrigger(RecalcTrigger,Trigger6M)),NA())</f>
        <v>2.0228711818655043E-2</v>
      </c>
      <c r="Q1353" s="183">
        <f>IFERROR(_xll.qlIndexFixing(ONIndex1Y,I1353,TRUE,_xll.ohTrigger(RecalcTrigger,Trigger1Y)),NA())</f>
        <v>2.0544601744871827E-2</v>
      </c>
    </row>
    <row r="1354" spans="2:17" x14ac:dyDescent="0.2">
      <c r="B1354" s="39" t="s">
        <v>42</v>
      </c>
      <c r="D1354" s="42">
        <f>_xll.qlCalendarAdvance(Calendar,$D1353,B1354,"f",FALSE)</f>
        <v>48940</v>
      </c>
      <c r="E1354" s="177">
        <f>_xll.qlInterestRateIndexValueDate(IndexON,D1354)</f>
        <v>48940</v>
      </c>
      <c r="F1354" s="193">
        <f>IFERROR(_xll.qlIndexFixing(IndexON,D1354,TRUE,_xll.ohTrigger(RecalcTrigger,TriggerON)),NA())</f>
        <v>1.9650837006093269E-2</v>
      </c>
      <c r="H1354" s="42">
        <f>_xll.qlCalendarAdvance(Calendar,$H1353,B1354,"f",FALSE)</f>
        <v>48940</v>
      </c>
      <c r="I1354" s="177">
        <f>_xll.qlInterestRateIndexValueDate(Index1M,$H1354)</f>
        <v>48942</v>
      </c>
      <c r="J1354" s="182">
        <f>IFERROR(_xll.qlIndexFixing(Index1M,$H1354,TRUE,_xll.ohTrigger(RecalcTrigger,Trigger1M)),NA())</f>
        <v>1.9799184522661661E-2</v>
      </c>
      <c r="K1354" s="44">
        <f>IFERROR(_xll.qlIndexFixing(Index3M,H1354,TRUE,_xll.ohTrigger(RecalcTrigger,Trigger3M)),NA())</f>
        <v>2.0049838283203059E-2</v>
      </c>
      <c r="L1354" s="44">
        <f>IFERROR(_xll.qlIndexFixing(Index6M,$H1354,TRUE,_xll.ohTrigger(RecalcTrigger,Trigger6M)),NA())</f>
        <v>2.0136128210297179E-2</v>
      </c>
      <c r="M1354" s="183">
        <f>IFERROR(_xll.qlIndexFixing(Index1Y,$H1354,TRUE,_xll.ohTrigger(RecalcTrigger,Trigger1Y)),NA())</f>
        <v>2.0283463462240657E-2</v>
      </c>
      <c r="N1354" s="182">
        <f>IFERROR(_xll.qlIndexFixing(ONIndex1M,I1354,TRUE,_xll.ohTrigger(RecalcTrigger,Trigger1M)),NA())</f>
        <v>1.9803943604532748E-2</v>
      </c>
      <c r="O1354" s="44">
        <f>IFERROR(_xll.qlIndexFixing(ONIndex3M,I1354,TRUE,_xll.ohTrigger(RecalcTrigger,Trigger3M)),NA())</f>
        <v>2.0082899861666448E-2</v>
      </c>
      <c r="P1354" s="44">
        <f>IFERROR(_xll.qlIndexFixing(ONIndex6M,I1354,TRUE,_xll.ohTrigger(RecalcTrigger,Trigger6M)),NA())</f>
        <v>2.0216336211236197E-2</v>
      </c>
      <c r="Q1354" s="183">
        <f>IFERROR(_xll.qlIndexFixing(ONIndex1Y,I1354,TRUE,_xll.ohTrigger(RecalcTrigger,Trigger1Y)),NA())</f>
        <v>2.0530390327548886E-2</v>
      </c>
    </row>
    <row r="1355" spans="2:17" x14ac:dyDescent="0.2">
      <c r="B1355" s="39" t="s">
        <v>42</v>
      </c>
      <c r="D1355" s="42">
        <f>_xll.qlCalendarAdvance(Calendar,$D1354,B1355,"f",FALSE)</f>
        <v>48947</v>
      </c>
      <c r="E1355" s="177">
        <f>_xll.qlInterestRateIndexValueDate(IndexON,D1355)</f>
        <v>48947</v>
      </c>
      <c r="F1355" s="193">
        <f>IFERROR(_xll.qlIndexFixing(IndexON,D1355,TRUE,_xll.ohTrigger(RecalcTrigger,TriggerON)),NA())</f>
        <v>1.9636516970056306E-2</v>
      </c>
      <c r="H1355" s="42">
        <f>_xll.qlCalendarAdvance(Calendar,$H1354,B1355,"f",FALSE)</f>
        <v>48947</v>
      </c>
      <c r="I1355" s="177">
        <f>_xll.qlInterestRateIndexValueDate(Index1M,$H1355)</f>
        <v>48949</v>
      </c>
      <c r="J1355" s="182">
        <f>IFERROR(_xll.qlIndexFixing(Index1M,$H1355,TRUE,_xll.ohTrigger(RecalcTrigger,Trigger1M)),NA())</f>
        <v>1.9785971236698785E-2</v>
      </c>
      <c r="K1355" s="44">
        <f>IFERROR(_xll.qlIndexFixing(Index3M,H1355,TRUE,_xll.ohTrigger(RecalcTrigger,Trigger3M)),NA())</f>
        <v>2.0035433280129133E-2</v>
      </c>
      <c r="L1355" s="44">
        <f>IFERROR(_xll.qlIndexFixing(Index6M,$H1355,TRUE,_xll.ohTrigger(RecalcTrigger,Trigger6M)),NA())</f>
        <v>2.0121695896636673E-2</v>
      </c>
      <c r="M1355" s="183">
        <f>IFERROR(_xll.qlIndexFixing(Index1Y,$H1355,TRUE,_xll.ohTrigger(RecalcTrigger,Trigger1Y)),NA())</f>
        <v>2.026471813959399E-2</v>
      </c>
      <c r="N1355" s="182">
        <f>IFERROR(_xll.qlIndexFixing(ONIndex1M,I1355,TRUE,_xll.ohTrigger(RecalcTrigger,Trigger1M)),NA())</f>
        <v>1.9790819743814581E-2</v>
      </c>
      <c r="O1355" s="44">
        <f>IFERROR(_xll.qlIndexFixing(ONIndex3M,I1355,TRUE,_xll.ohTrigger(RecalcTrigger,Trigger3M)),NA())</f>
        <v>2.006872466752796E-2</v>
      </c>
      <c r="P1355" s="44">
        <f>IFERROR(_xll.qlIndexFixing(ONIndex6M,I1355,TRUE,_xll.ohTrigger(RecalcTrigger,Trigger6M)),NA())</f>
        <v>2.0201871082061729E-2</v>
      </c>
      <c r="Q1355" s="183">
        <f>IFERROR(_xll.qlIndexFixing(ONIndex1Y,I1355,TRUE,_xll.ohTrigger(RecalcTrigger,Trigger1Y)),NA())</f>
        <v>2.0513746207226902E-2</v>
      </c>
    </row>
    <row r="1356" spans="2:17" x14ac:dyDescent="0.2">
      <c r="B1356" s="39" t="s">
        <v>42</v>
      </c>
      <c r="D1356" s="42">
        <f>_xll.qlCalendarAdvance(Calendar,$D1355,B1356,"f",FALSE)</f>
        <v>48954</v>
      </c>
      <c r="E1356" s="177">
        <f>_xll.qlInterestRateIndexValueDate(IndexON,D1356)</f>
        <v>48954</v>
      </c>
      <c r="F1356" s="193">
        <f>IFERROR(_xll.qlIndexFixing(IndexON,D1356,TRUE,_xll.ohTrigger(RecalcTrigger,TriggerON)),NA())</f>
        <v>1.9622170895488011E-2</v>
      </c>
      <c r="H1356" s="42">
        <f>_xll.qlCalendarAdvance(Calendar,$H1355,B1356,"f",FALSE)</f>
        <v>48954</v>
      </c>
      <c r="I1356" s="177">
        <f>_xll.qlInterestRateIndexValueDate(Index1M,$H1356)</f>
        <v>48956</v>
      </c>
      <c r="J1356" s="182">
        <f>IFERROR(_xll.qlIndexFixing(Index1M,$H1356,TRUE,_xll.ohTrigger(RecalcTrigger,Trigger1M)),NA())</f>
        <v>1.9772717296665798E-2</v>
      </c>
      <c r="K1356" s="44">
        <f>IFERROR(_xll.qlIndexFixing(Index3M,H1356,TRUE,_xll.ohTrigger(RecalcTrigger,Trigger3M)),NA())</f>
        <v>2.0021001272277239E-2</v>
      </c>
      <c r="L1356" s="44">
        <f>IFERROR(_xll.qlIndexFixing(Index6M,$H1356,TRUE,_xll.ohTrigger(RecalcTrigger,Trigger6M)),NA())</f>
        <v>2.0106723744591666E-2</v>
      </c>
      <c r="M1356" s="183">
        <f>IFERROR(_xll.qlIndexFixing(Index1Y,$H1356,TRUE,_xll.ohTrigger(RecalcTrigger,Trigger1Y)),NA())</f>
        <v>2.0245904583317945E-2</v>
      </c>
      <c r="N1356" s="182">
        <f>IFERROR(_xll.qlIndexFixing(ONIndex1M,I1356,TRUE,_xll.ohTrigger(RecalcTrigger,Trigger1M)),NA())</f>
        <v>1.9777654974939551E-2</v>
      </c>
      <c r="O1356" s="44">
        <f>IFERROR(_xll.qlIndexFixing(ONIndex3M,I1356,TRUE,_xll.ohTrigger(RecalcTrigger,Trigger3M)),NA())</f>
        <v>2.0054521179702078E-2</v>
      </c>
      <c r="P1356" s="44">
        <f>IFERROR(_xll.qlIndexFixing(ONIndex6M,I1356,TRUE,_xll.ohTrigger(RecalcTrigger,Trigger6M)),NA())</f>
        <v>2.0187377173828125E-2</v>
      </c>
      <c r="Q1356" s="183">
        <f>IFERROR(_xll.qlIndexFixing(ONIndex1Y,I1356,TRUE,_xll.ohTrigger(RecalcTrigger,Trigger1Y)),NA())</f>
        <v>2.0497033087378824E-2</v>
      </c>
    </row>
    <row r="1357" spans="2:17" x14ac:dyDescent="0.2">
      <c r="B1357" s="39" t="s">
        <v>42</v>
      </c>
      <c r="D1357" s="42">
        <f>_xll.qlCalendarAdvance(Calendar,$D1356,B1357,"f",FALSE)</f>
        <v>48961</v>
      </c>
      <c r="E1357" s="177">
        <f>_xll.qlInterestRateIndexValueDate(IndexON,D1357)</f>
        <v>48961</v>
      </c>
      <c r="F1357" s="193">
        <f>IFERROR(_xll.qlIndexFixing(IndexON,D1357,TRUE,_xll.ohTrigger(RecalcTrigger,TriggerON)),NA())</f>
        <v>1.9607799045138208E-2</v>
      </c>
      <c r="H1357" s="42">
        <f>_xll.qlCalendarAdvance(Calendar,$H1356,B1357,"f",FALSE)</f>
        <v>48961</v>
      </c>
      <c r="I1357" s="177">
        <f>_xll.qlInterestRateIndexValueDate(Index1M,$H1357)</f>
        <v>48963</v>
      </c>
      <c r="J1357" s="182">
        <f>IFERROR(_xll.qlIndexFixing(Index1M,$H1357,TRUE,_xll.ohTrigger(RecalcTrigger,Trigger1M)),NA())</f>
        <v>1.9759422890582301E-2</v>
      </c>
      <c r="K1357" s="44">
        <f>IFERROR(_xll.qlIndexFixing(Index3M,H1357,TRUE,_xll.ohTrigger(RecalcTrigger,Trigger3M)),NA())</f>
        <v>2.0006542498085977E-2</v>
      </c>
      <c r="L1357" s="44">
        <f>IFERROR(_xll.qlIndexFixing(Index6M,$H1357,TRUE,_xll.ohTrigger(RecalcTrigger,Trigger6M)),NA())</f>
        <v>2.009172562643563E-2</v>
      </c>
      <c r="M1357" s="183">
        <f>IFERROR(_xll.qlIndexFixing(Index1Y,$H1357,TRUE,_xll.ohTrigger(RecalcTrigger,Trigger1Y)),NA())</f>
        <v>2.0227022869218188E-2</v>
      </c>
      <c r="N1357" s="182">
        <f>IFERROR(_xll.qlIndexFixing(ONIndex1M,I1357,TRUE,_xll.ohTrigger(RecalcTrigger,Trigger1M)),NA())</f>
        <v>1.9764449485597524E-2</v>
      </c>
      <c r="O1357" s="44">
        <f>IFERROR(_xll.qlIndexFixing(ONIndex3M,I1357,TRUE,_xll.ohTrigger(RecalcTrigger,Trigger3M)),NA())</f>
        <v>2.0040289635199215E-2</v>
      </c>
      <c r="P1357" s="44">
        <f>IFERROR(_xll.qlIndexFixing(ONIndex6M,I1357,TRUE,_xll.ohTrigger(RecalcTrigger,Trigger6M)),NA())</f>
        <v>2.0172854709556987E-2</v>
      </c>
      <c r="Q1357" s="183">
        <f>IFERROR(_xll.qlIndexFixing(ONIndex1Y,I1357,TRUE,_xll.ohTrigger(RecalcTrigger,Trigger1Y)),NA())</f>
        <v>2.0480251038428321E-2</v>
      </c>
    </row>
    <row r="1358" spans="2:17" x14ac:dyDescent="0.2">
      <c r="B1358" s="39" t="s">
        <v>42</v>
      </c>
      <c r="D1358" s="42">
        <f>_xll.qlCalendarAdvance(Calendar,$D1357,B1358,"f",FALSE)</f>
        <v>48968</v>
      </c>
      <c r="E1358" s="177">
        <f>_xll.qlInterestRateIndexValueDate(IndexON,D1358)</f>
        <v>48968</v>
      </c>
      <c r="F1358" s="193">
        <f>IFERROR(_xll.qlIndexFixing(IndexON,D1358,TRUE,_xll.ohTrigger(RecalcTrigger,TriggerON)),NA())</f>
        <v>1.9593401681676781E-2</v>
      </c>
      <c r="H1358" s="42">
        <f>_xll.qlCalendarAdvance(Calendar,$H1357,B1358,"f",FALSE)</f>
        <v>48968</v>
      </c>
      <c r="I1358" s="177">
        <f>_xll.qlInterestRateIndexValueDate(Index1M,$H1358)</f>
        <v>48970</v>
      </c>
      <c r="J1358" s="182">
        <f>IFERROR(_xll.qlIndexFixing(Index1M,$H1358,TRUE,_xll.ohTrigger(RecalcTrigger,Trigger1M)),NA())</f>
        <v>1.9746088206460399E-2</v>
      </c>
      <c r="K1358" s="44">
        <f>IFERROR(_xll.qlIndexFixing(Index3M,H1358,TRUE,_xll.ohTrigger(RecalcTrigger,Trigger3M)),NA())</f>
        <v>1.9992057195994839E-2</v>
      </c>
      <c r="L1358" s="44">
        <f>IFERROR(_xll.qlIndexFixing(Index6M,$H1358,TRUE,_xll.ohTrigger(RecalcTrigger,Trigger6M)),NA())</f>
        <v>2.0076701767880168E-2</v>
      </c>
      <c r="M1358" s="183">
        <f>IFERROR(_xll.qlIndexFixing(Index1Y,$H1358,TRUE,_xll.ohTrigger(RecalcTrigger,Trigger1Y)),NA())</f>
        <v>2.0208073073108703E-2</v>
      </c>
      <c r="N1358" s="182">
        <f>IFERROR(_xll.qlIndexFixing(ONIndex1M,I1358,TRUE,_xll.ohTrigger(RecalcTrigger,Trigger1M)),NA())</f>
        <v>1.9751203463238554E-2</v>
      </c>
      <c r="O1358" s="44">
        <f>IFERROR(_xll.qlIndexFixing(ONIndex3M,I1358,TRUE,_xll.ohTrigger(RecalcTrigger,Trigger3M)),NA())</f>
        <v>2.002603027086991E-2</v>
      </c>
      <c r="P1358" s="44">
        <f>IFERROR(_xll.qlIndexFixing(ONIndex6M,I1358,TRUE,_xll.ohTrigger(RecalcTrigger,Trigger6M)),NA())</f>
        <v>2.0158303912030107E-2</v>
      </c>
      <c r="Q1358" s="183">
        <f>IFERROR(_xll.qlIndexFixing(ONIndex1Y,I1358,TRUE,_xll.ohTrigger(RecalcTrigger,Trigger1Y)),NA())</f>
        <v>2.0463400130958931E-2</v>
      </c>
    </row>
    <row r="1359" spans="2:17" x14ac:dyDescent="0.2">
      <c r="B1359" s="39" t="s">
        <v>42</v>
      </c>
      <c r="D1359" s="42">
        <f>_xll.qlCalendarAdvance(Calendar,$D1358,B1359,"f",FALSE)</f>
        <v>48975</v>
      </c>
      <c r="E1359" s="177">
        <f>_xll.qlInterestRateIndexValueDate(IndexON,D1359)</f>
        <v>48975</v>
      </c>
      <c r="F1359" s="193">
        <f>IFERROR(_xll.qlIndexFixing(IndexON,D1359,TRUE,_xll.ohTrigger(RecalcTrigger,TriggerON)),NA())</f>
        <v>1.9578979067853552E-2</v>
      </c>
      <c r="H1359" s="42">
        <f>_xll.qlCalendarAdvance(Calendar,$H1358,B1359,"f",FALSE)</f>
        <v>48975</v>
      </c>
      <c r="I1359" s="177">
        <f>_xll.qlInterestRateIndexValueDate(Index1M,$H1359)</f>
        <v>48977</v>
      </c>
      <c r="J1359" s="182">
        <f>IFERROR(_xll.qlIndexFixing(Index1M,$H1359,TRUE,_xll.ohTrigger(RecalcTrigger,Trigger1M)),NA())</f>
        <v>1.9734384393347452E-2</v>
      </c>
      <c r="K1359" s="44">
        <f>IFERROR(_xll.qlIndexFixing(Index3M,H1359,TRUE,_xll.ohTrigger(RecalcTrigger,Trigger3M)),NA())</f>
        <v>1.997803355357447E-2</v>
      </c>
      <c r="L1359" s="44">
        <f>IFERROR(_xll.qlIndexFixing(Index6M,$H1359,TRUE,_xll.ohTrigger(RecalcTrigger,Trigger6M)),NA())</f>
        <v>2.006165239462717E-2</v>
      </c>
      <c r="M1359" s="183">
        <f>IFERROR(_xll.qlIndexFixing(Index1Y,$H1359,TRUE,_xll.ohTrigger(RecalcTrigger,Trigger1Y)),NA())</f>
        <v>2.0189055270812016E-2</v>
      </c>
      <c r="N1359" s="182">
        <f>IFERROR(_xll.qlIndexFixing(ONIndex1M,I1359,TRUE,_xll.ohTrigger(RecalcTrigger,Trigger1M)),NA())</f>
        <v>1.9737917095552504E-2</v>
      </c>
      <c r="O1359" s="44">
        <f>IFERROR(_xll.qlIndexFixing(ONIndex3M,I1359,TRUE,_xll.ohTrigger(RecalcTrigger,Trigger3M)),NA())</f>
        <v>2.0011743323884446E-2</v>
      </c>
      <c r="P1359" s="44">
        <f>IFERROR(_xll.qlIndexFixing(ONIndex6M,I1359,TRUE,_xll.ohTrigger(RecalcTrigger,Trigger6M)),NA())</f>
        <v>2.014372500418915E-2</v>
      </c>
      <c r="Q1359" s="183">
        <f>IFERROR(_xll.qlIndexFixing(ONIndex1Y,I1359,TRUE,_xll.ohTrigger(RecalcTrigger,Trigger1Y)),NA())</f>
        <v>2.0446480435394321E-2</v>
      </c>
    </row>
    <row r="1360" spans="2:17" x14ac:dyDescent="0.2">
      <c r="B1360" s="39" t="s">
        <v>42</v>
      </c>
      <c r="D1360" s="42">
        <f>_xll.qlCalendarAdvance(Calendar,$D1359,B1360,"f",FALSE)</f>
        <v>48982</v>
      </c>
      <c r="E1360" s="177">
        <f>_xll.qlInterestRateIndexValueDate(IndexON,D1360)</f>
        <v>48982</v>
      </c>
      <c r="F1360" s="193">
        <f>IFERROR(_xll.qlIndexFixing(IndexON,D1360,TRUE,_xll.ohTrigger(RecalcTrigger,TriggerON)),NA())</f>
        <v>1.9564531466258472E-2</v>
      </c>
      <c r="H1360" s="42">
        <f>_xll.qlCalendarAdvance(Calendar,$H1359,B1360,"f",FALSE)</f>
        <v>48982</v>
      </c>
      <c r="I1360" s="177">
        <f>_xll.qlInterestRateIndexValueDate(Index1M,$H1360)</f>
        <v>48984</v>
      </c>
      <c r="J1360" s="182">
        <f>IFERROR(_xll.qlIndexFixing(Index1M,$H1360,TRUE,_xll.ohTrigger(RecalcTrigger,Trigger1M)),NA())</f>
        <v>1.9720983995624559E-2</v>
      </c>
      <c r="K1360" s="44">
        <f>IFERROR(_xll.qlIndexFixing(Index3M,H1360,TRUE,_xll.ohTrigger(RecalcTrigger,Trigger3M)),NA())</f>
        <v>1.9963498531962099E-2</v>
      </c>
      <c r="L1360" s="44">
        <f>IFERROR(_xll.qlIndexFixing(Index6M,$H1360,TRUE,_xll.ohTrigger(RecalcTrigger,Trigger6M)),NA())</f>
        <v>2.0046577732376756E-2</v>
      </c>
      <c r="M1360" s="183">
        <f>IFERROR(_xll.qlIndexFixing(Index1Y,$H1360,TRUE,_xll.ohTrigger(RecalcTrigger,Trigger1Y)),NA())</f>
        <v>2.0169969538159194E-2</v>
      </c>
      <c r="N1360" s="182">
        <f>IFERROR(_xll.qlIndexFixing(ONIndex1M,I1360,TRUE,_xll.ohTrigger(RecalcTrigger,Trigger1M)),NA())</f>
        <v>1.9724590569989431E-2</v>
      </c>
      <c r="O1360" s="44">
        <f>IFERROR(_xll.qlIndexFixing(ONIndex3M,I1360,TRUE,_xll.ohTrigger(RecalcTrigger,Trigger3M)),NA())</f>
        <v>1.9997429031173297E-2</v>
      </c>
      <c r="P1360" s="44">
        <f>IFERROR(_xll.qlIndexFixing(ONIndex6M,I1360,TRUE,_xll.ohTrigger(RecalcTrigger,Trigger6M)),NA())</f>
        <v>2.0129118208895846E-2</v>
      </c>
      <c r="Q1360" s="183">
        <f>IFERROR(_xll.qlIndexFixing(ONIndex1Y,I1360,TRUE,_xll.ohTrigger(RecalcTrigger,Trigger1Y)),NA())</f>
        <v>2.0429492022397966E-2</v>
      </c>
    </row>
    <row r="1361" spans="2:17" x14ac:dyDescent="0.2">
      <c r="B1361" s="39" t="s">
        <v>42</v>
      </c>
      <c r="D1361" s="42">
        <f>_xll.qlCalendarAdvance(Calendar,$D1360,B1361,"f",FALSE)</f>
        <v>48989</v>
      </c>
      <c r="E1361" s="177">
        <f>_xll.qlInterestRateIndexValueDate(IndexON,D1361)</f>
        <v>48989</v>
      </c>
      <c r="F1361" s="193">
        <f>IFERROR(_xll.qlIndexFixing(IndexON,D1361,TRUE,_xll.ohTrigger(RecalcTrigger,TriggerON)),NA())</f>
        <v>1.9550059139641363E-2</v>
      </c>
      <c r="H1361" s="42">
        <f>_xll.qlCalendarAdvance(Calendar,$H1360,B1361,"f",FALSE)</f>
        <v>48989</v>
      </c>
      <c r="I1361" s="177">
        <f>_xll.qlInterestRateIndexValueDate(Index1M,$H1361)</f>
        <v>48991</v>
      </c>
      <c r="J1361" s="182">
        <f>IFERROR(_xll.qlIndexFixing(Index1M,$H1361,TRUE,_xll.ohTrigger(RecalcTrigger,Trigger1M)),NA())</f>
        <v>1.9707543836892896E-2</v>
      </c>
      <c r="K1361" s="44">
        <f>IFERROR(_xll.qlIndexFixing(Index3M,H1361,TRUE,_xll.ohTrigger(RecalcTrigger,Trigger3M)),NA())</f>
        <v>1.994893768156163E-2</v>
      </c>
      <c r="L1361" s="44">
        <f>IFERROR(_xll.qlIndexFixing(Index6M,$H1361,TRUE,_xll.ohTrigger(RecalcTrigger,Trigger6M)),NA())</f>
        <v>2.0031478006820657E-2</v>
      </c>
      <c r="M1361" s="183">
        <f>IFERROR(_xll.qlIndexFixing(Index1Y,$H1361,TRUE,_xll.ohTrigger(RecalcTrigger,Trigger1Y)),NA())</f>
        <v>2.0150815950988971E-2</v>
      </c>
      <c r="N1361" s="182">
        <f>IFERROR(_xll.qlIndexFixing(ONIndex1M,I1361,TRUE,_xll.ohTrigger(RecalcTrigger,Trigger1M)),NA())</f>
        <v>1.9711224074079325E-2</v>
      </c>
      <c r="O1361" s="44">
        <f>IFERROR(_xll.qlIndexFixing(ONIndex3M,I1361,TRUE,_xll.ohTrigger(RecalcTrigger,Trigger3M)),NA())</f>
        <v>1.9983087629507068E-2</v>
      </c>
      <c r="P1361" s="44">
        <f>IFERROR(_xll.qlIndexFixing(ONIndex6M,I1361,TRUE,_xll.ohTrigger(RecalcTrigger,Trigger6M)),NA())</f>
        <v>2.011448374909186E-2</v>
      </c>
      <c r="Q1361" s="183">
        <f>IFERROR(_xll.qlIndexFixing(ONIndex1Y,I1361,TRUE,_xll.ohTrigger(RecalcTrigger,Trigger1Y)),NA())</f>
        <v>2.0412434962393533E-2</v>
      </c>
    </row>
    <row r="1362" spans="2:17" x14ac:dyDescent="0.2">
      <c r="B1362" s="39" t="s">
        <v>42</v>
      </c>
      <c r="D1362" s="42">
        <f>_xll.qlCalendarAdvance(Calendar,$D1361,B1362,"f",FALSE)</f>
        <v>48996</v>
      </c>
      <c r="E1362" s="177">
        <f>_xll.qlInterestRateIndexValueDate(IndexON,D1362)</f>
        <v>48996</v>
      </c>
      <c r="F1362" s="193">
        <f>IFERROR(_xll.qlIndexFixing(IndexON,D1362,TRUE,_xll.ohTrigger(RecalcTrigger,TriggerON)),NA())</f>
        <v>1.9535562350592173E-2</v>
      </c>
      <c r="H1362" s="42">
        <f>_xll.qlCalendarAdvance(Calendar,$H1361,B1362,"f",FALSE)</f>
        <v>48996</v>
      </c>
      <c r="I1362" s="177">
        <f>_xll.qlInterestRateIndexValueDate(Index1M,$H1362)</f>
        <v>48998</v>
      </c>
      <c r="J1362" s="182">
        <f>IFERROR(_xll.qlIndexFixing(Index1M,$H1362,TRUE,_xll.ohTrigger(RecalcTrigger,Trigger1M)),NA())</f>
        <v>1.9694064105119251E-2</v>
      </c>
      <c r="K1362" s="44">
        <f>IFERROR(_xll.qlIndexFixing(Index3M,H1362,TRUE,_xll.ohTrigger(RecalcTrigger,Trigger3M)),NA())</f>
        <v>1.9934351240780111E-2</v>
      </c>
      <c r="L1362" s="44">
        <f>IFERROR(_xll.qlIndexFixing(Index6M,$H1362,TRUE,_xll.ohTrigger(RecalcTrigger,Trigger6M)),NA())</f>
        <v>2.0016353443646186E-2</v>
      </c>
      <c r="M1362" s="183">
        <f>IFERROR(_xll.qlIndexFixing(Index1Y,$H1362,TRUE,_xll.ohTrigger(RecalcTrigger,Trigger1Y)),NA())</f>
        <v>2.0131594585149275E-2</v>
      </c>
      <c r="N1362" s="182">
        <f>IFERROR(_xll.qlIndexFixing(ONIndex1M,I1362,TRUE,_xll.ohTrigger(RecalcTrigger,Trigger1M)),NA())</f>
        <v>1.9697817795512051E-2</v>
      </c>
      <c r="O1362" s="44">
        <f>IFERROR(_xll.qlIndexFixing(ONIndex3M,I1362,TRUE,_xll.ohTrigger(RecalcTrigger,Trigger3M)),NA())</f>
        <v>1.996871935629585E-2</v>
      </c>
      <c r="P1362" s="44">
        <f>IFERROR(_xll.qlIndexFixing(ONIndex6M,I1362,TRUE,_xll.ohTrigger(RecalcTrigger,Trigger6M)),NA())</f>
        <v>2.0099821847638921E-2</v>
      </c>
      <c r="Q1362" s="183">
        <f>IFERROR(_xll.qlIndexFixing(ONIndex1Y,I1362,TRUE,_xll.ohTrigger(RecalcTrigger,Trigger1Y)),NA())</f>
        <v>2.0395309326044497E-2</v>
      </c>
    </row>
    <row r="1363" spans="2:17" x14ac:dyDescent="0.2">
      <c r="B1363" s="39" t="s">
        <v>42</v>
      </c>
      <c r="D1363" s="42">
        <f>_xll.qlCalendarAdvance(Calendar,$D1362,B1363,"f",FALSE)</f>
        <v>49003</v>
      </c>
      <c r="E1363" s="177">
        <f>_xll.qlInterestRateIndexValueDate(IndexON,D1363)</f>
        <v>49003</v>
      </c>
      <c r="F1363" s="193">
        <f>IFERROR(_xll.qlIndexFixing(IndexON,D1363,TRUE,_xll.ohTrigger(RecalcTrigger,TriggerON)),NA())</f>
        <v>1.9521041362020597E-2</v>
      </c>
      <c r="H1363" s="42">
        <f>_xll.qlCalendarAdvance(Calendar,$H1362,B1363,"f",FALSE)</f>
        <v>49003</v>
      </c>
      <c r="I1363" s="177">
        <f>_xll.qlInterestRateIndexValueDate(Index1M,$H1363)</f>
        <v>49005</v>
      </c>
      <c r="J1363" s="182">
        <f>IFERROR(_xll.qlIndexFixing(Index1M,$H1363,TRUE,_xll.ohTrigger(RecalcTrigger,Trigger1M)),NA())</f>
        <v>1.967881719579595E-2</v>
      </c>
      <c r="K1363" s="44">
        <f>IFERROR(_xll.qlIndexFixing(Index3M,H1363,TRUE,_xll.ohTrigger(RecalcTrigger,Trigger3M)),NA())</f>
        <v>1.9918243657242332E-2</v>
      </c>
      <c r="L1363" s="44">
        <f>IFERROR(_xll.qlIndexFixing(Index6M,$H1363,TRUE,_xll.ohTrigger(RecalcTrigger,Trigger6M)),NA())</f>
        <v>1.999851741667287E-2</v>
      </c>
      <c r="M1363" s="183">
        <f>IFERROR(_xll.qlIndexFixing(Index1Y,$H1363,TRUE,_xll.ohTrigger(RecalcTrigger,Trigger1Y)),NA())</f>
        <v>2.0112305516495264E-2</v>
      </c>
      <c r="N1363" s="182">
        <f>IFERROR(_xll.qlIndexFixing(ONIndex1M,I1363,TRUE,_xll.ohTrigger(RecalcTrigger,Trigger1M)),NA())</f>
        <v>1.9684371921737664E-2</v>
      </c>
      <c r="O1363" s="44">
        <f>IFERROR(_xll.qlIndexFixing(ONIndex3M,I1363,TRUE,_xll.ohTrigger(RecalcTrigger,Trigger3M)),NA())</f>
        <v>1.9954324448230309E-2</v>
      </c>
      <c r="P1363" s="44">
        <f>IFERROR(_xll.qlIndexFixing(ONIndex6M,I1363,TRUE,_xll.ohTrigger(RecalcTrigger,Trigger6M)),NA())</f>
        <v>2.0085132727478694E-2</v>
      </c>
      <c r="Q1363" s="183">
        <f>IFERROR(_xll.qlIndexFixing(ONIndex1Y,I1363,TRUE,_xll.ohTrigger(RecalcTrigger,Trigger1Y)),NA())</f>
        <v>2.0378115183774526E-2</v>
      </c>
    </row>
    <row r="1364" spans="2:17" x14ac:dyDescent="0.2">
      <c r="B1364" s="39" t="s">
        <v>42</v>
      </c>
      <c r="D1364" s="42">
        <f>_xll.qlCalendarAdvance(Calendar,$D1363,B1364,"f",FALSE)</f>
        <v>49010</v>
      </c>
      <c r="E1364" s="177">
        <f>_xll.qlInterestRateIndexValueDate(IndexON,D1364)</f>
        <v>49010</v>
      </c>
      <c r="F1364" s="193">
        <f>IFERROR(_xll.qlIndexFixing(IndexON,D1364,TRUE,_xll.ohTrigger(RecalcTrigger,TriggerON)),NA())</f>
        <v>1.9506496436196841E-2</v>
      </c>
      <c r="H1364" s="42">
        <f>_xll.qlCalendarAdvance(Calendar,$H1363,B1364,"f",FALSE)</f>
        <v>49010</v>
      </c>
      <c r="I1364" s="177">
        <f>_xll.qlInterestRateIndexValueDate(Index1M,$H1364)</f>
        <v>49012</v>
      </c>
      <c r="J1364" s="182">
        <f>IFERROR(_xll.qlIndexFixing(Index1M,$H1364,TRUE,_xll.ohTrigger(RecalcTrigger,Trigger1M)),NA())</f>
        <v>1.9664808445180138E-2</v>
      </c>
      <c r="K1364" s="44">
        <f>IFERROR(_xll.qlIndexFixing(Index3M,H1364,TRUE,_xll.ohTrigger(RecalcTrigger,Trigger3M)),NA())</f>
        <v>1.9903599086926786E-2</v>
      </c>
      <c r="L1364" s="44">
        <f>IFERROR(_xll.qlIndexFixing(Index6M,$H1364,TRUE,_xll.ohTrigger(RecalcTrigger,Trigger6M)),NA())</f>
        <v>1.9983331357931174E-2</v>
      </c>
      <c r="M1364" s="183">
        <f>IFERROR(_xll.qlIndexFixing(Index1Y,$H1364,TRUE,_xll.ohTrigger(RecalcTrigger,Trigger1Y)),NA())</f>
        <v>2.0092948820890862E-2</v>
      </c>
      <c r="N1364" s="182">
        <f>IFERROR(_xll.qlIndexFixing(ONIndex1M,I1364,TRUE,_xll.ohTrigger(RecalcTrigger,Trigger1M)),NA())</f>
        <v>1.9670886640286156E-2</v>
      </c>
      <c r="O1364" s="44">
        <f>IFERROR(_xll.qlIndexFixing(ONIndex3M,I1364,TRUE,_xll.ohTrigger(RecalcTrigger,Trigger3M)),NA())</f>
        <v>1.9939903142320858E-2</v>
      </c>
      <c r="P1364" s="44">
        <f>IFERROR(_xll.qlIndexFixing(ONIndex6M,I1364,TRUE,_xll.ohTrigger(RecalcTrigger,Trigger6M)),NA())</f>
        <v>2.0070416611392972E-2</v>
      </c>
      <c r="Q1364" s="183">
        <f>IFERROR(_xll.qlIndexFixing(ONIndex1Y,I1364,TRUE,_xll.ohTrigger(RecalcTrigger,Trigger1Y)),NA())</f>
        <v>2.0360852606247093E-2</v>
      </c>
    </row>
    <row r="1365" spans="2:17" x14ac:dyDescent="0.2">
      <c r="B1365" s="39" t="s">
        <v>42</v>
      </c>
      <c r="D1365" s="42">
        <f>_xll.qlCalendarAdvance(Calendar,$D1364,B1365,"f",FALSE)</f>
        <v>49017</v>
      </c>
      <c r="E1365" s="177">
        <f>_xll.qlInterestRateIndexValueDate(IndexON,D1365)</f>
        <v>49017</v>
      </c>
      <c r="F1365" s="193">
        <f>IFERROR(_xll.qlIndexFixing(IndexON,D1365,TRUE,_xll.ohTrigger(RecalcTrigger,TriggerON)),NA())</f>
        <v>1.9491927836350342E-2</v>
      </c>
      <c r="H1365" s="42">
        <f>_xll.qlCalendarAdvance(Calendar,$H1364,B1365,"f",FALSE)</f>
        <v>49017</v>
      </c>
      <c r="I1365" s="177">
        <f>_xll.qlInterestRateIndexValueDate(Index1M,$H1365)</f>
        <v>49019</v>
      </c>
      <c r="J1365" s="182">
        <f>IFERROR(_xll.qlIndexFixing(Index1M,$H1365,TRUE,_xll.ohTrigger(RecalcTrigger,Trigger1M)),NA())</f>
        <v>1.9651633425760984E-2</v>
      </c>
      <c r="K1365" s="44">
        <f>IFERROR(_xll.qlIndexFixing(Index3M,H1365,TRUE,_xll.ohTrigger(RecalcTrigger,Trigger3M)),NA())</f>
        <v>1.9888929690204227E-2</v>
      </c>
      <c r="L1365" s="44">
        <f>IFERROR(_xll.qlIndexFixing(Index6M,$H1365,TRUE,_xll.ohTrigger(RecalcTrigger,Trigger6M)),NA())</f>
        <v>1.9968121215710614E-2</v>
      </c>
      <c r="M1365" s="183">
        <f>IFERROR(_xll.qlIndexFixing(Index1Y,$H1365,TRUE,_xll.ohTrigger(RecalcTrigger,Trigger1Y)),NA())</f>
        <v>2.0073524574208079E-2</v>
      </c>
      <c r="N1365" s="182">
        <f>IFERROR(_xll.qlIndexFixing(ONIndex1M,I1365,TRUE,_xll.ohTrigger(RecalcTrigger,Trigger1M)),NA())</f>
        <v>1.965736213884739E-2</v>
      </c>
      <c r="O1365" s="44">
        <f>IFERROR(_xll.qlIndexFixing(ONIndex3M,I1365,TRUE,_xll.ohTrigger(RecalcTrigger,Trigger3M)),NA())</f>
        <v>1.9925455675418036E-2</v>
      </c>
      <c r="P1365" s="44">
        <f>IFERROR(_xll.qlIndexFixing(ONIndex6M,I1365,TRUE,_xll.ohTrigger(RecalcTrigger,Trigger6M)),NA())</f>
        <v>2.0055673722323419E-2</v>
      </c>
      <c r="Q1365" s="183">
        <f>IFERROR(_xll.qlIndexFixing(ONIndex1Y,I1365,TRUE,_xll.ohTrigger(RecalcTrigger,Trigger1Y)),NA())</f>
        <v>2.034352166380593E-2</v>
      </c>
    </row>
    <row r="1366" spans="2:17" x14ac:dyDescent="0.2">
      <c r="B1366" s="39" t="s">
        <v>42</v>
      </c>
      <c r="D1366" s="42">
        <f>_xll.qlCalendarAdvance(Calendar,$D1365,B1366,"f",FALSE)</f>
        <v>49024</v>
      </c>
      <c r="E1366" s="177">
        <f>_xll.qlInterestRateIndexValueDate(IndexON,D1366)</f>
        <v>49024</v>
      </c>
      <c r="F1366" s="193">
        <f>IFERROR(_xll.qlIndexFixing(IndexON,D1366,TRUE,_xll.ohTrigger(RecalcTrigger,TriggerON)),NA())</f>
        <v>1.9477335824591435E-2</v>
      </c>
      <c r="H1366" s="42">
        <f>_xll.qlCalendarAdvance(Calendar,$H1365,B1366,"f",FALSE)</f>
        <v>49024</v>
      </c>
      <c r="I1366" s="177">
        <f>_xll.qlInterestRateIndexValueDate(Index1M,$H1366)</f>
        <v>49026</v>
      </c>
      <c r="J1366" s="182">
        <f>IFERROR(_xll.qlIndexFixing(Index1M,$H1366,TRUE,_xll.ohTrigger(RecalcTrigger,Trigger1M)),NA())</f>
        <v>1.9637983285840099E-2</v>
      </c>
      <c r="K1366" s="44">
        <f>IFERROR(_xll.qlIndexFixing(Index3M,H1366,TRUE,_xll.ohTrigger(RecalcTrigger,Trigger3M)),NA())</f>
        <v>1.9874235705521302E-2</v>
      </c>
      <c r="L1366" s="44">
        <f>IFERROR(_xll.qlIndexFixing(Index6M,$H1366,TRUE,_xll.ohTrigger(RecalcTrigger,Trigger6M)),NA())</f>
        <v>1.9952887215749754E-2</v>
      </c>
      <c r="M1366" s="183">
        <f>IFERROR(_xll.qlIndexFixing(Index1Y,$H1366,TRUE,_xll.ohTrigger(RecalcTrigger,Trigger1Y)),NA())</f>
        <v>2.0050500393776736E-2</v>
      </c>
      <c r="N1366" s="182">
        <f>IFERROR(_xll.qlIndexFixing(ONIndex1M,I1366,TRUE,_xll.ohTrigger(RecalcTrigger,Trigger1M)),NA())</f>
        <v>1.9643798604871421E-2</v>
      </c>
      <c r="O1366" s="44">
        <f>IFERROR(_xll.qlIndexFixing(ONIndex3M,I1366,TRUE,_xll.ohTrigger(RecalcTrigger,Trigger3M)),NA())</f>
        <v>1.9910982284772061E-2</v>
      </c>
      <c r="P1366" s="44">
        <f>IFERROR(_xll.qlIndexFixing(ONIndex6M,I1366,TRUE,_xll.ohTrigger(RecalcTrigger,Trigger6M)),NA())</f>
        <v>2.0040904283211702E-2</v>
      </c>
      <c r="Q1366" s="183">
        <f>IFERROR(_xll.qlIndexFixing(ONIndex1Y,I1366,TRUE,_xll.ohTrigger(RecalcTrigger,Trigger1Y)),NA())</f>
        <v>2.0326122427114512E-2</v>
      </c>
    </row>
    <row r="1367" spans="2:17" x14ac:dyDescent="0.2">
      <c r="B1367" s="39" t="s">
        <v>42</v>
      </c>
      <c r="D1367" s="42">
        <f>_xll.qlCalendarAdvance(Calendar,$D1366,B1367,"f",FALSE)</f>
        <v>49031</v>
      </c>
      <c r="E1367" s="177">
        <f>_xll.qlInterestRateIndexValueDate(IndexON,D1367)</f>
        <v>49031</v>
      </c>
      <c r="F1367" s="193">
        <f>IFERROR(_xll.qlIndexFixing(IndexON,D1367,TRUE,_xll.ohTrigger(RecalcTrigger,TriggerON)),NA())</f>
        <v>1.9462720663989685E-2</v>
      </c>
      <c r="H1367" s="42">
        <f>_xll.qlCalendarAdvance(Calendar,$H1366,B1367,"f",FALSE)</f>
        <v>49031</v>
      </c>
      <c r="I1367" s="177">
        <f>_xll.qlInterestRateIndexValueDate(Index1M,$H1367)</f>
        <v>49033</v>
      </c>
      <c r="J1367" s="182">
        <f>IFERROR(_xll.qlIndexFixing(Index1M,$H1367,TRUE,_xll.ohTrigger(RecalcTrigger,Trigger1M)),NA())</f>
        <v>1.9625632982879952E-2</v>
      </c>
      <c r="K1367" s="44">
        <f>IFERROR(_xll.qlIndexFixing(Index3M,H1367,TRUE,_xll.ohTrigger(RecalcTrigger,Trigger3M)),NA())</f>
        <v>1.985951737132206E-2</v>
      </c>
      <c r="L1367" s="44">
        <f>IFERROR(_xll.qlIndexFixing(Index6M,$H1367,TRUE,_xll.ohTrigger(RecalcTrigger,Trigger6M)),NA())</f>
        <v>1.9939272161985339E-2</v>
      </c>
      <c r="M1367" s="183">
        <f>IFERROR(_xll.qlIndexFixing(Index1Y,$H1367,TRUE,_xll.ohTrigger(RecalcTrigger,Trigger1Y)),NA())</f>
        <v>2.0034473731135118E-2</v>
      </c>
      <c r="N1367" s="182">
        <f>IFERROR(_xll.qlIndexFixing(ONIndex1M,I1367,TRUE,_xll.ohTrigger(RecalcTrigger,Trigger1M)),NA())</f>
        <v>1.9630196225968177E-2</v>
      </c>
      <c r="O1367" s="44">
        <f>IFERROR(_xll.qlIndexFixing(ONIndex3M,I1367,TRUE,_xll.ohTrigger(RecalcTrigger,Trigger3M)),NA())</f>
        <v>1.9896483207313409E-2</v>
      </c>
      <c r="P1367" s="44">
        <f>IFERROR(_xll.qlIndexFixing(ONIndex6M,I1367,TRUE,_xll.ohTrigger(RecalcTrigger,Trigger6M)),NA())</f>
        <v>2.0026108516999486E-2</v>
      </c>
      <c r="Q1367" s="183">
        <f>IFERROR(_xll.qlIndexFixing(ONIndex1Y,I1367,TRUE,_xll.ohTrigger(RecalcTrigger,Trigger1Y)),NA())</f>
        <v>2.0308654966596507E-2</v>
      </c>
    </row>
    <row r="1368" spans="2:17" x14ac:dyDescent="0.2">
      <c r="B1368" s="39" t="s">
        <v>42</v>
      </c>
      <c r="D1368" s="42">
        <f>_xll.qlCalendarAdvance(Calendar,$D1367,B1368,"f",FALSE)</f>
        <v>49038</v>
      </c>
      <c r="E1368" s="177">
        <f>_xll.qlInterestRateIndexValueDate(IndexON,D1368)</f>
        <v>49038</v>
      </c>
      <c r="F1368" s="193">
        <f>IFERROR(_xll.qlIndexFixing(IndexON,D1368,TRUE,_xll.ohTrigger(RecalcTrigger,TriggerON)),NA())</f>
        <v>1.9448082617135043E-2</v>
      </c>
      <c r="H1368" s="42">
        <f>_xll.qlCalendarAdvance(Calendar,$H1367,B1368,"f",FALSE)</f>
        <v>49038</v>
      </c>
      <c r="I1368" s="177">
        <f>_xll.qlInterestRateIndexValueDate(Index1M,$H1368)</f>
        <v>49040</v>
      </c>
      <c r="J1368" s="182">
        <f>IFERROR(_xll.qlIndexFixing(Index1M,$H1368,TRUE,_xll.ohTrigger(RecalcTrigger,Trigger1M)),NA())</f>
        <v>1.9610567436259552E-2</v>
      </c>
      <c r="K1368" s="44">
        <f>IFERROR(_xll.qlIndexFixing(Index3M,H1368,TRUE,_xll.ohTrigger(RecalcTrigger,Trigger3M)),NA())</f>
        <v>1.9845286387260568E-2</v>
      </c>
      <c r="L1368" s="44">
        <f>IFERROR(_xll.qlIndexFixing(Index6M,$H1368,TRUE,_xll.ohTrigger(RecalcTrigger,Trigger6M)),NA())</f>
        <v>1.9923998432594139E-2</v>
      </c>
      <c r="M1368" s="183">
        <f>IFERROR(_xll.qlIndexFixing(Index1Y,$H1368,TRUE,_xll.ohTrigger(RecalcTrigger,Trigger1Y)),NA())</f>
        <v>2.0014847286528401E-2</v>
      </c>
      <c r="N1368" s="182">
        <f>IFERROR(_xll.qlIndexFixing(ONIndex1M,I1368,TRUE,_xll.ohTrigger(RecalcTrigger,Trigger1M)),NA())</f>
        <v>1.9612650676634757E-2</v>
      </c>
      <c r="O1368" s="44">
        <f>IFERROR(_xll.qlIndexFixing(ONIndex3M,I1368,TRUE,_xll.ohTrigger(RecalcTrigger,Trigger3M)),NA())</f>
        <v>1.987780417355367E-2</v>
      </c>
      <c r="P1368" s="44">
        <f>IFERROR(_xll.qlIndexFixing(ONIndex6M,I1368,TRUE,_xll.ohTrigger(RecalcTrigger,Trigger6M)),NA())</f>
        <v>2.000704706266454E-2</v>
      </c>
      <c r="Q1368" s="183">
        <f>IFERROR(_xll.qlIndexFixing(ONIndex1Y,I1368,TRUE,_xll.ohTrigger(RecalcTrigger,Trigger1Y)),NA())</f>
        <v>2.0286096669606124E-2</v>
      </c>
    </row>
    <row r="1369" spans="2:17" x14ac:dyDescent="0.2">
      <c r="B1369" s="39" t="s">
        <v>42</v>
      </c>
      <c r="D1369" s="42">
        <f>_xll.qlCalendarAdvance(Calendar,$D1368,B1369,"f",FALSE)</f>
        <v>49045</v>
      </c>
      <c r="E1369" s="177">
        <f>_xll.qlInterestRateIndexValueDate(IndexON,D1369)</f>
        <v>49045</v>
      </c>
      <c r="F1369" s="193">
        <f>IFERROR(_xll.qlIndexFixing(IndexON,D1369,TRUE,_xll.ohTrigger(RecalcTrigger,TriggerON)),NA())</f>
        <v>1.9433421946617457E-2</v>
      </c>
      <c r="H1369" s="42">
        <f>_xll.qlCalendarAdvance(Calendar,$H1368,B1369,"f",FALSE)</f>
        <v>49045</v>
      </c>
      <c r="I1369" s="177">
        <f>_xll.qlInterestRateIndexValueDate(Index1M,$H1369)</f>
        <v>49047</v>
      </c>
      <c r="J1369" s="182">
        <f>IFERROR(_xll.qlIndexFixing(Index1M,$H1369,TRUE,_xll.ohTrigger(RecalcTrigger,Trigger1M)),NA())</f>
        <v>1.9596802102614108E-2</v>
      </c>
      <c r="K1369" s="44">
        <f>IFERROR(_xll.qlIndexFixing(Index3M,H1369,TRUE,_xll.ohTrigger(RecalcTrigger,Trigger3M)),NA())</f>
        <v>1.9830522541105278E-2</v>
      </c>
      <c r="L1369" s="44">
        <f>IFERROR(_xll.qlIndexFixing(Index6M,$H1369,TRUE,_xll.ohTrigger(RecalcTrigger,Trigger6M)),NA())</f>
        <v>1.9908701476184822E-2</v>
      </c>
      <c r="M1369" s="183">
        <f>IFERROR(_xll.qlIndexFixing(Index1Y,$H1369,TRUE,_xll.ohTrigger(RecalcTrigger,Trigger1Y)),NA())</f>
        <v>1.9995153594411109E-2</v>
      </c>
      <c r="N1369" s="182">
        <f>IFERROR(_xll.qlIndexFixing(ONIndex1M,I1369,TRUE,_xll.ohTrigger(RecalcTrigger,Trigger1M)),NA())</f>
        <v>1.9602875683419896E-2</v>
      </c>
      <c r="O1369" s="44">
        <f>IFERROR(_xll.qlIndexFixing(ONIndex3M,I1369,TRUE,_xll.ohTrigger(RecalcTrigger,Trigger3M)),NA())</f>
        <v>1.9867408939520104E-2</v>
      </c>
      <c r="P1369" s="44">
        <f>IFERROR(_xll.qlIndexFixing(ONIndex6M,I1369,TRUE,_xll.ohTrigger(RecalcTrigger,Trigger6M)),NA())</f>
        <v>1.9996438894400725E-2</v>
      </c>
      <c r="Q1369" s="183">
        <f>IFERROR(_xll.qlIndexFixing(ONIndex1Y,I1369,TRUE,_xll.ohTrigger(RecalcTrigger,Trigger1Y)),NA())</f>
        <v>2.0273515656654695E-2</v>
      </c>
    </row>
    <row r="1370" spans="2:17" x14ac:dyDescent="0.2">
      <c r="B1370" s="39" t="s">
        <v>42</v>
      </c>
      <c r="D1370" s="42">
        <f>_xll.qlCalendarAdvance(Calendar,$D1369,B1370,"f",FALSE)</f>
        <v>49052</v>
      </c>
      <c r="E1370" s="177">
        <f>_xll.qlInterestRateIndexValueDate(IndexON,D1370)</f>
        <v>49052</v>
      </c>
      <c r="F1370" s="193">
        <f>IFERROR(_xll.qlIndexFixing(IndexON,D1370,TRUE,_xll.ohTrigger(RecalcTrigger,TriggerON)),NA())</f>
        <v>1.9418738915266687E-2</v>
      </c>
      <c r="H1370" s="42">
        <f>_xll.qlCalendarAdvance(Calendar,$H1369,B1370,"f",FALSE)</f>
        <v>49052</v>
      </c>
      <c r="I1370" s="177">
        <f>_xll.qlInterestRateIndexValueDate(Index1M,$H1370)</f>
        <v>49054</v>
      </c>
      <c r="J1370" s="182">
        <f>IFERROR(_xll.qlIndexFixing(Index1M,$H1370,TRUE,_xll.ohTrigger(RecalcTrigger,Trigger1M)),NA())</f>
        <v>1.9582998747083025E-2</v>
      </c>
      <c r="K1370" s="44">
        <f>IFERROR(_xll.qlIndexFixing(Index3M,H1370,TRUE,_xll.ohTrigger(RecalcTrigger,Trigger3M)),NA())</f>
        <v>1.9815735044410001E-2</v>
      </c>
      <c r="L1370" s="44">
        <f>IFERROR(_xll.qlIndexFixing(Index6M,$H1370,TRUE,_xll.ohTrigger(RecalcTrigger,Trigger6M)),NA())</f>
        <v>1.9893381518427351E-2</v>
      </c>
      <c r="M1370" s="183">
        <f>IFERROR(_xll.qlIndexFixing(Index1Y,$H1370,TRUE,_xll.ohTrigger(RecalcTrigger,Trigger1Y)),NA())</f>
        <v>1.9975392730694465E-2</v>
      </c>
      <c r="N1370" s="182">
        <f>IFERROR(_xll.qlIndexFixing(ONIndex1M,I1370,TRUE,_xll.ohTrigger(RecalcTrigger,Trigger1M)),NA())</f>
        <v>1.9589157895074649E-2</v>
      </c>
      <c r="O1370" s="44">
        <f>IFERROR(_xll.qlIndexFixing(ONIndex3M,I1370,TRUE,_xll.ohTrigger(RecalcTrigger,Trigger3M)),NA())</f>
        <v>1.9852834223286209E-2</v>
      </c>
      <c r="P1370" s="44">
        <f>IFERROR(_xll.qlIndexFixing(ONIndex6M,I1370,TRUE,_xll.ohTrigger(RecalcTrigger,Trigger6M)),NA())</f>
        <v>1.9981565483817576E-2</v>
      </c>
      <c r="Q1370" s="183">
        <f>IFERROR(_xll.qlIndexFixing(ONIndex1Y,I1370,TRUE,_xll.ohTrigger(RecalcTrigger,Trigger1Y)),NA())</f>
        <v>2.0255843948238095E-2</v>
      </c>
    </row>
    <row r="1371" spans="2:17" x14ac:dyDescent="0.2">
      <c r="B1371" s="39" t="s">
        <v>42</v>
      </c>
      <c r="D1371" s="42">
        <f>_xll.qlCalendarAdvance(Calendar,$D1370,B1371,"f",FALSE)</f>
        <v>49059</v>
      </c>
      <c r="E1371" s="177">
        <f>_xll.qlInterestRateIndexValueDate(IndexON,D1371)</f>
        <v>49059</v>
      </c>
      <c r="F1371" s="193">
        <f>IFERROR(_xll.qlIndexFixing(IndexON,D1371,TRUE,_xll.ohTrigger(RecalcTrigger,TriggerON)),NA())</f>
        <v>1.9404033785752617E-2</v>
      </c>
      <c r="H1371" s="42">
        <f>_xll.qlCalendarAdvance(Calendar,$H1370,B1371,"f",FALSE)</f>
        <v>49059</v>
      </c>
      <c r="I1371" s="177">
        <f>_xll.qlInterestRateIndexValueDate(Index1M,$H1371)</f>
        <v>49061</v>
      </c>
      <c r="J1371" s="182">
        <f>IFERROR(_xll.qlIndexFixing(Index1M,$H1371,TRUE,_xll.ohTrigger(RecalcTrigger,Trigger1M)),NA())</f>
        <v>1.9569157557675909E-2</v>
      </c>
      <c r="K1371" s="44">
        <f>IFERROR(_xll.qlIndexFixing(Index3M,H1371,TRUE,_xll.ohTrigger(RecalcTrigger,Trigger3M)),NA())</f>
        <v>1.9800924135589738E-2</v>
      </c>
      <c r="L1371" s="44">
        <f>IFERROR(_xll.qlIndexFixing(Index6M,$H1371,TRUE,_xll.ohTrigger(RecalcTrigger,Trigger6M)),NA())</f>
        <v>1.9878038784984283E-2</v>
      </c>
      <c r="M1371" s="183">
        <f>IFERROR(_xll.qlIndexFixing(Index1Y,$H1371,TRUE,_xll.ohTrigger(RecalcTrigger,Trigger1Y)),NA())</f>
        <v>1.9955564771298236E-2</v>
      </c>
      <c r="N1371" s="182">
        <f>IFERROR(_xll.qlIndexFixing(ONIndex1M,I1371,TRUE,_xll.ohTrigger(RecalcTrigger,Trigger1M)),NA())</f>
        <v>1.9573433786979066E-2</v>
      </c>
      <c r="O1371" s="44">
        <f>IFERROR(_xll.qlIndexFixing(ONIndex3M,I1371,TRUE,_xll.ohTrigger(RecalcTrigger,Trigger3M)),NA())</f>
        <v>1.9836147125822379E-2</v>
      </c>
      <c r="P1371" s="44">
        <f>IFERROR(_xll.qlIndexFixing(ONIndex6M,I1371,TRUE,_xll.ohTrigger(RecalcTrigger,Trigger6M)),NA())</f>
        <v>1.9964536167780267E-2</v>
      </c>
      <c r="Q1371" s="183">
        <f>IFERROR(_xll.qlIndexFixing(ONIndex1Y,I1371,TRUE,_xll.ohTrigger(RecalcTrigger,Trigger1Y)),NA())</f>
        <v>2.0235564520261207E-2</v>
      </c>
    </row>
    <row r="1372" spans="2:17" x14ac:dyDescent="0.2">
      <c r="B1372" s="39" t="s">
        <v>42</v>
      </c>
      <c r="D1372" s="42">
        <f>_xll.qlCalendarAdvance(Calendar,$D1371,B1372,"f",FALSE)</f>
        <v>49066</v>
      </c>
      <c r="E1372" s="177">
        <f>_xll.qlInterestRateIndexValueDate(IndexON,D1372)</f>
        <v>49066</v>
      </c>
      <c r="F1372" s="193">
        <f>IFERROR(_xll.qlIndexFixing(IndexON,D1372,TRUE,_xll.ohTrigger(RecalcTrigger,TriggerON)),NA())</f>
        <v>1.9389306820665198E-2</v>
      </c>
      <c r="H1372" s="42">
        <f>_xll.qlCalendarAdvance(Calendar,$H1371,B1372,"f",FALSE)</f>
        <v>49066</v>
      </c>
      <c r="I1372" s="177">
        <f>_xll.qlInterestRateIndexValueDate(Index1M,$H1372)</f>
        <v>49068</v>
      </c>
      <c r="J1372" s="182">
        <f>IFERROR(_xll.qlIndexFixing(Index1M,$H1372,TRUE,_xll.ohTrigger(RecalcTrigger,Trigger1M)),NA())</f>
        <v>1.9555278722394875E-2</v>
      </c>
      <c r="K1372" s="44">
        <f>IFERROR(_xll.qlIndexFixing(Index3M,H1372,TRUE,_xll.ohTrigger(RecalcTrigger,Trigger3M)),NA())</f>
        <v>1.9785568802867311E-2</v>
      </c>
      <c r="L1372" s="44">
        <f>IFERROR(_xll.qlIndexFixing(Index6M,$H1372,TRUE,_xll.ohTrigger(RecalcTrigger,Trigger6M)),NA())</f>
        <v>1.9860994844010327E-2</v>
      </c>
      <c r="M1372" s="183">
        <f>IFERROR(_xll.qlIndexFixing(Index1Y,$H1372,TRUE,_xll.ohTrigger(RecalcTrigger,Trigger1Y)),NA())</f>
        <v>1.9935669792149627E-2</v>
      </c>
      <c r="N1372" s="182">
        <f>IFERROR(_xll.qlIndexFixing(ONIndex1M,I1372,TRUE,_xll.ohTrigger(RecalcTrigger,Trigger1M)),NA())</f>
        <v>1.9561608221652094E-2</v>
      </c>
      <c r="O1372" s="44">
        <f>IFERROR(_xll.qlIndexFixing(ONIndex3M,I1372,TRUE,_xll.ohTrigger(RecalcTrigger,Trigger3M)),NA())</f>
        <v>1.9823610810716374E-2</v>
      </c>
      <c r="P1372" s="44">
        <f>IFERROR(_xll.qlIndexFixing(ONIndex6M,I1372,TRUE,_xll.ohTrigger(RecalcTrigger,Trigger6M)),NA())</f>
        <v>1.9951742578872E-2</v>
      </c>
      <c r="Q1372" s="183">
        <f>IFERROR(_xll.qlIndexFixing(ONIndex1Y,I1372,TRUE,_xll.ohTrigger(RecalcTrigger,Trigger1Y)),NA())</f>
        <v>2.0220296777031521E-2</v>
      </c>
    </row>
    <row r="1373" spans="2:17" x14ac:dyDescent="0.2">
      <c r="B1373" s="39" t="s">
        <v>42</v>
      </c>
      <c r="D1373" s="42">
        <f>_xll.qlCalendarAdvance(Calendar,$D1372,B1373,"f",FALSE)</f>
        <v>49073</v>
      </c>
      <c r="E1373" s="177">
        <f>_xll.qlInterestRateIndexValueDate(IndexON,D1373)</f>
        <v>49073</v>
      </c>
      <c r="F1373" s="193">
        <f>IFERROR(_xll.qlIndexFixing(IndexON,D1373,TRUE,_xll.ohTrigger(RecalcTrigger,TriggerON)),NA())</f>
        <v>1.9374558282674315E-2</v>
      </c>
      <c r="H1373" s="42">
        <f>_xll.qlCalendarAdvance(Calendar,$H1372,B1373,"f",FALSE)</f>
        <v>49073</v>
      </c>
      <c r="I1373" s="177">
        <f>_xll.qlInterestRateIndexValueDate(Index1M,$H1373)</f>
        <v>49075</v>
      </c>
      <c r="J1373" s="182">
        <f>IFERROR(_xll.qlIndexFixing(Index1M,$H1373,TRUE,_xll.ohTrigger(RecalcTrigger,Trigger1M)),NA())</f>
        <v>1.9541362429252029E-2</v>
      </c>
      <c r="K1373" s="44">
        <f>IFERROR(_xll.qlIndexFixing(Index3M,H1373,TRUE,_xll.ohTrigger(RecalcTrigger,Trigger3M)),NA())</f>
        <v>1.9770709378700534E-2</v>
      </c>
      <c r="L1373" s="44">
        <f>IFERROR(_xll.qlIndexFixing(Index6M,$H1373,TRUE,_xll.ohTrigger(RecalcTrigger,Trigger6M)),NA())</f>
        <v>1.9845600160022521E-2</v>
      </c>
      <c r="M1373" s="183">
        <f>IFERROR(_xll.qlIndexFixing(Index1Y,$H1373,TRUE,_xll.ohTrigger(RecalcTrigger,Trigger1Y)),NA())</f>
        <v>1.9915707869183074E-2</v>
      </c>
      <c r="N1373" s="182">
        <f>IFERROR(_xll.qlIndexFixing(ONIndex1M,I1373,TRUE,_xll.ohTrigger(RecalcTrigger,Trigger1M)),NA())</f>
        <v>1.9547776711874576E-2</v>
      </c>
      <c r="O1373" s="44">
        <f>IFERROR(_xll.qlIndexFixing(ONIndex3M,I1373,TRUE,_xll.ohTrigger(RecalcTrigger,Trigger3M)),NA())</f>
        <v>1.980896258856113E-2</v>
      </c>
      <c r="P1373" s="44">
        <f>IFERROR(_xll.qlIndexFixing(ONIndex6M,I1373,TRUE,_xll.ohTrigger(RecalcTrigger,Trigger6M)),NA())</f>
        <v>1.9936793530153096E-2</v>
      </c>
      <c r="Q1373" s="183">
        <f>IFERROR(_xll.qlIndexFixing(ONIndex1Y,I1373,TRUE,_xll.ohTrigger(RecalcTrigger,Trigger1Y)),NA())</f>
        <v>2.020242145532869E-2</v>
      </c>
    </row>
    <row r="1374" spans="2:17" x14ac:dyDescent="0.2">
      <c r="B1374" s="39" t="s">
        <v>42</v>
      </c>
      <c r="D1374" s="42">
        <f>_xll.qlCalendarAdvance(Calendar,$D1373,B1374,"f",FALSE)</f>
        <v>49080</v>
      </c>
      <c r="E1374" s="177">
        <f>_xll.qlInterestRateIndexValueDate(IndexON,D1374)</f>
        <v>49080</v>
      </c>
      <c r="F1374" s="193">
        <f>IFERROR(_xll.qlIndexFixing(IndexON,D1374,TRUE,_xll.ohTrigger(RecalcTrigger,TriggerON)),NA())</f>
        <v>1.9359788434449854E-2</v>
      </c>
      <c r="H1374" s="42">
        <f>_xll.qlCalendarAdvance(Calendar,$H1373,B1374,"f",FALSE)</f>
        <v>49080</v>
      </c>
      <c r="I1374" s="177">
        <f>_xll.qlInterestRateIndexValueDate(Index1M,$H1374)</f>
        <v>49082</v>
      </c>
      <c r="J1374" s="182">
        <f>IFERROR(_xll.qlIndexFixing(Index1M,$H1374,TRUE,_xll.ohTrigger(RecalcTrigger,Trigger1M)),NA())</f>
        <v>1.9527408866254481E-2</v>
      </c>
      <c r="K1374" s="44">
        <f>IFERROR(_xll.qlIndexFixing(Index3M,H1374,TRUE,_xll.ohTrigger(RecalcTrigger,Trigger3M)),NA())</f>
        <v>1.97558272740328E-2</v>
      </c>
      <c r="L1374" s="44">
        <f>IFERROR(_xll.qlIndexFixing(Index6M,$H1374,TRUE,_xll.ohTrigger(RecalcTrigger,Trigger6M)),NA())</f>
        <v>1.983018342397776E-2</v>
      </c>
      <c r="M1374" s="183">
        <f>IFERROR(_xll.qlIndexFixing(Index1Y,$H1374,TRUE,_xll.ohTrigger(RecalcTrigger,Trigger1Y)),NA())</f>
        <v>1.9895679078341999E-2</v>
      </c>
      <c r="N1374" s="182">
        <f>IFERROR(_xll.qlIndexFixing(ONIndex1M,I1374,TRUE,_xll.ohTrigger(RecalcTrigger,Trigger1M)),NA())</f>
        <v>1.9533907669879724E-2</v>
      </c>
      <c r="O1374" s="44">
        <f>IFERROR(_xll.qlIndexFixing(ONIndex3M,I1374,TRUE,_xll.ohTrigger(RecalcTrigger,Trigger3M)),NA())</f>
        <v>1.9794290338266407E-2</v>
      </c>
      <c r="P1374" s="44">
        <f>IFERROR(_xll.qlIndexFixing(ONIndex6M,I1374,TRUE,_xll.ohTrigger(RecalcTrigger,Trigger6M)),NA())</f>
        <v>1.9921819714605604E-2</v>
      </c>
      <c r="Q1374" s="183">
        <f>IFERROR(_xll.qlIndexFixing(ONIndex1Y,I1374,TRUE,_xll.ohTrigger(RecalcTrigger,Trigger1Y)),NA())</f>
        <v>2.0184478403644235E-2</v>
      </c>
    </row>
    <row r="1375" spans="2:17" x14ac:dyDescent="0.2">
      <c r="B1375" s="39" t="s">
        <v>42</v>
      </c>
      <c r="D1375" s="42">
        <f>_xll.qlCalendarAdvance(Calendar,$D1374,B1375,"f",FALSE)</f>
        <v>49087</v>
      </c>
      <c r="E1375" s="177">
        <f>_xll.qlInterestRateIndexValueDate(IndexON,D1375)</f>
        <v>49087</v>
      </c>
      <c r="F1375" s="193">
        <f>IFERROR(_xll.qlIndexFixing(IndexON,D1375,TRUE,_xll.ohTrigger(RecalcTrigger,TriggerON)),NA())</f>
        <v>1.9344997538821573E-2</v>
      </c>
      <c r="H1375" s="42">
        <f>_xll.qlCalendarAdvance(Calendar,$H1374,B1375,"f",FALSE)</f>
        <v>49087</v>
      </c>
      <c r="I1375" s="177">
        <f>_xll.qlInterestRateIndexValueDate(Index1M,$H1375)</f>
        <v>49089</v>
      </c>
      <c r="J1375" s="182">
        <f>IFERROR(_xll.qlIndexFixing(Index1M,$H1375,TRUE,_xll.ohTrigger(RecalcTrigger,Trigger1M)),NA())</f>
        <v>1.951341822140934E-2</v>
      </c>
      <c r="K1375" s="44">
        <f>IFERROR(_xll.qlIndexFixing(Index3M,H1375,TRUE,_xll.ohTrigger(RecalcTrigger,Trigger3M)),NA())</f>
        <v>1.9740922727282093E-2</v>
      </c>
      <c r="L1375" s="44">
        <f>IFERROR(_xll.qlIndexFixing(Index6M,$H1375,TRUE,_xll.ohTrigger(RecalcTrigger,Trigger6M)),NA())</f>
        <v>1.9814744861558743E-2</v>
      </c>
      <c r="M1375" s="183">
        <f>IFERROR(_xll.qlIndexFixing(Index1Y,$H1375,TRUE,_xll.ohTrigger(RecalcTrigger,Trigger1Y)),NA())</f>
        <v>1.9875583495576166E-2</v>
      </c>
      <c r="N1375" s="182">
        <f>IFERROR(_xll.qlIndexFixing(ONIndex1M,I1375,TRUE,_xll.ohTrigger(RecalcTrigger,Trigger1M)),NA())</f>
        <v>1.9520001283517274E-2</v>
      </c>
      <c r="O1375" s="44">
        <f>IFERROR(_xll.qlIndexFixing(ONIndex3M,I1375,TRUE,_xll.ohTrigger(RecalcTrigger,Trigger3M)),NA())</f>
        <v>1.977959429700249E-2</v>
      </c>
      <c r="P1375" s="44">
        <f>IFERROR(_xll.qlIndexFixing(ONIndex6M,I1375,TRUE,_xll.ohTrigger(RecalcTrigger,Trigger6M)),NA())</f>
        <v>1.9906821354931381E-2</v>
      </c>
      <c r="Q1375" s="183">
        <f>IFERROR(_xll.qlIndexFixing(ONIndex1Y,I1375,TRUE,_xll.ohTrigger(RecalcTrigger,Trigger1Y)),NA())</f>
        <v>2.0166467692561696E-2</v>
      </c>
    </row>
    <row r="1376" spans="2:17" x14ac:dyDescent="0.2">
      <c r="B1376" s="39" t="s">
        <v>42</v>
      </c>
      <c r="D1376" s="42">
        <f>_xll.qlCalendarAdvance(Calendar,$D1375,B1376,"f",FALSE)</f>
        <v>49094</v>
      </c>
      <c r="E1376" s="177">
        <f>_xll.qlInterestRateIndexValueDate(IndexON,D1376)</f>
        <v>49094</v>
      </c>
      <c r="F1376" s="193">
        <f>IFERROR(_xll.qlIndexFixing(IndexON,D1376,TRUE,_xll.ohTrigger(RecalcTrigger,TriggerON)),NA())</f>
        <v>1.9330185858299487E-2</v>
      </c>
      <c r="H1376" s="42">
        <f>_xll.qlCalendarAdvance(Calendar,$H1375,B1376,"f",FALSE)</f>
        <v>49094</v>
      </c>
      <c r="I1376" s="177">
        <f>_xll.qlInterestRateIndexValueDate(Index1M,$H1376)</f>
        <v>49096</v>
      </c>
      <c r="J1376" s="182">
        <f>IFERROR(_xll.qlIndexFixing(Index1M,$H1376,TRUE,_xll.ohTrigger(RecalcTrigger,Trigger1M)),NA())</f>
        <v>1.9499390682726214E-2</v>
      </c>
      <c r="K1376" s="44">
        <f>IFERROR(_xll.qlIndexFixing(Index3M,H1376,TRUE,_xll.ohTrigger(RecalcTrigger,Trigger3M)),NA())</f>
        <v>1.972599597686292E-2</v>
      </c>
      <c r="L1376" s="44">
        <f>IFERROR(_xll.qlIndexFixing(Index6M,$H1376,TRUE,_xll.ohTrigger(RecalcTrigger,Trigger6M)),NA())</f>
        <v>1.9800991380245637E-2</v>
      </c>
      <c r="M1376" s="183">
        <f>IFERROR(_xll.qlIndexFixing(Index1Y,$H1376,TRUE,_xll.ohTrigger(RecalcTrigger,Trigger1Y)),NA())</f>
        <v>1.9855421196843446E-2</v>
      </c>
      <c r="N1376" s="182">
        <f>IFERROR(_xll.qlIndexFixing(ONIndex1M,I1376,TRUE,_xll.ohTrigger(RecalcTrigger,Trigger1M)),NA())</f>
        <v>1.9506057740237281E-2</v>
      </c>
      <c r="O1376" s="44">
        <f>IFERROR(_xll.qlIndexFixing(ONIndex3M,I1376,TRUE,_xll.ohTrigger(RecalcTrigger,Trigger3M)),NA())</f>
        <v>1.9764874701699853E-2</v>
      </c>
      <c r="P1376" s="44">
        <f>IFERROR(_xll.qlIndexFixing(ONIndex6M,I1376,TRUE,_xll.ohTrigger(RecalcTrigger,Trigger6M)),NA())</f>
        <v>1.9891798674152028E-2</v>
      </c>
      <c r="Q1376" s="183">
        <f>IFERROR(_xll.qlIndexFixing(ONIndex1Y,I1376,TRUE,_xll.ohTrigger(RecalcTrigger,Trigger1Y)),NA())</f>
        <v>2.0148389392424804E-2</v>
      </c>
    </row>
    <row r="1377" spans="2:17" x14ac:dyDescent="0.2">
      <c r="B1377" s="39" t="s">
        <v>42</v>
      </c>
      <c r="D1377" s="42">
        <f>_xll.qlCalendarAdvance(Calendar,$D1376,B1377,"f",FALSE)</f>
        <v>49101</v>
      </c>
      <c r="E1377" s="177">
        <f>_xll.qlInterestRateIndexValueDate(IndexON,D1377)</f>
        <v>49101</v>
      </c>
      <c r="F1377" s="193">
        <f>IFERROR(_xll.qlIndexFixing(IndexON,D1377,TRUE,_xll.ohTrigger(RecalcTrigger,TriggerON)),NA())</f>
        <v>1.9315353655713352E-2</v>
      </c>
      <c r="H1377" s="42">
        <f>_xll.qlCalendarAdvance(Calendar,$H1376,B1377,"f",FALSE)</f>
        <v>49101</v>
      </c>
      <c r="I1377" s="177">
        <f>_xll.qlInterestRateIndexValueDate(Index1M,$H1377)</f>
        <v>49103</v>
      </c>
      <c r="J1377" s="182">
        <f>IFERROR(_xll.qlIndexFixing(Index1M,$H1377,TRUE,_xll.ohTrigger(RecalcTrigger,Trigger1M)),NA())</f>
        <v>1.948532643820472E-2</v>
      </c>
      <c r="K1377" s="44">
        <f>IFERROR(_xll.qlIndexFixing(Index3M,H1377,TRUE,_xll.ohTrigger(RecalcTrigger,Trigger3M)),NA())</f>
        <v>1.9711047261187175E-2</v>
      </c>
      <c r="L1377" s="44">
        <f>IFERROR(_xll.qlIndexFixing(Index6M,$H1377,TRUE,_xll.ohTrigger(RecalcTrigger,Trigger6M)),NA())</f>
        <v>1.9785516731259164E-2</v>
      </c>
      <c r="M1377" s="183">
        <f>IFERROR(_xll.qlIndexFixing(Index1Y,$H1377,TRUE,_xll.ohTrigger(RecalcTrigger,Trigger1Y)),NA())</f>
        <v>1.9835192258109154E-2</v>
      </c>
      <c r="N1377" s="182">
        <f>IFERROR(_xll.qlIndexFixing(ONIndex1M,I1377,TRUE,_xll.ohTrigger(RecalcTrigger,Trigger1M)),NA())</f>
        <v>1.9492077227489801E-2</v>
      </c>
      <c r="O1377" s="44">
        <f>IFERROR(_xll.qlIndexFixing(ONIndex3M,I1377,TRUE,_xll.ohTrigger(RecalcTrigger,Trigger3M)),NA())</f>
        <v>1.9750131789209036E-2</v>
      </c>
      <c r="P1377" s="44">
        <f>IFERROR(_xll.qlIndexFixing(ONIndex6M,I1377,TRUE,_xll.ohTrigger(RecalcTrigger,Trigger6M)),NA())</f>
        <v>1.9876751895129274E-2</v>
      </c>
      <c r="Q1377" s="183">
        <f>IFERROR(_xll.qlIndexFixing(ONIndex1Y,I1377,TRUE,_xll.ohTrigger(RecalcTrigger,Trigger1Y)),NA())</f>
        <v>2.0130243573976969E-2</v>
      </c>
    </row>
    <row r="1378" spans="2:17" x14ac:dyDescent="0.2">
      <c r="B1378" s="39" t="s">
        <v>42</v>
      </c>
      <c r="D1378" s="42">
        <f>_xll.qlCalendarAdvance(Calendar,$D1377,B1378,"f",FALSE)</f>
        <v>49108</v>
      </c>
      <c r="E1378" s="177">
        <f>_xll.qlInterestRateIndexValueDate(IndexON,D1378)</f>
        <v>49108</v>
      </c>
      <c r="F1378" s="193">
        <f>IFERROR(_xll.qlIndexFixing(IndexON,D1378,TRUE,_xll.ohTrigger(RecalcTrigger,TriggerON)),NA())</f>
        <v>1.9300501193653119E-2</v>
      </c>
      <c r="H1378" s="42">
        <f>_xll.qlCalendarAdvance(Calendar,$H1377,B1378,"f",FALSE)</f>
        <v>49108</v>
      </c>
      <c r="I1378" s="177">
        <f>_xll.qlInterestRateIndexValueDate(Index1M,$H1378)</f>
        <v>49110</v>
      </c>
      <c r="J1378" s="182">
        <f>IFERROR(_xll.qlIndexFixing(Index1M,$H1378,TRUE,_xll.ohTrigger(RecalcTrigger,Trigger1M)),NA())</f>
        <v>1.9471225675851966E-2</v>
      </c>
      <c r="K1378" s="44">
        <f>IFERROR(_xll.qlIndexFixing(Index3M,H1378,TRUE,_xll.ohTrigger(RecalcTrigger,Trigger3M)),NA())</f>
        <v>1.9696076818661545E-2</v>
      </c>
      <c r="L1378" s="44">
        <f>IFERROR(_xll.qlIndexFixing(Index6M,$H1378,TRUE,_xll.ohTrigger(RecalcTrigger,Trigger6M)),NA())</f>
        <v>1.9770020886053265E-2</v>
      </c>
      <c r="M1378" s="183">
        <f>IFERROR(_xll.qlIndexFixing(Index1Y,$H1378,TRUE,_xll.ohTrigger(RecalcTrigger,Trigger1Y)),NA())</f>
        <v>1.981489675534583E-2</v>
      </c>
      <c r="N1378" s="182">
        <f>IFERROR(_xll.qlIndexFixing(ONIndex1M,I1378,TRUE,_xll.ohTrigger(RecalcTrigger,Trigger1M)),NA())</f>
        <v>1.9478059932964698E-2</v>
      </c>
      <c r="O1378" s="44">
        <f>IFERROR(_xll.qlIndexFixing(ONIndex3M,I1378,TRUE,_xll.ohTrigger(RecalcTrigger,Trigger3M)),NA())</f>
        <v>1.9735365796780258E-2</v>
      </c>
      <c r="P1378" s="44">
        <f>IFERROR(_xll.qlIndexFixing(ONIndex6M,I1378,TRUE,_xll.ohTrigger(RecalcTrigger,Trigger6M)),NA())</f>
        <v>1.9861681240564977E-2</v>
      </c>
      <c r="Q1378" s="183">
        <f>IFERROR(_xll.qlIndexFixing(ONIndex1Y,I1378,TRUE,_xll.ohTrigger(RecalcTrigger,Trigger1Y)),NA())</f>
        <v>2.0112030307641859E-2</v>
      </c>
    </row>
    <row r="1379" spans="2:17" x14ac:dyDescent="0.2">
      <c r="B1379" s="39" t="s">
        <v>42</v>
      </c>
      <c r="D1379" s="42">
        <f>_xll.qlCalendarAdvance(Calendar,$D1378,B1379,"f",FALSE)</f>
        <v>49115</v>
      </c>
      <c r="E1379" s="177">
        <f>_xll.qlInterestRateIndexValueDate(IndexON,D1379)</f>
        <v>49115</v>
      </c>
      <c r="F1379" s="193">
        <f>IFERROR(_xll.qlIndexFixing(IndexON,D1379,TRUE,_xll.ohTrigger(RecalcTrigger,TriggerON)),NA())</f>
        <v>1.928562873486861E-2</v>
      </c>
      <c r="H1379" s="42">
        <f>_xll.qlCalendarAdvance(Calendar,$H1378,B1379,"f",FALSE)</f>
        <v>49115</v>
      </c>
      <c r="I1379" s="177">
        <f>_xll.qlInterestRateIndexValueDate(Index1M,$H1379)</f>
        <v>49117</v>
      </c>
      <c r="J1379" s="182">
        <f>IFERROR(_xll.qlIndexFixing(Index1M,$H1379,TRUE,_xll.ohTrigger(RecalcTrigger,Trigger1M)),NA())</f>
        <v>1.9457088583675064E-2</v>
      </c>
      <c r="K1379" s="44">
        <f>IFERROR(_xll.qlIndexFixing(Index3M,H1379,TRUE,_xll.ohTrigger(RecalcTrigger,Trigger3M)),NA())</f>
        <v>1.9681084887693583E-2</v>
      </c>
      <c r="L1379" s="44">
        <f>IFERROR(_xll.qlIndexFixing(Index6M,$H1379,TRUE,_xll.ohTrigger(RecalcTrigger,Trigger6M)),NA())</f>
        <v>1.9754504070239379E-2</v>
      </c>
      <c r="M1379" s="183">
        <f>IFERROR(_xll.qlIndexFixing(Index1Y,$H1379,TRUE,_xll.ohTrigger(RecalcTrigger,Trigger1Y)),NA())</f>
        <v>1.9794534764533907E-2</v>
      </c>
      <c r="N1379" s="182">
        <f>IFERROR(_xll.qlIndexFixing(ONIndex1M,I1379,TRUE,_xll.ohTrigger(RecalcTrigger,Trigger1M)),NA())</f>
        <v>1.9464006044271898E-2</v>
      </c>
      <c r="O1379" s="44">
        <f>IFERROR(_xll.qlIndexFixing(ONIndex3M,I1379,TRUE,_xll.ohTrigger(RecalcTrigger,Trigger3M)),NA())</f>
        <v>1.9720576961104186E-2</v>
      </c>
      <c r="P1379" s="44">
        <f>IFERROR(_xll.qlIndexFixing(ONIndex6M,I1379,TRUE,_xll.ohTrigger(RecalcTrigger,Trigger6M)),NA())</f>
        <v>1.9846586933720545E-2</v>
      </c>
      <c r="Q1379" s="183">
        <f>IFERROR(_xll.qlIndexFixing(ONIndex1Y,I1379,TRUE,_xll.ohTrigger(RecalcTrigger,Trigger1Y)),NA())</f>
        <v>2.0093749663923077E-2</v>
      </c>
    </row>
    <row r="1380" spans="2:17" x14ac:dyDescent="0.2">
      <c r="B1380" s="39" t="s">
        <v>42</v>
      </c>
      <c r="D1380" s="42">
        <f>_xll.qlCalendarAdvance(Calendar,$D1379,B1380,"f",FALSE)</f>
        <v>49122</v>
      </c>
      <c r="E1380" s="177">
        <f>_xll.qlInterestRateIndexValueDate(IndexON,D1380)</f>
        <v>49122</v>
      </c>
      <c r="F1380" s="193">
        <f>IFERROR(_xll.qlIndexFixing(IndexON,D1380,TRUE,_xll.ohTrigger(RecalcTrigger,TriggerON)),NA())</f>
        <v>1.9270736541869837E-2</v>
      </c>
      <c r="H1380" s="42">
        <f>_xll.qlCalendarAdvance(Calendar,$H1379,B1380,"f",FALSE)</f>
        <v>49122</v>
      </c>
      <c r="I1380" s="177">
        <f>_xll.qlInterestRateIndexValueDate(Index1M,$H1380)</f>
        <v>49124</v>
      </c>
      <c r="J1380" s="182">
        <f>IFERROR(_xll.qlIndexFixing(Index1M,$H1380,TRUE,_xll.ohTrigger(RecalcTrigger,Trigger1M)),NA())</f>
        <v>1.9442915349678624E-2</v>
      </c>
      <c r="K1380" s="44">
        <f>IFERROR(_xll.qlIndexFixing(Index3M,H1380,TRUE,_xll.ohTrigger(RecalcTrigger,Trigger3M)),NA())</f>
        <v>1.9666071706683896E-2</v>
      </c>
      <c r="L1380" s="44">
        <f>IFERROR(_xll.qlIndexFixing(Index6M,$H1380,TRUE,_xll.ohTrigger(RecalcTrigger,Trigger6M)),NA())</f>
        <v>1.9738966509425027E-2</v>
      </c>
      <c r="M1380" s="183">
        <f>IFERROR(_xll.qlIndexFixing(Index1Y,$H1380,TRUE,_xll.ohTrigger(RecalcTrigger,Trigger1Y)),NA())</f>
        <v>1.9774106361661038E-2</v>
      </c>
      <c r="N1380" s="182">
        <f>IFERROR(_xll.qlIndexFixing(ONIndex1M,I1380,TRUE,_xll.ohTrigger(RecalcTrigger,Trigger1M)),NA())</f>
        <v>1.9449915748781521E-2</v>
      </c>
      <c r="O1380" s="44">
        <f>IFERROR(_xll.qlIndexFixing(ONIndex3M,I1380,TRUE,_xll.ohTrigger(RecalcTrigger,Trigger3M)),NA())</f>
        <v>1.9705765519271168E-2</v>
      </c>
      <c r="P1380" s="44">
        <f>IFERROR(_xll.qlIndexFixing(ONIndex6M,I1380,TRUE,_xll.ohTrigger(RecalcTrigger,Trigger6M)),NA())</f>
        <v>1.9831469197217899E-2</v>
      </c>
      <c r="Q1380" s="183">
        <f>IFERROR(_xll.qlIndexFixing(ONIndex1Y,I1380,TRUE,_xll.ohTrigger(RecalcTrigger,Trigger1Y)),NA())</f>
        <v>2.0075401713484098E-2</v>
      </c>
    </row>
    <row r="1381" spans="2:17" x14ac:dyDescent="0.2">
      <c r="B1381" s="39" t="s">
        <v>42</v>
      </c>
      <c r="D1381" s="42">
        <f>_xll.qlCalendarAdvance(Calendar,$D1380,B1381,"f",FALSE)</f>
        <v>49129</v>
      </c>
      <c r="E1381" s="177">
        <f>_xll.qlInterestRateIndexValueDate(IndexON,D1381)</f>
        <v>49129</v>
      </c>
      <c r="F1381" s="193">
        <f>IFERROR(_xll.qlIndexFixing(IndexON,D1381,TRUE,_xll.ohTrigger(RecalcTrigger,TriggerON)),NA())</f>
        <v>1.9255824877646432E-2</v>
      </c>
      <c r="H1381" s="42">
        <f>_xll.qlCalendarAdvance(Calendar,$H1380,B1381,"f",FALSE)</f>
        <v>49129</v>
      </c>
      <c r="I1381" s="177">
        <f>_xll.qlInterestRateIndexValueDate(Index1M,$H1381)</f>
        <v>49131</v>
      </c>
      <c r="J1381" s="182">
        <f>IFERROR(_xll.qlIndexFixing(Index1M,$H1381,TRUE,_xll.ohTrigger(RecalcTrigger,Trigger1M)),NA())</f>
        <v>1.9428706161859766E-2</v>
      </c>
      <c r="K1381" s="44">
        <f>IFERROR(_xll.qlIndexFixing(Index3M,H1381,TRUE,_xll.ohTrigger(RecalcTrigger,Trigger3M)),NA())</f>
        <v>1.9651037514030481E-2</v>
      </c>
      <c r="L1381" s="44">
        <f>IFERROR(_xll.qlIndexFixing(Index6M,$H1381,TRUE,_xll.ohTrigger(RecalcTrigger,Trigger6M)),NA())</f>
        <v>1.972166777057446E-2</v>
      </c>
      <c r="M1381" s="183">
        <f>IFERROR(_xll.qlIndexFixing(Index1Y,$H1381,TRUE,_xll.ohTrigger(RecalcTrigger,Trigger1Y)),NA())</f>
        <v>1.9753611622721885E-2</v>
      </c>
      <c r="N1381" s="182">
        <f>IFERROR(_xll.qlIndexFixing(ONIndex1M,I1381,TRUE,_xll.ohTrigger(RecalcTrigger,Trigger1M)),NA())</f>
        <v>1.9435789234183432E-2</v>
      </c>
      <c r="O1381" s="44">
        <f>IFERROR(_xll.qlIndexFixing(ONIndex3M,I1381,TRUE,_xll.ohTrigger(RecalcTrigger,Trigger3M)),NA())</f>
        <v>1.9690931708371551E-2</v>
      </c>
      <c r="P1381" s="44">
        <f>IFERROR(_xll.qlIndexFixing(ONIndex6M,I1381,TRUE,_xll.ohTrigger(RecalcTrigger,Trigger6M)),NA())</f>
        <v>1.9816328254078641E-2</v>
      </c>
      <c r="Q1381" s="183">
        <f>IFERROR(_xll.qlIndexFixing(ONIndex1Y,I1381,TRUE,_xll.ohTrigger(RecalcTrigger,Trigger1Y)),NA())</f>
        <v>2.0056986526748588E-2</v>
      </c>
    </row>
    <row r="1382" spans="2:17" x14ac:dyDescent="0.2">
      <c r="B1382" s="39" t="s">
        <v>42</v>
      </c>
      <c r="D1382" s="42">
        <f>_xll.qlCalendarAdvance(Calendar,$D1381,B1382,"f",FALSE)</f>
        <v>49136</v>
      </c>
      <c r="E1382" s="177">
        <f>_xll.qlInterestRateIndexValueDate(IndexON,D1382)</f>
        <v>49136</v>
      </c>
      <c r="F1382" s="193">
        <f>IFERROR(_xll.qlIndexFixing(IndexON,D1382,TRUE,_xll.ohTrigger(RecalcTrigger,TriggerON)),NA())</f>
        <v>1.9240894004628473E-2</v>
      </c>
      <c r="H1382" s="42">
        <f>_xll.qlCalendarAdvance(Calendar,$H1381,B1382,"f",FALSE)</f>
        <v>49136</v>
      </c>
      <c r="I1382" s="177">
        <f>_xll.qlInterestRateIndexValueDate(Index1M,$H1382)</f>
        <v>49138</v>
      </c>
      <c r="J1382" s="182">
        <f>IFERROR(_xll.qlIndexFixing(Index1M,$H1382,TRUE,_xll.ohTrigger(RecalcTrigger,Trigger1M)),NA())</f>
        <v>1.9414461208230593E-2</v>
      </c>
      <c r="K1382" s="44">
        <f>IFERROR(_xll.qlIndexFixing(Index3M,H1382,TRUE,_xll.ohTrigger(RecalcTrigger,Trigger3M)),NA())</f>
        <v>1.9635982548130464E-2</v>
      </c>
      <c r="L1382" s="44">
        <f>IFERROR(_xll.qlIndexFixing(Index6M,$H1382,TRUE,_xll.ohTrigger(RecalcTrigger,Trigger6M)),NA())</f>
        <v>1.970608274209552E-2</v>
      </c>
      <c r="M1382" s="183">
        <f>IFERROR(_xll.qlIndexFixing(Index1Y,$H1382,TRUE,_xll.ohTrigger(RecalcTrigger,Trigger1Y)),NA())</f>
        <v>1.9733050623718558E-2</v>
      </c>
      <c r="N1382" s="182">
        <f>IFERROR(_xll.qlIndexFixing(ONIndex1M,I1382,TRUE,_xll.ohTrigger(RecalcTrigger,Trigger1M)),NA())</f>
        <v>1.942162668800762E-2</v>
      </c>
      <c r="O1382" s="44">
        <f>IFERROR(_xll.qlIndexFixing(ONIndex3M,I1382,TRUE,_xll.ohTrigger(RecalcTrigger,Trigger3M)),NA())</f>
        <v>1.967607576533581E-2</v>
      </c>
      <c r="P1382" s="44">
        <f>IFERROR(_xll.qlIndexFixing(ONIndex6M,I1382,TRUE,_xll.ohTrigger(RecalcTrigger,Trigger6M)),NA())</f>
        <v>1.9801164327084564E-2</v>
      </c>
      <c r="Q1382" s="183">
        <f>IFERROR(_xll.qlIndexFixing(ONIndex1Y,I1382,TRUE,_xll.ohTrigger(RecalcTrigger,Trigger1Y)),NA())</f>
        <v>2.0038504174300087E-2</v>
      </c>
    </row>
    <row r="1383" spans="2:17" x14ac:dyDescent="0.2">
      <c r="B1383" s="39" t="s">
        <v>42</v>
      </c>
      <c r="D1383" s="42">
        <f>_xll.qlCalendarAdvance(Calendar,$D1382,B1383,"f",FALSE)</f>
        <v>49143</v>
      </c>
      <c r="E1383" s="177">
        <f>_xll.qlInterestRateIndexValueDate(IndexON,D1383)</f>
        <v>49143</v>
      </c>
      <c r="F1383" s="193">
        <f>IFERROR(_xll.qlIndexFixing(IndexON,D1383,TRUE,_xll.ohTrigger(RecalcTrigger,TriggerON)),NA())</f>
        <v>1.9225944185485844E-2</v>
      </c>
      <c r="H1383" s="42">
        <f>_xll.qlCalendarAdvance(Calendar,$H1382,B1383,"f",FALSE)</f>
        <v>49143</v>
      </c>
      <c r="I1383" s="177">
        <f>_xll.qlInterestRateIndexValueDate(Index1M,$H1383)</f>
        <v>49145</v>
      </c>
      <c r="J1383" s="182">
        <f>IFERROR(_xll.qlIndexFixing(Index1M,$H1383,TRUE,_xll.ohTrigger(RecalcTrigger,Trigger1M)),NA())</f>
        <v>1.9400180676785728E-2</v>
      </c>
      <c r="K1383" s="44">
        <f>IFERROR(_xll.qlIndexFixing(Index3M,H1383,TRUE,_xll.ohTrigger(RecalcTrigger,Trigger3M)),NA())</f>
        <v>1.9620907047373154E-2</v>
      </c>
      <c r="L1383" s="44">
        <f>IFERROR(_xll.qlIndexFixing(Index6M,$H1383,TRUE,_xll.ohTrigger(RecalcTrigger,Trigger6M)),NA())</f>
        <v>1.9690477692467966E-2</v>
      </c>
      <c r="M1383" s="183">
        <f>IFERROR(_xll.qlIndexFixing(Index1Y,$H1383,TRUE,_xll.ohTrigger(RecalcTrigger,Trigger1Y)),NA())</f>
        <v>1.9712423440660608E-2</v>
      </c>
      <c r="N1383" s="182">
        <f>IFERROR(_xll.qlIndexFixing(ONIndex1M,I1383,TRUE,_xll.ohTrigger(RecalcTrigger,Trigger1M)),NA())</f>
        <v>1.940742829778408E-2</v>
      </c>
      <c r="O1383" s="44">
        <f>IFERROR(_xll.qlIndexFixing(ONIndex3M,I1383,TRUE,_xll.ohTrigger(RecalcTrigger,Trigger3M)),NA())</f>
        <v>1.9661197926934548E-2</v>
      </c>
      <c r="P1383" s="44">
        <f>IFERROR(_xll.qlIndexFixing(ONIndex6M,I1383,TRUE,_xll.ohTrigger(RecalcTrigger,Trigger6M)),NA())</f>
        <v>1.9785977639257268E-2</v>
      </c>
      <c r="Q1383" s="183">
        <f>IFERROR(_xll.qlIndexFixing(ONIndex1Y,I1383,TRUE,_xll.ohTrigger(RecalcTrigger,Trigger1Y)),NA())</f>
        <v>2.0019954726642197E-2</v>
      </c>
    </row>
    <row r="1384" spans="2:17" x14ac:dyDescent="0.2">
      <c r="B1384" s="39" t="s">
        <v>42</v>
      </c>
      <c r="D1384" s="42">
        <f>_xll.qlCalendarAdvance(Calendar,$D1383,B1384,"f",FALSE)</f>
        <v>49150</v>
      </c>
      <c r="E1384" s="177">
        <f>_xll.qlInterestRateIndexValueDate(IndexON,D1384)</f>
        <v>49150</v>
      </c>
      <c r="F1384" s="193">
        <f>IFERROR(_xll.qlIndexFixing(IndexON,D1384,TRUE,_xll.ohTrigger(RecalcTrigger,TriggerON)),NA())</f>
        <v>1.921097568312824E-2</v>
      </c>
      <c r="H1384" s="42">
        <f>_xll.qlCalendarAdvance(Calendar,$H1383,B1384,"f",FALSE)</f>
        <v>49150</v>
      </c>
      <c r="I1384" s="177">
        <f>_xll.qlInterestRateIndexValueDate(Index1M,$H1384)</f>
        <v>49152</v>
      </c>
      <c r="J1384" s="182">
        <f>IFERROR(_xll.qlIndexFixing(Index1M,$H1384,TRUE,_xll.ohTrigger(RecalcTrigger,Trigger1M)),NA())</f>
        <v>1.9385864755532278E-2</v>
      </c>
      <c r="K1384" s="44">
        <f>IFERROR(_xll.qlIndexFixing(Index3M,H1384,TRUE,_xll.ohTrigger(RecalcTrigger,Trigger3M)),NA())</f>
        <v>1.9605811250148729E-2</v>
      </c>
      <c r="L1384" s="44">
        <f>IFERROR(_xll.qlIndexFixing(Index6M,$H1384,TRUE,_xll.ohTrigger(RecalcTrigger,Trigger6M)),NA())</f>
        <v>1.9674852847315197E-2</v>
      </c>
      <c r="M1384" s="183">
        <f>IFERROR(_xll.qlIndexFixing(Index1Y,$H1384,TRUE,_xll.ohTrigger(RecalcTrigger,Trigger1Y)),NA())</f>
        <v>1.9691730149564164E-2</v>
      </c>
      <c r="N1384" s="182">
        <f>IFERROR(_xll.qlIndexFixing(ONIndex1M,I1384,TRUE,_xll.ohTrigger(RecalcTrigger,Trigger1M)),NA())</f>
        <v>1.9393194251202672E-2</v>
      </c>
      <c r="O1384" s="44">
        <f>IFERROR(_xll.qlIndexFixing(ONIndex3M,I1384,TRUE,_xll.ohTrigger(RecalcTrigger,Trigger3M)),NA())</f>
        <v>1.9646298430577858E-2</v>
      </c>
      <c r="P1384" s="44">
        <f>IFERROR(_xll.qlIndexFixing(ONIndex6M,I1384,TRUE,_xll.ohTrigger(RecalcTrigger,Trigger6M)),NA())</f>
        <v>1.9770768413298612E-2</v>
      </c>
      <c r="Q1384" s="183">
        <f>IFERROR(_xll.qlIndexFixing(ONIndex1Y,I1384,TRUE,_xll.ohTrigger(RecalcTrigger,Trigger1Y)),NA())</f>
        <v>2.0001338254358458E-2</v>
      </c>
    </row>
    <row r="1385" spans="2:17" x14ac:dyDescent="0.2">
      <c r="B1385" s="39" t="s">
        <v>42</v>
      </c>
      <c r="D1385" s="42">
        <f>_xll.qlCalendarAdvance(Calendar,$D1384,B1385,"f",FALSE)</f>
        <v>49157</v>
      </c>
      <c r="E1385" s="177">
        <f>_xll.qlInterestRateIndexValueDate(IndexON,D1385)</f>
        <v>49157</v>
      </c>
      <c r="F1385" s="193">
        <f>IFERROR(_xll.qlIndexFixing(IndexON,D1385,TRUE,_xll.ohTrigger(RecalcTrigger,TriggerON)),NA())</f>
        <v>1.9195988760065674E-2</v>
      </c>
      <c r="H1385" s="42">
        <f>_xll.qlCalendarAdvance(Calendar,$H1384,B1385,"f",FALSE)</f>
        <v>49157</v>
      </c>
      <c r="I1385" s="177">
        <f>_xll.qlInterestRateIndexValueDate(Index1M,$H1385)</f>
        <v>49159</v>
      </c>
      <c r="J1385" s="182">
        <f>IFERROR(_xll.qlIndexFixing(Index1M,$H1385,TRUE,_xll.ohTrigger(RecalcTrigger,Trigger1M)),NA())</f>
        <v>1.9371513632462367E-2</v>
      </c>
      <c r="K1385" s="44">
        <f>IFERROR(_xll.qlIndexFixing(Index3M,H1385,TRUE,_xll.ohTrigger(RecalcTrigger,Trigger3M)),NA())</f>
        <v>1.9590695394843021E-2</v>
      </c>
      <c r="L1385" s="44">
        <f>IFERROR(_xll.qlIndexFixing(Index6M,$H1385,TRUE,_xll.ohTrigger(RecalcTrigger,Trigger6M)),NA())</f>
        <v>1.965920843225501E-2</v>
      </c>
      <c r="M1385" s="183">
        <f>IFERROR(_xll.qlIndexFixing(Index1Y,$H1385,TRUE,_xll.ohTrigger(RecalcTrigger,Trigger1Y)),NA())</f>
        <v>1.9670970826453454E-2</v>
      </c>
      <c r="N1385" s="182">
        <f>IFERROR(_xll.qlIndexFixing(ONIndex1M,I1385,TRUE,_xll.ohTrigger(RecalcTrigger,Trigger1M)),NA())</f>
        <v>1.9378924735633518E-2</v>
      </c>
      <c r="O1385" s="44">
        <f>IFERROR(_xll.qlIndexFixing(ONIndex3M,I1385,TRUE,_xll.ohTrigger(RecalcTrigger,Trigger3M)),NA())</f>
        <v>1.9631377512796533E-2</v>
      </c>
      <c r="P1385" s="44">
        <f>IFERROR(_xll.qlIndexFixing(ONIndex6M,I1385,TRUE,_xll.ohTrigger(RecalcTrigger,Trigger6M)),NA())</f>
        <v>1.9755536872230195E-2</v>
      </c>
      <c r="Q1385" s="183">
        <f>IFERROR(_xll.qlIndexFixing(ONIndex1Y,I1385,TRUE,_xll.ohTrigger(RecalcTrigger,Trigger1Y)),NA())</f>
        <v>1.9982654827872537E-2</v>
      </c>
    </row>
    <row r="1386" spans="2:17" x14ac:dyDescent="0.2">
      <c r="B1386" s="39" t="s">
        <v>42</v>
      </c>
      <c r="D1386" s="42">
        <f>_xll.qlCalendarAdvance(Calendar,$D1385,B1386,"f",FALSE)</f>
        <v>49164</v>
      </c>
      <c r="E1386" s="177">
        <f>_xll.qlInterestRateIndexValueDate(IndexON,D1386)</f>
        <v>49164</v>
      </c>
      <c r="F1386" s="193">
        <f>IFERROR(_xll.qlIndexFixing(IndexON,D1386,TRUE,_xll.ohTrigger(RecalcTrigger,TriggerON)),NA())</f>
        <v>1.9180983678968033E-2</v>
      </c>
      <c r="H1386" s="42">
        <f>_xll.qlCalendarAdvance(Calendar,$H1385,B1386,"f",FALSE)</f>
        <v>49164</v>
      </c>
      <c r="I1386" s="177">
        <f>_xll.qlInterestRateIndexValueDate(Index1M,$H1386)</f>
        <v>49166</v>
      </c>
      <c r="J1386" s="182">
        <f>IFERROR(_xll.qlIndexFixing(Index1M,$H1386,TRUE,_xll.ohTrigger(RecalcTrigger,Trigger1M)),NA())</f>
        <v>1.9357127495590598E-2</v>
      </c>
      <c r="K1386" s="44">
        <f>IFERROR(_xll.qlIndexFixing(Index3M,H1386,TRUE,_xll.ohTrigger(RecalcTrigger,Trigger3M)),NA())</f>
        <v>1.9575559719835781E-2</v>
      </c>
      <c r="L1386" s="44">
        <f>IFERROR(_xll.qlIndexFixing(Index6M,$H1386,TRUE,_xll.ohTrigger(RecalcTrigger,Trigger6M)),NA())</f>
        <v>1.9643544672897476E-2</v>
      </c>
      <c r="M1386" s="183">
        <f>IFERROR(_xll.qlIndexFixing(Index1Y,$H1386,TRUE,_xll.ohTrigger(RecalcTrigger,Trigger1Y)),NA())</f>
        <v>1.9650145547358618E-2</v>
      </c>
      <c r="N1386" s="182">
        <f>IFERROR(_xll.qlIndexFixing(ONIndex1M,I1386,TRUE,_xll.ohTrigger(RecalcTrigger,Trigger1M)),NA())</f>
        <v>1.9364619938686545E-2</v>
      </c>
      <c r="O1386" s="44">
        <f>IFERROR(_xll.qlIndexFixing(ONIndex3M,I1386,TRUE,_xll.ohTrigger(RecalcTrigger,Trigger3M)),NA())</f>
        <v>1.961643541092073E-2</v>
      </c>
      <c r="P1386" s="44">
        <f>IFERROR(_xll.qlIndexFixing(ONIndex6M,I1386,TRUE,_xll.ohTrigger(RecalcTrigger,Trigger6M)),NA())</f>
        <v>1.9740283239073619E-2</v>
      </c>
      <c r="Q1386" s="183">
        <f>IFERROR(_xll.qlIndexFixing(ONIndex1Y,I1386,TRUE,_xll.ohTrigger(RecalcTrigger,Trigger1Y)),NA())</f>
        <v>1.9963904517927844E-2</v>
      </c>
    </row>
    <row r="1387" spans="2:17" x14ac:dyDescent="0.2">
      <c r="B1387" s="39" t="s">
        <v>42</v>
      </c>
      <c r="D1387" s="42">
        <f>_xll.qlCalendarAdvance(Calendar,$D1386,B1387,"f",FALSE)</f>
        <v>49171</v>
      </c>
      <c r="E1387" s="177">
        <f>_xll.qlInterestRateIndexValueDate(IndexON,D1387)</f>
        <v>49171</v>
      </c>
      <c r="F1387" s="193">
        <f>IFERROR(_xll.qlIndexFixing(IndexON,D1387,TRUE,_xll.ohTrigger(RecalcTrigger,TriggerON)),NA())</f>
        <v>1.9165960702505203E-2</v>
      </c>
      <c r="H1387" s="42">
        <f>_xll.qlCalendarAdvance(Calendar,$H1386,B1387,"f",FALSE)</f>
        <v>49171</v>
      </c>
      <c r="I1387" s="177">
        <f>_xll.qlInterestRateIndexValueDate(Index1M,$H1387)</f>
        <v>49173</v>
      </c>
      <c r="J1387" s="182">
        <f>IFERROR(_xll.qlIndexFixing(Index1M,$H1387,TRUE,_xll.ohTrigger(RecalcTrigger,Trigger1M)),NA())</f>
        <v>1.9342706532901599E-2</v>
      </c>
      <c r="K1387" s="44">
        <f>IFERROR(_xll.qlIndexFixing(Index3M,H1387,TRUE,_xll.ohTrigger(RecalcTrigger,Trigger3M)),NA())</f>
        <v>1.9560404463507628E-2</v>
      </c>
      <c r="L1387" s="44">
        <f>IFERROR(_xll.qlIndexFixing(Index6M,$H1387,TRUE,_xll.ohTrigger(RecalcTrigger,Trigger6M)),NA())</f>
        <v>1.9627861794847507E-2</v>
      </c>
      <c r="M1387" s="183">
        <f>IFERROR(_xll.qlIndexFixing(Index1Y,$H1387,TRUE,_xll.ohTrigger(RecalcTrigger,Trigger1Y)),NA())</f>
        <v>1.9629254388317897E-2</v>
      </c>
      <c r="N1387" s="182">
        <f>IFERROR(_xll.qlIndexFixing(ONIndex1M,I1387,TRUE,_xll.ohTrigger(RecalcTrigger,Trigger1M)),NA())</f>
        <v>1.935028004797168E-2</v>
      </c>
      <c r="O1387" s="44">
        <f>IFERROR(_xll.qlIndexFixing(ONIndex3M,I1387,TRUE,_xll.ohTrigger(RecalcTrigger,Trigger3M)),NA())</f>
        <v>1.9601472361561179E-2</v>
      </c>
      <c r="P1387" s="44">
        <f>IFERROR(_xll.qlIndexFixing(ONIndex6M,I1387,TRUE,_xll.ohTrigger(RecalcTrigger,Trigger6M)),NA())</f>
        <v>1.972500773637087E-2</v>
      </c>
      <c r="Q1387" s="183">
        <f>IFERROR(_xll.qlIndexFixing(ONIndex1Y,I1387,TRUE,_xll.ohTrigger(RecalcTrigger,Trigger1Y)),NA())</f>
        <v>1.9945087394788175E-2</v>
      </c>
    </row>
    <row r="1388" spans="2:17" x14ac:dyDescent="0.2">
      <c r="B1388" s="39" t="s">
        <v>42</v>
      </c>
      <c r="D1388" s="42">
        <f>_xll.qlCalendarAdvance(Calendar,$D1387,B1388,"f",FALSE)</f>
        <v>49178</v>
      </c>
      <c r="E1388" s="177">
        <f>_xll.qlInterestRateIndexValueDate(IndexON,D1388)</f>
        <v>49178</v>
      </c>
      <c r="F1388" s="193">
        <f>IFERROR(_xll.qlIndexFixing(IndexON,D1388,TRUE,_xll.ohTrigger(RecalcTrigger,TriggerON)),NA())</f>
        <v>1.915092009350694E-2</v>
      </c>
      <c r="H1388" s="42">
        <f>_xll.qlCalendarAdvance(Calendar,$H1387,B1388,"f",FALSE)</f>
        <v>49178</v>
      </c>
      <c r="I1388" s="177">
        <f>_xll.qlInterestRateIndexValueDate(Index1M,$H1388)</f>
        <v>49180</v>
      </c>
      <c r="J1388" s="182">
        <f>IFERROR(_xll.qlIndexFixing(Index1M,$H1388,TRUE,_xll.ohTrigger(RecalcTrigger,Trigger1M)),NA())</f>
        <v>1.9328250932409974E-2</v>
      </c>
      <c r="K1388" s="44">
        <f>IFERROR(_xll.qlIndexFixing(Index3M,H1388,TRUE,_xll.ohTrigger(RecalcTrigger,Trigger3M)),NA())</f>
        <v>1.9545229864232232E-2</v>
      </c>
      <c r="L1388" s="44">
        <f>IFERROR(_xll.qlIndexFixing(Index6M,$H1388,TRUE,_xll.ohTrigger(RecalcTrigger,Trigger6M)),NA())</f>
        <v>1.961216002370185E-2</v>
      </c>
      <c r="M1388" s="183">
        <f>IFERROR(_xll.qlIndexFixing(Index1Y,$H1388,TRUE,_xll.ohTrigger(RecalcTrigger,Trigger1Y)),NA())</f>
        <v>1.9608297425375891E-2</v>
      </c>
      <c r="N1388" s="182">
        <f>IFERROR(_xll.qlIndexFixing(ONIndex1M,I1388,TRUE,_xll.ohTrigger(RecalcTrigger,Trigger1M)),NA())</f>
        <v>1.9335905251018914E-2</v>
      </c>
      <c r="O1388" s="44">
        <f>IFERROR(_xll.qlIndexFixing(ONIndex3M,I1388,TRUE,_xll.ohTrigger(RecalcTrigger,Trigger3M)),NA())</f>
        <v>1.9586488602048036E-2</v>
      </c>
      <c r="P1388" s="44">
        <f>IFERROR(_xll.qlIndexFixing(ONIndex6M,I1388,TRUE,_xll.ohTrigger(RecalcTrigger,Trigger6M)),NA())</f>
        <v>1.970971058730342E-2</v>
      </c>
      <c r="Q1388" s="183">
        <f>IFERROR(_xll.qlIndexFixing(ONIndex1Y,I1388,TRUE,_xll.ohTrigger(RecalcTrigger,Trigger1Y)),NA())</f>
        <v>1.992620352919694E-2</v>
      </c>
    </row>
    <row r="1389" spans="2:17" x14ac:dyDescent="0.2">
      <c r="B1389" s="39" t="s">
        <v>42</v>
      </c>
      <c r="D1389" s="42">
        <f>_xll.qlCalendarAdvance(Calendar,$D1388,B1389,"f",FALSE)</f>
        <v>49185</v>
      </c>
      <c r="E1389" s="177">
        <f>_xll.qlInterestRateIndexValueDate(IndexON,D1389)</f>
        <v>49185</v>
      </c>
      <c r="F1389" s="193">
        <f>IFERROR(_xll.qlIndexFixing(IndexON,D1389,TRUE,_xll.ohTrigger(RecalcTrigger,TriggerON)),NA())</f>
        <v>1.9135862114563196E-2</v>
      </c>
      <c r="H1389" s="42">
        <f>_xll.qlCalendarAdvance(Calendar,$H1388,B1389,"f",FALSE)</f>
        <v>49185</v>
      </c>
      <c r="I1389" s="177">
        <f>_xll.qlInterestRateIndexValueDate(Index1M,$H1389)</f>
        <v>49187</v>
      </c>
      <c r="J1389" s="182">
        <f>IFERROR(_xll.qlIndexFixing(Index1M,$H1389,TRUE,_xll.ohTrigger(RecalcTrigger,Trigger1M)),NA())</f>
        <v>1.9315320339943896E-2</v>
      </c>
      <c r="K1389" s="44">
        <f>IFERROR(_xll.qlIndexFixing(Index3M,H1389,TRUE,_xll.ohTrigger(RecalcTrigger,Trigger3M)),NA())</f>
        <v>1.9530596077589665E-2</v>
      </c>
      <c r="L1389" s="44">
        <f>IFERROR(_xll.qlIndexFixing(Index6M,$H1389,TRUE,_xll.ohTrigger(RecalcTrigger,Trigger6M)),NA())</f>
        <v>1.9599426113128163E-2</v>
      </c>
      <c r="M1389" s="183">
        <f>IFERROR(_xll.qlIndexFixing(Index1Y,$H1389,TRUE,_xll.ohTrigger(RecalcTrigger,Trigger1Y)),NA())</f>
        <v>1.9587274734583982E-2</v>
      </c>
      <c r="N1389" s="182">
        <f>IFERROR(_xll.qlIndexFixing(ONIndex1M,I1389,TRUE,_xll.ohTrigger(RecalcTrigger,Trigger1M)),NA())</f>
        <v>1.9321495735438177E-2</v>
      </c>
      <c r="O1389" s="44">
        <f>IFERROR(_xll.qlIndexFixing(ONIndex3M,I1389,TRUE,_xll.ohTrigger(RecalcTrigger,Trigger3M)),NA())</f>
        <v>1.957148436923184E-2</v>
      </c>
      <c r="P1389" s="44">
        <f>IFERROR(_xll.qlIndexFixing(ONIndex6M,I1389,TRUE,_xll.ohTrigger(RecalcTrigger,Trigger6M)),NA())</f>
        <v>1.9694392014812934E-2</v>
      </c>
      <c r="Q1389" s="183">
        <f>IFERROR(_xll.qlIndexFixing(ONIndex1Y,I1389,TRUE,_xll.ohTrigger(RecalcTrigger,Trigger1Y)),NA())</f>
        <v>1.9907252991577806E-2</v>
      </c>
    </row>
    <row r="1390" spans="2:17" x14ac:dyDescent="0.2">
      <c r="B1390" s="39" t="s">
        <v>42</v>
      </c>
      <c r="D1390" s="42">
        <f>_xll.qlCalendarAdvance(Calendar,$D1389,B1390,"f",FALSE)</f>
        <v>49192</v>
      </c>
      <c r="E1390" s="177">
        <f>_xll.qlInterestRateIndexValueDate(IndexON,D1390)</f>
        <v>49192</v>
      </c>
      <c r="F1390" s="193">
        <f>IFERROR(_xll.qlIndexFixing(IndexON,D1390,TRUE,_xll.ohTrigger(RecalcTrigger,TriggerON)),NA())</f>
        <v>1.9120787028183983E-2</v>
      </c>
      <c r="H1390" s="42">
        <f>_xll.qlCalendarAdvance(Calendar,$H1389,B1390,"f",FALSE)</f>
        <v>49192</v>
      </c>
      <c r="I1390" s="177">
        <f>_xll.qlInterestRateIndexValueDate(Index1M,$H1390)</f>
        <v>49194</v>
      </c>
      <c r="J1390" s="182">
        <f>IFERROR(_xll.qlIndexFixing(Index1M,$H1390,TRUE,_xll.ohTrigger(RecalcTrigger,Trigger1M)),NA())</f>
        <v>1.929923656997734E-2</v>
      </c>
      <c r="K1390" s="44">
        <f>IFERROR(_xll.qlIndexFixing(Index3M,H1390,TRUE,_xll.ohTrigger(RecalcTrigger,Trigger3M)),NA())</f>
        <v>1.9515385633008444E-2</v>
      </c>
      <c r="L1390" s="44">
        <f>IFERROR(_xll.qlIndexFixing(Index6M,$H1390,TRUE,_xll.ohTrigger(RecalcTrigger,Trigger6M)),NA())</f>
        <v>1.9583697700952394E-2</v>
      </c>
      <c r="M1390" s="183">
        <f>IFERROR(_xll.qlIndexFixing(Index1Y,$H1390,TRUE,_xll.ohTrigger(RecalcTrigger,Trigger1Y)),NA())</f>
        <v>1.9566186392001E-2</v>
      </c>
      <c r="N1390" s="182">
        <f>IFERROR(_xll.qlIndexFixing(ONIndex1M,I1390,TRUE,_xll.ohTrigger(RecalcTrigger,Trigger1M)),NA())</f>
        <v>1.9307051688599586E-2</v>
      </c>
      <c r="O1390" s="44">
        <f>IFERROR(_xll.qlIndexFixing(ONIndex3M,I1390,TRUE,_xll.ohTrigger(RecalcTrigger,Trigger3M)),NA())</f>
        <v>1.9556459899883194E-2</v>
      </c>
      <c r="P1390" s="44">
        <f>IFERROR(_xll.qlIndexFixing(ONIndex6M,I1390,TRUE,_xll.ohTrigger(RecalcTrigger,Trigger6M)),NA())</f>
        <v>1.9679052241441397E-2</v>
      </c>
      <c r="Q1390" s="183">
        <f>IFERROR(_xll.qlIndexFixing(ONIndex1Y,I1390,TRUE,_xll.ohTrigger(RecalcTrigger,Trigger1Y)),NA())</f>
        <v>1.9888235852514313E-2</v>
      </c>
    </row>
    <row r="1391" spans="2:17" x14ac:dyDescent="0.2">
      <c r="B1391" s="39" t="s">
        <v>42</v>
      </c>
      <c r="D1391" s="42">
        <f>_xll.qlCalendarAdvance(Calendar,$D1390,B1391,"f",FALSE)</f>
        <v>49199</v>
      </c>
      <c r="E1391" s="177">
        <f>_xll.qlInterestRateIndexValueDate(IndexON,D1391)</f>
        <v>49199</v>
      </c>
      <c r="F1391" s="193">
        <f>IFERROR(_xll.qlIndexFixing(IndexON,D1391,TRUE,_xll.ohTrigger(RecalcTrigger,TriggerON)),NA())</f>
        <v>1.9105695097438868E-2</v>
      </c>
      <c r="H1391" s="42">
        <f>_xll.qlCalendarAdvance(Calendar,$H1390,B1391,"f",FALSE)</f>
        <v>49199</v>
      </c>
      <c r="I1391" s="177">
        <f>_xll.qlInterestRateIndexValueDate(Index1M,$H1391)</f>
        <v>49201</v>
      </c>
      <c r="J1391" s="182">
        <f>IFERROR(_xll.qlIndexFixing(Index1M,$H1391,TRUE,_xll.ohTrigger(RecalcTrigger,Trigger1M)),NA())</f>
        <v>1.9284678184035564E-2</v>
      </c>
      <c r="K1391" s="44">
        <f>IFERROR(_xll.qlIndexFixing(Index3M,H1391,TRUE,_xll.ohTrigger(RecalcTrigger,Trigger3M)),NA())</f>
        <v>1.9500156543929406E-2</v>
      </c>
      <c r="L1391" s="44">
        <f>IFERROR(_xll.qlIndexFixing(Index6M,$H1391,TRUE,_xll.ohTrigger(RecalcTrigger,Trigger6M)),NA())</f>
        <v>1.9567950993421557E-2</v>
      </c>
      <c r="M1391" s="183">
        <f>IFERROR(_xll.qlIndexFixing(Index1Y,$H1391,TRUE,_xll.ohTrigger(RecalcTrigger,Trigger1Y)),NA())</f>
        <v>1.9545032473692128E-2</v>
      </c>
      <c r="N1391" s="182">
        <f>IFERROR(_xll.qlIndexFixing(ONIndex1M,I1391,TRUE,_xll.ohTrigger(RecalcTrigger,Trigger1M)),NA())</f>
        <v>1.9292573298352877E-2</v>
      </c>
      <c r="O1391" s="44">
        <f>IFERROR(_xll.qlIndexFixing(ONIndex3M,I1391,TRUE,_xll.ohTrigger(RecalcTrigger,Trigger3M)),NA())</f>
        <v>1.954141543141219E-2</v>
      </c>
      <c r="P1391" s="44">
        <f>IFERROR(_xll.qlIndexFixing(ONIndex6M,I1391,TRUE,_xll.ohTrigger(RecalcTrigger,Trigger6M)),NA())</f>
        <v>1.9663691490450219E-2</v>
      </c>
      <c r="Q1391" s="183">
        <f>IFERROR(_xll.qlIndexFixing(ONIndex1Y,I1391,TRUE,_xll.ohTrigger(RecalcTrigger,Trigger1Y)),NA())</f>
        <v>1.986915218259E-2</v>
      </c>
    </row>
    <row r="1392" spans="2:17" x14ac:dyDescent="0.2">
      <c r="B1392" s="39" t="s">
        <v>42</v>
      </c>
      <c r="D1392" s="42">
        <f>_xll.qlCalendarAdvance(Calendar,$D1391,B1392,"f",FALSE)</f>
        <v>49206</v>
      </c>
      <c r="E1392" s="177">
        <f>_xll.qlInterestRateIndexValueDate(IndexON,D1392)</f>
        <v>49206</v>
      </c>
      <c r="F1392" s="193">
        <f>IFERROR(_xll.qlIndexFixing(IndexON,D1392,TRUE,_xll.ohTrigger(RecalcTrigger,TriggerON)),NA())</f>
        <v>1.9090586584677993E-2</v>
      </c>
      <c r="H1392" s="42">
        <f>_xll.qlCalendarAdvance(Calendar,$H1391,B1392,"f",FALSE)</f>
        <v>49206</v>
      </c>
      <c r="I1392" s="177">
        <f>_xll.qlInterestRateIndexValueDate(Index1M,$H1392)</f>
        <v>49208</v>
      </c>
      <c r="J1392" s="182">
        <f>IFERROR(_xll.qlIndexFixing(Index1M,$H1392,TRUE,_xll.ohTrigger(RecalcTrigger,Trigger1M)),NA())</f>
        <v>1.9270085912274637E-2</v>
      </c>
      <c r="K1392" s="44">
        <f>IFERROR(_xll.qlIndexFixing(Index3M,H1392,TRUE,_xll.ohTrigger(RecalcTrigger,Trigger3M)),NA())</f>
        <v>1.9484909048695528E-2</v>
      </c>
      <c r="L1392" s="44">
        <f>IFERROR(_xll.qlIndexFixing(Index6M,$H1392,TRUE,_xll.ohTrigger(RecalcTrigger,Trigger6M)),NA())</f>
        <v>1.9552186216034839E-2</v>
      </c>
      <c r="M1392" s="183">
        <f>IFERROR(_xll.qlIndexFixing(Index1Y,$H1392,TRUE,_xll.ohTrigger(RecalcTrigger,Trigger1Y)),NA())</f>
        <v>1.9523813055729557E-2</v>
      </c>
      <c r="N1392" s="182">
        <f>IFERROR(_xll.qlIndexFixing(ONIndex1M,I1392,TRUE,_xll.ohTrigger(RecalcTrigger,Trigger1M)),NA())</f>
        <v>1.9278060751988235E-2</v>
      </c>
      <c r="O1392" s="44">
        <f>IFERROR(_xll.qlIndexFixing(ONIndex3M,I1392,TRUE,_xll.ohTrigger(RecalcTrigger,Trigger3M)),NA())</f>
        <v>1.9526351200509495E-2</v>
      </c>
      <c r="P1392" s="44">
        <f>IFERROR(_xll.qlIndexFixing(ONIndex6M,I1392,TRUE,_xll.ohTrigger(RecalcTrigger,Trigger6M)),NA())</f>
        <v>1.9648309984541257E-2</v>
      </c>
      <c r="Q1392" s="183">
        <f>IFERROR(_xll.qlIndexFixing(ONIndex1Y,I1392,TRUE,_xll.ohTrigger(RecalcTrigger,Trigger1Y)),NA())</f>
        <v>1.9850002052228533E-2</v>
      </c>
    </row>
    <row r="1393" spans="2:17" x14ac:dyDescent="0.2">
      <c r="B1393" s="39" t="s">
        <v>42</v>
      </c>
      <c r="D1393" s="42">
        <f>_xll.qlCalendarAdvance(Calendar,$D1392,B1393,"f",FALSE)</f>
        <v>49213</v>
      </c>
      <c r="E1393" s="177">
        <f>_xll.qlInterestRateIndexValueDate(IndexON,D1393)</f>
        <v>49213</v>
      </c>
      <c r="F1393" s="193">
        <f>IFERROR(_xll.qlIndexFixing(IndexON,D1393,TRUE,_xll.ohTrigger(RecalcTrigger,TriggerON)),NA())</f>
        <v>1.9075461752651179E-2</v>
      </c>
      <c r="H1393" s="42">
        <f>_xll.qlCalendarAdvance(Calendar,$H1392,B1393,"f",FALSE)</f>
        <v>49213</v>
      </c>
      <c r="I1393" s="177">
        <f>_xll.qlInterestRateIndexValueDate(Index1M,$H1393)</f>
        <v>49215</v>
      </c>
      <c r="J1393" s="182">
        <f>IFERROR(_xll.qlIndexFixing(Index1M,$H1393,TRUE,_xll.ohTrigger(RecalcTrigger,Trigger1M)),NA())</f>
        <v>1.9255459942689179E-2</v>
      </c>
      <c r="K1393" s="44">
        <f>IFERROR(_xll.qlIndexFixing(Index3M,H1393,TRUE,_xll.ohTrigger(RecalcTrigger,Trigger3M)),NA())</f>
        <v>1.9469643385654174E-2</v>
      </c>
      <c r="L1393" s="44">
        <f>IFERROR(_xll.qlIndexFixing(Index6M,$H1393,TRUE,_xll.ohTrigger(RecalcTrigger,Trigger6M)),NA())</f>
        <v>1.9536403594287429E-2</v>
      </c>
      <c r="M1393" s="183">
        <f>IFERROR(_xll.qlIndexFixing(Index1Y,$H1393,TRUE,_xll.ohTrigger(RecalcTrigger,Trigger1Y)),NA())</f>
        <v>1.9502528214192263E-2</v>
      </c>
      <c r="N1393" s="182">
        <f>IFERROR(_xll.qlIndexFixing(ONIndex1M,I1393,TRUE,_xll.ohTrigger(RecalcTrigger,Trigger1M)),NA())</f>
        <v>1.9263514237275459E-2</v>
      </c>
      <c r="O1393" s="44">
        <f>IFERROR(_xll.qlIndexFixing(ONIndex3M,I1393,TRUE,_xll.ohTrigger(RecalcTrigger,Trigger3M)),NA())</f>
        <v>1.9511267444185521E-2</v>
      </c>
      <c r="P1393" s="44">
        <f>IFERROR(_xll.qlIndexFixing(ONIndex6M,I1393,TRUE,_xll.ohTrigger(RecalcTrigger,Trigger6M)),NA())</f>
        <v>1.9632907946576239E-2</v>
      </c>
      <c r="Q1393" s="183">
        <f>IFERROR(_xll.qlIndexFixing(ONIndex1Y,I1393,TRUE,_xll.ohTrigger(RecalcTrigger,Trigger1Y)),NA())</f>
        <v>1.9830785532093387E-2</v>
      </c>
    </row>
    <row r="1394" spans="2:17" x14ac:dyDescent="0.2">
      <c r="B1394" s="39" t="s">
        <v>42</v>
      </c>
      <c r="D1394" s="42">
        <f>_xll.qlCalendarAdvance(Calendar,$D1393,B1394,"f",FALSE)</f>
        <v>49220</v>
      </c>
      <c r="E1394" s="177">
        <f>_xll.qlInterestRateIndexValueDate(IndexON,D1394)</f>
        <v>49220</v>
      </c>
      <c r="F1394" s="193">
        <f>IFERROR(_xll.qlIndexFixing(IndexON,D1394,TRUE,_xll.ohTrigger(RecalcTrigger,TriggerON)),NA())</f>
        <v>1.9060320864188185E-2</v>
      </c>
      <c r="H1394" s="42">
        <f>_xll.qlCalendarAdvance(Calendar,$H1393,B1394,"f",FALSE)</f>
        <v>49220</v>
      </c>
      <c r="I1394" s="177">
        <f>_xll.qlInterestRateIndexValueDate(Index1M,$H1394)</f>
        <v>49222</v>
      </c>
      <c r="J1394" s="182">
        <f>IFERROR(_xll.qlIndexFixing(Index1M,$H1394,TRUE,_xll.ohTrigger(RecalcTrigger,Trigger1M)),NA())</f>
        <v>1.9240800463273811E-2</v>
      </c>
      <c r="K1394" s="44">
        <f>IFERROR(_xll.qlIndexFixing(Index3M,H1394,TRUE,_xll.ohTrigger(RecalcTrigger,Trigger3M)),NA())</f>
        <v>1.9453789415285607E-2</v>
      </c>
      <c r="L1394" s="44">
        <f>IFERROR(_xll.qlIndexFixing(Index6M,$H1394,TRUE,_xll.ohTrigger(RecalcTrigger,Trigger6M)),NA())</f>
        <v>1.951999616139477E-2</v>
      </c>
      <c r="M1394" s="183">
        <f>IFERROR(_xll.qlIndexFixing(Index1Y,$H1394,TRUE,_xll.ohTrigger(RecalcTrigger,Trigger1Y)),NA())</f>
        <v>1.9481178025166013E-2</v>
      </c>
      <c r="N1394" s="182">
        <f>IFERROR(_xll.qlIndexFixing(ONIndex1M,I1394,TRUE,_xll.ohTrigger(RecalcTrigger,Trigger1M)),NA())</f>
        <v>1.9248933941664603E-2</v>
      </c>
      <c r="O1394" s="44">
        <f>IFERROR(_xll.qlIndexFixing(ONIndex3M,I1394,TRUE,_xll.ohTrigger(RecalcTrigger,Trigger3M)),NA())</f>
        <v>1.9496164399530613E-2</v>
      </c>
      <c r="P1394" s="44">
        <f>IFERROR(_xll.qlIndexFixing(ONIndex6M,I1394,TRUE,_xll.ohTrigger(RecalcTrigger,Trigger6M)),NA())</f>
        <v>1.9617485599576767E-2</v>
      </c>
      <c r="Q1394" s="183">
        <f>IFERROR(_xll.qlIndexFixing(ONIndex1Y,I1394,TRUE,_xll.ohTrigger(RecalcTrigger,Trigger1Y)),NA())</f>
        <v>1.9811502692608229E-2</v>
      </c>
    </row>
    <row r="1395" spans="2:17" x14ac:dyDescent="0.2">
      <c r="B1395" s="39" t="s">
        <v>42</v>
      </c>
      <c r="D1395" s="42">
        <f>_xll.qlCalendarAdvance(Calendar,$D1394,B1395,"f",FALSE)</f>
        <v>49227</v>
      </c>
      <c r="E1395" s="177">
        <f>_xll.qlInterestRateIndexValueDate(IndexON,D1395)</f>
        <v>49227</v>
      </c>
      <c r="F1395" s="193">
        <f>IFERROR(_xll.qlIndexFixing(IndexON,D1395,TRUE,_xll.ohTrigger(RecalcTrigger,TriggerON)),NA())</f>
        <v>1.904516418187896E-2</v>
      </c>
      <c r="H1395" s="42">
        <f>_xll.qlCalendarAdvance(Calendar,$H1394,B1395,"f",FALSE)</f>
        <v>49227</v>
      </c>
      <c r="I1395" s="177">
        <f>_xll.qlInterestRateIndexValueDate(Index1M,$H1395)</f>
        <v>49229</v>
      </c>
      <c r="J1395" s="182">
        <f>IFERROR(_xll.qlIndexFixing(Index1M,$H1395,TRUE,_xll.ohTrigger(RecalcTrigger,Trigger1M)),NA())</f>
        <v>1.9226107662020653E-2</v>
      </c>
      <c r="K1395" s="44">
        <f>IFERROR(_xll.qlIndexFixing(Index3M,H1395,TRUE,_xll.ohTrigger(RecalcTrigger,Trigger3M)),NA())</f>
        <v>1.9438486089603284E-2</v>
      </c>
      <c r="L1395" s="44">
        <f>IFERROR(_xll.qlIndexFixing(Index6M,$H1395,TRUE,_xll.ohTrigger(RecalcTrigger,Trigger6M)),NA())</f>
        <v>1.9504176509929048E-2</v>
      </c>
      <c r="M1395" s="183">
        <f>IFERROR(_xll.qlIndexFixing(Index1Y,$H1395,TRUE,_xll.ohTrigger(RecalcTrigger,Trigger1Y)),NA())</f>
        <v>1.9459762564742928E-2</v>
      </c>
      <c r="N1395" s="182">
        <f>IFERROR(_xll.qlIndexFixing(ONIndex1M,I1395,TRUE,_xll.ohTrigger(RecalcTrigger,Trigger1M)),NA())</f>
        <v>1.9234320052685661E-2</v>
      </c>
      <c r="O1395" s="44">
        <f>IFERROR(_xll.qlIndexFixing(ONIndex3M,I1395,TRUE,_xll.ohTrigger(RecalcTrigger,Trigger3M)),NA())</f>
        <v>1.9481042303395313E-2</v>
      </c>
      <c r="P1395" s="44">
        <f>IFERROR(_xll.qlIndexFixing(ONIndex6M,I1395,TRUE,_xll.ohTrigger(RecalcTrigger,Trigger6M)),NA())</f>
        <v>1.960204316640457E-2</v>
      </c>
      <c r="Q1395" s="183">
        <f>IFERROR(_xll.qlIndexFixing(ONIndex1Y,I1395,TRUE,_xll.ohTrigger(RecalcTrigger,Trigger1Y)),NA())</f>
        <v>1.9792153604356599E-2</v>
      </c>
    </row>
    <row r="1396" spans="2:17" x14ac:dyDescent="0.2">
      <c r="B1396" s="39" t="s">
        <v>42</v>
      </c>
      <c r="D1396" s="42">
        <f>_xll.qlCalendarAdvance(Calendar,$D1395,B1396,"f",FALSE)</f>
        <v>49234</v>
      </c>
      <c r="E1396" s="177">
        <f>_xll.qlInterestRateIndexValueDate(IndexON,D1396)</f>
        <v>49234</v>
      </c>
      <c r="F1396" s="193">
        <f>IFERROR(_xll.qlIndexFixing(IndexON,D1396,TRUE,_xll.ohTrigger(RecalcTrigger,TriggerON)),NA())</f>
        <v>1.9029991968313453E-2</v>
      </c>
      <c r="H1396" s="42">
        <f>_xll.qlCalendarAdvance(Calendar,$H1395,B1396,"f",FALSE)</f>
        <v>49234</v>
      </c>
      <c r="I1396" s="177">
        <f>_xll.qlInterestRateIndexValueDate(Index1M,$H1396)</f>
        <v>49236</v>
      </c>
      <c r="J1396" s="182">
        <f>IFERROR(_xll.qlIndexFixing(Index1M,$H1396,TRUE,_xll.ohTrigger(RecalcTrigger,Trigger1M)),NA())</f>
        <v>1.9211381726929322E-2</v>
      </c>
      <c r="K1396" s="44">
        <f>IFERROR(_xll.qlIndexFixing(Index3M,H1396,TRUE,_xll.ohTrigger(RecalcTrigger,Trigger3M)),NA())</f>
        <v>1.9423165327851852E-2</v>
      </c>
      <c r="L1396" s="44">
        <f>IFERROR(_xll.qlIndexFixing(Index6M,$H1396,TRUE,_xll.ohTrigger(RecalcTrigger,Trigger6M)),NA())</f>
        <v>1.9488339706412117E-2</v>
      </c>
      <c r="M1396" s="183">
        <f>IFERROR(_xll.qlIndexFixing(Index1Y,$H1396,TRUE,_xll.ohTrigger(RecalcTrigger,Trigger1Y)),NA())</f>
        <v>1.9438281909021259E-2</v>
      </c>
      <c r="N1396" s="182">
        <f>IFERROR(_xll.qlIndexFixing(ONIndex1M,I1396,TRUE,_xll.ohTrigger(RecalcTrigger,Trigger1M)),NA())</f>
        <v>1.9219672757868622E-2</v>
      </c>
      <c r="O1396" s="44">
        <f>IFERROR(_xll.qlIndexFixing(ONIndex3M,I1396,TRUE,_xll.ohTrigger(RecalcTrigger,Trigger3M)),NA())</f>
        <v>1.946590139279003E-2</v>
      </c>
      <c r="P1396" s="44">
        <f>IFERROR(_xll.qlIndexFixing(ONIndex6M,I1396,TRUE,_xll.ohTrigger(RecalcTrigger,Trigger6M)),NA())</f>
        <v>1.9586580869841441E-2</v>
      </c>
      <c r="Q1396" s="183">
        <f>IFERROR(_xll.qlIndexFixing(ONIndex1Y,I1396,TRUE,_xll.ohTrigger(RecalcTrigger,Trigger1Y)),NA())</f>
        <v>1.97727383378421E-2</v>
      </c>
    </row>
    <row r="1397" spans="2:17" x14ac:dyDescent="0.2">
      <c r="B1397" s="39" t="s">
        <v>42</v>
      </c>
      <c r="D1397" s="42">
        <f>_xll.qlCalendarAdvance(Calendar,$D1396,B1397,"f",FALSE)</f>
        <v>49241</v>
      </c>
      <c r="E1397" s="177">
        <f>_xll.qlInterestRateIndexValueDate(IndexON,D1397)</f>
        <v>49241</v>
      </c>
      <c r="F1397" s="193">
        <f>IFERROR(_xll.qlIndexFixing(IndexON,D1397,TRUE,_xll.ohTrigger(RecalcTrigger,TriggerON)),NA())</f>
        <v>1.9014804486321424E-2</v>
      </c>
      <c r="H1397" s="42">
        <f>_xll.qlCalendarAdvance(Calendar,$H1396,B1397,"f",FALSE)</f>
        <v>49241</v>
      </c>
      <c r="I1397" s="177">
        <f>_xll.qlInterestRateIndexValueDate(Index1M,$H1397)</f>
        <v>49243</v>
      </c>
      <c r="J1397" s="182">
        <f>IFERROR(_xll.qlIndexFixing(Index1M,$H1397,TRUE,_xll.ohTrigger(RecalcTrigger,Trigger1M)),NA())</f>
        <v>1.9196622845989442E-2</v>
      </c>
      <c r="K1397" s="44">
        <f>IFERROR(_xll.qlIndexFixing(Index3M,H1397,TRUE,_xll.ohTrigger(RecalcTrigger,Trigger3M)),NA())</f>
        <v>1.9407827368376304E-2</v>
      </c>
      <c r="L1397" s="44">
        <f>IFERROR(_xll.qlIndexFixing(Index6M,$H1397,TRUE,_xll.ohTrigger(RecalcTrigger,Trigger6M)),NA())</f>
        <v>1.9472485976322958E-2</v>
      </c>
      <c r="M1397" s="183">
        <f>IFERROR(_xll.qlIndexFixing(Index1Y,$H1397,TRUE,_xll.ohTrigger(RecalcTrigger,Trigger1Y)),NA())</f>
        <v>1.9416736134107361E-2</v>
      </c>
      <c r="N1397" s="182">
        <f>IFERROR(_xll.qlIndexFixing(ONIndex1M,I1397,TRUE,_xll.ohTrigger(RecalcTrigger,Trigger1M)),NA())</f>
        <v>1.9204992244903352E-2</v>
      </c>
      <c r="O1397" s="44">
        <f>IFERROR(_xll.qlIndexFixing(ONIndex3M,I1397,TRUE,_xll.ohTrigger(RecalcTrigger,Trigger3M)),NA())</f>
        <v>1.9450741904645241E-2</v>
      </c>
      <c r="P1397" s="44">
        <f>IFERROR(_xll.qlIndexFixing(ONIndex6M,I1397,TRUE,_xll.ohTrigger(RecalcTrigger,Trigger6M)),NA())</f>
        <v>1.9571098932908981E-2</v>
      </c>
      <c r="Q1397" s="183">
        <f>IFERROR(_xll.qlIndexFixing(ONIndex1Y,I1397,TRUE,_xll.ohTrigger(RecalcTrigger,Trigger1Y)),NA())</f>
        <v>1.9753256963568333E-2</v>
      </c>
    </row>
    <row r="1398" spans="2:17" x14ac:dyDescent="0.2">
      <c r="B1398" s="39" t="s">
        <v>42</v>
      </c>
      <c r="D1398" s="42">
        <f>_xll.qlCalendarAdvance(Calendar,$D1397,B1398,"f",FALSE)</f>
        <v>49248</v>
      </c>
      <c r="E1398" s="177">
        <f>_xll.qlInterestRateIndexValueDate(IndexON,D1398)</f>
        <v>49248</v>
      </c>
      <c r="F1398" s="193">
        <f>IFERROR(_xll.qlIndexFixing(IndexON,D1398,TRUE,_xll.ohTrigger(RecalcTrigger,TriggerON)),NA())</f>
        <v>1.8999601998332949E-2</v>
      </c>
      <c r="H1398" s="42">
        <f>_xll.qlCalendarAdvance(Calendar,$H1397,B1398,"f",FALSE)</f>
        <v>49248</v>
      </c>
      <c r="I1398" s="177">
        <f>_xll.qlInterestRateIndexValueDate(Index1M,$H1398)</f>
        <v>49250</v>
      </c>
      <c r="J1398" s="182">
        <f>IFERROR(_xll.qlIndexFixing(Index1M,$H1398,TRUE,_xll.ohTrigger(RecalcTrigger,Trigger1M)),NA())</f>
        <v>1.9181831207193134E-2</v>
      </c>
      <c r="K1398" s="44">
        <f>IFERROR(_xll.qlIndexFixing(Index3M,H1398,TRUE,_xll.ohTrigger(RecalcTrigger,Trigger3M)),NA())</f>
        <v>1.9392472449519034E-2</v>
      </c>
      <c r="L1398" s="44">
        <f>IFERROR(_xll.qlIndexFixing(Index6M,$H1398,TRUE,_xll.ohTrigger(RecalcTrigger,Trigger6M)),NA())</f>
        <v>1.945723071193518E-2</v>
      </c>
      <c r="M1398" s="183">
        <f>IFERROR(_xll.qlIndexFixing(Index1Y,$H1398,TRUE,_xll.ohTrigger(RecalcTrigger,Trigger1Y)),NA())</f>
        <v>1.9395125316112184E-2</v>
      </c>
      <c r="N1398" s="182">
        <f>IFERROR(_xll.qlIndexFixing(ONIndex1M,I1398,TRUE,_xll.ohTrigger(RecalcTrigger,Trigger1M)),NA())</f>
        <v>1.9190278701159968E-2</v>
      </c>
      <c r="O1398" s="44">
        <f>IFERROR(_xll.qlIndexFixing(ONIndex3M,I1398,TRUE,_xll.ohTrigger(RecalcTrigger,Trigger3M)),NA())</f>
        <v>1.9435564076051293E-2</v>
      </c>
      <c r="P1398" s="44">
        <f>IFERROR(_xll.qlIndexFixing(ONIndex6M,I1398,TRUE,_xll.ohTrigger(RecalcTrigger,Trigger6M)),NA())</f>
        <v>1.9555597578548856E-2</v>
      </c>
      <c r="Q1398" s="183">
        <f>IFERROR(_xll.qlIndexFixing(ONIndex1Y,I1398,TRUE,_xll.ohTrigger(RecalcTrigger,Trigger1Y)),NA())</f>
        <v>1.9733709552278711E-2</v>
      </c>
    </row>
    <row r="1399" spans="2:17" x14ac:dyDescent="0.2">
      <c r="B1399" s="39" t="s">
        <v>42</v>
      </c>
      <c r="D1399" s="42">
        <f>_xll.qlCalendarAdvance(Calendar,$D1398,B1399,"f",FALSE)</f>
        <v>49255</v>
      </c>
      <c r="E1399" s="177">
        <f>_xll.qlInterestRateIndexValueDate(IndexON,D1399)</f>
        <v>49255</v>
      </c>
      <c r="F1399" s="193">
        <f>IFERROR(_xll.qlIndexFixing(IndexON,D1399,TRUE,_xll.ohTrigger(RecalcTrigger,TriggerON)),NA())</f>
        <v>1.8984384767497531E-2</v>
      </c>
      <c r="H1399" s="42">
        <f>_xll.qlCalendarAdvance(Calendar,$H1398,B1399,"f",FALSE)</f>
        <v>49255</v>
      </c>
      <c r="I1399" s="177">
        <f>_xll.qlInterestRateIndexValueDate(Index1M,$H1399)</f>
        <v>49257</v>
      </c>
      <c r="J1399" s="182">
        <f>IFERROR(_xll.qlIndexFixing(Index1M,$H1399,TRUE,_xll.ohTrigger(RecalcTrigger,Trigger1M)),NA())</f>
        <v>1.9167006998532521E-2</v>
      </c>
      <c r="K1399" s="44">
        <f>IFERROR(_xll.qlIndexFixing(Index3M,H1399,TRUE,_xll.ohTrigger(RecalcTrigger,Trigger3M)),NA())</f>
        <v>1.9377100809613738E-2</v>
      </c>
      <c r="L1399" s="44">
        <f>IFERROR(_xll.qlIndexFixing(Index6M,$H1399,TRUE,_xll.ohTrigger(RecalcTrigger,Trigger6M)),NA())</f>
        <v>1.9441345759011311E-2</v>
      </c>
      <c r="M1399" s="183">
        <f>IFERROR(_xll.qlIndexFixing(Index1Y,$H1399,TRUE,_xll.ohTrigger(RecalcTrigger,Trigger1Y)),NA())</f>
        <v>1.9373449531154351E-2</v>
      </c>
      <c r="N1399" s="182">
        <f>IFERROR(_xll.qlIndexFixing(ONIndex1M,I1399,TRUE,_xll.ohTrigger(RecalcTrigger,Trigger1M)),NA())</f>
        <v>1.9175532314488208E-2</v>
      </c>
      <c r="O1399" s="44">
        <f>IFERROR(_xll.qlIndexFixing(ONIndex3M,I1399,TRUE,_xll.ohTrigger(RecalcTrigger,Trigger3M)),NA())</f>
        <v>1.9420368144018596E-2</v>
      </c>
      <c r="P1399" s="44">
        <f>IFERROR(_xll.qlIndexFixing(ONIndex6M,I1399,TRUE,_xll.ohTrigger(RecalcTrigger,Trigger6M)),NA())</f>
        <v>1.9540077029382985E-2</v>
      </c>
      <c r="Q1399" s="183">
        <f>IFERROR(_xll.qlIndexFixing(ONIndex1Y,I1399,TRUE,_xll.ohTrigger(RecalcTrigger,Trigger1Y)),NA())</f>
        <v>1.9714096174237028E-2</v>
      </c>
    </row>
    <row r="1400" spans="2:17" x14ac:dyDescent="0.2">
      <c r="B1400" s="39" t="s">
        <v>42</v>
      </c>
      <c r="D1400" s="42">
        <f>_xll.qlCalendarAdvance(Calendar,$D1399,B1400,"f",FALSE)</f>
        <v>49262</v>
      </c>
      <c r="E1400" s="177">
        <f>_xll.qlInterestRateIndexValueDate(IndexON,D1400)</f>
        <v>49262</v>
      </c>
      <c r="F1400" s="193">
        <f>IFERROR(_xll.qlIndexFixing(IndexON,D1400,TRUE,_xll.ohTrigger(RecalcTrigger,TriggerON)),NA())</f>
        <v>1.8969153056005439E-2</v>
      </c>
      <c r="H1400" s="42">
        <f>_xll.qlCalendarAdvance(Calendar,$H1399,B1400,"f",FALSE)</f>
        <v>49262</v>
      </c>
      <c r="I1400" s="177">
        <f>_xll.qlInterestRateIndexValueDate(Index1M,$H1400)</f>
        <v>49264</v>
      </c>
      <c r="J1400" s="182">
        <f>IFERROR(_xll.qlIndexFixing(Index1M,$H1400,TRUE,_xll.ohTrigger(RecalcTrigger,Trigger1M)),NA())</f>
        <v>1.9152150407999724E-2</v>
      </c>
      <c r="K1400" s="44">
        <f>IFERROR(_xll.qlIndexFixing(Index3M,H1400,TRUE,_xll.ohTrigger(RecalcTrigger,Trigger3M)),NA())</f>
        <v>1.9361712686997594E-2</v>
      </c>
      <c r="L1400" s="44">
        <f>IFERROR(_xll.qlIndexFixing(Index6M,$H1400,TRUE,_xll.ohTrigger(RecalcTrigger,Trigger6M)),NA())</f>
        <v>1.9425444539994882E-2</v>
      </c>
      <c r="M1400" s="183">
        <f>IFERROR(_xll.qlIndexFixing(Index1Y,$H1400,TRUE,_xll.ohTrigger(RecalcTrigger,Trigger1Y)),NA())</f>
        <v>1.9351708855358606E-2</v>
      </c>
      <c r="N1400" s="182">
        <f>IFERROR(_xll.qlIndexFixing(ONIndex1M,I1400,TRUE,_xll.ohTrigger(RecalcTrigger,Trigger1M)),NA())</f>
        <v>1.9160753272178255E-2</v>
      </c>
      <c r="O1400" s="44">
        <f>IFERROR(_xll.qlIndexFixing(ONIndex3M,I1400,TRUE,_xll.ohTrigger(RecalcTrigger,Trigger3M)),NA())</f>
        <v>1.9405154345317754E-2</v>
      </c>
      <c r="P1400" s="44">
        <f>IFERROR(_xll.qlIndexFixing(ONIndex6M,I1400,TRUE,_xll.ohTrigger(RecalcTrigger,Trigger6M)),NA())</f>
        <v>1.9524537508432971E-2</v>
      </c>
      <c r="Q1400" s="183">
        <f>IFERROR(_xll.qlIndexFixing(ONIndex1Y,I1400,TRUE,_xll.ohTrigger(RecalcTrigger,Trigger1Y)),NA())</f>
        <v>1.9694416900106759E-2</v>
      </c>
    </row>
    <row r="1401" spans="2:17" x14ac:dyDescent="0.2">
      <c r="B1401" s="39" t="s">
        <v>42</v>
      </c>
      <c r="D1401" s="42">
        <f>_xll.qlCalendarAdvance(Calendar,$D1400,B1401,"f",FALSE)</f>
        <v>49269</v>
      </c>
      <c r="E1401" s="177">
        <f>_xll.qlInterestRateIndexValueDate(IndexON,D1401)</f>
        <v>49269</v>
      </c>
      <c r="F1401" s="193">
        <f>IFERROR(_xll.qlIndexFixing(IndexON,D1401,TRUE,_xll.ohTrigger(RecalcTrigger,TriggerON)),NA())</f>
        <v>1.8953907126846303E-2</v>
      </c>
      <c r="H1401" s="42">
        <f>_xll.qlCalendarAdvance(Calendar,$H1400,B1401,"f",FALSE)</f>
        <v>49269</v>
      </c>
      <c r="I1401" s="177">
        <f>_xll.qlInterestRateIndexValueDate(Index1M,$H1401)</f>
        <v>49271</v>
      </c>
      <c r="J1401" s="182">
        <f>IFERROR(_xll.qlIndexFixing(Index1M,$H1401,TRUE,_xll.ohTrigger(RecalcTrigger,Trigger1M)),NA())</f>
        <v>1.9136144997456778E-2</v>
      </c>
      <c r="K1401" s="44">
        <f>IFERROR(_xll.qlIndexFixing(Index3M,H1401,TRUE,_xll.ohTrigger(RecalcTrigger,Trigger3M)),NA())</f>
        <v>1.9346308319998218E-2</v>
      </c>
      <c r="L1401" s="44">
        <f>IFERROR(_xll.qlIndexFixing(Index6M,$H1401,TRUE,_xll.ohTrigger(RecalcTrigger,Trigger6M)),NA())</f>
        <v>1.940952728032589E-2</v>
      </c>
      <c r="M1401" s="183">
        <f>IFERROR(_xll.qlIndexFixing(Index1Y,$H1401,TRUE,_xll.ohTrigger(RecalcTrigger,Trigger1Y)),NA())</f>
        <v>1.9329903364856276E-2</v>
      </c>
      <c r="N1401" s="182">
        <f>IFERROR(_xll.qlIndexFixing(ONIndex1M,I1401,TRUE,_xll.ohTrigger(RecalcTrigger,Trigger1M)),NA())</f>
        <v>1.9145941761840035E-2</v>
      </c>
      <c r="O1401" s="44">
        <f>IFERROR(_xll.qlIndexFixing(ONIndex3M,I1401,TRUE,_xll.ohTrigger(RecalcTrigger,Trigger3M)),NA())</f>
        <v>1.9389922917278923E-2</v>
      </c>
      <c r="P1401" s="44">
        <f>IFERROR(_xll.qlIndexFixing(ONIndex6M,I1401,TRUE,_xll.ohTrigger(RecalcTrigger,Trigger6M)),NA())</f>
        <v>1.9508979238720414E-2</v>
      </c>
      <c r="Q1401" s="183">
        <f>IFERROR(_xll.qlIndexFixing(ONIndex1Y,I1401,TRUE,_xll.ohTrigger(RecalcTrigger,Trigger1Y)),NA())</f>
        <v>1.9674671800471444E-2</v>
      </c>
    </row>
    <row r="1402" spans="2:17" x14ac:dyDescent="0.2">
      <c r="B1402" s="39" t="s">
        <v>42</v>
      </c>
      <c r="D1402" s="42">
        <f>_xll.qlCalendarAdvance(Calendar,$D1401,B1402,"f",FALSE)</f>
        <v>49276</v>
      </c>
      <c r="E1402" s="177">
        <f>_xll.qlInterestRateIndexValueDate(IndexON,D1402)</f>
        <v>49276</v>
      </c>
      <c r="F1402" s="193">
        <f>IFERROR(_xll.qlIndexFixing(IndexON,D1402,TRUE,_xll.ohTrigger(RecalcTrigger,TriggerON)),NA())</f>
        <v>1.8938647242450202E-2</v>
      </c>
      <c r="H1402" s="42">
        <f>_xll.qlCalendarAdvance(Calendar,$H1401,B1402,"f",FALSE)</f>
        <v>49276</v>
      </c>
      <c r="I1402" s="177">
        <f>_xll.qlInterestRateIndexValueDate(Index1M,$H1402)</f>
        <v>49278</v>
      </c>
      <c r="J1402" s="182">
        <f>IFERROR(_xll.qlIndexFixing(Index1M,$H1402,TRUE,_xll.ohTrigger(RecalcTrigger,Trigger1M)),NA())</f>
        <v>1.9124022624432843E-2</v>
      </c>
      <c r="K1402" s="44">
        <f>IFERROR(_xll.qlIndexFixing(Index3M,H1402,TRUE,_xll.ohTrigger(RecalcTrigger,Trigger3M)),NA())</f>
        <v>1.9332060234575899E-2</v>
      </c>
      <c r="L1402" s="44">
        <f>IFERROR(_xll.qlIndexFixing(Index6M,$H1402,TRUE,_xll.ohTrigger(RecalcTrigger,Trigger6M)),NA())</f>
        <v>1.9392971318669579E-2</v>
      </c>
      <c r="M1402" s="183">
        <f>IFERROR(_xll.qlIndexFixing(Index1Y,$H1402,TRUE,_xll.ohTrigger(RecalcTrigger,Trigger1Y)),NA())</f>
        <v>1.9308033135783931E-2</v>
      </c>
      <c r="N1402" s="182">
        <f>IFERROR(_xll.qlIndexFixing(ONIndex1M,I1402,TRUE,_xll.ohTrigger(RecalcTrigger,Trigger1M)),NA())</f>
        <v>1.9131097971163413E-2</v>
      </c>
      <c r="O1402" s="44">
        <f>IFERROR(_xll.qlIndexFixing(ONIndex3M,I1402,TRUE,_xll.ohTrigger(RecalcTrigger,Trigger3M)),NA())</f>
        <v>1.937467409659277E-2</v>
      </c>
      <c r="P1402" s="44">
        <f>IFERROR(_xll.qlIndexFixing(ONIndex6M,I1402,TRUE,_xll.ohTrigger(RecalcTrigger,Trigger6M)),NA())</f>
        <v>1.9493402443027108E-2</v>
      </c>
      <c r="Q1402" s="183">
        <f>IFERROR(_xll.qlIndexFixing(ONIndex1Y,I1402,TRUE,_xll.ohTrigger(RecalcTrigger,Trigger1Y)),NA())</f>
        <v>1.9654860945674812E-2</v>
      </c>
    </row>
    <row r="1403" spans="2:17" x14ac:dyDescent="0.2">
      <c r="B1403" s="39" t="s">
        <v>42</v>
      </c>
      <c r="D1403" s="42">
        <f>_xll.qlCalendarAdvance(Calendar,$D1402,B1403,"f",FALSE)</f>
        <v>49283</v>
      </c>
      <c r="E1403" s="177">
        <f>_xll.qlInterestRateIndexValueDate(IndexON,D1403)</f>
        <v>49283</v>
      </c>
      <c r="F1403" s="193">
        <f>IFERROR(_xll.qlIndexFixing(IndexON,D1403,TRUE,_xll.ohTrigger(RecalcTrigger,TriggerON)),NA())</f>
        <v>1.8923373665806764E-2</v>
      </c>
      <c r="H1403" s="42">
        <f>_xll.qlCalendarAdvance(Calendar,$H1402,B1403,"f",FALSE)</f>
        <v>49283</v>
      </c>
      <c r="I1403" s="177">
        <f>_xll.qlInterestRateIndexValueDate(Index1M,$H1403)</f>
        <v>49285</v>
      </c>
      <c r="J1403" s="182">
        <f>IFERROR(_xll.qlIndexFixing(Index1M,$H1403,TRUE,_xll.ohTrigger(RecalcTrigger,Trigger1M)),NA())</f>
        <v>1.9107388225059474E-2</v>
      </c>
      <c r="K1403" s="44">
        <f>IFERROR(_xll.qlIndexFixing(Index3M,H1403,TRUE,_xll.ohTrigger(RecalcTrigger,Trigger3M)),NA())</f>
        <v>1.9316627910879625E-2</v>
      </c>
      <c r="L1403" s="44">
        <f>IFERROR(_xll.qlIndexFixing(Index6M,$H1403,TRUE,_xll.ohTrigger(RecalcTrigger,Trigger6M)),NA())</f>
        <v>1.9377020763874802E-2</v>
      </c>
      <c r="M1403" s="183">
        <f>IFERROR(_xll.qlIndexFixing(Index1Y,$H1403,TRUE,_xll.ohTrigger(RecalcTrigger,Trigger1Y)),NA())</f>
        <v>1.9286098244286256E-2</v>
      </c>
      <c r="N1403" s="182">
        <f>IFERROR(_xll.qlIndexFixing(ONIndex1M,I1403,TRUE,_xll.ohTrigger(RecalcTrigger,Trigger1M)),NA())</f>
        <v>1.9116222087518508E-2</v>
      </c>
      <c r="O1403" s="44">
        <f>IFERROR(_xll.qlIndexFixing(ONIndex3M,I1403,TRUE,_xll.ohTrigger(RecalcTrigger,Trigger3M)),NA())</f>
        <v>1.9359408120189769E-2</v>
      </c>
      <c r="P1403" s="44">
        <f>IFERROR(_xll.qlIndexFixing(ONIndex6M,I1403,TRUE,_xll.ohTrigger(RecalcTrigger,Trigger6M)),NA())</f>
        <v>1.9477807344294717E-2</v>
      </c>
      <c r="Q1403" s="183">
        <f>IFERROR(_xll.qlIndexFixing(ONIndex1Y,I1403,TRUE,_xll.ohTrigger(RecalcTrigger,Trigger1Y)),NA())</f>
        <v>1.9634984406460276E-2</v>
      </c>
    </row>
    <row r="1404" spans="2:17" x14ac:dyDescent="0.2">
      <c r="B1404" s="39" t="s">
        <v>42</v>
      </c>
      <c r="D1404" s="42">
        <f>_xll.qlCalendarAdvance(Calendar,$D1403,B1404,"f",FALSE)</f>
        <v>49290</v>
      </c>
      <c r="E1404" s="177">
        <f>_xll.qlInterestRateIndexValueDate(IndexON,D1404)</f>
        <v>49290</v>
      </c>
      <c r="F1404" s="193">
        <f>IFERROR(_xll.qlIndexFixing(IndexON,D1404,TRUE,_xll.ohTrigger(RecalcTrigger,TriggerON)),NA())</f>
        <v>1.8908086659346068E-2</v>
      </c>
      <c r="H1404" s="42">
        <f>_xll.qlCalendarAdvance(Calendar,$H1403,B1404,"f",FALSE)</f>
        <v>49290</v>
      </c>
      <c r="I1404" s="177">
        <f>_xll.qlInterestRateIndexValueDate(Index1M,$H1404)</f>
        <v>49292</v>
      </c>
      <c r="J1404" s="182">
        <f>IFERROR(_xll.qlIndexFixing(Index1M,$H1404,TRUE,_xll.ohTrigger(RecalcTrigger,Trigger1M)),NA())</f>
        <v>1.9092403986931683E-2</v>
      </c>
      <c r="K1404" s="44">
        <f>IFERROR(_xll.qlIndexFixing(Index3M,H1404,TRUE,_xll.ohTrigger(RecalcTrigger,Trigger3M)),NA())</f>
        <v>1.9301180024071662E-2</v>
      </c>
      <c r="L1404" s="44">
        <f>IFERROR(_xll.qlIndexFixing(Index6M,$H1404,TRUE,_xll.ohTrigger(RecalcTrigger,Trigger6M)),NA())</f>
        <v>1.9361054860686702E-2</v>
      </c>
      <c r="M1404" s="183">
        <f>IFERROR(_xll.qlIndexFixing(Index1Y,$H1404,TRUE,_xll.ohTrigger(RecalcTrigger,Trigger1Y)),NA())</f>
        <v>1.9264098766512309E-2</v>
      </c>
      <c r="N1404" s="182">
        <f>IFERROR(_xll.qlIndexFixing(ONIndex1M,I1404,TRUE,_xll.ohTrigger(RecalcTrigger,Trigger1M)),NA())</f>
        <v>1.9101314298675121E-2</v>
      </c>
      <c r="O1404" s="44">
        <f>IFERROR(_xll.qlIndexFixing(ONIndex3M,I1404,TRUE,_xll.ohTrigger(RecalcTrigger,Trigger3M)),NA())</f>
        <v>1.9344125225240205E-2</v>
      </c>
      <c r="P1404" s="44">
        <f>IFERROR(_xll.qlIndexFixing(ONIndex6M,I1404,TRUE,_xll.ohTrigger(RecalcTrigger,Trigger6M)),NA())</f>
        <v>1.9462194165305036E-2</v>
      </c>
      <c r="Q1404" s="183">
        <f>IFERROR(_xll.qlIndexFixing(ONIndex1Y,I1404,TRUE,_xll.ohTrigger(RecalcTrigger,Trigger1Y)),NA())</f>
        <v>1.9615042253331438E-2</v>
      </c>
    </row>
    <row r="1405" spans="2:17" x14ac:dyDescent="0.2">
      <c r="B1405" s="39" t="s">
        <v>42</v>
      </c>
      <c r="D1405" s="42">
        <f>_xll.qlCalendarAdvance(Calendar,$D1404,B1405,"f",FALSE)</f>
        <v>49297</v>
      </c>
      <c r="E1405" s="177">
        <f>_xll.qlInterestRateIndexValueDate(IndexON,D1405)</f>
        <v>49297</v>
      </c>
      <c r="F1405" s="193">
        <f>IFERROR(_xll.qlIndexFixing(IndexON,D1405,TRUE,_xll.ohTrigger(RecalcTrigger,TriggerON)),NA())</f>
        <v>1.8892786485817936E-2</v>
      </c>
      <c r="H1405" s="42">
        <f>_xll.qlCalendarAdvance(Calendar,$H1404,B1405,"f",FALSE)</f>
        <v>49297</v>
      </c>
      <c r="I1405" s="177">
        <f>_xll.qlInterestRateIndexValueDate(Index1M,$H1405)</f>
        <v>49299</v>
      </c>
      <c r="J1405" s="182">
        <f>IFERROR(_xll.qlIndexFixing(Index1M,$H1405,TRUE,_xll.ohTrigger(RecalcTrigger,Trigger1M)),NA())</f>
        <v>1.9077388306872334E-2</v>
      </c>
      <c r="K1405" s="44">
        <f>IFERROR(_xll.qlIndexFixing(Index3M,H1405,TRUE,_xll.ohTrigger(RecalcTrigger,Trigger3M)),NA())</f>
        <v>1.9285716812443177E-2</v>
      </c>
      <c r="L1405" s="44">
        <f>IFERROR(_xll.qlIndexFixing(Index6M,$H1405,TRUE,_xll.ohTrigger(RecalcTrigger,Trigger6M)),NA())</f>
        <v>1.9345073834531983E-2</v>
      </c>
      <c r="M1405" s="183">
        <f>IFERROR(_xll.qlIndexFixing(Index1Y,$H1405,TRUE,_xll.ohTrigger(RecalcTrigger,Trigger1Y)),NA())</f>
        <v>1.9242034778617939E-2</v>
      </c>
      <c r="N1405" s="182">
        <f>IFERROR(_xll.qlIndexFixing(ONIndex1M,I1405,TRUE,_xll.ohTrigger(RecalcTrigger,Trigger1M)),NA())</f>
        <v>1.9082100562073379E-2</v>
      </c>
      <c r="O1405" s="44">
        <f>IFERROR(_xll.qlIndexFixing(ONIndex3M,I1405,TRUE,_xll.ohTrigger(RecalcTrigger,Trigger3M)),NA())</f>
        <v>1.9324451310342994E-2</v>
      </c>
      <c r="P1405" s="44">
        <f>IFERROR(_xll.qlIndexFixing(ONIndex6M,I1405,TRUE,_xll.ohTrigger(RecalcTrigger,Trigger6M)),NA())</f>
        <v>1.944209387011675E-2</v>
      </c>
      <c r="Q1405" s="183">
        <f>IFERROR(_xll.qlIndexFixing(ONIndex1Y,I1405,TRUE,_xll.ohTrigger(RecalcTrigger,Trigger1Y)),NA())</f>
        <v>1.958930604320841E-2</v>
      </c>
    </row>
    <row r="1406" spans="2:17" x14ac:dyDescent="0.2">
      <c r="B1406" s="39" t="s">
        <v>42</v>
      </c>
      <c r="D1406" s="42">
        <f>_xll.qlCalendarAdvance(Calendar,$D1405,B1406,"f",FALSE)</f>
        <v>49305</v>
      </c>
      <c r="E1406" s="177">
        <f>_xll.qlInterestRateIndexValueDate(IndexON,D1406)</f>
        <v>49305</v>
      </c>
      <c r="F1406" s="193">
        <f>IFERROR(_xll.qlIndexFixing(IndexON,D1406,TRUE,_xll.ohTrigger(RecalcTrigger,TriggerON)),NA())</f>
        <v>1.8875284787327473E-2</v>
      </c>
      <c r="H1406" s="42">
        <f>_xll.qlCalendarAdvance(Calendar,$H1405,B1406,"f",FALSE)</f>
        <v>49305</v>
      </c>
      <c r="I1406" s="177">
        <f>_xll.qlInterestRateIndexValueDate(Index1M,$H1406)</f>
        <v>49307</v>
      </c>
      <c r="J1406" s="182">
        <f>IFERROR(_xll.qlIndexFixing(Index1M,$H1406,TRUE,_xll.ohTrigger(RecalcTrigger,Trigger1M)),NA())</f>
        <v>1.9059615503485006E-2</v>
      </c>
      <c r="K1406" s="44">
        <f>IFERROR(_xll.qlIndexFixing(Index3M,H1406,TRUE,_xll.ohTrigger(RecalcTrigger,Trigger3M)),NA())</f>
        <v>1.926743226805264E-2</v>
      </c>
      <c r="L1406" s="44">
        <f>IFERROR(_xll.qlIndexFixing(Index6M,$H1406,TRUE,_xll.ohTrigger(RecalcTrigger,Trigger6M)),NA())</f>
        <v>1.932679157588962E-2</v>
      </c>
      <c r="M1406" s="183">
        <f>IFERROR(_xll.qlIndexFixing(Index1Y,$H1406,TRUE,_xll.ohTrigger(RecalcTrigger,Trigger1Y)),NA())</f>
        <v>1.9214700466632654E-2</v>
      </c>
      <c r="N1406" s="182">
        <f>IFERROR(_xll.qlIndexFixing(ONIndex1M,I1406,TRUE,_xll.ohTrigger(RecalcTrigger,Trigger1M)),NA())</f>
        <v>1.9067120551001793E-2</v>
      </c>
      <c r="O1406" s="44">
        <f>IFERROR(_xll.qlIndexFixing(ONIndex3M,I1406,TRUE,_xll.ohTrigger(RecalcTrigger,Trigger3M)),NA())</f>
        <v>1.9309130634095339E-2</v>
      </c>
      <c r="P1406" s="44">
        <f>IFERROR(_xll.qlIndexFixing(ONIndex6M,I1406,TRUE,_xll.ohTrigger(RecalcTrigger,Trigger6M)),NA())</f>
        <v>1.9426440201915085E-2</v>
      </c>
      <c r="Q1406" s="183">
        <f>IFERROR(_xll.qlIndexFixing(ONIndex1Y,I1406,TRUE,_xll.ohTrigger(RecalcTrigger,Trigger1Y)),NA())</f>
        <v>1.9569214180155114E-2</v>
      </c>
    </row>
    <row r="1407" spans="2:17" x14ac:dyDescent="0.2">
      <c r="B1407" s="39" t="s">
        <v>42</v>
      </c>
      <c r="D1407" s="42">
        <f>_xll.qlCalendarAdvance(Calendar,$D1406,B1407,"f",FALSE)</f>
        <v>49312</v>
      </c>
      <c r="E1407" s="177">
        <f>_xll.qlInterestRateIndexValueDate(IndexON,D1407)</f>
        <v>49312</v>
      </c>
      <c r="F1407" s="193">
        <f>IFERROR(_xll.qlIndexFixing(IndexON,D1407,TRUE,_xll.ohTrigger(RecalcTrigger,TriggerON)),NA())</f>
        <v>1.8859957283261508E-2</v>
      </c>
      <c r="H1407" s="42">
        <f>_xll.qlCalendarAdvance(Calendar,$H1406,B1407,"f",FALSE)</f>
        <v>49312</v>
      </c>
      <c r="I1407" s="177">
        <f>_xll.qlInterestRateIndexValueDate(Index1M,$H1407)</f>
        <v>49314</v>
      </c>
      <c r="J1407" s="182">
        <f>IFERROR(_xll.qlIndexFixing(Index1M,$H1407,TRUE,_xll.ohTrigger(RecalcTrigger,Trigger1M)),NA())</f>
        <v>1.904568330715076E-2</v>
      </c>
      <c r="K1407" s="44">
        <f>IFERROR(_xll.qlIndexFixing(Index3M,H1407,TRUE,_xll.ohTrigger(RecalcTrigger,Trigger3M)),NA())</f>
        <v>1.9252530863008488E-2</v>
      </c>
      <c r="L1407" s="44">
        <f>IFERROR(_xll.qlIndexFixing(Index6M,$H1407,TRUE,_xll.ohTrigger(RecalcTrigger,Trigger6M)),NA())</f>
        <v>1.9311411339420711E-2</v>
      </c>
      <c r="M1407" s="183">
        <f>IFERROR(_xll.qlIndexFixing(Index1Y,$H1407,TRUE,_xll.ohTrigger(RecalcTrigger,Trigger1Y)),NA())</f>
        <v>1.9192847969524026E-2</v>
      </c>
      <c r="N1407" s="182">
        <f>IFERROR(_xll.qlIndexFixing(ONIndex1M,I1407,TRUE,_xll.ohTrigger(RecalcTrigger,Trigger1M)),NA())</f>
        <v>1.9054255630832628E-2</v>
      </c>
      <c r="O1407" s="44">
        <f>IFERROR(_xll.qlIndexFixing(ONIndex3M,I1407,TRUE,_xll.ohTrigger(RecalcTrigger,Trigger3M)),NA())</f>
        <v>1.9295985770897417E-2</v>
      </c>
      <c r="P1407" s="44">
        <f>IFERROR(_xll.qlIndexFixing(ONIndex6M,I1407,TRUE,_xll.ohTrigger(RecalcTrigger,Trigger6M)),NA())</f>
        <v>1.9413008956279398E-2</v>
      </c>
      <c r="Q1407" s="183">
        <f>IFERROR(_xll.qlIndexFixing(ONIndex1Y,I1407,TRUE,_xll.ohTrigger(RecalcTrigger,Trigger1Y)),NA())</f>
        <v>1.9551940541715496E-2</v>
      </c>
    </row>
    <row r="1408" spans="2:17" x14ac:dyDescent="0.2">
      <c r="B1408" s="39" t="s">
        <v>42</v>
      </c>
      <c r="D1408" s="42">
        <f>_xll.qlCalendarAdvance(Calendar,$D1407,B1408,"f",FALSE)</f>
        <v>49319</v>
      </c>
      <c r="E1408" s="177">
        <f>_xll.qlInterestRateIndexValueDate(IndexON,D1408)</f>
        <v>49319</v>
      </c>
      <c r="F1408" s="193">
        <f>IFERROR(_xll.qlIndexFixing(IndexON,D1408,TRUE,_xll.ohTrigger(RecalcTrigger,TriggerON)),NA())</f>
        <v>1.8844617437707711E-2</v>
      </c>
      <c r="H1408" s="42">
        <f>_xll.qlCalendarAdvance(Calendar,$H1407,B1408,"f",FALSE)</f>
        <v>49319</v>
      </c>
      <c r="I1408" s="177">
        <f>_xll.qlInterestRateIndexValueDate(Index1M,$H1408)</f>
        <v>49321</v>
      </c>
      <c r="J1408" s="182">
        <f>IFERROR(_xll.qlIndexFixing(Index1M,$H1408,TRUE,_xll.ohTrigger(RecalcTrigger,Trigger1M)),NA())</f>
        <v>1.9030573019236958E-2</v>
      </c>
      <c r="K1408" s="44">
        <f>IFERROR(_xll.qlIndexFixing(Index3M,H1408,TRUE,_xll.ohTrigger(RecalcTrigger,Trigger3M)),NA())</f>
        <v>1.9237021038910562E-2</v>
      </c>
      <c r="L1408" s="44">
        <f>IFERROR(_xll.qlIndexFixing(Index6M,$H1408,TRUE,_xll.ohTrigger(RecalcTrigger,Trigger6M)),NA())</f>
        <v>1.929538605923322E-2</v>
      </c>
      <c r="M1408" s="183">
        <f>IFERROR(_xll.qlIndexFixing(Index1Y,$H1408,TRUE,_xll.ohTrigger(RecalcTrigger,Trigger1Y)),NA())</f>
        <v>1.9171120567218796E-2</v>
      </c>
      <c r="N1408" s="182">
        <f>IFERROR(_xll.qlIndexFixing(ONIndex1M,I1408,TRUE,_xll.ohTrigger(RecalcTrigger,Trigger1M)),NA())</f>
        <v>1.9039217660843377E-2</v>
      </c>
      <c r="O1408" s="44">
        <f>IFERROR(_xll.qlIndexFixing(ONIndex3M,I1408,TRUE,_xll.ohTrigger(RecalcTrigger,Trigger3M)),NA())</f>
        <v>1.9280635309115723E-2</v>
      </c>
      <c r="P1408" s="44">
        <f>IFERROR(_xll.qlIndexFixing(ONIndex6M,I1408,TRUE,_xll.ohTrigger(RecalcTrigger,Trigger6M)),NA())</f>
        <v>1.9397323248186993E-2</v>
      </c>
      <c r="Q1408" s="183">
        <f>IFERROR(_xll.qlIndexFixing(ONIndex1Y,I1408,TRUE,_xll.ohTrigger(RecalcTrigger,Trigger1Y)),NA())</f>
        <v>1.9531727310626579E-2</v>
      </c>
    </row>
    <row r="1409" spans="2:17" x14ac:dyDescent="0.2">
      <c r="B1409" s="39" t="s">
        <v>42</v>
      </c>
      <c r="D1409" s="42">
        <f>_xll.qlCalendarAdvance(Calendar,$D1408,B1409,"f",FALSE)</f>
        <v>49326</v>
      </c>
      <c r="E1409" s="177">
        <f>_xll.qlInterestRateIndexValueDate(IndexON,D1409)</f>
        <v>49326</v>
      </c>
      <c r="F1409" s="193">
        <f>IFERROR(_xll.qlIndexFixing(IndexON,D1409,TRUE,_xll.ohTrigger(RecalcTrigger,TriggerON)),NA())</f>
        <v>1.8829265513335969E-2</v>
      </c>
      <c r="H1409" s="42">
        <f>_xll.qlCalendarAdvance(Calendar,$H1408,B1409,"f",FALSE)</f>
        <v>49326</v>
      </c>
      <c r="I1409" s="177">
        <f>_xll.qlInterestRateIndexValueDate(Index1M,$H1409)</f>
        <v>49328</v>
      </c>
      <c r="J1409" s="182">
        <f>IFERROR(_xll.qlIndexFixing(Index1M,$H1409,TRUE,_xll.ohTrigger(RecalcTrigger,Trigger1M)),NA())</f>
        <v>1.9015432055747527E-2</v>
      </c>
      <c r="K1409" s="44">
        <f>IFERROR(_xll.qlIndexFixing(Index3M,H1409,TRUE,_xll.ohTrigger(RecalcTrigger,Trigger3M)),NA())</f>
        <v>1.9221496877142918E-2</v>
      </c>
      <c r="L1409" s="44">
        <f>IFERROR(_xll.qlIndexFixing(Index6M,$H1409,TRUE,_xll.ohTrigger(RecalcTrigger,Trigger6M)),NA())</f>
        <v>1.9279346573867703E-2</v>
      </c>
      <c r="M1409" s="183">
        <f>IFERROR(_xll.qlIndexFixing(Index1Y,$H1409,TRUE,_xll.ohTrigger(RecalcTrigger,Trigger1Y)),NA())</f>
        <v>1.9149519879008915E-2</v>
      </c>
      <c r="N1409" s="182">
        <f>IFERROR(_xll.qlIndexFixing(ONIndex1M,I1409,TRUE,_xll.ohTrigger(RecalcTrigger,Trigger1M)),NA())</f>
        <v>1.902414875008418E-2</v>
      </c>
      <c r="O1409" s="44">
        <f>IFERROR(_xll.qlIndexFixing(ONIndex3M,I1409,TRUE,_xll.ohTrigger(RecalcTrigger,Trigger3M)),NA())</f>
        <v>1.9265269147572539E-2</v>
      </c>
      <c r="P1409" s="44">
        <f>IFERROR(_xll.qlIndexFixing(ONIndex6M,I1409,TRUE,_xll.ohTrigger(RecalcTrigger,Trigger6M)),NA())</f>
        <v>1.93816206062003E-2</v>
      </c>
      <c r="Q1409" s="183">
        <f>IFERROR(_xll.qlIndexFixing(ONIndex1Y,I1409,TRUE,_xll.ohTrigger(RecalcTrigger,Trigger1Y)),NA())</f>
        <v>1.951144882837319E-2</v>
      </c>
    </row>
    <row r="1410" spans="2:17" x14ac:dyDescent="0.2">
      <c r="B1410" s="39" t="s">
        <v>42</v>
      </c>
      <c r="D1410" s="42">
        <f>_xll.qlCalendarAdvance(Calendar,$D1409,B1410,"f",FALSE)</f>
        <v>49333</v>
      </c>
      <c r="E1410" s="177">
        <f>_xll.qlInterestRateIndexValueDate(IndexON,D1410)</f>
        <v>49333</v>
      </c>
      <c r="F1410" s="193">
        <f>IFERROR(_xll.qlIndexFixing(IndexON,D1410,TRUE,_xll.ohTrigger(RecalcTrigger,TriggerON)),NA())</f>
        <v>1.8813901772896102E-2</v>
      </c>
      <c r="H1410" s="42">
        <f>_xll.qlCalendarAdvance(Calendar,$H1409,B1410,"f",FALSE)</f>
        <v>49333</v>
      </c>
      <c r="I1410" s="177">
        <f>_xll.qlInterestRateIndexValueDate(Index1M,$H1410)</f>
        <v>49335</v>
      </c>
      <c r="J1410" s="182">
        <f>IFERROR(_xll.qlIndexFixing(Index1M,$H1410,TRUE,_xll.ohTrigger(RecalcTrigger,Trigger1M)),NA())</f>
        <v>1.9000260604658554E-2</v>
      </c>
      <c r="K1410" s="44">
        <f>IFERROR(_xll.qlIndexFixing(Index3M,H1410,TRUE,_xll.ohTrigger(RecalcTrigger,Trigger3M)),NA())</f>
        <v>1.9205958615974517E-2</v>
      </c>
      <c r="L1410" s="44">
        <f>IFERROR(_xll.qlIndexFixing(Index6M,$H1410,TRUE,_xll.ohTrigger(RecalcTrigger,Trigger6M)),NA())</f>
        <v>1.9263293108703651E-2</v>
      </c>
      <c r="M1410" s="183">
        <f>IFERROR(_xll.qlIndexFixing(Index1Y,$H1410,TRUE,_xll.ohTrigger(RecalcTrigger,Trigger1Y)),NA())</f>
        <v>1.9128047527965323E-2</v>
      </c>
      <c r="N1410" s="182">
        <f>IFERROR(_xll.qlIndexFixing(ONIndex1M,I1410,TRUE,_xll.ohTrigger(RecalcTrigger,Trigger1M)),NA())</f>
        <v>1.9009049086085028E-2</v>
      </c>
      <c r="O1410" s="44">
        <f>IFERROR(_xll.qlIndexFixing(ONIndex3M,I1410,TRUE,_xll.ohTrigger(RecalcTrigger,Trigger3M)),NA())</f>
        <v>1.9249887522958531E-2</v>
      </c>
      <c r="P1410" s="44">
        <f>IFERROR(_xll.qlIndexFixing(ONIndex6M,I1410,TRUE,_xll.ohTrigger(RecalcTrigger,Trigger6M)),NA())</f>
        <v>1.9365901253260986E-2</v>
      </c>
      <c r="Q1410" s="183">
        <f>IFERROR(_xll.qlIndexFixing(ONIndex1Y,I1410,TRUE,_xll.ohTrigger(RecalcTrigger,Trigger1Y)),NA())</f>
        <v>1.9491105165458933E-2</v>
      </c>
    </row>
    <row r="1411" spans="2:17" x14ac:dyDescent="0.2">
      <c r="B1411" s="39" t="s">
        <v>42</v>
      </c>
      <c r="D1411" s="42">
        <f>_xll.qlCalendarAdvance(Calendar,$D1410,B1411,"f",FALSE)</f>
        <v>49340</v>
      </c>
      <c r="E1411" s="177">
        <f>_xll.qlInterestRateIndexValueDate(IndexON,D1411)</f>
        <v>49340</v>
      </c>
      <c r="F1411" s="193">
        <f>IFERROR(_xll.qlIndexFixing(IndexON,D1411,TRUE,_xll.ohTrigger(RecalcTrigger,TriggerON)),NA())</f>
        <v>1.8798526479057998E-2</v>
      </c>
      <c r="H1411" s="42">
        <f>_xll.qlCalendarAdvance(Calendar,$H1410,B1411,"f",FALSE)</f>
        <v>49340</v>
      </c>
      <c r="I1411" s="177">
        <f>_xll.qlInterestRateIndexValueDate(Index1M,$H1411)</f>
        <v>49342</v>
      </c>
      <c r="J1411" s="182">
        <f>IFERROR(_xll.qlIndexFixing(Index1M,$H1411,TRUE,_xll.ohTrigger(RecalcTrigger,Trigger1M)),NA())</f>
        <v>1.8986822033269592E-2</v>
      </c>
      <c r="K1411" s="44">
        <f>IFERROR(_xll.qlIndexFixing(Index3M,H1411,TRUE,_xll.ohTrigger(RecalcTrigger,Trigger3M)),NA())</f>
        <v>1.9191009176844402E-2</v>
      </c>
      <c r="L1411" s="44">
        <f>IFERROR(_xll.qlIndexFixing(Index6M,$H1411,TRUE,_xll.ohTrigger(RecalcTrigger,Trigger6M)),NA())</f>
        <v>1.9247225889110403E-2</v>
      </c>
      <c r="M1411" s="183">
        <f>IFERROR(_xll.qlIndexFixing(Index1Y,$H1411,TRUE,_xll.ohTrigger(RecalcTrigger,Trigger1Y)),NA())</f>
        <v>1.9106705140941222E-2</v>
      </c>
      <c r="N1411" s="182">
        <f>IFERROR(_xll.qlIndexFixing(ONIndex1M,I1411,TRUE,_xll.ohTrigger(RecalcTrigger,Trigger1M)),NA())</f>
        <v>1.8993918856455849E-2</v>
      </c>
      <c r="O1411" s="44">
        <f>IFERROR(_xll.qlIndexFixing(ONIndex3M,I1411,TRUE,_xll.ohTrigger(RecalcTrigger,Trigger3M)),NA())</f>
        <v>1.9234490672603854E-2</v>
      </c>
      <c r="P1411" s="44">
        <f>IFERROR(_xll.qlIndexFixing(ONIndex6M,I1411,TRUE,_xll.ohTrigger(RecalcTrigger,Trigger6M)),NA())</f>
        <v>1.935016541223078E-2</v>
      </c>
      <c r="Q1411" s="183">
        <f>IFERROR(_xll.qlIndexFixing(ONIndex1Y,I1411,TRUE,_xll.ohTrigger(RecalcTrigger,Trigger1Y)),NA())</f>
        <v>1.947069639238741E-2</v>
      </c>
    </row>
    <row r="1412" spans="2:17" x14ac:dyDescent="0.2">
      <c r="B1412" s="39" t="s">
        <v>42</v>
      </c>
      <c r="D1412" s="42">
        <f>_xll.qlCalendarAdvance(Calendar,$D1411,B1412,"f",FALSE)</f>
        <v>49347</v>
      </c>
      <c r="E1412" s="177">
        <f>_xll.qlInterestRateIndexValueDate(IndexON,D1412)</f>
        <v>49347</v>
      </c>
      <c r="F1412" s="193">
        <f>IFERROR(_xll.qlIndexFixing(IndexON,D1412,TRUE,_xll.ohTrigger(RecalcTrigger,TriggerON)),NA())</f>
        <v>1.8783139894411605E-2</v>
      </c>
      <c r="H1412" s="42">
        <f>_xll.qlCalendarAdvance(Calendar,$H1411,B1412,"f",FALSE)</f>
        <v>49347</v>
      </c>
      <c r="I1412" s="177">
        <f>_xll.qlInterestRateIndexValueDate(Index1M,$H1412)</f>
        <v>49349</v>
      </c>
      <c r="J1412" s="182">
        <f>IFERROR(_xll.qlIndexFixing(Index1M,$H1412,TRUE,_xll.ohTrigger(RecalcTrigger,Trigger1M)),NA())</f>
        <v>1.8971598985370201E-2</v>
      </c>
      <c r="K1412" s="44">
        <f>IFERROR(_xll.qlIndexFixing(Index3M,H1412,TRUE,_xll.ohTrigger(RecalcTrigger,Trigger3M)),NA())</f>
        <v>1.9175445187993426E-2</v>
      </c>
      <c r="L1412" s="44">
        <f>IFERROR(_xll.qlIndexFixing(Index6M,$H1412,TRUE,_xll.ohTrigger(RecalcTrigger,Trigger6M)),NA())</f>
        <v>1.9231145140453317E-2</v>
      </c>
      <c r="M1412" s="183">
        <f>IFERROR(_xll.qlIndexFixing(Index1Y,$H1412,TRUE,_xll.ohTrigger(RecalcTrigger,Trigger1Y)),NA())</f>
        <v>1.9085494348575344E-2</v>
      </c>
      <c r="N1412" s="182">
        <f>IFERROR(_xll.qlIndexFixing(ONIndex1M,I1412,TRUE,_xll.ohTrigger(RecalcTrigger,Trigger1M)),NA())</f>
        <v>1.8978758248806571E-2</v>
      </c>
      <c r="O1412" s="44">
        <f>IFERROR(_xll.qlIndexFixing(ONIndex3M,I1412,TRUE,_xll.ohTrigger(RecalcTrigger,Trigger3M)),NA())</f>
        <v>1.9219078833199177E-2</v>
      </c>
      <c r="P1412" s="44">
        <f>IFERROR(_xll.qlIndexFixing(ONIndex6M,I1412,TRUE,_xll.ohTrigger(RecalcTrigger,Trigger6M)),NA())</f>
        <v>1.933441330597141E-2</v>
      </c>
      <c r="Q1412" s="183">
        <f>IFERROR(_xll.qlIndexFixing(ONIndex1Y,I1412,TRUE,_xll.ohTrigger(RecalcTrigger,Trigger1Y)),NA())</f>
        <v>1.945022257974216E-2</v>
      </c>
    </row>
    <row r="1413" spans="2:17" x14ac:dyDescent="0.2">
      <c r="B1413" s="39" t="s">
        <v>42</v>
      </c>
      <c r="D1413" s="42">
        <f>_xll.qlCalendarAdvance(Calendar,$D1412,B1413,"f",FALSE)</f>
        <v>49354</v>
      </c>
      <c r="E1413" s="177">
        <f>_xll.qlInterestRateIndexValueDate(IndexON,D1413)</f>
        <v>49354</v>
      </c>
      <c r="F1413" s="193">
        <f>IFERROR(_xll.qlIndexFixing(IndexON,D1413,TRUE,_xll.ohTrigger(RecalcTrigger,TriggerON)),NA())</f>
        <v>1.8767742281706745E-2</v>
      </c>
      <c r="H1413" s="42">
        <f>_xll.qlCalendarAdvance(Calendar,$H1412,B1413,"f",FALSE)</f>
        <v>49354</v>
      </c>
      <c r="I1413" s="177">
        <f>_xll.qlInterestRateIndexValueDate(Index1M,$H1413)</f>
        <v>49356</v>
      </c>
      <c r="J1413" s="182">
        <f>IFERROR(_xll.qlIndexFixing(Index1M,$H1413,TRUE,_xll.ohTrigger(RecalcTrigger,Trigger1M)),NA())</f>
        <v>1.8956345976297265E-2</v>
      </c>
      <c r="K1413" s="44">
        <f>IFERROR(_xll.qlIndexFixing(Index3M,H1413,TRUE,_xll.ohTrigger(RecalcTrigger,Trigger3M)),NA())</f>
        <v>1.9159867797552497E-2</v>
      </c>
      <c r="L1413" s="44">
        <f>IFERROR(_xll.qlIndexFixing(Index6M,$H1413,TRUE,_xll.ohTrigger(RecalcTrigger,Trigger6M)),NA())</f>
        <v>1.9215051088088481E-2</v>
      </c>
      <c r="M1413" s="183">
        <f>IFERROR(_xll.qlIndexFixing(Index1Y,$H1413,TRUE,_xll.ohTrigger(RecalcTrigger,Trigger1Y)),NA())</f>
        <v>1.9064416785290635E-2</v>
      </c>
      <c r="N1413" s="182">
        <f>IFERROR(_xll.qlIndexFixing(ONIndex1M,I1413,TRUE,_xll.ohTrigger(RecalcTrigger,Trigger1M)),NA())</f>
        <v>1.8963567450667185E-2</v>
      </c>
      <c r="O1413" s="44">
        <f>IFERROR(_xll.qlIndexFixing(ONIndex3M,I1413,TRUE,_xll.ohTrigger(RecalcTrigger,Trigger3M)),NA())</f>
        <v>1.9203652241914781E-2</v>
      </c>
      <c r="P1413" s="44">
        <f>IFERROR(_xll.qlIndexFixing(ONIndex6M,I1413,TRUE,_xll.ohTrigger(RecalcTrigger,Trigger6M)),NA())</f>
        <v>1.9318645157264669E-2</v>
      </c>
      <c r="Q1413" s="183">
        <f>IFERROR(_xll.qlIndexFixing(ONIndex1Y,I1413,TRUE,_xll.ohTrigger(RecalcTrigger,Trigger1Y)),NA())</f>
        <v>1.9429683798026787E-2</v>
      </c>
    </row>
    <row r="1414" spans="2:17" x14ac:dyDescent="0.2">
      <c r="B1414" s="39" t="s">
        <v>42</v>
      </c>
      <c r="D1414" s="42">
        <f>_xll.qlCalendarAdvance(Calendar,$D1413,B1414,"f",FALSE)</f>
        <v>49361</v>
      </c>
      <c r="E1414" s="177">
        <f>_xll.qlInterestRateIndexValueDate(IndexON,D1414)</f>
        <v>49361</v>
      </c>
      <c r="F1414" s="193">
        <f>IFERROR(_xll.qlIndexFixing(IndexON,D1414,TRUE,_xll.ohTrigger(RecalcTrigger,TriggerON)),NA())</f>
        <v>1.8752333903533369E-2</v>
      </c>
      <c r="H1414" s="42">
        <f>_xll.qlCalendarAdvance(Calendar,$H1413,B1414,"f",FALSE)</f>
        <v>49361</v>
      </c>
      <c r="I1414" s="177">
        <f>_xll.qlInterestRateIndexValueDate(Index1M,$H1414)</f>
        <v>49363</v>
      </c>
      <c r="J1414" s="182">
        <f>IFERROR(_xll.qlIndexFixing(Index1M,$H1414,TRUE,_xll.ohTrigger(RecalcTrigger,Trigger1M)),NA())</f>
        <v>1.8938676585493197E-2</v>
      </c>
      <c r="K1414" s="44">
        <f>IFERROR(_xll.qlIndexFixing(Index3M,H1414,TRUE,_xll.ohTrigger(RecalcTrigger,Trigger3M)),NA())</f>
        <v>1.9144277243759812E-2</v>
      </c>
      <c r="L1414" s="44">
        <f>IFERROR(_xll.qlIndexFixing(Index6M,$H1414,TRUE,_xll.ohTrigger(RecalcTrigger,Trigger6M)),NA())</f>
        <v>1.919894395736757E-2</v>
      </c>
      <c r="M1414" s="183">
        <f>IFERROR(_xll.qlIndexFixing(Index1Y,$H1414,TRUE,_xll.ohTrigger(RecalcTrigger,Trigger1Y)),NA())</f>
        <v>1.9043474089298632E-2</v>
      </c>
      <c r="N1414" s="182">
        <f>IFERROR(_xll.qlIndexFixing(ONIndex1M,I1414,TRUE,_xll.ohTrigger(RecalcTrigger,Trigger1M)),NA())</f>
        <v>1.8948346649567682E-2</v>
      </c>
      <c r="O1414" s="44">
        <f>IFERROR(_xll.qlIndexFixing(ONIndex3M,I1414,TRUE,_xll.ohTrigger(RecalcTrigger,Trigger3M)),NA())</f>
        <v>1.9188211135681144E-2</v>
      </c>
      <c r="P1414" s="44">
        <f>IFERROR(_xll.qlIndexFixing(ONIndex6M,I1414,TRUE,_xll.ohTrigger(RecalcTrigger,Trigger6M)),NA())</f>
        <v>1.9302861189292031E-2</v>
      </c>
      <c r="Q1414" s="183">
        <f>IFERROR(_xll.qlIndexFixing(ONIndex1Y,I1414,TRUE,_xll.ohTrigger(RecalcTrigger,Trigger1Y)),NA())</f>
        <v>1.9409080117744892E-2</v>
      </c>
    </row>
    <row r="1415" spans="2:17" x14ac:dyDescent="0.2">
      <c r="B1415" s="39" t="s">
        <v>42</v>
      </c>
      <c r="D1415" s="42">
        <f>_xll.qlCalendarAdvance(Calendar,$D1414,B1415,"f",FALSE)</f>
        <v>49368</v>
      </c>
      <c r="E1415" s="177">
        <f>_xll.qlInterestRateIndexValueDate(IndexON,D1415)</f>
        <v>49368</v>
      </c>
      <c r="F1415" s="193">
        <f>IFERROR(_xll.qlIndexFixing(IndexON,D1415,TRUE,_xll.ohTrigger(RecalcTrigger,TriggerON)),NA())</f>
        <v>1.8736915022721234E-2</v>
      </c>
      <c r="H1415" s="42">
        <f>_xll.qlCalendarAdvance(Calendar,$H1414,B1415,"f",FALSE)</f>
        <v>49368</v>
      </c>
      <c r="I1415" s="177">
        <f>_xll.qlInterestRateIndexValueDate(Index1M,$H1415)</f>
        <v>49370</v>
      </c>
      <c r="J1415" s="182">
        <f>IFERROR(_xll.qlIndexFixing(Index1M,$H1415,TRUE,_xll.ohTrigger(RecalcTrigger,Trigger1M)),NA())</f>
        <v>1.8923952614053528E-2</v>
      </c>
      <c r="K1415" s="44">
        <f>IFERROR(_xll.qlIndexFixing(Index3M,H1415,TRUE,_xll.ohTrigger(RecalcTrigger,Trigger3M)),NA())</f>
        <v>1.9125623917905923E-2</v>
      </c>
      <c r="L1415" s="44">
        <f>IFERROR(_xll.qlIndexFixing(Index6M,$H1415,TRUE,_xll.ohTrigger(RecalcTrigger,Trigger6M)),NA())</f>
        <v>1.9180237093459375E-2</v>
      </c>
      <c r="M1415" s="183">
        <f>IFERROR(_xll.qlIndexFixing(Index1Y,$H1415,TRUE,_xll.ohTrigger(RecalcTrigger,Trigger1Y)),NA())</f>
        <v>1.9022667902599873E-2</v>
      </c>
      <c r="N1415" s="182">
        <f>IFERROR(_xll.qlIndexFixing(ONIndex1M,I1415,TRUE,_xll.ohTrigger(RecalcTrigger,Trigger1M)),NA())</f>
        <v>1.8933096032958119E-2</v>
      </c>
      <c r="O1415" s="44">
        <f>IFERROR(_xll.qlIndexFixing(ONIndex3M,I1415,TRUE,_xll.ohTrigger(RecalcTrigger,Trigger3M)),NA())</f>
        <v>1.9172755751428738E-2</v>
      </c>
      <c r="P1415" s="44">
        <f>IFERROR(_xll.qlIndexFixing(ONIndex6M,I1415,TRUE,_xll.ohTrigger(RecalcTrigger,Trigger6M)),NA())</f>
        <v>1.9287061624675417E-2</v>
      </c>
      <c r="Q1415" s="183">
        <f>IFERROR(_xll.qlIndexFixing(ONIndex1Y,I1415,TRUE,_xll.ohTrigger(RecalcTrigger,Trigger1Y)),NA())</f>
        <v>1.938841160940008E-2</v>
      </c>
    </row>
    <row r="1416" spans="2:17" x14ac:dyDescent="0.2">
      <c r="B1416" s="39" t="s">
        <v>42</v>
      </c>
      <c r="D1416" s="42">
        <f>_xll.qlCalendarAdvance(Calendar,$D1415,B1416,"f",FALSE)</f>
        <v>49375</v>
      </c>
      <c r="E1416" s="177">
        <f>_xll.qlInterestRateIndexValueDate(IndexON,D1416)</f>
        <v>49375</v>
      </c>
      <c r="F1416" s="193">
        <f>IFERROR(_xll.qlIndexFixing(IndexON,D1416,TRUE,_xll.ohTrigger(RecalcTrigger,TriggerON)),NA())</f>
        <v>1.8721485901860291E-2</v>
      </c>
      <c r="H1416" s="42">
        <f>_xll.qlCalendarAdvance(Calendar,$H1415,B1416,"f",FALSE)</f>
        <v>49375</v>
      </c>
      <c r="I1416" s="177">
        <f>_xll.qlInterestRateIndexValueDate(Index1M,$H1416)</f>
        <v>49377</v>
      </c>
      <c r="J1416" s="182">
        <f>IFERROR(_xll.qlIndexFixing(Index1M,$H1416,TRUE,_xll.ohTrigger(RecalcTrigger,Trigger1M)),NA())</f>
        <v>1.8908602184669145E-2</v>
      </c>
      <c r="K1416" s="44">
        <f>IFERROR(_xll.qlIndexFixing(Index3M,H1416,TRUE,_xll.ohTrigger(RecalcTrigger,Trigger3M)),NA())</f>
        <v>1.9109999326255636E-2</v>
      </c>
      <c r="L1416" s="44">
        <f>IFERROR(_xll.qlIndexFixing(Index6M,$H1416,TRUE,_xll.ohTrigger(RecalcTrigger,Trigger6M)),NA())</f>
        <v>1.9164097774910099E-2</v>
      </c>
      <c r="M1416" s="183">
        <f>IFERROR(_xll.qlIndexFixing(Index1Y,$H1416,TRUE,_xll.ohTrigger(RecalcTrigger,Trigger1Y)),NA())</f>
        <v>1.9001999870985865E-2</v>
      </c>
      <c r="N1416" s="182">
        <f>IFERROR(_xll.qlIndexFixing(ONIndex1M,I1416,TRUE,_xll.ohTrigger(RecalcTrigger,Trigger1M)),NA())</f>
        <v>1.891781578868823E-2</v>
      </c>
      <c r="O1416" s="44">
        <f>IFERROR(_xll.qlIndexFixing(ONIndex3M,I1416,TRUE,_xll.ohTrigger(RecalcTrigger,Trigger3M)),NA())</f>
        <v>1.9157286326167977E-2</v>
      </c>
      <c r="P1416" s="44">
        <f>IFERROR(_xll.qlIndexFixing(ONIndex6M,I1416,TRUE,_xll.ohTrigger(RecalcTrigger,Trigger6M)),NA())</f>
        <v>1.9271246686596299E-2</v>
      </c>
      <c r="Q1416" s="183">
        <f>IFERROR(_xll.qlIndexFixing(ONIndex1Y,I1416,TRUE,_xll.ohTrigger(RecalcTrigger,Trigger1Y)),NA())</f>
        <v>1.9367678343735761E-2</v>
      </c>
    </row>
    <row r="1417" spans="2:17" x14ac:dyDescent="0.2">
      <c r="B1417" s="39" t="s">
        <v>42</v>
      </c>
      <c r="D1417" s="42">
        <f>_xll.qlCalendarAdvance(Calendar,$D1416,B1417,"f",FALSE)</f>
        <v>49382</v>
      </c>
      <c r="E1417" s="177">
        <f>_xll.qlInterestRateIndexValueDate(IndexON,D1417)</f>
        <v>49382</v>
      </c>
      <c r="F1417" s="193">
        <f>IFERROR(_xll.qlIndexFixing(IndexON,D1417,TRUE,_xll.ohTrigger(RecalcTrigger,TriggerON)),NA())</f>
        <v>1.870604680370036E-2</v>
      </c>
      <c r="H1417" s="42">
        <f>_xll.qlCalendarAdvance(Calendar,$H1416,B1417,"f",FALSE)</f>
        <v>49382</v>
      </c>
      <c r="I1417" s="177">
        <f>_xll.qlInterestRateIndexValueDate(Index1M,$H1417)</f>
        <v>49384</v>
      </c>
      <c r="J1417" s="182">
        <f>IFERROR(_xll.qlIndexFixing(Index1M,$H1417,TRUE,_xll.ohTrigger(RecalcTrigger,Trigger1M)),NA())</f>
        <v>1.889322258345336E-2</v>
      </c>
      <c r="K1417" s="44">
        <f>IFERROR(_xll.qlIndexFixing(Index3M,H1417,TRUE,_xll.ohTrigger(RecalcTrigger,Trigger3M)),NA())</f>
        <v>1.9094362371139355E-2</v>
      </c>
      <c r="L1417" s="44">
        <f>IFERROR(_xll.qlIndexFixing(Index6M,$H1417,TRUE,_xll.ohTrigger(RecalcTrigger,Trigger6M)),NA())</f>
        <v>1.9147946118639923E-2</v>
      </c>
      <c r="M1417" s="183">
        <f>IFERROR(_xll.qlIndexFixing(Index1Y,$H1417,TRUE,_xll.ohTrigger(RecalcTrigger,Trigger1Y)),NA())</f>
        <v>1.8981471644041067E-2</v>
      </c>
      <c r="N1417" s="182">
        <f>IFERROR(_xll.qlIndexFixing(ONIndex1M,I1417,TRUE,_xll.ohTrigger(RecalcTrigger,Trigger1M)),NA())</f>
        <v>1.89025061040482E-2</v>
      </c>
      <c r="O1417" s="44">
        <f>IFERROR(_xll.qlIndexFixing(ONIndex3M,I1417,TRUE,_xll.ohTrigger(RecalcTrigger,Trigger3M)),NA())</f>
        <v>1.9141803096909271E-2</v>
      </c>
      <c r="P1417" s="44">
        <f>IFERROR(_xll.qlIndexFixing(ONIndex6M,I1417,TRUE,_xll.ohTrigger(RecalcTrigger,Trigger6M)),NA())</f>
        <v>1.9255416597516728E-2</v>
      </c>
      <c r="Q1417" s="183">
        <f>IFERROR(_xll.qlIndexFixing(ONIndex1Y,I1417,TRUE,_xll.ohTrigger(RecalcTrigger,Trigger1Y)),NA())</f>
        <v>1.9346880391095667E-2</v>
      </c>
    </row>
    <row r="1418" spans="2:17" x14ac:dyDescent="0.2">
      <c r="B1418" s="39" t="s">
        <v>42</v>
      </c>
      <c r="D1418" s="42">
        <f>_xll.qlCalendarAdvance(Calendar,$D1417,B1418,"f",FALSE)</f>
        <v>49389</v>
      </c>
      <c r="E1418" s="177">
        <f>_xll.qlInterestRateIndexValueDate(IndexON,D1418)</f>
        <v>49389</v>
      </c>
      <c r="F1418" s="193">
        <f>IFERROR(_xll.qlIndexFixing(IndexON,D1418,TRUE,_xll.ohTrigger(RecalcTrigger,TriggerON)),NA())</f>
        <v>1.8690597990751456E-2</v>
      </c>
      <c r="H1418" s="42">
        <f>_xll.qlCalendarAdvance(Calendar,$H1417,B1418,"f",FALSE)</f>
        <v>49389</v>
      </c>
      <c r="I1418" s="177">
        <f>_xll.qlInterestRateIndexValueDate(Index1M,$H1418)</f>
        <v>49395</v>
      </c>
      <c r="J1418" s="182">
        <f>IFERROR(_xll.qlIndexFixing(Index1M,$H1418,TRUE,_xll.ohTrigger(RecalcTrigger,Trigger1M)),NA())</f>
        <v>1.8868996151764215E-2</v>
      </c>
      <c r="K1418" s="44">
        <f>IFERROR(_xll.qlIndexFixing(Index3M,H1418,TRUE,_xll.ohTrigger(RecalcTrigger,Trigger3M)),NA())</f>
        <v>1.907099795313855E-2</v>
      </c>
      <c r="L1418" s="44">
        <f>IFERROR(_xll.qlIndexFixing(Index6M,$H1418,TRUE,_xll.ohTrigger(RecalcTrigger,Trigger6M)),NA())</f>
        <v>1.912319345625775E-2</v>
      </c>
      <c r="M1418" s="183">
        <f>IFERROR(_xll.qlIndexFixing(Index1Y,$H1418,TRUE,_xll.ohTrigger(RecalcTrigger,Trigger1Y)),NA())</f>
        <v>1.8950344935686772E-2</v>
      </c>
      <c r="N1418" s="182">
        <f>IFERROR(_xll.qlIndexFixing(ONIndex1M,I1418,TRUE,_xll.ohTrigger(RecalcTrigger,Trigger1M)),NA())</f>
        <v>1.8882779266364835E-2</v>
      </c>
      <c r="O1418" s="44">
        <f>IFERROR(_xll.qlIndexFixing(ONIndex3M,I1418,TRUE,_xll.ohTrigger(RecalcTrigger,Trigger3M)),NA())</f>
        <v>1.9121876185748121E-2</v>
      </c>
      <c r="P1418" s="44">
        <f>IFERROR(_xll.qlIndexFixing(ONIndex6M,I1418,TRUE,_xll.ohTrigger(RecalcTrigger,Trigger6M)),NA())</f>
        <v>1.9235041722369672E-2</v>
      </c>
      <c r="Q1418" s="183">
        <f>IFERROR(_xll.qlIndexFixing(ONIndex1Y,I1418,TRUE,_xll.ohTrigger(RecalcTrigger,Trigger1Y)),NA())</f>
        <v>1.9320045229562766E-2</v>
      </c>
    </row>
    <row r="1419" spans="2:17" x14ac:dyDescent="0.2">
      <c r="B1419" s="39" t="s">
        <v>42</v>
      </c>
      <c r="D1419" s="42">
        <f>_xll.qlCalendarAdvance(Calendar,$D1418,B1419,"f",FALSE)</f>
        <v>49396</v>
      </c>
      <c r="E1419" s="177">
        <f>_xll.qlInterestRateIndexValueDate(IndexON,D1419)</f>
        <v>49396</v>
      </c>
      <c r="F1419" s="193">
        <f>IFERROR(_xll.qlIndexFixing(IndexON,D1419,TRUE,_xll.ohTrigger(RecalcTrigger,TriggerON)),NA())</f>
        <v>1.8675139725843337E-2</v>
      </c>
      <c r="H1419" s="42">
        <f>_xll.qlCalendarAdvance(Calendar,$H1418,B1419,"f",FALSE)</f>
        <v>49396</v>
      </c>
      <c r="I1419" s="177">
        <f>_xll.qlInterestRateIndexValueDate(Index1M,$H1419)</f>
        <v>49398</v>
      </c>
      <c r="J1419" s="182">
        <f>IFERROR(_xll.qlIndexFixing(Index1M,$H1419,TRUE,_xll.ohTrigger(RecalcTrigger,Trigger1M)),NA())</f>
        <v>1.8862376617367463E-2</v>
      </c>
      <c r="K1419" s="44">
        <f>IFERROR(_xll.qlIndexFixing(Index3M,H1419,TRUE,_xll.ohTrigger(RecalcTrigger,Trigger3M)),NA())</f>
        <v>1.9064902672153307E-2</v>
      </c>
      <c r="L1419" s="44">
        <f>IFERROR(_xll.qlIndexFixing(Index6M,$H1419,TRUE,_xll.ohTrigger(RecalcTrigger,Trigger6M)),NA())</f>
        <v>1.9117566946743811E-2</v>
      </c>
      <c r="M1419" s="183">
        <f>IFERROR(_xll.qlIndexFixing(Index1Y,$H1419,TRUE,_xll.ohTrigger(RecalcTrigger,Trigger1Y)),NA())</f>
        <v>1.8940841221474599E-2</v>
      </c>
      <c r="N1419" s="182">
        <f>IFERROR(_xll.qlIndexFixing(ONIndex1M,I1419,TRUE,_xll.ohTrigger(RecalcTrigger,Trigger1M)),NA())</f>
        <v>1.8871799164097425E-2</v>
      </c>
      <c r="O1419" s="44">
        <f>IFERROR(_xll.qlIndexFixing(ONIndex3M,I1419,TRUE,_xll.ohTrigger(RecalcTrigger,Trigger3M)),NA())</f>
        <v>1.9110796174119926E-2</v>
      </c>
      <c r="P1419" s="44">
        <f>IFERROR(_xll.qlIndexFixing(ONIndex6M,I1419,TRUE,_xll.ohTrigger(RecalcTrigger,Trigger6M)),NA())</f>
        <v>1.9223711859002179E-2</v>
      </c>
      <c r="Q1419" s="183">
        <f>IFERROR(_xll.qlIndexFixing(ONIndex1Y,I1419,TRUE,_xll.ohTrigger(RecalcTrigger,Trigger1Y)),NA())</f>
        <v>1.9305090707142369E-2</v>
      </c>
    </row>
    <row r="1420" spans="2:17" x14ac:dyDescent="0.2">
      <c r="B1420" s="39" t="s">
        <v>42</v>
      </c>
      <c r="D1420" s="42">
        <f>_xll.qlCalendarAdvance(Calendar,$D1419,B1420,"f",FALSE)</f>
        <v>49403</v>
      </c>
      <c r="E1420" s="177">
        <f>_xll.qlInterestRateIndexValueDate(IndexON,D1420)</f>
        <v>49403</v>
      </c>
      <c r="F1420" s="193">
        <f>IFERROR(_xll.qlIndexFixing(IndexON,D1420,TRUE,_xll.ohTrigger(RecalcTrigger,TriggerON)),NA())</f>
        <v>1.8659672271645888E-2</v>
      </c>
      <c r="H1420" s="42">
        <f>_xll.qlCalendarAdvance(Calendar,$H1419,B1420,"f",FALSE)</f>
        <v>49403</v>
      </c>
      <c r="I1420" s="177">
        <f>_xll.qlInterestRateIndexValueDate(Index1M,$H1420)</f>
        <v>49405</v>
      </c>
      <c r="J1420" s="182">
        <f>IFERROR(_xll.qlIndexFixing(Index1M,$H1420,TRUE,_xll.ohTrigger(RecalcTrigger,Trigger1M)),NA())</f>
        <v>1.884691062842116E-2</v>
      </c>
      <c r="K1420" s="44">
        <f>IFERROR(_xll.qlIndexFixing(Index3M,H1420,TRUE,_xll.ohTrigger(RecalcTrigger,Trigger3M)),NA())</f>
        <v>1.9049234902458918E-2</v>
      </c>
      <c r="L1420" s="44">
        <f>IFERROR(_xll.qlIndexFixing(Index6M,$H1420,TRUE,_xll.ohTrigger(RecalcTrigger,Trigger6M)),NA())</f>
        <v>1.9099419377217756E-2</v>
      </c>
      <c r="M1420" s="183">
        <f>IFERROR(_xll.qlIndexFixing(Index1Y,$H1420,TRUE,_xll.ohTrigger(RecalcTrigger,Trigger1Y)),NA())</f>
        <v>1.8920742344004791E-2</v>
      </c>
      <c r="N1420" s="182">
        <f>IFERROR(_xll.qlIndexFixing(ONIndex1M,I1420,TRUE,_xll.ohTrigger(RecalcTrigger,Trigger1M)),NA())</f>
        <v>1.8856402283926599E-2</v>
      </c>
      <c r="O1420" s="44">
        <f>IFERROR(_xll.qlIndexFixing(ONIndex3M,I1420,TRUE,_xll.ohTrigger(RecalcTrigger,Trigger3M)),NA())</f>
        <v>1.9095272954690046E-2</v>
      </c>
      <c r="P1420" s="44">
        <f>IFERROR(_xll.qlIndexFixing(ONIndex6M,I1420,TRUE,_xll.ohTrigger(RecalcTrigger,Trigger6M)),NA())</f>
        <v>1.9207837654970916E-2</v>
      </c>
      <c r="Q1420" s="183">
        <f>IFERROR(_xll.qlIndexFixing(ONIndex1Y,I1420,TRUE,_xll.ohTrigger(RecalcTrigger,Trigger1Y)),NA())</f>
        <v>1.9284099116916309E-2</v>
      </c>
    </row>
    <row r="1421" spans="2:17" x14ac:dyDescent="0.2">
      <c r="B1421" s="39" t="s">
        <v>42</v>
      </c>
      <c r="D1421" s="42">
        <f>_xll.qlCalendarAdvance(Calendar,$D1420,B1421,"f",FALSE)</f>
        <v>49410</v>
      </c>
      <c r="E1421" s="177">
        <f>_xll.qlInterestRateIndexValueDate(IndexON,D1421)</f>
        <v>49410</v>
      </c>
      <c r="F1421" s="193">
        <f>IFERROR(_xll.qlIndexFixing(IndexON,D1421,TRUE,_xll.ohTrigger(RecalcTrigger,TriggerON)),NA())</f>
        <v>1.8644195890828996E-2</v>
      </c>
      <c r="H1421" s="42">
        <f>_xll.qlCalendarAdvance(Calendar,$H1420,B1421,"f",FALSE)</f>
        <v>49410</v>
      </c>
      <c r="I1421" s="177">
        <f>_xll.qlInterestRateIndexValueDate(Index1M,$H1421)</f>
        <v>49412</v>
      </c>
      <c r="J1421" s="182">
        <f>IFERROR(_xll.qlIndexFixing(Index1M,$H1421,TRUE,_xll.ohTrigger(RecalcTrigger,Trigger1M)),NA())</f>
        <v>1.8831416219493653E-2</v>
      </c>
      <c r="K1421" s="44">
        <f>IFERROR(_xll.qlIndexFixing(Index3M,H1421,TRUE,_xll.ohTrigger(RecalcTrigger,Trigger3M)),NA())</f>
        <v>1.9033555671178568E-2</v>
      </c>
      <c r="L1421" s="44">
        <f>IFERROR(_xll.qlIndexFixing(Index6M,$H1421,TRUE,_xll.ohTrigger(RecalcTrigger,Trigger6M)),NA())</f>
        <v>1.9083220623739284E-2</v>
      </c>
      <c r="M1421" s="183">
        <f>IFERROR(_xll.qlIndexFixing(Index1Y,$H1421,TRUE,_xll.ohTrigger(RecalcTrigger,Trigger1Y)),NA())</f>
        <v>1.8899985507251481E-2</v>
      </c>
      <c r="N1421" s="182">
        <f>IFERROR(_xll.qlIndexFixing(ONIndex1M,I1421,TRUE,_xll.ohTrigger(RecalcTrigger,Trigger1M)),NA())</f>
        <v>1.8840976713745405E-2</v>
      </c>
      <c r="O1421" s="44">
        <f>IFERROR(_xll.qlIndexFixing(ONIndex3M,I1421,TRUE,_xll.ohTrigger(RecalcTrigger,Trigger3M)),NA())</f>
        <v>1.9079736879064058E-2</v>
      </c>
      <c r="P1421" s="44">
        <f>IFERROR(_xll.qlIndexFixing(ONIndex6M,I1421,TRUE,_xll.ohTrigger(RecalcTrigger,Trigger6M)),NA())</f>
        <v>1.9191949191945668E-2</v>
      </c>
      <c r="Q1421" s="183">
        <f>IFERROR(_xll.qlIndexFixing(ONIndex1Y,I1421,TRUE,_xll.ohTrigger(RecalcTrigger,Trigger1Y)),NA())</f>
        <v>1.9263043121888757E-2</v>
      </c>
    </row>
    <row r="1422" spans="2:17" x14ac:dyDescent="0.2">
      <c r="B1422" s="39" t="s">
        <v>42</v>
      </c>
      <c r="D1422" s="42">
        <f>_xll.qlCalendarAdvance(Calendar,$D1421,B1422,"f",FALSE)</f>
        <v>49417</v>
      </c>
      <c r="E1422" s="177">
        <f>_xll.qlInterestRateIndexValueDate(IndexON,D1422)</f>
        <v>49417</v>
      </c>
      <c r="F1422" s="193">
        <f>IFERROR(_xll.qlIndexFixing(IndexON,D1422,TRUE,_xll.ohTrigger(RecalcTrigger,TriggerON)),NA())</f>
        <v>1.862871084598261E-2</v>
      </c>
      <c r="H1422" s="42">
        <f>_xll.qlCalendarAdvance(Calendar,$H1421,B1422,"f",FALSE)</f>
        <v>49417</v>
      </c>
      <c r="I1422" s="177">
        <f>_xll.qlInterestRateIndexValueDate(Index1M,$H1422)</f>
        <v>49419</v>
      </c>
      <c r="J1422" s="182">
        <f>IFERROR(_xll.qlIndexFixing(Index1M,$H1422,TRUE,_xll.ohTrigger(RecalcTrigger,Trigger1M)),NA())</f>
        <v>1.8815893578540393E-2</v>
      </c>
      <c r="K1422" s="44">
        <f>IFERROR(_xll.qlIndexFixing(Index3M,H1422,TRUE,_xll.ohTrigger(RecalcTrigger,Trigger3M)),NA())</f>
        <v>1.9017865216552448E-2</v>
      </c>
      <c r="L1422" s="44">
        <f>IFERROR(_xll.qlIndexFixing(Index6M,$H1422,TRUE,_xll.ohTrigger(RecalcTrigger,Trigger6M)),NA())</f>
        <v>1.9067010659341483E-2</v>
      </c>
      <c r="M1422" s="183">
        <f>IFERROR(_xll.qlIndexFixing(Index1Y,$H1422,TRUE,_xll.ohTrigger(RecalcTrigger,Trigger1Y)),NA())</f>
        <v>1.8880985580574203E-2</v>
      </c>
      <c r="N1422" s="182">
        <f>IFERROR(_xll.qlIndexFixing(ONIndex1M,I1422,TRUE,_xll.ohTrigger(RecalcTrigger,Trigger1M)),NA())</f>
        <v>1.88255226410039E-2</v>
      </c>
      <c r="O1422" s="44">
        <f>IFERROR(_xll.qlIndexFixing(ONIndex3M,I1422,TRUE,_xll.ohTrigger(RecalcTrigger,Trigger3M)),NA())</f>
        <v>1.9064188184332309E-2</v>
      </c>
      <c r="P1422" s="44">
        <f>IFERROR(_xll.qlIndexFixing(ONIndex6M,I1422,TRUE,_xll.ohTrigger(RecalcTrigger,Trigger6M)),NA())</f>
        <v>1.9176046692548354E-2</v>
      </c>
      <c r="Q1422" s="183">
        <f>IFERROR(_xll.qlIndexFixing(ONIndex1Y,I1422,TRUE,_xll.ohTrigger(RecalcTrigger,Trigger1Y)),NA())</f>
        <v>1.9241922792643251E-2</v>
      </c>
    </row>
    <row r="1423" spans="2:17" x14ac:dyDescent="0.2">
      <c r="B1423" s="39" t="s">
        <v>42</v>
      </c>
      <c r="D1423" s="42">
        <f>_xll.qlCalendarAdvance(Calendar,$D1422,B1423,"f",FALSE)</f>
        <v>49424</v>
      </c>
      <c r="E1423" s="177">
        <f>_xll.qlInterestRateIndexValueDate(IndexON,D1423)</f>
        <v>49424</v>
      </c>
      <c r="F1423" s="193">
        <f>IFERROR(_xll.qlIndexFixing(IndexON,D1423,TRUE,_xll.ohTrigger(RecalcTrigger,TriggerON)),NA())</f>
        <v>1.8613217399936488E-2</v>
      </c>
      <c r="H1423" s="42">
        <f>_xll.qlCalendarAdvance(Calendar,$H1422,B1423,"f",FALSE)</f>
        <v>49424</v>
      </c>
      <c r="I1423" s="177">
        <f>_xll.qlInterestRateIndexValueDate(Index1M,$H1423)</f>
        <v>49426</v>
      </c>
      <c r="J1423" s="182">
        <f>IFERROR(_xll.qlIndexFixing(Index1M,$H1423,TRUE,_xll.ohTrigger(RecalcTrigger,Trigger1M)),NA())</f>
        <v>1.8800342893524578E-2</v>
      </c>
      <c r="K1423" s="44">
        <f>IFERROR(_xll.qlIndexFixing(Index3M,H1423,TRUE,_xll.ohTrigger(RecalcTrigger,Trigger3M)),NA())</f>
        <v>1.9002163776817238E-2</v>
      </c>
      <c r="L1423" s="44">
        <f>IFERROR(_xll.qlIndexFixing(Index6M,$H1423,TRUE,_xll.ohTrigger(RecalcTrigger,Trigger6M)),NA())</f>
        <v>1.9050789709362373E-2</v>
      </c>
      <c r="M1423" s="183">
        <f>IFERROR(_xll.qlIndexFixing(Index1Y,$H1423,TRUE,_xll.ohTrigger(RecalcTrigger,Trigger1Y)),NA())</f>
        <v>1.8861331035576245E-2</v>
      </c>
      <c r="N1423" s="182">
        <f>IFERROR(_xll.qlIndexFixing(ONIndex1M,I1423,TRUE,_xll.ohTrigger(RecalcTrigger,Trigger1M)),NA())</f>
        <v>1.8807826183184773E-2</v>
      </c>
      <c r="O1423" s="44">
        <f>IFERROR(_xll.qlIndexFixing(ONIndex3M,I1423,TRUE,_xll.ohTrigger(RecalcTrigger,Trigger3M)),NA())</f>
        <v>1.9046403099487463E-2</v>
      </c>
      <c r="P1423" s="44">
        <f>IFERROR(_xll.qlIndexFixing(ONIndex6M,I1423,TRUE,_xll.ohTrigger(RecalcTrigger,Trigger6M)),NA())</f>
        <v>1.9157855506231058E-2</v>
      </c>
      <c r="Q1423" s="183">
        <f>IFERROR(_xll.qlIndexFixing(ONIndex1Y,I1423,TRUE,_xll.ohTrigger(RecalcTrigger,Trigger1Y)),NA())</f>
        <v>1.9217706587282279E-2</v>
      </c>
    </row>
    <row r="1424" spans="2:17" x14ac:dyDescent="0.2">
      <c r="B1424" s="39" t="s">
        <v>42</v>
      </c>
      <c r="D1424" s="42">
        <f>_xll.qlCalendarAdvance(Calendar,$D1423,B1424,"f",FALSE)</f>
        <v>49431</v>
      </c>
      <c r="E1424" s="177">
        <f>_xll.qlInterestRateIndexValueDate(IndexON,D1424)</f>
        <v>49431</v>
      </c>
      <c r="F1424" s="193">
        <f>IFERROR(_xll.qlIndexFixing(IndexON,D1424,TRUE,_xll.ohTrigger(RecalcTrigger,TriggerON)),NA())</f>
        <v>1.859771581528058E-2</v>
      </c>
      <c r="H1424" s="42">
        <f>_xll.qlCalendarAdvance(Calendar,$H1423,B1424,"f",FALSE)</f>
        <v>49431</v>
      </c>
      <c r="I1424" s="177">
        <f>_xll.qlInterestRateIndexValueDate(Index1M,$H1424)</f>
        <v>49433</v>
      </c>
      <c r="J1424" s="182">
        <f>IFERROR(_xll.qlIndexFixing(Index1M,$H1424,TRUE,_xll.ohTrigger(RecalcTrigger,Trigger1M)),NA())</f>
        <v>1.8784764352404244E-2</v>
      </c>
      <c r="K1424" s="44">
        <f>IFERROR(_xll.qlIndexFixing(Index3M,H1424,TRUE,_xll.ohTrigger(RecalcTrigger,Trigger3M)),NA())</f>
        <v>1.898457752468136E-2</v>
      </c>
      <c r="L1424" s="44">
        <f>IFERROR(_xll.qlIndexFixing(Index6M,$H1424,TRUE,_xll.ohTrigger(RecalcTrigger,Trigger6M)),NA())</f>
        <v>1.9034557999133058E-2</v>
      </c>
      <c r="M1424" s="183">
        <f>IFERROR(_xll.qlIndexFixing(Index1Y,$H1424,TRUE,_xll.ohTrigger(RecalcTrigger,Trigger1Y)),NA())</f>
        <v>1.8841827948708686E-2</v>
      </c>
      <c r="N1424" s="182">
        <f>IFERROR(_xll.qlIndexFixing(ONIndex1M,I1424,TRUE,_xll.ohTrigger(RecalcTrigger,Trigger1M)),NA())</f>
        <v>1.8794529738279664E-2</v>
      </c>
      <c r="O1424" s="44">
        <f>IFERROR(_xll.qlIndexFixing(ONIndex3M,I1424,TRUE,_xll.ohTrigger(RecalcTrigger,Trigger3M)),NA())</f>
        <v>1.9033053885353368E-2</v>
      </c>
      <c r="P1424" s="44">
        <f>IFERROR(_xll.qlIndexFixing(ONIndex6M,I1424,TRUE,_xll.ohTrigger(RecalcTrigger,Trigger6M)),NA())</f>
        <v>1.914420047648413E-2</v>
      </c>
      <c r="Q1424" s="183">
        <f>IFERROR(_xll.qlIndexFixing(ONIndex1Y,I1424,TRUE,_xll.ohTrigger(RecalcTrigger,Trigger1Y)),NA())</f>
        <v>1.9199489413432858E-2</v>
      </c>
    </row>
    <row r="1425" spans="2:17" x14ac:dyDescent="0.2">
      <c r="B1425" s="39" t="s">
        <v>42</v>
      </c>
      <c r="D1425" s="42">
        <f>_xll.qlCalendarAdvance(Calendar,$D1424,B1425,"f",FALSE)</f>
        <v>49438</v>
      </c>
      <c r="E1425" s="177">
        <f>_xll.qlInterestRateIndexValueDate(IndexON,D1425)</f>
        <v>49438</v>
      </c>
      <c r="F1425" s="193">
        <f>IFERROR(_xll.qlIndexFixing(IndexON,D1425,TRUE,_xll.ohTrigger(RecalcTrigger,TriggerON)),NA())</f>
        <v>1.8582206354764708E-2</v>
      </c>
      <c r="H1425" s="42">
        <f>_xll.qlCalendarAdvance(Calendar,$H1424,B1425,"f",FALSE)</f>
        <v>49438</v>
      </c>
      <c r="I1425" s="177">
        <f>_xll.qlInterestRateIndexValueDate(Index1M,$H1425)</f>
        <v>49440</v>
      </c>
      <c r="J1425" s="182">
        <f>IFERROR(_xll.qlIndexFixing(Index1M,$H1425,TRUE,_xll.ohTrigger(RecalcTrigger,Trigger1M)),NA())</f>
        <v>1.8769158143137423E-2</v>
      </c>
      <c r="K1425" s="44">
        <f>IFERROR(_xll.qlIndexFixing(Index3M,H1425,TRUE,_xll.ohTrigger(RecalcTrigger,Trigger3M)),NA())</f>
        <v>1.896885024018621E-2</v>
      </c>
      <c r="L1425" s="44">
        <f>IFERROR(_xll.qlIndexFixing(Index6M,$H1425,TRUE,_xll.ohTrigger(RecalcTrigger,Trigger6M)),NA())</f>
        <v>1.9018315753978166E-2</v>
      </c>
      <c r="M1425" s="183">
        <f>IFERROR(_xll.qlIndexFixing(Index1Y,$H1425,TRUE,_xll.ohTrigger(RecalcTrigger,Trigger1Y)),NA())</f>
        <v>1.8822477999972186E-2</v>
      </c>
      <c r="N1425" s="182">
        <f>IFERROR(_xll.qlIndexFixing(ONIndex1M,I1425,TRUE,_xll.ohTrigger(RecalcTrigger,Trigger1M)),NA())</f>
        <v>1.8778991283436852E-2</v>
      </c>
      <c r="O1425" s="44">
        <f>IFERROR(_xll.qlIndexFixing(ONIndex3M,I1425,TRUE,_xll.ohTrigger(RecalcTrigger,Trigger3M)),NA())</f>
        <v>1.9017468755206934E-2</v>
      </c>
      <c r="P1425" s="44">
        <f>IFERROR(_xll.qlIndexFixing(ONIndex6M,I1425,TRUE,_xll.ohTrigger(RecalcTrigger,Trigger6M)),NA())</f>
        <v>1.9128257205540677E-2</v>
      </c>
      <c r="Q1425" s="183">
        <f>IFERROR(_xll.qlIndexFixing(ONIndex1Y,I1425,TRUE,_xll.ohTrigger(RecalcTrigger,Trigger1Y)),NA())</f>
        <v>1.9178176504794919E-2</v>
      </c>
    </row>
    <row r="1426" spans="2:17" x14ac:dyDescent="0.2">
      <c r="B1426" s="39" t="s">
        <v>42</v>
      </c>
      <c r="D1426" s="42">
        <f>_xll.qlCalendarAdvance(Calendar,$D1425,B1426,"f",FALSE)</f>
        <v>49445</v>
      </c>
      <c r="E1426" s="177">
        <f>_xll.qlInterestRateIndexValueDate(IndexON,D1426)</f>
        <v>49445</v>
      </c>
      <c r="F1426" s="193">
        <f>IFERROR(_xll.qlIndexFixing(IndexON,D1426,TRUE,_xll.ohTrigger(RecalcTrigger,TriggerON)),NA())</f>
        <v>1.8566689280898885E-2</v>
      </c>
      <c r="H1426" s="42">
        <f>_xll.qlCalendarAdvance(Calendar,$H1425,B1426,"f",FALSE)</f>
        <v>49445</v>
      </c>
      <c r="I1426" s="177">
        <f>_xll.qlInterestRateIndexValueDate(Index1M,$H1426)</f>
        <v>49447</v>
      </c>
      <c r="J1426" s="182">
        <f>IFERROR(_xll.qlIndexFixing(Index1M,$H1426,TRUE,_xll.ohTrigger(RecalcTrigger,Trigger1M)),NA())</f>
        <v>1.8753524453682158E-2</v>
      </c>
      <c r="K1426" s="44">
        <f>IFERROR(_xll.qlIndexFixing(Index3M,H1426,TRUE,_xll.ohTrigger(RecalcTrigger,Trigger3M)),NA())</f>
        <v>1.8953112736755574E-2</v>
      </c>
      <c r="L1426" s="44">
        <f>IFERROR(_xll.qlIndexFixing(Index6M,$H1426,TRUE,_xll.ohTrigger(RecalcTrigger,Trigger6M)),NA())</f>
        <v>1.9002063199214103E-2</v>
      </c>
      <c r="M1426" s="183">
        <f>IFERROR(_xll.qlIndexFixing(Index1Y,$H1426,TRUE,_xll.ohTrigger(RecalcTrigger,Trigger1Y)),NA())</f>
        <v>1.8803282873177764E-2</v>
      </c>
      <c r="N1426" s="182">
        <f>IFERROR(_xll.qlIndexFixing(ONIndex1M,I1426,TRUE,_xll.ohTrigger(RecalcTrigger,Trigger1M)),NA())</f>
        <v>1.8763425076233631E-2</v>
      </c>
      <c r="O1426" s="44">
        <f>IFERROR(_xll.qlIndexFixing(ONIndex3M,I1426,TRUE,_xll.ohTrigger(RecalcTrigger,Trigger3M)),NA())</f>
        <v>1.9001871953516769E-2</v>
      </c>
      <c r="P1426" s="44">
        <f>IFERROR(_xll.qlIndexFixing(ONIndex6M,I1426,TRUE,_xll.ohTrigger(RecalcTrigger,Trigger6M)),NA())</f>
        <v>1.9112300789752013E-2</v>
      </c>
      <c r="Q1426" s="183">
        <f>IFERROR(_xll.qlIndexFixing(ONIndex1Y,I1426,TRUE,_xll.ohTrigger(RecalcTrigger,Trigger1Y)),NA())</f>
        <v>1.9156799543793568E-2</v>
      </c>
    </row>
    <row r="1427" spans="2:17" x14ac:dyDescent="0.2">
      <c r="B1427" s="39" t="s">
        <v>42</v>
      </c>
      <c r="D1427" s="42">
        <f>_xll.qlCalendarAdvance(Calendar,$D1426,B1427,"f",FALSE)</f>
        <v>49452</v>
      </c>
      <c r="E1427" s="177">
        <f>_xll.qlInterestRateIndexValueDate(IndexON,D1427)</f>
        <v>49452</v>
      </c>
      <c r="F1427" s="193">
        <f>IFERROR(_xll.qlIndexFixing(IndexON,D1427,TRUE,_xll.ohTrigger(RecalcTrigger,TriggerON)),NA())</f>
        <v>1.8551164856592806E-2</v>
      </c>
      <c r="H1427" s="42">
        <f>_xll.qlCalendarAdvance(Calendar,$H1426,B1427,"f",FALSE)</f>
        <v>49452</v>
      </c>
      <c r="I1427" s="177">
        <f>_xll.qlInterestRateIndexValueDate(Index1M,$H1427)</f>
        <v>49454</v>
      </c>
      <c r="J1427" s="182">
        <f>IFERROR(_xll.qlIndexFixing(Index1M,$H1427,TRUE,_xll.ohTrigger(RecalcTrigger,Trigger1M)),NA())</f>
        <v>1.8737863471991325E-2</v>
      </c>
      <c r="K1427" s="44">
        <f>IFERROR(_xll.qlIndexFixing(Index3M,H1427,TRUE,_xll.ohTrigger(RecalcTrigger,Trigger3M)),NA())</f>
        <v>1.8937365252652476E-2</v>
      </c>
      <c r="L1427" s="44">
        <f>IFERROR(_xll.qlIndexFixing(Index6M,$H1427,TRUE,_xll.ohTrigger(RecalcTrigger,Trigger6M)),NA())</f>
        <v>1.8985800560149944E-2</v>
      </c>
      <c r="M1427" s="183">
        <f>IFERROR(_xll.qlIndexFixing(Index1Y,$H1427,TRUE,_xll.ohTrigger(RecalcTrigger,Trigger1Y)),NA())</f>
        <v>1.8784244255950718E-2</v>
      </c>
      <c r="N1427" s="182">
        <f>IFERROR(_xll.qlIndexFixing(ONIndex1M,I1427,TRUE,_xll.ohTrigger(RecalcTrigger,Trigger1M)),NA())</f>
        <v>1.8747831304359863E-2</v>
      </c>
      <c r="O1427" s="44">
        <f>IFERROR(_xll.qlIndexFixing(ONIndex3M,I1427,TRUE,_xll.ohTrigger(RecalcTrigger,Trigger3M)),NA())</f>
        <v>1.8986263717932772E-2</v>
      </c>
      <c r="P1427" s="44">
        <f>IFERROR(_xll.qlIndexFixing(ONIndex6M,I1427,TRUE,_xll.ohTrigger(RecalcTrigger,Trigger6M)),NA())</f>
        <v>1.9096331452299609E-2</v>
      </c>
      <c r="Q1427" s="183">
        <f>IFERROR(_xll.qlIndexFixing(ONIndex1Y,I1427,TRUE,_xll.ohTrigger(RecalcTrigger,Trigger1Y)),NA())</f>
        <v>1.9135358601332086E-2</v>
      </c>
    </row>
    <row r="1428" spans="2:17" x14ac:dyDescent="0.2">
      <c r="B1428" s="39" t="s">
        <v>42</v>
      </c>
      <c r="D1428" s="42">
        <f>_xll.qlCalendarAdvance(Calendar,$D1427,B1428,"f",FALSE)</f>
        <v>49459</v>
      </c>
      <c r="E1428" s="177">
        <f>_xll.qlInterestRateIndexValueDate(IndexON,D1428)</f>
        <v>49459</v>
      </c>
      <c r="F1428" s="193">
        <f>IFERROR(_xll.qlIndexFixing(IndexON,D1428,TRUE,_xll.ohTrigger(RecalcTrigger,TriggerON)),NA())</f>
        <v>1.8535633344356484E-2</v>
      </c>
      <c r="H1428" s="42">
        <f>_xll.qlCalendarAdvance(Calendar,$H1427,B1428,"f",FALSE)</f>
        <v>49459</v>
      </c>
      <c r="I1428" s="177">
        <f>_xll.qlInterestRateIndexValueDate(Index1M,$H1428)</f>
        <v>49461</v>
      </c>
      <c r="J1428" s="182">
        <f>IFERROR(_xll.qlIndexFixing(Index1M,$H1428,TRUE,_xll.ohTrigger(RecalcTrigger,Trigger1M)),NA())</f>
        <v>1.8722175386028116E-2</v>
      </c>
      <c r="K1428" s="44">
        <f>IFERROR(_xll.qlIndexFixing(Index3M,H1428,TRUE,_xll.ohTrigger(RecalcTrigger,Trigger3M)),NA())</f>
        <v>1.8921608026133997E-2</v>
      </c>
      <c r="L1428" s="44">
        <f>IFERROR(_xll.qlIndexFixing(Index6M,$H1428,TRUE,_xll.ohTrigger(RecalcTrigger,Trigger6M)),NA())</f>
        <v>1.8969528062088709E-2</v>
      </c>
      <c r="M1428" s="183">
        <f>IFERROR(_xll.qlIndexFixing(Index1Y,$H1428,TRUE,_xll.ohTrigger(RecalcTrigger,Trigger1Y)),NA())</f>
        <v>1.8765363839732367E-2</v>
      </c>
      <c r="N1428" s="182">
        <f>IFERROR(_xll.qlIndexFixing(ONIndex1M,I1428,TRUE,_xll.ohTrigger(RecalcTrigger,Trigger1M)),NA())</f>
        <v>1.8732210155265605E-2</v>
      </c>
      <c r="O1428" s="44">
        <f>IFERROR(_xll.qlIndexFixing(ONIndex3M,I1428,TRUE,_xll.ohTrigger(RecalcTrigger,Trigger3M)),NA())</f>
        <v>1.8970644284985738E-2</v>
      </c>
      <c r="P1428" s="44">
        <f>IFERROR(_xll.qlIndexFixing(ONIndex6M,I1428,TRUE,_xll.ohTrigger(RecalcTrigger,Trigger6M)),NA())</f>
        <v>1.9080349415805387E-2</v>
      </c>
      <c r="Q1428" s="183">
        <f>IFERROR(_xll.qlIndexFixing(ONIndex1Y,I1428,TRUE,_xll.ohTrigger(RecalcTrigger,Trigger1Y)),NA())</f>
        <v>1.9113853747754206E-2</v>
      </c>
    </row>
    <row r="1429" spans="2:17" x14ac:dyDescent="0.2">
      <c r="B1429" s="39" t="s">
        <v>42</v>
      </c>
      <c r="D1429" s="42">
        <f>_xll.qlCalendarAdvance(Calendar,$D1428,B1429,"f",FALSE)</f>
        <v>49466</v>
      </c>
      <c r="E1429" s="177">
        <f>_xll.qlInterestRateIndexValueDate(IndexON,D1429)</f>
        <v>49466</v>
      </c>
      <c r="F1429" s="193">
        <f>IFERROR(_xll.qlIndexFixing(IndexON,D1429,TRUE,_xll.ohTrigger(RecalcTrigger,TriggerON)),NA())</f>
        <v>1.8520095006939741E-2</v>
      </c>
      <c r="H1429" s="42">
        <f>_xll.qlCalendarAdvance(Calendar,$H1428,B1429,"f",FALSE)</f>
        <v>49466</v>
      </c>
      <c r="I1429" s="177">
        <f>_xll.qlInterestRateIndexValueDate(Index1M,$H1429)</f>
        <v>49468</v>
      </c>
      <c r="J1429" s="182">
        <f>IFERROR(_xll.qlIndexFixing(Index1M,$H1429,TRUE,_xll.ohTrigger(RecalcTrigger,Trigger1M)),NA())</f>
        <v>1.8706460383737675E-2</v>
      </c>
      <c r="K1429" s="44">
        <f>IFERROR(_xll.qlIndexFixing(Index3M,H1429,TRUE,_xll.ohTrigger(RecalcTrigger,Trigger3M)),NA())</f>
        <v>1.8905841295458057E-2</v>
      </c>
      <c r="L1429" s="44">
        <f>IFERROR(_xll.qlIndexFixing(Index6M,$H1429,TRUE,_xll.ohTrigger(RecalcTrigger,Trigger6M)),NA())</f>
        <v>1.8953245930324773E-2</v>
      </c>
      <c r="M1429" s="183">
        <f>IFERROR(_xll.qlIndexFixing(Index1Y,$H1429,TRUE,_xll.ohTrigger(RecalcTrigger,Trigger1Y)),NA())</f>
        <v>1.8746643319781799E-2</v>
      </c>
      <c r="N1429" s="182">
        <f>IFERROR(_xll.qlIndexFixing(ONIndex1M,I1429,TRUE,_xll.ohTrigger(RecalcTrigger,Trigger1M)),NA())</f>
        <v>1.871656181664072E-2</v>
      </c>
      <c r="O1429" s="44">
        <f>IFERROR(_xll.qlIndexFixing(ONIndex3M,I1429,TRUE,_xll.ohTrigger(RecalcTrigger,Trigger3M)),NA())</f>
        <v>1.8955013891686079E-2</v>
      </c>
      <c r="P1429" s="44">
        <f>IFERROR(_xll.qlIndexFixing(ONIndex6M,I1429,TRUE,_xll.ohTrigger(RecalcTrigger,Trigger6M)),NA())</f>
        <v>1.9064354903211012E-2</v>
      </c>
      <c r="Q1429" s="183">
        <f>IFERROR(_xll.qlIndexFixing(ONIndex1Y,I1429,TRUE,_xll.ohTrigger(RecalcTrigger,Trigger1Y)),NA())</f>
        <v>1.9092285053723401E-2</v>
      </c>
    </row>
    <row r="1430" spans="2:17" x14ac:dyDescent="0.2">
      <c r="B1430" s="39" t="s">
        <v>42</v>
      </c>
      <c r="D1430" s="42">
        <f>_xll.qlCalendarAdvance(Calendar,$D1429,B1430,"f",FALSE)</f>
        <v>49473</v>
      </c>
      <c r="E1430" s="177">
        <f>_xll.qlInterestRateIndexValueDate(IndexON,D1430)</f>
        <v>49473</v>
      </c>
      <c r="F1430" s="193">
        <f>IFERROR(_xll.qlIndexFixing(IndexON,D1430,TRUE,_xll.ohTrigger(RecalcTrigger,TriggerON)),NA())</f>
        <v>1.8504550107012463E-2</v>
      </c>
      <c r="H1430" s="42">
        <f>_xll.qlCalendarAdvance(Calendar,$H1429,B1430,"f",FALSE)</f>
        <v>49473</v>
      </c>
      <c r="I1430" s="177">
        <f>_xll.qlInterestRateIndexValueDate(Index1M,$H1430)</f>
        <v>49475</v>
      </c>
      <c r="J1430" s="182">
        <f>IFERROR(_xll.qlIndexFixing(Index1M,$H1430,TRUE,_xll.ohTrigger(RecalcTrigger,Trigger1M)),NA())</f>
        <v>1.8690718653088353E-2</v>
      </c>
      <c r="K1430" s="44">
        <f>IFERROR(_xll.qlIndexFixing(Index3M,H1430,TRUE,_xll.ohTrigger(RecalcTrigger,Trigger3M)),NA())</f>
        <v>1.8890065298873222E-2</v>
      </c>
      <c r="L1430" s="44">
        <f>IFERROR(_xll.qlIndexFixing(Index6M,$H1430,TRUE,_xll.ohTrigger(RecalcTrigger,Trigger6M)),NA())</f>
        <v>1.8936954390145599E-2</v>
      </c>
      <c r="M1430" s="183">
        <f>IFERROR(_xll.qlIndexFixing(Index1Y,$H1430,TRUE,_xll.ohTrigger(RecalcTrigger,Trigger1Y)),NA())</f>
        <v>1.8728084395179121E-2</v>
      </c>
      <c r="N1430" s="182">
        <f>IFERROR(_xll.qlIndexFixing(ONIndex1M,I1430,TRUE,_xll.ohTrigger(RecalcTrigger,Trigger1M)),NA())</f>
        <v>1.8700886475935263E-2</v>
      </c>
      <c r="O1430" s="44">
        <f>IFERROR(_xll.qlIndexFixing(ONIndex3M,I1430,TRUE,_xll.ohTrigger(RecalcTrigger,Trigger3M)),NA())</f>
        <v>1.8939372775124141E-2</v>
      </c>
      <c r="P1430" s="44">
        <f>IFERROR(_xll.qlIndexFixing(ONIndex6M,I1430,TRUE,_xll.ohTrigger(RecalcTrigger,Trigger6M)),NA())</f>
        <v>1.9048348137378213E-2</v>
      </c>
      <c r="Q1430" s="183">
        <f>IFERROR(_xll.qlIndexFixing(ONIndex1Y,I1430,TRUE,_xll.ohTrigger(RecalcTrigger,Trigger1Y)),NA())</f>
        <v>1.9070652589663339E-2</v>
      </c>
    </row>
    <row r="1431" spans="2:17" x14ac:dyDescent="0.2">
      <c r="B1431" s="39" t="s">
        <v>42</v>
      </c>
      <c r="D1431" s="42">
        <f>_xll.qlCalendarAdvance(Calendar,$D1430,B1431,"f",FALSE)</f>
        <v>49480</v>
      </c>
      <c r="E1431" s="177">
        <f>_xll.qlInterestRateIndexValueDate(IndexON,D1431)</f>
        <v>49480</v>
      </c>
      <c r="F1431" s="193">
        <f>IFERROR(_xll.qlIndexFixing(IndexON,D1431,TRUE,_xll.ohTrigger(RecalcTrigger,TriggerON)),NA())</f>
        <v>1.8488998907324472E-2</v>
      </c>
      <c r="H1431" s="42">
        <f>_xll.qlCalendarAdvance(Calendar,$H1430,B1431,"f",FALSE)</f>
        <v>49480</v>
      </c>
      <c r="I1431" s="177">
        <f>_xll.qlInterestRateIndexValueDate(Index1M,$H1431)</f>
        <v>49482</v>
      </c>
      <c r="J1431" s="182">
        <f>IFERROR(_xll.qlIndexFixing(Index1M,$H1431,TRUE,_xll.ohTrigger(RecalcTrigger,Trigger1M)),NA())</f>
        <v>1.8674950382017559E-2</v>
      </c>
      <c r="K1431" s="44">
        <f>IFERROR(_xll.qlIndexFixing(Index3M,H1431,TRUE,_xll.ohTrigger(RecalcTrigger,Trigger3M)),NA())</f>
        <v>1.8874280274626367E-2</v>
      </c>
      <c r="L1431" s="44">
        <f>IFERROR(_xll.qlIndexFixing(Index6M,$H1431,TRUE,_xll.ohTrigger(RecalcTrigger,Trigger6M)),NA())</f>
        <v>1.8920648838275159E-2</v>
      </c>
      <c r="M1431" s="183">
        <f>IFERROR(_xll.qlIndexFixing(Index1Y,$H1431,TRUE,_xll.ohTrigger(RecalcTrigger,Trigger1Y)),NA())</f>
        <v>1.8709688768826786E-2</v>
      </c>
      <c r="N1431" s="182">
        <f>IFERROR(_xll.qlIndexFixing(ONIndex1M,I1431,TRUE,_xll.ohTrigger(RecalcTrigger,Trigger1M)),NA())</f>
        <v>1.8685184320839099E-2</v>
      </c>
      <c r="O1431" s="44">
        <f>IFERROR(_xll.qlIndexFixing(ONIndex3M,I1431,TRUE,_xll.ohTrigger(RecalcTrigger,Trigger3M)),NA())</f>
        <v>1.8923721172230401E-2</v>
      </c>
      <c r="P1431" s="44">
        <f>IFERROR(_xll.qlIndexFixing(ONIndex6M,I1431,TRUE,_xll.ohTrigger(RecalcTrigger,Trigger6M)),NA())</f>
        <v>1.9032329341408527E-2</v>
      </c>
      <c r="Q1431" s="183">
        <f>IFERROR(_xll.qlIndexFixing(ONIndex1Y,I1431,TRUE,_xll.ohTrigger(RecalcTrigger,Trigger1Y)),NA())</f>
        <v>1.9048956426317432E-2</v>
      </c>
    </row>
    <row r="1432" spans="2:17" x14ac:dyDescent="0.2">
      <c r="B1432" s="39" t="s">
        <v>42</v>
      </c>
      <c r="D1432" s="42">
        <f>_xll.qlCalendarAdvance(Calendar,$D1431,B1432,"f",FALSE)</f>
        <v>49487</v>
      </c>
      <c r="E1432" s="177">
        <f>_xll.qlInterestRateIndexValueDate(IndexON,D1432)</f>
        <v>49487</v>
      </c>
      <c r="F1432" s="193">
        <f>IFERROR(_xll.qlIndexFixing(IndexON,D1432,TRUE,_xll.ohTrigger(RecalcTrigger,TriggerON)),NA())</f>
        <v>1.8473441670385782E-2</v>
      </c>
      <c r="H1432" s="42">
        <f>_xll.qlCalendarAdvance(Calendar,$H1431,B1432,"f",FALSE)</f>
        <v>49487</v>
      </c>
      <c r="I1432" s="177">
        <f>_xll.qlInterestRateIndexValueDate(Index1M,$H1432)</f>
        <v>49489</v>
      </c>
      <c r="J1432" s="182">
        <f>IFERROR(_xll.qlIndexFixing(Index1M,$H1432,TRUE,_xll.ohTrigger(RecalcTrigger,Trigger1M)),NA())</f>
        <v>1.8658508417822572E-2</v>
      </c>
      <c r="K1432" s="44">
        <f>IFERROR(_xll.qlIndexFixing(Index3M,H1432,TRUE,_xll.ohTrigger(RecalcTrigger,Trigger3M)),NA())</f>
        <v>1.8860395796434535E-2</v>
      </c>
      <c r="L1432" s="44">
        <f>IFERROR(_xll.qlIndexFixing(Index6M,$H1432,TRUE,_xll.ohTrigger(RecalcTrigger,Trigger6M)),NA())</f>
        <v>1.8904290676145651E-2</v>
      </c>
      <c r="M1432" s="183">
        <f>IFERROR(_xll.qlIndexFixing(Index1Y,$H1432,TRUE,_xll.ohTrigger(RecalcTrigger,Trigger1Y)),NA())</f>
        <v>1.8691458147453072E-2</v>
      </c>
      <c r="N1432" s="182">
        <f>IFERROR(_xll.qlIndexFixing(ONIndex1M,I1432,TRUE,_xll.ohTrigger(RecalcTrigger,Trigger1M)),NA())</f>
        <v>1.866945553864241E-2</v>
      </c>
      <c r="O1432" s="44">
        <f>IFERROR(_xll.qlIndexFixing(ONIndex3M,I1432,TRUE,_xll.ohTrigger(RecalcTrigger,Trigger3M)),NA())</f>
        <v>1.8908059320015269E-2</v>
      </c>
      <c r="P1432" s="44">
        <f>IFERROR(_xll.qlIndexFixing(ONIndex6M,I1432,TRUE,_xll.ohTrigger(RecalcTrigger,Trigger6M)),NA())</f>
        <v>1.9016298738003812E-2</v>
      </c>
      <c r="Q1432" s="183">
        <f>IFERROR(_xll.qlIndexFixing(ONIndex1Y,I1432,TRUE,_xll.ohTrigger(RecalcTrigger,Trigger1Y)),NA())</f>
        <v>1.9027196633949472E-2</v>
      </c>
    </row>
    <row r="1433" spans="2:17" x14ac:dyDescent="0.2">
      <c r="B1433" s="39" t="s">
        <v>42</v>
      </c>
      <c r="D1433" s="42">
        <f>_xll.qlCalendarAdvance(Calendar,$D1432,B1433,"f",FALSE)</f>
        <v>49494</v>
      </c>
      <c r="E1433" s="177">
        <f>_xll.qlInterestRateIndexValueDate(IndexON,D1433)</f>
        <v>49494</v>
      </c>
      <c r="F1433" s="193">
        <f>IFERROR(_xll.qlIndexFixing(IndexON,D1433,TRUE,_xll.ohTrigger(RecalcTrigger,TriggerON)),NA())</f>
        <v>1.8457878658946214E-2</v>
      </c>
      <c r="H1433" s="42">
        <f>_xll.qlCalendarAdvance(Calendar,$H1432,B1433,"f",FALSE)</f>
        <v>49494</v>
      </c>
      <c r="I1433" s="177">
        <f>_xll.qlInterestRateIndexValueDate(Index1M,$H1433)</f>
        <v>49496</v>
      </c>
      <c r="J1433" s="182">
        <f>IFERROR(_xll.qlIndexFixing(Index1M,$H1433,TRUE,_xll.ohTrigger(RecalcTrigger,Trigger1M)),NA())</f>
        <v>1.8643334970448851E-2</v>
      </c>
      <c r="K1433" s="44">
        <f>IFERROR(_xll.qlIndexFixing(Index3M,H1433,TRUE,_xll.ohTrigger(RecalcTrigger,Trigger3M)),NA())</f>
        <v>1.8842684096115357E-2</v>
      </c>
      <c r="L1433" s="44">
        <f>IFERROR(_xll.qlIndexFixing(Index6M,$H1433,TRUE,_xll.ohTrigger(RecalcTrigger,Trigger6M)),NA())</f>
        <v>1.8887872495380889E-2</v>
      </c>
      <c r="M1433" s="183">
        <f>IFERROR(_xll.qlIndexFixing(Index1Y,$H1433,TRUE,_xll.ohTrigger(RecalcTrigger,Trigger1Y)),NA())</f>
        <v>1.8673394241613378E-2</v>
      </c>
      <c r="N1433" s="182">
        <f>IFERROR(_xll.qlIndexFixing(ONIndex1M,I1433,TRUE,_xll.ohTrigger(RecalcTrigger,Trigger1M)),NA())</f>
        <v>1.8653700317114996E-2</v>
      </c>
      <c r="O1433" s="44">
        <f>IFERROR(_xll.qlIndexFixing(ONIndex3M,I1433,TRUE,_xll.ohTrigger(RecalcTrigger,Trigger3M)),NA())</f>
        <v>1.8892387455409221E-2</v>
      </c>
      <c r="P1433" s="44">
        <f>IFERROR(_xll.qlIndexFixing(ONIndex6M,I1433,TRUE,_xll.ohTrigger(RecalcTrigger,Trigger6M)),NA())</f>
        <v>1.9000256550025796E-2</v>
      </c>
      <c r="Q1433" s="183">
        <f>IFERROR(_xll.qlIndexFixing(ONIndex1Y,I1433,TRUE,_xll.ohTrigger(RecalcTrigger,Trigger1Y)),NA())</f>
        <v>1.9005373283222937E-2</v>
      </c>
    </row>
    <row r="1434" spans="2:17" x14ac:dyDescent="0.2">
      <c r="B1434" s="39" t="s">
        <v>42</v>
      </c>
      <c r="D1434" s="42">
        <f>_xll.qlCalendarAdvance(Calendar,$D1433,B1434,"f",FALSE)</f>
        <v>49501</v>
      </c>
      <c r="E1434" s="177">
        <f>_xll.qlInterestRateIndexValueDate(IndexON,D1434)</f>
        <v>49501</v>
      </c>
      <c r="F1434" s="193">
        <f>IFERROR(_xll.qlIndexFixing(IndexON,D1434,TRUE,_xll.ohTrigger(RecalcTrigger,TriggerON)),NA())</f>
        <v>1.8442310135835527E-2</v>
      </c>
      <c r="H1434" s="42">
        <f>_xll.qlCalendarAdvance(Calendar,$H1433,B1434,"f",FALSE)</f>
        <v>49501</v>
      </c>
      <c r="I1434" s="177">
        <f>_xll.qlInterestRateIndexValueDate(Index1M,$H1434)</f>
        <v>49503</v>
      </c>
      <c r="J1434" s="182">
        <f>IFERROR(_xll.qlIndexFixing(Index1M,$H1434,TRUE,_xll.ohTrigger(RecalcTrigger,Trigger1M)),NA())</f>
        <v>1.8627488205851538E-2</v>
      </c>
      <c r="K1434" s="44">
        <f>IFERROR(_xll.qlIndexFixing(Index3M,H1434,TRUE,_xll.ohTrigger(RecalcTrigger,Trigger3M)),NA())</f>
        <v>1.8826873418327086E-2</v>
      </c>
      <c r="L1434" s="44">
        <f>IFERROR(_xll.qlIndexFixing(Index6M,$H1434,TRUE,_xll.ohTrigger(RecalcTrigger,Trigger6M)),NA())</f>
        <v>1.887139553053712E-2</v>
      </c>
      <c r="M1434" s="183">
        <f>IFERROR(_xll.qlIndexFixing(Index1Y,$H1434,TRUE,_xll.ohTrigger(RecalcTrigger,Trigger1Y)),NA())</f>
        <v>1.8655498765694157E-2</v>
      </c>
      <c r="N1434" s="182">
        <f>IFERROR(_xll.qlIndexFixing(ONIndex1M,I1434,TRUE,_xll.ohTrigger(RecalcTrigger,Trigger1M)),NA())</f>
        <v>1.8637918843866785E-2</v>
      </c>
      <c r="O1434" s="44">
        <f>IFERROR(_xll.qlIndexFixing(ONIndex3M,I1434,TRUE,_xll.ohTrigger(RecalcTrigger,Trigger3M)),NA())</f>
        <v>1.8876705815422667E-2</v>
      </c>
      <c r="P1434" s="44">
        <f>IFERROR(_xll.qlIndexFixing(ONIndex6M,I1434,TRUE,_xll.ohTrigger(RecalcTrigger,Trigger6M)),NA())</f>
        <v>1.8984203000576017E-2</v>
      </c>
      <c r="Q1434" s="183">
        <f>IFERROR(_xll.qlIndexFixing(ONIndex1Y,I1434,TRUE,_xll.ohTrigger(RecalcTrigger,Trigger1Y)),NA())</f>
        <v>1.8983486444721365E-2</v>
      </c>
    </row>
    <row r="1435" spans="2:17" x14ac:dyDescent="0.2">
      <c r="B1435" s="39" t="s">
        <v>42</v>
      </c>
      <c r="D1435" s="42">
        <f>_xll.qlCalendarAdvance(Calendar,$D1434,B1435,"f",FALSE)</f>
        <v>49508</v>
      </c>
      <c r="E1435" s="177">
        <f>_xll.qlInterestRateIndexValueDate(IndexON,D1435)</f>
        <v>49508</v>
      </c>
      <c r="F1435" s="193">
        <f>IFERROR(_xll.qlIndexFixing(IndexON,D1435,TRUE,_xll.ohTrigger(RecalcTrigger,TriggerON)),NA())</f>
        <v>1.8426736363563734E-2</v>
      </c>
      <c r="H1435" s="42">
        <f>_xll.qlCalendarAdvance(Calendar,$H1434,B1435,"f",FALSE)</f>
        <v>49508</v>
      </c>
      <c r="I1435" s="177">
        <f>_xll.qlInterestRateIndexValueDate(Index1M,$H1435)</f>
        <v>49510</v>
      </c>
      <c r="J1435" s="182">
        <f>IFERROR(_xll.qlIndexFixing(Index1M,$H1435,TRUE,_xll.ohTrigger(RecalcTrigger,Trigger1M)),NA())</f>
        <v>1.8611615652644267E-2</v>
      </c>
      <c r="K1435" s="44">
        <f>IFERROR(_xll.qlIndexFixing(Index3M,H1435,TRUE,_xll.ohTrigger(RecalcTrigger,Trigger3M)),NA())</f>
        <v>1.8811054665826849E-2</v>
      </c>
      <c r="L1435" s="44">
        <f>IFERROR(_xll.qlIndexFixing(Index6M,$H1435,TRUE,_xll.ohTrigger(RecalcTrigger,Trigger6M)),NA())</f>
        <v>1.8854861020549351E-2</v>
      </c>
      <c r="M1435" s="183">
        <f>IFERROR(_xll.qlIndexFixing(Index1Y,$H1435,TRUE,_xll.ohTrigger(RecalcTrigger,Trigger1Y)),NA())</f>
        <v>1.8637773437914222E-2</v>
      </c>
      <c r="N1435" s="182">
        <f>IFERROR(_xll.qlIndexFixing(ONIndex1M,I1435,TRUE,_xll.ohTrigger(RecalcTrigger,Trigger1M)),NA())</f>
        <v>1.8622111306267897E-2</v>
      </c>
      <c r="O1435" s="44">
        <f>IFERROR(_xll.qlIndexFixing(ONIndex3M,I1435,TRUE,_xll.ohTrigger(RecalcTrigger,Trigger3M)),NA())</f>
        <v>1.8861014636986084E-2</v>
      </c>
      <c r="P1435" s="44">
        <f>IFERROR(_xll.qlIndexFixing(ONIndex6M,I1435,TRUE,_xll.ohTrigger(RecalcTrigger,Trigger6M)),NA())</f>
        <v>1.8968138312196459E-2</v>
      </c>
      <c r="Q1435" s="183">
        <f>IFERROR(_xll.qlIndexFixing(ONIndex1Y,I1435,TRUE,_xll.ohTrigger(RecalcTrigger,Trigger1Y)),NA())</f>
        <v>1.8961536188948358E-2</v>
      </c>
    </row>
    <row r="1436" spans="2:17" x14ac:dyDescent="0.2">
      <c r="B1436" s="39" t="s">
        <v>42</v>
      </c>
      <c r="D1436" s="42">
        <f>_xll.qlCalendarAdvance(Calendar,$D1435,B1436,"f",FALSE)</f>
        <v>49515</v>
      </c>
      <c r="E1436" s="177">
        <f>_xll.qlInterestRateIndexValueDate(IndexON,D1436)</f>
        <v>49515</v>
      </c>
      <c r="F1436" s="193">
        <f>IFERROR(_xll.qlIndexFixing(IndexON,D1436,TRUE,_xll.ohTrigger(RecalcTrigger,TriggerON)),NA())</f>
        <v>1.8411157604720785E-2</v>
      </c>
      <c r="H1436" s="42">
        <f>_xll.qlCalendarAdvance(Calendar,$H1435,B1436,"f",FALSE)</f>
        <v>49515</v>
      </c>
      <c r="I1436" s="177">
        <f>_xll.qlInterestRateIndexValueDate(Index1M,$H1436)</f>
        <v>49517</v>
      </c>
      <c r="J1436" s="182">
        <f>IFERROR(_xll.qlIndexFixing(Index1M,$H1436,TRUE,_xll.ohTrigger(RecalcTrigger,Trigger1M)),NA())</f>
        <v>1.8595717498774762E-2</v>
      </c>
      <c r="K1436" s="44">
        <f>IFERROR(_xll.qlIndexFixing(Index3M,H1436,TRUE,_xll.ohTrigger(RecalcTrigger,Trigger3M)),NA())</f>
        <v>1.8795228076841961E-2</v>
      </c>
      <c r="L1436" s="44">
        <f>IFERROR(_xll.qlIndexFixing(Index6M,$H1436,TRUE,_xll.ohTrigger(RecalcTrigger,Trigger6M)),NA())</f>
        <v>1.8838270208726172E-2</v>
      </c>
      <c r="M1436" s="183">
        <f>IFERROR(_xll.qlIndexFixing(Index1Y,$H1436,TRUE,_xll.ohTrigger(RecalcTrigger,Trigger1Y)),NA())</f>
        <v>1.8620219980327785E-2</v>
      </c>
      <c r="N1436" s="182">
        <f>IFERROR(_xll.qlIndexFixing(ONIndex1M,I1436,TRUE,_xll.ohTrigger(RecalcTrigger,Trigger1M)),NA())</f>
        <v>1.8606277892008194E-2</v>
      </c>
      <c r="O1436" s="44">
        <f>IFERROR(_xll.qlIndexFixing(ONIndex3M,I1436,TRUE,_xll.ohTrigger(RecalcTrigger,Trigger3M)),NA())</f>
        <v>1.8845314157269755E-2</v>
      </c>
      <c r="P1436" s="44">
        <f>IFERROR(_xll.qlIndexFixing(ONIndex6M,I1436,TRUE,_xll.ohTrigger(RecalcTrigger,Trigger6M)),NA())</f>
        <v>1.8952062708068595E-2</v>
      </c>
      <c r="Q1436" s="183">
        <f>IFERROR(_xll.qlIndexFixing(ONIndex1Y,I1436,TRUE,_xll.ohTrigger(RecalcTrigger,Trigger1Y)),NA())</f>
        <v>1.893952258640752E-2</v>
      </c>
    </row>
    <row r="1437" spans="2:17" x14ac:dyDescent="0.2">
      <c r="B1437" s="39" t="s">
        <v>42</v>
      </c>
      <c r="D1437" s="42">
        <f>_xll.qlCalendarAdvance(Calendar,$D1436,B1437,"f",FALSE)</f>
        <v>49522</v>
      </c>
      <c r="E1437" s="177">
        <f>_xll.qlInterestRateIndexValueDate(IndexON,D1437)</f>
        <v>49522</v>
      </c>
      <c r="F1437" s="193">
        <f>IFERROR(_xll.qlIndexFixing(IndexON,D1437,TRUE,_xll.ohTrigger(RecalcTrigger,TriggerON)),NA())</f>
        <v>1.8395574122216374E-2</v>
      </c>
      <c r="H1437" s="42">
        <f>_xll.qlCalendarAdvance(Calendar,$H1436,B1437,"f",FALSE)</f>
        <v>49522</v>
      </c>
      <c r="I1437" s="177">
        <f>_xll.qlInterestRateIndexValueDate(Index1M,$H1437)</f>
        <v>49524</v>
      </c>
      <c r="J1437" s="182">
        <f>IFERROR(_xll.qlIndexFixing(Index1M,$H1437,TRUE,_xll.ohTrigger(RecalcTrigger,Trigger1M)),NA())</f>
        <v>1.8579793932198479E-2</v>
      </c>
      <c r="K1437" s="44">
        <f>IFERROR(_xll.qlIndexFixing(Index3M,H1437,TRUE,_xll.ohTrigger(RecalcTrigger,Trigger3M)),NA())</f>
        <v>1.8779393889597176E-2</v>
      </c>
      <c r="L1437" s="44">
        <f>IFERROR(_xll.qlIndexFixing(Index6M,$H1437,TRUE,_xll.ohTrigger(RecalcTrigger,Trigger6M)),NA())</f>
        <v>1.8821624342751916E-2</v>
      </c>
      <c r="M1437" s="183">
        <f>IFERROR(_xll.qlIndexFixing(Index1Y,$H1437,TRUE,_xll.ohTrigger(RecalcTrigger,Trigger1Y)),NA())</f>
        <v>1.8602840118827301E-2</v>
      </c>
      <c r="N1437" s="182">
        <f>IFERROR(_xll.qlIndexFixing(ONIndex1M,I1437,TRUE,_xll.ohTrigger(RecalcTrigger,Trigger1M)),NA())</f>
        <v>1.8590418788537733E-2</v>
      </c>
      <c r="O1437" s="44">
        <f>IFERROR(_xll.qlIndexFixing(ONIndex3M,I1437,TRUE,_xll.ohTrigger(RecalcTrigger,Trigger3M)),NA())</f>
        <v>1.8829604612964346E-2</v>
      </c>
      <c r="P1437" s="44">
        <f>IFERROR(_xll.qlIndexFixing(ONIndex6M,I1437,TRUE,_xll.ohTrigger(RecalcTrigger,Trigger6M)),NA())</f>
        <v>1.893597641097422E-2</v>
      </c>
      <c r="Q1437" s="183">
        <f>IFERROR(_xll.qlIndexFixing(ONIndex1Y,I1437,TRUE,_xll.ohTrigger(RecalcTrigger,Trigger1Y)),NA())</f>
        <v>1.8917445707602454E-2</v>
      </c>
    </row>
    <row r="1438" spans="2:17" x14ac:dyDescent="0.2">
      <c r="B1438" s="39" t="s">
        <v>42</v>
      </c>
      <c r="D1438" s="42">
        <f>_xll.qlCalendarAdvance(Calendar,$D1437,B1438,"f",FALSE)</f>
        <v>49529</v>
      </c>
      <c r="E1438" s="177">
        <f>_xll.qlInterestRateIndexValueDate(IndexON,D1438)</f>
        <v>49529</v>
      </c>
      <c r="F1438" s="193">
        <f>IFERROR(_xll.qlIndexFixing(IndexON,D1438,TRUE,_xll.ohTrigger(RecalcTrigger,TriggerON)),NA())</f>
        <v>1.8379986178720387E-2</v>
      </c>
      <c r="H1438" s="42">
        <f>_xll.qlCalendarAdvance(Calendar,$H1437,B1438,"f",FALSE)</f>
        <v>49529</v>
      </c>
      <c r="I1438" s="177">
        <f>_xll.qlInterestRateIndexValueDate(Index1M,$H1438)</f>
        <v>49531</v>
      </c>
      <c r="J1438" s="182">
        <f>IFERROR(_xll.qlIndexFixing(Index1M,$H1438,TRUE,_xll.ohTrigger(RecalcTrigger,Trigger1M)),NA())</f>
        <v>1.8563845140850251E-2</v>
      </c>
      <c r="K1438" s="44">
        <f>IFERROR(_xll.qlIndexFixing(Index3M,H1438,TRUE,_xll.ohTrigger(RecalcTrigger,Trigger3M)),NA())</f>
        <v>1.8763552342312157E-2</v>
      </c>
      <c r="L1438" s="44">
        <f>IFERROR(_xll.qlIndexFixing(Index6M,$H1438,TRUE,_xll.ohTrigger(RecalcTrigger,Trigger6M)),NA())</f>
        <v>1.88049246746845E-2</v>
      </c>
      <c r="M1438" s="183">
        <f>IFERROR(_xll.qlIndexFixing(Index1Y,$H1438,TRUE,_xll.ohTrigger(RecalcTrigger,Trigger1Y)),NA())</f>
        <v>1.858563558314542E-2</v>
      </c>
      <c r="N1438" s="182">
        <f>IFERROR(_xll.qlIndexFixing(ONIndex1M,I1438,TRUE,_xll.ohTrigger(RecalcTrigger,Trigger1M)),NA())</f>
        <v>1.857453418346644E-2</v>
      </c>
      <c r="O1438" s="44">
        <f>IFERROR(_xll.qlIndexFixing(ONIndex3M,I1438,TRUE,_xll.ohTrigger(RecalcTrigger,Trigger3M)),NA())</f>
        <v>1.8813886241160205E-2</v>
      </c>
      <c r="P1438" s="44">
        <f>IFERROR(_xll.qlIndexFixing(ONIndex6M,I1438,TRUE,_xll.ohTrigger(RecalcTrigger,Trigger6M)),NA())</f>
        <v>1.8919879643854998E-2</v>
      </c>
      <c r="Q1438" s="183">
        <f>IFERROR(_xll.qlIndexFixing(ONIndex1Y,I1438,TRUE,_xll.ohTrigger(RecalcTrigger,Trigger1Y)),NA())</f>
        <v>1.8895305623196634E-2</v>
      </c>
    </row>
    <row r="1439" spans="2:17" x14ac:dyDescent="0.2">
      <c r="B1439" s="39" t="s">
        <v>42</v>
      </c>
      <c r="D1439" s="42">
        <f>_xll.qlCalendarAdvance(Calendar,$D1438,B1439,"f",FALSE)</f>
        <v>49536</v>
      </c>
      <c r="E1439" s="177">
        <f>_xll.qlInterestRateIndexValueDate(IndexON,D1439)</f>
        <v>49536</v>
      </c>
      <c r="F1439" s="193">
        <f>IFERROR(_xll.qlIndexFixing(IndexON,D1439,TRUE,_xll.ohTrigger(RecalcTrigger,TriggerON)),NA())</f>
        <v>1.8364394036742837E-2</v>
      </c>
      <c r="H1439" s="42">
        <f>_xll.qlCalendarAdvance(Calendar,$H1438,B1439,"f",FALSE)</f>
        <v>49536</v>
      </c>
      <c r="I1439" s="177">
        <f>_xll.qlInterestRateIndexValueDate(Index1M,$H1439)</f>
        <v>49538</v>
      </c>
      <c r="J1439" s="182">
        <f>IFERROR(_xll.qlIndexFixing(Index1M,$H1439,TRUE,_xll.ohTrigger(RecalcTrigger,Trigger1M)),NA())</f>
        <v>1.8547871312690683E-2</v>
      </c>
      <c r="K1439" s="44">
        <f>IFERROR(_xll.qlIndexFixing(Index3M,H1439,TRUE,_xll.ohTrigger(RecalcTrigger,Trigger3M)),NA())</f>
        <v>1.8747703673202304E-2</v>
      </c>
      <c r="L1439" s="44">
        <f>IFERROR(_xll.qlIndexFixing(Index6M,$H1439,TRUE,_xll.ohTrigger(RecalcTrigger,Trigger6M)),NA())</f>
        <v>1.8788172460957587E-2</v>
      </c>
      <c r="M1439" s="183">
        <f>IFERROR(_xll.qlIndexFixing(Index1Y,$H1439,TRUE,_xll.ohTrigger(RecalcTrigger,Trigger1Y)),NA())</f>
        <v>1.8568608106858481E-2</v>
      </c>
      <c r="N1439" s="182">
        <f>IFERROR(_xll.qlIndexFixing(ONIndex1M,I1439,TRUE,_xll.ohTrigger(RecalcTrigger,Trigger1M)),NA())</f>
        <v>1.8558624264324308E-2</v>
      </c>
      <c r="O1439" s="44">
        <f>IFERROR(_xll.qlIndexFixing(ONIndex3M,I1439,TRUE,_xll.ohTrigger(RecalcTrigger,Trigger3M)),NA())</f>
        <v>1.8798159278947679E-2</v>
      </c>
      <c r="P1439" s="44">
        <f>IFERROR(_xll.qlIndexFixing(ONIndex6M,I1439,TRUE,_xll.ohTrigger(RecalcTrigger,Trigger6M)),NA())</f>
        <v>1.8903772629492721E-2</v>
      </c>
      <c r="Q1439" s="183">
        <f>IFERROR(_xll.qlIndexFixing(ONIndex1Y,I1439,TRUE,_xll.ohTrigger(RecalcTrigger,Trigger1Y)),NA())</f>
        <v>1.8873102403533792E-2</v>
      </c>
    </row>
    <row r="1440" spans="2:17" x14ac:dyDescent="0.2">
      <c r="B1440" s="39" t="s">
        <v>42</v>
      </c>
      <c r="D1440" s="42">
        <f>_xll.qlCalendarAdvance(Calendar,$D1439,B1440,"f",FALSE)</f>
        <v>49543</v>
      </c>
      <c r="E1440" s="177">
        <f>_xll.qlInterestRateIndexValueDate(IndexON,D1440)</f>
        <v>49543</v>
      </c>
      <c r="F1440" s="193">
        <f>IFERROR(_xll.qlIndexFixing(IndexON,D1440,TRUE,_xll.ohTrigger(RecalcTrigger,TriggerON)),NA())</f>
        <v>1.8348797959033547E-2</v>
      </c>
      <c r="H1440" s="42">
        <f>_xll.qlCalendarAdvance(Calendar,$H1439,B1440,"f",FALSE)</f>
        <v>49543</v>
      </c>
      <c r="I1440" s="177">
        <f>_xll.qlInterestRateIndexValueDate(Index1M,$H1440)</f>
        <v>49545</v>
      </c>
      <c r="J1440" s="182">
        <f>IFERROR(_xll.qlIndexFixing(Index1M,$H1440,TRUE,_xll.ohTrigger(RecalcTrigger,Trigger1M)),NA())</f>
        <v>1.8531872635657191E-2</v>
      </c>
      <c r="K1440" s="44">
        <f>IFERROR(_xll.qlIndexFixing(Index3M,H1440,TRUE,_xll.ohTrigger(RecalcTrigger,Trigger3M)),NA())</f>
        <v>1.8731848120480475E-2</v>
      </c>
      <c r="L1440" s="44">
        <f>IFERROR(_xll.qlIndexFixing(Index6M,$H1440,TRUE,_xll.ohTrigger(RecalcTrigger,Trigger6M)),NA())</f>
        <v>1.8771368962374958E-2</v>
      </c>
      <c r="M1440" s="183">
        <f>IFERROR(_xll.qlIndexFixing(Index1Y,$H1440,TRUE,_xll.ohTrigger(RecalcTrigger,Trigger1Y)),NA())</f>
        <v>1.8551759427388674E-2</v>
      </c>
      <c r="N1440" s="182">
        <f>IFERROR(_xll.qlIndexFixing(ONIndex1M,I1440,TRUE,_xll.ohTrigger(RecalcTrigger,Trigger1M)),NA())</f>
        <v>1.85426892188012E-2</v>
      </c>
      <c r="O1440" s="44">
        <f>IFERROR(_xll.qlIndexFixing(ONIndex3M,I1440,TRUE,_xll.ohTrigger(RecalcTrigger,Trigger3M)),NA())</f>
        <v>1.8782423963097372E-2</v>
      </c>
      <c r="P1440" s="44">
        <f>IFERROR(_xll.qlIndexFixing(ONIndex6M,I1440,TRUE,_xll.ohTrigger(RecalcTrigger,Trigger6M)),NA())</f>
        <v>1.8887655590988928E-2</v>
      </c>
      <c r="Q1440" s="183">
        <f>IFERROR(_xll.qlIndexFixing(ONIndex1Y,I1440,TRUE,_xll.ohTrigger(RecalcTrigger,Trigger1Y)),NA())</f>
        <v>1.8850836119277403E-2</v>
      </c>
    </row>
    <row r="1441" spans="2:17" x14ac:dyDescent="0.2">
      <c r="B1441" s="39" t="s">
        <v>42</v>
      </c>
      <c r="D1441" s="42">
        <f>_xll.qlCalendarAdvance(Calendar,$D1440,B1441,"f",FALSE)</f>
        <v>49550</v>
      </c>
      <c r="E1441" s="177">
        <f>_xll.qlInterestRateIndexValueDate(IndexON,D1441)</f>
        <v>49550</v>
      </c>
      <c r="F1441" s="193">
        <f>IFERROR(_xll.qlIndexFixing(IndexON,D1441,TRUE,_xll.ohTrigger(RecalcTrigger,TriggerON)),NA())</f>
        <v>1.8333198208422274E-2</v>
      </c>
      <c r="H1441" s="42">
        <f>_xll.qlCalendarAdvance(Calendar,$H1440,B1441,"f",FALSE)</f>
        <v>49550</v>
      </c>
      <c r="I1441" s="177">
        <f>_xll.qlInterestRateIndexValueDate(Index1M,$H1441)</f>
        <v>49552</v>
      </c>
      <c r="J1441" s="182">
        <f>IFERROR(_xll.qlIndexFixing(Index1M,$H1441,TRUE,_xll.ohTrigger(RecalcTrigger,Trigger1M)),NA())</f>
        <v>1.8517860445129868E-2</v>
      </c>
      <c r="K1441" s="44">
        <f>IFERROR(_xll.qlIndexFixing(Index3M,H1441,TRUE,_xll.ohTrigger(RecalcTrigger,Trigger3M)),NA())</f>
        <v>1.8717930975141579E-2</v>
      </c>
      <c r="L1441" s="44">
        <f>IFERROR(_xll.qlIndexFixing(Index6M,$H1441,TRUE,_xll.ohTrigger(RecalcTrigger,Trigger6M)),NA())</f>
        <v>1.8756738549462679E-2</v>
      </c>
      <c r="M1441" s="183">
        <f>IFERROR(_xll.qlIndexFixing(Index1Y,$H1441,TRUE,_xll.ohTrigger(RecalcTrigger,Trigger1Y)),NA())</f>
        <v>1.85367754773159E-2</v>
      </c>
      <c r="N1441" s="182">
        <f>IFERROR(_xll.qlIndexFixing(ONIndex1M,I1441,TRUE,_xll.ohTrigger(RecalcTrigger,Trigger1M)),NA())</f>
        <v>1.8526729234267236E-2</v>
      </c>
      <c r="O1441" s="44">
        <f>IFERROR(_xll.qlIndexFixing(ONIndex3M,I1441,TRUE,_xll.ohTrigger(RecalcTrigger,Trigger3M)),NA())</f>
        <v>1.8766680530779567E-2</v>
      </c>
      <c r="P1441" s="44">
        <f>IFERROR(_xll.qlIndexFixing(ONIndex6M,I1441,TRUE,_xll.ohTrigger(RecalcTrigger,Trigger6M)),NA())</f>
        <v>1.8871528751045474E-2</v>
      </c>
      <c r="Q1441" s="183">
        <f>IFERROR(_xll.qlIndexFixing(ONIndex1Y,I1441,TRUE,_xll.ohTrigger(RecalcTrigger,Trigger1Y)),NA())</f>
        <v>1.8828506841011006E-2</v>
      </c>
    </row>
    <row r="1442" spans="2:17" x14ac:dyDescent="0.2">
      <c r="B1442" s="39" t="s">
        <v>42</v>
      </c>
      <c r="D1442" s="42">
        <f>_xll.qlCalendarAdvance(Calendar,$D1441,B1442,"f",FALSE)</f>
        <v>49557</v>
      </c>
      <c r="E1442" s="177">
        <f>_xll.qlInterestRateIndexValueDate(IndexON,D1442)</f>
        <v>49557</v>
      </c>
      <c r="F1442" s="193">
        <f>IFERROR(_xll.qlIndexFixing(IndexON,D1442,TRUE,_xll.ohTrigger(RecalcTrigger,TriggerON)),NA())</f>
        <v>1.8317595047339097E-2</v>
      </c>
      <c r="H1442" s="42">
        <f>_xll.qlCalendarAdvance(Calendar,$H1441,B1442,"f",FALSE)</f>
        <v>49557</v>
      </c>
      <c r="I1442" s="177">
        <f>_xll.qlInterestRateIndexValueDate(Index1M,$H1442)</f>
        <v>49559</v>
      </c>
      <c r="J1442" s="182">
        <f>IFERROR(_xll.qlIndexFixing(Index1M,$H1442,TRUE,_xll.ohTrigger(RecalcTrigger,Trigger1M)),NA())</f>
        <v>1.8499801486754161E-2</v>
      </c>
      <c r="K1442" s="44">
        <f>IFERROR(_xll.qlIndexFixing(Index3M,H1442,TRUE,_xll.ohTrigger(RecalcTrigger,Trigger3M)),NA())</f>
        <v>1.8702066078305331E-2</v>
      </c>
      <c r="L1442" s="44">
        <f>IFERROR(_xll.qlIndexFixing(Index6M,$H1442,TRUE,_xll.ohTrigger(RecalcTrigger,Trigger6M)),NA())</f>
        <v>1.8739849805913526E-2</v>
      </c>
      <c r="M1442" s="183">
        <f>IFERROR(_xll.qlIndexFixing(Index1Y,$H1442,TRUE,_xll.ohTrigger(RecalcTrigger,Trigger1Y)),NA())</f>
        <v>1.8518605427836409E-2</v>
      </c>
      <c r="N1442" s="182">
        <f>IFERROR(_xll.qlIndexFixing(ONIndex1M,I1442,TRUE,_xll.ohTrigger(RecalcTrigger,Trigger1M)),NA())</f>
        <v>1.8510744498412279E-2</v>
      </c>
      <c r="O1442" s="44">
        <f>IFERROR(_xll.qlIndexFixing(ONIndex3M,I1442,TRUE,_xll.ohTrigger(RecalcTrigger,Trigger3M)),NA())</f>
        <v>1.8750929218924739E-2</v>
      </c>
      <c r="P1442" s="44">
        <f>IFERROR(_xll.qlIndexFixing(ONIndex6M,I1442,TRUE,_xll.ohTrigger(RecalcTrigger,Trigger6M)),NA())</f>
        <v>1.885539233252409E-2</v>
      </c>
      <c r="Q1442" s="183">
        <f>IFERROR(_xll.qlIndexFixing(ONIndex1Y,I1442,TRUE,_xll.ohTrigger(RecalcTrigger,Trigger1Y)),NA())</f>
        <v>1.8806114639158267E-2</v>
      </c>
    </row>
    <row r="1443" spans="2:17" x14ac:dyDescent="0.2">
      <c r="B1443" s="39" t="s">
        <v>42</v>
      </c>
      <c r="D1443" s="42">
        <f>_xll.qlCalendarAdvance(Calendar,$D1442,B1443,"f",FALSE)</f>
        <v>49564</v>
      </c>
      <c r="E1443" s="177">
        <f>_xll.qlInterestRateIndexValueDate(IndexON,D1443)</f>
        <v>49564</v>
      </c>
      <c r="F1443" s="193">
        <f>IFERROR(_xll.qlIndexFixing(IndexON,D1443,TRUE,_xll.ohTrigger(RecalcTrigger,TriggerON)),NA())</f>
        <v>1.8301988738613773E-2</v>
      </c>
      <c r="H1443" s="42">
        <f>_xll.qlCalendarAdvance(Calendar,$H1442,B1443,"f",FALSE)</f>
        <v>49564</v>
      </c>
      <c r="I1443" s="177">
        <f>_xll.qlInterestRateIndexValueDate(Index1M,$H1443)</f>
        <v>49566</v>
      </c>
      <c r="J1443" s="182">
        <f>IFERROR(_xll.qlIndexFixing(Index1M,$H1443,TRUE,_xll.ohTrigger(RecalcTrigger,Trigger1M)),NA())</f>
        <v>1.8483729390769754E-2</v>
      </c>
      <c r="K1443" s="44">
        <f>IFERROR(_xll.qlIndexFixing(Index3M,H1443,TRUE,_xll.ohTrigger(RecalcTrigger,Trigger3M)),NA())</f>
        <v>1.8686194960308353E-2</v>
      </c>
      <c r="L1443" s="44">
        <f>IFERROR(_xll.qlIndexFixing(Index6M,$H1443,TRUE,_xll.ohTrigger(RecalcTrigger,Trigger6M)),NA())</f>
        <v>1.8722912410023315E-2</v>
      </c>
      <c r="M1443" s="183">
        <f>IFERROR(_xll.qlIndexFixing(Index1Y,$H1443,TRUE,_xll.ohTrigger(RecalcTrigger,Trigger1Y)),NA())</f>
        <v>1.850230360185378E-2</v>
      </c>
      <c r="N1443" s="182">
        <f>IFERROR(_xll.qlIndexFixing(ONIndex1M,I1443,TRUE,_xll.ohTrigger(RecalcTrigger,Trigger1M)),NA())</f>
        <v>1.8494735198686385E-2</v>
      </c>
      <c r="O1443" s="44">
        <f>IFERROR(_xll.qlIndexFixing(ONIndex3M,I1443,TRUE,_xll.ohTrigger(RecalcTrigger,Trigger3M)),NA())</f>
        <v>1.8735170264463363E-2</v>
      </c>
      <c r="P1443" s="44">
        <f>IFERROR(_xll.qlIndexFixing(ONIndex6M,I1443,TRUE,_xll.ohTrigger(RecalcTrigger,Trigger6M)),NA())</f>
        <v>1.8839246558446376E-2</v>
      </c>
      <c r="Q1443" s="183">
        <f>IFERROR(_xll.qlIndexFixing(ONIndex1Y,I1443,TRUE,_xll.ohTrigger(RecalcTrigger,Trigger1Y)),NA())</f>
        <v>1.8783659584382661E-2</v>
      </c>
    </row>
    <row r="1444" spans="2:17" x14ac:dyDescent="0.2">
      <c r="B1444" s="39" t="s">
        <v>42</v>
      </c>
      <c r="D1444" s="42">
        <f>_xll.qlCalendarAdvance(Calendar,$D1443,B1444,"f",FALSE)</f>
        <v>49571</v>
      </c>
      <c r="E1444" s="177">
        <f>_xll.qlInterestRateIndexValueDate(IndexON,D1444)</f>
        <v>49571</v>
      </c>
      <c r="F1444" s="193">
        <f>IFERROR(_xll.qlIndexFixing(IndexON,D1444,TRUE,_xll.ohTrigger(RecalcTrigger,TriggerON)),NA())</f>
        <v>1.8286379544836251E-2</v>
      </c>
      <c r="H1444" s="42">
        <f>_xll.qlCalendarAdvance(Calendar,$H1443,B1444,"f",FALSE)</f>
        <v>49571</v>
      </c>
      <c r="I1444" s="177">
        <f>_xll.qlInterestRateIndexValueDate(Index1M,$H1444)</f>
        <v>49573</v>
      </c>
      <c r="J1444" s="182">
        <f>IFERROR(_xll.qlIndexFixing(Index1M,$H1444,TRUE,_xll.ohTrigger(RecalcTrigger,Trigger1M)),NA())</f>
        <v>1.8467633197689411E-2</v>
      </c>
      <c r="K1444" s="44">
        <f>IFERROR(_xll.qlIndexFixing(Index3M,H1444,TRUE,_xll.ohTrigger(RecalcTrigger,Trigger3M)),NA())</f>
        <v>1.8670317859307395E-2</v>
      </c>
      <c r="L1444" s="44">
        <f>IFERROR(_xll.qlIndexFixing(Index6M,$H1444,TRUE,_xll.ohTrigger(RecalcTrigger,Trigger6M)),NA())</f>
        <v>1.8705927655316455E-2</v>
      </c>
      <c r="M1444" s="183">
        <f>IFERROR(_xll.qlIndexFixing(Index1Y,$H1444,TRUE,_xll.ohTrigger(RecalcTrigger,Trigger1Y)),NA())</f>
        <v>1.8486187560893833E-2</v>
      </c>
      <c r="N1444" s="182">
        <f>IFERROR(_xll.qlIndexFixing(ONIndex1M,I1444,TRUE,_xll.ohTrigger(RecalcTrigger,Trigger1M)),NA())</f>
        <v>1.8478701522699481E-2</v>
      </c>
      <c r="O1444" s="44">
        <f>IFERROR(_xll.qlIndexFixing(ONIndex3M,I1444,TRUE,_xll.ohTrigger(RecalcTrigger,Trigger3M)),NA())</f>
        <v>1.8719403904485787E-2</v>
      </c>
      <c r="P1444" s="44">
        <f>IFERROR(_xll.qlIndexFixing(ONIndex6M,I1444,TRUE,_xll.ohTrigger(RecalcTrigger,Trigger6M)),NA())</f>
        <v>1.8823091651753998E-2</v>
      </c>
      <c r="Q1444" s="183">
        <f>IFERROR(_xll.qlIndexFixing(ONIndex1Y,I1444,TRUE,_xll.ohTrigger(RecalcTrigger,Trigger1Y)),NA())</f>
        <v>1.8761141747027921E-2</v>
      </c>
    </row>
    <row r="1445" spans="2:17" x14ac:dyDescent="0.2">
      <c r="B1445" s="39" t="s">
        <v>42</v>
      </c>
      <c r="D1445" s="42">
        <f>_xll.qlCalendarAdvance(Calendar,$D1444,B1445,"f",FALSE)</f>
        <v>49578</v>
      </c>
      <c r="E1445" s="177">
        <f>_xll.qlInterestRateIndexValueDate(IndexON,D1445)</f>
        <v>49578</v>
      </c>
      <c r="F1445" s="193">
        <f>IFERROR(_xll.qlIndexFixing(IndexON,D1445,TRUE,_xll.ohTrigger(RecalcTrigger,TriggerON)),NA())</f>
        <v>1.8270767728756354E-2</v>
      </c>
      <c r="H1445" s="42">
        <f>_xll.qlCalendarAdvance(Calendar,$H1444,B1445,"f",FALSE)</f>
        <v>49578</v>
      </c>
      <c r="I1445" s="177">
        <f>_xll.qlInterestRateIndexValueDate(Index1M,$H1445)</f>
        <v>49580</v>
      </c>
      <c r="J1445" s="182">
        <f>IFERROR(_xll.qlIndexFixing(Index1M,$H1445,TRUE,_xll.ohTrigger(RecalcTrigger,Trigger1M)),NA())</f>
        <v>1.8450150714538181E-2</v>
      </c>
      <c r="K1445" s="44">
        <f>IFERROR(_xll.qlIndexFixing(Index3M,H1445,TRUE,_xll.ohTrigger(RecalcTrigger,Trigger3M)),NA())</f>
        <v>1.8652475778124789E-2</v>
      </c>
      <c r="L1445" s="44">
        <f>IFERROR(_xll.qlIndexFixing(Index6M,$H1445,TRUE,_xll.ohTrigger(RecalcTrigger,Trigger6M)),NA())</f>
        <v>1.868662663089168E-2</v>
      </c>
      <c r="M1445" s="183">
        <f>IFERROR(_xll.qlIndexFixing(Index1Y,$H1445,TRUE,_xll.ohTrigger(RecalcTrigger,Trigger1Y)),NA())</f>
        <v>1.8469728617617705E-2</v>
      </c>
      <c r="N1445" s="182">
        <f>IFERROR(_xll.qlIndexFixing(ONIndex1M,I1445,TRUE,_xll.ohTrigger(RecalcTrigger,Trigger1M)),NA())</f>
        <v>1.8462643657981559E-2</v>
      </c>
      <c r="O1445" s="44">
        <f>IFERROR(_xll.qlIndexFixing(ONIndex3M,I1445,TRUE,_xll.ohTrigger(RecalcTrigger,Trigger3M)),NA())</f>
        <v>1.8703630375762614E-2</v>
      </c>
      <c r="P1445" s="44">
        <f>IFERROR(_xll.qlIndexFixing(ONIndex6M,I1445,TRUE,_xll.ohTrigger(RecalcTrigger,Trigger6M)),NA())</f>
        <v>1.8806927835068876E-2</v>
      </c>
      <c r="Q1445" s="183">
        <f>IFERROR(_xll.qlIndexFixing(ONIndex1Y,I1445,TRUE,_xll.ohTrigger(RecalcTrigger,Trigger1Y)),NA())</f>
        <v>1.8738561197837456E-2</v>
      </c>
    </row>
    <row r="1446" spans="2:17" x14ac:dyDescent="0.2">
      <c r="B1446" s="39" t="s">
        <v>42</v>
      </c>
      <c r="D1446" s="42">
        <f>_xll.qlCalendarAdvance(Calendar,$D1445,B1446,"f",FALSE)</f>
        <v>49585</v>
      </c>
      <c r="E1446" s="177">
        <f>_xll.qlInterestRateIndexValueDate(IndexON,D1446)</f>
        <v>49585</v>
      </c>
      <c r="F1446" s="193">
        <f>IFERROR(_xll.qlIndexFixing(IndexON,D1446,TRUE,_xll.ohTrigger(RecalcTrigger,TriggerON)),NA())</f>
        <v>1.8255153553043968E-2</v>
      </c>
      <c r="H1446" s="42">
        <f>_xll.qlCalendarAdvance(Calendar,$H1445,B1446,"f",FALSE)</f>
        <v>49585</v>
      </c>
      <c r="I1446" s="177">
        <f>_xll.qlInterestRateIndexValueDate(Index1M,$H1446)</f>
        <v>49587</v>
      </c>
      <c r="J1446" s="182">
        <f>IFERROR(_xll.qlIndexFixing(Index1M,$H1446,TRUE,_xll.ohTrigger(RecalcTrigger,Trigger1M)),NA())</f>
        <v>1.8435369271995721E-2</v>
      </c>
      <c r="K1446" s="44">
        <f>IFERROR(_xll.qlIndexFixing(Index3M,H1446,TRUE,_xll.ohTrigger(RecalcTrigger,Trigger3M)),NA())</f>
        <v>1.8636585251241518E-2</v>
      </c>
      <c r="L1446" s="44">
        <f>IFERROR(_xll.qlIndexFixing(Index6M,$H1446,TRUE,_xll.ohTrigger(RecalcTrigger,Trigger6M)),NA())</f>
        <v>1.8669542144931255E-2</v>
      </c>
      <c r="M1446" s="183">
        <f>IFERROR(_xll.qlIndexFixing(Index1Y,$H1446,TRUE,_xll.ohTrigger(RecalcTrigger,Trigger1Y)),NA())</f>
        <v>1.8454519864685728E-2</v>
      </c>
      <c r="N1446" s="182">
        <f>IFERROR(_xll.qlIndexFixing(ONIndex1M,I1446,TRUE,_xll.ohTrigger(RecalcTrigger,Trigger1M)),NA())</f>
        <v>1.8446561792302418E-2</v>
      </c>
      <c r="O1446" s="44">
        <f>IFERROR(_xll.qlIndexFixing(ONIndex3M,I1446,TRUE,_xll.ohTrigger(RecalcTrigger,Trigger3M)),NA())</f>
        <v>1.8687849915384191E-2</v>
      </c>
      <c r="P1446" s="44">
        <f>IFERROR(_xll.qlIndexFixing(ONIndex6M,I1446,TRUE,_xll.ohTrigger(RecalcTrigger,Trigger6M)),NA())</f>
        <v>1.8790755331572484E-2</v>
      </c>
      <c r="Q1446" s="183">
        <f>IFERROR(_xll.qlIndexFixing(ONIndex1Y,I1446,TRUE,_xll.ohTrigger(RecalcTrigger,Trigger1Y)),NA())</f>
        <v>1.8715918007154997E-2</v>
      </c>
    </row>
    <row r="1447" spans="2:17" x14ac:dyDescent="0.2">
      <c r="B1447" s="39" t="s">
        <v>42</v>
      </c>
      <c r="D1447" s="42">
        <f>_xll.qlCalendarAdvance(Calendar,$D1446,B1447,"f",FALSE)</f>
        <v>49592</v>
      </c>
      <c r="E1447" s="177">
        <f>_xll.qlInterestRateIndexValueDate(IndexON,D1447)</f>
        <v>49592</v>
      </c>
      <c r="F1447" s="193">
        <f>IFERROR(_xll.qlIndexFixing(IndexON,D1447,TRUE,_xll.ohTrigger(RecalcTrigger,TriggerON)),NA())</f>
        <v>1.8239537280448914E-2</v>
      </c>
      <c r="H1447" s="42">
        <f>_xll.qlCalendarAdvance(Calendar,$H1446,B1447,"f",FALSE)</f>
        <v>49592</v>
      </c>
      <c r="I1447" s="177">
        <f>_xll.qlInterestRateIndexValueDate(Index1M,$H1447)</f>
        <v>49594</v>
      </c>
      <c r="J1447" s="182">
        <f>IFERROR(_xll.qlIndexFixing(Index1M,$H1447,TRUE,_xll.ohTrigger(RecalcTrigger,Trigger1M)),NA())</f>
        <v>1.8419201915262345E-2</v>
      </c>
      <c r="K1447" s="44">
        <f>IFERROR(_xll.qlIndexFixing(Index3M,H1447,TRUE,_xll.ohTrigger(RecalcTrigger,Trigger3M)),NA())</f>
        <v>1.862069120458824E-2</v>
      </c>
      <c r="L1447" s="44">
        <f>IFERROR(_xll.qlIndexFixing(Index6M,$H1447,TRUE,_xll.ohTrigger(RecalcTrigger,Trigger6M)),NA())</f>
        <v>1.8651652783463119E-2</v>
      </c>
      <c r="M1447" s="183">
        <f>IFERROR(_xll.qlIndexFixing(Index1Y,$H1447,TRUE,_xll.ohTrigger(RecalcTrigger,Trigger1Y)),NA())</f>
        <v>1.8438971734419728E-2</v>
      </c>
      <c r="N1447" s="182">
        <f>IFERROR(_xll.qlIndexFixing(ONIndex1M,I1447,TRUE,_xll.ohTrigger(RecalcTrigger,Trigger1M)),NA())</f>
        <v>1.8430456112792371E-2</v>
      </c>
      <c r="O1447" s="44">
        <f>IFERROR(_xll.qlIndexFixing(ONIndex3M,I1447,TRUE,_xll.ohTrigger(RecalcTrigger,Trigger3M)),NA())</f>
        <v>1.867206276036093E-2</v>
      </c>
      <c r="P1447" s="44">
        <f>IFERROR(_xll.qlIndexFixing(ONIndex6M,I1447,TRUE,_xll.ohTrigger(RecalcTrigger,Trigger6M)),NA())</f>
        <v>1.8774574363966678E-2</v>
      </c>
      <c r="Q1447" s="183">
        <f>IFERROR(_xll.qlIndexFixing(ONIndex1Y,I1447,TRUE,_xll.ohTrigger(RecalcTrigger,Trigger1Y)),NA())</f>
        <v>1.869321224564402E-2</v>
      </c>
    </row>
    <row r="1448" spans="2:17" x14ac:dyDescent="0.2">
      <c r="B1448" s="39" t="s">
        <v>42</v>
      </c>
      <c r="D1448" s="42">
        <f>_xll.qlCalendarAdvance(Calendar,$D1447,B1448,"f",FALSE)</f>
        <v>49599</v>
      </c>
      <c r="E1448" s="177">
        <f>_xll.qlInterestRateIndexValueDate(IndexON,D1448)</f>
        <v>49599</v>
      </c>
      <c r="F1448" s="193">
        <f>IFERROR(_xll.qlIndexFixing(IndexON,D1448,TRUE,_xll.ohTrigger(RecalcTrigger,TriggerON)),NA())</f>
        <v>1.8223919173401271E-2</v>
      </c>
      <c r="H1448" s="42">
        <f>_xll.qlCalendarAdvance(Calendar,$H1447,B1448,"f",FALSE)</f>
        <v>49599</v>
      </c>
      <c r="I1448" s="177">
        <f>_xll.qlInterestRateIndexValueDate(Index1M,$H1448)</f>
        <v>49601</v>
      </c>
      <c r="J1448" s="182">
        <f>IFERROR(_xll.qlIndexFixing(Index1M,$H1448,TRUE,_xll.ohTrigger(RecalcTrigger,Trigger1M)),NA())</f>
        <v>1.8403011213190403E-2</v>
      </c>
      <c r="K1448" s="44">
        <f>IFERROR(_xll.qlIndexFixing(Index3M,H1448,TRUE,_xll.ohTrigger(RecalcTrigger,Trigger3M)),NA())</f>
        <v>1.8604794579349108E-2</v>
      </c>
      <c r="L1448" s="44">
        <f>IFERROR(_xll.qlIndexFixing(Index6M,$H1448,TRUE,_xll.ohTrigger(RecalcTrigger,Trigger6M)),NA())</f>
        <v>1.8635247458357013E-2</v>
      </c>
      <c r="M1448" s="183">
        <f>IFERROR(_xll.qlIndexFixing(Index1Y,$H1448,TRUE,_xll.ohTrigger(RecalcTrigger,Trigger1Y)),NA())</f>
        <v>1.842361643914835E-2</v>
      </c>
      <c r="N1448" s="182">
        <f>IFERROR(_xll.qlIndexFixing(ONIndex1M,I1448,TRUE,_xll.ohTrigger(RecalcTrigger,Trigger1M)),NA())</f>
        <v>1.8414326807381087E-2</v>
      </c>
      <c r="O1448" s="44">
        <f>IFERROR(_xll.qlIndexFixing(ONIndex3M,I1448,TRUE,_xll.ohTrigger(RecalcTrigger,Trigger3M)),NA())</f>
        <v>1.8656269147703242E-2</v>
      </c>
      <c r="P1448" s="44">
        <f>IFERROR(_xll.qlIndexFixing(ONIndex6M,I1448,TRUE,_xll.ohTrigger(RecalcTrigger,Trigger6M)),NA())</f>
        <v>1.8758385155273061E-2</v>
      </c>
      <c r="Q1448" s="183">
        <f>IFERROR(_xll.qlIndexFixing(ONIndex1Y,I1448,TRUE,_xll.ohTrigger(RecalcTrigger,Trigger1Y)),NA())</f>
        <v>1.8670443983808127E-2</v>
      </c>
    </row>
    <row r="1449" spans="2:17" x14ac:dyDescent="0.2">
      <c r="B1449" s="39" t="s">
        <v>42</v>
      </c>
      <c r="D1449" s="42">
        <f>_xll.qlCalendarAdvance(Calendar,$D1448,B1449,"f",FALSE)</f>
        <v>49606</v>
      </c>
      <c r="E1449" s="177">
        <f>_xll.qlInterestRateIndexValueDate(IndexON,D1449)</f>
        <v>49606</v>
      </c>
      <c r="F1449" s="193">
        <f>IFERROR(_xll.qlIndexFixing(IndexON,D1449,TRUE,_xll.ohTrigger(RecalcTrigger,TriggerON)),NA())</f>
        <v>1.8208299494810731E-2</v>
      </c>
      <c r="H1449" s="42">
        <f>_xll.qlCalendarAdvance(Calendar,$H1448,B1449,"f",FALSE)</f>
        <v>49606</v>
      </c>
      <c r="I1449" s="177">
        <f>_xll.qlInterestRateIndexValueDate(Index1M,$H1449)</f>
        <v>49608</v>
      </c>
      <c r="J1449" s="182">
        <f>IFERROR(_xll.qlIndexFixing(Index1M,$H1449,TRUE,_xll.ohTrigger(RecalcTrigger,Trigger1M)),NA())</f>
        <v>1.838679735371988E-2</v>
      </c>
      <c r="K1449" s="44">
        <f>IFERROR(_xll.qlIndexFixing(Index3M,H1449,TRUE,_xll.ohTrigger(RecalcTrigger,Trigger3M)),NA())</f>
        <v>1.8588896319356368E-2</v>
      </c>
      <c r="L1449" s="44">
        <f>IFERROR(_xll.qlIndexFixing(Index6M,$H1449,TRUE,_xll.ohTrigger(RecalcTrigger,Trigger6M)),NA())</f>
        <v>1.861803985365933E-2</v>
      </c>
      <c r="M1449" s="183">
        <f>IFERROR(_xll.qlIndexFixing(Index1Y,$H1449,TRUE,_xll.ohTrigger(RecalcTrigger,Trigger1Y)),NA())</f>
        <v>1.8408455751037223E-2</v>
      </c>
      <c r="N1449" s="182">
        <f>IFERROR(_xll.qlIndexFixing(ONIndex1M,I1449,TRUE,_xll.ohTrigger(RecalcTrigger,Trigger1M)),NA())</f>
        <v>1.8398174063438688E-2</v>
      </c>
      <c r="O1449" s="44">
        <f>IFERROR(_xll.qlIndexFixing(ONIndex3M,I1449,TRUE,_xll.ohTrigger(RecalcTrigger,Trigger3M)),NA())</f>
        <v>1.8640469314181729E-2</v>
      </c>
      <c r="P1449" s="44">
        <f>IFERROR(_xll.qlIndexFixing(ONIndex6M,I1449,TRUE,_xll.ohTrigger(RecalcTrigger,Trigger6M)),NA())</f>
        <v>1.8742187928193488E-2</v>
      </c>
      <c r="Q1449" s="183">
        <f>IFERROR(_xll.qlIndexFixing(ONIndex1Y,I1449,TRUE,_xll.ohTrigger(RecalcTrigger,Trigger1Y)),NA())</f>
        <v>1.8647613292150922E-2</v>
      </c>
    </row>
    <row r="1450" spans="2:17" x14ac:dyDescent="0.2">
      <c r="B1450" s="39" t="s">
        <v>42</v>
      </c>
      <c r="D1450" s="42">
        <f>_xll.qlCalendarAdvance(Calendar,$D1449,B1450,"f",FALSE)</f>
        <v>49613</v>
      </c>
      <c r="E1450" s="177">
        <f>_xll.qlInterestRateIndexValueDate(IndexON,D1450)</f>
        <v>49613</v>
      </c>
      <c r="F1450" s="193">
        <f>IFERROR(_xll.qlIndexFixing(IndexON,D1450,TRUE,_xll.ohTrigger(RecalcTrigger,TriggerON)),NA())</f>
        <v>1.8192678507427118E-2</v>
      </c>
      <c r="H1450" s="42">
        <f>_xll.qlCalendarAdvance(Calendar,$H1449,B1450,"f",FALSE)</f>
        <v>49613</v>
      </c>
      <c r="I1450" s="177">
        <f>_xll.qlInterestRateIndexValueDate(Index1M,$H1450)</f>
        <v>49615</v>
      </c>
      <c r="J1450" s="182">
        <f>IFERROR(_xll.qlIndexFixing(Index1M,$H1450,TRUE,_xll.ohTrigger(RecalcTrigger,Trigger1M)),NA())</f>
        <v>1.8370560524785608E-2</v>
      </c>
      <c r="K1450" s="44">
        <f>IFERROR(_xll.qlIndexFixing(Index3M,H1450,TRUE,_xll.ohTrigger(RecalcTrigger,Trigger3M)),NA())</f>
        <v>1.8572997371089507E-2</v>
      </c>
      <c r="L1450" s="44">
        <f>IFERROR(_xll.qlIndexFixing(Index6M,$H1450,TRUE,_xll.ohTrigger(RecalcTrigger,Trigger6M)),NA())</f>
        <v>1.8603097589029866E-2</v>
      </c>
      <c r="M1450" s="183">
        <f>IFERROR(_xll.qlIndexFixing(Index1Y,$H1450,TRUE,_xll.ohTrigger(RecalcTrigger,Trigger1Y)),NA())</f>
        <v>1.8393491446129201E-2</v>
      </c>
      <c r="N1450" s="182">
        <f>IFERROR(_xll.qlIndexFixing(ONIndex1M,I1450,TRUE,_xll.ohTrigger(RecalcTrigger,Trigger1M)),NA())</f>
        <v>1.8381998068655037E-2</v>
      </c>
      <c r="O1450" s="44">
        <f>IFERROR(_xll.qlIndexFixing(ONIndex3M,I1450,TRUE,_xll.ohTrigger(RecalcTrigger,Trigger3M)),NA())</f>
        <v>1.8624663497046612E-2</v>
      </c>
      <c r="P1450" s="44">
        <f>IFERROR(_xll.qlIndexFixing(ONIndex6M,I1450,TRUE,_xll.ohTrigger(RecalcTrigger,Trigger6M)),NA())</f>
        <v>1.8725982905669625E-2</v>
      </c>
      <c r="Q1450" s="183">
        <f>IFERROR(_xll.qlIndexFixing(ONIndex1Y,I1450,TRUE,_xll.ohTrigger(RecalcTrigger,Trigger1Y)),NA())</f>
        <v>1.8624720241335879E-2</v>
      </c>
    </row>
    <row r="1451" spans="2:17" x14ac:dyDescent="0.2">
      <c r="B1451" s="39" t="s">
        <v>42</v>
      </c>
      <c r="D1451" s="42">
        <f>_xll.qlCalendarAdvance(Calendar,$D1450,B1451,"f",FALSE)</f>
        <v>49620</v>
      </c>
      <c r="E1451" s="177">
        <f>_xll.qlInterestRateIndexValueDate(IndexON,D1451)</f>
        <v>49620</v>
      </c>
      <c r="F1451" s="193">
        <f>IFERROR(_xll.qlIndexFixing(IndexON,D1451,TRUE,_xll.ohTrigger(RecalcTrigger,TriggerON)),NA())</f>
        <v>1.8177056473600572E-2</v>
      </c>
      <c r="H1451" s="42">
        <f>_xll.qlCalendarAdvance(Calendar,$H1450,B1451,"f",FALSE)</f>
        <v>49620</v>
      </c>
      <c r="I1451" s="177">
        <f>_xll.qlInterestRateIndexValueDate(Index1M,$H1451)</f>
        <v>49622</v>
      </c>
      <c r="J1451" s="182">
        <f>IFERROR(_xll.qlIndexFixing(Index1M,$H1451,TRUE,_xll.ohTrigger(RecalcTrigger,Trigger1M)),NA())</f>
        <v>1.8354300914322417E-2</v>
      </c>
      <c r="K1451" s="44">
        <f>IFERROR(_xll.qlIndexFixing(Index3M,H1451,TRUE,_xll.ohTrigger(RecalcTrigger,Trigger3M)),NA())</f>
        <v>1.8557098683682067E-2</v>
      </c>
      <c r="L1451" s="44">
        <f>IFERROR(_xll.qlIndexFixing(Index6M,$H1451,TRUE,_xll.ohTrigger(RecalcTrigger,Trigger6M)),NA())</f>
        <v>1.8585817914433617E-2</v>
      </c>
      <c r="M1451" s="183">
        <f>IFERROR(_xll.qlIndexFixing(Index1Y,$H1451,TRUE,_xll.ohTrigger(RecalcTrigger,Trigger1Y)),NA())</f>
        <v>1.8378725304344579E-2</v>
      </c>
      <c r="N1451" s="182">
        <f>IFERROR(_xll.qlIndexFixing(ONIndex1M,I1451,TRUE,_xll.ohTrigger(RecalcTrigger,Trigger1M)),NA())</f>
        <v>1.8365799010400252E-2</v>
      </c>
      <c r="O1451" s="44">
        <f>IFERROR(_xll.qlIndexFixing(ONIndex3M,I1451,TRUE,_xll.ohTrigger(RecalcTrigger,Trigger3M)),NA())</f>
        <v>1.8608851933068493E-2</v>
      </c>
      <c r="P1451" s="44">
        <f>IFERROR(_xll.qlIndexFixing(ONIndex6M,I1451,TRUE,_xll.ohTrigger(RecalcTrigger,Trigger6M)),NA())</f>
        <v>1.8709770310962881E-2</v>
      </c>
      <c r="Q1451" s="183">
        <f>IFERROR(_xll.qlIndexFixing(ONIndex1Y,I1451,TRUE,_xll.ohTrigger(RecalcTrigger,Trigger1Y)),NA())</f>
        <v>1.860176490170673E-2</v>
      </c>
    </row>
    <row r="1452" spans="2:17" x14ac:dyDescent="0.2">
      <c r="B1452" s="39" t="s">
        <v>42</v>
      </c>
      <c r="D1452" s="42">
        <f>_xll.qlCalendarAdvance(Calendar,$D1451,B1452,"f",FALSE)</f>
        <v>49627</v>
      </c>
      <c r="E1452" s="177">
        <f>_xll.qlInterestRateIndexValueDate(IndexON,D1452)</f>
        <v>49627</v>
      </c>
      <c r="F1452" s="193">
        <f>IFERROR(_xll.qlIndexFixing(IndexON,D1452,TRUE,_xll.ohTrigger(RecalcTrigger,TriggerON)),NA())</f>
        <v>1.8161433656320725E-2</v>
      </c>
      <c r="H1452" s="42">
        <f>_xll.qlCalendarAdvance(Calendar,$H1451,B1452,"f",FALSE)</f>
        <v>49627</v>
      </c>
      <c r="I1452" s="177">
        <f>_xll.qlInterestRateIndexValueDate(Index1M,$H1452)</f>
        <v>49629</v>
      </c>
      <c r="J1452" s="182">
        <f>IFERROR(_xll.qlIndexFixing(Index1M,$H1452,TRUE,_xll.ohTrigger(RecalcTrigger,Trigger1M)),NA())</f>
        <v>1.8338018710265129E-2</v>
      </c>
      <c r="K1452" s="44">
        <f>IFERROR(_xll.qlIndexFixing(Index3M,H1452,TRUE,_xll.ohTrigger(RecalcTrigger,Trigger3M)),NA())</f>
        <v>1.8541201208912277E-2</v>
      </c>
      <c r="L1452" s="44">
        <f>IFERROR(_xll.qlIndexFixing(Index6M,$H1452,TRUE,_xll.ohTrigger(RecalcTrigger,Trigger6M)),NA())</f>
        <v>1.8568501389121923E-2</v>
      </c>
      <c r="M1452" s="183">
        <f>IFERROR(_xll.qlIndexFixing(Index1Y,$H1452,TRUE,_xll.ohTrigger(RecalcTrigger,Trigger1Y)),NA())</f>
        <v>1.8364159109486553E-2</v>
      </c>
      <c r="N1452" s="182">
        <f>IFERROR(_xll.qlIndexFixing(ONIndex1M,I1452,TRUE,_xll.ohTrigger(RecalcTrigger,Trigger1M)),NA())</f>
        <v>1.8349577076364199E-2</v>
      </c>
      <c r="O1452" s="44">
        <f>IFERROR(_xll.qlIndexFixing(ONIndex3M,I1452,TRUE,_xll.ohTrigger(RecalcTrigger,Trigger3M)),NA())</f>
        <v>1.859303485933772E-2</v>
      </c>
      <c r="P1452" s="44">
        <f>IFERROR(_xll.qlIndexFixing(ONIndex6M,I1452,TRUE,_xll.ohTrigger(RecalcTrigger,Trigger6M)),NA())</f>
        <v>1.8693550366295497E-2</v>
      </c>
      <c r="Q1452" s="183">
        <f>IFERROR(_xll.qlIndexFixing(ONIndex1Y,I1452,TRUE,_xll.ohTrigger(RecalcTrigger,Trigger1Y)),NA())</f>
        <v>1.8578747344006885E-2</v>
      </c>
    </row>
    <row r="1453" spans="2:17" x14ac:dyDescent="0.2">
      <c r="B1453" s="39" t="s">
        <v>42</v>
      </c>
      <c r="D1453" s="42">
        <f>_xll.qlCalendarAdvance(Calendar,$D1452,B1453,"f",FALSE)</f>
        <v>49634</v>
      </c>
      <c r="E1453" s="177">
        <f>_xll.qlInterestRateIndexValueDate(IndexON,D1453)</f>
        <v>49634</v>
      </c>
      <c r="F1453" s="193">
        <f>IFERROR(_xll.qlIndexFixing(IndexON,D1453,TRUE,_xll.ohTrigger(RecalcTrigger,TriggerON)),NA())</f>
        <v>1.8145810318177524E-2</v>
      </c>
      <c r="H1453" s="42">
        <f>_xll.qlCalendarAdvance(Calendar,$H1452,B1453,"f",FALSE)</f>
        <v>49634</v>
      </c>
      <c r="I1453" s="177">
        <f>_xll.qlInterestRateIndexValueDate(Index1M,$H1453)</f>
        <v>49636</v>
      </c>
      <c r="J1453" s="182">
        <f>IFERROR(_xll.qlIndexFixing(Index1M,$H1453,TRUE,_xll.ohTrigger(RecalcTrigger,Trigger1M)),NA())</f>
        <v>1.8321714182106569E-2</v>
      </c>
      <c r="K1453" s="44">
        <f>IFERROR(_xll.qlIndexFixing(Index3M,H1453,TRUE,_xll.ohTrigger(RecalcTrigger,Trigger3M)),NA())</f>
        <v>1.8525305901208163E-2</v>
      </c>
      <c r="L1453" s="44">
        <f>IFERROR(_xll.qlIndexFixing(Index6M,$H1453,TRUE,_xll.ohTrigger(RecalcTrigger,Trigger6M)),NA())</f>
        <v>1.8551149346589853E-2</v>
      </c>
      <c r="M1453" s="183">
        <f>IFERROR(_xll.qlIndexFixing(Index1Y,$H1453,TRUE,_xll.ohTrigger(RecalcTrigger,Trigger1Y)),NA())</f>
        <v>1.8349794649243151E-2</v>
      </c>
      <c r="N1453" s="182">
        <f>IFERROR(_xll.qlIndexFixing(ONIndex1M,I1453,TRUE,_xll.ohTrigger(RecalcTrigger,Trigger1M)),NA())</f>
        <v>1.8333332454076867E-2</v>
      </c>
      <c r="O1453" s="44">
        <f>IFERROR(_xll.qlIndexFixing(ONIndex3M,I1453,TRUE,_xll.ohTrigger(RecalcTrigger,Trigger3M)),NA())</f>
        <v>1.8577212512784769E-2</v>
      </c>
      <c r="P1453" s="44">
        <f>IFERROR(_xll.qlIndexFixing(ONIndex6M,I1453,TRUE,_xll.ohTrigger(RecalcTrigger,Trigger6M)),NA())</f>
        <v>1.8677323295088755E-2</v>
      </c>
      <c r="Q1453" s="183">
        <f>IFERROR(_xll.qlIndexFixing(ONIndex1Y,I1453,TRUE,_xll.ohTrigger(RecalcTrigger,Trigger1Y)),NA())</f>
        <v>1.8555667638580076E-2</v>
      </c>
    </row>
    <row r="1454" spans="2:17" x14ac:dyDescent="0.2">
      <c r="B1454" s="39" t="s">
        <v>42</v>
      </c>
      <c r="D1454" s="42">
        <f>_xll.qlCalendarAdvance(Calendar,$D1453,B1454,"f",FALSE)</f>
        <v>49641</v>
      </c>
      <c r="E1454" s="177">
        <f>_xll.qlInterestRateIndexValueDate(IndexON,D1454)</f>
        <v>49641</v>
      </c>
      <c r="F1454" s="193">
        <f>IFERROR(_xll.qlIndexFixing(IndexON,D1454,TRUE,_xll.ohTrigger(RecalcTrigger,TriggerON)),NA())</f>
        <v>1.8130186721920794E-2</v>
      </c>
      <c r="H1454" s="42">
        <f>_xll.qlCalendarAdvance(Calendar,$H1453,B1454,"f",FALSE)</f>
        <v>49641</v>
      </c>
      <c r="I1454" s="177">
        <f>_xll.qlInterestRateIndexValueDate(Index1M,$H1454)</f>
        <v>49643</v>
      </c>
      <c r="J1454" s="182">
        <f>IFERROR(_xll.qlIndexFixing(Index1M,$H1454,TRUE,_xll.ohTrigger(RecalcTrigger,Trigger1M)),NA())</f>
        <v>1.8305390296590996E-2</v>
      </c>
      <c r="K1454" s="44">
        <f>IFERROR(_xll.qlIndexFixing(Index3M,H1454,TRUE,_xll.ohTrigger(RecalcTrigger,Trigger3M)),NA())</f>
        <v>1.8511390991351462E-2</v>
      </c>
      <c r="L1454" s="44">
        <f>IFERROR(_xll.qlIndexFixing(Index6M,$H1454,TRUE,_xll.ohTrigger(RecalcTrigger,Trigger6M)),NA())</f>
        <v>1.8533763124770692E-2</v>
      </c>
      <c r="M1454" s="183">
        <f>IFERROR(_xll.qlIndexFixing(Index1Y,$H1454,TRUE,_xll.ohTrigger(RecalcTrigger,Trigger1Y)),NA())</f>
        <v>1.8337098218481351E-2</v>
      </c>
      <c r="N1454" s="182">
        <f>IFERROR(_xll.qlIndexFixing(ONIndex1M,I1454,TRUE,_xll.ohTrigger(RecalcTrigger,Trigger1M)),NA())</f>
        <v>1.831706533106825E-2</v>
      </c>
      <c r="O1454" s="44">
        <f>IFERROR(_xll.qlIndexFixing(ONIndex3M,I1454,TRUE,_xll.ohTrigger(RecalcTrigger,Trigger3M)),NA())</f>
        <v>1.8561385130499986E-2</v>
      </c>
      <c r="P1454" s="44">
        <f>IFERROR(_xll.qlIndexFixing(ONIndex6M,I1454,TRUE,_xll.ohTrigger(RecalcTrigger,Trigger6M)),NA())</f>
        <v>1.8661089320124447E-2</v>
      </c>
      <c r="Q1454" s="183">
        <f>IFERROR(_xll.qlIndexFixing(ONIndex1Y,I1454,TRUE,_xll.ohTrigger(RecalcTrigger,Trigger1Y)),NA())</f>
        <v>1.8532525856089777E-2</v>
      </c>
    </row>
    <row r="1455" spans="2:17" x14ac:dyDescent="0.2">
      <c r="B1455" s="39" t="s">
        <v>42</v>
      </c>
      <c r="D1455" s="42">
        <f>_xll.qlCalendarAdvance(Calendar,$D1454,B1455,"f",FALSE)</f>
        <v>49648</v>
      </c>
      <c r="E1455" s="177">
        <f>_xll.qlInterestRateIndexValueDate(IndexON,D1455)</f>
        <v>49648</v>
      </c>
      <c r="F1455" s="193">
        <f>IFERROR(_xll.qlIndexFixing(IndexON,D1455,TRUE,_xll.ohTrigger(RecalcTrigger,TriggerON)),NA())</f>
        <v>1.8114563129900674E-2</v>
      </c>
      <c r="H1455" s="42">
        <f>_xll.qlCalendarAdvance(Calendar,$H1454,B1455,"f",FALSE)</f>
        <v>49648</v>
      </c>
      <c r="I1455" s="177">
        <f>_xll.qlInterestRateIndexValueDate(Index1M,$H1455)</f>
        <v>49650</v>
      </c>
      <c r="J1455" s="182">
        <f>IFERROR(_xll.qlIndexFixing(Index1M,$H1455,TRUE,_xll.ohTrigger(RecalcTrigger,Trigger1M)),NA())</f>
        <v>1.8289053284429851E-2</v>
      </c>
      <c r="K1455" s="44">
        <f>IFERROR(_xll.qlIndexFixing(Index3M,H1455,TRUE,_xll.ohTrigger(RecalcTrigger,Trigger3M)),NA())</f>
        <v>1.8495503936471903E-2</v>
      </c>
      <c r="L1455" s="44">
        <f>IFERROR(_xll.qlIndexFixing(Index6M,$H1455,TRUE,_xll.ohTrigger(RecalcTrigger,Trigger6M)),NA())</f>
        <v>1.8514033025018334E-2</v>
      </c>
      <c r="M1455" s="183">
        <f>IFERROR(_xll.qlIndexFixing(Index1Y,$H1455,TRUE,_xll.ohTrigger(RecalcTrigger,Trigger1Y)),NA())</f>
        <v>1.83216781027997E-2</v>
      </c>
      <c r="N1455" s="182">
        <f>IFERROR(_xll.qlIndexFixing(ONIndex1M,I1455,TRUE,_xll.ohTrigger(RecalcTrigger,Trigger1M)),NA())</f>
        <v>1.8300775894948274E-2</v>
      </c>
      <c r="O1455" s="44">
        <f>IFERROR(_xll.qlIndexFixing(ONIndex3M,I1455,TRUE,_xll.ohTrigger(RecalcTrigger,Trigger3M)),NA())</f>
        <v>1.8545552949253974E-2</v>
      </c>
      <c r="P1455" s="44">
        <f>IFERROR(_xll.qlIndexFixing(ONIndex6M,I1455,TRUE,_xll.ohTrigger(RecalcTrigger,Trigger6M)),NA())</f>
        <v>1.864484866410443E-2</v>
      </c>
      <c r="Q1455" s="183">
        <f>IFERROR(_xll.qlIndexFixing(ONIndex1Y,I1455,TRUE,_xll.ohTrigger(RecalcTrigger,Trigger1Y)),NA())</f>
        <v>1.8509322066959655E-2</v>
      </c>
    </row>
    <row r="1456" spans="2:17" x14ac:dyDescent="0.2">
      <c r="B1456" s="39" t="s">
        <v>42</v>
      </c>
      <c r="D1456" s="42">
        <f>_xll.qlCalendarAdvance(Calendar,$D1455,B1456,"f",FALSE)</f>
        <v>49655</v>
      </c>
      <c r="E1456" s="177">
        <f>_xll.qlInterestRateIndexValueDate(IndexON,D1456)</f>
        <v>49655</v>
      </c>
      <c r="F1456" s="193">
        <f>IFERROR(_xll.qlIndexFixing(IndexON,D1456,TRUE,_xll.ohTrigger(RecalcTrigger,TriggerON)),NA())</f>
        <v>1.8098939805186731E-2</v>
      </c>
      <c r="H1456" s="42">
        <f>_xll.qlCalendarAdvance(Calendar,$H1455,B1456,"f",FALSE)</f>
        <v>49655</v>
      </c>
      <c r="I1456" s="177">
        <f>_xll.qlInterestRateIndexValueDate(Index1M,$H1456)</f>
        <v>49657</v>
      </c>
      <c r="J1456" s="182">
        <f>IFERROR(_xll.qlIndexFixing(Index1M,$H1456,TRUE,_xll.ohTrigger(RecalcTrigger,Trigger1M)),NA())</f>
        <v>1.827270959326039E-2</v>
      </c>
      <c r="K1456" s="44">
        <f>IFERROR(_xll.qlIndexFixing(Index3M,H1456,TRUE,_xll.ohTrigger(RecalcTrigger,Trigger3M)),NA())</f>
        <v>1.8479621820655125E-2</v>
      </c>
      <c r="L1456" s="44">
        <f>IFERROR(_xll.qlIndexFixing(Index6M,$H1456,TRUE,_xll.ohTrigger(RecalcTrigger,Trigger6M)),NA())</f>
        <v>1.8496584004928325E-2</v>
      </c>
      <c r="M1456" s="183">
        <f>IFERROR(_xll.qlIndexFixing(Index1Y,$H1456,TRUE,_xll.ohTrigger(RecalcTrigger,Trigger1Y)),NA())</f>
        <v>1.8307929611432638E-2</v>
      </c>
      <c r="N1456" s="182">
        <f>IFERROR(_xll.qlIndexFixing(ONIndex1M,I1456,TRUE,_xll.ohTrigger(RecalcTrigger,Trigger1M)),NA())</f>
        <v>1.828446433324693E-2</v>
      </c>
      <c r="O1456" s="44">
        <f>IFERROR(_xll.qlIndexFixing(ONIndex3M,I1456,TRUE,_xll.ohTrigger(RecalcTrigger,Trigger3M)),NA())</f>
        <v>1.8529716206217017E-2</v>
      </c>
      <c r="P1456" s="44">
        <f>IFERROR(_xll.qlIndexFixing(ONIndex6M,I1456,TRUE,_xll.ohTrigger(RecalcTrigger,Trigger6M)),NA())</f>
        <v>1.8628601550130242E-2</v>
      </c>
      <c r="Q1456" s="183">
        <f>IFERROR(_xll.qlIndexFixing(ONIndex1Y,I1456,TRUE,_xll.ohTrigger(RecalcTrigger,Trigger1Y)),NA())</f>
        <v>1.8486056341773249E-2</v>
      </c>
    </row>
    <row r="1457" spans="2:17" x14ac:dyDescent="0.2">
      <c r="B1457" s="39" t="s">
        <v>42</v>
      </c>
      <c r="D1457" s="42">
        <f>_xll.qlCalendarAdvance(Calendar,$D1456,B1457,"f",FALSE)</f>
        <v>49662</v>
      </c>
      <c r="E1457" s="177">
        <f>_xll.qlInterestRateIndexValueDate(IndexON,D1457)</f>
        <v>49662</v>
      </c>
      <c r="F1457" s="193">
        <f>IFERROR(_xll.qlIndexFixing(IndexON,D1457,TRUE,_xll.ohTrigger(RecalcTrigger,TriggerON)),NA())</f>
        <v>1.8083317010129107E-2</v>
      </c>
      <c r="H1457" s="42">
        <f>_xll.qlCalendarAdvance(Calendar,$H1456,B1457,"f",FALSE)</f>
        <v>49662</v>
      </c>
      <c r="I1457" s="177">
        <f>_xll.qlInterestRateIndexValueDate(Index1M,$H1457)</f>
        <v>49664</v>
      </c>
      <c r="J1457" s="182">
        <f>IFERROR(_xll.qlIndexFixing(Index1M,$H1457,TRUE,_xll.ohTrigger(RecalcTrigger,Trigger1M)),NA())</f>
        <v>1.825636569448667E-2</v>
      </c>
      <c r="K1457" s="44">
        <f>IFERROR(_xll.qlIndexFixing(Index3M,H1457,TRUE,_xll.ohTrigger(RecalcTrigger,Trigger3M)),NA())</f>
        <v>1.8463745631566469E-2</v>
      </c>
      <c r="L1457" s="44">
        <f>IFERROR(_xll.qlIndexFixing(Index6M,$H1457,TRUE,_xll.ohTrigger(RecalcTrigger,Trigger6M)),NA())</f>
        <v>1.8479105802304302E-2</v>
      </c>
      <c r="M1457" s="183">
        <f>IFERROR(_xll.qlIndexFixing(Index1Y,$H1457,TRUE,_xll.ohTrigger(RecalcTrigger,Trigger1Y)),NA())</f>
        <v>1.8294390044353803E-2</v>
      </c>
      <c r="N1457" s="182">
        <f>IFERROR(_xll.qlIndexFixing(ONIndex1M,I1457,TRUE,_xll.ohTrigger(RecalcTrigger,Trigger1M)),NA())</f>
        <v>1.8263471999295788E-2</v>
      </c>
      <c r="O1457" s="44">
        <f>IFERROR(_xll.qlIndexFixing(ONIndex3M,I1457,TRUE,_xll.ohTrigger(RecalcTrigger,Trigger3M)),NA())</f>
        <v>1.8509352375915E-2</v>
      </c>
      <c r="P1457" s="44">
        <f>IFERROR(_xll.qlIndexFixing(ONIndex6M,I1457,TRUE,_xll.ohTrigger(RecalcTrigger,Trigger6M)),NA())</f>
        <v>1.8606433179151338E-2</v>
      </c>
      <c r="Q1457" s="183">
        <f>IFERROR(_xll.qlIndexFixing(ONIndex1Y,I1457,TRUE,_xll.ohTrigger(RecalcTrigger,Trigger1Y)),NA())</f>
        <v>1.8464950248260337E-2</v>
      </c>
    </row>
    <row r="1458" spans="2:17" x14ac:dyDescent="0.2">
      <c r="B1458" s="39" t="s">
        <v>42</v>
      </c>
      <c r="D1458" s="42">
        <f>_xll.qlCalendarAdvance(Calendar,$D1457,B1458,"f",FALSE)</f>
        <v>49670</v>
      </c>
      <c r="E1458" s="177">
        <f>_xll.qlInterestRateIndexValueDate(IndexON,D1458)</f>
        <v>49670</v>
      </c>
      <c r="F1458" s="193">
        <f>IFERROR(_xll.qlIndexFixing(IndexON,D1458,TRUE,_xll.ohTrigger(RecalcTrigger,TriggerON)),NA())</f>
        <v>1.8065464923679997E-2</v>
      </c>
      <c r="H1458" s="42">
        <f>_xll.qlCalendarAdvance(Calendar,$H1457,B1458,"f",FALSE)</f>
        <v>49670</v>
      </c>
      <c r="I1458" s="177">
        <f>_xll.qlInterestRateIndexValueDate(Index1M,$H1458)</f>
        <v>49674</v>
      </c>
      <c r="J1458" s="182">
        <f>IFERROR(_xll.qlIndexFixing(Index1M,$H1458,TRUE,_xll.ohTrigger(RecalcTrigger,Trigger1M)),NA())</f>
        <v>1.823302676589306E-2</v>
      </c>
      <c r="K1458" s="44">
        <f>IFERROR(_xll.qlIndexFixing(Index3M,H1458,TRUE,_xll.ohTrigger(RecalcTrigger,Trigger3M)),NA())</f>
        <v>1.8441077257193274E-2</v>
      </c>
      <c r="L1458" s="44">
        <f>IFERROR(_xll.qlIndexFixing(Index6M,$H1458,TRUE,_xll.ohTrigger(RecalcTrigger,Trigger6M)),NA())</f>
        <v>1.8456444993034511E-2</v>
      </c>
      <c r="M1458" s="183">
        <f>IFERROR(_xll.qlIndexFixing(Index1Y,$H1458,TRUE,_xll.ohTrigger(RecalcTrigger,Trigger1Y)),NA())</f>
        <v>1.8275703971544429E-2</v>
      </c>
      <c r="N1458" s="182">
        <f>IFERROR(_xll.qlIndexFixing(ONIndex1M,I1458,TRUE,_xll.ohTrigger(RecalcTrigger,Trigger1M)),NA())</f>
        <v>1.8247149933037221E-2</v>
      </c>
      <c r="O1458" s="44">
        <f>IFERROR(_xll.qlIndexFixing(ONIndex3M,I1458,TRUE,_xll.ohTrigger(RecalcTrigger,Trigger3M)),NA())</f>
        <v>1.8493519406499459E-2</v>
      </c>
      <c r="P1458" s="44">
        <f>IFERROR(_xll.qlIndexFixing(ONIndex6M,I1458,TRUE,_xll.ohTrigger(RecalcTrigger,Trigger6M)),NA())</f>
        <v>1.8588829658670036E-2</v>
      </c>
      <c r="Q1458" s="183">
        <f>IFERROR(_xll.qlIndexFixing(ONIndex1Y,I1458,TRUE,_xll.ohTrigger(RecalcTrigger,Trigger1Y)),NA())</f>
        <v>1.8451202234333053E-2</v>
      </c>
    </row>
    <row r="1459" spans="2:17" x14ac:dyDescent="0.2">
      <c r="B1459" s="39" t="s">
        <v>42</v>
      </c>
      <c r="D1459" s="42">
        <f>_xll.qlCalendarAdvance(Calendar,$D1458,B1459,"f",FALSE)</f>
        <v>49677</v>
      </c>
      <c r="E1459" s="177">
        <f>_xll.qlInterestRateIndexValueDate(IndexON,D1459)</f>
        <v>49677</v>
      </c>
      <c r="F1459" s="193">
        <f>IFERROR(_xll.qlIndexFixing(IndexON,D1459,TRUE,_xll.ohTrigger(RecalcTrigger,TriggerON)),NA())</f>
        <v>1.8049849284658137E-2</v>
      </c>
      <c r="H1459" s="42">
        <f>_xll.qlCalendarAdvance(Calendar,$H1458,B1459,"f",FALSE)</f>
        <v>49677</v>
      </c>
      <c r="I1459" s="177">
        <f>_xll.qlInterestRateIndexValueDate(Index1M,$H1459)</f>
        <v>49681</v>
      </c>
      <c r="J1459" s="182">
        <f>IFERROR(_xll.qlIndexFixing(Index1M,$H1459,TRUE,_xll.ohTrigger(RecalcTrigger,Trigger1M)),NA())</f>
        <v>1.8216697606289224E-2</v>
      </c>
      <c r="K1459" s="44">
        <f>IFERROR(_xll.qlIndexFixing(Index3M,H1459,TRUE,_xll.ohTrigger(RecalcTrigger,Trigger3M)),NA())</f>
        <v>1.8425218221627175E-2</v>
      </c>
      <c r="L1459" s="44">
        <f>IFERROR(_xll.qlIndexFixing(Index6M,$H1459,TRUE,_xll.ohTrigger(RecalcTrigger,Trigger6M)),NA())</f>
        <v>1.8438998136707827E-2</v>
      </c>
      <c r="M1459" s="183">
        <f>IFERROR(_xll.qlIndexFixing(Index1Y,$H1459,TRUE,_xll.ohTrigger(RecalcTrigger,Trigger1Y)),NA())</f>
        <v>1.8262317404826575E-2</v>
      </c>
      <c r="N1459" s="182">
        <f>IFERROR(_xll.qlIndexFixing(ONIndex1M,I1459,TRUE,_xll.ohTrigger(RecalcTrigger,Trigger1M)),NA())</f>
        <v>1.8233164490473186E-2</v>
      </c>
      <c r="O1459" s="44">
        <f>IFERROR(_xll.qlIndexFixing(ONIndex3M,I1459,TRUE,_xll.ohTrigger(RecalcTrigger,Trigger3M)),NA())</f>
        <v>1.8479952718006842E-2</v>
      </c>
      <c r="P1459" s="44">
        <f>IFERROR(_xll.qlIndexFixing(ONIndex6M,I1459,TRUE,_xll.ohTrigger(RecalcTrigger,Trigger6M)),NA())</f>
        <v>1.8573757357822629E-2</v>
      </c>
      <c r="Q1459" s="183">
        <f>IFERROR(_xll.qlIndexFixing(ONIndex1Y,I1459,TRUE,_xll.ohTrigger(RecalcTrigger,Trigger1Y)),NA())</f>
        <v>1.8439432611936368E-2</v>
      </c>
    </row>
    <row r="1460" spans="2:17" x14ac:dyDescent="0.2">
      <c r="B1460" s="39" t="s">
        <v>42</v>
      </c>
      <c r="D1460" s="42">
        <f>_xll.qlCalendarAdvance(Calendar,$D1459,B1460,"f",FALSE)</f>
        <v>49684</v>
      </c>
      <c r="E1460" s="177">
        <f>_xll.qlInterestRateIndexValueDate(IndexON,D1460)</f>
        <v>49684</v>
      </c>
      <c r="F1460" s="193">
        <f>IFERROR(_xll.qlIndexFixing(IndexON,D1460,TRUE,_xll.ohTrigger(RecalcTrigger,TriggerON)),NA())</f>
        <v>1.8034238612703035E-2</v>
      </c>
      <c r="H1460" s="42">
        <f>_xll.qlCalendarAdvance(Calendar,$H1459,B1460,"f",FALSE)</f>
        <v>49684</v>
      </c>
      <c r="I1460" s="177">
        <f>_xll.qlInterestRateIndexValueDate(Index1M,$H1460)</f>
        <v>49688</v>
      </c>
      <c r="J1460" s="182">
        <f>IFERROR(_xll.qlIndexFixing(Index1M,$H1460,TRUE,_xll.ohTrigger(RecalcTrigger,Trigger1M)),NA())</f>
        <v>1.8200375444556063E-2</v>
      </c>
      <c r="K1460" s="44">
        <f>IFERROR(_xll.qlIndexFixing(Index3M,H1460,TRUE,_xll.ohTrigger(RecalcTrigger,Trigger3M)),NA())</f>
        <v>1.8408705957036791E-2</v>
      </c>
      <c r="L1460" s="44">
        <f>IFERROR(_xll.qlIndexFixing(Index6M,$H1460,TRUE,_xll.ohTrigger(RecalcTrigger,Trigger6M)),NA())</f>
        <v>1.8421576893972391E-2</v>
      </c>
      <c r="M1460" s="183">
        <f>IFERROR(_xll.qlIndexFixing(Index1Y,$H1460,TRUE,_xll.ohTrigger(RecalcTrigger,Trigger1Y)),NA())</f>
        <v>1.824895676262743E-2</v>
      </c>
      <c r="N1460" s="182">
        <f>IFERROR(_xll.qlIndexFixing(ONIndex1M,I1460,TRUE,_xll.ohTrigger(RecalcTrigger,Trigger1M)),NA())</f>
        <v>1.8216854116221981E-2</v>
      </c>
      <c r="O1460" s="44">
        <f>IFERROR(_xll.qlIndexFixing(ONIndex3M,I1460,TRUE,_xll.ohTrigger(RecalcTrigger,Trigger3M)),NA())</f>
        <v>1.8464130322053407E-2</v>
      </c>
      <c r="P1460" s="44">
        <f>IFERROR(_xll.qlIndexFixing(ONIndex6M,I1460,TRUE,_xll.ohTrigger(RecalcTrigger,Trigger6M)),NA())</f>
        <v>1.8556192475633893E-2</v>
      </c>
      <c r="Q1460" s="183">
        <f>IFERROR(_xll.qlIndexFixing(ONIndex1Y,I1460,TRUE,_xll.ohTrigger(RecalcTrigger,Trigger1Y)),NA())</f>
        <v>1.8425718412080627E-2</v>
      </c>
    </row>
    <row r="1461" spans="2:17" x14ac:dyDescent="0.2">
      <c r="B1461" s="39" t="s">
        <v>42</v>
      </c>
      <c r="D1461" s="42">
        <f>_xll.qlCalendarAdvance(Calendar,$D1460,B1461,"f",FALSE)</f>
        <v>49691</v>
      </c>
      <c r="E1461" s="177">
        <f>_xll.qlInterestRateIndexValueDate(IndexON,D1461)</f>
        <v>49691</v>
      </c>
      <c r="F1461" s="193">
        <f>IFERROR(_xll.qlIndexFixing(IndexON,D1461,TRUE,_xll.ohTrigger(RecalcTrigger,TriggerON)),NA())</f>
        <v>1.8018633183993771E-2</v>
      </c>
      <c r="H1461" s="42">
        <f>_xll.qlCalendarAdvance(Calendar,$H1460,B1461,"f",FALSE)</f>
        <v>49691</v>
      </c>
      <c r="I1461" s="177">
        <f>_xll.qlInterestRateIndexValueDate(Index1M,$H1461)</f>
        <v>49695</v>
      </c>
      <c r="J1461" s="182">
        <f>IFERROR(_xll.qlIndexFixing(Index1M,$H1461,TRUE,_xll.ohTrigger(RecalcTrigger,Trigger1M)),NA())</f>
        <v>1.8184060573984123E-2</v>
      </c>
      <c r="K1461" s="44">
        <f>IFERROR(_xll.qlIndexFixing(Index3M,H1461,TRUE,_xll.ohTrigger(RecalcTrigger,Trigger3M)),NA())</f>
        <v>1.8393523169483013E-2</v>
      </c>
      <c r="L1461" s="44">
        <f>IFERROR(_xll.qlIndexFixing(Index6M,$H1461,TRUE,_xll.ohTrigger(RecalcTrigger,Trigger6M)),NA())</f>
        <v>1.8404181605667206E-2</v>
      </c>
      <c r="M1461" s="183">
        <f>IFERROR(_xll.qlIndexFixing(Index1Y,$H1461,TRUE,_xll.ohTrigger(RecalcTrigger,Trigger1Y)),NA())</f>
        <v>1.8235622318634948E-2</v>
      </c>
      <c r="N1461" s="182">
        <f>IFERROR(_xll.qlIndexFixing(ONIndex1M,I1461,TRUE,_xll.ohTrigger(RecalcTrigger,Trigger1M)),NA())</f>
        <v>1.8200550456120013E-2</v>
      </c>
      <c r="O1461" s="44">
        <f>IFERROR(_xll.qlIndexFixing(ONIndex3M,I1461,TRUE,_xll.ohTrigger(RecalcTrigger,Trigger3M)),NA())</f>
        <v>1.8448314008914224E-2</v>
      </c>
      <c r="P1461" s="44">
        <f>IFERROR(_xll.qlIndexFixing(ONIndex6M,I1461,TRUE,_xll.ohTrigger(RecalcTrigger,Trigger6M)),NA())</f>
        <v>1.8538648882175934E-2</v>
      </c>
      <c r="Q1461" s="183">
        <f>IFERROR(_xll.qlIndexFixing(ONIndex1Y,I1461,TRUE,_xll.ohTrigger(RecalcTrigger,Trigger1Y)),NA())</f>
        <v>1.8412022805192052E-2</v>
      </c>
    </row>
    <row r="1462" spans="2:17" x14ac:dyDescent="0.2">
      <c r="B1462" s="39" t="s">
        <v>42</v>
      </c>
      <c r="D1462" s="42">
        <f>_xll.qlCalendarAdvance(Calendar,$D1461,B1462,"f",FALSE)</f>
        <v>49698</v>
      </c>
      <c r="E1462" s="177">
        <f>_xll.qlInterestRateIndexValueDate(IndexON,D1462)</f>
        <v>49698</v>
      </c>
      <c r="F1462" s="193">
        <f>IFERROR(_xll.qlIndexFixing(IndexON,D1462,TRUE,_xll.ohTrigger(RecalcTrigger,TriggerON)),NA())</f>
        <v>1.8003033275268976E-2</v>
      </c>
      <c r="H1462" s="42">
        <f>_xll.qlCalendarAdvance(Calendar,$H1461,B1462,"f",FALSE)</f>
        <v>49698</v>
      </c>
      <c r="I1462" s="177">
        <f>_xll.qlInterestRateIndexValueDate(Index1M,$H1462)</f>
        <v>49702</v>
      </c>
      <c r="J1462" s="182">
        <f>IFERROR(_xll.qlIndexFixing(Index1M,$H1462,TRUE,_xll.ohTrigger(RecalcTrigger,Trigger1M)),NA())</f>
        <v>1.8167753287848486E-2</v>
      </c>
      <c r="K1462" s="44">
        <f>IFERROR(_xll.qlIndexFixing(Index3M,H1462,TRUE,_xll.ohTrigger(RecalcTrigger,Trigger3M)),NA())</f>
        <v>1.8377687700405456E-2</v>
      </c>
      <c r="L1462" s="44">
        <f>IFERROR(_xll.qlIndexFixing(Index6M,$H1462,TRUE,_xll.ohTrigger(RecalcTrigger,Trigger6M)),NA())</f>
        <v>1.8386812612621616E-2</v>
      </c>
      <c r="M1462" s="183">
        <f>IFERROR(_xll.qlIndexFixing(Index1Y,$H1462,TRUE,_xll.ohTrigger(RecalcTrigger,Trigger1Y)),NA())</f>
        <v>1.8222314346525947E-2</v>
      </c>
      <c r="N1462" s="182">
        <f>IFERROR(_xll.qlIndexFixing(ONIndex1M,I1462,TRUE,_xll.ohTrigger(RecalcTrigger,Trigger1M)),NA())</f>
        <v>1.818425380297306E-2</v>
      </c>
      <c r="O1462" s="44">
        <f>IFERROR(_xll.qlIndexFixing(ONIndex3M,I1462,TRUE,_xll.ohTrigger(RecalcTrigger,Trigger3M)),NA())</f>
        <v>1.8432504051251186E-2</v>
      </c>
      <c r="P1462" s="44">
        <f>IFERROR(_xll.qlIndexFixing(ONIndex6M,I1462,TRUE,_xll.ohTrigger(RecalcTrigger,Trigger6M)),NA())</f>
        <v>1.8521126915658215E-2</v>
      </c>
      <c r="Q1462" s="183">
        <f>IFERROR(_xll.qlIndexFixing(ONIndex1Y,I1462,TRUE,_xll.ohTrigger(RecalcTrigger,Trigger1Y)),NA())</f>
        <v>1.8398346060974902E-2</v>
      </c>
    </row>
    <row r="1463" spans="2:17" x14ac:dyDescent="0.2">
      <c r="B1463" s="39" t="s">
        <v>42</v>
      </c>
      <c r="D1463" s="42">
        <f>_xll.qlCalendarAdvance(Calendar,$D1462,B1463,"f",FALSE)</f>
        <v>49705</v>
      </c>
      <c r="E1463" s="177">
        <f>_xll.qlInterestRateIndexValueDate(IndexON,D1463)</f>
        <v>49705</v>
      </c>
      <c r="F1463" s="193">
        <f>IFERROR(_xll.qlIndexFixing(IndexON,D1463,TRUE,_xll.ohTrigger(RecalcTrigger,TriggerON)),NA())</f>
        <v>1.7987439162627794E-2</v>
      </c>
      <c r="H1463" s="42">
        <f>_xll.qlCalendarAdvance(Calendar,$H1462,B1463,"f",FALSE)</f>
        <v>49705</v>
      </c>
      <c r="I1463" s="177">
        <f>_xll.qlInterestRateIndexValueDate(Index1M,$H1463)</f>
        <v>49709</v>
      </c>
      <c r="J1463" s="182">
        <f>IFERROR(_xll.qlIndexFixing(Index1M,$H1463,TRUE,_xll.ohTrigger(RecalcTrigger,Trigger1M)),NA())</f>
        <v>1.8152866109348163E-2</v>
      </c>
      <c r="K1463" s="44">
        <f>IFERROR(_xll.qlIndexFixing(Index3M,H1463,TRUE,_xll.ohTrigger(RecalcTrigger,Trigger3M)),NA())</f>
        <v>1.8361860634319608E-2</v>
      </c>
      <c r="L1463" s="44">
        <f>IFERROR(_xll.qlIndexFixing(Index6M,$H1463,TRUE,_xll.ohTrigger(RecalcTrigger,Trigger6M)),NA())</f>
        <v>1.8369470255654864E-2</v>
      </c>
      <c r="M1463" s="183">
        <f>IFERROR(_xll.qlIndexFixing(Index1Y,$H1463,TRUE,_xll.ohTrigger(RecalcTrigger,Trigger1Y)),NA())</f>
        <v>1.8209033119964364E-2</v>
      </c>
      <c r="N1463" s="182">
        <f>IFERROR(_xll.qlIndexFixing(ONIndex1M,I1463,TRUE,_xll.ohTrigger(RecalcTrigger,Trigger1M)),NA())</f>
        <v>1.816796444966684E-2</v>
      </c>
      <c r="O1463" s="44">
        <f>IFERROR(_xll.qlIndexFixing(ONIndex3M,I1463,TRUE,_xll.ohTrigger(RecalcTrigger,Trigger3M)),NA())</f>
        <v>1.8416700721486379E-2</v>
      </c>
      <c r="P1463" s="44">
        <f>IFERROR(_xll.qlIndexFixing(ONIndex6M,I1463,TRUE,_xll.ohTrigger(RecalcTrigger,Trigger6M)),NA())</f>
        <v>1.8503626914689875E-2</v>
      </c>
      <c r="Q1463" s="183">
        <f>IFERROR(_xll.qlIndexFixing(ONIndex1Y,I1463,TRUE,_xll.ohTrigger(RecalcTrigger,Trigger1Y)),NA())</f>
        <v>1.8384688449213371E-2</v>
      </c>
    </row>
    <row r="1464" spans="2:17" x14ac:dyDescent="0.2">
      <c r="B1464" s="39" t="s">
        <v>42</v>
      </c>
      <c r="D1464" s="42">
        <f>_xll.qlCalendarAdvance(Calendar,$D1463,B1464,"f",FALSE)</f>
        <v>49712</v>
      </c>
      <c r="E1464" s="177">
        <f>_xll.qlInterestRateIndexValueDate(IndexON,D1464)</f>
        <v>49712</v>
      </c>
      <c r="F1464" s="193">
        <f>IFERROR(_xll.qlIndexFixing(IndexON,D1464,TRUE,_xll.ohTrigger(RecalcTrigger,TriggerON)),NA())</f>
        <v>1.7971851122648985E-2</v>
      </c>
      <c r="H1464" s="42">
        <f>_xll.qlCalendarAdvance(Calendar,$H1463,B1464,"f",FALSE)</f>
        <v>49712</v>
      </c>
      <c r="I1464" s="177">
        <f>_xll.qlInterestRateIndexValueDate(Index1M,$H1464)</f>
        <v>49716</v>
      </c>
      <c r="J1464" s="182">
        <f>IFERROR(_xll.qlIndexFixing(Index1M,$H1464,TRUE,_xll.ohTrigger(RecalcTrigger,Trigger1M)),NA())</f>
        <v>1.8136575297829083E-2</v>
      </c>
      <c r="K1464" s="44">
        <f>IFERROR(_xll.qlIndexFixing(Index3M,H1464,TRUE,_xll.ohTrigger(RecalcTrigger,Trigger3M)),NA())</f>
        <v>1.8346042244962547E-2</v>
      </c>
      <c r="L1464" s="44">
        <f>IFERROR(_xll.qlIndexFixing(Index6M,$H1464,TRUE,_xll.ohTrigger(RecalcTrigger,Trigger6M)),NA())</f>
        <v>1.8352154875573894E-2</v>
      </c>
      <c r="M1464" s="183">
        <f>IFERROR(_xll.qlIndexFixing(Index1Y,$H1464,TRUE,_xll.ohTrigger(RecalcTrigger,Trigger1Y)),NA())</f>
        <v>1.8195778912601681E-2</v>
      </c>
      <c r="N1464" s="182">
        <f>IFERROR(_xll.qlIndexFixing(ONIndex1M,I1464,TRUE,_xll.ohTrigger(RecalcTrigger,Trigger1M)),NA())</f>
        <v>1.8151682689007131E-2</v>
      </c>
      <c r="O1464" s="44">
        <f>IFERROR(_xll.qlIndexFixing(ONIndex3M,I1464,TRUE,_xll.ohTrigger(RecalcTrigger,Trigger3M)),NA())</f>
        <v>1.8400904292441567E-2</v>
      </c>
      <c r="P1464" s="44">
        <f>IFERROR(_xll.qlIndexFixing(ONIndex6M,I1464,TRUE,_xll.ohTrigger(RecalcTrigger,Trigger6M)),NA())</f>
        <v>1.8486149217480374E-2</v>
      </c>
      <c r="Q1464" s="183">
        <f>IFERROR(_xll.qlIndexFixing(ONIndex1Y,I1464,TRUE,_xll.ohTrigger(RecalcTrigger,Trigger1Y)),NA())</f>
        <v>1.8371050239531783E-2</v>
      </c>
    </row>
    <row r="1465" spans="2:17" x14ac:dyDescent="0.2">
      <c r="B1465" s="39" t="s">
        <v>42</v>
      </c>
      <c r="D1465" s="42">
        <f>_xll.qlCalendarAdvance(Calendar,$D1464,B1465,"f",FALSE)</f>
        <v>49719</v>
      </c>
      <c r="E1465" s="177">
        <f>_xll.qlInterestRateIndexValueDate(IndexON,D1465)</f>
        <v>49719</v>
      </c>
      <c r="F1465" s="193">
        <f>IFERROR(_xll.qlIndexFixing(IndexON,D1465,TRUE,_xll.ohTrigger(RecalcTrigger,TriggerON)),NA())</f>
        <v>1.7956269431591565E-2</v>
      </c>
      <c r="H1465" s="42">
        <f>_xll.qlCalendarAdvance(Calendar,$H1464,B1465,"f",FALSE)</f>
        <v>49719</v>
      </c>
      <c r="I1465" s="177">
        <f>_xll.qlInterestRateIndexValueDate(Index1M,$H1465)</f>
        <v>49723</v>
      </c>
      <c r="J1465" s="182">
        <f>IFERROR(_xll.qlIndexFixing(Index1M,$H1465,TRUE,_xll.ohTrigger(RecalcTrigger,Trigger1M)),NA())</f>
        <v>1.812029290637189E-2</v>
      </c>
      <c r="K1465" s="44">
        <f>IFERROR(_xll.qlIndexFixing(Index3M,H1465,TRUE,_xll.ohTrigger(RecalcTrigger,Trigger3M)),NA())</f>
        <v>1.8330232806072228E-2</v>
      </c>
      <c r="L1465" s="44">
        <f>IFERROR(_xll.qlIndexFixing(Index6M,$H1465,TRUE,_xll.ohTrigger(RecalcTrigger,Trigger6M)),NA())</f>
        <v>1.8334866813174668E-2</v>
      </c>
      <c r="M1465" s="183">
        <f>IFERROR(_xll.qlIndexFixing(Index1Y,$H1465,TRUE,_xll.ohTrigger(RecalcTrigger,Trigger1Y)),NA())</f>
        <v>1.8182551998076057E-2</v>
      </c>
      <c r="N1465" s="182">
        <f>IFERROR(_xll.qlIndexFixing(ONIndex1M,I1465,TRUE,_xll.ohTrigger(RecalcTrigger,Trigger1M)),NA())</f>
        <v>1.8135408814039522E-2</v>
      </c>
      <c r="O1465" s="44">
        <f>IFERROR(_xll.qlIndexFixing(ONIndex3M,I1465,TRUE,_xll.ohTrigger(RecalcTrigger,Trigger3M)),NA())</f>
        <v>1.8385115036538835E-2</v>
      </c>
      <c r="P1465" s="44">
        <f>IFERROR(_xll.qlIndexFixing(ONIndex6M,I1465,TRUE,_xll.ohTrigger(RecalcTrigger,Trigger6M)),NA())</f>
        <v>1.846869416231911E-2</v>
      </c>
      <c r="Q1465" s="183">
        <f>IFERROR(_xll.qlIndexFixing(ONIndex1Y,I1465,TRUE,_xll.ohTrigger(RecalcTrigger,Trigger1Y)),NA())</f>
        <v>1.8357431701714333E-2</v>
      </c>
    </row>
    <row r="1466" spans="2:17" x14ac:dyDescent="0.2">
      <c r="B1466" s="39" t="s">
        <v>42</v>
      </c>
      <c r="D1466" s="42">
        <f>_xll.qlCalendarAdvance(Calendar,$D1465,B1466,"f",FALSE)</f>
        <v>49726</v>
      </c>
      <c r="E1466" s="177">
        <f>_xll.qlInterestRateIndexValueDate(IndexON,D1466)</f>
        <v>49726</v>
      </c>
      <c r="F1466" s="193">
        <f>IFERROR(_xll.qlIndexFixing(IndexON,D1466,TRUE,_xll.ohTrigger(RecalcTrigger,TriggerON)),NA())</f>
        <v>1.7940694366034293E-2</v>
      </c>
      <c r="H1466" s="42">
        <f>_xll.qlCalendarAdvance(Calendar,$H1465,B1466,"f",FALSE)</f>
        <v>49726</v>
      </c>
      <c r="I1466" s="177">
        <f>_xll.qlInterestRateIndexValueDate(Index1M,$H1466)</f>
        <v>49730</v>
      </c>
      <c r="J1466" s="182">
        <f>IFERROR(_xll.qlIndexFixing(Index1M,$H1466,TRUE,_xll.ohTrigger(RecalcTrigger,Trigger1M)),NA())</f>
        <v>1.8104019228223394E-2</v>
      </c>
      <c r="K1466" s="44">
        <f>IFERROR(_xll.qlIndexFixing(Index3M,H1466,TRUE,_xll.ohTrigger(RecalcTrigger,Trigger3M)),NA())</f>
        <v>1.8314432591380454E-2</v>
      </c>
      <c r="L1466" s="44">
        <f>IFERROR(_xll.qlIndexFixing(Index6M,$H1466,TRUE,_xll.ohTrigger(RecalcTrigger,Trigger6M)),NA())</f>
        <v>1.8317606409244361E-2</v>
      </c>
      <c r="M1466" s="183">
        <f>IFERROR(_xll.qlIndexFixing(Index1Y,$H1466,TRUE,_xll.ohTrigger(RecalcTrigger,Trigger1Y)),NA())</f>
        <v>1.8169352650015177E-2</v>
      </c>
      <c r="N1466" s="182">
        <f>IFERROR(_xll.qlIndexFixing(ONIndex1M,I1466,TRUE,_xll.ohTrigger(RecalcTrigger,Trigger1M)),NA())</f>
        <v>1.8119143117409919E-2</v>
      </c>
      <c r="O1466" s="44">
        <f>IFERROR(_xll.qlIndexFixing(ONIndex3M,I1466,TRUE,_xll.ohTrigger(RecalcTrigger,Trigger3M)),NA())</f>
        <v>1.8369333226360141E-2</v>
      </c>
      <c r="P1466" s="44">
        <f>IFERROR(_xll.qlIndexFixing(ONIndex6M,I1466,TRUE,_xll.ohTrigger(RecalcTrigger,Trigger6M)),NA())</f>
        <v>1.8451262087895159E-2</v>
      </c>
      <c r="Q1466" s="183">
        <f>IFERROR(_xll.qlIndexFixing(ONIndex1Y,I1466,TRUE,_xll.ohTrigger(RecalcTrigger,Trigger1Y)),NA())</f>
        <v>1.8343833105545215E-2</v>
      </c>
    </row>
    <row r="1467" spans="2:17" x14ac:dyDescent="0.2">
      <c r="B1467" s="39" t="s">
        <v>42</v>
      </c>
      <c r="D1467" s="42">
        <f>_xll.qlCalendarAdvance(Calendar,$D1466,B1467,"f",FALSE)</f>
        <v>49733</v>
      </c>
      <c r="E1467" s="177">
        <f>_xll.qlInterestRateIndexValueDate(IndexON,D1467)</f>
        <v>49733</v>
      </c>
      <c r="F1467" s="193">
        <f>IFERROR(_xll.qlIndexFixing(IndexON,D1467,TRUE,_xll.ohTrigger(RecalcTrigger,TriggerON)),NA())</f>
        <v>1.7925126202316122E-2</v>
      </c>
      <c r="H1467" s="42">
        <f>_xll.qlCalendarAdvance(Calendar,$H1466,B1467,"f",FALSE)</f>
        <v>49733</v>
      </c>
      <c r="I1467" s="177">
        <f>_xll.qlInterestRateIndexValueDate(Index1M,$H1467)</f>
        <v>49737</v>
      </c>
      <c r="J1467" s="182">
        <f>IFERROR(_xll.qlIndexFixing(Index1M,$H1467,TRUE,_xll.ohTrigger(RecalcTrigger,Trigger1M)),NA())</f>
        <v>1.8086340888556762E-2</v>
      </c>
      <c r="K1467" s="44">
        <f>IFERROR(_xll.qlIndexFixing(Index3M,H1467,TRUE,_xll.ohTrigger(RecalcTrigger,Trigger3M)),NA())</f>
        <v>1.8297980142148573E-2</v>
      </c>
      <c r="L1467" s="44">
        <f>IFERROR(_xll.qlIndexFixing(Index6M,$H1467,TRUE,_xll.ohTrigger(RecalcTrigger,Trigger6M)),NA())</f>
        <v>1.8298859332548188E-2</v>
      </c>
      <c r="M1467" s="183">
        <f>IFERROR(_xll.qlIndexFixing(Index1Y,$H1467,TRUE,_xll.ohTrigger(RecalcTrigger,Trigger1Y)),NA())</f>
        <v>1.8156648589018772E-2</v>
      </c>
      <c r="N1467" s="182">
        <f>IFERROR(_xll.qlIndexFixing(ONIndex1M,I1467,TRUE,_xll.ohTrigger(RecalcTrigger,Trigger1M)),NA())</f>
        <v>1.8102885892083975E-2</v>
      </c>
      <c r="O1467" s="44">
        <f>IFERROR(_xll.qlIndexFixing(ONIndex3M,I1467,TRUE,_xll.ohTrigger(RecalcTrigger,Trigger3M)),NA())</f>
        <v>1.8353559134567377E-2</v>
      </c>
      <c r="P1467" s="44">
        <f>IFERROR(_xll.qlIndexFixing(ONIndex6M,I1467,TRUE,_xll.ohTrigger(RecalcTrigger,Trigger6M)),NA())</f>
        <v>1.8433853332178174E-2</v>
      </c>
      <c r="Q1467" s="183">
        <f>IFERROR(_xll.qlIndexFixing(ONIndex1Y,I1467,TRUE,_xll.ohTrigger(RecalcTrigger,Trigger1Y)),NA())</f>
        <v>1.8330254720728689E-2</v>
      </c>
    </row>
    <row r="1468" spans="2:17" x14ac:dyDescent="0.2">
      <c r="B1468" s="39" t="s">
        <v>42</v>
      </c>
      <c r="D1468" s="42">
        <f>_xll.qlCalendarAdvance(Calendar,$D1467,B1468,"f",FALSE)</f>
        <v>49740</v>
      </c>
      <c r="E1468" s="177">
        <f>_xll.qlInterestRateIndexValueDate(IndexON,D1468)</f>
        <v>49740</v>
      </c>
      <c r="F1468" s="193">
        <f>IFERROR(_xll.qlIndexFixing(IndexON,D1468,TRUE,_xll.ohTrigger(RecalcTrigger,TriggerON)),NA())</f>
        <v>1.7909565216776002E-2</v>
      </c>
      <c r="H1468" s="42">
        <f>_xll.qlCalendarAdvance(Calendar,$H1467,B1468,"f",FALSE)</f>
        <v>49740</v>
      </c>
      <c r="I1468" s="177">
        <f>_xll.qlInterestRateIndexValueDate(Index1M,$H1468)</f>
        <v>49744</v>
      </c>
      <c r="J1468" s="182">
        <f>IFERROR(_xll.qlIndexFixing(Index1M,$H1468,TRUE,_xll.ohTrigger(RecalcTrigger,Trigger1M)),NA())</f>
        <v>1.8070085267900764E-2</v>
      </c>
      <c r="K1468" s="44">
        <f>IFERROR(_xll.qlIndexFixing(Index3M,H1468,TRUE,_xll.ohTrigger(RecalcTrigger,Trigger3M)),NA())</f>
        <v>1.8282199148203917E-2</v>
      </c>
      <c r="L1468" s="44">
        <f>IFERROR(_xll.qlIndexFixing(Index6M,$H1468,TRUE,_xll.ohTrigger(RecalcTrigger,Trigger6M)),NA())</f>
        <v>1.828165781698363E-2</v>
      </c>
      <c r="M1468" s="183">
        <f>IFERROR(_xll.qlIndexFixing(Index1Y,$H1468,TRUE,_xll.ohTrigger(RecalcTrigger,Trigger1Y)),NA())</f>
        <v>1.8143503663719949E-2</v>
      </c>
      <c r="N1468" s="182">
        <f>IFERROR(_xll.qlIndexFixing(ONIndex1M,I1468,TRUE,_xll.ohTrigger(RecalcTrigger,Trigger1M)),NA())</f>
        <v>1.8086637431027341E-2</v>
      </c>
      <c r="O1468" s="44">
        <f>IFERROR(_xll.qlIndexFixing(ONIndex3M,I1468,TRUE,_xll.ohTrigger(RecalcTrigger,Trigger3M)),NA())</f>
        <v>1.83377930337425E-2</v>
      </c>
      <c r="P1468" s="44">
        <f>IFERROR(_xll.qlIndexFixing(ONIndex6M,I1468,TRUE,_xll.ohTrigger(RecalcTrigger,Trigger6M)),NA())</f>
        <v>1.8416468233857231E-2</v>
      </c>
      <c r="Q1468" s="183">
        <f>IFERROR(_xll.qlIndexFixing(ONIndex1Y,I1468,TRUE,_xll.ohTrigger(RecalcTrigger,Trigger1Y)),NA())</f>
        <v>1.8316696816969014E-2</v>
      </c>
    </row>
    <row r="1469" spans="2:17" x14ac:dyDescent="0.2">
      <c r="B1469" s="39" t="s">
        <v>42</v>
      </c>
      <c r="D1469" s="42">
        <f>_xll.qlCalendarAdvance(Calendar,$D1468,B1469,"f",FALSE)</f>
        <v>49747</v>
      </c>
      <c r="E1469" s="177">
        <f>_xll.qlInterestRateIndexValueDate(IndexON,D1469)</f>
        <v>49747</v>
      </c>
      <c r="F1469" s="193">
        <f>IFERROR(_xll.qlIndexFixing(IndexON,D1469,TRUE,_xll.ohTrigger(RecalcTrigger,TriggerON)),NA())</f>
        <v>1.7894011685992695E-2</v>
      </c>
      <c r="H1469" s="42">
        <f>_xll.qlCalendarAdvance(Calendar,$H1468,B1469,"f",FALSE)</f>
        <v>49747</v>
      </c>
      <c r="I1469" s="177">
        <f>_xll.qlInterestRateIndexValueDate(Index1M,$H1469)</f>
        <v>49751</v>
      </c>
      <c r="J1469" s="182">
        <f>IFERROR(_xll.qlIndexFixing(Index1M,$H1469,TRUE,_xll.ohTrigger(RecalcTrigger,Trigger1M)),NA())</f>
        <v>1.8053839284616957E-2</v>
      </c>
      <c r="K1469" s="44">
        <f>IFERROR(_xll.qlIndexFixing(Index3M,H1469,TRUE,_xll.ohTrigger(RecalcTrigger,Trigger3M)),NA())</f>
        <v>1.8266428220374158E-2</v>
      </c>
      <c r="L1469" s="44">
        <f>IFERROR(_xll.qlIndexFixing(Index6M,$H1469,TRUE,_xll.ohTrigger(RecalcTrigger,Trigger6M)),NA())</f>
        <v>1.8264485035386888E-2</v>
      </c>
      <c r="M1469" s="183">
        <f>IFERROR(_xll.qlIndexFixing(Index1Y,$H1469,TRUE,_xll.ohTrigger(RecalcTrigger,Trigger1Y)),NA())</f>
        <v>1.8130387104268002E-2</v>
      </c>
      <c r="N1469" s="182">
        <f>IFERROR(_xll.qlIndexFixing(ONIndex1M,I1469,TRUE,_xll.ohTrigger(RecalcTrigger,Trigger1M)),NA())</f>
        <v>1.8070398026885925E-2</v>
      </c>
      <c r="O1469" s="44">
        <f>IFERROR(_xll.qlIndexFixing(ONIndex3M,I1469,TRUE,_xll.ohTrigger(RecalcTrigger,Trigger3M)),NA())</f>
        <v>1.8322035196387532E-2</v>
      </c>
      <c r="P1469" s="44">
        <f>IFERROR(_xll.qlIndexFixing(ONIndex6M,I1469,TRUE,_xll.ohTrigger(RecalcTrigger,Trigger6M)),NA())</f>
        <v>1.839910713114179E-2</v>
      </c>
      <c r="Q1469" s="183">
        <f>IFERROR(_xll.qlIndexFixing(ONIndex1Y,I1469,TRUE,_xll.ohTrigger(RecalcTrigger,Trigger1Y)),NA())</f>
        <v>1.8303159663970447E-2</v>
      </c>
    </row>
    <row r="1470" spans="2:17" x14ac:dyDescent="0.2">
      <c r="B1470" s="39" t="s">
        <v>42</v>
      </c>
      <c r="D1470" s="42">
        <f>_xll.qlCalendarAdvance(Calendar,$D1469,B1470,"f",FALSE)</f>
        <v>49754</v>
      </c>
      <c r="E1470" s="177">
        <f>_xll.qlInterestRateIndexValueDate(IndexON,D1470)</f>
        <v>49754</v>
      </c>
      <c r="F1470" s="193">
        <f>IFERROR(_xll.qlIndexFixing(IndexON,D1470,TRUE,_xll.ohTrigger(RecalcTrigger,TriggerON)),NA())</f>
        <v>1.7878465886225214E-2</v>
      </c>
      <c r="H1470" s="42">
        <f>_xll.qlCalendarAdvance(Calendar,$H1469,B1470,"f",FALSE)</f>
        <v>49754</v>
      </c>
      <c r="I1470" s="177">
        <f>_xll.qlInterestRateIndexValueDate(Index1M,$H1470)</f>
        <v>49758</v>
      </c>
      <c r="J1470" s="182">
        <f>IFERROR(_xll.qlIndexFixing(Index1M,$H1470,TRUE,_xll.ohTrigger(RecalcTrigger,Trigger1M)),NA())</f>
        <v>1.8037603231975261E-2</v>
      </c>
      <c r="K1470" s="44">
        <f>IFERROR(_xll.qlIndexFixing(Index3M,H1470,TRUE,_xll.ohTrigger(RecalcTrigger,Trigger3M)),NA())</f>
        <v>1.8250667632385555E-2</v>
      </c>
      <c r="L1470" s="44">
        <f>IFERROR(_xll.qlIndexFixing(Index6M,$H1470,TRUE,_xll.ohTrigger(RecalcTrigger,Trigger6M)),NA())</f>
        <v>1.8247341328526245E-2</v>
      </c>
      <c r="M1470" s="183">
        <f>IFERROR(_xll.qlIndexFixing(Index1Y,$H1470,TRUE,_xll.ohTrigger(RecalcTrigger,Trigger1Y)),NA())</f>
        <v>1.8117299184231498E-2</v>
      </c>
      <c r="N1470" s="182">
        <f>IFERROR(_xll.qlIndexFixing(ONIndex1M,I1470,TRUE,_xll.ohTrigger(RecalcTrigger,Trigger1M)),NA())</f>
        <v>1.8054167972785251E-2</v>
      </c>
      <c r="O1470" s="44">
        <f>IFERROR(_xll.qlIndexFixing(ONIndex3M,I1470,TRUE,_xll.ohTrigger(RecalcTrigger,Trigger3M)),NA())</f>
        <v>1.8306285895324237E-2</v>
      </c>
      <c r="P1470" s="44">
        <f>IFERROR(_xll.qlIndexFixing(ONIndex6M,I1470,TRUE,_xll.ohTrigger(RecalcTrigger,Trigger6M)),NA())</f>
        <v>1.8381770362561056E-2</v>
      </c>
      <c r="Q1470" s="183">
        <f>IFERROR(_xll.qlIndexFixing(ONIndex1Y,I1470,TRUE,_xll.ohTrigger(RecalcTrigger,Trigger1Y)),NA())</f>
        <v>1.8289643531597122E-2</v>
      </c>
    </row>
    <row r="1471" spans="2:17" x14ac:dyDescent="0.2">
      <c r="B1471" s="39" t="s">
        <v>42</v>
      </c>
      <c r="D1471" s="42">
        <f>_xll.qlCalendarAdvance(Calendar,$D1470,B1471,"f",FALSE)</f>
        <v>49761</v>
      </c>
      <c r="E1471" s="177">
        <f>_xll.qlInterestRateIndexValueDate(IndexON,D1471)</f>
        <v>49761</v>
      </c>
      <c r="F1471" s="193">
        <f>IFERROR(_xll.qlIndexFixing(IndexON,D1471,TRUE,_xll.ohTrigger(RecalcTrigger,TriggerON)),NA())</f>
        <v>1.786292809389245E-2</v>
      </c>
      <c r="H1471" s="42">
        <f>_xll.qlCalendarAdvance(Calendar,$H1470,B1471,"f",FALSE)</f>
        <v>49761</v>
      </c>
      <c r="I1471" s="177">
        <f>_xll.qlInterestRateIndexValueDate(Index1M,$H1471)</f>
        <v>49765</v>
      </c>
      <c r="J1471" s="182">
        <f>IFERROR(_xll.qlIndexFixing(Index1M,$H1471,TRUE,_xll.ohTrigger(RecalcTrigger,Trigger1M)),NA())</f>
        <v>1.8022084615654244E-2</v>
      </c>
      <c r="K1471" s="44">
        <f>IFERROR(_xll.qlIndexFixing(Index3M,H1471,TRUE,_xll.ohTrigger(RecalcTrigger,Trigger3M)),NA())</f>
        <v>1.8235579461170451E-2</v>
      </c>
      <c r="L1471" s="44">
        <f>IFERROR(_xll.qlIndexFixing(Index6M,$H1471,TRUE,_xll.ohTrigger(RecalcTrigger,Trigger6M)),NA())</f>
        <v>1.82309790600595E-2</v>
      </c>
      <c r="M1471" s="183">
        <f>IFERROR(_xll.qlIndexFixing(Index1Y,$H1471,TRUE,_xll.ohTrigger(RecalcTrigger,Trigger1Y)),NA())</f>
        <v>1.8104240177167177E-2</v>
      </c>
      <c r="N1471" s="182">
        <f>IFERROR(_xll.qlIndexFixing(ONIndex1M,I1471,TRUE,_xll.ohTrigger(RecalcTrigger,Trigger1M)),NA())</f>
        <v>1.8037947561371226E-2</v>
      </c>
      <c r="O1471" s="44">
        <f>IFERROR(_xll.qlIndexFixing(ONIndex3M,I1471,TRUE,_xll.ohTrigger(RecalcTrigger,Trigger3M)),NA())</f>
        <v>1.8290545402814828E-2</v>
      </c>
      <c r="P1471" s="44">
        <f>IFERROR(_xll.qlIndexFixing(ONIndex6M,I1471,TRUE,_xll.ohTrigger(RecalcTrigger,Trigger6M)),NA())</f>
        <v>1.8364458266244554E-2</v>
      </c>
      <c r="Q1471" s="183">
        <f>IFERROR(_xll.qlIndexFixing(ONIndex1Y,I1471,TRUE,_xll.ohTrigger(RecalcTrigger,Trigger1Y)),NA())</f>
        <v>1.8276148689393423E-2</v>
      </c>
    </row>
    <row r="1472" spans="2:17" x14ac:dyDescent="0.2">
      <c r="B1472" s="39" t="s">
        <v>42</v>
      </c>
      <c r="D1472" s="42">
        <f>_xll.qlCalendarAdvance(Calendar,$D1471,B1472,"f",FALSE)</f>
        <v>49768</v>
      </c>
      <c r="E1472" s="177">
        <f>_xll.qlInterestRateIndexValueDate(IndexON,D1472)</f>
        <v>49768</v>
      </c>
      <c r="F1472" s="193">
        <f>IFERROR(_xll.qlIndexFixing(IndexON,D1472,TRUE,_xll.ohTrigger(RecalcTrigger,TriggerON)),NA())</f>
        <v>1.784739858557316E-2</v>
      </c>
      <c r="H1472" s="42">
        <f>_xll.qlCalendarAdvance(Calendar,$H1471,B1472,"f",FALSE)</f>
        <v>49768</v>
      </c>
      <c r="I1472" s="177">
        <f>_xll.qlInterestRateIndexValueDate(Index1M,$H1472)</f>
        <v>49772</v>
      </c>
      <c r="J1472" s="182">
        <f>IFERROR(_xll.qlIndexFixing(Index1M,$H1472,TRUE,_xll.ohTrigger(RecalcTrigger,Trigger1M)),NA())</f>
        <v>1.8005869338733049E-2</v>
      </c>
      <c r="K1472" s="44">
        <f>IFERROR(_xll.qlIndexFixing(Index3M,H1472,TRUE,_xll.ohTrigger(RecalcTrigger,Trigger3M)),NA())</f>
        <v>1.8219840339780524E-2</v>
      </c>
      <c r="L1472" s="44">
        <f>IFERROR(_xll.qlIndexFixing(Index6M,$H1472,TRUE,_xll.ohTrigger(RecalcTrigger,Trigger6M)),NA())</f>
        <v>1.821389314258565E-2</v>
      </c>
      <c r="M1472" s="183">
        <f>IFERROR(_xll.qlIndexFixing(Index1Y,$H1472,TRUE,_xll.ohTrigger(RecalcTrigger,Trigger1Y)),NA())</f>
        <v>1.809121035661929E-2</v>
      </c>
      <c r="N1472" s="182">
        <f>IFERROR(_xll.qlIndexFixing(ONIndex1M,I1472,TRUE,_xll.ohTrigger(RecalcTrigger,Trigger1M)),NA())</f>
        <v>1.8021737085609502E-2</v>
      </c>
      <c r="O1472" s="44">
        <f>IFERROR(_xll.qlIndexFixing(ONIndex3M,I1472,TRUE,_xll.ohTrigger(RecalcTrigger,Trigger3M)),NA())</f>
        <v>1.8274813991601135E-2</v>
      </c>
      <c r="P1472" s="44">
        <f>IFERROR(_xll.qlIndexFixing(ONIndex6M,I1472,TRUE,_xll.ohTrigger(RecalcTrigger,Trigger6M)),NA())</f>
        <v>1.8347171180881361E-2</v>
      </c>
      <c r="Q1472" s="183">
        <f>IFERROR(_xll.qlIndexFixing(ONIndex1Y,I1472,TRUE,_xll.ohTrigger(RecalcTrigger,Trigger1Y)),NA())</f>
        <v>1.8262675407143547E-2</v>
      </c>
    </row>
    <row r="1473" spans="2:17" x14ac:dyDescent="0.2">
      <c r="B1473" s="39" t="s">
        <v>42</v>
      </c>
      <c r="D1473" s="42">
        <f>_xll.qlCalendarAdvance(Calendar,$D1472,B1473,"f",FALSE)</f>
        <v>49775</v>
      </c>
      <c r="E1473" s="177">
        <f>_xll.qlInterestRateIndexValueDate(IndexON,D1473)</f>
        <v>49775</v>
      </c>
      <c r="F1473" s="193">
        <f>IFERROR(_xll.qlIndexFixing(IndexON,D1473,TRUE,_xll.ohTrigger(RecalcTrigger,TriggerON)),NA())</f>
        <v>1.7829210615659008E-2</v>
      </c>
      <c r="H1473" s="42">
        <f>_xll.qlCalendarAdvance(Calendar,$H1472,B1473,"f",FALSE)</f>
        <v>49775</v>
      </c>
      <c r="I1473" s="177">
        <f>_xll.qlInterestRateIndexValueDate(Index1M,$H1473)</f>
        <v>49781</v>
      </c>
      <c r="J1473" s="182">
        <f>IFERROR(_xll.qlIndexFixing(Index1M,$H1473,TRUE,_xll.ohTrigger(RecalcTrigger,Trigger1M)),NA())</f>
        <v>1.7985037018669381E-2</v>
      </c>
      <c r="K1473" s="44">
        <f>IFERROR(_xll.qlIndexFixing(Index3M,H1473,TRUE,_xll.ohTrigger(RecalcTrigger,Trigger3M)),NA())</f>
        <v>1.8199620734132706E-2</v>
      </c>
      <c r="L1473" s="44">
        <f>IFERROR(_xll.qlIndexFixing(Index6M,$H1473,TRUE,_xll.ohTrigger(RecalcTrigger,Trigger6M)),NA())</f>
        <v>1.8191969767053191E-2</v>
      </c>
      <c r="M1473" s="183">
        <f>IFERROR(_xll.qlIndexFixing(Index1Y,$H1473,TRUE,_xll.ohTrigger(RecalcTrigger,Trigger1Y)),NA())</f>
        <v>1.8074501056714806E-2</v>
      </c>
      <c r="N1473" s="182">
        <f>IFERROR(_xll.qlIndexFixing(ONIndex1M,I1473,TRUE,_xll.ohTrigger(RecalcTrigger,Trigger1M)),NA())</f>
        <v>1.7999497026188749E-2</v>
      </c>
      <c r="O1473" s="44">
        <f>IFERROR(_xll.qlIndexFixing(ONIndex3M,I1473,TRUE,_xll.ohTrigger(RecalcTrigger,Trigger3M)),NA())</f>
        <v>1.8253282335356502E-2</v>
      </c>
      <c r="P1473" s="44">
        <f>IFERROR(_xll.qlIndexFixing(ONIndex6M,I1473,TRUE,_xll.ohTrigger(RecalcTrigger,Trigger6M)),NA())</f>
        <v>1.832345213380826E-2</v>
      </c>
      <c r="Q1473" s="183">
        <f>IFERROR(_xll.qlIndexFixing(ONIndex1Y,I1473,TRUE,_xll.ohTrigger(RecalcTrigger,Trigger1Y)),NA())</f>
        <v>1.8244390473975969E-2</v>
      </c>
    </row>
    <row r="1474" spans="2:17" x14ac:dyDescent="0.2">
      <c r="B1474" s="39" t="s">
        <v>42</v>
      </c>
      <c r="D1474" s="42">
        <f>_xll.qlCalendarAdvance(Calendar,$D1473,B1474,"f",FALSE)</f>
        <v>49782</v>
      </c>
      <c r="E1474" s="177">
        <f>_xll.qlInterestRateIndexValueDate(IndexON,D1474)</f>
        <v>49782</v>
      </c>
      <c r="F1474" s="193">
        <f>IFERROR(_xll.qlIndexFixing(IndexON,D1474,TRUE,_xll.ohTrigger(RecalcTrigger,TriggerON)),NA())</f>
        <v>1.7816365526170941E-2</v>
      </c>
      <c r="H1474" s="42">
        <f>_xll.qlCalendarAdvance(Calendar,$H1473,B1474,"f",FALSE)</f>
        <v>49782</v>
      </c>
      <c r="I1474" s="177">
        <f>_xll.qlInterestRateIndexValueDate(Index1M,$H1474)</f>
        <v>49786</v>
      </c>
      <c r="J1474" s="182">
        <f>IFERROR(_xll.qlIndexFixing(Index1M,$H1474,TRUE,_xll.ohTrigger(RecalcTrigger,Trigger1M)),NA())</f>
        <v>1.7973471442807032E-2</v>
      </c>
      <c r="K1474" s="44">
        <f>IFERROR(_xll.qlIndexFixing(Index3M,H1474,TRUE,_xll.ohTrigger(RecalcTrigger,Trigger3M)),NA())</f>
        <v>1.8188395791284957E-2</v>
      </c>
      <c r="L1474" s="44">
        <f>IFERROR(_xll.qlIndexFixing(Index6M,$H1474,TRUE,_xll.ohTrigger(RecalcTrigger,Trigger6M)),NA())</f>
        <v>1.817981185932737E-2</v>
      </c>
      <c r="M1474" s="183">
        <f>IFERROR(_xll.qlIndexFixing(Index1Y,$H1474,TRUE,_xll.ohTrigger(RecalcTrigger,Trigger1Y)),NA())</f>
        <v>1.8065239369195539E-2</v>
      </c>
      <c r="N1474" s="182">
        <f>IFERROR(_xll.qlIndexFixing(ONIndex1M,I1474,TRUE,_xll.ohTrigger(RecalcTrigger,Trigger1M)),NA())</f>
        <v>1.7989347112505882E-2</v>
      </c>
      <c r="O1474" s="44">
        <f>IFERROR(_xll.qlIndexFixing(ONIndex3M,I1474,TRUE,_xll.ohTrigger(RecalcTrigger,Trigger3M)),NA())</f>
        <v>1.8243379503628532E-2</v>
      </c>
      <c r="P1474" s="44">
        <f>IFERROR(_xll.qlIndexFixing(ONIndex6M,I1474,TRUE,_xll.ohTrigger(RecalcTrigger,Trigger6M)),NA())</f>
        <v>1.8312673395772805E-2</v>
      </c>
      <c r="Q1474" s="183">
        <f>IFERROR(_xll.qlIndexFixing(ONIndex1Y,I1474,TRUE,_xll.ohTrigger(RecalcTrigger,Trigger1Y)),NA())</f>
        <v>1.8235794601801913E-2</v>
      </c>
    </row>
    <row r="1475" spans="2:17" x14ac:dyDescent="0.2">
      <c r="B1475" s="39" t="s">
        <v>42</v>
      </c>
      <c r="D1475" s="42">
        <f>_xll.qlCalendarAdvance(Calendar,$D1474,B1475,"f",FALSE)</f>
        <v>49789</v>
      </c>
      <c r="E1475" s="177">
        <f>_xll.qlInterestRateIndexValueDate(IndexON,D1475)</f>
        <v>49789</v>
      </c>
      <c r="F1475" s="193">
        <f>IFERROR(_xll.qlIndexFixing(IndexON,D1475,TRUE,_xll.ohTrigger(RecalcTrigger,TriggerON)),NA())</f>
        <v>1.7800862527925787E-2</v>
      </c>
      <c r="H1475" s="42">
        <f>_xll.qlCalendarAdvance(Calendar,$H1474,B1475,"f",FALSE)</f>
        <v>49789</v>
      </c>
      <c r="I1475" s="177">
        <f>_xll.qlInterestRateIndexValueDate(Index1M,$H1475)</f>
        <v>49793</v>
      </c>
      <c r="J1475" s="182">
        <f>IFERROR(_xll.qlIndexFixing(Index1M,$H1475,TRUE,_xll.ohTrigger(RecalcTrigger,Trigger1M)),NA())</f>
        <v>1.7957289410301058E-2</v>
      </c>
      <c r="K1475" s="44">
        <f>IFERROR(_xll.qlIndexFixing(Index3M,H1475,TRUE,_xll.ohTrigger(RecalcTrigger,Trigger3M)),NA())</f>
        <v>1.8172690911571775E-2</v>
      </c>
      <c r="L1475" s="44">
        <f>IFERROR(_xll.qlIndexFixing(Index6M,$H1475,TRUE,_xll.ohTrigger(RecalcTrigger,Trigger6M)),NA())</f>
        <v>1.8162817174961144E-2</v>
      </c>
      <c r="M1475" s="183">
        <f>IFERROR(_xll.qlIndexFixing(Index1Y,$H1475,TRUE,_xll.ohTrigger(RecalcTrigger,Trigger1Y)),NA())</f>
        <v>1.8052298749350586E-2</v>
      </c>
      <c r="N1475" s="182">
        <f>IFERROR(_xll.qlIndexFixing(ONIndex1M,I1475,TRUE,_xll.ohTrigger(RecalcTrigger,Trigger1M)),NA())</f>
        <v>1.7972461616064805E-2</v>
      </c>
      <c r="O1475" s="44">
        <f>IFERROR(_xll.qlIndexFixing(ONIndex3M,I1475,TRUE,_xll.ohTrigger(RecalcTrigger,Trigger3M)),NA())</f>
        <v>1.8227017173537696E-2</v>
      </c>
      <c r="P1475" s="44">
        <f>IFERROR(_xll.qlIndexFixing(ONIndex6M,I1475,TRUE,_xll.ohTrigger(RecalcTrigger,Trigger6M)),NA())</f>
        <v>1.8294699989769292E-2</v>
      </c>
      <c r="Q1475" s="183">
        <f>IFERROR(_xll.qlIndexFixing(ONIndex1Y,I1475,TRUE,_xll.ohTrigger(RecalcTrigger,Trigger1Y)),NA())</f>
        <v>1.8221892036902609E-2</v>
      </c>
    </row>
    <row r="1476" spans="2:17" x14ac:dyDescent="0.2">
      <c r="B1476" s="39" t="s">
        <v>42</v>
      </c>
      <c r="D1476" s="42">
        <f>_xll.qlCalendarAdvance(Calendar,$D1475,B1476,"f",FALSE)</f>
        <v>49797</v>
      </c>
      <c r="E1476" s="177">
        <f>_xll.qlInterestRateIndexValueDate(IndexON,D1476)</f>
        <v>49797</v>
      </c>
      <c r="F1476" s="193">
        <f>IFERROR(_xll.qlIndexFixing(IndexON,D1476,TRUE,_xll.ohTrigger(RecalcTrigger,TriggerON)),NA())</f>
        <v>1.7781822245694912E-2</v>
      </c>
      <c r="H1476" s="42">
        <f>_xll.qlCalendarAdvance(Calendar,$H1475,B1476,"f",FALSE)</f>
        <v>49797</v>
      </c>
      <c r="I1476" s="177">
        <f>_xll.qlInterestRateIndexValueDate(Index1M,$H1476)</f>
        <v>49801</v>
      </c>
      <c r="J1476" s="182">
        <f>IFERROR(_xll.qlIndexFixing(Index1M,$H1476,TRUE,_xll.ohTrigger(RecalcTrigger,Trigger1M)),NA())</f>
        <v>1.793810280952168E-2</v>
      </c>
      <c r="K1476" s="44">
        <f>IFERROR(_xll.qlIndexFixing(Index3M,H1476,TRUE,_xll.ohTrigger(RecalcTrigger,Trigger3M)),NA())</f>
        <v>1.8154095734630449E-2</v>
      </c>
      <c r="L1476" s="44">
        <f>IFERROR(_xll.qlIndexFixing(Index6M,$H1476,TRUE,_xll.ohTrigger(RecalcTrigger,Trigger6M)),NA())</f>
        <v>1.8142688141172765E-2</v>
      </c>
      <c r="M1476" s="183">
        <f>IFERROR(_xll.qlIndexFixing(Index1Y,$H1476,TRUE,_xll.ohTrigger(RecalcTrigger,Trigger1Y)),NA())</f>
        <v>1.803754656373591E-2</v>
      </c>
      <c r="N1476" s="182">
        <f>IFERROR(_xll.qlIndexFixing(ONIndex1M,I1476,TRUE,_xll.ohTrigger(RecalcTrigger,Trigger1M)),NA())</f>
        <v>1.7954691633859099E-2</v>
      </c>
      <c r="O1476" s="44">
        <f>IFERROR(_xll.qlIndexFixing(ONIndex3M,I1476,TRUE,_xll.ohTrigger(RecalcTrigger,Trigger3M)),NA())</f>
        <v>1.8209743692372271E-2</v>
      </c>
      <c r="P1476" s="44">
        <f>IFERROR(_xll.qlIndexFixing(ONIndex6M,I1476,TRUE,_xll.ohTrigger(RecalcTrigger,Trigger6M)),NA())</f>
        <v>1.8275827077935958E-2</v>
      </c>
      <c r="Q1476" s="183">
        <f>IFERROR(_xll.qlIndexFixing(ONIndex1Y,I1476,TRUE,_xll.ohTrigger(RecalcTrigger,Trigger1Y)),NA())</f>
        <v>1.8207093087756476E-2</v>
      </c>
    </row>
    <row r="1477" spans="2:17" x14ac:dyDescent="0.2">
      <c r="B1477" s="39" t="s">
        <v>42</v>
      </c>
      <c r="D1477" s="42">
        <f>_xll.qlCalendarAdvance(Calendar,$D1476,B1477,"f",FALSE)</f>
        <v>49804</v>
      </c>
      <c r="E1477" s="177">
        <f>_xll.qlInterestRateIndexValueDate(IndexON,D1477)</f>
        <v>49804</v>
      </c>
      <c r="F1477" s="193">
        <f>IFERROR(_xll.qlIndexFixing(IndexON,D1477,TRUE,_xll.ohTrigger(RecalcTrigger,TriggerON)),NA())</f>
        <v>1.7766339588698443E-2</v>
      </c>
      <c r="H1477" s="42">
        <f>_xll.qlCalendarAdvance(Calendar,$H1476,B1477,"f",FALSE)</f>
        <v>49804</v>
      </c>
      <c r="I1477" s="177">
        <f>_xll.qlInterestRateIndexValueDate(Index1M,$H1477)</f>
        <v>49808</v>
      </c>
      <c r="J1477" s="182">
        <f>IFERROR(_xll.qlIndexFixing(Index1M,$H1477,TRUE,_xll.ohTrigger(RecalcTrigger,Trigger1M)),NA())</f>
        <v>1.7921946218630715E-2</v>
      </c>
      <c r="K1477" s="44">
        <f>IFERROR(_xll.qlIndexFixing(Index3M,H1477,TRUE,_xll.ohTrigger(RecalcTrigger,Trigger3M)),NA())</f>
        <v>1.8138416962678403E-2</v>
      </c>
      <c r="L1477" s="44">
        <f>IFERROR(_xll.qlIndexFixing(Index6M,$H1477,TRUE,_xll.ohTrigger(RecalcTrigger,Trigger6M)),NA())</f>
        <v>1.8125762020169713E-2</v>
      </c>
      <c r="M1477" s="183">
        <f>IFERROR(_xll.qlIndexFixing(Index1Y,$H1477,TRUE,_xll.ohTrigger(RecalcTrigger,Trigger1Y)),NA())</f>
        <v>1.8024671165729408E-2</v>
      </c>
      <c r="N1477" s="182">
        <f>IFERROR(_xll.qlIndexFixing(ONIndex1M,I1477,TRUE,_xll.ohTrigger(RecalcTrigger,Trigger1M)),NA())</f>
        <v>1.7938536881922929E-2</v>
      </c>
      <c r="O1477" s="44">
        <f>IFERROR(_xll.qlIndexFixing(ONIndex3M,I1477,TRUE,_xll.ohTrigger(RecalcTrigger,Trigger3M)),NA())</f>
        <v>1.8194063290914997E-2</v>
      </c>
      <c r="P1477" s="44">
        <f>IFERROR(_xll.qlIndexFixing(ONIndex6M,I1477,TRUE,_xll.ohTrigger(RecalcTrigger,Trigger6M)),NA())</f>
        <v>1.8258673964206551E-2</v>
      </c>
      <c r="Q1477" s="183">
        <f>IFERROR(_xll.qlIndexFixing(ONIndex1Y,I1477,TRUE,_xll.ohTrigger(RecalcTrigger,Trigger1Y)),NA())</f>
        <v>1.8193734946203577E-2</v>
      </c>
    </row>
    <row r="1478" spans="2:17" x14ac:dyDescent="0.2">
      <c r="B1478" s="39" t="s">
        <v>42</v>
      </c>
      <c r="D1478" s="42">
        <f>_xll.qlCalendarAdvance(Calendar,$D1477,B1478,"f",FALSE)</f>
        <v>49811</v>
      </c>
      <c r="E1478" s="177">
        <f>_xll.qlInterestRateIndexValueDate(IndexON,D1478)</f>
        <v>49811</v>
      </c>
      <c r="F1478" s="193">
        <f>IFERROR(_xll.qlIndexFixing(IndexON,D1478,TRUE,_xll.ohTrigger(RecalcTrigger,TriggerON)),NA())</f>
        <v>1.7750866955363875E-2</v>
      </c>
      <c r="H1478" s="42">
        <f>_xll.qlCalendarAdvance(Calendar,$H1477,B1478,"f",FALSE)</f>
        <v>49811</v>
      </c>
      <c r="I1478" s="177">
        <f>_xll.qlInterestRateIndexValueDate(Index1M,$H1478)</f>
        <v>49815</v>
      </c>
      <c r="J1478" s="182">
        <f>IFERROR(_xll.qlIndexFixing(Index1M,$H1478,TRUE,_xll.ohTrigger(RecalcTrigger,Trigger1M)),NA())</f>
        <v>1.7905801946368448E-2</v>
      </c>
      <c r="K1478" s="44">
        <f>IFERROR(_xll.qlIndexFixing(Index3M,H1478,TRUE,_xll.ohTrigger(RecalcTrigger,Trigger3M)),NA())</f>
        <v>1.8122750759320346E-2</v>
      </c>
      <c r="L1478" s="44">
        <f>IFERROR(_xll.qlIndexFixing(Index6M,$H1478,TRUE,_xll.ohTrigger(RecalcTrigger,Trigger6M)),NA())</f>
        <v>1.8108867748341698E-2</v>
      </c>
      <c r="M1478" s="183">
        <f>IFERROR(_xll.qlIndexFixing(Index1Y,$H1478,TRUE,_xll.ohTrigger(RecalcTrigger,Trigger1Y)),NA())</f>
        <v>1.801182663433256E-2</v>
      </c>
      <c r="N1478" s="182">
        <f>IFERROR(_xll.qlIndexFixing(ONIndex1M,I1478,TRUE,_xll.ohTrigger(RecalcTrigger,Trigger1M)),NA())</f>
        <v>1.7922393864520103E-2</v>
      </c>
      <c r="O1478" s="44">
        <f>IFERROR(_xll.qlIndexFixing(ONIndex3M,I1478,TRUE,_xll.ohTrigger(RecalcTrigger,Trigger3M)),NA())</f>
        <v>1.8178393645094104E-2</v>
      </c>
      <c r="P1478" s="44">
        <f>IFERROR(_xll.qlIndexFixing(ONIndex6M,I1478,TRUE,_xll.ohTrigger(RecalcTrigger,Trigger6M)),NA())</f>
        <v>1.8241547939927827E-2</v>
      </c>
      <c r="Q1478" s="183">
        <f>IFERROR(_xll.qlIndexFixing(ONIndex1Y,I1478,TRUE,_xll.ohTrigger(RecalcTrigger,Trigger1Y)),NA())</f>
        <v>1.8180400021678977E-2</v>
      </c>
    </row>
    <row r="1479" spans="2:17" x14ac:dyDescent="0.2">
      <c r="B1479" s="39" t="s">
        <v>42</v>
      </c>
      <c r="D1479" s="42">
        <f>_xll.qlCalendarAdvance(Calendar,$D1478,B1479,"f",FALSE)</f>
        <v>49818</v>
      </c>
      <c r="E1479" s="177">
        <f>_xll.qlInterestRateIndexValueDate(IndexON,D1479)</f>
        <v>49818</v>
      </c>
      <c r="F1479" s="193">
        <f>IFERROR(_xll.qlIndexFixing(IndexON,D1479,TRUE,_xll.ohTrigger(RecalcTrigger,TriggerON)),NA())</f>
        <v>1.7735404622110096E-2</v>
      </c>
      <c r="H1479" s="42">
        <f>_xll.qlCalendarAdvance(Calendar,$H1478,B1479,"f",FALSE)</f>
        <v>49818</v>
      </c>
      <c r="I1479" s="177">
        <f>_xll.qlInterestRateIndexValueDate(Index1M,$H1479)</f>
        <v>49822</v>
      </c>
      <c r="J1479" s="182">
        <f>IFERROR(_xll.qlIndexFixing(Index1M,$H1479,TRUE,_xll.ohTrigger(RecalcTrigger,Trigger1M)),NA())</f>
        <v>1.7889670285989329E-2</v>
      </c>
      <c r="K1479" s="44">
        <f>IFERROR(_xll.qlIndexFixing(Index3M,H1479,TRUE,_xll.ohTrigger(RecalcTrigger,Trigger3M)),NA())</f>
        <v>1.8107097398248655E-2</v>
      </c>
      <c r="L1479" s="44">
        <f>IFERROR(_xll.qlIndexFixing(Index6M,$H1479,TRUE,_xll.ohTrigger(RecalcTrigger,Trigger6M)),NA())</f>
        <v>1.8092005666361863E-2</v>
      </c>
      <c r="M1479" s="183">
        <f>IFERROR(_xll.qlIndexFixing(Index1Y,$H1479,TRUE,_xll.ohTrigger(RecalcTrigger,Trigger1Y)),NA())</f>
        <v>1.7999013243008146E-2</v>
      </c>
      <c r="N1479" s="182">
        <f>IFERROR(_xll.qlIndexFixing(ONIndex1M,I1479,TRUE,_xll.ohTrigger(RecalcTrigger,Trigger1M)),NA())</f>
        <v>1.7906262874776147E-2</v>
      </c>
      <c r="O1479" s="44">
        <f>IFERROR(_xll.qlIndexFixing(ONIndex3M,I1479,TRUE,_xll.ohTrigger(RecalcTrigger,Trigger3M)),NA())</f>
        <v>1.8162735027651422E-2</v>
      </c>
      <c r="P1479" s="44">
        <f>IFERROR(_xll.qlIndexFixing(ONIndex6M,I1479,TRUE,_xll.ohTrigger(RecalcTrigger,Trigger6M)),NA())</f>
        <v>1.8224449343309246E-2</v>
      </c>
      <c r="Q1479" s="183">
        <f>IFERROR(_xll.qlIndexFixing(ONIndex1Y,I1479,TRUE,_xll.ohTrigger(RecalcTrigger,Trigger1Y)),NA())</f>
        <v>1.8167088583727065E-2</v>
      </c>
    </row>
    <row r="1480" spans="2:17" x14ac:dyDescent="0.2">
      <c r="B1480" s="39" t="s">
        <v>42</v>
      </c>
      <c r="D1480" s="42">
        <f>_xll.qlCalendarAdvance(Calendar,$D1479,B1480,"f",FALSE)</f>
        <v>49825</v>
      </c>
      <c r="E1480" s="177">
        <f>_xll.qlInterestRateIndexValueDate(IndexON,D1480)</f>
        <v>49825</v>
      </c>
      <c r="F1480" s="193">
        <f>IFERROR(_xll.qlIndexFixing(IndexON,D1480,TRUE,_xll.ohTrigger(RecalcTrigger,TriggerON)),NA())</f>
        <v>1.7719952865382638E-2</v>
      </c>
      <c r="H1480" s="42">
        <f>_xll.qlCalendarAdvance(Calendar,$H1479,B1480,"f",FALSE)</f>
        <v>49825</v>
      </c>
      <c r="I1480" s="177">
        <f>_xll.qlInterestRateIndexValueDate(Index1M,$H1480)</f>
        <v>49829</v>
      </c>
      <c r="J1480" s="182">
        <f>IFERROR(_xll.qlIndexFixing(Index1M,$H1480,TRUE,_xll.ohTrigger(RecalcTrigger,Trigger1M)),NA())</f>
        <v>1.7874258231763029E-2</v>
      </c>
      <c r="K1480" s="44">
        <f>IFERROR(_xll.qlIndexFixing(Index3M,H1480,TRUE,_xll.ohTrigger(RecalcTrigger,Trigger3M)),NA())</f>
        <v>1.80914571531418E-2</v>
      </c>
      <c r="L1480" s="44">
        <f>IFERROR(_xll.qlIndexFixing(Index6M,$H1480,TRUE,_xll.ohTrigger(RecalcTrigger,Trigger6M)),NA())</f>
        <v>1.8075914505967114E-2</v>
      </c>
      <c r="M1480" s="183">
        <f>IFERROR(_xll.qlIndexFixing(Index1Y,$H1480,TRUE,_xll.ohTrigger(RecalcTrigger,Trigger1Y)),NA())</f>
        <v>1.798623126520801E-2</v>
      </c>
      <c r="N1480" s="182">
        <f>IFERROR(_xll.qlIndexFixing(ONIndex1M,I1480,TRUE,_xll.ohTrigger(RecalcTrigger,Trigger1M)),NA())</f>
        <v>1.7890144205496838E-2</v>
      </c>
      <c r="O1480" s="44">
        <f>IFERROR(_xll.qlIndexFixing(ONIndex3M,I1480,TRUE,_xll.ohTrigger(RecalcTrigger,Trigger3M)),NA())</f>
        <v>1.8147087711248844E-2</v>
      </c>
      <c r="P1480" s="44">
        <f>IFERROR(_xll.qlIndexFixing(ONIndex6M,I1480,TRUE,_xll.ohTrigger(RecalcTrigger,Trigger6M)),NA())</f>
        <v>1.8207378512880013E-2</v>
      </c>
      <c r="Q1480" s="183">
        <f>IFERROR(_xll.qlIndexFixing(ONIndex1Y,I1480,TRUE,_xll.ohTrigger(RecalcTrigger,Trigger1Y)),NA())</f>
        <v>1.815380090221197E-2</v>
      </c>
    </row>
    <row r="1481" spans="2:17" x14ac:dyDescent="0.2">
      <c r="B1481" s="39" t="s">
        <v>42</v>
      </c>
      <c r="D1481" s="42">
        <f>_xll.qlCalendarAdvance(Calendar,$D1480,B1481,"f",FALSE)</f>
        <v>49832</v>
      </c>
      <c r="E1481" s="177">
        <f>_xll.qlInterestRateIndexValueDate(IndexON,D1481)</f>
        <v>49832</v>
      </c>
      <c r="F1481" s="193">
        <f>IFERROR(_xll.qlIndexFixing(IndexON,D1481,TRUE,_xll.ohTrigger(RecalcTrigger,TriggerON)),NA())</f>
        <v>1.7704511961627034E-2</v>
      </c>
      <c r="H1481" s="42">
        <f>_xll.qlCalendarAdvance(Calendar,$H1480,B1481,"f",FALSE)</f>
        <v>49832</v>
      </c>
      <c r="I1481" s="177">
        <f>_xll.qlInterestRateIndexValueDate(Index1M,$H1481)</f>
        <v>49836</v>
      </c>
      <c r="J1481" s="182">
        <f>IFERROR(_xll.qlIndexFixing(Index1M,$H1481,TRUE,_xll.ohTrigger(RecalcTrigger,Trigger1M)),NA())</f>
        <v>1.7858152505959346E-2</v>
      </c>
      <c r="K1481" s="44">
        <f>IFERROR(_xll.qlIndexFixing(Index3M,H1481,TRUE,_xll.ohTrigger(RecalcTrigger,Trigger3M)),NA())</f>
        <v>1.8075830297679119E-2</v>
      </c>
      <c r="L1481" s="44">
        <f>IFERROR(_xll.qlIndexFixing(Index6M,$H1481,TRUE,_xll.ohTrigger(RecalcTrigger,Trigger6M)),NA())</f>
        <v>1.8059116199185245E-2</v>
      </c>
      <c r="M1481" s="183">
        <f>IFERROR(_xll.qlIndexFixing(Index1Y,$H1481,TRUE,_xll.ohTrigger(RecalcTrigger,Trigger1Y)),NA())</f>
        <v>1.7973480974372597E-2</v>
      </c>
      <c r="N1481" s="182">
        <f>IFERROR(_xll.qlIndexFixing(ONIndex1M,I1481,TRUE,_xll.ohTrigger(RecalcTrigger,Trigger1M)),NA())</f>
        <v>1.7874038149408022E-2</v>
      </c>
      <c r="O1481" s="44">
        <f>IFERROR(_xll.qlIndexFixing(ONIndex3M,I1481,TRUE,_xll.ohTrigger(RecalcTrigger,Trigger3M)),NA())</f>
        <v>1.813145196838839E-2</v>
      </c>
      <c r="P1481" s="44">
        <f>IFERROR(_xll.qlIndexFixing(ONIndex6M,I1481,TRUE,_xll.ohTrigger(RecalcTrigger,Trigger6M)),NA())</f>
        <v>1.8190335786929523E-2</v>
      </c>
      <c r="Q1481" s="183">
        <f>IFERROR(_xll.qlIndexFixing(ONIndex1Y,I1481,TRUE,_xll.ohTrigger(RecalcTrigger,Trigger1Y)),NA())</f>
        <v>1.8140537246837951E-2</v>
      </c>
    </row>
    <row r="1482" spans="2:17" x14ac:dyDescent="0.2">
      <c r="B1482" s="39" t="s">
        <v>42</v>
      </c>
      <c r="D1482" s="42">
        <f>_xll.qlCalendarAdvance(Calendar,$D1481,B1482,"f",FALSE)</f>
        <v>49839</v>
      </c>
      <c r="E1482" s="177">
        <f>_xll.qlInterestRateIndexValueDate(IndexON,D1482)</f>
        <v>49839</v>
      </c>
      <c r="F1482" s="193">
        <f>IFERROR(_xll.qlIndexFixing(IndexON,D1482,TRUE,_xll.ohTrigger(RecalcTrigger,TriggerON)),NA())</f>
        <v>1.7689082187315464E-2</v>
      </c>
      <c r="H1482" s="42">
        <f>_xll.qlCalendarAdvance(Calendar,$H1481,B1482,"f",FALSE)</f>
        <v>49839</v>
      </c>
      <c r="I1482" s="177">
        <f>_xll.qlInterestRateIndexValueDate(Index1M,$H1482)</f>
        <v>49843</v>
      </c>
      <c r="J1482" s="182">
        <f>IFERROR(_xll.qlIndexFixing(Index1M,$H1482,TRUE,_xll.ohTrigger(RecalcTrigger,Trigger1M)),NA())</f>
        <v>1.7842060249461333E-2</v>
      </c>
      <c r="K1482" s="44">
        <f>IFERROR(_xll.qlIndexFixing(Index3M,H1482,TRUE,_xll.ohTrigger(RecalcTrigger,Trigger3M)),NA())</f>
        <v>1.806021710553735E-2</v>
      </c>
      <c r="L1482" s="44">
        <f>IFERROR(_xll.qlIndexFixing(Index6M,$H1482,TRUE,_xll.ohTrigger(RecalcTrigger,Trigger6M)),NA())</f>
        <v>1.8042351077449344E-2</v>
      </c>
      <c r="M1482" s="183">
        <f>IFERROR(_xll.qlIndexFixing(Index1Y,$H1482,TRUE,_xll.ohTrigger(RecalcTrigger,Trigger1Y)),NA())</f>
        <v>1.7960762643932499E-2</v>
      </c>
      <c r="N1482" s="182">
        <f>IFERROR(_xll.qlIndexFixing(ONIndex1M,I1482,TRUE,_xll.ohTrigger(RecalcTrigger,Trigger1M)),NA())</f>
        <v>1.7857944999635222E-2</v>
      </c>
      <c r="O1482" s="44">
        <f>IFERROR(_xll.qlIndexFixing(ONIndex3M,I1482,TRUE,_xll.ohTrigger(RecalcTrigger,Trigger3M)),NA())</f>
        <v>1.8115828071652018E-2</v>
      </c>
      <c r="P1482" s="44">
        <f>IFERROR(_xll.qlIndexFixing(ONIndex6M,I1482,TRUE,_xll.ohTrigger(RecalcTrigger,Trigger6M)),NA())</f>
        <v>1.8173321503747175E-2</v>
      </c>
      <c r="Q1482" s="183">
        <f>IFERROR(_xll.qlIndexFixing(ONIndex1Y,I1482,TRUE,_xll.ohTrigger(RecalcTrigger,Trigger1Y)),NA())</f>
        <v>1.8127297887229332E-2</v>
      </c>
    </row>
    <row r="1483" spans="2:17" x14ac:dyDescent="0.2">
      <c r="B1483" s="39" t="s">
        <v>42</v>
      </c>
      <c r="D1483" s="42">
        <f>_xll.qlCalendarAdvance(Calendar,$D1482,B1483,"f",FALSE)</f>
        <v>49846</v>
      </c>
      <c r="E1483" s="177">
        <f>_xll.qlInterestRateIndexValueDate(IndexON,D1483)</f>
        <v>49846</v>
      </c>
      <c r="F1483" s="193">
        <f>IFERROR(_xll.qlIndexFixing(IndexON,D1483,TRUE,_xll.ohTrigger(RecalcTrigger,TriggerON)),NA())</f>
        <v>1.7673663818813523E-2</v>
      </c>
      <c r="H1483" s="42">
        <f>_xll.qlCalendarAdvance(Calendar,$H1482,B1483,"f",FALSE)</f>
        <v>49846</v>
      </c>
      <c r="I1483" s="177">
        <f>_xll.qlInterestRateIndexValueDate(Index1M,$H1483)</f>
        <v>49850</v>
      </c>
      <c r="J1483" s="182">
        <f>IFERROR(_xll.qlIndexFixing(Index1M,$H1483,TRUE,_xll.ohTrigger(RecalcTrigger,Trigger1M)),NA())</f>
        <v>1.782598175550909E-2</v>
      </c>
      <c r="K1483" s="44">
        <f>IFERROR(_xll.qlIndexFixing(Index3M,H1483,TRUE,_xll.ohTrigger(RecalcTrigger,Trigger3M)),NA())</f>
        <v>1.8044617850386271E-2</v>
      </c>
      <c r="L1483" s="44">
        <f>IFERROR(_xll.qlIndexFixing(Index6M,$H1483,TRUE,_xll.ohTrigger(RecalcTrigger,Trigger6M)),NA())</f>
        <v>1.8025619481383114E-2</v>
      </c>
      <c r="M1483" s="183">
        <f>IFERROR(_xll.qlIndexFixing(Index1Y,$H1483,TRUE,_xll.ohTrigger(RecalcTrigger,Trigger1Y)),NA())</f>
        <v>1.7948076547305611E-2</v>
      </c>
      <c r="N1483" s="182">
        <f>IFERROR(_xll.qlIndexFixing(ONIndex1M,I1483,TRUE,_xll.ohTrigger(RecalcTrigger,Trigger1M)),NA())</f>
        <v>1.784186504874441E-2</v>
      </c>
      <c r="O1483" s="44">
        <f>IFERROR(_xll.qlIndexFixing(ONIndex3M,I1483,TRUE,_xll.ohTrigger(RecalcTrigger,Trigger3M)),NA())</f>
        <v>1.8100216293541749E-2</v>
      </c>
      <c r="P1483" s="44">
        <f>IFERROR(_xll.qlIndexFixing(ONIndex6M,I1483,TRUE,_xll.ohTrigger(RecalcTrigger,Trigger6M)),NA())</f>
        <v>1.8156336001862172E-2</v>
      </c>
      <c r="Q1483" s="183">
        <f>IFERROR(_xll.qlIndexFixing(ONIndex1Y,I1483,TRUE,_xll.ohTrigger(RecalcTrigger,Trigger1Y)),NA())</f>
        <v>1.8114083093250244E-2</v>
      </c>
    </row>
    <row r="1484" spans="2:17" x14ac:dyDescent="0.2">
      <c r="B1484" s="39" t="s">
        <v>42</v>
      </c>
      <c r="D1484" s="42">
        <f>_xll.qlCalendarAdvance(Calendar,$D1483,B1484,"f",FALSE)</f>
        <v>49853</v>
      </c>
      <c r="E1484" s="177">
        <f>_xll.qlInterestRateIndexValueDate(IndexON,D1484)</f>
        <v>49853</v>
      </c>
      <c r="F1484" s="193">
        <f>IFERROR(_xll.qlIndexFixing(IndexON,D1484,TRUE,_xll.ohTrigger(RecalcTrigger,TriggerON)),NA())</f>
        <v>1.7658257132566746E-2</v>
      </c>
      <c r="H1484" s="42">
        <f>_xll.qlCalendarAdvance(Calendar,$H1483,B1484,"f",FALSE)</f>
        <v>49853</v>
      </c>
      <c r="I1484" s="177">
        <f>_xll.qlInterestRateIndexValueDate(Index1M,$H1484)</f>
        <v>49857</v>
      </c>
      <c r="J1484" s="182">
        <f>IFERROR(_xll.qlIndexFixing(Index1M,$H1484,TRUE,_xll.ohTrigger(RecalcTrigger,Trigger1M)),NA())</f>
        <v>1.7809211426179819E-2</v>
      </c>
      <c r="K1484" s="44">
        <f>IFERROR(_xll.qlIndexFixing(Index3M,H1484,TRUE,_xll.ohTrigger(RecalcTrigger,Trigger3M)),NA())</f>
        <v>1.8029032805892194E-2</v>
      </c>
      <c r="L1484" s="44">
        <f>IFERROR(_xll.qlIndexFixing(Index6M,$H1484,TRUE,_xll.ohTrigger(RecalcTrigger,Trigger6M)),NA())</f>
        <v>1.8007458447760336E-2</v>
      </c>
      <c r="M1484" s="183">
        <f>IFERROR(_xll.qlIndexFixing(Index1Y,$H1484,TRUE,_xll.ohTrigger(RecalcTrigger,Trigger1Y)),NA())</f>
        <v>1.7935422957900404E-2</v>
      </c>
      <c r="N1484" s="182">
        <f>IFERROR(_xll.qlIndexFixing(ONIndex1M,I1484,TRUE,_xll.ohTrigger(RecalcTrigger,Trigger1M)),NA())</f>
        <v>1.7825798589781172E-2</v>
      </c>
      <c r="O1484" s="44">
        <f>IFERROR(_xll.qlIndexFixing(ONIndex3M,I1484,TRUE,_xll.ohTrigger(RecalcTrigger,Trigger3M)),NA())</f>
        <v>1.8084616906799411E-2</v>
      </c>
      <c r="P1484" s="44">
        <f>IFERROR(_xll.qlIndexFixing(ONIndex6M,I1484,TRUE,_xll.ohTrigger(RecalcTrigger,Trigger6M)),NA())</f>
        <v>1.8139379619483975E-2</v>
      </c>
      <c r="Q1484" s="183">
        <f>IFERROR(_xll.qlIndexFixing(ONIndex1Y,I1484,TRUE,_xll.ohTrigger(RecalcTrigger,Trigger1Y)),NA())</f>
        <v>1.8100893134604945E-2</v>
      </c>
    </row>
    <row r="1485" spans="2:17" x14ac:dyDescent="0.2">
      <c r="B1485" s="39" t="s">
        <v>42</v>
      </c>
      <c r="D1485" s="42">
        <f>_xll.qlCalendarAdvance(Calendar,$D1484,B1485,"f",FALSE)</f>
        <v>49860</v>
      </c>
      <c r="E1485" s="177">
        <f>_xll.qlInterestRateIndexValueDate(IndexON,D1485)</f>
        <v>49860</v>
      </c>
      <c r="F1485" s="193">
        <f>IFERROR(_xll.qlIndexFixing(IndexON,D1485,TRUE,_xll.ohTrigger(RecalcTrigger,TriggerON)),NA())</f>
        <v>1.764286240504731E-2</v>
      </c>
      <c r="H1485" s="42">
        <f>_xll.qlCalendarAdvance(Calendar,$H1484,B1485,"f",FALSE)</f>
        <v>49860</v>
      </c>
      <c r="I1485" s="177">
        <f>_xll.qlInterestRateIndexValueDate(Index1M,$H1485)</f>
        <v>49864</v>
      </c>
      <c r="J1485" s="182">
        <f>IFERROR(_xll.qlIndexFixing(Index1M,$H1485,TRUE,_xll.ohTrigger(RecalcTrigger,Trigger1M)),NA())</f>
        <v>1.7793161595373495E-2</v>
      </c>
      <c r="K1485" s="44">
        <f>IFERROR(_xll.qlIndexFixing(Index3M,H1485,TRUE,_xll.ohTrigger(RecalcTrigger,Trigger3M)),NA())</f>
        <v>1.8013462245716205E-2</v>
      </c>
      <c r="L1485" s="44">
        <f>IFERROR(_xll.qlIndexFixing(Index6M,$H1485,TRUE,_xll.ohTrigger(RecalcTrigger,Trigger6M)),NA())</f>
        <v>1.7991528237758032E-2</v>
      </c>
      <c r="M1485" s="183">
        <f>IFERROR(_xll.qlIndexFixing(Index1Y,$H1485,TRUE,_xll.ohTrigger(RecalcTrigger,Trigger1Y)),NA())</f>
        <v>1.7922802149114403E-2</v>
      </c>
      <c r="N1485" s="182">
        <f>IFERROR(_xll.qlIndexFixing(ONIndex1M,I1485,TRUE,_xll.ohTrigger(RecalcTrigger,Trigger1M)),NA())</f>
        <v>1.7809745915631225E-2</v>
      </c>
      <c r="O1485" s="44">
        <f>IFERROR(_xll.qlIndexFixing(ONIndex3M,I1485,TRUE,_xll.ohTrigger(RecalcTrigger,Trigger3M)),NA())</f>
        <v>1.806903018384709E-2</v>
      </c>
      <c r="P1485" s="44">
        <f>IFERROR(_xll.qlIndexFixing(ONIndex6M,I1485,TRUE,_xll.ohTrigger(RecalcTrigger,Trigger6M)),NA())</f>
        <v>1.8122452695221725E-2</v>
      </c>
      <c r="Q1485" s="183">
        <f>IFERROR(_xll.qlIndexFixing(ONIndex1Y,I1485,TRUE,_xll.ohTrigger(RecalcTrigger,Trigger1Y)),NA())</f>
        <v>1.8087728280917759E-2</v>
      </c>
    </row>
    <row r="1486" spans="2:17" x14ac:dyDescent="0.2">
      <c r="B1486" s="39" t="s">
        <v>42</v>
      </c>
      <c r="D1486" s="42">
        <f>_xll.qlCalendarAdvance(Calendar,$D1485,B1486,"f",FALSE)</f>
        <v>49867</v>
      </c>
      <c r="E1486" s="177">
        <f>_xll.qlInterestRateIndexValueDate(IndexON,D1486)</f>
        <v>49867</v>
      </c>
      <c r="F1486" s="193">
        <f>IFERROR(_xll.qlIndexFixing(IndexON,D1486,TRUE,_xll.ohTrigger(RecalcTrigger,TriggerON)),NA())</f>
        <v>1.7627479912674104E-2</v>
      </c>
      <c r="H1486" s="42">
        <f>_xll.qlCalendarAdvance(Calendar,$H1485,B1486,"f",FALSE)</f>
        <v>49867</v>
      </c>
      <c r="I1486" s="177">
        <f>_xll.qlInterestRateIndexValueDate(Index1M,$H1486)</f>
        <v>49871</v>
      </c>
      <c r="J1486" s="182">
        <f>IFERROR(_xll.qlIndexFixing(Index1M,$H1486,TRUE,_xll.ohTrigger(RecalcTrigger,Trigger1M)),NA())</f>
        <v>1.7777126429187662E-2</v>
      </c>
      <c r="K1486" s="44">
        <f>IFERROR(_xll.qlIndexFixing(Index3M,H1486,TRUE,_xll.ohTrigger(RecalcTrigger,Trigger3M)),NA())</f>
        <v>1.799790644351593E-2</v>
      </c>
      <c r="L1486" s="44">
        <f>IFERROR(_xll.qlIndexFixing(Index6M,$H1486,TRUE,_xll.ohTrigger(RecalcTrigger,Trigger6M)),NA())</f>
        <v>1.7974901022736686E-2</v>
      </c>
      <c r="M1486" s="183">
        <f>IFERROR(_xll.qlIndexFixing(Index1Y,$H1486,TRUE,_xll.ohTrigger(RecalcTrigger,Trigger1Y)),NA())</f>
        <v>1.7910214394334177E-2</v>
      </c>
      <c r="N1486" s="182">
        <f>IFERROR(_xll.qlIndexFixing(ONIndex1M,I1486,TRUE,_xll.ohTrigger(RecalcTrigger,Trigger1M)),NA())</f>
        <v>1.7793707319100349E-2</v>
      </c>
      <c r="O1486" s="44">
        <f>IFERROR(_xll.qlIndexFixing(ONIndex3M,I1486,TRUE,_xll.ohTrigger(RecalcTrigger,Trigger3M)),NA())</f>
        <v>1.8053456397506551E-2</v>
      </c>
      <c r="P1486" s="44">
        <f>IFERROR(_xll.qlIndexFixing(ONIndex6M,I1486,TRUE,_xll.ohTrigger(RecalcTrigger,Trigger6M)),NA())</f>
        <v>1.8105555567204945E-2</v>
      </c>
      <c r="Q1486" s="183">
        <f>IFERROR(_xll.qlIndexFixing(ONIndex1Y,I1486,TRUE,_xll.ohTrigger(RecalcTrigger,Trigger1Y)),NA())</f>
        <v>1.8074588802132752E-2</v>
      </c>
    </row>
    <row r="1487" spans="2:17" x14ac:dyDescent="0.2">
      <c r="B1487" s="39" t="s">
        <v>42</v>
      </c>
      <c r="D1487" s="42">
        <f>_xll.qlCalendarAdvance(Calendar,$D1486,B1487,"f",FALSE)</f>
        <v>49874</v>
      </c>
      <c r="E1487" s="177">
        <f>_xll.qlInterestRateIndexValueDate(IndexON,D1487)</f>
        <v>49874</v>
      </c>
      <c r="F1487" s="193">
        <f>IFERROR(_xll.qlIndexFixing(IndexON,D1487,TRUE,_xll.ohTrigger(RecalcTrigger,TriggerON)),NA())</f>
        <v>1.7612109931866016E-2</v>
      </c>
      <c r="H1487" s="42">
        <f>_xll.qlCalendarAdvance(Calendar,$H1486,B1487,"f",FALSE)</f>
        <v>49874</v>
      </c>
      <c r="I1487" s="177">
        <f>_xll.qlInterestRateIndexValueDate(Index1M,$H1487)</f>
        <v>49878</v>
      </c>
      <c r="J1487" s="182">
        <f>IFERROR(_xll.qlIndexFixing(Index1M,$H1487,TRUE,_xll.ohTrigger(RecalcTrigger,Trigger1M)),NA())</f>
        <v>1.7761106220866449E-2</v>
      </c>
      <c r="K1487" s="44">
        <f>IFERROR(_xll.qlIndexFixing(Index3M,H1487,TRUE,_xll.ohTrigger(RecalcTrigger,Trigger3M)),NA())</f>
        <v>1.7982365672946379E-2</v>
      </c>
      <c r="L1487" s="44">
        <f>IFERROR(_xll.qlIndexFixing(Index6M,$H1487,TRUE,_xll.ohTrigger(RecalcTrigger,Trigger6M)),NA())</f>
        <v>1.7958308722592849E-2</v>
      </c>
      <c r="M1487" s="183">
        <f>IFERROR(_xll.qlIndexFixing(Index1Y,$H1487,TRUE,_xll.ohTrigger(RecalcTrigger,Trigger1Y)),NA())</f>
        <v>1.7897659966935795E-2</v>
      </c>
      <c r="N1487" s="182">
        <f>IFERROR(_xll.qlIndexFixing(ONIndex1M,I1487,TRUE,_xll.ohTrigger(RecalcTrigger,Trigger1M)),NA())</f>
        <v>1.7777683092994323E-2</v>
      </c>
      <c r="O1487" s="44">
        <f>IFERROR(_xll.qlIndexFixing(ONIndex3M,I1487,TRUE,_xll.ohTrigger(RecalcTrigger,Trigger3M)),NA())</f>
        <v>1.8037895820119942E-2</v>
      </c>
      <c r="P1487" s="44">
        <f>IFERROR(_xll.qlIndexFixing(ONIndex6M,I1487,TRUE,_xll.ohTrigger(RecalcTrigger,Trigger6M)),NA())</f>
        <v>1.8088688573882905E-2</v>
      </c>
      <c r="Q1487" s="183">
        <f>IFERROR(_xll.qlIndexFixing(ONIndex1Y,I1487,TRUE,_xll.ohTrigger(RecalcTrigger,Trigger1Y)),NA())</f>
        <v>1.8061474967714375E-2</v>
      </c>
    </row>
    <row r="1488" spans="2:17" x14ac:dyDescent="0.2">
      <c r="B1488" s="39" t="s">
        <v>42</v>
      </c>
      <c r="D1488" s="42">
        <f>_xll.qlCalendarAdvance(Calendar,$D1487,B1488,"f",FALSE)</f>
        <v>49881</v>
      </c>
      <c r="E1488" s="177">
        <f>_xll.qlInterestRateIndexValueDate(IndexON,D1488)</f>
        <v>49881</v>
      </c>
      <c r="F1488" s="193">
        <f>IFERROR(_xll.qlIndexFixing(IndexON,D1488,TRUE,_xll.ohTrigger(RecalcTrigger,TriggerON)),NA())</f>
        <v>1.7596752739068577E-2</v>
      </c>
      <c r="H1488" s="42">
        <f>_xll.qlCalendarAdvance(Calendar,$H1487,B1488,"f",FALSE)</f>
        <v>49881</v>
      </c>
      <c r="I1488" s="177">
        <f>_xll.qlInterestRateIndexValueDate(Index1M,$H1488)</f>
        <v>49885</v>
      </c>
      <c r="J1488" s="182">
        <f>IFERROR(_xll.qlIndexFixing(Index1M,$H1488,TRUE,_xll.ohTrigger(RecalcTrigger,Trigger1M)),NA())</f>
        <v>1.7745101263651423E-2</v>
      </c>
      <c r="K1488" s="44">
        <f>IFERROR(_xll.qlIndexFixing(Index3M,H1488,TRUE,_xll.ohTrigger(RecalcTrigger,Trigger3M)),NA())</f>
        <v>1.796684020765648E-2</v>
      </c>
      <c r="L1488" s="44">
        <f>IFERROR(_xll.qlIndexFixing(Index6M,$H1488,TRUE,_xll.ohTrigger(RecalcTrigger,Trigger6M)),NA())</f>
        <v>1.7941751677912343E-2</v>
      </c>
      <c r="M1488" s="183">
        <f>IFERROR(_xll.qlIndexFixing(Index1Y,$H1488,TRUE,_xll.ohTrigger(RecalcTrigger,Trigger1Y)),NA())</f>
        <v>1.7885139140285462E-2</v>
      </c>
      <c r="N1488" s="182">
        <f>IFERROR(_xll.qlIndexFixing(ONIndex1M,I1488,TRUE,_xll.ohTrigger(RecalcTrigger,Trigger1M)),NA())</f>
        <v>1.7761673530358735E-2</v>
      </c>
      <c r="O1488" s="44">
        <f>IFERROR(_xll.qlIndexFixing(ONIndex3M,I1488,TRUE,_xll.ohTrigger(RecalcTrigger,Trigger3M)),NA())</f>
        <v>1.8022348724429094E-2</v>
      </c>
      <c r="P1488" s="44">
        <f>IFERROR(_xll.qlIndexFixing(ONIndex6M,I1488,TRUE,_xll.ohTrigger(RecalcTrigger,Trigger6M)),NA())</f>
        <v>1.8071852053704873E-2</v>
      </c>
      <c r="Q1488" s="183">
        <f>IFERROR(_xll.qlIndexFixing(ONIndex1Y,I1488,TRUE,_xll.ohTrigger(RecalcTrigger,Trigger1Y)),NA())</f>
        <v>1.8048387047606695E-2</v>
      </c>
    </row>
    <row r="1489" spans="2:17" x14ac:dyDescent="0.2">
      <c r="B1489" s="39" t="s">
        <v>42</v>
      </c>
      <c r="D1489" s="42">
        <f>_xll.qlCalendarAdvance(Calendar,$D1488,B1489,"f",FALSE)</f>
        <v>49888</v>
      </c>
      <c r="E1489" s="177">
        <f>_xll.qlInterestRateIndexValueDate(IndexON,D1489)</f>
        <v>49888</v>
      </c>
      <c r="F1489" s="193">
        <f>IFERROR(_xll.qlIndexFixing(IndexON,D1489,TRUE,_xll.ohTrigger(RecalcTrigger,TriggerON)),NA())</f>
        <v>1.7581408610700677E-2</v>
      </c>
      <c r="H1489" s="42">
        <f>_xll.qlCalendarAdvance(Calendar,$H1488,B1489,"f",FALSE)</f>
        <v>49888</v>
      </c>
      <c r="I1489" s="177">
        <f>_xll.qlInterestRateIndexValueDate(Index1M,$H1489)</f>
        <v>49892</v>
      </c>
      <c r="J1489" s="182">
        <f>IFERROR(_xll.qlIndexFixing(Index1M,$H1489,TRUE,_xll.ohTrigger(RecalcTrigger,Trigger1M)),NA())</f>
        <v>1.7729111850781559E-2</v>
      </c>
      <c r="K1489" s="44">
        <f>IFERROR(_xll.qlIndexFixing(Index3M,H1489,TRUE,_xll.ohTrigger(RecalcTrigger,Trigger3M)),NA())</f>
        <v>1.7951330321289947E-2</v>
      </c>
      <c r="L1489" s="44">
        <f>IFERROR(_xll.qlIndexFixing(Index6M,$H1489,TRUE,_xll.ohTrigger(RecalcTrigger,Trigger6M)),NA())</f>
        <v>1.792523022926926E-2</v>
      </c>
      <c r="M1489" s="183">
        <f>IFERROR(_xll.qlIndexFixing(Index1Y,$H1489,TRUE,_xll.ohTrigger(RecalcTrigger,Trigger1Y)),NA())</f>
        <v>1.7872652187738428E-2</v>
      </c>
      <c r="N1489" s="182">
        <f>IFERROR(_xll.qlIndexFixing(ONIndex1M,I1489,TRUE,_xll.ohTrigger(RecalcTrigger,Trigger1M)),NA())</f>
        <v>1.7745678923919428E-2</v>
      </c>
      <c r="O1489" s="44">
        <f>IFERROR(_xll.qlIndexFixing(ONIndex3M,I1489,TRUE,_xll.ohTrigger(RecalcTrigger,Trigger3M)),NA())</f>
        <v>1.8006815383015962E-2</v>
      </c>
      <c r="P1489" s="44">
        <f>IFERROR(_xll.qlIndexFixing(ONIndex6M,I1489,TRUE,_xll.ohTrigger(RecalcTrigger,Trigger6M)),NA())</f>
        <v>1.8055046344960246E-2</v>
      </c>
      <c r="Q1489" s="183">
        <f>IFERROR(_xll.qlIndexFixing(ONIndex1Y,I1489,TRUE,_xll.ohTrigger(RecalcTrigger,Trigger1Y)),NA())</f>
        <v>1.8035325311513972E-2</v>
      </c>
    </row>
    <row r="1490" spans="2:17" x14ac:dyDescent="0.2">
      <c r="B1490" s="39" t="s">
        <v>42</v>
      </c>
      <c r="D1490" s="42">
        <f>_xll.qlCalendarAdvance(Calendar,$D1489,B1490,"f",FALSE)</f>
        <v>49895</v>
      </c>
      <c r="E1490" s="177">
        <f>_xll.qlInterestRateIndexValueDate(IndexON,D1490)</f>
        <v>49895</v>
      </c>
      <c r="F1490" s="193">
        <f>IFERROR(_xll.qlIndexFixing(IndexON,D1490,TRUE,_xll.ohTrigger(RecalcTrigger,TriggerON)),NA())</f>
        <v>1.7566077823287785E-2</v>
      </c>
      <c r="H1490" s="42">
        <f>_xll.qlCalendarAdvance(Calendar,$H1489,B1490,"f",FALSE)</f>
        <v>49895</v>
      </c>
      <c r="I1490" s="177">
        <f>_xll.qlInterestRateIndexValueDate(Index1M,$H1490)</f>
        <v>49899</v>
      </c>
      <c r="J1490" s="182">
        <f>IFERROR(_xll.qlIndexFixing(Index1M,$H1490,TRUE,_xll.ohTrigger(RecalcTrigger,Trigger1M)),NA())</f>
        <v>1.7713138275495845E-2</v>
      </c>
      <c r="K1490" s="44">
        <f>IFERROR(_xll.qlIndexFixing(Index3M,H1490,TRUE,_xll.ohTrigger(RecalcTrigger,Trigger3M)),NA())</f>
        <v>1.7935836287491371E-2</v>
      </c>
      <c r="L1490" s="44">
        <f>IFERROR(_xll.qlIndexFixing(Index6M,$H1490,TRUE,_xll.ohTrigger(RecalcTrigger,Trigger6M)),NA())</f>
        <v>1.7908744717229436E-2</v>
      </c>
      <c r="M1490" s="183">
        <f>IFERROR(_xll.qlIndexFixing(Index1Y,$H1490,TRUE,_xll.ohTrigger(RecalcTrigger,Trigger1Y)),NA())</f>
        <v>1.7860199382639663E-2</v>
      </c>
      <c r="N1490" s="182">
        <f>IFERROR(_xll.qlIndexFixing(ONIndex1M,I1490,TRUE,_xll.ohTrigger(RecalcTrigger,Trigger1M)),NA())</f>
        <v>1.7729699566562118E-2</v>
      </c>
      <c r="O1490" s="44">
        <f>IFERROR(_xll.qlIndexFixing(ONIndex3M,I1490,TRUE,_xll.ohTrigger(RecalcTrigger,Trigger3M)),NA())</f>
        <v>1.7991296068382567E-2</v>
      </c>
      <c r="P1490" s="44">
        <f>IFERROR(_xll.qlIndexFixing(ONIndex6M,I1490,TRUE,_xll.ohTrigger(RecalcTrigger,Trigger6M)),NA())</f>
        <v>1.8038271786018356E-2</v>
      </c>
      <c r="Q1490" s="183">
        <f>IFERROR(_xll.qlIndexFixing(ONIndex1Y,I1490,TRUE,_xll.ohTrigger(RecalcTrigger,Trigger1Y)),NA())</f>
        <v>1.8022290029060528E-2</v>
      </c>
    </row>
    <row r="1491" spans="2:17" x14ac:dyDescent="0.2">
      <c r="B1491" s="39" t="s">
        <v>42</v>
      </c>
      <c r="D1491" s="42">
        <f>_xll.qlCalendarAdvance(Calendar,$D1490,B1491,"f",FALSE)</f>
        <v>49902</v>
      </c>
      <c r="E1491" s="177">
        <f>_xll.qlInterestRateIndexValueDate(IndexON,D1491)</f>
        <v>49902</v>
      </c>
      <c r="F1491" s="193">
        <f>IFERROR(_xll.qlIndexFixing(IndexON,D1491,TRUE,_xll.ohTrigger(RecalcTrigger,TriggerON)),NA())</f>
        <v>1.755076065311556E-2</v>
      </c>
      <c r="H1491" s="42">
        <f>_xll.qlCalendarAdvance(Calendar,$H1490,B1491,"f",FALSE)</f>
        <v>49902</v>
      </c>
      <c r="I1491" s="177">
        <f>_xll.qlInterestRateIndexValueDate(Index1M,$H1491)</f>
        <v>49906</v>
      </c>
      <c r="J1491" s="182">
        <f>IFERROR(_xll.qlIndexFixing(Index1M,$H1491,TRUE,_xll.ohTrigger(RecalcTrigger,Trigger1M)),NA())</f>
        <v>1.7697180831025526E-2</v>
      </c>
      <c r="K1491" s="44">
        <f>IFERROR(_xll.qlIndexFixing(Index3M,H1491,TRUE,_xll.ohTrigger(RecalcTrigger,Trigger3M)),NA())</f>
        <v>1.7920358379894905E-2</v>
      </c>
      <c r="L1491" s="44">
        <f>IFERROR(_xll.qlIndexFixing(Index6M,$H1491,TRUE,_xll.ohTrigger(RecalcTrigger,Trigger6M)),NA())</f>
        <v>1.7892295482349149E-2</v>
      </c>
      <c r="M1491" s="183">
        <f>IFERROR(_xll.qlIndexFixing(Index1Y,$H1491,TRUE,_xll.ohTrigger(RecalcTrigger,Trigger1Y)),NA())</f>
        <v>1.7847780998324708E-2</v>
      </c>
      <c r="N1491" s="182">
        <f>IFERROR(_xll.qlIndexFixing(ONIndex1M,I1491,TRUE,_xll.ohTrigger(RecalcTrigger,Trigger1M)),NA())</f>
        <v>1.7713735751252457E-2</v>
      </c>
      <c r="O1491" s="44">
        <f>IFERROR(_xll.qlIndexFixing(ONIndex3M,I1491,TRUE,_xll.ohTrigger(RecalcTrigger,Trigger3M)),NA())</f>
        <v>1.797579105327074E-2</v>
      </c>
      <c r="P1491" s="44">
        <f>IFERROR(_xll.qlIndexFixing(ONIndex6M,I1491,TRUE,_xll.ohTrigger(RecalcTrigger,Trigger6M)),NA())</f>
        <v>1.8021528715328472E-2</v>
      </c>
      <c r="Q1491" s="183">
        <f>IFERROR(_xll.qlIndexFixing(ONIndex1Y,I1491,TRUE,_xll.ohTrigger(RecalcTrigger,Trigger1Y)),NA())</f>
        <v>1.8009281470110494E-2</v>
      </c>
    </row>
    <row r="1492" spans="2:17" x14ac:dyDescent="0.2">
      <c r="B1492" s="39" t="s">
        <v>42</v>
      </c>
      <c r="D1492" s="42">
        <f>_xll.qlCalendarAdvance(Calendar,$D1491,B1492,"f",FALSE)</f>
        <v>49909</v>
      </c>
      <c r="E1492" s="177">
        <f>_xll.qlInterestRateIndexValueDate(IndexON,D1492)</f>
        <v>49909</v>
      </c>
      <c r="F1492" s="193">
        <f>IFERROR(_xll.qlIndexFixing(IndexON,D1492,TRUE,_xll.ohTrigger(RecalcTrigger,TriggerON)),NA())</f>
        <v>1.7535457376709473E-2</v>
      </c>
      <c r="H1492" s="42">
        <f>_xll.qlCalendarAdvance(Calendar,$H1491,B1492,"f",FALSE)</f>
        <v>49909</v>
      </c>
      <c r="I1492" s="177">
        <f>_xll.qlInterestRateIndexValueDate(Index1M,$H1492)</f>
        <v>49913</v>
      </c>
      <c r="J1492" s="182">
        <f>IFERROR(_xll.qlIndexFixing(Index1M,$H1492,TRUE,_xll.ohTrigger(RecalcTrigger,Trigger1M)),NA())</f>
        <v>1.7681239810607E-2</v>
      </c>
      <c r="K1492" s="44">
        <f>IFERROR(_xll.qlIndexFixing(Index3M,H1492,TRUE,_xll.ohTrigger(RecalcTrigger,Trigger3M)),NA())</f>
        <v>1.7904896872135583E-2</v>
      </c>
      <c r="L1492" s="44">
        <f>IFERROR(_xll.qlIndexFixing(Index6M,$H1492,TRUE,_xll.ohTrigger(RecalcTrigger,Trigger6M)),NA())</f>
        <v>1.7875882865175555E-2</v>
      </c>
      <c r="M1492" s="183">
        <f>IFERROR(_xll.qlIndexFixing(Index1Y,$H1492,TRUE,_xll.ohTrigger(RecalcTrigger,Trigger1Y)),NA())</f>
        <v>1.7835397308117944E-2</v>
      </c>
      <c r="N1492" s="182">
        <f>IFERROR(_xll.qlIndexFixing(ONIndex1M,I1492,TRUE,_xll.ohTrigger(RecalcTrigger,Trigger1M)),NA())</f>
        <v>1.7697787770636353E-2</v>
      </c>
      <c r="O1492" s="44">
        <f>IFERROR(_xll.qlIndexFixing(ONIndex3M,I1492,TRUE,_xll.ohTrigger(RecalcTrigger,Trigger3M)),NA())</f>
        <v>1.7960300610102564E-2</v>
      </c>
      <c r="P1492" s="44">
        <f>IFERROR(_xll.qlIndexFixing(ONIndex6M,I1492,TRUE,_xll.ohTrigger(RecalcTrigger,Trigger6M)),NA())</f>
        <v>1.800481747117999E-2</v>
      </c>
      <c r="Q1492" s="183">
        <f>IFERROR(_xll.qlIndexFixing(ONIndex1Y,I1492,TRUE,_xll.ohTrigger(RecalcTrigger,Trigger1Y)),NA())</f>
        <v>1.7996299904368129E-2</v>
      </c>
    </row>
    <row r="1493" spans="2:17" x14ac:dyDescent="0.2">
      <c r="B1493" s="39" t="s">
        <v>42</v>
      </c>
      <c r="D1493" s="42">
        <f>_xll.qlCalendarAdvance(Calendar,$D1492,B1493,"f",FALSE)</f>
        <v>49916</v>
      </c>
      <c r="E1493" s="177">
        <f>_xll.qlInterestRateIndexValueDate(IndexON,D1493)</f>
        <v>49916</v>
      </c>
      <c r="F1493" s="193">
        <f>IFERROR(_xll.qlIndexFixing(IndexON,D1493,TRUE,_xll.ohTrigger(RecalcTrigger,TriggerON)),NA())</f>
        <v>1.7520168270515057E-2</v>
      </c>
      <c r="H1493" s="42">
        <f>_xll.qlCalendarAdvance(Calendar,$H1492,B1493,"f",FALSE)</f>
        <v>49916</v>
      </c>
      <c r="I1493" s="177">
        <f>_xll.qlInterestRateIndexValueDate(Index1M,$H1493)</f>
        <v>49920</v>
      </c>
      <c r="J1493" s="182">
        <f>IFERROR(_xll.qlIndexFixing(Index1M,$H1493,TRUE,_xll.ohTrigger(RecalcTrigger,Trigger1M)),NA())</f>
        <v>1.7666018266550232E-2</v>
      </c>
      <c r="K1493" s="44">
        <f>IFERROR(_xll.qlIndexFixing(Index3M,H1493,TRUE,_xll.ohTrigger(RecalcTrigger,Trigger3M)),NA())</f>
        <v>1.7890108195854976E-2</v>
      </c>
      <c r="L1493" s="44">
        <f>IFERROR(_xll.qlIndexFixing(Index6M,$H1493,TRUE,_xll.ohTrigger(RecalcTrigger,Trigger6M)),NA())</f>
        <v>1.7861653180494614E-2</v>
      </c>
      <c r="M1493" s="183">
        <f>IFERROR(_xll.qlIndexFixing(Index1Y,$H1493,TRUE,_xll.ohTrigger(RecalcTrigger,Trigger1Y)),NA())</f>
        <v>1.7823048585334764E-2</v>
      </c>
      <c r="N1493" s="182">
        <f>IFERROR(_xll.qlIndexFixing(ONIndex1M,I1493,TRUE,_xll.ohTrigger(RecalcTrigger,Trigger1M)),NA())</f>
        <v>1.7681855917839329E-2</v>
      </c>
      <c r="O1493" s="44">
        <f>IFERROR(_xll.qlIndexFixing(ONIndex3M,I1493,TRUE,_xll.ohTrigger(RecalcTrigger,Trigger3M)),NA())</f>
        <v>1.7944825011459997E-2</v>
      </c>
      <c r="P1493" s="44">
        <f>IFERROR(_xll.qlIndexFixing(ONIndex6M,I1493,TRUE,_xll.ohTrigger(RecalcTrigger,Trigger6M)),NA())</f>
        <v>1.7988138392022179E-2</v>
      </c>
      <c r="Q1493" s="183">
        <f>IFERROR(_xll.qlIndexFixing(ONIndex1Y,I1493,TRUE,_xll.ohTrigger(RecalcTrigger,Trigger1Y)),NA())</f>
        <v>1.7983345601457756E-2</v>
      </c>
    </row>
    <row r="1494" spans="2:17" x14ac:dyDescent="0.2">
      <c r="B1494" s="39" t="s">
        <v>42</v>
      </c>
      <c r="D1494" s="42">
        <f>_xll.qlCalendarAdvance(Calendar,$D1493,B1494,"f",FALSE)</f>
        <v>49923</v>
      </c>
      <c r="E1494" s="177">
        <f>_xll.qlInterestRateIndexValueDate(IndexON,D1494)</f>
        <v>49923</v>
      </c>
      <c r="F1494" s="193">
        <f>IFERROR(_xll.qlIndexFixing(IndexON,D1494,TRUE,_xll.ohTrigger(RecalcTrigger,TriggerON)),NA())</f>
        <v>1.7504893610924555E-2</v>
      </c>
      <c r="H1494" s="42">
        <f>_xll.qlCalendarAdvance(Calendar,$H1493,B1494,"f",FALSE)</f>
        <v>49923</v>
      </c>
      <c r="I1494" s="177">
        <f>_xll.qlInterestRateIndexValueDate(Index1M,$H1494)</f>
        <v>49927</v>
      </c>
      <c r="J1494" s="182">
        <f>IFERROR(_xll.qlIndexFixing(Index1M,$H1494,TRUE,_xll.ohTrigger(RecalcTrigger,Trigger1M)),NA())</f>
        <v>1.7650110513683259E-2</v>
      </c>
      <c r="K1494" s="44">
        <f>IFERROR(_xll.qlIndexFixing(Index3M,H1494,TRUE,_xll.ohTrigger(RecalcTrigger,Trigger3M)),NA())</f>
        <v>1.7874679811141003E-2</v>
      </c>
      <c r="L1494" s="44">
        <f>IFERROR(_xll.qlIndexFixing(Index6M,$H1494,TRUE,_xll.ohTrigger(RecalcTrigger,Trigger6M)),NA())</f>
        <v>1.7845308902450046E-2</v>
      </c>
      <c r="M1494" s="183">
        <f>IFERROR(_xll.qlIndexFixing(Index1Y,$H1494,TRUE,_xll.ohTrigger(RecalcTrigger,Trigger1Y)),NA())</f>
        <v>1.7810735103280278E-2</v>
      </c>
      <c r="N1494" s="182">
        <f>IFERROR(_xll.qlIndexFixing(ONIndex1M,I1494,TRUE,_xll.ohTrigger(RecalcTrigger,Trigger1M)),NA())</f>
        <v>1.7665940485507292E-2</v>
      </c>
      <c r="O1494" s="44">
        <f>IFERROR(_xll.qlIndexFixing(ONIndex3M,I1494,TRUE,_xll.ohTrigger(RecalcTrigger,Trigger3M)),NA())</f>
        <v>1.7929364530084868E-2</v>
      </c>
      <c r="P1494" s="44">
        <f>IFERROR(_xll.qlIndexFixing(ONIndex6M,I1494,TRUE,_xll.ohTrigger(RecalcTrigger,Trigger6M)),NA())</f>
        <v>1.7971491816144436E-2</v>
      </c>
      <c r="Q1494" s="183">
        <f>IFERROR(_xll.qlIndexFixing(ONIndex1Y,I1494,TRUE,_xll.ohTrigger(RecalcTrigger,Trigger1Y)),NA())</f>
        <v>1.797041883116357E-2</v>
      </c>
    </row>
    <row r="1495" spans="2:17" x14ac:dyDescent="0.2">
      <c r="B1495" s="39" t="s">
        <v>42</v>
      </c>
      <c r="D1495" s="42">
        <f>_xll.qlCalendarAdvance(Calendar,$D1494,B1495,"f",FALSE)</f>
        <v>49930</v>
      </c>
      <c r="E1495" s="177">
        <f>_xll.qlInterestRateIndexValueDate(IndexON,D1495)</f>
        <v>49930</v>
      </c>
      <c r="F1495" s="193">
        <f>IFERROR(_xll.qlIndexFixing(IndexON,D1495,TRUE,_xll.ohTrigger(RecalcTrigger,TriggerON)),NA())</f>
        <v>1.7489633674356853E-2</v>
      </c>
      <c r="H1495" s="42">
        <f>_xll.qlCalendarAdvance(Calendar,$H1494,B1495,"f",FALSE)</f>
        <v>49930</v>
      </c>
      <c r="I1495" s="177">
        <f>_xll.qlInterestRateIndexValueDate(Index1M,$H1495)</f>
        <v>49934</v>
      </c>
      <c r="J1495" s="182">
        <f>IFERROR(_xll.qlIndexFixing(Index1M,$H1495,TRUE,_xll.ohTrigger(RecalcTrigger,Trigger1M)),NA())</f>
        <v>1.7634220042067383E-2</v>
      </c>
      <c r="K1495" s="44">
        <f>IFERROR(_xll.qlIndexFixing(Index3M,H1495,TRUE,_xll.ohTrigger(RecalcTrigger,Trigger3M)),NA())</f>
        <v>1.7859268626083231E-2</v>
      </c>
      <c r="L1495" s="44">
        <f>IFERROR(_xll.qlIndexFixing(Index6M,$H1495,TRUE,_xll.ohTrigger(RecalcTrigger,Trigger6M)),NA())</f>
        <v>1.7829002182970354E-2</v>
      </c>
      <c r="M1495" s="183">
        <f>IFERROR(_xll.qlIndexFixing(Index1Y,$H1495,TRUE,_xll.ohTrigger(RecalcTrigger,Trigger1Y)),NA())</f>
        <v>1.779845713524995E-2</v>
      </c>
      <c r="N1495" s="182">
        <f>IFERROR(_xll.qlIndexFixing(ONIndex1M,I1495,TRUE,_xll.ohTrigger(RecalcTrigger,Trigger1M)),NA())</f>
        <v>1.7650041766845703E-2</v>
      </c>
      <c r="O1495" s="44">
        <f>IFERROR(_xll.qlIndexFixing(ONIndex3M,I1495,TRUE,_xll.ohTrigger(RecalcTrigger,Trigger3M)),NA())</f>
        <v>1.7913919438399262E-2</v>
      </c>
      <c r="P1495" s="44">
        <f>IFERROR(_xll.qlIndexFixing(ONIndex6M,I1495,TRUE,_xll.ohTrigger(RecalcTrigger,Trigger6M)),NA())</f>
        <v>1.7954878081996029E-2</v>
      </c>
      <c r="Q1495" s="183">
        <f>IFERROR(_xll.qlIndexFixing(ONIndex1Y,I1495,TRUE,_xll.ohTrigger(RecalcTrigger,Trigger1Y)),NA())</f>
        <v>1.7957519863269766E-2</v>
      </c>
    </row>
    <row r="1496" spans="2:17" x14ac:dyDescent="0.2">
      <c r="B1496" s="39" t="s">
        <v>42</v>
      </c>
      <c r="D1496" s="42">
        <f>_xll.qlCalendarAdvance(Calendar,$D1495,B1496,"f",FALSE)</f>
        <v>49937</v>
      </c>
      <c r="E1496" s="177">
        <f>_xll.qlInterestRateIndexValueDate(IndexON,D1496)</f>
        <v>49937</v>
      </c>
      <c r="F1496" s="193">
        <f>IFERROR(_xll.qlIndexFixing(IndexON,D1496,TRUE,_xll.ohTrigger(RecalcTrigger,TriggerON)),NA())</f>
        <v>1.747438873728413E-2</v>
      </c>
      <c r="H1496" s="42">
        <f>_xll.qlCalendarAdvance(Calendar,$H1495,B1496,"f",FALSE)</f>
        <v>49937</v>
      </c>
      <c r="I1496" s="177">
        <f>_xll.qlInterestRateIndexValueDate(Index1M,$H1496)</f>
        <v>49941</v>
      </c>
      <c r="J1496" s="182">
        <f>IFERROR(_xll.qlIndexFixing(Index1M,$H1496,TRUE,_xll.ohTrigger(RecalcTrigger,Trigger1M)),NA())</f>
        <v>1.7618347144921387E-2</v>
      </c>
      <c r="K1496" s="44">
        <f>IFERROR(_xll.qlIndexFixing(Index3M,H1496,TRUE,_xll.ohTrigger(RecalcTrigger,Trigger3M)),NA())</f>
        <v>1.7843874914287856E-2</v>
      </c>
      <c r="L1496" s="44">
        <f>IFERROR(_xll.qlIndexFixing(Index6M,$H1496,TRUE,_xll.ohTrigger(RecalcTrigger,Trigger6M)),NA())</f>
        <v>1.7812733362532356E-2</v>
      </c>
      <c r="M1496" s="183">
        <f>IFERROR(_xll.qlIndexFixing(Index1Y,$H1496,TRUE,_xll.ohTrigger(RecalcTrigger,Trigger1Y)),NA())</f>
        <v>1.7786214954529398E-2</v>
      </c>
      <c r="N1496" s="182">
        <f>IFERROR(_xll.qlIndexFixing(ONIndex1M,I1496,TRUE,_xll.ohTrigger(RecalcTrigger,Trigger1M)),NA())</f>
        <v>1.7634160054180725E-2</v>
      </c>
      <c r="O1496" s="44">
        <f>IFERROR(_xll.qlIndexFixing(ONIndex3M,I1496,TRUE,_xll.ohTrigger(RecalcTrigger,Trigger3M)),NA())</f>
        <v>1.7898490009065071E-2</v>
      </c>
      <c r="P1496" s="44">
        <f>IFERROR(_xll.qlIndexFixing(ONIndex6M,I1496,TRUE,_xll.ohTrigger(RecalcTrigger,Trigger6M)),NA())</f>
        <v>1.7938297527786418E-2</v>
      </c>
      <c r="Q1496" s="183">
        <f>IFERROR(_xll.qlIndexFixing(ONIndex1Y,I1496,TRUE,_xll.ohTrigger(RecalcTrigger,Trigger1Y)),NA())</f>
        <v>1.7944648967400667E-2</v>
      </c>
    </row>
    <row r="1497" spans="2:17" x14ac:dyDescent="0.2">
      <c r="B1497" s="39" t="s">
        <v>42</v>
      </c>
      <c r="D1497" s="42">
        <f>_xll.qlCalendarAdvance(Calendar,$D1496,B1497,"f",FALSE)</f>
        <v>49944</v>
      </c>
      <c r="E1497" s="177">
        <f>_xll.qlInterestRateIndexValueDate(IndexON,D1497)</f>
        <v>49944</v>
      </c>
      <c r="F1497" s="193">
        <f>IFERROR(_xll.qlIndexFixing(IndexON,D1497,TRUE,_xll.ohTrigger(RecalcTrigger,TriggerON)),NA())</f>
        <v>1.745915907615192E-2</v>
      </c>
      <c r="H1497" s="42">
        <f>_xll.qlCalendarAdvance(Calendar,$H1496,B1497,"f",FALSE)</f>
        <v>49944</v>
      </c>
      <c r="I1497" s="177">
        <f>_xll.qlInterestRateIndexValueDate(Index1M,$H1497)</f>
        <v>49948</v>
      </c>
      <c r="J1497" s="182">
        <f>IFERROR(_xll.qlIndexFixing(Index1M,$H1497,TRUE,_xll.ohTrigger(RecalcTrigger,Trigger1M)),NA())</f>
        <v>1.7601791332395231E-2</v>
      </c>
      <c r="K1497" s="44">
        <f>IFERROR(_xll.qlIndexFixing(Index3M,H1497,TRUE,_xll.ohTrigger(RecalcTrigger,Trigger3M)),NA())</f>
        <v>1.7827844907744948E-2</v>
      </c>
      <c r="L1497" s="44">
        <f>IFERROR(_xll.qlIndexFixing(Index6M,$H1497,TRUE,_xll.ohTrigger(RecalcTrigger,Trigger6M)),NA())</f>
        <v>1.779579532966348E-2</v>
      </c>
      <c r="M1497" s="183">
        <f>IFERROR(_xll.qlIndexFixing(Index1Y,$H1497,TRUE,_xll.ohTrigger(RecalcTrigger,Trigger1Y)),NA())</f>
        <v>1.7774008834394815E-2</v>
      </c>
      <c r="N1497" s="182">
        <f>IFERROR(_xll.qlIndexFixing(ONIndex1M,I1497,TRUE,_xll.ohTrigger(RecalcTrigger,Trigger1M)),NA())</f>
        <v>1.761829564087769E-2</v>
      </c>
      <c r="O1497" s="44">
        <f>IFERROR(_xll.qlIndexFixing(ONIndex3M,I1497,TRUE,_xll.ohTrigger(RecalcTrigger,Trigger3M)),NA())</f>
        <v>1.7883076514664253E-2</v>
      </c>
      <c r="P1497" s="44">
        <f>IFERROR(_xll.qlIndexFixing(ONIndex6M,I1497,TRUE,_xll.ohTrigger(RecalcTrigger,Trigger6M)),NA())</f>
        <v>1.7921750492124744E-2</v>
      </c>
      <c r="Q1497" s="183">
        <f>IFERROR(_xll.qlIndexFixing(ONIndex1Y,I1497,TRUE,_xll.ohTrigger(RecalcTrigger,Trigger1Y)),NA())</f>
        <v>1.7931806413340468E-2</v>
      </c>
    </row>
    <row r="1498" spans="2:17" x14ac:dyDescent="0.2">
      <c r="B1498" s="39" t="s">
        <v>42</v>
      </c>
      <c r="D1498" s="42">
        <f>_xll.qlCalendarAdvance(Calendar,$D1497,B1498,"f",FALSE)</f>
        <v>49951</v>
      </c>
      <c r="E1498" s="177">
        <f>_xll.qlInterestRateIndexValueDate(IndexON,D1498)</f>
        <v>49951</v>
      </c>
      <c r="F1498" s="193">
        <f>IFERROR(_xll.qlIndexFixing(IndexON,D1498,TRUE,_xll.ohTrigger(RecalcTrigger,TriggerON)),NA())</f>
        <v>1.7443944967352465E-2</v>
      </c>
      <c r="H1498" s="42">
        <f>_xll.qlCalendarAdvance(Calendar,$H1497,B1498,"f",FALSE)</f>
        <v>49951</v>
      </c>
      <c r="I1498" s="177">
        <f>_xll.qlInterestRateIndexValueDate(Index1M,$H1498)</f>
        <v>49955</v>
      </c>
      <c r="J1498" s="182">
        <f>IFERROR(_xll.qlIndexFixing(Index1M,$H1498,TRUE,_xll.ohTrigger(RecalcTrigger,Trigger1M)),NA())</f>
        <v>1.7585955014123012E-2</v>
      </c>
      <c r="K1498" s="44">
        <f>IFERROR(_xll.qlIndexFixing(Index3M,H1498,TRUE,_xll.ohTrigger(RecalcTrigger,Trigger3M)),NA())</f>
        <v>1.781248754506427E-2</v>
      </c>
      <c r="L1498" s="44">
        <f>IFERROR(_xll.qlIndexFixing(Index6M,$H1498,TRUE,_xll.ohTrigger(RecalcTrigger,Trigger6M)),NA())</f>
        <v>1.7779605406370056E-2</v>
      </c>
      <c r="M1498" s="183">
        <f>IFERROR(_xll.qlIndexFixing(Index1Y,$H1498,TRUE,_xll.ohTrigger(RecalcTrigger,Trigger1Y)),NA())</f>
        <v>1.7761839048112321E-2</v>
      </c>
      <c r="N1498" s="182">
        <f>IFERROR(_xll.qlIndexFixing(ONIndex1M,I1498,TRUE,_xll.ohTrigger(RecalcTrigger,Trigger1M)),NA())</f>
        <v>1.7602448819582506E-2</v>
      </c>
      <c r="O1498" s="44">
        <f>IFERROR(_xll.qlIndexFixing(ONIndex3M,I1498,TRUE,_xll.ohTrigger(RecalcTrigger,Trigger3M)),NA())</f>
        <v>1.7867679227938638E-2</v>
      </c>
      <c r="P1498" s="44">
        <f>IFERROR(_xll.qlIndexFixing(ONIndex6M,I1498,TRUE,_xll.ohTrigger(RecalcTrigger,Trigger6M)),NA())</f>
        <v>1.7905237313300404E-2</v>
      </c>
      <c r="Q1498" s="183">
        <f>IFERROR(_xll.qlIndexFixing(ONIndex1Y,I1498,TRUE,_xll.ohTrigger(RecalcTrigger,Trigger1Y)),NA())</f>
        <v>1.7918992470873363E-2</v>
      </c>
    </row>
    <row r="1499" spans="2:17" x14ac:dyDescent="0.2">
      <c r="B1499" s="39" t="s">
        <v>42</v>
      </c>
      <c r="D1499" s="42">
        <f>_xll.qlCalendarAdvance(Calendar,$D1498,B1499,"f",FALSE)</f>
        <v>49958</v>
      </c>
      <c r="E1499" s="177">
        <f>_xll.qlInterestRateIndexValueDate(IndexON,D1499)</f>
        <v>49958</v>
      </c>
      <c r="F1499" s="193">
        <f>IFERROR(_xll.qlIndexFixing(IndexON,D1499,TRUE,_xll.ohTrigger(RecalcTrigger,TriggerON)),NA())</f>
        <v>1.7428746687331298E-2</v>
      </c>
      <c r="H1499" s="42">
        <f>_xll.qlCalendarAdvance(Calendar,$H1498,B1499,"f",FALSE)</f>
        <v>49958</v>
      </c>
      <c r="I1499" s="177">
        <f>_xll.qlInterestRateIndexValueDate(Index1M,$H1499)</f>
        <v>49962</v>
      </c>
      <c r="J1499" s="182">
        <f>IFERROR(_xll.qlIndexFixing(Index1M,$H1499,TRUE,_xll.ohTrigger(RecalcTrigger,Trigger1M)),NA())</f>
        <v>1.7570137172500683E-2</v>
      </c>
      <c r="K1499" s="44">
        <f>IFERROR(_xll.qlIndexFixing(Index3M,H1499,TRUE,_xll.ohTrigger(RecalcTrigger,Trigger3M)),NA())</f>
        <v>1.7797148497537336E-2</v>
      </c>
      <c r="L1499" s="44">
        <f>IFERROR(_xll.qlIndexFixing(Index6M,$H1499,TRUE,_xll.ohTrigger(RecalcTrigger,Trigger6M)),NA())</f>
        <v>1.7763454430445916E-2</v>
      </c>
      <c r="M1499" s="183">
        <f>IFERROR(_xll.qlIndexFixing(Index1Y,$H1499,TRUE,_xll.ohTrigger(RecalcTrigger,Trigger1Y)),NA())</f>
        <v>1.7749705868939501E-2</v>
      </c>
      <c r="N1499" s="182">
        <f>IFERROR(_xll.qlIndexFixing(ONIndex1M,I1499,TRUE,_xll.ohTrigger(RecalcTrigger,Trigger1M)),NA())</f>
        <v>1.7586619883180887E-2</v>
      </c>
      <c r="O1499" s="44">
        <f>IFERROR(_xll.qlIndexFixing(ONIndex3M,I1499,TRUE,_xll.ohTrigger(RecalcTrigger,Trigger3M)),NA())</f>
        <v>1.7852298421150437E-2</v>
      </c>
      <c r="P1499" s="44">
        <f>IFERROR(_xll.qlIndexFixing(ONIndex6M,I1499,TRUE,_xll.ohTrigger(RecalcTrigger,Trigger6M)),NA())</f>
        <v>1.7888758329602794E-2</v>
      </c>
      <c r="Q1499" s="183">
        <f>IFERROR(_xll.qlIndexFixing(ONIndex1Y,I1499,TRUE,_xll.ohTrigger(RecalcTrigger,Trigger1Y)),NA())</f>
        <v>1.7906207409783548E-2</v>
      </c>
    </row>
    <row r="1500" spans="2:17" x14ac:dyDescent="0.2">
      <c r="B1500" s="39" t="s">
        <v>42</v>
      </c>
      <c r="D1500" s="42">
        <f>_xll.qlCalendarAdvance(Calendar,$D1499,B1500,"f",FALSE)</f>
        <v>49965</v>
      </c>
      <c r="E1500" s="177">
        <f>_xll.qlInterestRateIndexValueDate(IndexON,D1500)</f>
        <v>49965</v>
      </c>
      <c r="F1500" s="193">
        <f>IFERROR(_xll.qlIndexFixing(IndexON,D1500,TRUE,_xll.ohTrigger(RecalcTrigger,TriggerON)),NA())</f>
        <v>1.7413564512560598E-2</v>
      </c>
      <c r="H1500" s="42">
        <f>_xll.qlCalendarAdvance(Calendar,$H1499,B1500,"f",FALSE)</f>
        <v>49965</v>
      </c>
      <c r="I1500" s="177">
        <f>_xll.qlInterestRateIndexValueDate(Index1M,$H1500)</f>
        <v>49969</v>
      </c>
      <c r="J1500" s="182">
        <f>IFERROR(_xll.qlIndexFixing(Index1M,$H1500,TRUE,_xll.ohTrigger(RecalcTrigger,Trigger1M)),NA())</f>
        <v>1.7554338100751753E-2</v>
      </c>
      <c r="K1500" s="44">
        <f>IFERROR(_xll.qlIndexFixing(Index3M,H1500,TRUE,_xll.ohTrigger(RecalcTrigger,Trigger3M)),NA())</f>
        <v>1.7781828038762677E-2</v>
      </c>
      <c r="L1500" s="44">
        <f>IFERROR(_xll.qlIndexFixing(Index6M,$H1500,TRUE,_xll.ohTrigger(RecalcTrigger,Trigger6M)),NA())</f>
        <v>1.7747342742343564E-2</v>
      </c>
      <c r="M1500" s="183">
        <f>IFERROR(_xll.qlIndexFixing(Index1Y,$H1500,TRUE,_xll.ohTrigger(RecalcTrigger,Trigger1Y)),NA())</f>
        <v>1.7737609570124515E-2</v>
      </c>
      <c r="N1500" s="182">
        <f>IFERROR(_xll.qlIndexFixing(ONIndex1M,I1500,TRUE,_xll.ohTrigger(RecalcTrigger,Trigger1M)),NA())</f>
        <v>1.7570809124558551E-2</v>
      </c>
      <c r="O1500" s="44">
        <f>IFERROR(_xll.qlIndexFixing(ONIndex3M,I1500,TRUE,_xll.ohTrigger(RecalcTrigger,Trigger3M)),NA())</f>
        <v>1.7836934367121415E-2</v>
      </c>
      <c r="P1500" s="44">
        <f>IFERROR(_xll.qlIndexFixing(ONIndex6M,I1500,TRUE,_xll.ohTrigger(RecalcTrigger,Trigger6M)),NA())</f>
        <v>1.7872313879481183E-2</v>
      </c>
      <c r="Q1500" s="183">
        <f>IFERROR(_xll.qlIndexFixing(ONIndex1Y,I1500,TRUE,_xll.ohTrigger(RecalcTrigger,Trigger1Y)),NA())</f>
        <v>1.7893451499615409E-2</v>
      </c>
    </row>
    <row r="1501" spans="2:17" x14ac:dyDescent="0.2">
      <c r="B1501" s="39" t="s">
        <v>42</v>
      </c>
      <c r="D1501" s="42">
        <f>_xll.qlCalendarAdvance(Calendar,$D1500,B1501,"f",FALSE)</f>
        <v>49972</v>
      </c>
      <c r="E1501" s="177">
        <f>_xll.qlInterestRateIndexValueDate(IndexON,D1501)</f>
        <v>49972</v>
      </c>
      <c r="F1501" s="193">
        <f>IFERROR(_xll.qlIndexFixing(IndexON,D1501,TRUE,_xll.ohTrigger(RecalcTrigger,TriggerON)),NA())</f>
        <v>1.7398398719432606E-2</v>
      </c>
      <c r="H1501" s="42">
        <f>_xll.qlCalendarAdvance(Calendar,$H1500,B1501,"f",FALSE)</f>
        <v>49972</v>
      </c>
      <c r="I1501" s="177">
        <f>_xll.qlInterestRateIndexValueDate(Index1M,$H1501)</f>
        <v>49976</v>
      </c>
      <c r="J1501" s="182">
        <f>IFERROR(_xll.qlIndexFixing(Index1M,$H1501,TRUE,_xll.ohTrigger(RecalcTrigger,Trigger1M)),NA())</f>
        <v>1.7538558092091993E-2</v>
      </c>
      <c r="K1501" s="44">
        <f>IFERROR(_xll.qlIndexFixing(Index3M,H1501,TRUE,_xll.ohTrigger(RecalcTrigger,Trigger3M)),NA())</f>
        <v>1.7766526442337963E-2</v>
      </c>
      <c r="L1501" s="44">
        <f>IFERROR(_xll.qlIndexFixing(Index6M,$H1501,TRUE,_xll.ohTrigger(RecalcTrigger,Trigger6M)),NA())</f>
        <v>1.7731270682505396E-2</v>
      </c>
      <c r="M1501" s="183">
        <f>IFERROR(_xll.qlIndexFixing(Index1Y,$H1501,TRUE,_xll.ohTrigger(RecalcTrigger,Trigger1Y)),NA())</f>
        <v>1.7725550424905895E-2</v>
      </c>
      <c r="N1501" s="182">
        <f>IFERROR(_xll.qlIndexFixing(ONIndex1M,I1501,TRUE,_xll.ohTrigger(RecalcTrigger,Trigger1M)),NA())</f>
        <v>1.7555016836601212E-2</v>
      </c>
      <c r="O1501" s="44">
        <f>IFERROR(_xll.qlIndexFixing(ONIndex3M,I1501,TRUE,_xll.ohTrigger(RecalcTrigger,Trigger3M)),NA())</f>
        <v>1.7821587338433531E-2</v>
      </c>
      <c r="P1501" s="44">
        <f>IFERROR(_xll.qlIndexFixing(ONIndex6M,I1501,TRUE,_xll.ohTrigger(RecalcTrigger,Trigger6M)),NA())</f>
        <v>1.7855904301224967E-2</v>
      </c>
      <c r="Q1501" s="183">
        <f>IFERROR(_xll.qlIndexFixing(ONIndex1Y,I1501,TRUE,_xll.ohTrigger(RecalcTrigger,Trigger1Y)),NA())</f>
        <v>1.7880725010153142E-2</v>
      </c>
    </row>
    <row r="1502" spans="2:17" x14ac:dyDescent="0.2">
      <c r="B1502" s="39" t="s">
        <v>42</v>
      </c>
      <c r="D1502" s="42">
        <f>_xll.qlCalendarAdvance(Calendar,$D1501,B1502,"f",FALSE)</f>
        <v>49979</v>
      </c>
      <c r="E1502" s="177">
        <f>_xll.qlInterestRateIndexValueDate(IndexON,D1502)</f>
        <v>49979</v>
      </c>
      <c r="F1502" s="193">
        <f>IFERROR(_xll.qlIndexFixing(IndexON,D1502,TRUE,_xll.ohTrigger(RecalcTrigger,TriggerON)),NA())</f>
        <v>1.7383249584366212E-2</v>
      </c>
      <c r="H1502" s="42">
        <f>_xll.qlCalendarAdvance(Calendar,$H1501,B1502,"f",FALSE)</f>
        <v>49979</v>
      </c>
      <c r="I1502" s="177">
        <f>_xll.qlInterestRateIndexValueDate(Index1M,$H1502)</f>
        <v>49983</v>
      </c>
      <c r="J1502" s="182">
        <f>IFERROR(_xll.qlIndexFixing(Index1M,$H1502,TRUE,_xll.ohTrigger(RecalcTrigger,Trigger1M)),NA())</f>
        <v>1.7523495245834297E-2</v>
      </c>
      <c r="K1502" s="44">
        <f>IFERROR(_xll.qlIndexFixing(Index3M,H1502,TRUE,_xll.ohTrigger(RecalcTrigger,Trigger3M)),NA())</f>
        <v>1.7751243981854774E-2</v>
      </c>
      <c r="L1502" s="44">
        <f>IFERROR(_xll.qlIndexFixing(Index6M,$H1502,TRUE,_xll.ohTrigger(RecalcTrigger,Trigger6M)),NA())</f>
        <v>1.7715935385360024E-2</v>
      </c>
      <c r="M1502" s="183">
        <f>IFERROR(_xll.qlIndexFixing(Index1Y,$H1502,TRUE,_xll.ohTrigger(RecalcTrigger,Trigger1Y)),NA())</f>
        <v>1.7713528706513187E-2</v>
      </c>
      <c r="N1502" s="182">
        <f>IFERROR(_xll.qlIndexFixing(ONIndex1M,I1502,TRUE,_xll.ohTrigger(RecalcTrigger,Trigger1M)),NA())</f>
        <v>1.753924331211465E-2</v>
      </c>
      <c r="O1502" s="44">
        <f>IFERROR(_xll.qlIndexFixing(ONIndex3M,I1502,TRUE,_xll.ohTrigger(RecalcTrigger,Trigger3M)),NA())</f>
        <v>1.7806257607588805E-2</v>
      </c>
      <c r="P1502" s="44">
        <f>IFERROR(_xll.qlIndexFixing(ONIndex6M,I1502,TRUE,_xll.ohTrigger(RecalcTrigger,Trigger6M)),NA())</f>
        <v>1.7839529933283416E-2</v>
      </c>
      <c r="Q1502" s="183">
        <f>IFERROR(_xll.qlIndexFixing(ONIndex1Y,I1502,TRUE,_xll.ohTrigger(RecalcTrigger,Trigger1Y)),NA())</f>
        <v>1.7868028211260878E-2</v>
      </c>
    </row>
    <row r="1503" spans="2:17" x14ac:dyDescent="0.2">
      <c r="B1503" s="39" t="s">
        <v>42</v>
      </c>
      <c r="D1503" s="42">
        <f>_xll.qlCalendarAdvance(Calendar,$D1502,B1503,"f",FALSE)</f>
        <v>49986</v>
      </c>
      <c r="E1503" s="177">
        <f>_xll.qlInterestRateIndexValueDate(IndexON,D1503)</f>
        <v>49986</v>
      </c>
      <c r="F1503" s="193">
        <f>IFERROR(_xll.qlIndexFixing(IndexON,D1503,TRUE,_xll.ohTrigger(RecalcTrigger,TriggerON)),NA())</f>
        <v>1.7368117383806947E-2</v>
      </c>
      <c r="H1503" s="42">
        <f>_xll.qlCalendarAdvance(Calendar,$H1502,B1503,"f",FALSE)</f>
        <v>49986</v>
      </c>
      <c r="I1503" s="177">
        <f>_xll.qlInterestRateIndexValueDate(Index1M,$H1503)</f>
        <v>49990</v>
      </c>
      <c r="J1503" s="182">
        <f>IFERROR(_xll.qlIndexFixing(Index1M,$H1503,TRUE,_xll.ohTrigger(RecalcTrigger,Trigger1M)),NA())</f>
        <v>1.7507753579906193E-2</v>
      </c>
      <c r="K1503" s="44">
        <f>IFERROR(_xll.qlIndexFixing(Index3M,H1503,TRUE,_xll.ohTrigger(RecalcTrigger,Trigger3M)),NA())</f>
        <v>1.773598093090209E-2</v>
      </c>
      <c r="L1503" s="44">
        <f>IFERROR(_xll.qlIndexFixing(Index6M,$H1503,TRUE,_xll.ohTrigger(RecalcTrigger,Trigger6M)),NA())</f>
        <v>1.7699941390817989E-2</v>
      </c>
      <c r="M1503" s="183">
        <f>IFERROR(_xll.qlIndexFixing(Index1Y,$H1503,TRUE,_xll.ohTrigger(RecalcTrigger,Trigger1Y)),NA())</f>
        <v>1.7701544688167398E-2</v>
      </c>
      <c r="N1503" s="182">
        <f>IFERROR(_xll.qlIndexFixing(ONIndex1M,I1503,TRUE,_xll.ohTrigger(RecalcTrigger,Trigger1M)),NA())</f>
        <v>1.7523488843904644E-2</v>
      </c>
      <c r="O1503" s="44">
        <f>IFERROR(_xll.qlIndexFixing(ONIndex3M,I1503,TRUE,_xll.ohTrigger(RecalcTrigger,Trigger3M)),NA())</f>
        <v>1.7790945447089257E-2</v>
      </c>
      <c r="P1503" s="44">
        <f>IFERROR(_xll.qlIndexFixing(ONIndex6M,I1503,TRUE,_xll.ohTrigger(RecalcTrigger,Trigger6M)),NA())</f>
        <v>1.7823191114105796E-2</v>
      </c>
      <c r="Q1503" s="183">
        <f>IFERROR(_xll.qlIndexFixing(ONIndex1Y,I1503,TRUE,_xll.ohTrigger(RecalcTrigger,Trigger1Y)),NA())</f>
        <v>1.7855361372562939E-2</v>
      </c>
    </row>
    <row r="1504" spans="2:17" x14ac:dyDescent="0.2">
      <c r="B1504" s="39" t="s">
        <v>42</v>
      </c>
      <c r="D1504" s="42">
        <f>_xll.qlCalendarAdvance(Calendar,$D1503,B1504,"f",FALSE)</f>
        <v>49993</v>
      </c>
      <c r="E1504" s="177">
        <f>_xll.qlInterestRateIndexValueDate(IndexON,D1504)</f>
        <v>49993</v>
      </c>
      <c r="F1504" s="193">
        <f>IFERROR(_xll.qlIndexFixing(IndexON,D1504,TRUE,_xll.ohTrigger(RecalcTrigger,TriggerON)),NA())</f>
        <v>1.7353002394200345E-2</v>
      </c>
      <c r="H1504" s="42">
        <f>_xll.qlCalendarAdvance(Calendar,$H1503,B1504,"f",FALSE)</f>
        <v>49993</v>
      </c>
      <c r="I1504" s="177">
        <f>_xll.qlInterestRateIndexValueDate(Index1M,$H1504)</f>
        <v>49997</v>
      </c>
      <c r="J1504" s="182">
        <f>IFERROR(_xll.qlIndexFixing(Index1M,$H1504,TRUE,_xll.ohTrigger(RecalcTrigger,Trigger1M)),NA())</f>
        <v>1.7492031834123623E-2</v>
      </c>
      <c r="K1504" s="44">
        <f>IFERROR(_xll.qlIndexFixing(Index3M,H1504,TRUE,_xll.ohTrigger(RecalcTrigger,Trigger3M)),NA())</f>
        <v>1.7720737563064543E-2</v>
      </c>
      <c r="L1504" s="44">
        <f>IFERROR(_xll.qlIndexFixing(Index6M,$H1504,TRUE,_xll.ohTrigger(RecalcTrigger,Trigger6M)),NA())</f>
        <v>1.76839880188151E-2</v>
      </c>
      <c r="M1504" s="183">
        <f>IFERROR(_xll.qlIndexFixing(Index1Y,$H1504,TRUE,_xll.ohTrigger(RecalcTrigger,Trigger1Y)),NA())</f>
        <v>1.7689598643079903E-2</v>
      </c>
      <c r="N1504" s="182">
        <f>IFERROR(_xll.qlIndexFixing(ONIndex1M,I1504,TRUE,_xll.ohTrigger(RecalcTrigger,Trigger1M)),NA())</f>
        <v>1.7507753725016784E-2</v>
      </c>
      <c r="O1504" s="44">
        <f>IFERROR(_xll.qlIndexFixing(ONIndex3M,I1504,TRUE,_xll.ohTrigger(RecalcTrigger,Trigger3M)),NA())</f>
        <v>1.7775651129836589E-2</v>
      </c>
      <c r="P1504" s="44">
        <f>IFERROR(_xll.qlIndexFixing(ONIndex6M,I1504,TRUE,_xll.ohTrigger(RecalcTrigger,Trigger6M)),NA())</f>
        <v>1.7806888181821634E-2</v>
      </c>
      <c r="Q1504" s="183">
        <f>IFERROR(_xll.qlIndexFixing(ONIndex1Y,I1504,TRUE,_xll.ohTrigger(RecalcTrigger,Trigger1Y)),NA())</f>
        <v>1.784272476384352E-2</v>
      </c>
    </row>
    <row r="1505" spans="2:17" x14ac:dyDescent="0.2">
      <c r="B1505" s="39" t="s">
        <v>42</v>
      </c>
      <c r="D1505" s="42">
        <f>_xll.qlCalendarAdvance(Calendar,$D1504,B1505,"f",FALSE)</f>
        <v>50000</v>
      </c>
      <c r="E1505" s="177">
        <f>_xll.qlInterestRateIndexValueDate(IndexON,D1505)</f>
        <v>50000</v>
      </c>
      <c r="F1505" s="193">
        <f>IFERROR(_xll.qlIndexFixing(IndexON,D1505,TRUE,_xll.ohTrigger(RecalcTrigger,TriggerON)),NA())</f>
        <v>1.7337904891965294E-2</v>
      </c>
      <c r="H1505" s="42">
        <f>_xll.qlCalendarAdvance(Calendar,$H1504,B1505,"f",FALSE)</f>
        <v>50000</v>
      </c>
      <c r="I1505" s="177">
        <f>_xll.qlInterestRateIndexValueDate(Index1M,$H1505)</f>
        <v>50004</v>
      </c>
      <c r="J1505" s="182">
        <f>IFERROR(_xll.qlIndexFixing(Index1M,$H1505,TRUE,_xll.ohTrigger(RecalcTrigger,Trigger1M)),NA())</f>
        <v>1.7473547588333638E-2</v>
      </c>
      <c r="K1505" s="44">
        <f>IFERROR(_xll.qlIndexFixing(Index3M,H1505,TRUE,_xll.ohTrigger(RecalcTrigger,Trigger3M)),NA())</f>
        <v>1.7705514151922425E-2</v>
      </c>
      <c r="L1505" s="44">
        <f>IFERROR(_xll.qlIndexFixing(Index6M,$H1505,TRUE,_xll.ohTrigger(RecalcTrigger,Trigger6M)),NA())</f>
        <v>1.766807560974868E-2</v>
      </c>
      <c r="M1505" s="183">
        <f>IFERROR(_xll.qlIndexFixing(Index1Y,$H1505,TRUE,_xll.ohTrigger(RecalcTrigger,Trigger1Y)),NA())</f>
        <v>1.7677690844453746E-2</v>
      </c>
      <c r="N1505" s="182">
        <f>IFERROR(_xll.qlIndexFixing(ONIndex1M,I1505,TRUE,_xll.ohTrigger(RecalcTrigger,Trigger1M)),NA())</f>
        <v>1.7492038248256847E-2</v>
      </c>
      <c r="O1505" s="44">
        <f>IFERROR(_xll.qlIndexFixing(ONIndex3M,I1505,TRUE,_xll.ohTrigger(RecalcTrigger,Trigger3M)),NA())</f>
        <v>1.7760374928172951E-2</v>
      </c>
      <c r="P1505" s="44">
        <f>IFERROR(_xll.qlIndexFixing(ONIndex6M,I1505,TRUE,_xll.ohTrigger(RecalcTrigger,Trigger6M)),NA())</f>
        <v>1.7790621475120005E-2</v>
      </c>
      <c r="Q1505" s="183">
        <f>IFERROR(_xll.qlIndexFixing(ONIndex1Y,I1505,TRUE,_xll.ohTrigger(RecalcTrigger,Trigger1Y)),NA())</f>
        <v>1.7830118654647009E-2</v>
      </c>
    </row>
    <row r="1506" spans="2:17" x14ac:dyDescent="0.2">
      <c r="B1506" s="39" t="s">
        <v>42</v>
      </c>
      <c r="D1506" s="42">
        <f>_xll.qlCalendarAdvance(Calendar,$D1505,B1506,"f",FALSE)</f>
        <v>50007</v>
      </c>
      <c r="E1506" s="177">
        <f>_xll.qlInterestRateIndexValueDate(IndexON,D1506)</f>
        <v>50007</v>
      </c>
      <c r="F1506" s="193">
        <f>IFERROR(_xll.qlIndexFixing(IndexON,D1506,TRUE,_xll.ohTrigger(RecalcTrigger,TriggerON)),NA())</f>
        <v>1.7322825153573973E-2</v>
      </c>
      <c r="H1506" s="42">
        <f>_xll.qlCalendarAdvance(Calendar,$H1505,B1506,"f",FALSE)</f>
        <v>50007</v>
      </c>
      <c r="I1506" s="177">
        <f>_xll.qlInterestRateIndexValueDate(Index1M,$H1506)</f>
        <v>50011</v>
      </c>
      <c r="J1506" s="182">
        <f>IFERROR(_xll.qlIndexFixing(Index1M,$H1506,TRUE,_xll.ohTrigger(RecalcTrigger,Trigger1M)),NA())</f>
        <v>1.7459954257801478E-2</v>
      </c>
      <c r="K1506" s="44">
        <f>IFERROR(_xll.qlIndexFixing(Index3M,H1506,TRUE,_xll.ohTrigger(RecalcTrigger,Trigger3M)),NA())</f>
        <v>1.7691607114608487E-2</v>
      </c>
      <c r="L1506" s="44">
        <f>IFERROR(_xll.qlIndexFixing(Index6M,$H1506,TRUE,_xll.ohTrigger(RecalcTrigger,Trigger6M)),NA())</f>
        <v>1.7651516722203994E-2</v>
      </c>
      <c r="M1506" s="183">
        <f>IFERROR(_xll.qlIndexFixing(Index1Y,$H1506,TRUE,_xll.ohTrigger(RecalcTrigger,Trigger1Y)),NA())</f>
        <v>1.7665821565483655E-2</v>
      </c>
      <c r="N1506" s="182">
        <f>IFERROR(_xll.qlIndexFixing(ONIndex1M,I1506,TRUE,_xll.ohTrigger(RecalcTrigger,Trigger1M)),NA())</f>
        <v>1.7476342706430614E-2</v>
      </c>
      <c r="O1506" s="44">
        <f>IFERROR(_xll.qlIndexFixing(ONIndex3M,I1506,TRUE,_xll.ohTrigger(RecalcTrigger,Trigger3M)),NA())</f>
        <v>1.7745117114600362E-2</v>
      </c>
      <c r="P1506" s="44">
        <f>IFERROR(_xll.qlIndexFixing(ONIndex6M,I1506,TRUE,_xll.ohTrigger(RecalcTrigger,Trigger6M)),NA())</f>
        <v>1.7774391332050499E-2</v>
      </c>
      <c r="Q1506" s="183">
        <f>IFERROR(_xll.qlIndexFixing(ONIndex1Y,I1506,TRUE,_xll.ohTrigger(RecalcTrigger,Trigger1Y)),NA())</f>
        <v>1.7817543314997408E-2</v>
      </c>
    </row>
    <row r="1507" spans="2:17" x14ac:dyDescent="0.2">
      <c r="B1507" s="39" t="s">
        <v>42</v>
      </c>
      <c r="D1507" s="42">
        <f>_xll.qlCalendarAdvance(Calendar,$D1506,B1507,"f",FALSE)</f>
        <v>50014</v>
      </c>
      <c r="E1507" s="177">
        <f>_xll.qlInterestRateIndexValueDate(IndexON,D1507)</f>
        <v>50014</v>
      </c>
      <c r="F1507" s="193">
        <f>IFERROR(_xll.qlIndexFixing(IndexON,D1507,TRUE,_xll.ohTrigger(RecalcTrigger,TriggerON)),NA())</f>
        <v>1.7307763455365333E-2</v>
      </c>
      <c r="H1507" s="42">
        <f>_xll.qlCalendarAdvance(Calendar,$H1506,B1507,"f",FALSE)</f>
        <v>50014</v>
      </c>
      <c r="I1507" s="177">
        <f>_xll.qlInterestRateIndexValueDate(Index1M,$H1507)</f>
        <v>50018</v>
      </c>
      <c r="J1507" s="182">
        <f>IFERROR(_xll.qlIndexFixing(Index1M,$H1507,TRUE,_xll.ohTrigger(RecalcTrigger,Trigger1M)),NA())</f>
        <v>1.7444294785244108E-2</v>
      </c>
      <c r="K1507" s="44">
        <f>IFERROR(_xll.qlIndexFixing(Index3M,H1507,TRUE,_xll.ohTrigger(RecalcTrigger,Trigger3M)),NA())</f>
        <v>1.7676422895540611E-2</v>
      </c>
      <c r="L1507" s="44">
        <f>IFERROR(_xll.qlIndexFixing(Index6M,$H1507,TRUE,_xll.ohTrigger(RecalcTrigger,Trigger6M)),NA())</f>
        <v>1.7635689580786755E-2</v>
      </c>
      <c r="M1507" s="183">
        <f>IFERROR(_xll.qlIndexFixing(Index1Y,$H1507,TRUE,_xll.ohTrigger(RecalcTrigger,Trigger1Y)),NA())</f>
        <v>1.7653991079355384E-2</v>
      </c>
      <c r="N1507" s="182">
        <f>IFERROR(_xll.qlIndexFixing(ONIndex1M,I1507,TRUE,_xll.ohTrigger(RecalcTrigger,Trigger1M)),NA())</f>
        <v>1.7460667392503737E-2</v>
      </c>
      <c r="O1507" s="44">
        <f>IFERROR(_xll.qlIndexFixing(ONIndex3M,I1507,TRUE,_xll.ohTrigger(RecalcTrigger,Trigger3M)),NA())</f>
        <v>1.7729877961940588E-2</v>
      </c>
      <c r="P1507" s="44">
        <f>IFERROR(_xll.qlIndexFixing(ONIndex6M,I1507,TRUE,_xll.ohTrigger(RecalcTrigger,Trigger6M)),NA())</f>
        <v>1.7758198091142319E-2</v>
      </c>
      <c r="Q1507" s="183">
        <f>IFERROR(_xll.qlIndexFixing(ONIndex1Y,I1507,TRUE,_xll.ohTrigger(RecalcTrigger,Trigger1Y)),NA())</f>
        <v>1.7804999014359169E-2</v>
      </c>
    </row>
    <row r="1508" spans="2:17" x14ac:dyDescent="0.2">
      <c r="B1508" s="39" t="s">
        <v>42</v>
      </c>
      <c r="D1508" s="42">
        <f>_xll.qlCalendarAdvance(Calendar,$D1507,B1508,"f",FALSE)</f>
        <v>50021</v>
      </c>
      <c r="E1508" s="177">
        <f>_xll.qlInterestRateIndexValueDate(IndexON,D1508)</f>
        <v>50021</v>
      </c>
      <c r="F1508" s="193">
        <f>IFERROR(_xll.qlIndexFixing(IndexON,D1508,TRUE,_xll.ohTrigger(RecalcTrigger,TriggerON)),NA())</f>
        <v>1.7292720073918133E-2</v>
      </c>
      <c r="H1508" s="42">
        <f>_xll.qlCalendarAdvance(Calendar,$H1507,B1508,"f",FALSE)</f>
        <v>50021</v>
      </c>
      <c r="I1508" s="177">
        <f>_xll.qlInterestRateIndexValueDate(Index1M,$H1508)</f>
        <v>50025</v>
      </c>
      <c r="J1508" s="182">
        <f>IFERROR(_xll.qlIndexFixing(Index1M,$H1508,TRUE,_xll.ohTrigger(RecalcTrigger,Trigger1M)),NA())</f>
        <v>1.7428656428281172E-2</v>
      </c>
      <c r="K1508" s="44">
        <f>IFERROR(_xll.qlIndexFixing(Index3M,H1508,TRUE,_xll.ohTrigger(RecalcTrigger,Trigger3M)),NA())</f>
        <v>1.7661259411497987E-2</v>
      </c>
      <c r="L1508" s="44">
        <f>IFERROR(_xll.qlIndexFixing(Index6M,$H1508,TRUE,_xll.ohTrigger(RecalcTrigger,Trigger6M)),NA())</f>
        <v>1.761990445049904E-2</v>
      </c>
      <c r="M1508" s="183">
        <f>IFERROR(_xll.qlIndexFixing(Index1Y,$H1508,TRUE,_xll.ohTrigger(RecalcTrigger,Trigger1Y)),NA())</f>
        <v>1.7642199659245912E-2</v>
      </c>
      <c r="N1508" s="182">
        <f>IFERROR(_xll.qlIndexFixing(ONIndex1M,I1508,TRUE,_xll.ohTrigger(RecalcTrigger,Trigger1M)),NA())</f>
        <v>1.7445012599122123E-2</v>
      </c>
      <c r="O1508" s="44">
        <f>IFERROR(_xll.qlIndexFixing(ONIndex3M,I1508,TRUE,_xll.ohTrigger(RecalcTrigger,Trigger3M)),NA())</f>
        <v>1.7714657742615714E-2</v>
      </c>
      <c r="P1508" s="44">
        <f>IFERROR(_xll.qlIndexFixing(ONIndex6M,I1508,TRUE,_xll.ohTrigger(RecalcTrigger,Trigger6M)),NA())</f>
        <v>1.7742042090844734E-2</v>
      </c>
      <c r="Q1508" s="183">
        <f>IFERROR(_xll.qlIndexFixing(ONIndex1Y,I1508,TRUE,_xll.ohTrigger(RecalcTrigger,Trigger1Y)),NA())</f>
        <v>1.7792486022756293E-2</v>
      </c>
    </row>
    <row r="1509" spans="2:17" x14ac:dyDescent="0.2">
      <c r="B1509" s="39" t="s">
        <v>42</v>
      </c>
      <c r="D1509" s="42">
        <f>_xll.qlCalendarAdvance(Calendar,$D1508,B1509,"f",FALSE)</f>
        <v>50028</v>
      </c>
      <c r="E1509" s="177">
        <f>_xll.qlInterestRateIndexValueDate(IndexON,D1509)</f>
        <v>50028</v>
      </c>
      <c r="F1509" s="193">
        <f>IFERROR(_xll.qlIndexFixing(IndexON,D1509,TRUE,_xll.ohTrigger(RecalcTrigger,TriggerON)),NA())</f>
        <v>1.7277695285544681E-2</v>
      </c>
      <c r="H1509" s="42">
        <f>_xll.qlCalendarAdvance(Calendar,$H1508,B1509,"f",FALSE)</f>
        <v>50028</v>
      </c>
      <c r="I1509" s="177">
        <f>_xll.qlInterestRateIndexValueDate(Index1M,$H1509)</f>
        <v>50032</v>
      </c>
      <c r="J1509" s="182">
        <f>IFERROR(_xll.qlIndexFixing(Index1M,$H1509,TRUE,_xll.ohTrigger(RecalcTrigger,Trigger1M)),NA())</f>
        <v>1.7413039480120709E-2</v>
      </c>
      <c r="K1509" s="44">
        <f>IFERROR(_xll.qlIndexFixing(Index3M,H1509,TRUE,_xll.ohTrigger(RecalcTrigger,Trigger3M)),NA())</f>
        <v>1.7646116936028911E-2</v>
      </c>
      <c r="L1509" s="44">
        <f>IFERROR(_xll.qlIndexFixing(Index6M,$H1509,TRUE,_xll.ohTrigger(RecalcTrigger,Trigger6M)),NA())</f>
        <v>1.7604161671718237E-2</v>
      </c>
      <c r="M1509" s="183">
        <f>IFERROR(_xll.qlIndexFixing(Index1Y,$H1509,TRUE,_xll.ohTrigger(RecalcTrigger,Trigger1Y)),NA())</f>
        <v>1.7630447578324132E-2</v>
      </c>
      <c r="N1509" s="182">
        <f>IFERROR(_xll.qlIndexFixing(ONIndex1M,I1509,TRUE,_xll.ohTrigger(RecalcTrigger,Trigger1M)),NA())</f>
        <v>1.7420454374388328E-2</v>
      </c>
      <c r="O1509" s="44">
        <f>IFERROR(_xll.qlIndexFixing(ONIndex3M,I1509,TRUE,_xll.ohTrigger(RecalcTrigger,Trigger3M)),NA())</f>
        <v>1.769077916414119E-2</v>
      </c>
      <c r="P1509" s="44">
        <f>IFERROR(_xll.qlIndexFixing(ONIndex6M,I1509,TRUE,_xll.ohTrigger(RecalcTrigger,Trigger6M)),NA())</f>
        <v>1.7716730145265203E-2</v>
      </c>
      <c r="Q1509" s="183">
        <f>IFERROR(_xll.qlIndexFixing(ONIndex1Y,I1509,TRUE,_xll.ohTrigger(RecalcTrigger,Trigger1Y)),NA())</f>
        <v>1.7772886655507136E-2</v>
      </c>
    </row>
    <row r="1510" spans="2:17" x14ac:dyDescent="0.2">
      <c r="B1510" s="39" t="s">
        <v>42</v>
      </c>
      <c r="D1510" s="42">
        <f>_xll.qlCalendarAdvance(Calendar,$D1509,B1510,"f",FALSE)</f>
        <v>50038</v>
      </c>
      <c r="E1510" s="177">
        <f>_xll.qlInterestRateIndexValueDate(IndexON,D1510)</f>
        <v>50038</v>
      </c>
      <c r="F1510" s="193">
        <f>IFERROR(_xll.qlIndexFixing(IndexON,D1510,TRUE,_xll.ohTrigger(RecalcTrigger,TriggerON)),NA())</f>
        <v>1.7257578032854326E-2</v>
      </c>
      <c r="H1510" s="42">
        <f>_xll.qlCalendarAdvance(Calendar,$H1509,B1510,"f",FALSE)</f>
        <v>50038</v>
      </c>
      <c r="I1510" s="177">
        <f>_xll.qlInterestRateIndexValueDate(Index1M,$H1510)</f>
        <v>50040</v>
      </c>
      <c r="J1510" s="182">
        <f>IFERROR(_xll.qlIndexFixing(Index1M,$H1510,TRUE,_xll.ohTrigger(RecalcTrigger,Trigger1M)),NA())</f>
        <v>1.7395909878941573E-2</v>
      </c>
      <c r="K1510" s="44">
        <f>IFERROR(_xll.qlIndexFixing(Index3M,H1510,TRUE,_xll.ohTrigger(RecalcTrigger,Trigger3M)),NA())</f>
        <v>1.7628837325455393E-2</v>
      </c>
      <c r="L1510" s="44">
        <f>IFERROR(_xll.qlIndexFixing(Index6M,$H1510,TRUE,_xll.ohTrigger(RecalcTrigger,Trigger6M)),NA())</f>
        <v>1.7586900211857843E-2</v>
      </c>
      <c r="M1510" s="183">
        <f>IFERROR(_xll.qlIndexFixing(Index1Y,$H1510,TRUE,_xll.ohTrigger(RecalcTrigger,Trigger1Y)),NA())</f>
        <v>1.7617065149543223E-2</v>
      </c>
      <c r="N1510" s="182">
        <f>IFERROR(_xll.qlIndexFixing(ONIndex1M,I1510,TRUE,_xll.ohTrigger(RecalcTrigger,Trigger1M)),NA())</f>
        <v>1.7404853693401279E-2</v>
      </c>
      <c r="O1510" s="44">
        <f>IFERROR(_xll.qlIndexFixing(ONIndex3M,I1510,TRUE,_xll.ohTrigger(RecalcTrigger,Trigger3M)),NA())</f>
        <v>1.7675608882310456E-2</v>
      </c>
      <c r="P1510" s="44">
        <f>IFERROR(_xll.qlIndexFixing(ONIndex6M,I1510,TRUE,_xll.ohTrigger(RecalcTrigger,Trigger6M)),NA())</f>
        <v>1.7700671459923711E-2</v>
      </c>
      <c r="Q1510" s="183">
        <f>IFERROR(_xll.qlIndexFixing(ONIndex1Y,I1510,TRUE,_xll.ohTrigger(RecalcTrigger,Trigger1Y)),NA())</f>
        <v>1.7760455410833487E-2</v>
      </c>
    </row>
    <row r="1511" spans="2:17" x14ac:dyDescent="0.2">
      <c r="B1511" s="39" t="s">
        <v>42</v>
      </c>
      <c r="D1511" s="42">
        <f>_xll.qlCalendarAdvance(Calendar,$D1510,B1511,"f",FALSE)</f>
        <v>50045</v>
      </c>
      <c r="E1511" s="177">
        <f>_xll.qlInterestRateIndexValueDate(IndexON,D1511)</f>
        <v>50045</v>
      </c>
      <c r="F1511" s="193">
        <f>IFERROR(_xll.qlIndexFixing(IndexON,D1511,TRUE,_xll.ohTrigger(RecalcTrigger,TriggerON)),NA())</f>
        <v>1.724259821482832E-2</v>
      </c>
      <c r="H1511" s="42">
        <f>_xll.qlCalendarAdvance(Calendar,$H1510,B1511,"f",FALSE)</f>
        <v>50045</v>
      </c>
      <c r="I1511" s="177">
        <f>_xll.qlInterestRateIndexValueDate(Index1M,$H1511)</f>
        <v>50047</v>
      </c>
      <c r="J1511" s="182">
        <f>IFERROR(_xll.qlIndexFixing(Index1M,$H1511,TRUE,_xll.ohTrigger(RecalcTrigger,Trigger1M)),NA())</f>
        <v>1.737826642487874E-2</v>
      </c>
      <c r="K1511" s="44">
        <f>IFERROR(_xll.qlIndexFixing(Index3M,H1511,TRUE,_xll.ohTrigger(RecalcTrigger,Trigger3M)),NA())</f>
        <v>1.761374078945277E-2</v>
      </c>
      <c r="L1511" s="44">
        <f>IFERROR(_xll.qlIndexFixing(Index6M,$H1511,TRUE,_xll.ohTrigger(RecalcTrigger,Trigger6M)),NA())</f>
        <v>1.7571246899698446E-2</v>
      </c>
      <c r="M1511" s="183">
        <f>IFERROR(_xll.qlIndexFixing(Index1Y,$H1511,TRUE,_xll.ohTrigger(RecalcTrigger,Trigger1Y)),NA())</f>
        <v>1.7605398286697761E-2</v>
      </c>
      <c r="N1511" s="182">
        <f>IFERROR(_xll.qlIndexFixing(ONIndex1M,I1511,TRUE,_xll.ohTrigger(RecalcTrigger,Trigger1M)),NA())</f>
        <v>1.739456409193707E-2</v>
      </c>
      <c r="O1511" s="44">
        <f>IFERROR(_xll.qlIndexFixing(ONIndex3M,I1511,TRUE,_xll.ohTrigger(RecalcTrigger,Trigger3M)),NA())</f>
        <v>1.7665652080420813E-2</v>
      </c>
      <c r="P1511" s="44">
        <f>IFERROR(_xll.qlIndexFixing(ONIndex6M,I1511,TRUE,_xll.ohTrigger(RecalcTrigger,Trigger6M)),NA())</f>
        <v>1.7690093959181752E-2</v>
      </c>
      <c r="Q1511" s="183">
        <f>IFERROR(_xll.qlIndexFixing(ONIndex1Y,I1511,TRUE,_xll.ohTrigger(RecalcTrigger,Trigger1Y)),NA())</f>
        <v>1.7752471259440128E-2</v>
      </c>
    </row>
    <row r="1512" spans="2:17" x14ac:dyDescent="0.2">
      <c r="B1512" s="39" t="s">
        <v>42</v>
      </c>
      <c r="D1512" s="42">
        <f>_xll.qlCalendarAdvance(Calendar,$D1511,B1512,"f",FALSE)</f>
        <v>50052</v>
      </c>
      <c r="E1512" s="177">
        <f>_xll.qlInterestRateIndexValueDate(IndexON,D1512)</f>
        <v>50052</v>
      </c>
      <c r="F1512" s="193">
        <f>IFERROR(_xll.qlIndexFixing(IndexON,D1512,TRUE,_xll.ohTrigger(RecalcTrigger,TriggerON)),NA())</f>
        <v>1.7227637895045333E-2</v>
      </c>
      <c r="H1512" s="42">
        <f>_xll.qlCalendarAdvance(Calendar,$H1511,B1512,"f",FALSE)</f>
        <v>50052</v>
      </c>
      <c r="I1512" s="177">
        <f>_xll.qlInterestRateIndexValueDate(Index1M,$H1512)</f>
        <v>50054</v>
      </c>
      <c r="J1512" s="182">
        <f>IFERROR(_xll.qlIndexFixing(Index1M,$H1512,TRUE,_xll.ohTrigger(RecalcTrigger,Trigger1M)),NA())</f>
        <v>1.7362720417294464E-2</v>
      </c>
      <c r="K1512" s="44">
        <f>IFERROR(_xll.qlIndexFixing(Index3M,H1512,TRUE,_xll.ohTrigger(RecalcTrigger,Trigger3M)),NA())</f>
        <v>1.7598666121706685E-2</v>
      </c>
      <c r="L1512" s="44">
        <f>IFERROR(_xll.qlIndexFixing(Index6M,$H1512,TRUE,_xll.ohTrigger(RecalcTrigger,Trigger6M)),NA())</f>
        <v>1.7555636981655194E-2</v>
      </c>
      <c r="M1512" s="183">
        <f>IFERROR(_xll.qlIndexFixing(Index1Y,$H1512,TRUE,_xll.ohTrigger(RecalcTrigger,Trigger1Y)),NA())</f>
        <v>1.7593771621517772E-2</v>
      </c>
      <c r="N1512" s="182">
        <f>IFERROR(_xll.qlIndexFixing(ONIndex1M,I1512,TRUE,_xll.ohTrigger(RecalcTrigger,Trigger1M)),NA())</f>
        <v>1.7378999060406741E-2</v>
      </c>
      <c r="O1512" s="44">
        <f>IFERROR(_xll.qlIndexFixing(ONIndex3M,I1512,TRUE,_xll.ohTrigger(RecalcTrigger,Trigger3M)),NA())</f>
        <v>1.7650514608771317E-2</v>
      </c>
      <c r="P1512" s="44">
        <f>IFERROR(_xll.qlIndexFixing(ONIndex6M,I1512,TRUE,_xll.ohTrigger(RecalcTrigger,Trigger6M)),NA())</f>
        <v>1.7674099825004674E-2</v>
      </c>
      <c r="Q1512" s="183">
        <f>IFERROR(_xll.qlIndexFixing(ONIndex1Y,I1512,TRUE,_xll.ohTrigger(RecalcTrigger,Trigger1Y)),NA())</f>
        <v>1.7740094285434438E-2</v>
      </c>
    </row>
    <row r="1513" spans="2:17" x14ac:dyDescent="0.2">
      <c r="B1513" s="39" t="s">
        <v>42</v>
      </c>
      <c r="D1513" s="42">
        <f>_xll.qlCalendarAdvance(Calendar,$D1512,B1513,"f",FALSE)</f>
        <v>50059</v>
      </c>
      <c r="E1513" s="177">
        <f>_xll.qlInterestRateIndexValueDate(IndexON,D1513)</f>
        <v>50059</v>
      </c>
      <c r="F1513" s="193">
        <f>IFERROR(_xll.qlIndexFixing(IndexON,D1513,TRUE,_xll.ohTrigger(RecalcTrigger,TriggerON)),NA())</f>
        <v>1.7212697349924255E-2</v>
      </c>
      <c r="H1513" s="42">
        <f>_xll.qlCalendarAdvance(Calendar,$H1512,B1513,"f",FALSE)</f>
        <v>50059</v>
      </c>
      <c r="I1513" s="177">
        <f>_xll.qlInterestRateIndexValueDate(Index1M,$H1513)</f>
        <v>50061</v>
      </c>
      <c r="J1513" s="182">
        <f>IFERROR(_xll.qlIndexFixing(Index1M,$H1513,TRUE,_xll.ohTrigger(RecalcTrigger,Trigger1M)),NA())</f>
        <v>1.7347197078629056E-2</v>
      </c>
      <c r="K1513" s="44">
        <f>IFERROR(_xll.qlIndexFixing(Index3M,H1513,TRUE,_xll.ohTrigger(RecalcTrigger,Trigger3M)),NA())</f>
        <v>1.7583613595744119E-2</v>
      </c>
      <c r="L1513" s="44">
        <f>IFERROR(_xll.qlIndexFixing(Index6M,$H1513,TRUE,_xll.ohTrigger(RecalcTrigger,Trigger6M)),NA())</f>
        <v>1.7540070798061816E-2</v>
      </c>
      <c r="M1513" s="183">
        <f>IFERROR(_xll.qlIndexFixing(Index1Y,$H1513,TRUE,_xll.ohTrigger(RecalcTrigger,Trigger1Y)),NA())</f>
        <v>1.7582185427139067E-2</v>
      </c>
      <c r="N1513" s="182">
        <f>IFERROR(_xll.qlIndexFixing(ONIndex1M,I1513,TRUE,_xll.ohTrigger(RecalcTrigger,Trigger1M)),NA())</f>
        <v>1.7363456101033847E-2</v>
      </c>
      <c r="O1513" s="44">
        <f>IFERROR(_xll.qlIndexFixing(ONIndex3M,I1513,TRUE,_xll.ohTrigger(RecalcTrigger,Trigger3M)),NA())</f>
        <v>1.7635397514608186E-2</v>
      </c>
      <c r="P1513" s="44">
        <f>IFERROR(_xll.qlIndexFixing(ONIndex6M,I1513,TRUE,_xll.ohTrigger(RecalcTrigger,Trigger6M)),NA())</f>
        <v>1.7658144725070102E-2</v>
      </c>
      <c r="Q1513" s="183">
        <f>IFERROR(_xll.qlIndexFixing(ONIndex1Y,I1513,TRUE,_xll.ohTrigger(RecalcTrigger,Trigger1Y)),NA())</f>
        <v>1.772775005009386E-2</v>
      </c>
    </row>
    <row r="1514" spans="2:17" x14ac:dyDescent="0.2">
      <c r="B1514" s="39" t="s">
        <v>42</v>
      </c>
      <c r="D1514" s="42">
        <f>_xll.qlCalendarAdvance(Calendar,$D1513,B1514,"f",FALSE)</f>
        <v>50066</v>
      </c>
      <c r="E1514" s="177">
        <f>_xll.qlInterestRateIndexValueDate(IndexON,D1514)</f>
        <v>50066</v>
      </c>
      <c r="F1514" s="193">
        <f>IFERROR(_xll.qlIndexFixing(IndexON,D1514,TRUE,_xll.ohTrigger(RecalcTrigger,TriggerON)),NA())</f>
        <v>1.7197776855804037E-2</v>
      </c>
      <c r="H1514" s="42">
        <f>_xll.qlCalendarAdvance(Calendar,$H1513,B1514,"f",FALSE)</f>
        <v>50066</v>
      </c>
      <c r="I1514" s="177">
        <f>_xll.qlInterestRateIndexValueDate(Index1M,$H1514)</f>
        <v>50068</v>
      </c>
      <c r="J1514" s="182">
        <f>IFERROR(_xll.qlIndexFixing(Index1M,$H1514,TRUE,_xll.ohTrigger(RecalcTrigger,Trigger1M)),NA())</f>
        <v>1.7333761168273121E-2</v>
      </c>
      <c r="K1514" s="44">
        <f>IFERROR(_xll.qlIndexFixing(Index3M,H1514,TRUE,_xll.ohTrigger(RecalcTrigger,Trigger3M)),NA())</f>
        <v>1.7568583485090272E-2</v>
      </c>
      <c r="L1514" s="44">
        <f>IFERROR(_xll.qlIndexFixing(Index6M,$H1514,TRUE,_xll.ohTrigger(RecalcTrigger,Trigger6M)),NA())</f>
        <v>1.7524548689243649E-2</v>
      </c>
      <c r="M1514" s="183">
        <f>IFERROR(_xll.qlIndexFixing(Index1Y,$H1514,TRUE,_xll.ohTrigger(RecalcTrigger,Trigger1Y)),NA())</f>
        <v>1.7570639976688923E-2</v>
      </c>
      <c r="N1514" s="182">
        <f>IFERROR(_xll.qlIndexFixing(ONIndex1M,I1514,TRUE,_xll.ohTrigger(RecalcTrigger,Trigger1M)),NA())</f>
        <v>1.7347935506757395E-2</v>
      </c>
      <c r="O1514" s="44">
        <f>IFERROR(_xll.qlIndexFixing(ONIndex3M,I1514,TRUE,_xll.ohTrigger(RecalcTrigger,Trigger3M)),NA())</f>
        <v>1.7620301070540023E-2</v>
      </c>
      <c r="P1514" s="44">
        <f>IFERROR(_xll.qlIndexFixing(ONIndex6M,I1514,TRUE,_xll.ohTrigger(RecalcTrigger,Trigger6M)),NA())</f>
        <v>1.7642228997907239E-2</v>
      </c>
      <c r="Q1514" s="183">
        <f>IFERROR(_xll.qlIndexFixing(ONIndex1Y,I1514,TRUE,_xll.ohTrigger(RecalcTrigger,Trigger1Y)),NA())</f>
        <v>1.7715438823175944E-2</v>
      </c>
    </row>
    <row r="1515" spans="2:17" x14ac:dyDescent="0.2">
      <c r="B1515" s="39" t="s">
        <v>42</v>
      </c>
      <c r="D1515" s="42">
        <f>_xll.qlCalendarAdvance(Calendar,$D1514,B1515,"f",FALSE)</f>
        <v>50073</v>
      </c>
      <c r="E1515" s="177">
        <f>_xll.qlInterestRateIndexValueDate(IndexON,D1515)</f>
        <v>50073</v>
      </c>
      <c r="F1515" s="193">
        <f>IFERROR(_xll.qlIndexFixing(IndexON,D1515,TRUE,_xll.ohTrigger(RecalcTrigger,TriggerON)),NA())</f>
        <v>1.7182876689263438E-2</v>
      </c>
      <c r="H1515" s="42">
        <f>_xll.qlCalendarAdvance(Calendar,$H1514,B1515,"f",FALSE)</f>
        <v>50073</v>
      </c>
      <c r="I1515" s="177">
        <f>_xll.qlInterestRateIndexValueDate(Index1M,$H1515)</f>
        <v>50075</v>
      </c>
      <c r="J1515" s="182">
        <f>IFERROR(_xll.qlIndexFixing(Index1M,$H1515,TRUE,_xll.ohTrigger(RecalcTrigger,Trigger1M)),NA())</f>
        <v>1.7319656001108755E-2</v>
      </c>
      <c r="K1515" s="44">
        <f>IFERROR(_xll.qlIndexFixing(Index3M,H1515,TRUE,_xll.ohTrigger(RecalcTrigger,Trigger3M)),NA())</f>
        <v>1.75542164041043E-2</v>
      </c>
      <c r="L1515" s="44">
        <f>IFERROR(_xll.qlIndexFixing(Index6M,$H1515,TRUE,_xll.ohTrigger(RecalcTrigger,Trigger6M)),NA())</f>
        <v>1.7509070995517198E-2</v>
      </c>
      <c r="M1515" s="183">
        <f>IFERROR(_xll.qlIndexFixing(Index1Y,$H1515,TRUE,_xll.ohTrigger(RecalcTrigger,Trigger1Y)),NA())</f>
        <v>1.7559135543287606E-2</v>
      </c>
      <c r="N1515" s="182">
        <f>IFERROR(_xll.qlIndexFixing(ONIndex1M,I1515,TRUE,_xll.ohTrigger(RecalcTrigger,Trigger1M)),NA())</f>
        <v>1.7332437570409809E-2</v>
      </c>
      <c r="O1515" s="44">
        <f>IFERROR(_xll.qlIndexFixing(ONIndex3M,I1515,TRUE,_xll.ohTrigger(RecalcTrigger,Trigger3M)),NA())</f>
        <v>1.7605225549175429E-2</v>
      </c>
      <c r="P1515" s="44">
        <f>IFERROR(_xll.qlIndexFixing(ONIndex6M,I1515,TRUE,_xll.ohTrigger(RecalcTrigger,Trigger6M)),NA())</f>
        <v>1.7626352981805482E-2</v>
      </c>
      <c r="Q1515" s="183">
        <f>IFERROR(_xll.qlIndexFixing(ONIndex1Y,I1515,TRUE,_xll.ohTrigger(RecalcTrigger,Trigger1Y)),NA())</f>
        <v>1.7703160874411594E-2</v>
      </c>
    </row>
    <row r="1516" spans="2:17" x14ac:dyDescent="0.2">
      <c r="B1516" s="39" t="s">
        <v>42</v>
      </c>
      <c r="D1516" s="42">
        <f>_xll.qlCalendarAdvance(Calendar,$D1515,B1516,"f",FALSE)</f>
        <v>50080</v>
      </c>
      <c r="E1516" s="177">
        <f>_xll.qlInterestRateIndexValueDate(IndexON,D1516)</f>
        <v>50080</v>
      </c>
      <c r="F1516" s="193">
        <f>IFERROR(_xll.qlIndexFixing(IndexON,D1516,TRUE,_xll.ohTrigger(RecalcTrigger,TriggerON)),NA())</f>
        <v>1.716799712664141E-2</v>
      </c>
      <c r="H1516" s="42">
        <f>_xll.qlCalendarAdvance(Calendar,$H1515,B1516,"f",FALSE)</f>
        <v>50080</v>
      </c>
      <c r="I1516" s="177">
        <f>_xll.qlInterestRateIndexValueDate(Index1M,$H1516)</f>
        <v>50082</v>
      </c>
      <c r="J1516" s="182">
        <f>IFERROR(_xll.qlIndexFixing(Index1M,$H1516,TRUE,_xll.ohTrigger(RecalcTrigger,Trigger1M)),NA())</f>
        <v>1.7304197623410858E-2</v>
      </c>
      <c r="K1516" s="44">
        <f>IFERROR(_xll.qlIndexFixing(Index3M,H1516,TRUE,_xll.ohTrigger(RecalcTrigger,Trigger3M)),NA())</f>
        <v>1.7539230982572318E-2</v>
      </c>
      <c r="L1516" s="44">
        <f>IFERROR(_xll.qlIndexFixing(Index6M,$H1516,TRUE,_xll.ohTrigger(RecalcTrigger,Trigger6M)),NA())</f>
        <v>1.749363805719234E-2</v>
      </c>
      <c r="M1516" s="183">
        <f>IFERROR(_xll.qlIndexFixing(Index1Y,$H1516,TRUE,_xll.ohTrigger(RecalcTrigger,Trigger1Y)),NA())</f>
        <v>1.7547672400047055E-2</v>
      </c>
      <c r="N1516" s="182">
        <f>IFERROR(_xll.qlIndexFixing(ONIndex1M,I1516,TRUE,_xll.ohTrigger(RecalcTrigger,Trigger1M)),NA())</f>
        <v>1.7316962584930096E-2</v>
      </c>
      <c r="O1516" s="44">
        <f>IFERROR(_xll.qlIndexFixing(ONIndex3M,I1516,TRUE,_xll.ohTrigger(RecalcTrigger,Trigger3M)),NA())</f>
        <v>1.7590171223096362E-2</v>
      </c>
      <c r="P1516" s="44">
        <f>IFERROR(_xll.qlIndexFixing(ONIndex6M,I1516,TRUE,_xll.ohTrigger(RecalcTrigger,Trigger6M)),NA())</f>
        <v>1.7610517015240745E-2</v>
      </c>
      <c r="Q1516" s="183">
        <f>IFERROR(_xll.qlIndexFixing(ONIndex1Y,I1516,TRUE,_xll.ohTrigger(RecalcTrigger,Trigger1Y)),NA())</f>
        <v>1.769091647355836E-2</v>
      </c>
    </row>
    <row r="1517" spans="2:17" x14ac:dyDescent="0.2">
      <c r="B1517" s="39" t="s">
        <v>42</v>
      </c>
      <c r="D1517" s="42">
        <f>_xll.qlCalendarAdvance(Calendar,$D1516,B1517,"f",FALSE)</f>
        <v>50087</v>
      </c>
      <c r="E1517" s="177">
        <f>_xll.qlInterestRateIndexValueDate(IndexON,D1517)</f>
        <v>50087</v>
      </c>
      <c r="F1517" s="193">
        <f>IFERROR(_xll.qlIndexFixing(IndexON,D1517,TRUE,_xll.ohTrigger(RecalcTrigger,TriggerON)),NA())</f>
        <v>1.7153138444196969E-2</v>
      </c>
      <c r="H1517" s="42">
        <f>_xll.qlCalendarAdvance(Calendar,$H1516,B1517,"f",FALSE)</f>
        <v>50087</v>
      </c>
      <c r="I1517" s="177">
        <f>_xll.qlInterestRateIndexValueDate(Index1M,$H1517)</f>
        <v>50089</v>
      </c>
      <c r="J1517" s="182">
        <f>IFERROR(_xll.qlIndexFixing(Index1M,$H1517,TRUE,_xll.ohTrigger(RecalcTrigger,Trigger1M)),NA())</f>
        <v>1.7288762973786755E-2</v>
      </c>
      <c r="K1517" s="44">
        <f>IFERROR(_xll.qlIndexFixing(Index3M,H1517,TRUE,_xll.ohTrigger(RecalcTrigger,Trigger3M)),NA())</f>
        <v>1.7524268775615769E-2</v>
      </c>
      <c r="L1517" s="44">
        <f>IFERROR(_xll.qlIndexFixing(Index6M,$H1517,TRUE,_xll.ohTrigger(RecalcTrigger,Trigger6M)),NA())</f>
        <v>1.7478250214571889E-2</v>
      </c>
      <c r="M1517" s="183">
        <f>IFERROR(_xll.qlIndexFixing(Index1Y,$H1517,TRUE,_xll.ohTrigger(RecalcTrigger,Trigger1Y)),NA())</f>
        <v>1.753625082007287E-2</v>
      </c>
      <c r="N1517" s="182">
        <f>IFERROR(_xll.qlIndexFixing(ONIndex1M,I1517,TRUE,_xll.ohTrigger(RecalcTrigger,Trigger1M)),NA())</f>
        <v>1.7301510843177326E-2</v>
      </c>
      <c r="O1517" s="44">
        <f>IFERROR(_xll.qlIndexFixing(ONIndex3M,I1517,TRUE,_xll.ohTrigger(RecalcTrigger,Trigger3M)),NA())</f>
        <v>1.757513836493807E-2</v>
      </c>
      <c r="P1517" s="44">
        <f>IFERROR(_xll.qlIndexFixing(ONIndex6M,I1517,TRUE,_xll.ohTrigger(RecalcTrigger,Trigger6M)),NA())</f>
        <v>1.7594721436502425E-2</v>
      </c>
      <c r="Q1517" s="183">
        <f>IFERROR(_xll.qlIndexFixing(ONIndex1Y,I1517,TRUE,_xll.ohTrigger(RecalcTrigger,Trigger1Y)),NA())</f>
        <v>1.7678705890347146E-2</v>
      </c>
    </row>
    <row r="1518" spans="2:17" x14ac:dyDescent="0.2">
      <c r="B1518" s="39" t="s">
        <v>42</v>
      </c>
      <c r="D1518" s="42">
        <f>_xll.qlCalendarAdvance(Calendar,$D1517,B1518,"f",FALSE)</f>
        <v>50094</v>
      </c>
      <c r="E1518" s="177">
        <f>_xll.qlInterestRateIndexValueDate(IndexON,D1518)</f>
        <v>50094</v>
      </c>
      <c r="F1518" s="193">
        <f>IFERROR(_xll.qlIndexFixing(IndexON,D1518,TRUE,_xll.ohTrigger(RecalcTrigger,TriggerON)),NA())</f>
        <v>1.7138300918668747E-2</v>
      </c>
      <c r="H1518" s="42">
        <f>_xll.qlCalendarAdvance(Calendar,$H1517,B1518,"f",FALSE)</f>
        <v>50094</v>
      </c>
      <c r="I1518" s="177">
        <f>_xll.qlInterestRateIndexValueDate(Index1M,$H1518)</f>
        <v>50096</v>
      </c>
      <c r="J1518" s="182">
        <f>IFERROR(_xll.qlIndexFixing(Index1M,$H1518,TRUE,_xll.ohTrigger(RecalcTrigger,Trigger1M)),NA())</f>
        <v>1.7273352345396224E-2</v>
      </c>
      <c r="K1518" s="44">
        <f>IFERROR(_xll.qlIndexFixing(Index3M,H1518,TRUE,_xll.ohTrigger(RecalcTrigger,Trigger3M)),NA())</f>
        <v>1.7509330056732726E-2</v>
      </c>
      <c r="L1518" s="44">
        <f>IFERROR(_xll.qlIndexFixing(Index6M,$H1518,TRUE,_xll.ohTrigger(RecalcTrigger,Trigger6M)),NA())</f>
        <v>1.7462907807950272E-2</v>
      </c>
      <c r="M1518" s="183">
        <f>IFERROR(_xll.qlIndexFixing(Index1Y,$H1518,TRUE,_xll.ohTrigger(RecalcTrigger,Trigger1Y)),NA())</f>
        <v>1.7524871076462317E-2</v>
      </c>
      <c r="N1518" s="182">
        <f>IFERROR(_xll.qlIndexFixing(ONIndex1M,I1518,TRUE,_xll.ohTrigger(RecalcTrigger,Trigger1M)),NA())</f>
        <v>1.7286082638037215E-2</v>
      </c>
      <c r="O1518" s="44">
        <f>IFERROR(_xll.qlIndexFixing(ONIndex3M,I1518,TRUE,_xll.ohTrigger(RecalcTrigger,Trigger3M)),NA())</f>
        <v>1.7560127247282509E-2</v>
      </c>
      <c r="P1518" s="44">
        <f>IFERROR(_xll.qlIndexFixing(ONIndex6M,I1518,TRUE,_xll.ohTrigger(RecalcTrigger,Trigger6M)),NA())</f>
        <v>1.757896658403979E-2</v>
      </c>
      <c r="Q1518" s="183">
        <f>IFERROR(_xll.qlIndexFixing(ONIndex1Y,I1518,TRUE,_xll.ohTrigger(RecalcTrigger,Trigger1Y)),NA())</f>
        <v>1.7666529394562147E-2</v>
      </c>
    </row>
    <row r="1519" spans="2:17" x14ac:dyDescent="0.2">
      <c r="B1519" s="39" t="s">
        <v>42</v>
      </c>
      <c r="D1519" s="42">
        <f>_xll.qlCalendarAdvance(Calendar,$D1518,B1519,"f",FALSE)</f>
        <v>50101</v>
      </c>
      <c r="E1519" s="177">
        <f>_xll.qlInterestRateIndexValueDate(IndexON,D1519)</f>
        <v>50101</v>
      </c>
      <c r="F1519" s="193">
        <f>IFERROR(_xll.qlIndexFixing(IndexON,D1519,TRUE,_xll.ohTrigger(RecalcTrigger,TriggerON)),NA())</f>
        <v>1.7123484826155888E-2</v>
      </c>
      <c r="H1519" s="42">
        <f>_xll.qlCalendarAdvance(Calendar,$H1518,B1519,"f",FALSE)</f>
        <v>50101</v>
      </c>
      <c r="I1519" s="177">
        <f>_xll.qlInterestRateIndexValueDate(Index1M,$H1519)</f>
        <v>50103</v>
      </c>
      <c r="J1519" s="182">
        <f>IFERROR(_xll.qlIndexFixing(Index1M,$H1519,TRUE,_xll.ohTrigger(RecalcTrigger,Trigger1M)),NA())</f>
        <v>1.7253866445957677E-2</v>
      </c>
      <c r="K1519" s="44">
        <f>IFERROR(_xll.qlIndexFixing(Index3M,H1519,TRUE,_xll.ohTrigger(RecalcTrigger,Trigger3M)),NA())</f>
        <v>1.7492506246238954E-2</v>
      </c>
      <c r="L1519" s="44">
        <f>IFERROR(_xll.qlIndexFixing(Index6M,$H1519,TRUE,_xll.ohTrigger(RecalcTrigger,Trigger6M)),NA())</f>
        <v>1.7445646530410024E-2</v>
      </c>
      <c r="M1519" s="183">
        <f>IFERROR(_xll.qlIndexFixing(Index1Y,$H1519,TRUE,_xll.ohTrigger(RecalcTrigger,Trigger1Y)),NA())</f>
        <v>1.7513533442305662E-2</v>
      </c>
      <c r="N1519" s="182">
        <f>IFERROR(_xll.qlIndexFixing(ONIndex1M,I1519,TRUE,_xll.ohTrigger(RecalcTrigger,Trigger1M)),NA())</f>
        <v>1.7270678262448769E-2</v>
      </c>
      <c r="O1519" s="44">
        <f>IFERROR(_xll.qlIndexFixing(ONIndex3M,I1519,TRUE,_xll.ohTrigger(RecalcTrigger,Trigger3M)),NA())</f>
        <v>1.7545138142791572E-2</v>
      </c>
      <c r="P1519" s="44">
        <f>IFERROR(_xll.qlIndexFixing(ONIndex6M,I1519,TRUE,_xll.ohTrigger(RecalcTrigger,Trigger6M)),NA())</f>
        <v>1.7563252796275464E-2</v>
      </c>
      <c r="Q1519" s="183">
        <f>IFERROR(_xll.qlIndexFixing(ONIndex1Y,I1519,TRUE,_xll.ohTrigger(RecalcTrigger,Trigger1Y)),NA())</f>
        <v>1.7654387255960913E-2</v>
      </c>
    </row>
    <row r="1520" spans="2:17" x14ac:dyDescent="0.2">
      <c r="B1520" s="39" t="s">
        <v>42</v>
      </c>
      <c r="D1520" s="42">
        <f>_xll.qlCalendarAdvance(Calendar,$D1519,B1520,"f",FALSE)</f>
        <v>50108</v>
      </c>
      <c r="E1520" s="177">
        <f>_xll.qlInterestRateIndexValueDate(IndexON,D1520)</f>
        <v>50108</v>
      </c>
      <c r="F1520" s="193">
        <f>IFERROR(_xll.qlIndexFixing(IndexON,D1520,TRUE,_xll.ohTrigger(RecalcTrigger,TriggerON)),NA())</f>
        <v>1.7108690443237151E-2</v>
      </c>
      <c r="H1520" s="42">
        <f>_xll.qlCalendarAdvance(Calendar,$H1519,B1520,"f",FALSE)</f>
        <v>50108</v>
      </c>
      <c r="I1520" s="177">
        <f>_xll.qlInterestRateIndexValueDate(Index1M,$H1520)</f>
        <v>50110</v>
      </c>
      <c r="J1520" s="182">
        <f>IFERROR(_xll.qlIndexFixing(Index1M,$H1520,TRUE,_xll.ohTrigger(RecalcTrigger,Trigger1M)),NA())</f>
        <v>1.7239193068266028E-2</v>
      </c>
      <c r="K1520" s="44">
        <f>IFERROR(_xll.qlIndexFixing(Index3M,H1520,TRUE,_xll.ohTrigger(RecalcTrigger,Trigger3M)),NA())</f>
        <v>1.7477618472012488E-2</v>
      </c>
      <c r="L1520" s="44">
        <f>IFERROR(_xll.qlIndexFixing(Index6M,$H1520,TRUE,_xll.ohTrigger(RecalcTrigger,Trigger6M)),NA())</f>
        <v>1.7430404055504726E-2</v>
      </c>
      <c r="M1520" s="183">
        <f>IFERROR(_xll.qlIndexFixing(Index1Y,$H1520,TRUE,_xll.ohTrigger(RecalcTrigger,Trigger1Y)),NA())</f>
        <v>1.7502238190685939E-2</v>
      </c>
      <c r="N1520" s="182">
        <f>IFERROR(_xll.qlIndexFixing(ONIndex1M,I1520,TRUE,_xll.ohTrigger(RecalcTrigger,Trigger1M)),NA())</f>
        <v>1.7255298009244413E-2</v>
      </c>
      <c r="O1520" s="44">
        <f>IFERROR(_xll.qlIndexFixing(ONIndex3M,I1520,TRUE,_xll.ohTrigger(RecalcTrigger,Trigger3M)),NA())</f>
        <v>1.7530171324020571E-2</v>
      </c>
      <c r="P1520" s="44">
        <f>IFERROR(_xll.qlIndexFixing(ONIndex6M,I1520,TRUE,_xll.ohTrigger(RecalcTrigger,Trigger6M)),NA())</f>
        <v>1.7547580411552133E-2</v>
      </c>
      <c r="Q1520" s="183">
        <f>IFERROR(_xll.qlIndexFixing(ONIndex1Y,I1520,TRUE,_xll.ohTrigger(RecalcTrigger,Trigger1Y)),NA())</f>
        <v>1.7642279744247702E-2</v>
      </c>
    </row>
    <row r="1521" spans="2:17" x14ac:dyDescent="0.2">
      <c r="B1521" s="39" t="s">
        <v>42</v>
      </c>
      <c r="D1521" s="42">
        <f>_xll.qlCalendarAdvance(Calendar,$D1520,B1521,"f",FALSE)</f>
        <v>50115</v>
      </c>
      <c r="E1521" s="177">
        <f>_xll.qlInterestRateIndexValueDate(IndexON,D1521)</f>
        <v>50115</v>
      </c>
      <c r="F1521" s="193">
        <f>IFERROR(_xll.qlIndexFixing(IndexON,D1521,TRUE,_xll.ohTrigger(RecalcTrigger,TriggerON)),NA())</f>
        <v>1.7093918046251488E-2</v>
      </c>
      <c r="H1521" s="42">
        <f>_xll.qlCalendarAdvance(Calendar,$H1520,B1521,"f",FALSE)</f>
        <v>50115</v>
      </c>
      <c r="I1521" s="177">
        <f>_xll.qlInterestRateIndexValueDate(Index1M,$H1521)</f>
        <v>50117</v>
      </c>
      <c r="J1521" s="182">
        <f>IFERROR(_xll.qlIndexFixing(Index1M,$H1521,TRUE,_xll.ohTrigger(RecalcTrigger,Trigger1M)),NA())</f>
        <v>1.7223861636868874E-2</v>
      </c>
      <c r="K1521" s="44">
        <f>IFERROR(_xll.qlIndexFixing(Index3M,H1521,TRUE,_xll.ohTrigger(RecalcTrigger,Trigger3M)),NA())</f>
        <v>1.7462755070318709E-2</v>
      </c>
      <c r="L1521" s="44">
        <f>IFERROR(_xll.qlIndexFixing(Index6M,$H1521,TRUE,_xll.ohTrigger(RecalcTrigger,Trigger6M)),NA())</f>
        <v>1.7415208118990833E-2</v>
      </c>
      <c r="M1521" s="183">
        <f>IFERROR(_xll.qlIndexFixing(Index1Y,$H1521,TRUE,_xll.ohTrigger(RecalcTrigger,Trigger1Y)),NA())</f>
        <v>1.7490985594679612E-2</v>
      </c>
      <c r="N1521" s="182">
        <f>IFERROR(_xll.qlIndexFixing(ONIndex1M,I1521,TRUE,_xll.ohTrigger(RecalcTrigger,Trigger1M)),NA())</f>
        <v>1.7239942171336509E-2</v>
      </c>
      <c r="O1521" s="44">
        <f>IFERROR(_xll.qlIndexFixing(ONIndex3M,I1521,TRUE,_xll.ohTrigger(RecalcTrigger,Trigger3M)),NA())</f>
        <v>1.7515227063578109E-2</v>
      </c>
      <c r="P1521" s="44">
        <f>IFERROR(_xll.qlIndexFixing(ONIndex6M,I1521,TRUE,_xll.ohTrigger(RecalcTrigger,Trigger6M)),NA())</f>
        <v>1.7531949768292421E-2</v>
      </c>
      <c r="Q1521" s="183">
        <f>IFERROR(_xll.qlIndexFixing(ONIndex1Y,I1521,TRUE,_xll.ohTrigger(RecalcTrigger,Trigger1Y)),NA())</f>
        <v>1.763020712920671E-2</v>
      </c>
    </row>
    <row r="1522" spans="2:17" x14ac:dyDescent="0.2">
      <c r="B1522" s="39" t="s">
        <v>42</v>
      </c>
      <c r="D1522" s="42">
        <f>_xll.qlCalendarAdvance(Calendar,$D1521,B1522,"f",FALSE)</f>
        <v>50122</v>
      </c>
      <c r="E1522" s="177">
        <f>_xll.qlInterestRateIndexValueDate(IndexON,D1522)</f>
        <v>50122</v>
      </c>
      <c r="F1522" s="193">
        <f>IFERROR(_xll.qlIndexFixing(IndexON,D1522,TRUE,_xll.ohTrigger(RecalcTrigger,TriggerON)),NA())</f>
        <v>1.7079167911617787E-2</v>
      </c>
      <c r="H1522" s="42">
        <f>_xll.qlCalendarAdvance(Calendar,$H1521,B1522,"f",FALSE)</f>
        <v>50122</v>
      </c>
      <c r="I1522" s="177">
        <f>_xll.qlInterestRateIndexValueDate(Index1M,$H1522)</f>
        <v>50124</v>
      </c>
      <c r="J1522" s="182">
        <f>IFERROR(_xll.qlIndexFixing(Index1M,$H1522,TRUE,_xll.ohTrigger(RecalcTrigger,Trigger1M)),NA())</f>
        <v>1.7208555513346307E-2</v>
      </c>
      <c r="K1522" s="44">
        <f>IFERROR(_xll.qlIndexFixing(Index3M,H1522,TRUE,_xll.ohTrigger(RecalcTrigger,Trigger3M)),NA())</f>
        <v>1.7447916314670131E-2</v>
      </c>
      <c r="L1522" s="44">
        <f>IFERROR(_xll.qlIndexFixing(Index6M,$H1522,TRUE,_xll.ohTrigger(RecalcTrigger,Trigger6M)),NA())</f>
        <v>1.7400059061166564E-2</v>
      </c>
      <c r="M1522" s="183">
        <f>IFERROR(_xll.qlIndexFixing(Index1Y,$H1522,TRUE,_xll.ohTrigger(RecalcTrigger,Trigger1Y)),NA())</f>
        <v>1.7479775927356139E-2</v>
      </c>
      <c r="N1522" s="182">
        <f>IFERROR(_xll.qlIndexFixing(ONIndex1M,I1522,TRUE,_xll.ohTrigger(RecalcTrigger,Trigger1M)),NA())</f>
        <v>1.722461104155748E-2</v>
      </c>
      <c r="O1522" s="44">
        <f>IFERROR(_xll.qlIndexFixing(ONIndex3M,I1522,TRUE,_xll.ohTrigger(RecalcTrigger,Trigger3M)),NA())</f>
        <v>1.7500305634072788E-2</v>
      </c>
      <c r="P1522" s="44">
        <f>IFERROR(_xll.qlIndexFixing(ONIndex6M,I1522,TRUE,_xll.ohTrigger(RecalcTrigger,Trigger6M)),NA())</f>
        <v>1.751636120486566E-2</v>
      </c>
      <c r="Q1522" s="183">
        <f>IFERROR(_xll.qlIndexFixing(ONIndex1Y,I1522,TRUE,_xll.ohTrigger(RecalcTrigger,Trigger1Y)),NA())</f>
        <v>1.7618169680542195E-2</v>
      </c>
    </row>
    <row r="1523" spans="2:17" x14ac:dyDescent="0.2">
      <c r="B1523" s="39" t="s">
        <v>42</v>
      </c>
      <c r="D1523" s="42">
        <f>_xll.qlCalendarAdvance(Calendar,$D1522,B1523,"f",FALSE)</f>
        <v>50129</v>
      </c>
      <c r="E1523" s="177">
        <f>_xll.qlInterestRateIndexValueDate(IndexON,D1523)</f>
        <v>50129</v>
      </c>
      <c r="F1523" s="193">
        <f>IFERROR(_xll.qlIndexFixing(IndexON,D1523,TRUE,_xll.ohTrigger(RecalcTrigger,TriggerON)),NA())</f>
        <v>1.7064440315834872E-2</v>
      </c>
      <c r="H1523" s="42">
        <f>_xll.qlCalendarAdvance(Calendar,$H1522,B1523,"f",FALSE)</f>
        <v>50129</v>
      </c>
      <c r="I1523" s="177">
        <f>_xll.qlInterestRateIndexValueDate(Index1M,$H1523)</f>
        <v>50131</v>
      </c>
      <c r="J1523" s="182">
        <f>IFERROR(_xll.qlIndexFixing(Index1M,$H1523,TRUE,_xll.ohTrigger(RecalcTrigger,Trigger1M)),NA())</f>
        <v>1.7193274990906202E-2</v>
      </c>
      <c r="K1523" s="44">
        <f>IFERROR(_xll.qlIndexFixing(Index3M,H1523,TRUE,_xll.ohTrigger(RecalcTrigger,Trigger3M)),NA())</f>
        <v>1.743373434871557E-2</v>
      </c>
      <c r="L1523" s="44">
        <f>IFERROR(_xll.qlIndexFixing(Index6M,$H1523,TRUE,_xll.ohTrigger(RecalcTrigger,Trigger6M)),NA())</f>
        <v>1.7385600973615644E-2</v>
      </c>
      <c r="M1523" s="183">
        <f>IFERROR(_xll.qlIndexFixing(Index1Y,$H1523,TRUE,_xll.ohTrigger(RecalcTrigger,Trigger1Y)),NA())</f>
        <v>1.7468609461777536E-2</v>
      </c>
      <c r="N1523" s="182">
        <f>IFERROR(_xll.qlIndexFixing(ONIndex1M,I1523,TRUE,_xll.ohTrigger(RecalcTrigger,Trigger1M)),NA())</f>
        <v>1.7201930721135739E-2</v>
      </c>
      <c r="O1523" s="44">
        <f>IFERROR(_xll.qlIndexFixing(ONIndex3M,I1523,TRUE,_xll.ohTrigger(RecalcTrigger,Trigger3M)),NA())</f>
        <v>1.7478180703465185E-2</v>
      </c>
      <c r="P1523" s="44">
        <f>IFERROR(_xll.qlIndexFixing(ONIndex6M,I1523,TRUE,_xll.ohTrigger(RecalcTrigger,Trigger6M)),NA())</f>
        <v>1.7493315144845312E-2</v>
      </c>
      <c r="Q1523" s="183">
        <f>IFERROR(_xll.qlIndexFixing(ONIndex1Y,I1523,TRUE,_xll.ohTrigger(RecalcTrigger,Trigger1Y)),NA())</f>
        <v>1.7600174143934666E-2</v>
      </c>
    </row>
    <row r="1524" spans="2:17" x14ac:dyDescent="0.2">
      <c r="B1524" s="39" t="s">
        <v>42</v>
      </c>
      <c r="D1524" s="42">
        <f>_xll.qlCalendarAdvance(Calendar,$D1523,B1524,"f",FALSE)</f>
        <v>50137</v>
      </c>
      <c r="E1524" s="177">
        <f>_xll.qlInterestRateIndexValueDate(IndexON,D1524)</f>
        <v>50137</v>
      </c>
      <c r="F1524" s="193">
        <f>IFERROR(_xll.qlIndexFixing(IndexON,D1524,TRUE,_xll.ohTrigger(RecalcTrigger,TriggerON)),NA())</f>
        <v>1.7047636730751492E-2</v>
      </c>
      <c r="H1524" s="42">
        <f>_xll.qlCalendarAdvance(Calendar,$H1523,B1524,"f",FALSE)</f>
        <v>50137</v>
      </c>
      <c r="I1524" s="177">
        <f>_xll.qlInterestRateIndexValueDate(Index1M,$H1524)</f>
        <v>50139</v>
      </c>
      <c r="J1524" s="182">
        <f>IFERROR(_xll.qlIndexFixing(Index1M,$H1524,TRUE,_xll.ohTrigger(RecalcTrigger,Trigger1M)),NA())</f>
        <v>1.7176520731655709E-2</v>
      </c>
      <c r="K1524" s="44">
        <f>IFERROR(_xll.qlIndexFixing(Index3M,H1524,TRUE,_xll.ohTrigger(RecalcTrigger,Trigger3M)),NA())</f>
        <v>1.7416833813986513E-2</v>
      </c>
      <c r="L1524" s="44">
        <f>IFERROR(_xll.qlIndexFixing(Index6M,$H1524,TRUE,_xll.ohTrigger(RecalcTrigger,Trigger6M)),NA())</f>
        <v>1.7368396792805618E-2</v>
      </c>
      <c r="M1524" s="183">
        <f>IFERROR(_xll.qlIndexFixing(Index1Y,$H1524,TRUE,_xll.ohTrigger(RecalcTrigger,Trigger1Y)),NA())</f>
        <v>1.7455901037202279E-2</v>
      </c>
      <c r="N1524" s="182">
        <f>IFERROR(_xll.qlIndexFixing(ONIndex1M,I1524,TRUE,_xll.ohTrigger(RecalcTrigger,Trigger1M)),NA())</f>
        <v>1.7188841912698649E-2</v>
      </c>
      <c r="O1524" s="44">
        <f>IFERROR(_xll.qlIndexFixing(ONIndex3M,I1524,TRUE,_xll.ohTrigger(RecalcTrigger,Trigger3M)),NA())</f>
        <v>1.7465439191779453E-2</v>
      </c>
      <c r="P1524" s="44">
        <f>IFERROR(_xll.qlIndexFixing(ONIndex6M,I1524,TRUE,_xll.ohTrigger(RecalcTrigger,Trigger6M)),NA())</f>
        <v>1.7480040969646282E-2</v>
      </c>
      <c r="Q1524" s="183">
        <f>IFERROR(_xll.qlIndexFixing(ONIndex1Y,I1524,TRUE,_xll.ohTrigger(RecalcTrigger,Trigger1Y)),NA())</f>
        <v>1.7589929293526652E-2</v>
      </c>
    </row>
    <row r="1525" spans="2:17" x14ac:dyDescent="0.2">
      <c r="B1525" s="39" t="s">
        <v>42</v>
      </c>
      <c r="D1525" s="42">
        <f>_xll.qlCalendarAdvance(Calendar,$D1524,B1525,"f",FALSE)</f>
        <v>50144</v>
      </c>
      <c r="E1525" s="177">
        <f>_xll.qlInterestRateIndexValueDate(IndexON,D1525)</f>
        <v>50144</v>
      </c>
      <c r="F1525" s="193">
        <f>IFERROR(_xll.qlIndexFixing(IndexON,D1525,TRUE,_xll.ohTrigger(RecalcTrigger,TriggerON)),NA())</f>
        <v>1.7032958363030204E-2</v>
      </c>
      <c r="H1525" s="42">
        <f>_xll.qlCalendarAdvance(Calendar,$H1524,B1525,"f",FALSE)</f>
        <v>50144</v>
      </c>
      <c r="I1525" s="177">
        <f>_xll.qlInterestRateIndexValueDate(Index1M,$H1525)</f>
        <v>50146</v>
      </c>
      <c r="J1525" s="182">
        <f>IFERROR(_xll.qlIndexFixing(Index1M,$H1525,TRUE,_xll.ohTrigger(RecalcTrigger,Trigger1M)),NA())</f>
        <v>1.7161294882167E-2</v>
      </c>
      <c r="K1525" s="44">
        <f>IFERROR(_xll.qlIndexFixing(Index3M,H1525,TRUE,_xll.ohTrigger(RecalcTrigger,Trigger3M)),NA())</f>
        <v>1.7402073136723185E-2</v>
      </c>
      <c r="L1525" s="44">
        <f>IFERROR(_xll.qlIndexFixing(Index6M,$H1525,TRUE,_xll.ohTrigger(RecalcTrigger,Trigger6M)),NA())</f>
        <v>1.7353394461075488E-2</v>
      </c>
      <c r="M1525" s="183">
        <f>IFERROR(_xll.qlIndexFixing(Index1Y,$H1525,TRUE,_xll.ohTrigger(RecalcTrigger,Trigger1Y)),NA())</f>
        <v>1.7444828066257519E-2</v>
      </c>
      <c r="N1525" s="182">
        <f>IFERROR(_xll.qlIndexFixing(ONIndex1M,I1525,TRUE,_xll.ohTrigger(RecalcTrigger,Trigger1M)),NA())</f>
        <v>1.7173595482340431E-2</v>
      </c>
      <c r="O1525" s="44">
        <f>IFERROR(_xll.qlIndexFixing(ONIndex3M,I1525,TRUE,_xll.ohTrigger(RecalcTrigger,Trigger3M)),NA())</f>
        <v>1.7450596135395458E-2</v>
      </c>
      <c r="P1525" s="44">
        <f>IFERROR(_xll.qlIndexFixing(ONIndex6M,I1525,TRUE,_xll.ohTrigger(RecalcTrigger,Trigger6M)),NA())</f>
        <v>1.7464594548224355E-2</v>
      </c>
      <c r="Q1525" s="183">
        <f>IFERROR(_xll.qlIndexFixing(ONIndex1Y,I1525,TRUE,_xll.ohTrigger(RecalcTrigger,Trigger1Y)),NA())</f>
        <v>1.7578010453451753E-2</v>
      </c>
    </row>
    <row r="1526" spans="2:17" x14ac:dyDescent="0.2">
      <c r="B1526" s="39" t="s">
        <v>42</v>
      </c>
      <c r="D1526" s="42">
        <f>_xll.qlCalendarAdvance(Calendar,$D1525,B1526,"f",FALSE)</f>
        <v>50151</v>
      </c>
      <c r="E1526" s="177">
        <f>_xll.qlInterestRateIndexValueDate(IndexON,D1526)</f>
        <v>50151</v>
      </c>
      <c r="F1526" s="193">
        <f>IFERROR(_xll.qlIndexFixing(IndexON,D1526,TRUE,_xll.ohTrigger(RecalcTrigger,TriggerON)),NA())</f>
        <v>1.7018303402904777E-2</v>
      </c>
      <c r="H1526" s="42">
        <f>_xll.qlCalendarAdvance(Calendar,$H1525,B1526,"f",FALSE)</f>
        <v>50151</v>
      </c>
      <c r="I1526" s="177">
        <f>_xll.qlInterestRateIndexValueDate(Index1M,$H1526)</f>
        <v>50153</v>
      </c>
      <c r="J1526" s="182">
        <f>IFERROR(_xll.qlIndexFixing(Index1M,$H1526,TRUE,_xll.ohTrigger(RecalcTrigger,Trigger1M)),NA())</f>
        <v>1.7146095532420691E-2</v>
      </c>
      <c r="K1526" s="44">
        <f>IFERROR(_xll.qlIndexFixing(Index3M,H1526,TRUE,_xll.ohTrigger(RecalcTrigger,Trigger3M)),NA())</f>
        <v>1.7387338217221496E-2</v>
      </c>
      <c r="L1526" s="44">
        <f>IFERROR(_xll.qlIndexFixing(Index6M,$H1526,TRUE,_xll.ohTrigger(RecalcTrigger,Trigger6M)),NA())</f>
        <v>1.7338440390517899E-2</v>
      </c>
      <c r="M1526" s="183">
        <f>IFERROR(_xll.qlIndexFixing(Index1Y,$H1526,TRUE,_xll.ohTrigger(RecalcTrigger,Trigger1Y)),NA())</f>
        <v>1.7432444948615722E-2</v>
      </c>
      <c r="N1526" s="182">
        <f>IFERROR(_xll.qlIndexFixing(ONIndex1M,I1526,TRUE,_xll.ohTrigger(RecalcTrigger,Trigger1M)),NA())</f>
        <v>1.7158375011776528E-2</v>
      </c>
      <c r="O1526" s="44">
        <f>IFERROR(_xll.qlIndexFixing(ONIndex3M,I1526,TRUE,_xll.ohTrigger(RecalcTrigger,Trigger3M)),NA())</f>
        <v>1.7435777074696901E-2</v>
      </c>
      <c r="P1526" s="44">
        <f>IFERROR(_xll.qlIndexFixing(ONIndex6M,I1526,TRUE,_xll.ohTrigger(RecalcTrigger,Trigger6M)),NA())</f>
        <v>1.7449191651346396E-2</v>
      </c>
      <c r="Q1526" s="183">
        <f>IFERROR(_xll.qlIndexFixing(ONIndex1Y,I1526,TRUE,_xll.ohTrigger(RecalcTrigger,Trigger1Y)),NA())</f>
        <v>1.7566127931525344E-2</v>
      </c>
    </row>
    <row r="1527" spans="2:17" x14ac:dyDescent="0.2">
      <c r="B1527" s="39" t="s">
        <v>42</v>
      </c>
      <c r="D1527" s="42">
        <f>_xll.qlCalendarAdvance(Calendar,$D1526,B1527,"f",FALSE)</f>
        <v>50158</v>
      </c>
      <c r="E1527" s="177">
        <f>_xll.qlInterestRateIndexValueDate(IndexON,D1527)</f>
        <v>50158</v>
      </c>
      <c r="F1527" s="193">
        <f>IFERROR(_xll.qlIndexFixing(IndexON,D1527,TRUE,_xll.ohTrigger(RecalcTrigger,TriggerON)),NA())</f>
        <v>1.7003672126554292E-2</v>
      </c>
      <c r="H1527" s="42">
        <f>_xll.qlCalendarAdvance(Calendar,$H1526,B1527,"f",FALSE)</f>
        <v>50158</v>
      </c>
      <c r="I1527" s="177">
        <f>_xll.qlInterestRateIndexValueDate(Index1M,$H1527)</f>
        <v>50160</v>
      </c>
      <c r="J1527" s="182">
        <f>IFERROR(_xll.qlIndexFixing(Index1M,$H1527,TRUE,_xll.ohTrigger(RecalcTrigger,Trigger1M)),NA())</f>
        <v>1.7132945195512748E-2</v>
      </c>
      <c r="K1527" s="44">
        <f>IFERROR(_xll.qlIndexFixing(Index3M,H1527,TRUE,_xll.ohTrigger(RecalcTrigger,Trigger3M)),NA())</f>
        <v>1.7372002307587012E-2</v>
      </c>
      <c r="L1527" s="44">
        <f>IFERROR(_xll.qlIndexFixing(Index6M,$H1527,TRUE,_xll.ohTrigger(RecalcTrigger,Trigger6M)),NA())</f>
        <v>1.7323534921382652E-2</v>
      </c>
      <c r="M1527" s="183">
        <f>IFERROR(_xll.qlIndexFixing(Index1Y,$H1527,TRUE,_xll.ohTrigger(RecalcTrigger,Trigger1Y)),NA())</f>
        <v>1.7422814577099956E-2</v>
      </c>
      <c r="N1527" s="182">
        <f>IFERROR(_xll.qlIndexFixing(ONIndex1M,I1527,TRUE,_xll.ohTrigger(RecalcTrigger,Trigger1M)),NA())</f>
        <v>1.7141012351267193E-2</v>
      </c>
      <c r="O1527" s="44">
        <f>IFERROR(_xll.qlIndexFixing(ONIndex3M,I1527,TRUE,_xll.ohTrigger(RecalcTrigger,Trigger3M)),NA())</f>
        <v>1.7418870737726522E-2</v>
      </c>
      <c r="P1527" s="44">
        <f>IFERROR(_xll.qlIndexFixing(ONIndex6M,I1527,TRUE,_xll.ohTrigger(RecalcTrigger,Trigger6M)),NA())</f>
        <v>1.7431642070038222E-2</v>
      </c>
      <c r="Q1527" s="183">
        <f>IFERROR(_xll.qlIndexFixing(ONIndex1Y,I1527,TRUE,_xll.ohTrigger(RecalcTrigger,Trigger1Y)),NA())</f>
        <v>1.7552592723690807E-2</v>
      </c>
    </row>
    <row r="1528" spans="2:17" x14ac:dyDescent="0.2">
      <c r="B1528" s="39" t="s">
        <v>42</v>
      </c>
      <c r="D1528" s="42">
        <f>_xll.qlCalendarAdvance(Calendar,$D1527,B1528,"f",FALSE)</f>
        <v>50165</v>
      </c>
      <c r="E1528" s="177">
        <f>_xll.qlInterestRateIndexValueDate(IndexON,D1528)</f>
        <v>50165</v>
      </c>
      <c r="F1528" s="193">
        <f>IFERROR(_xll.qlIndexFixing(IndexON,D1528,TRUE,_xll.ohTrigger(RecalcTrigger,TriggerON)),NA())</f>
        <v>1.6989064810557508E-2</v>
      </c>
      <c r="H1528" s="42">
        <f>_xll.qlCalendarAdvance(Calendar,$H1527,B1528,"f",FALSE)</f>
        <v>50165</v>
      </c>
      <c r="I1528" s="177">
        <f>_xll.qlInterestRateIndexValueDate(Index1M,$H1528)</f>
        <v>50167</v>
      </c>
      <c r="J1528" s="182">
        <f>IFERROR(_xll.qlIndexFixing(Index1M,$H1528,TRUE,_xll.ohTrigger(RecalcTrigger,Trigger1M)),NA())</f>
        <v>1.7115777504942142E-2</v>
      </c>
      <c r="K1528" s="44">
        <f>IFERROR(_xll.qlIndexFixing(Index3M,H1528,TRUE,_xll.ohTrigger(RecalcTrigger,Trigger3M)),NA())</f>
        <v>1.7357320949455197E-2</v>
      </c>
      <c r="L1528" s="44">
        <f>IFERROR(_xll.qlIndexFixing(Index6M,$H1528,TRUE,_xll.ohTrigger(RecalcTrigger,Trigger6M)),NA())</f>
        <v>1.7306791865288121E-2</v>
      </c>
      <c r="M1528" s="183">
        <f>IFERROR(_xll.qlIndexFixing(Index1Y,$H1528,TRUE,_xll.ohTrigger(RecalcTrigger,Trigger1Y)),NA())</f>
        <v>1.7411874604952703E-2</v>
      </c>
      <c r="N1528" s="182">
        <f>IFERROR(_xll.qlIndexFixing(ONIndex1M,I1528,TRUE,_xll.ohTrigger(RecalcTrigger,Trigger1M)),NA())</f>
        <v>1.7128013120935037E-2</v>
      </c>
      <c r="O1528" s="44">
        <f>IFERROR(_xll.qlIndexFixing(ONIndex3M,I1528,TRUE,_xll.ohTrigger(RecalcTrigger,Trigger3M)),NA())</f>
        <v>1.740621203092374E-2</v>
      </c>
      <c r="P1528" s="44">
        <f>IFERROR(_xll.qlIndexFixing(ONIndex6M,I1528,TRUE,_xll.ohTrigger(RecalcTrigger,Trigger6M)),NA())</f>
        <v>1.7418517784779652E-2</v>
      </c>
      <c r="Q1528" s="183">
        <f>IFERROR(_xll.qlIndexFixing(ONIndex1Y,I1528,TRUE,_xll.ohTrigger(RecalcTrigger,Trigger1Y)),NA())</f>
        <v>1.7542472921014962E-2</v>
      </c>
    </row>
    <row r="1529" spans="2:17" x14ac:dyDescent="0.2">
      <c r="B1529" s="39" t="s">
        <v>42</v>
      </c>
      <c r="D1529" s="42">
        <f>_xll.qlCalendarAdvance(Calendar,$D1528,B1529,"f",FALSE)</f>
        <v>50172</v>
      </c>
      <c r="E1529" s="177">
        <f>_xll.qlInterestRateIndexValueDate(IndexON,D1529)</f>
        <v>50172</v>
      </c>
      <c r="F1529" s="193">
        <f>IFERROR(_xll.qlIndexFixing(IndexON,D1529,TRUE,_xll.ohTrigger(RecalcTrigger,TriggerON)),NA())</f>
        <v>1.6974481731253377E-2</v>
      </c>
      <c r="H1529" s="42">
        <f>_xll.qlCalendarAdvance(Calendar,$H1528,B1529,"f",FALSE)</f>
        <v>50172</v>
      </c>
      <c r="I1529" s="177">
        <f>_xll.qlInterestRateIndexValueDate(Index1M,$H1529)</f>
        <v>50174</v>
      </c>
      <c r="J1529" s="182">
        <f>IFERROR(_xll.qlIndexFixing(Index1M,$H1529,TRUE,_xll.ohTrigger(RecalcTrigger,Trigger1M)),NA())</f>
        <v>1.7100659413588348E-2</v>
      </c>
      <c r="K1529" s="44">
        <f>IFERROR(_xll.qlIndexFixing(Index3M,H1529,TRUE,_xll.ohTrigger(RecalcTrigger,Trigger3M)),NA())</f>
        <v>1.7342666190944149E-2</v>
      </c>
      <c r="L1529" s="44">
        <f>IFERROR(_xll.qlIndexFixing(Index6M,$H1529,TRUE,_xll.ohTrigger(RecalcTrigger,Trigger6M)),NA())</f>
        <v>1.7291993421618509E-2</v>
      </c>
      <c r="M1529" s="183">
        <f>IFERROR(_xll.qlIndexFixing(Index1Y,$H1529,TRUE,_xll.ohTrigger(RecalcTrigger,Trigger1Y)),NA())</f>
        <v>1.740097951179299E-2</v>
      </c>
      <c r="N1529" s="182">
        <f>IFERROR(_xll.qlIndexFixing(ONIndex1M,I1529,TRUE,_xll.ohTrigger(RecalcTrigger,Trigger1M)),NA())</f>
        <v>1.7112872286428882E-2</v>
      </c>
      <c r="O1529" s="44">
        <f>IFERROR(_xll.qlIndexFixing(ONIndex3M,I1529,TRUE,_xll.ohTrigger(RecalcTrigger,Trigger3M)),NA())</f>
        <v>1.739146659301305E-2</v>
      </c>
      <c r="P1529" s="44">
        <f>IFERROR(_xll.qlIndexFixing(ONIndex6M,I1529,TRUE,_xll.ohTrigger(RecalcTrigger,Trigger6M)),NA())</f>
        <v>1.7403247491749596E-2</v>
      </c>
      <c r="Q1529" s="183">
        <f>IFERROR(_xll.qlIndexFixing(ONIndex1Y,I1529,TRUE,_xll.ohTrigger(RecalcTrigger,Trigger1Y)),NA())</f>
        <v>1.7530700971919444E-2</v>
      </c>
    </row>
    <row r="1530" spans="2:17" x14ac:dyDescent="0.2">
      <c r="B1530" s="39" t="s">
        <v>42</v>
      </c>
      <c r="D1530" s="42">
        <f>_xll.qlCalendarAdvance(Calendar,$D1529,B1530,"f",FALSE)</f>
        <v>50179</v>
      </c>
      <c r="E1530" s="177">
        <f>_xll.qlInterestRateIndexValueDate(IndexON,D1530)</f>
        <v>50179</v>
      </c>
      <c r="F1530" s="193">
        <f>IFERROR(_xll.qlIndexFixing(IndexON,D1530,TRUE,_xll.ohTrigger(RecalcTrigger,TriggerON)),NA())</f>
        <v>1.695992316498085E-2</v>
      </c>
      <c r="H1530" s="42">
        <f>_xll.qlCalendarAdvance(Calendar,$H1529,B1530,"f",FALSE)</f>
        <v>50179</v>
      </c>
      <c r="I1530" s="177">
        <f>_xll.qlInterestRateIndexValueDate(Index1M,$H1530)</f>
        <v>50181</v>
      </c>
      <c r="J1530" s="182">
        <f>IFERROR(_xll.qlIndexFixing(Index1M,$H1530,TRUE,_xll.ohTrigger(RecalcTrigger,Trigger1M)),NA())</f>
        <v>1.7085568994748834E-2</v>
      </c>
      <c r="K1530" s="44">
        <f>IFERROR(_xll.qlIndexFixing(Index3M,H1530,TRUE,_xll.ohTrigger(RecalcTrigger,Trigger3M)),NA())</f>
        <v>1.7328038305539448E-2</v>
      </c>
      <c r="L1530" s="44">
        <f>IFERROR(_xll.qlIndexFixing(Index6M,$H1530,TRUE,_xll.ohTrigger(RecalcTrigger,Trigger6M)),NA())</f>
        <v>1.7277244681917148E-2</v>
      </c>
      <c r="M1530" s="183">
        <f>IFERROR(_xll.qlIndexFixing(Index1Y,$H1530,TRUE,_xll.ohTrigger(RecalcTrigger,Trigger1Y)),NA())</f>
        <v>1.7390129570638374E-2</v>
      </c>
      <c r="N1530" s="182">
        <f>IFERROR(_xll.qlIndexFixing(ONIndex1M,I1530,TRUE,_xll.ohTrigger(RecalcTrigger,Trigger1M)),NA())</f>
        <v>1.7097758583020095E-2</v>
      </c>
      <c r="O1530" s="44">
        <f>IFERROR(_xll.qlIndexFixing(ONIndex3M,I1530,TRUE,_xll.ohTrigger(RecalcTrigger,Trigger3M)),NA())</f>
        <v>1.7376746241115626E-2</v>
      </c>
      <c r="P1530" s="44">
        <f>IFERROR(_xll.qlIndexFixing(ONIndex6M,I1530,TRUE,_xll.ohTrigger(RecalcTrigger,Trigger6M)),NA())</f>
        <v>1.7388022076900711E-2</v>
      </c>
      <c r="Q1530" s="183">
        <f>IFERROR(_xll.qlIndexFixing(ONIndex1Y,I1530,TRUE,_xll.ohTrigger(RecalcTrigger,Trigger1Y)),NA())</f>
        <v>1.7518966419949322E-2</v>
      </c>
    </row>
    <row r="1531" spans="2:17" x14ac:dyDescent="0.2">
      <c r="B1531" s="39" t="s">
        <v>42</v>
      </c>
      <c r="D1531" s="42">
        <f>_xll.qlCalendarAdvance(Calendar,$D1530,B1531,"f",FALSE)</f>
        <v>50186</v>
      </c>
      <c r="E1531" s="177">
        <f>_xll.qlInterestRateIndexValueDate(IndexON,D1531)</f>
        <v>50186</v>
      </c>
      <c r="F1531" s="193">
        <f>IFERROR(_xll.qlIndexFixing(IndexON,D1531,TRUE,_xll.ohTrigger(RecalcTrigger,TriggerON)),NA())</f>
        <v>1.6945389388398624E-2</v>
      </c>
      <c r="H1531" s="42">
        <f>_xll.qlCalendarAdvance(Calendar,$H1530,B1531,"f",FALSE)</f>
        <v>50186</v>
      </c>
      <c r="I1531" s="177">
        <f>_xll.qlInterestRateIndexValueDate(Index1M,$H1531)</f>
        <v>50188</v>
      </c>
      <c r="J1531" s="182">
        <f>IFERROR(_xll.qlIndexFixing(Index1M,$H1531,TRUE,_xll.ohTrigger(RecalcTrigger,Trigger1M)),NA())</f>
        <v>1.7070506541609076E-2</v>
      </c>
      <c r="K1531" s="44">
        <f>IFERROR(_xll.qlIndexFixing(Index3M,H1531,TRUE,_xll.ohTrigger(RecalcTrigger,Trigger3M)),NA())</f>
        <v>1.7313437566722333E-2</v>
      </c>
      <c r="L1531" s="44">
        <f>IFERROR(_xll.qlIndexFixing(Index6M,$H1531,TRUE,_xll.ohTrigger(RecalcTrigger,Trigger6M)),NA())</f>
        <v>1.7262545986435743E-2</v>
      </c>
      <c r="M1531" s="183">
        <f>IFERROR(_xll.qlIndexFixing(Index1Y,$H1531,TRUE,_xll.ohTrigger(RecalcTrigger,Trigger1Y)),NA())</f>
        <v>1.7379325054500488E-2</v>
      </c>
      <c r="N1531" s="182">
        <f>IFERROR(_xll.qlIndexFixing(ONIndex1M,I1531,TRUE,_xll.ohTrigger(RecalcTrigger,Trigger1M)),NA())</f>
        <v>1.7082672303674329E-2</v>
      </c>
      <c r="O1531" s="44">
        <f>IFERROR(_xll.qlIndexFixing(ONIndex3M,I1531,TRUE,_xll.ohTrigger(RecalcTrigger,Trigger3M)),NA())</f>
        <v>1.7362051247813426E-2</v>
      </c>
      <c r="P1531" s="44">
        <f>IFERROR(_xll.qlIndexFixing(ONIndex6M,I1531,TRUE,_xll.ohTrigger(RecalcTrigger,Trigger6M)),NA())</f>
        <v>1.7372841878442458E-2</v>
      </c>
      <c r="Q1531" s="183">
        <f>IFERROR(_xll.qlIndexFixing(ONIndex1Y,I1531,TRUE,_xll.ohTrigger(RecalcTrigger,Trigger1Y)),NA())</f>
        <v>1.750726953472892E-2</v>
      </c>
    </row>
    <row r="1532" spans="2:17" x14ac:dyDescent="0.2">
      <c r="B1532" s="39" t="s">
        <v>42</v>
      </c>
      <c r="D1532" s="42">
        <f>_xll.qlCalendarAdvance(Calendar,$D1531,B1532,"f",FALSE)</f>
        <v>50193</v>
      </c>
      <c r="E1532" s="177">
        <f>_xll.qlInterestRateIndexValueDate(IndexON,D1532)</f>
        <v>50193</v>
      </c>
      <c r="F1532" s="193">
        <f>IFERROR(_xll.qlIndexFixing(IndexON,D1532,TRUE,_xll.ohTrigger(RecalcTrigger,TriggerON)),NA())</f>
        <v>1.6930880677685778E-2</v>
      </c>
      <c r="H1532" s="42">
        <f>_xll.qlCalendarAdvance(Calendar,$H1531,B1532,"f",FALSE)</f>
        <v>50193</v>
      </c>
      <c r="I1532" s="177">
        <f>_xll.qlInterestRateIndexValueDate(Index1M,$H1532)</f>
        <v>50195</v>
      </c>
      <c r="J1532" s="182">
        <f>IFERROR(_xll.qlIndexFixing(Index1M,$H1532,TRUE,_xll.ohTrigger(RecalcTrigger,Trigger1M)),NA())</f>
        <v>1.705547234735455E-2</v>
      </c>
      <c r="K1532" s="44">
        <f>IFERROR(_xll.qlIndexFixing(Index3M,H1532,TRUE,_xll.ohTrigger(RecalcTrigger,Trigger3M)),NA())</f>
        <v>1.7298864247973174E-2</v>
      </c>
      <c r="L1532" s="44">
        <f>IFERROR(_xll.qlIndexFixing(Index6M,$H1532,TRUE,_xll.ohTrigger(RecalcTrigger,Trigger6M)),NA())</f>
        <v>1.7249748505340133E-2</v>
      </c>
      <c r="M1532" s="183">
        <f>IFERROR(_xll.qlIndexFixing(Index1Y,$H1532,TRUE,_xll.ohTrigger(RecalcTrigger,Trigger1Y)),NA())</f>
        <v>1.7368566236385944E-2</v>
      </c>
      <c r="N1532" s="182">
        <f>IFERROR(_xll.qlIndexFixing(ONIndex1M,I1532,TRUE,_xll.ohTrigger(RecalcTrigger,Trigger1M)),NA())</f>
        <v>1.7067613741037491E-2</v>
      </c>
      <c r="O1532" s="44">
        <f>IFERROR(_xll.qlIndexFixing(ONIndex3M,I1532,TRUE,_xll.ohTrigger(RecalcTrigger,Trigger3M)),NA())</f>
        <v>1.7347381885768343E-2</v>
      </c>
      <c r="P1532" s="44">
        <f>IFERROR(_xll.qlIndexFixing(ONIndex6M,I1532,TRUE,_xll.ohTrigger(RecalcTrigger,Trigger6M)),NA())</f>
        <v>1.7357707234584296E-2</v>
      </c>
      <c r="Q1532" s="183">
        <f>IFERROR(_xll.qlIndexFixing(ONIndex1Y,I1532,TRUE,_xll.ohTrigger(RecalcTrigger,Trigger1Y)),NA())</f>
        <v>1.7495610586042432E-2</v>
      </c>
    </row>
    <row r="1533" spans="2:17" x14ac:dyDescent="0.2">
      <c r="B1533" s="39" t="s">
        <v>42</v>
      </c>
      <c r="D1533" s="42">
        <f>_xll.qlCalendarAdvance(Calendar,$D1532,B1533,"f",FALSE)</f>
        <v>50200</v>
      </c>
      <c r="E1533" s="177">
        <f>_xll.qlInterestRateIndexValueDate(IndexON,D1533)</f>
        <v>50200</v>
      </c>
      <c r="F1533" s="193">
        <f>IFERROR(_xll.qlIndexFixing(IndexON,D1533,TRUE,_xll.ohTrigger(RecalcTrigger,TriggerON)),NA())</f>
        <v>1.6916397309341136E-2</v>
      </c>
      <c r="H1533" s="42">
        <f>_xll.qlCalendarAdvance(Calendar,$H1532,B1533,"f",FALSE)</f>
        <v>50200</v>
      </c>
      <c r="I1533" s="177">
        <f>_xll.qlInterestRateIndexValueDate(Index1M,$H1533)</f>
        <v>50202</v>
      </c>
      <c r="J1533" s="182">
        <f>IFERROR(_xll.qlIndexFixing(Index1M,$H1533,TRUE,_xll.ohTrigger(RecalcTrigger,Trigger1M)),NA())</f>
        <v>1.7040466705170731E-2</v>
      </c>
      <c r="K1533" s="44">
        <f>IFERROR(_xll.qlIndexFixing(Index3M,H1533,TRUE,_xll.ohTrigger(RecalcTrigger,Trigger3M)),NA())</f>
        <v>1.728431862276452E-2</v>
      </c>
      <c r="L1533" s="44">
        <f>IFERROR(_xll.qlIndexFixing(Index6M,$H1533,TRUE,_xll.ohTrigger(RecalcTrigger,Trigger6M)),NA())</f>
        <v>1.7235141789625142E-2</v>
      </c>
      <c r="M1533" s="183">
        <f>IFERROR(_xll.qlIndexFixing(Index1Y,$H1533,TRUE,_xll.ohTrigger(RecalcTrigger,Trigger1Y)),NA())</f>
        <v>1.735785338929477E-2</v>
      </c>
      <c r="N1533" s="182">
        <f>IFERROR(_xll.qlIndexFixing(ONIndex1M,I1533,TRUE,_xll.ohTrigger(RecalcTrigger,Trigger1M)),NA())</f>
        <v>1.7052583188155168E-2</v>
      </c>
      <c r="O1533" s="44">
        <f>IFERROR(_xll.qlIndexFixing(ONIndex3M,I1533,TRUE,_xll.ohTrigger(RecalcTrigger,Trigger3M)),NA())</f>
        <v>1.7332738427642269E-2</v>
      </c>
      <c r="P1533" s="44">
        <f>IFERROR(_xll.qlIndexFixing(ONIndex6M,I1533,TRUE,_xll.ohTrigger(RecalcTrigger,Trigger6M)),NA())</f>
        <v>1.7342618484015304E-2</v>
      </c>
      <c r="Q1533" s="183">
        <f>IFERROR(_xll.qlIndexFixing(ONIndex1Y,I1533,TRUE,_xll.ohTrigger(RecalcTrigger,Trigger1Y)),NA())</f>
        <v>1.7483989843674053E-2</v>
      </c>
    </row>
    <row r="1534" spans="2:17" x14ac:dyDescent="0.2">
      <c r="B1534" s="39" t="s">
        <v>42</v>
      </c>
      <c r="D1534" s="42">
        <f>_xll.qlCalendarAdvance(Calendar,$D1533,B1534,"f",FALSE)</f>
        <v>50207</v>
      </c>
      <c r="E1534" s="177">
        <f>_xll.qlInterestRateIndexValueDate(IndexON,D1534)</f>
        <v>50207</v>
      </c>
      <c r="F1534" s="193">
        <f>IFERROR(_xll.qlIndexFixing(IndexON,D1534,TRUE,_xll.ohTrigger(RecalcTrigger,TriggerON)),NA())</f>
        <v>1.6901939559703649E-2</v>
      </c>
      <c r="H1534" s="42">
        <f>_xll.qlCalendarAdvance(Calendar,$H1533,B1534,"f",FALSE)</f>
        <v>50207</v>
      </c>
      <c r="I1534" s="177">
        <f>_xll.qlInterestRateIndexValueDate(Index1M,$H1534)</f>
        <v>50209</v>
      </c>
      <c r="J1534" s="182">
        <f>IFERROR(_xll.qlIndexFixing(Index1M,$H1534,TRUE,_xll.ohTrigger(RecalcTrigger,Trigger1M)),NA())</f>
        <v>1.7025489908243097E-2</v>
      </c>
      <c r="K1534" s="44">
        <f>IFERROR(_xll.qlIndexFixing(Index3M,H1534,TRUE,_xll.ohTrigger(RecalcTrigger,Trigger3M)),NA())</f>
        <v>1.726980096456979E-2</v>
      </c>
      <c r="L1534" s="44">
        <f>IFERROR(_xll.qlIndexFixing(Index6M,$H1534,TRUE,_xll.ohTrigger(RecalcTrigger,Trigger6M)),NA())</f>
        <v>1.7220586056899783E-2</v>
      </c>
      <c r="M1534" s="183">
        <f>IFERROR(_xll.qlIndexFixing(Index1Y,$H1534,TRUE,_xll.ohTrigger(RecalcTrigger,Trigger1Y)),NA())</f>
        <v>1.73471867862224E-2</v>
      </c>
      <c r="N1534" s="182">
        <f>IFERROR(_xll.qlIndexFixing(ONIndex1M,I1534,TRUE,_xll.ohTrigger(RecalcTrigger,Trigger1M)),NA())</f>
        <v>1.7037580937753205E-2</v>
      </c>
      <c r="O1534" s="44">
        <f>IFERROR(_xll.qlIndexFixing(ONIndex3M,I1534,TRUE,_xll.ohTrigger(RecalcTrigger,Trigger3M)),NA())</f>
        <v>1.731812114585729E-2</v>
      </c>
      <c r="P1534" s="44">
        <f>IFERROR(_xll.qlIndexFixing(ONIndex6M,I1534,TRUE,_xll.ohTrigger(RecalcTrigger,Trigger6M)),NA())</f>
        <v>1.7327575964944941E-2</v>
      </c>
      <c r="Q1534" s="183">
        <f>IFERROR(_xll.qlIndexFixing(ONIndex1Y,I1534,TRUE,_xll.ohTrigger(RecalcTrigger,Trigger1Y)),NA())</f>
        <v>1.747240757716817E-2</v>
      </c>
    </row>
    <row r="1535" spans="2:17" x14ac:dyDescent="0.2">
      <c r="B1535" s="39" t="s">
        <v>42</v>
      </c>
      <c r="D1535" s="42">
        <f>_xll.qlCalendarAdvance(Calendar,$D1534,B1535,"f",FALSE)</f>
        <v>50214</v>
      </c>
      <c r="E1535" s="177">
        <f>_xll.qlInterestRateIndexValueDate(IndexON,D1535)</f>
        <v>50214</v>
      </c>
      <c r="F1535" s="193">
        <f>IFERROR(_xll.qlIndexFixing(IndexON,D1535,TRUE,_xll.ohTrigger(RecalcTrigger,TriggerON)),NA())</f>
        <v>1.6887507705192206E-2</v>
      </c>
      <c r="H1535" s="42">
        <f>_xll.qlCalendarAdvance(Calendar,$H1534,B1535,"f",FALSE)</f>
        <v>50214</v>
      </c>
      <c r="I1535" s="177">
        <f>_xll.qlInterestRateIndexValueDate(Index1M,$H1535)</f>
        <v>50216</v>
      </c>
      <c r="J1535" s="182">
        <f>IFERROR(_xll.qlIndexFixing(Index1M,$H1535,TRUE,_xll.ohTrigger(RecalcTrigger,Trigger1M)),NA())</f>
        <v>1.7010542249754623E-2</v>
      </c>
      <c r="K1535" s="44">
        <f>IFERROR(_xll.qlIndexFixing(Index3M,H1535,TRUE,_xll.ohTrigger(RecalcTrigger,Trigger3M)),NA())</f>
        <v>1.7255311546858054E-2</v>
      </c>
      <c r="L1535" s="44">
        <f>IFERROR(_xll.qlIndexFixing(Index6M,$H1535,TRUE,_xll.ohTrigger(RecalcTrigger,Trigger6M)),NA())</f>
        <v>1.7204258451556625E-2</v>
      </c>
      <c r="M1535" s="183">
        <f>IFERROR(_xll.qlIndexFixing(Index1Y,$H1535,TRUE,_xll.ohTrigger(RecalcTrigger,Trigger1Y)),NA())</f>
        <v>1.733656670015836E-2</v>
      </c>
      <c r="N1535" s="182">
        <f>IFERROR(_xll.qlIndexFixing(ONIndex1M,I1535,TRUE,_xll.ohTrigger(RecalcTrigger,Trigger1M)),NA())</f>
        <v>1.7022607282877189E-2</v>
      </c>
      <c r="O1535" s="44">
        <f>IFERROR(_xll.qlIndexFixing(ONIndex3M,I1535,TRUE,_xll.ohTrigger(RecalcTrigger,Trigger3M)),NA())</f>
        <v>1.7303530313075299E-2</v>
      </c>
      <c r="P1535" s="44">
        <f>IFERROR(_xll.qlIndexFixing(ONIndex6M,I1535,TRUE,_xll.ohTrigger(RecalcTrigger,Trigger6M)),NA())</f>
        <v>1.731258001574254E-2</v>
      </c>
      <c r="Q1535" s="183">
        <f>IFERROR(_xll.qlIndexFixing(ONIndex1Y,I1535,TRUE,_xll.ohTrigger(RecalcTrigger,Trigger1Y)),NA())</f>
        <v>1.7460864056388914E-2</v>
      </c>
    </row>
    <row r="1536" spans="2:17" x14ac:dyDescent="0.2">
      <c r="B1536" s="39" t="s">
        <v>42</v>
      </c>
      <c r="D1536" s="42">
        <f>_xll.qlCalendarAdvance(Calendar,$D1535,B1536,"f",FALSE)</f>
        <v>50221</v>
      </c>
      <c r="E1536" s="177">
        <f>_xll.qlInterestRateIndexValueDate(IndexON,D1536)</f>
        <v>50221</v>
      </c>
      <c r="F1536" s="193">
        <f>IFERROR(_xll.qlIndexFixing(IndexON,D1536,TRUE,_xll.ohTrigger(RecalcTrigger,TriggerON)),NA())</f>
        <v>1.6873102022465503E-2</v>
      </c>
      <c r="H1536" s="42">
        <f>_xll.qlCalendarAdvance(Calendar,$H1535,B1536,"f",FALSE)</f>
        <v>50221</v>
      </c>
      <c r="I1536" s="177">
        <f>_xll.qlInterestRateIndexValueDate(Index1M,$H1536)</f>
        <v>50223</v>
      </c>
      <c r="J1536" s="182">
        <f>IFERROR(_xll.qlIndexFixing(Index1M,$H1536,TRUE,_xll.ohTrigger(RecalcTrigger,Trigger1M)),NA())</f>
        <v>1.6995624022883293E-2</v>
      </c>
      <c r="K1536" s="44">
        <f>IFERROR(_xll.qlIndexFixing(Index3M,H1536,TRUE,_xll.ohTrigger(RecalcTrigger,Trigger3M)),NA())</f>
        <v>1.7240850643093171E-2</v>
      </c>
      <c r="L1536" s="44">
        <f>IFERROR(_xll.qlIndexFixing(Index6M,$H1536,TRUE,_xll.ohTrigger(RecalcTrigger,Trigger6M)),NA())</f>
        <v>1.7189815080751885E-2</v>
      </c>
      <c r="M1536" s="183">
        <f>IFERROR(_xll.qlIndexFixing(Index1Y,$H1536,TRUE,_xll.ohTrigger(RecalcTrigger,Trigger1Y)),NA())</f>
        <v>1.7325993404087567E-2</v>
      </c>
      <c r="N1536" s="182">
        <f>IFERROR(_xll.qlIndexFixing(ONIndex1M,I1536,TRUE,_xll.ohTrigger(RecalcTrigger,Trigger1M)),NA())</f>
        <v>1.7007662516252964E-2</v>
      </c>
      <c r="O1536" s="44">
        <f>IFERROR(_xll.qlIndexFixing(ONIndex3M,I1536,TRUE,_xll.ohTrigger(RecalcTrigger,Trigger3M)),NA())</f>
        <v>1.7288966201718381E-2</v>
      </c>
      <c r="P1536" s="44">
        <f>IFERROR(_xll.qlIndexFixing(ONIndex6M,I1536,TRUE,_xll.ohTrigger(RecalcTrigger,Trigger6M)),NA())</f>
        <v>1.729763097485737E-2</v>
      </c>
      <c r="Q1536" s="183">
        <f>IFERROR(_xll.qlIndexFixing(ONIndex1Y,I1536,TRUE,_xll.ohTrigger(RecalcTrigger,Trigger1Y)),NA())</f>
        <v>1.744935955112048E-2</v>
      </c>
    </row>
    <row r="1537" spans="2:17" x14ac:dyDescent="0.2">
      <c r="B1537" s="39" t="s">
        <v>42</v>
      </c>
      <c r="D1537" s="42">
        <f>_xll.qlCalendarAdvance(Calendar,$D1536,B1537,"f",FALSE)</f>
        <v>50228</v>
      </c>
      <c r="E1537" s="177">
        <f>_xll.qlInterestRateIndexValueDate(IndexON,D1537)</f>
        <v>50228</v>
      </c>
      <c r="F1537" s="193">
        <f>IFERROR(_xll.qlIndexFixing(IndexON,D1537,TRUE,_xll.ohTrigger(RecalcTrigger,TriggerON)),NA())</f>
        <v>1.6858722787542746E-2</v>
      </c>
      <c r="H1537" s="42">
        <f>_xll.qlCalendarAdvance(Calendar,$H1536,B1537,"f",FALSE)</f>
        <v>50228</v>
      </c>
      <c r="I1537" s="177">
        <f>_xll.qlInterestRateIndexValueDate(Index1M,$H1537)</f>
        <v>50230</v>
      </c>
      <c r="J1537" s="182">
        <f>IFERROR(_xll.qlIndexFixing(Index1M,$H1537,TRUE,_xll.ohTrigger(RecalcTrigger,Trigger1M)),NA())</f>
        <v>1.6980735520812085E-2</v>
      </c>
      <c r="K1537" s="44">
        <f>IFERROR(_xll.qlIndexFixing(Index3M,H1537,TRUE,_xll.ohTrigger(RecalcTrigger,Trigger3M)),NA())</f>
        <v>1.7226418526735534E-2</v>
      </c>
      <c r="L1537" s="44">
        <f>IFERROR(_xll.qlIndexFixing(Index6M,$H1537,TRUE,_xll.ohTrigger(RecalcTrigger,Trigger6M)),NA())</f>
        <v>1.7175423795553944E-2</v>
      </c>
      <c r="M1537" s="183">
        <f>IFERROR(_xll.qlIndexFixing(Index1Y,$H1537,TRUE,_xll.ohTrigger(RecalcTrigger,Trigger1Y)),NA())</f>
        <v>1.7315467170989474E-2</v>
      </c>
      <c r="N1537" s="182">
        <f>IFERROR(_xll.qlIndexFixing(ONIndex1M,I1537,TRUE,_xll.ohTrigger(RecalcTrigger,Trigger1M)),NA())</f>
        <v>1.6992746930846181E-2</v>
      </c>
      <c r="O1537" s="44">
        <f>IFERROR(_xll.qlIndexFixing(ONIndex3M,I1537,TRUE,_xll.ohTrigger(RecalcTrigger,Trigger3M)),NA())</f>
        <v>1.7274429084688236E-2</v>
      </c>
      <c r="P1537" s="44">
        <f>IFERROR(_xll.qlIndexFixing(ONIndex6M,I1537,TRUE,_xll.ohTrigger(RecalcTrigger,Trigger6M)),NA())</f>
        <v>1.7282729180658762E-2</v>
      </c>
      <c r="Q1537" s="183">
        <f>IFERROR(_xll.qlIndexFixing(ONIndex1Y,I1537,TRUE,_xll.ohTrigger(RecalcTrigger,Trigger1Y)),NA())</f>
        <v>1.7437894331067127E-2</v>
      </c>
    </row>
    <row r="1538" spans="2:17" x14ac:dyDescent="0.2">
      <c r="B1538" s="39" t="s">
        <v>42</v>
      </c>
      <c r="D1538" s="42">
        <f>_xll.qlCalendarAdvance(Calendar,$D1537,B1538,"f",FALSE)</f>
        <v>50235</v>
      </c>
      <c r="E1538" s="177">
        <f>_xll.qlInterestRateIndexValueDate(IndexON,D1538)</f>
        <v>50235</v>
      </c>
      <c r="F1538" s="193">
        <f>IFERROR(_xll.qlIndexFixing(IndexON,D1538,TRUE,_xll.ohTrigger(RecalcTrigger,TriggerON)),NA())</f>
        <v>1.6844370277162568E-2</v>
      </c>
      <c r="H1538" s="42">
        <f>_xll.qlCalendarAdvance(Calendar,$H1537,B1538,"f",FALSE)</f>
        <v>50235</v>
      </c>
      <c r="I1538" s="177">
        <f>_xll.qlInterestRateIndexValueDate(Index1M,$H1538)</f>
        <v>50237</v>
      </c>
      <c r="J1538" s="182">
        <f>IFERROR(_xll.qlIndexFixing(Index1M,$H1538,TRUE,_xll.ohTrigger(RecalcTrigger,Trigger1M)),NA())</f>
        <v>1.6965877036718979E-2</v>
      </c>
      <c r="K1538" s="44">
        <f>IFERROR(_xll.qlIndexFixing(Index3M,H1538,TRUE,_xll.ohTrigger(RecalcTrigger,Trigger3M)),NA())</f>
        <v>1.7212015471243781E-2</v>
      </c>
      <c r="L1538" s="44">
        <f>IFERROR(_xll.qlIndexFixing(Index6M,$H1538,TRUE,_xll.ohTrigger(RecalcTrigger,Trigger6M)),NA())</f>
        <v>1.7161084936172376E-2</v>
      </c>
      <c r="M1538" s="183">
        <f>IFERROR(_xll.qlIndexFixing(Index1Y,$H1538,TRUE,_xll.ohTrigger(RecalcTrigger,Trigger1Y)),NA())</f>
        <v>1.7304988273838924E-2</v>
      </c>
      <c r="N1538" s="182">
        <f>IFERROR(_xll.qlIndexFixing(ONIndex1M,I1538,TRUE,_xll.ohTrigger(RecalcTrigger,Trigger1M)),NA())</f>
        <v>1.6977860819382684E-2</v>
      </c>
      <c r="O1538" s="44">
        <f>IFERROR(_xll.qlIndexFixing(ONIndex3M,I1538,TRUE,_xll.ohTrigger(RecalcTrigger,Trigger3M)),NA())</f>
        <v>1.7259919234327015E-2</v>
      </c>
      <c r="P1538" s="44">
        <f>IFERROR(_xll.qlIndexFixing(ONIndex6M,I1538,TRUE,_xll.ohTrigger(RecalcTrigger,Trigger6M)),NA())</f>
        <v>1.7267874971276242E-2</v>
      </c>
      <c r="Q1538" s="183">
        <f>IFERROR(_xll.qlIndexFixing(ONIndex1Y,I1538,TRUE,_xll.ohTrigger(RecalcTrigger,Trigger1Y)),NA())</f>
        <v>1.7426468665933115E-2</v>
      </c>
    </row>
    <row r="1539" spans="2:17" x14ac:dyDescent="0.2">
      <c r="B1539" s="39" t="s">
        <v>42</v>
      </c>
      <c r="D1539" s="42">
        <f>_xll.qlCalendarAdvance(Calendar,$D1538,B1539,"f",FALSE)</f>
        <v>50242</v>
      </c>
      <c r="E1539" s="177">
        <f>_xll.qlInterestRateIndexValueDate(IndexON,D1539)</f>
        <v>50242</v>
      </c>
      <c r="F1539" s="193">
        <f>IFERROR(_xll.qlIndexFixing(IndexON,D1539,TRUE,_xll.ohTrigger(RecalcTrigger,TriggerON)),NA())</f>
        <v>1.6830044767424113E-2</v>
      </c>
      <c r="H1539" s="42">
        <f>_xll.qlCalendarAdvance(Calendar,$H1538,B1539,"f",FALSE)</f>
        <v>50242</v>
      </c>
      <c r="I1539" s="177">
        <f>_xll.qlInterestRateIndexValueDate(Index1M,$H1539)</f>
        <v>50244</v>
      </c>
      <c r="J1539" s="182">
        <f>IFERROR(_xll.qlIndexFixing(Index1M,$H1539,TRUE,_xll.ohTrigger(RecalcTrigger,Trigger1M)),NA())</f>
        <v>1.6951048863779461E-2</v>
      </c>
      <c r="K1539" s="44">
        <f>IFERROR(_xll.qlIndexFixing(Index3M,H1539,TRUE,_xll.ohTrigger(RecalcTrigger,Trigger3M)),NA())</f>
        <v>1.7197641750073087E-2</v>
      </c>
      <c r="L1539" s="44">
        <f>IFERROR(_xll.qlIndexFixing(Index6M,$H1539,TRUE,_xll.ohTrigger(RecalcTrigger,Trigger6M)),NA())</f>
        <v>1.714679884281118E-2</v>
      </c>
      <c r="M1539" s="183">
        <f>IFERROR(_xll.qlIndexFixing(Index1Y,$H1539,TRUE,_xll.ohTrigger(RecalcTrigger,Trigger1Y)),NA())</f>
        <v>1.7294556985605513E-2</v>
      </c>
      <c r="N1539" s="182">
        <f>IFERROR(_xll.qlIndexFixing(ONIndex1M,I1539,TRUE,_xll.ohTrigger(RecalcTrigger,Trigger1M)),NA())</f>
        <v>1.6963004474828125E-2</v>
      </c>
      <c r="O1539" s="44">
        <f>IFERROR(_xll.qlIndexFixing(ONIndex3M,I1539,TRUE,_xll.ohTrigger(RecalcTrigger,Trigger3M)),NA())</f>
        <v>1.7245436923216673E-2</v>
      </c>
      <c r="P1539" s="44">
        <f>IFERROR(_xll.qlIndexFixing(ONIndex6M,I1539,TRUE,_xll.ohTrigger(RecalcTrigger,Trigger6M)),NA())</f>
        <v>1.7253068685398887E-2</v>
      </c>
      <c r="Q1539" s="183">
        <f>IFERROR(_xll.qlIndexFixing(ONIndex1Y,I1539,TRUE,_xll.ohTrigger(RecalcTrigger,Trigger1Y)),NA())</f>
        <v>1.7415082825342765E-2</v>
      </c>
    </row>
    <row r="1540" spans="2:17" x14ac:dyDescent="0.2">
      <c r="B1540" s="39" t="s">
        <v>42</v>
      </c>
      <c r="D1540" s="42">
        <f>_xll.qlCalendarAdvance(Calendar,$D1539,B1540,"f",FALSE)</f>
        <v>50249</v>
      </c>
      <c r="E1540" s="177">
        <f>_xll.qlInterestRateIndexValueDate(IndexON,D1540)</f>
        <v>50249</v>
      </c>
      <c r="F1540" s="193">
        <f>IFERROR(_xll.qlIndexFixing(IndexON,D1540,TRUE,_xll.ohTrigger(RecalcTrigger,TriggerON)),NA())</f>
        <v>1.6815746534986076E-2</v>
      </c>
      <c r="H1540" s="42">
        <f>_xll.qlCalendarAdvance(Calendar,$H1539,B1540,"f",FALSE)</f>
        <v>50249</v>
      </c>
      <c r="I1540" s="177">
        <f>_xll.qlInterestRateIndexValueDate(Index1M,$H1540)</f>
        <v>50251</v>
      </c>
      <c r="J1540" s="182">
        <f>IFERROR(_xll.qlIndexFixing(Index1M,$H1540,TRUE,_xll.ohTrigger(RecalcTrigger,Trigger1M)),NA())</f>
        <v>1.6936251295171512E-2</v>
      </c>
      <c r="K1540" s="44">
        <f>IFERROR(_xll.qlIndexFixing(Index3M,H1540,TRUE,_xll.ohTrigger(RecalcTrigger,Trigger3M)),NA())</f>
        <v>1.718329763667515E-2</v>
      </c>
      <c r="L1540" s="44">
        <f>IFERROR(_xll.qlIndexFixing(Index6M,$H1540,TRUE,_xll.ohTrigger(RecalcTrigger,Trigger6M)),NA())</f>
        <v>1.7134341354071672E-2</v>
      </c>
      <c r="M1540" s="183">
        <f>IFERROR(_xll.qlIndexFixing(Index1Y,$H1540,TRUE,_xll.ohTrigger(RecalcTrigger,Trigger1Y)),NA())</f>
        <v>1.7284173579254672E-2</v>
      </c>
      <c r="N1540" s="182">
        <f>IFERROR(_xll.qlIndexFixing(ONIndex1M,I1540,TRUE,_xll.ohTrigger(RecalcTrigger,Trigger1M)),NA())</f>
        <v>1.6948178189988283E-2</v>
      </c>
      <c r="O1540" s="44">
        <f>IFERROR(_xll.qlIndexFixing(ONIndex3M,I1540,TRUE,_xll.ohTrigger(RecalcTrigger,Trigger3M)),NA())</f>
        <v>1.7230982424099039E-2</v>
      </c>
      <c r="P1540" s="44">
        <f>IFERROR(_xll.qlIndexFixing(ONIndex6M,I1540,TRUE,_xll.ohTrigger(RecalcTrigger,Trigger6M)),NA())</f>
        <v>1.723831066115622E-2</v>
      </c>
      <c r="Q1540" s="183">
        <f>IFERROR(_xll.qlIndexFixing(ONIndex1Y,I1540,TRUE,_xll.ohTrigger(RecalcTrigger,Trigger1Y)),NA())</f>
        <v>1.7403737079240145E-2</v>
      </c>
    </row>
    <row r="1541" spans="2:17" x14ac:dyDescent="0.2">
      <c r="B1541" s="39" t="s">
        <v>42</v>
      </c>
      <c r="D1541" s="42">
        <f>_xll.qlCalendarAdvance(Calendar,$D1540,B1541,"f",FALSE)</f>
        <v>50256</v>
      </c>
      <c r="E1541" s="177">
        <f>_xll.qlInterestRateIndexValueDate(IndexON,D1541)</f>
        <v>50256</v>
      </c>
      <c r="F1541" s="193">
        <f>IFERROR(_xll.qlIndexFixing(IndexON,D1541,TRUE,_xll.ohTrigger(RecalcTrigger,TriggerON)),NA())</f>
        <v>1.6801475856107473E-2</v>
      </c>
      <c r="H1541" s="42">
        <f>_xll.qlCalendarAdvance(Calendar,$H1540,B1541,"f",FALSE)</f>
        <v>50256</v>
      </c>
      <c r="I1541" s="177">
        <f>_xll.qlInterestRateIndexValueDate(Index1M,$H1541)</f>
        <v>50258</v>
      </c>
      <c r="J1541" s="182">
        <f>IFERROR(_xll.qlIndexFixing(Index1M,$H1541,TRUE,_xll.ohTrigger(RecalcTrigger,Trigger1M)),NA())</f>
        <v>1.6921484624070615E-2</v>
      </c>
      <c r="K1541" s="44">
        <f>IFERROR(_xll.qlIndexFixing(Index3M,H1541,TRUE,_xll.ohTrigger(RecalcTrigger,Trigger3M)),NA())</f>
        <v>1.7168983404496449E-2</v>
      </c>
      <c r="L1541" s="44">
        <f>IFERROR(_xll.qlIndexFixing(Index6M,$H1541,TRUE,_xll.ohTrigger(RecalcTrigger,Trigger6M)),NA())</f>
        <v>1.7118386314935362E-2</v>
      </c>
      <c r="M1541" s="183">
        <f>IFERROR(_xll.qlIndexFixing(Index1Y,$H1541,TRUE,_xll.ohTrigger(RecalcTrigger,Trigger1Y)),NA())</f>
        <v>1.7273838327747228E-2</v>
      </c>
      <c r="N1541" s="182">
        <f>IFERROR(_xll.qlIndexFixing(ONIndex1M,I1541,TRUE,_xll.ohTrigger(RecalcTrigger,Trigger1M)),NA())</f>
        <v>1.6933382257828811E-2</v>
      </c>
      <c r="O1541" s="44">
        <f>IFERROR(_xll.qlIndexFixing(ONIndex3M,I1541,TRUE,_xll.ohTrigger(RecalcTrigger,Trigger3M)),NA())</f>
        <v>1.7216556009556072E-2</v>
      </c>
      <c r="P1541" s="44">
        <f>IFERROR(_xll.qlIndexFixing(ONIndex6M,I1541,TRUE,_xll.ohTrigger(RecalcTrigger,Trigger6M)),NA())</f>
        <v>1.7223601237077446E-2</v>
      </c>
      <c r="Q1541" s="183">
        <f>IFERROR(_xll.qlIndexFixing(ONIndex1Y,I1541,TRUE,_xll.ohTrigger(RecalcTrigger,Trigger1Y)),NA())</f>
        <v>1.7392431697169641E-2</v>
      </c>
    </row>
    <row r="1542" spans="2:17" x14ac:dyDescent="0.2">
      <c r="B1542" s="39" t="s">
        <v>42</v>
      </c>
      <c r="D1542" s="42">
        <f>_xll.qlCalendarAdvance(Calendar,$D1541,B1542,"f",FALSE)</f>
        <v>50263</v>
      </c>
      <c r="E1542" s="177">
        <f>_xll.qlInterestRateIndexValueDate(IndexON,D1542)</f>
        <v>50263</v>
      </c>
      <c r="F1542" s="193">
        <f>IFERROR(_xll.qlIndexFixing(IndexON,D1542,TRUE,_xll.ohTrigger(RecalcTrigger,TriggerON)),NA())</f>
        <v>1.6787233007287128E-2</v>
      </c>
      <c r="H1542" s="42">
        <f>_xll.qlCalendarAdvance(Calendar,$H1541,B1542,"f",FALSE)</f>
        <v>50263</v>
      </c>
      <c r="I1542" s="177">
        <f>_xll.qlInterestRateIndexValueDate(Index1M,$H1542)</f>
        <v>50265</v>
      </c>
      <c r="J1542" s="182">
        <f>IFERROR(_xll.qlIndexFixing(Index1M,$H1542,TRUE,_xll.ohTrigger(RecalcTrigger,Trigger1M)),NA())</f>
        <v>1.6906749143647259E-2</v>
      </c>
      <c r="K1542" s="44">
        <f>IFERROR(_xll.qlIndexFixing(Index3M,H1542,TRUE,_xll.ohTrigger(RecalcTrigger,Trigger3M)),NA())</f>
        <v>1.7154699326981732E-2</v>
      </c>
      <c r="L1542" s="44">
        <f>IFERROR(_xll.qlIndexFixing(Index6M,$H1542,TRUE,_xll.ohTrigger(RecalcTrigger,Trigger6M)),NA())</f>
        <v>1.7104260560800791E-2</v>
      </c>
      <c r="M1542" s="183">
        <f>IFERROR(_xll.qlIndexFixing(Index1Y,$H1542,TRUE,_xll.ohTrigger(RecalcTrigger,Trigger1Y)),NA())</f>
        <v>1.7263551504038979E-2</v>
      </c>
      <c r="N1542" s="182">
        <f>IFERROR(_xll.qlIndexFixing(ONIndex1M,I1542,TRUE,_xll.ohTrigger(RecalcTrigger,Trigger1M)),NA())</f>
        <v>1.6918616971155487E-2</v>
      </c>
      <c r="O1542" s="44">
        <f>IFERROR(_xll.qlIndexFixing(ONIndex3M,I1542,TRUE,_xll.ohTrigger(RecalcTrigger,Trigger3M)),NA())</f>
        <v>1.7202157952089792E-2</v>
      </c>
      <c r="P1542" s="44">
        <f>IFERROR(_xll.qlIndexFixing(ONIndex6M,I1542,TRUE,_xll.ohTrigger(RecalcTrigger,Trigger6M)),NA())</f>
        <v>1.7208940751531898E-2</v>
      </c>
      <c r="Q1542" s="183">
        <f>IFERROR(_xll.qlIndexFixing(ONIndex1Y,I1542,TRUE,_xll.ohTrigger(RecalcTrigger,Trigger1Y)),NA())</f>
        <v>1.738116694891545E-2</v>
      </c>
    </row>
    <row r="1543" spans="2:17" x14ac:dyDescent="0.2">
      <c r="B1543" s="39" t="s">
        <v>42</v>
      </c>
      <c r="D1543" s="42">
        <f>_xll.qlCalendarAdvance(Calendar,$D1542,B1543,"f",FALSE)</f>
        <v>50270</v>
      </c>
      <c r="E1543" s="177">
        <f>_xll.qlInterestRateIndexValueDate(IndexON,D1543)</f>
        <v>50270</v>
      </c>
      <c r="F1543" s="193">
        <f>IFERROR(_xll.qlIndexFixing(IndexON,D1543,TRUE,_xll.ohTrigger(RecalcTrigger,TriggerON)),NA())</f>
        <v>1.6773018264943929E-2</v>
      </c>
      <c r="H1543" s="42">
        <f>_xll.qlCalendarAdvance(Calendar,$H1542,B1543,"f",FALSE)</f>
        <v>50270</v>
      </c>
      <c r="I1543" s="177">
        <f>_xll.qlInterestRateIndexValueDate(Index1M,$H1543)</f>
        <v>50272</v>
      </c>
      <c r="J1543" s="182">
        <f>IFERROR(_xll.qlIndexFixing(Index1M,$H1543,TRUE,_xll.ohTrigger(RecalcTrigger,Trigger1M)),NA())</f>
        <v>1.689204514707443E-2</v>
      </c>
      <c r="K1543" s="44">
        <f>IFERROR(_xll.qlIndexFixing(Index3M,H1543,TRUE,_xll.ohTrigger(RecalcTrigger,Trigger3M)),NA())</f>
        <v>1.714044567757227E-2</v>
      </c>
      <c r="L1543" s="44">
        <f>IFERROR(_xll.qlIndexFixing(Index6M,$H1543,TRUE,_xll.ohTrigger(RecalcTrigger,Trigger6M)),NA())</f>
        <v>1.7090188933446271E-2</v>
      </c>
      <c r="M1543" s="183">
        <f>IFERROR(_xll.qlIndexFixing(Index1Y,$H1543,TRUE,_xll.ohTrigger(RecalcTrigger,Trigger1Y)),NA())</f>
        <v>1.7253313381082439E-2</v>
      </c>
      <c r="N1543" s="182">
        <f>IFERROR(_xll.qlIndexFixing(ONIndex1M,I1543,TRUE,_xll.ohTrigger(RecalcTrigger,Trigger1M)),NA())</f>
        <v>1.6903882622774091E-2</v>
      </c>
      <c r="O1543" s="44">
        <f>IFERROR(_xll.qlIndexFixing(ONIndex3M,I1543,TRUE,_xll.ohTrigger(RecalcTrigger,Trigger3M)),NA())</f>
        <v>1.7187788524122283E-2</v>
      </c>
      <c r="P1543" s="44">
        <f>IFERROR(_xll.qlIndexFixing(ONIndex6M,I1543,TRUE,_xll.ohTrigger(RecalcTrigger,Trigger6M)),NA())</f>
        <v>1.7194329542808973E-2</v>
      </c>
      <c r="Q1543" s="183">
        <f>IFERROR(_xll.qlIndexFixing(ONIndex1Y,I1543,TRUE,_xll.ohTrigger(RecalcTrigger,Trigger1Y)),NA())</f>
        <v>1.7369943104181829E-2</v>
      </c>
    </row>
    <row r="1544" spans="2:17" x14ac:dyDescent="0.2">
      <c r="B1544" s="39" t="s">
        <v>42</v>
      </c>
      <c r="D1544" s="42">
        <f>_xll.qlCalendarAdvance(Calendar,$D1543,B1544,"f",FALSE)</f>
        <v>50277</v>
      </c>
      <c r="E1544" s="177">
        <f>_xll.qlInterestRateIndexValueDate(IndexON,D1544)</f>
        <v>50277</v>
      </c>
      <c r="F1544" s="193">
        <f>IFERROR(_xll.qlIndexFixing(IndexON,D1544,TRUE,_xll.ohTrigger(RecalcTrigger,TriggerON)),NA())</f>
        <v>1.6758831905336891E-2</v>
      </c>
      <c r="H1544" s="42">
        <f>_xll.qlCalendarAdvance(Calendar,$H1543,B1544,"f",FALSE)</f>
        <v>50277</v>
      </c>
      <c r="I1544" s="177">
        <f>_xll.qlInterestRateIndexValueDate(Index1M,$H1544)</f>
        <v>50279</v>
      </c>
      <c r="J1544" s="182">
        <f>IFERROR(_xll.qlIndexFixing(Index1M,$H1544,TRUE,_xll.ohTrigger(RecalcTrigger,Trigger1M)),NA())</f>
        <v>1.6877372927525114E-2</v>
      </c>
      <c r="K1544" s="44">
        <f>IFERROR(_xll.qlIndexFixing(Index3M,H1544,TRUE,_xll.ohTrigger(RecalcTrigger,Trigger3M)),NA())</f>
        <v>1.7126222729707589E-2</v>
      </c>
      <c r="L1544" s="44">
        <f>IFERROR(_xll.qlIndexFixing(Index6M,$H1544,TRUE,_xll.ohTrigger(RecalcTrigger,Trigger6M)),NA())</f>
        <v>1.7077907634970156E-2</v>
      </c>
      <c r="M1544" s="183">
        <f>IFERROR(_xll.qlIndexFixing(Index1Y,$H1544,TRUE,_xll.ohTrigger(RecalcTrigger,Trigger1Y)),NA())</f>
        <v>1.7243124231825294E-2</v>
      </c>
      <c r="N1544" s="182">
        <f>IFERROR(_xll.qlIndexFixing(ONIndex1M,I1544,TRUE,_xll.ohTrigger(RecalcTrigger,Trigger1M)),NA())</f>
        <v>1.6889179505650276E-2</v>
      </c>
      <c r="O1544" s="44">
        <f>IFERROR(_xll.qlIndexFixing(ONIndex3M,I1544,TRUE,_xll.ohTrigger(RecalcTrigger,Trigger3M)),NA())</f>
        <v>1.7173447998635183E-2</v>
      </c>
      <c r="P1544" s="44">
        <f>IFERROR(_xll.qlIndexFixing(ONIndex6M,I1544,TRUE,_xll.ohTrigger(RecalcTrigger,Trigger6M)),NA())</f>
        <v>1.7179767949278002E-2</v>
      </c>
      <c r="Q1544" s="183">
        <f>IFERROR(_xll.qlIndexFixing(ONIndex1Y,I1544,TRUE,_xll.ohTrigger(RecalcTrigger,Trigger1Y)),NA())</f>
        <v>1.7358760432832909E-2</v>
      </c>
    </row>
    <row r="1545" spans="2:17" x14ac:dyDescent="0.2">
      <c r="B1545" s="39" t="s">
        <v>42</v>
      </c>
      <c r="D1545" s="42">
        <f>_xll.qlCalendarAdvance(Calendar,$D1544,B1545,"f",FALSE)</f>
        <v>50284</v>
      </c>
      <c r="E1545" s="177">
        <f>_xll.qlInterestRateIndexValueDate(IndexON,D1545)</f>
        <v>50284</v>
      </c>
      <c r="F1545" s="193">
        <f>IFERROR(_xll.qlIndexFixing(IndexON,D1545,TRUE,_xll.ohTrigger(RecalcTrigger,TriggerON)),NA())</f>
        <v>1.6744674205044774E-2</v>
      </c>
      <c r="H1545" s="42">
        <f>_xll.qlCalendarAdvance(Calendar,$H1544,B1545,"f",FALSE)</f>
        <v>50284</v>
      </c>
      <c r="I1545" s="177">
        <f>_xll.qlInterestRateIndexValueDate(Index1M,$H1545)</f>
        <v>50286</v>
      </c>
      <c r="J1545" s="182">
        <f>IFERROR(_xll.qlIndexFixing(Index1M,$H1545,TRUE,_xll.ohTrigger(RecalcTrigger,Trigger1M)),NA())</f>
        <v>1.68627327781673E-2</v>
      </c>
      <c r="K1545" s="44">
        <f>IFERROR(_xll.qlIndexFixing(Index3M,H1545,TRUE,_xll.ohTrigger(RecalcTrigger,Trigger3M)),NA())</f>
        <v>1.7112632437977452E-2</v>
      </c>
      <c r="L1545" s="44">
        <f>IFERROR(_xll.qlIndexFixing(Index6M,$H1545,TRUE,_xll.ohTrigger(RecalcTrigger,Trigger6M)),NA())</f>
        <v>1.7065087215005124E-2</v>
      </c>
      <c r="M1545" s="183">
        <f>IFERROR(_xll.qlIndexFixing(Index1Y,$H1545,TRUE,_xll.ohTrigger(RecalcTrigger,Trigger1Y)),NA())</f>
        <v>1.7232984329211515E-2</v>
      </c>
      <c r="N1545" s="182">
        <f>IFERROR(_xll.qlIndexFixing(ONIndex1M,I1545,TRUE,_xll.ohTrigger(RecalcTrigger,Trigger1M)),NA())</f>
        <v>1.6874507912509884E-2</v>
      </c>
      <c r="O1545" s="44">
        <f>IFERROR(_xll.qlIndexFixing(ONIndex3M,I1545,TRUE,_xll.ohTrigger(RecalcTrigger,Trigger3M)),NA())</f>
        <v>1.7159136647810769E-2</v>
      </c>
      <c r="P1545" s="44">
        <f>IFERROR(_xll.qlIndexFixing(ONIndex6M,I1545,TRUE,_xll.ohTrigger(RecalcTrigger,Trigger6M)),NA())</f>
        <v>1.7165256309308319E-2</v>
      </c>
      <c r="Q1545" s="183">
        <f>IFERROR(_xll.qlIndexFixing(ONIndex1Y,I1545,TRUE,_xll.ohTrigger(RecalcTrigger,Trigger1Y)),NA())</f>
        <v>1.7347619204493014E-2</v>
      </c>
    </row>
    <row r="1546" spans="2:17" x14ac:dyDescent="0.2">
      <c r="B1546" s="39" t="s">
        <v>42</v>
      </c>
      <c r="D1546" s="42">
        <f>_xll.qlCalendarAdvance(Calendar,$D1545,B1546,"f",FALSE)</f>
        <v>50291</v>
      </c>
      <c r="E1546" s="177">
        <f>_xll.qlInterestRateIndexValueDate(IndexON,D1546)</f>
        <v>50291</v>
      </c>
      <c r="F1546" s="193">
        <f>IFERROR(_xll.qlIndexFixing(IndexON,D1546,TRUE,_xll.ohTrigger(RecalcTrigger,TriggerON)),NA())</f>
        <v>1.6730545440486466E-2</v>
      </c>
      <c r="H1546" s="42">
        <f>_xll.qlCalendarAdvance(Calendar,$H1545,B1546,"f",FALSE)</f>
        <v>50291</v>
      </c>
      <c r="I1546" s="177">
        <f>_xll.qlInterestRateIndexValueDate(Index1M,$H1546)</f>
        <v>50293</v>
      </c>
      <c r="J1546" s="182">
        <f>IFERROR(_xll.qlIndexFixing(Index1M,$H1546,TRUE,_xll.ohTrigger(RecalcTrigger,Trigger1M)),NA())</f>
        <v>1.6848124992168978E-2</v>
      </c>
      <c r="K1546" s="44">
        <f>IFERROR(_xll.qlIndexFixing(Index3M,H1546,TRUE,_xll.ohTrigger(RecalcTrigger,Trigger3M)),NA())</f>
        <v>1.7098470101314048E-2</v>
      </c>
      <c r="L1546" s="44">
        <f>IFERROR(_xll.qlIndexFixing(Index6M,$H1546,TRUE,_xll.ohTrigger(RecalcTrigger,Trigger6M)),NA())</f>
        <v>1.7051163027723484E-2</v>
      </c>
      <c r="M1546" s="183">
        <f>IFERROR(_xll.qlIndexFixing(Index1Y,$H1546,TRUE,_xll.ohTrigger(RecalcTrigger,Trigger1Y)),NA())</f>
        <v>1.722289394618113E-2</v>
      </c>
      <c r="N1546" s="182">
        <f>IFERROR(_xll.qlIndexFixing(ONIndex1M,I1546,TRUE,_xll.ohTrigger(RecalcTrigger,Trigger1M)),NA())</f>
        <v>1.6859868136398504E-2</v>
      </c>
      <c r="O1546" s="44">
        <f>IFERROR(_xll.qlIndexFixing(ONIndex3M,I1546,TRUE,_xll.ohTrigger(RecalcTrigger,Trigger3M)),NA())</f>
        <v>1.7144854744550742E-2</v>
      </c>
      <c r="P1546" s="44">
        <f>IFERROR(_xll.qlIndexFixing(ONIndex6M,I1546,TRUE,_xll.ohTrigger(RecalcTrigger,Trigger6M)),NA())</f>
        <v>1.7150794961269256E-2</v>
      </c>
      <c r="Q1546" s="183">
        <f>IFERROR(_xll.qlIndexFixing(ONIndex1Y,I1546,TRUE,_xll.ohTrigger(RecalcTrigger,Trigger1Y)),NA())</f>
        <v>1.7336519688866403E-2</v>
      </c>
    </row>
    <row r="1547" spans="2:17" x14ac:dyDescent="0.2">
      <c r="B1547" s="39" t="s">
        <v>42</v>
      </c>
      <c r="D1547" s="42">
        <f>_xll.qlCalendarAdvance(Calendar,$D1546,B1547,"f",FALSE)</f>
        <v>50298</v>
      </c>
      <c r="E1547" s="177">
        <f>_xll.qlInterestRateIndexValueDate(IndexON,D1547)</f>
        <v>50298</v>
      </c>
      <c r="F1547" s="193">
        <f>IFERROR(_xll.qlIndexFixing(IndexON,D1547,TRUE,_xll.ohTrigger(RecalcTrigger,TriggerON)),NA())</f>
        <v>1.6716445887920983E-2</v>
      </c>
      <c r="H1547" s="42">
        <f>_xll.qlCalendarAdvance(Calendar,$H1546,B1547,"f",FALSE)</f>
        <v>50298</v>
      </c>
      <c r="I1547" s="177">
        <f>_xll.qlInterestRateIndexValueDate(Index1M,$H1547)</f>
        <v>50300</v>
      </c>
      <c r="J1547" s="182">
        <f>IFERROR(_xll.qlIndexFixing(Index1M,$H1547,TRUE,_xll.ohTrigger(RecalcTrigger,Trigger1M)),NA())</f>
        <v>1.6833549862698138E-2</v>
      </c>
      <c r="K1547" s="44">
        <f>IFERROR(_xll.qlIndexFixing(Index3M,H1547,TRUE,_xll.ohTrigger(RecalcTrigger,Trigger3M)),NA())</f>
        <v>1.7084339264913265E-2</v>
      </c>
      <c r="L1547" s="44">
        <f>IFERROR(_xll.qlIndexFixing(Index6M,$H1547,TRUE,_xll.ohTrigger(RecalcTrigger,Trigger6M)),NA())</f>
        <v>1.7037294190701026E-2</v>
      </c>
      <c r="M1547" s="183">
        <f>IFERROR(_xll.qlIndexFixing(Index1Y,$H1547,TRUE,_xll.ohTrigger(RecalcTrigger,Trigger1Y)),NA())</f>
        <v>1.7212853355670004E-2</v>
      </c>
      <c r="N1547" s="182">
        <f>IFERROR(_xll.qlIndexFixing(ONIndex1M,I1547,TRUE,_xll.ohTrigger(RecalcTrigger,Trigger1M)),NA())</f>
        <v>1.6845260470041978E-2</v>
      </c>
      <c r="O1547" s="44">
        <f>IFERROR(_xll.qlIndexFixing(ONIndex3M,I1547,TRUE,_xll.ohTrigger(RecalcTrigger,Trigger3M)),NA())</f>
        <v>1.713060256119725E-2</v>
      </c>
      <c r="P1547" s="44">
        <f>IFERROR(_xll.qlIndexFixing(ONIndex6M,I1547,TRUE,_xll.ohTrigger(RecalcTrigger,Trigger6M)),NA())</f>
        <v>1.7136384243610081E-2</v>
      </c>
      <c r="Q1547" s="183">
        <f>IFERROR(_xll.qlIndexFixing(ONIndex1Y,I1547,TRUE,_xll.ohTrigger(RecalcTrigger,Trigger1Y)),NA())</f>
        <v>1.7325462155817206E-2</v>
      </c>
    </row>
    <row r="1548" spans="2:17" x14ac:dyDescent="0.2">
      <c r="B1548" s="39" t="s">
        <v>42</v>
      </c>
      <c r="D1548" s="42">
        <f>_xll.qlCalendarAdvance(Calendar,$D1547,B1548,"f",FALSE)</f>
        <v>50305</v>
      </c>
      <c r="E1548" s="177">
        <f>_xll.qlInterestRateIndexValueDate(IndexON,D1548)</f>
        <v>50305</v>
      </c>
      <c r="F1548" s="193">
        <f>IFERROR(_xll.qlIndexFixing(IndexON,D1548,TRUE,_xll.ohTrigger(RecalcTrigger,TriggerON)),NA())</f>
        <v>1.6702375823767213E-2</v>
      </c>
      <c r="H1548" s="42">
        <f>_xll.qlCalendarAdvance(Calendar,$H1547,B1548,"f",FALSE)</f>
        <v>50305</v>
      </c>
      <c r="I1548" s="177">
        <f>_xll.qlInterestRateIndexValueDate(Index1M,$H1548)</f>
        <v>50307</v>
      </c>
      <c r="J1548" s="182">
        <f>IFERROR(_xll.qlIndexFixing(Index1M,$H1548,TRUE,_xll.ohTrigger(RecalcTrigger,Trigger1M)),NA())</f>
        <v>1.6819007682920273E-2</v>
      </c>
      <c r="K1548" s="44">
        <f>IFERROR(_xll.qlIndexFixing(Index3M,H1548,TRUE,_xll.ohTrigger(RecalcTrigger,Trigger3M)),NA())</f>
        <v>1.7070240202189793E-2</v>
      </c>
      <c r="L1548" s="44">
        <f>IFERROR(_xll.qlIndexFixing(Index6M,$H1548,TRUE,_xll.ohTrigger(RecalcTrigger,Trigger6M)),NA())</f>
        <v>1.7023481044046683E-2</v>
      </c>
      <c r="M1548" s="183">
        <f>IFERROR(_xll.qlIndexFixing(Index1Y,$H1548,TRUE,_xll.ohTrigger(RecalcTrigger,Trigger1Y)),NA())</f>
        <v>1.7202862830611589E-2</v>
      </c>
      <c r="N1548" s="182">
        <f>IFERROR(_xll.qlIndexFixing(ONIndex1M,I1548,TRUE,_xll.ohTrigger(RecalcTrigger,Trigger1M)),NA())</f>
        <v>1.683068520640596E-2</v>
      </c>
      <c r="O1548" s="44">
        <f>IFERROR(_xll.qlIndexFixing(ONIndex3M,I1548,TRUE,_xll.ohTrigger(RecalcTrigger,Trigger3M)),NA())</f>
        <v>1.711638037057206E-2</v>
      </c>
      <c r="P1548" s="44">
        <f>IFERROR(_xll.qlIndexFixing(ONIndex6M,I1548,TRUE,_xll.ohTrigger(RecalcTrigger,Trigger6M)),NA())</f>
        <v>1.7122024494620192E-2</v>
      </c>
      <c r="Q1548" s="183">
        <f>IFERROR(_xll.qlIndexFixing(ONIndex1Y,I1548,TRUE,_xll.ohTrigger(RecalcTrigger,Trigger1Y)),NA())</f>
        <v>1.7314446874809875E-2</v>
      </c>
    </row>
    <row r="1549" spans="2:17" x14ac:dyDescent="0.2">
      <c r="B1549" s="39" t="s">
        <v>42</v>
      </c>
      <c r="D1549" s="42">
        <f>_xll.qlCalendarAdvance(Calendar,$D1548,B1549,"f",FALSE)</f>
        <v>50312</v>
      </c>
      <c r="E1549" s="177">
        <f>_xll.qlInterestRateIndexValueDate(IndexON,D1549)</f>
        <v>50312</v>
      </c>
      <c r="F1549" s="193">
        <f>IFERROR(_xll.qlIndexFixing(IndexON,D1549,TRUE,_xll.ohTrigger(RecalcTrigger,TriggerON)),NA())</f>
        <v>1.6688335524603914E-2</v>
      </c>
      <c r="H1549" s="42">
        <f>_xll.qlCalendarAdvance(Calendar,$H1548,B1549,"f",FALSE)</f>
        <v>50312</v>
      </c>
      <c r="I1549" s="177">
        <f>_xll.qlInterestRateIndexValueDate(Index1M,$H1549)</f>
        <v>50314</v>
      </c>
      <c r="J1549" s="182">
        <f>IFERROR(_xll.qlIndexFixing(Index1M,$H1549,TRUE,_xll.ohTrigger(RecalcTrigger,Trigger1M)),NA())</f>
        <v>1.6804498746000873E-2</v>
      </c>
      <c r="K1549" s="44">
        <f>IFERROR(_xll.qlIndexFixing(Index3M,H1549,TRUE,_xll.ohTrigger(RecalcTrigger,Trigger3M)),NA())</f>
        <v>1.7053793642007688E-2</v>
      </c>
      <c r="L1549" s="44">
        <f>IFERROR(_xll.qlIndexFixing(Index6M,$H1549,TRUE,_xll.ohTrigger(RecalcTrigger,Trigger6M)),NA())</f>
        <v>1.7009161476834556E-2</v>
      </c>
      <c r="M1549" s="183">
        <f>IFERROR(_xll.qlIndexFixing(Index1Y,$H1549,TRUE,_xll.ohTrigger(RecalcTrigger,Trigger1Y)),NA())</f>
        <v>1.719292264393453E-2</v>
      </c>
      <c r="N1549" s="182">
        <f>IFERROR(_xll.qlIndexFixing(ONIndex1M,I1549,TRUE,_xll.ohTrigger(RecalcTrigger,Trigger1M)),NA())</f>
        <v>1.6816142638296228E-2</v>
      </c>
      <c r="O1549" s="44">
        <f>IFERROR(_xll.qlIndexFixing(ONIndex3M,I1549,TRUE,_xll.ohTrigger(RecalcTrigger,Trigger3M)),NA())</f>
        <v>1.7102188445017319E-2</v>
      </c>
      <c r="P1549" s="44">
        <f>IFERROR(_xll.qlIndexFixing(ONIndex6M,I1549,TRUE,_xll.ohTrigger(RecalcTrigger,Trigger6M)),NA())</f>
        <v>1.7107716052908728E-2</v>
      </c>
      <c r="Q1549" s="183">
        <f>IFERROR(_xll.qlIndexFixing(ONIndex1Y,I1549,TRUE,_xll.ohTrigger(RecalcTrigger,Trigger1Y)),NA())</f>
        <v>1.7303474115948347E-2</v>
      </c>
    </row>
    <row r="1550" spans="2:17" x14ac:dyDescent="0.2">
      <c r="B1550" s="39" t="s">
        <v>42</v>
      </c>
      <c r="D1550" s="42">
        <f>_xll.qlCalendarAdvance(Calendar,$D1549,B1550,"f",FALSE)</f>
        <v>50319</v>
      </c>
      <c r="E1550" s="177">
        <f>_xll.qlInterestRateIndexValueDate(IndexON,D1550)</f>
        <v>50319</v>
      </c>
      <c r="F1550" s="193">
        <f>IFERROR(_xll.qlIndexFixing(IndexON,D1550,TRUE,_xll.ohTrigger(RecalcTrigger,TriggerON)),NA())</f>
        <v>1.6674325266690104E-2</v>
      </c>
      <c r="H1550" s="42">
        <f>_xll.qlCalendarAdvance(Calendar,$H1549,B1550,"f",FALSE)</f>
        <v>50319</v>
      </c>
      <c r="I1550" s="177">
        <f>_xll.qlInterestRateIndexValueDate(Index1M,$H1550)</f>
        <v>50321</v>
      </c>
      <c r="J1550" s="182">
        <f>IFERROR(_xll.qlIndexFixing(Index1M,$H1550,TRUE,_xll.ohTrigger(RecalcTrigger,Trigger1M)),NA())</f>
        <v>1.6790023345102933E-2</v>
      </c>
      <c r="K1550" s="44">
        <f>IFERROR(_xll.qlIndexFixing(Index3M,H1550,TRUE,_xll.ohTrigger(RecalcTrigger,Trigger3M)),NA())</f>
        <v>1.7041545087058543E-2</v>
      </c>
      <c r="L1550" s="44">
        <f>IFERROR(_xll.qlIndexFixing(Index6M,$H1550,TRUE,_xll.ohTrigger(RecalcTrigger,Trigger6M)),NA())</f>
        <v>1.6995464231801857E-2</v>
      </c>
      <c r="M1550" s="183">
        <f>IFERROR(_xll.qlIndexFixing(Index1Y,$H1550,TRUE,_xll.ohTrigger(RecalcTrigger,Trigger1Y)),NA())</f>
        <v>1.7183033068564838E-2</v>
      </c>
      <c r="N1550" s="182">
        <f>IFERROR(_xll.qlIndexFixing(ONIndex1M,I1550,TRUE,_xll.ohTrigger(RecalcTrigger,Trigger1M)),NA())</f>
        <v>1.6801633058518561E-2</v>
      </c>
      <c r="O1550" s="44">
        <f>IFERROR(_xll.qlIndexFixing(ONIndex3M,I1550,TRUE,_xll.ohTrigger(RecalcTrigger,Trigger3M)),NA())</f>
        <v>1.7088027057274857E-2</v>
      </c>
      <c r="P1550" s="44">
        <f>IFERROR(_xll.qlIndexFixing(ONIndex6M,I1550,TRUE,_xll.ohTrigger(RecalcTrigger,Trigger6M)),NA())</f>
        <v>1.7093459256445342E-2</v>
      </c>
      <c r="Q1550" s="183">
        <f>IFERROR(_xll.qlIndexFixing(ONIndex1Y,I1550,TRUE,_xll.ohTrigger(RecalcTrigger,Trigger1Y)),NA())</f>
        <v>1.7292544148617139E-2</v>
      </c>
    </row>
    <row r="1551" spans="2:17" x14ac:dyDescent="0.2">
      <c r="B1551" s="39" t="s">
        <v>42</v>
      </c>
      <c r="D1551" s="42">
        <f>_xll.qlCalendarAdvance(Calendar,$D1550,B1551,"f",FALSE)</f>
        <v>50326</v>
      </c>
      <c r="E1551" s="177">
        <f>_xll.qlInterestRateIndexValueDate(IndexON,D1551)</f>
        <v>50326</v>
      </c>
      <c r="F1551" s="193">
        <f>IFERROR(_xll.qlIndexFixing(IndexON,D1551,TRUE,_xll.ohTrigger(RecalcTrigger,TriggerON)),NA())</f>
        <v>1.6660345326524606E-2</v>
      </c>
      <c r="H1551" s="42">
        <f>_xll.qlCalendarAdvance(Calendar,$H1550,B1551,"f",FALSE)</f>
        <v>50326</v>
      </c>
      <c r="I1551" s="177">
        <f>_xll.qlInterestRateIndexValueDate(Index1M,$H1551)</f>
        <v>50328</v>
      </c>
      <c r="J1551" s="182">
        <f>IFERROR(_xll.qlIndexFixing(Index1M,$H1551,TRUE,_xll.ohTrigger(RecalcTrigger,Trigger1M)),NA())</f>
        <v>1.6775581773384451E-2</v>
      </c>
      <c r="K1551" s="44">
        <f>IFERROR(_xll.qlIndexFixing(Index3M,H1551,TRUE,_xll.ohTrigger(RecalcTrigger,Trigger3M)),NA())</f>
        <v>1.7027544705995372E-2</v>
      </c>
      <c r="L1551" s="44">
        <f>IFERROR(_xll.qlIndexFixing(Index6M,$H1551,TRUE,_xll.ohTrigger(RecalcTrigger,Trigger6M)),NA())</f>
        <v>1.6981823724908616E-2</v>
      </c>
      <c r="M1551" s="183">
        <f>IFERROR(_xll.qlIndexFixing(Index1Y,$H1551,TRUE,_xll.ohTrigger(RecalcTrigger,Trigger1Y)),NA())</f>
        <v>1.7173194377425451E-2</v>
      </c>
      <c r="N1551" s="182">
        <f>IFERROR(_xll.qlIndexFixing(ONIndex1M,I1551,TRUE,_xll.ohTrigger(RecalcTrigger,Trigger1M)),NA())</f>
        <v>1.6787156760118549E-2</v>
      </c>
      <c r="O1551" s="44">
        <f>IFERROR(_xll.qlIndexFixing(ONIndex3M,I1551,TRUE,_xll.ohTrigger(RecalcTrigger,Trigger3M)),NA())</f>
        <v>1.7073896479846695E-2</v>
      </c>
      <c r="P1551" s="44">
        <f>IFERROR(_xll.qlIndexFixing(ONIndex6M,I1551,TRUE,_xll.ohTrigger(RecalcTrigger,Trigger6M)),NA())</f>
        <v>1.707925444375924E-2</v>
      </c>
      <c r="Q1551" s="183">
        <f>IFERROR(_xll.qlIndexFixing(ONIndex1Y,I1551,TRUE,_xll.ohTrigger(RecalcTrigger,Trigger1Y)),NA())</f>
        <v>1.7281657242680382E-2</v>
      </c>
    </row>
    <row r="1552" spans="2:17" x14ac:dyDescent="0.2">
      <c r="B1552" s="39" t="s">
        <v>42</v>
      </c>
      <c r="D1552" s="42">
        <f>_xll.qlCalendarAdvance(Calendar,$D1551,B1552,"f",FALSE)</f>
        <v>50333</v>
      </c>
      <c r="E1552" s="177">
        <f>_xll.qlInterestRateIndexValueDate(IndexON,D1552)</f>
        <v>50333</v>
      </c>
      <c r="F1552" s="193">
        <f>IFERROR(_xll.qlIndexFixing(IndexON,D1552,TRUE,_xll.ohTrigger(RecalcTrigger,TriggerON)),NA())</f>
        <v>1.6646395980446371E-2</v>
      </c>
      <c r="H1552" s="42">
        <f>_xll.qlCalendarAdvance(Calendar,$H1551,B1552,"f",FALSE)</f>
        <v>50333</v>
      </c>
      <c r="I1552" s="177">
        <f>_xll.qlInterestRateIndexValueDate(Index1M,$H1552)</f>
        <v>50335</v>
      </c>
      <c r="J1552" s="182">
        <f>IFERROR(_xll.qlIndexFixing(Index1M,$H1552,TRUE,_xll.ohTrigger(RecalcTrigger,Trigger1M)),NA())</f>
        <v>1.6761174324010919E-2</v>
      </c>
      <c r="K1552" s="44">
        <f>IFERROR(_xll.qlIndexFixing(Index3M,H1552,TRUE,_xll.ohTrigger(RecalcTrigger,Trigger3M)),NA())</f>
        <v>1.701357721386465E-2</v>
      </c>
      <c r="L1552" s="44">
        <f>IFERROR(_xll.qlIndexFixing(Index6M,$H1552,TRUE,_xll.ohTrigger(RecalcTrigger,Trigger6M)),NA())</f>
        <v>1.6968240296255533E-2</v>
      </c>
      <c r="M1552" s="183">
        <f>IFERROR(_xll.qlIndexFixing(Index1Y,$H1552,TRUE,_xll.ohTrigger(RecalcTrigger,Trigger1Y)),NA())</f>
        <v>1.7163406843435595E-2</v>
      </c>
      <c r="N1552" s="182">
        <f>IFERROR(_xll.qlIndexFixing(ONIndex1M,I1552,TRUE,_xll.ohTrigger(RecalcTrigger,Trigger1M)),NA())</f>
        <v>1.6772714035662162E-2</v>
      </c>
      <c r="O1552" s="44">
        <f>IFERROR(_xll.qlIndexFixing(ONIndex3M,I1552,TRUE,_xll.ohTrigger(RecalcTrigger,Trigger3M)),NA())</f>
        <v>1.7059796985394726E-2</v>
      </c>
      <c r="P1552" s="44">
        <f>IFERROR(_xll.qlIndexFixing(ONIndex6M,I1552,TRUE,_xll.ohTrigger(RecalcTrigger,Trigger6M)),NA())</f>
        <v>1.7065101953299688E-2</v>
      </c>
      <c r="Q1552" s="183">
        <f>IFERROR(_xll.qlIndexFixing(ONIndex1Y,I1552,TRUE,_xll.ohTrigger(RecalcTrigger,Trigger1Y)),NA())</f>
        <v>1.7270813667922269E-2</v>
      </c>
    </row>
    <row r="1553" spans="2:17" x14ac:dyDescent="0.2">
      <c r="B1553" s="39" t="s">
        <v>42</v>
      </c>
      <c r="D1553" s="42">
        <f>_xll.qlCalendarAdvance(Calendar,$D1552,B1553,"f",FALSE)</f>
        <v>50340</v>
      </c>
      <c r="E1553" s="177">
        <f>_xll.qlInterestRateIndexValueDate(IndexON,D1553)</f>
        <v>50340</v>
      </c>
      <c r="F1553" s="193">
        <f>IFERROR(_xll.qlIndexFixing(IndexON,D1553,TRUE,_xll.ohTrigger(RecalcTrigger,TriggerON)),NA())</f>
        <v>1.6632477504714416E-2</v>
      </c>
      <c r="H1553" s="42">
        <f>_xll.qlCalendarAdvance(Calendar,$H1552,B1553,"f",FALSE)</f>
        <v>50340</v>
      </c>
      <c r="I1553" s="177">
        <f>_xll.qlInterestRateIndexValueDate(Index1M,$H1553)</f>
        <v>50342</v>
      </c>
      <c r="J1553" s="182">
        <f>IFERROR(_xll.qlIndexFixing(Index1M,$H1553,TRUE,_xll.ohTrigger(RecalcTrigger,Trigger1M)),NA())</f>
        <v>1.674680129014533E-2</v>
      </c>
      <c r="K1553" s="44">
        <f>IFERROR(_xll.qlIndexFixing(Index3M,H1553,TRUE,_xll.ohTrigger(RecalcTrigger,Trigger3M)),NA())</f>
        <v>1.6999642884076367E-2</v>
      </c>
      <c r="L1553" s="44">
        <f>IFERROR(_xll.qlIndexFixing(Index6M,$H1553,TRUE,_xll.ohTrigger(RecalcTrigger,Trigger6M)),NA())</f>
        <v>1.6954714285937592E-2</v>
      </c>
      <c r="M1553" s="183">
        <f>IFERROR(_xll.qlIndexFixing(Index1Y,$H1553,TRUE,_xll.ohTrigger(RecalcTrigger,Trigger1Y)),NA())</f>
        <v>1.715367073951252E-2</v>
      </c>
      <c r="N1553" s="182">
        <f>IFERROR(_xll.qlIndexFixing(ONIndex1M,I1553,TRUE,_xll.ohTrigger(RecalcTrigger,Trigger1M)),NA())</f>
        <v>1.675830517835486E-2</v>
      </c>
      <c r="O1553" s="44">
        <f>IFERROR(_xll.qlIndexFixing(ONIndex3M,I1553,TRUE,_xll.ohTrigger(RecalcTrigger,Trigger3M)),NA())</f>
        <v>1.7045728846420971E-2</v>
      </c>
      <c r="P1553" s="44">
        <f>IFERROR(_xll.qlIndexFixing(ONIndex6M,I1553,TRUE,_xll.ohTrigger(RecalcTrigger,Trigger6M)),NA())</f>
        <v>1.7051002123356085E-2</v>
      </c>
      <c r="Q1553" s="183">
        <f>IFERROR(_xll.qlIndexFixing(ONIndex1Y,I1553,TRUE,_xll.ohTrigger(RecalcTrigger,Trigger1Y)),NA())</f>
        <v>1.7260013693967124E-2</v>
      </c>
    </row>
    <row r="1554" spans="2:17" x14ac:dyDescent="0.2">
      <c r="B1554" s="39" t="s">
        <v>42</v>
      </c>
      <c r="D1554" s="42">
        <f>_xll.qlCalendarAdvance(Calendar,$D1553,B1554,"f",FALSE)</f>
        <v>50347</v>
      </c>
      <c r="E1554" s="177">
        <f>_xll.qlInterestRateIndexValueDate(IndexON,D1554)</f>
        <v>50347</v>
      </c>
      <c r="F1554" s="193">
        <f>IFERROR(_xll.qlIndexFixing(IndexON,D1554,TRUE,_xll.ohTrigger(RecalcTrigger,TriggerON)),NA())</f>
        <v>1.6618590176147308E-2</v>
      </c>
      <c r="H1554" s="42">
        <f>_xll.qlCalendarAdvance(Calendar,$H1553,B1554,"f",FALSE)</f>
        <v>50347</v>
      </c>
      <c r="I1554" s="177">
        <f>_xll.qlInterestRateIndexValueDate(Index1M,$H1554)</f>
        <v>50349</v>
      </c>
      <c r="J1554" s="182">
        <f>IFERROR(_xll.qlIndexFixing(Index1M,$H1554,TRUE,_xll.ohTrigger(RecalcTrigger,Trigger1M)),NA())</f>
        <v>1.6732462964940686E-2</v>
      </c>
      <c r="K1554" s="44">
        <f>IFERROR(_xll.qlIndexFixing(Index3M,H1554,TRUE,_xll.ohTrigger(RecalcTrigger,Trigger3M)),NA())</f>
        <v>1.6985741990037904E-2</v>
      </c>
      <c r="L1554" s="44">
        <f>IFERROR(_xll.qlIndexFixing(Index6M,$H1554,TRUE,_xll.ohTrigger(RecalcTrigger,Trigger6M)),NA())</f>
        <v>1.6941790707367666E-2</v>
      </c>
      <c r="M1554" s="183">
        <f>IFERROR(_xll.qlIndexFixing(Index1Y,$H1554,TRUE,_xll.ohTrigger(RecalcTrigger,Trigger1Y)),NA())</f>
        <v>1.7143986338569756E-2</v>
      </c>
      <c r="N1554" s="182">
        <f>IFERROR(_xll.qlIndexFixing(ONIndex1M,I1554,TRUE,_xll.ohTrigger(RecalcTrigger,Trigger1M)),NA())</f>
        <v>1.674393048084255E-2</v>
      </c>
      <c r="O1554" s="44">
        <f>IFERROR(_xll.qlIndexFixing(ONIndex3M,I1554,TRUE,_xll.ohTrigger(RecalcTrigger,Trigger3M)),NA())</f>
        <v>1.7031692335587323E-2</v>
      </c>
      <c r="P1554" s="44">
        <f>IFERROR(_xll.qlIndexFixing(ONIndex6M,I1554,TRUE,_xll.ohTrigger(RecalcTrigger,Trigger6M)),NA())</f>
        <v>1.7036955292377698E-2</v>
      </c>
      <c r="Q1554" s="183">
        <f>IFERROR(_xll.qlIndexFixing(ONIndex1Y,I1554,TRUE,_xll.ohTrigger(RecalcTrigger,Trigger1Y)),NA())</f>
        <v>1.7249257590679079E-2</v>
      </c>
    </row>
    <row r="1555" spans="2:17" x14ac:dyDescent="0.2">
      <c r="B1555" s="39" t="s">
        <v>42</v>
      </c>
      <c r="D1555" s="42">
        <f>_xll.qlCalendarAdvance(Calendar,$D1554,B1555,"f",FALSE)</f>
        <v>50354</v>
      </c>
      <c r="E1555" s="177">
        <f>_xll.qlInterestRateIndexValueDate(IndexON,D1555)</f>
        <v>50354</v>
      </c>
      <c r="F1555" s="193">
        <f>IFERROR(_xll.qlIndexFixing(IndexON,D1555,TRUE,_xll.ohTrigger(RecalcTrigger,TriggerON)),NA())</f>
        <v>1.660473427084419E-2</v>
      </c>
      <c r="H1555" s="42">
        <f>_xll.qlCalendarAdvance(Calendar,$H1554,B1555,"f",FALSE)</f>
        <v>50354</v>
      </c>
      <c r="I1555" s="177">
        <f>_xll.qlInterestRateIndexValueDate(Index1M,$H1555)</f>
        <v>50356</v>
      </c>
      <c r="J1555" s="182">
        <f>IFERROR(_xll.qlIndexFixing(Index1M,$H1555,TRUE,_xll.ohTrigger(RecalcTrigger,Trigger1M)),NA())</f>
        <v>1.6718159641557484E-2</v>
      </c>
      <c r="K1555" s="44">
        <f>IFERROR(_xll.qlIndexFixing(Index3M,H1555,TRUE,_xll.ohTrigger(RecalcTrigger,Trigger3M)),NA())</f>
        <v>1.6971874805150562E-2</v>
      </c>
      <c r="L1555" s="44">
        <f>IFERROR(_xll.qlIndexFixing(Index6M,$H1555,TRUE,_xll.ohTrigger(RecalcTrigger,Trigger6M)),NA())</f>
        <v>1.6928376915953912E-2</v>
      </c>
      <c r="M1555" s="183">
        <f>IFERROR(_xll.qlIndexFixing(Index1Y,$H1555,TRUE,_xll.ohTrigger(RecalcTrigger,Trigger1Y)),NA())</f>
        <v>1.7134353913519289E-2</v>
      </c>
      <c r="N1555" s="182">
        <f>IFERROR(_xll.qlIndexFixing(ONIndex1M,I1555,TRUE,_xll.ohTrigger(RecalcTrigger,Trigger1M)),NA())</f>
        <v>1.6729590236090885E-2</v>
      </c>
      <c r="O1555" s="44">
        <f>IFERROR(_xll.qlIndexFixing(ONIndex3M,I1555,TRUE,_xll.ohTrigger(RecalcTrigger,Trigger3M)),NA())</f>
        <v>1.7017687725555675E-2</v>
      </c>
      <c r="P1555" s="44">
        <f>IFERROR(_xll.qlIndexFixing(ONIndex6M,I1555,TRUE,_xll.ohTrigger(RecalcTrigger,Trigger6M)),NA())</f>
        <v>1.7022961798653924E-2</v>
      </c>
      <c r="Q1555" s="183">
        <f>IFERROR(_xll.qlIndexFixing(ONIndex1Y,I1555,TRUE,_xll.ohTrigger(RecalcTrigger,Trigger1Y)),NA())</f>
        <v>1.7238545627682456E-2</v>
      </c>
    </row>
    <row r="1556" spans="2:17" x14ac:dyDescent="0.2">
      <c r="B1556" s="39" t="s">
        <v>42</v>
      </c>
      <c r="D1556" s="42">
        <f>_xll.qlCalendarAdvance(Calendar,$D1555,B1556,"f",FALSE)</f>
        <v>50361</v>
      </c>
      <c r="E1556" s="177">
        <f>_xll.qlInterestRateIndexValueDate(IndexON,D1556)</f>
        <v>50361</v>
      </c>
      <c r="F1556" s="193">
        <f>IFERROR(_xll.qlIndexFixing(IndexON,D1556,TRUE,_xll.ohTrigger(RecalcTrigger,TriggerON)),NA())</f>
        <v>1.6590910065223952E-2</v>
      </c>
      <c r="H1556" s="42">
        <f>_xll.qlCalendarAdvance(Calendar,$H1555,B1556,"f",FALSE)</f>
        <v>50361</v>
      </c>
      <c r="I1556" s="177">
        <f>_xll.qlInterestRateIndexValueDate(Index1M,$H1556)</f>
        <v>50363</v>
      </c>
      <c r="J1556" s="182">
        <f>IFERROR(_xll.qlIndexFixing(Index1M,$H1556,TRUE,_xll.ohTrigger(RecalcTrigger,Trigger1M)),NA())</f>
        <v>1.6703891613148725E-2</v>
      </c>
      <c r="K1556" s="44">
        <f>IFERROR(_xll.qlIndexFixing(Index3M,H1556,TRUE,_xll.ohTrigger(RecalcTrigger,Trigger3M)),NA())</f>
        <v>1.6958041602818254E-2</v>
      </c>
      <c r="L1556" s="44">
        <f>IFERROR(_xll.qlIndexFixing(Index6M,$H1556,TRUE,_xll.ohTrigger(RecalcTrigger,Trigger6M)),NA())</f>
        <v>1.69150215356168E-2</v>
      </c>
      <c r="M1556" s="183">
        <f>IFERROR(_xll.qlIndexFixing(Index1Y,$H1556,TRUE,_xll.ohTrigger(RecalcTrigger,Trigger1Y)),NA())</f>
        <v>1.7124773737269179E-2</v>
      </c>
      <c r="N1556" s="182">
        <f>IFERROR(_xll.qlIndexFixing(ONIndex1M,I1556,TRUE,_xll.ohTrigger(RecalcTrigger,Trigger1M)),NA())</f>
        <v>1.6715284736905645E-2</v>
      </c>
      <c r="O1556" s="44">
        <f>IFERROR(_xll.qlIndexFixing(ONIndex3M,I1556,TRUE,_xll.ohTrigger(RecalcTrigger,Trigger3M)),NA())</f>
        <v>1.7003715288668175E-2</v>
      </c>
      <c r="P1556" s="44">
        <f>IFERROR(_xll.qlIndexFixing(ONIndex6M,I1556,TRUE,_xll.ohTrigger(RecalcTrigger,Trigger6M)),NA())</f>
        <v>1.7009021980554095E-2</v>
      </c>
      <c r="Q1556" s="183">
        <f>IFERROR(_xll.qlIndexFixing(ONIndex1Y,I1556,TRUE,_xll.ohTrigger(RecalcTrigger,Trigger1Y)),NA())</f>
        <v>1.7227878074761449E-2</v>
      </c>
    </row>
    <row r="1557" spans="2:17" x14ac:dyDescent="0.2">
      <c r="B1557" s="39" t="s">
        <v>42</v>
      </c>
      <c r="D1557" s="42">
        <f>_xll.qlCalendarAdvance(Calendar,$D1556,B1557,"f",FALSE)</f>
        <v>50368</v>
      </c>
      <c r="E1557" s="177">
        <f>_xll.qlInterestRateIndexValueDate(IndexON,D1557)</f>
        <v>50368</v>
      </c>
      <c r="F1557" s="193">
        <f>IFERROR(_xll.qlIndexFixing(IndexON,D1557,TRUE,_xll.ohTrigger(RecalcTrigger,TriggerON)),NA())</f>
        <v>1.6577117835785415E-2</v>
      </c>
      <c r="H1557" s="42">
        <f>_xll.qlCalendarAdvance(Calendar,$H1556,B1557,"f",FALSE)</f>
        <v>50368</v>
      </c>
      <c r="I1557" s="177">
        <f>_xll.qlInterestRateIndexValueDate(Index1M,$H1557)</f>
        <v>50370</v>
      </c>
      <c r="J1557" s="182">
        <f>IFERROR(_xll.qlIndexFixing(Index1M,$H1557,TRUE,_xll.ohTrigger(RecalcTrigger,Trigger1M)),NA())</f>
        <v>1.6689659172872406E-2</v>
      </c>
      <c r="K1557" s="44">
        <f>IFERROR(_xll.qlIndexFixing(Index3M,H1557,TRUE,_xll.ohTrigger(RecalcTrigger,Trigger3M)),NA())</f>
        <v>1.6944242656435324E-2</v>
      </c>
      <c r="L1557" s="44">
        <f>IFERROR(_xll.qlIndexFixing(Index6M,$H1557,TRUE,_xll.ohTrigger(RecalcTrigger,Trigger6M)),NA())</f>
        <v>1.6901724906425074E-2</v>
      </c>
      <c r="M1557" s="183">
        <f>IFERROR(_xll.qlIndexFixing(Index1Y,$H1557,TRUE,_xll.ohTrigger(RecalcTrigger,Trigger1Y)),NA())</f>
        <v>1.7115246082726382E-2</v>
      </c>
      <c r="N1557" s="182">
        <f>IFERROR(_xll.qlIndexFixing(ONIndex1M,I1557,TRUE,_xll.ohTrigger(RecalcTrigger,Trigger1M)),NA())</f>
        <v>1.6701014276172543E-2</v>
      </c>
      <c r="O1557" s="44">
        <f>IFERROR(_xll.qlIndexFixing(ONIndex3M,I1557,TRUE,_xll.ohTrigger(RecalcTrigger,Trigger3M)),NA())</f>
        <v>1.6989775297586718E-2</v>
      </c>
      <c r="P1557" s="44">
        <f>IFERROR(_xll.qlIndexFixing(ONIndex6M,I1557,TRUE,_xll.ohTrigger(RecalcTrigger,Trigger6M)),NA())</f>
        <v>1.6995136176447545E-2</v>
      </c>
      <c r="Q1557" s="183">
        <f>IFERROR(_xll.qlIndexFixing(ONIndex1Y,I1557,TRUE,_xll.ohTrigger(RecalcTrigger,Trigger1Y)),NA())</f>
        <v>1.7217255201620318E-2</v>
      </c>
    </row>
    <row r="1558" spans="2:17" x14ac:dyDescent="0.2">
      <c r="B1558" s="39" t="s">
        <v>42</v>
      </c>
      <c r="D1558" s="42">
        <f>_xll.qlCalendarAdvance(Calendar,$D1557,B1558,"f",FALSE)</f>
        <v>50375</v>
      </c>
      <c r="E1558" s="177">
        <f>_xll.qlInterestRateIndexValueDate(IndexON,D1558)</f>
        <v>50375</v>
      </c>
      <c r="F1558" s="193">
        <f>IFERROR(_xll.qlIndexFixing(IndexON,D1558,TRUE,_xll.ohTrigger(RecalcTrigger,TriggerON)),NA())</f>
        <v>1.6563357858947469E-2</v>
      </c>
      <c r="H1558" s="42">
        <f>_xll.qlCalendarAdvance(Calendar,$H1557,B1558,"f",FALSE)</f>
        <v>50375</v>
      </c>
      <c r="I1558" s="177">
        <f>_xll.qlInterestRateIndexValueDate(Index1M,$H1558)</f>
        <v>50377</v>
      </c>
      <c r="J1558" s="182">
        <f>IFERROR(_xll.qlIndexFixing(Index1M,$H1558,TRUE,_xll.ohTrigger(RecalcTrigger,Trigger1M)),NA())</f>
        <v>1.6675462613881531E-2</v>
      </c>
      <c r="K1558" s="44">
        <f>IFERROR(_xll.qlIndexFixing(Index3M,H1558,TRUE,_xll.ohTrigger(RecalcTrigger,Trigger3M)),NA())</f>
        <v>1.6931636477130141E-2</v>
      </c>
      <c r="L1558" s="44">
        <f>IFERROR(_xll.qlIndexFixing(Index6M,$H1558,TRUE,_xll.ohTrigger(RecalcTrigger,Trigger6M)),NA())</f>
        <v>1.688795741241312E-2</v>
      </c>
      <c r="M1558" s="183">
        <f>IFERROR(_xll.qlIndexFixing(Index1Y,$H1558,TRUE,_xll.ohTrigger(RecalcTrigger,Trigger1Y)),NA())</f>
        <v>1.7105771222795225E-2</v>
      </c>
      <c r="N1558" s="182">
        <f>IFERROR(_xll.qlIndexFixing(ONIndex1M,I1558,TRUE,_xll.ohTrigger(RecalcTrigger,Trigger1M)),NA())</f>
        <v>1.6686779146697361E-2</v>
      </c>
      <c r="O1558" s="44">
        <f>IFERROR(_xll.qlIndexFixing(ONIndex3M,I1558,TRUE,_xll.ohTrigger(RecalcTrigger,Trigger3M)),NA())</f>
        <v>1.6975868025053131E-2</v>
      </c>
      <c r="P1558" s="44">
        <f>IFERROR(_xll.qlIndexFixing(ONIndex6M,I1558,TRUE,_xll.ohTrigger(RecalcTrigger,Trigger6M)),NA())</f>
        <v>1.6981304724863477E-2</v>
      </c>
      <c r="Q1558" s="183">
        <f>IFERROR(_xll.qlIndexFixing(ONIndex1Y,I1558,TRUE,_xll.ohTrigger(RecalcTrigger,Trigger1Y)),NA())</f>
        <v>1.7206677277963323E-2</v>
      </c>
    </row>
    <row r="1559" spans="2:17" x14ac:dyDescent="0.2">
      <c r="B1559" s="39" t="s">
        <v>42</v>
      </c>
      <c r="D1559" s="42">
        <f>_xll.qlCalendarAdvance(Calendar,$D1558,B1559,"f",FALSE)</f>
        <v>50382</v>
      </c>
      <c r="E1559" s="177">
        <f>_xll.qlInterestRateIndexValueDate(IndexON,D1559)</f>
        <v>50382</v>
      </c>
      <c r="F1559" s="193">
        <f>IFERROR(_xll.qlIndexFixing(IndexON,D1559,TRUE,_xll.ohTrigger(RecalcTrigger,TriggerON)),NA())</f>
        <v>1.6549630411129002E-2</v>
      </c>
      <c r="H1559" s="42">
        <f>_xll.qlCalendarAdvance(Calendar,$H1558,B1559,"f",FALSE)</f>
        <v>50382</v>
      </c>
      <c r="I1559" s="177">
        <f>_xll.qlInterestRateIndexValueDate(Index1M,$H1559)</f>
        <v>50384</v>
      </c>
      <c r="J1559" s="182">
        <f>IFERROR(_xll.qlIndexFixing(Index1M,$H1559,TRUE,_xll.ohTrigger(RecalcTrigger,Trigger1M)),NA())</f>
        <v>1.6661302229331598E-2</v>
      </c>
      <c r="K1559" s="44">
        <f>IFERROR(_xll.qlIndexFixing(Index3M,H1559,TRUE,_xll.ohTrigger(RecalcTrigger,Trigger3M)),NA())</f>
        <v>1.6917903078216057E-2</v>
      </c>
      <c r="L1559" s="44">
        <f>IFERROR(_xll.qlIndexFixing(Index6M,$H1559,TRUE,_xll.ohTrigger(RecalcTrigger,Trigger6M)),NA())</f>
        <v>1.6874783053872765E-2</v>
      </c>
      <c r="M1559" s="183">
        <f>IFERROR(_xll.qlIndexFixing(Index1Y,$H1559,TRUE,_xll.ohTrigger(RecalcTrigger,Trigger1Y)),NA())</f>
        <v>1.7096349430377852E-2</v>
      </c>
      <c r="N1559" s="182">
        <f>IFERROR(_xll.qlIndexFixing(ONIndex1M,I1559,TRUE,_xll.ohTrigger(RecalcTrigger,Trigger1M)),NA())</f>
        <v>1.6672579641365814E-2</v>
      </c>
      <c r="O1559" s="44">
        <f>IFERROR(_xll.qlIndexFixing(ONIndex3M,I1559,TRUE,_xll.ohTrigger(RecalcTrigger,Trigger3M)),NA())</f>
        <v>1.6961993743569437E-2</v>
      </c>
      <c r="P1559" s="44">
        <f>IFERROR(_xll.qlIndexFixing(ONIndex6M,I1559,TRUE,_xll.ohTrigger(RecalcTrigger,Trigger6M)),NA())</f>
        <v>1.6967527964011353E-2</v>
      </c>
      <c r="Q1559" s="183">
        <f>IFERROR(_xll.qlIndexFixing(ONIndex1Y,I1559,TRUE,_xll.ohTrigger(RecalcTrigger,Trigger1Y)),NA())</f>
        <v>1.719614457349472E-2</v>
      </c>
    </row>
    <row r="1560" spans="2:17" x14ac:dyDescent="0.2">
      <c r="B1560" s="39" t="s">
        <v>42</v>
      </c>
      <c r="D1560" s="42">
        <f>_xll.qlCalendarAdvance(Calendar,$D1559,B1560,"f",FALSE)</f>
        <v>50389</v>
      </c>
      <c r="E1560" s="177">
        <f>_xll.qlInterestRateIndexValueDate(IndexON,D1560)</f>
        <v>50389</v>
      </c>
      <c r="F1560" s="193">
        <f>IFERROR(_xll.qlIndexFixing(IndexON,D1560,TRUE,_xll.ohTrigger(RecalcTrigger,TriggerON)),NA())</f>
        <v>1.6535935768509091E-2</v>
      </c>
      <c r="H1560" s="42">
        <f>_xll.qlCalendarAdvance(Calendar,$H1559,B1560,"f",FALSE)</f>
        <v>50389</v>
      </c>
      <c r="I1560" s="177">
        <f>_xll.qlInterestRateIndexValueDate(Index1M,$H1560)</f>
        <v>50391</v>
      </c>
      <c r="J1560" s="182">
        <f>IFERROR(_xll.qlIndexFixing(Index1M,$H1560,TRUE,_xll.ohTrigger(RecalcTrigger,Trigger1M)),NA())</f>
        <v>1.6647178312370614E-2</v>
      </c>
      <c r="K1560" s="44">
        <f>IFERROR(_xll.qlIndexFixing(Index3M,H1560,TRUE,_xll.ohTrigger(RecalcTrigger,Trigger3M)),NA())</f>
        <v>1.6904204712046678E-2</v>
      </c>
      <c r="L1560" s="44">
        <f>IFERROR(_xll.qlIndexFixing(Index6M,$H1560,TRUE,_xll.ohTrigger(RecalcTrigger,Trigger6M)),NA())</f>
        <v>1.6861668494219131E-2</v>
      </c>
      <c r="M1560" s="183">
        <f>IFERROR(_xll.qlIndexFixing(Index1Y,$H1560,TRUE,_xll.ohTrigger(RecalcTrigger,Trigger1Y)),NA())</f>
        <v>1.7086980978374862E-2</v>
      </c>
      <c r="N1560" s="182">
        <f>IFERROR(_xll.qlIndexFixing(ONIndex1M,I1560,TRUE,_xll.ohTrigger(RecalcTrigger,Trigger1M)),NA())</f>
        <v>1.665841605322349E-2</v>
      </c>
      <c r="O1560" s="44">
        <f>IFERROR(_xll.qlIndexFixing(ONIndex3M,I1560,TRUE,_xll.ohTrigger(RecalcTrigger,Trigger3M)),NA())</f>
        <v>1.6948152725637655E-2</v>
      </c>
      <c r="P1560" s="44">
        <f>IFERROR(_xll.qlIndexFixing(ONIndex6M,I1560,TRUE,_xll.ohTrigger(RecalcTrigger,Trigger6M)),NA())</f>
        <v>1.6953806232180568E-2</v>
      </c>
      <c r="Q1560" s="183">
        <f>IFERROR(_xll.qlIndexFixing(ONIndex1Y,I1560,TRUE,_xll.ohTrigger(RecalcTrigger,Trigger1Y)),NA())</f>
        <v>1.7185657358078643E-2</v>
      </c>
    </row>
    <row r="1561" spans="2:17" x14ac:dyDescent="0.2">
      <c r="B1561" s="39" t="s">
        <v>42</v>
      </c>
      <c r="D1561" s="42">
        <f>_xll.qlCalendarAdvance(Calendar,$D1560,B1561,"f",FALSE)</f>
        <v>50396</v>
      </c>
      <c r="E1561" s="177">
        <f>_xll.qlInterestRateIndexValueDate(IndexON,D1561)</f>
        <v>50396</v>
      </c>
      <c r="F1561" s="193">
        <f>IFERROR(_xll.qlIndexFixing(IndexON,D1561,TRUE,_xll.ohTrigger(RecalcTrigger,TriggerON)),NA())</f>
        <v>1.6522274207906307E-2</v>
      </c>
      <c r="H1561" s="42">
        <f>_xll.qlCalendarAdvance(Calendar,$H1560,B1561,"f",FALSE)</f>
        <v>50396</v>
      </c>
      <c r="I1561" s="177">
        <f>_xll.qlInterestRateIndexValueDate(Index1M,$H1561)</f>
        <v>50398</v>
      </c>
      <c r="J1561" s="182">
        <f>IFERROR(_xll.qlIndexFixing(Index1M,$H1561,TRUE,_xll.ohTrigger(RecalcTrigger,Trigger1M)),NA())</f>
        <v>1.6633091156149082E-2</v>
      </c>
      <c r="K1561" s="44">
        <f>IFERROR(_xll.qlIndexFixing(Index3M,H1561,TRUE,_xll.ohTrigger(RecalcTrigger,Trigger3M)),NA())</f>
        <v>1.6890541651989999E-2</v>
      </c>
      <c r="L1561" s="44">
        <f>IFERROR(_xll.qlIndexFixing(Index6M,$H1561,TRUE,_xll.ohTrigger(RecalcTrigger,Trigger6M)),NA())</f>
        <v>1.6848614073516899E-2</v>
      </c>
      <c r="M1561" s="183">
        <f>IFERROR(_xll.qlIndexFixing(Index1Y,$H1561,TRUE,_xll.ohTrigger(RecalcTrigger,Trigger1Y)),NA())</f>
        <v>1.7077666139684238E-2</v>
      </c>
      <c r="N1561" s="182">
        <f>IFERROR(_xll.qlIndexFixing(ONIndex1M,I1561,TRUE,_xll.ohTrigger(RecalcTrigger,Trigger1M)),NA())</f>
        <v>1.6642273450928613E-2</v>
      </c>
      <c r="O1561" s="44">
        <f>IFERROR(_xll.qlIndexFixing(ONIndex3M,I1561,TRUE,_xll.ohTrigger(RecalcTrigger,Trigger3M)),NA())</f>
        <v>1.6932375500031682E-2</v>
      </c>
      <c r="P1561" s="44">
        <f>IFERROR(_xll.qlIndexFixing(ONIndex6M,I1561,TRUE,_xll.ohTrigger(RecalcTrigger,Trigger6M)),NA())</f>
        <v>1.6938192069737568E-2</v>
      </c>
      <c r="Q1561" s="183">
        <f>IFERROR(_xll.qlIndexFixing(ONIndex1Y,I1561,TRUE,_xll.ohTrigger(RecalcTrigger,Trigger1Y)),NA())</f>
        <v>1.7173728015764667E-2</v>
      </c>
    </row>
    <row r="1562" spans="2:17" x14ac:dyDescent="0.2">
      <c r="B1562" s="39" t="s">
        <v>42</v>
      </c>
      <c r="D1562" s="42">
        <f>_xll.qlCalendarAdvance(Calendar,$D1561,B1562,"f",FALSE)</f>
        <v>50403</v>
      </c>
      <c r="E1562" s="177">
        <f>_xll.qlInterestRateIndexValueDate(IndexON,D1562)</f>
        <v>50403</v>
      </c>
      <c r="F1562" s="193">
        <f>IFERROR(_xll.qlIndexFixing(IndexON,D1562,TRUE,_xll.ohTrigger(RecalcTrigger,TriggerON)),NA())</f>
        <v>1.6508646005339855E-2</v>
      </c>
      <c r="H1562" s="42">
        <f>_xll.qlCalendarAdvance(Calendar,$H1561,B1562,"f",FALSE)</f>
        <v>50403</v>
      </c>
      <c r="I1562" s="177">
        <f>_xll.qlInterestRateIndexValueDate(Index1M,$H1562)</f>
        <v>50405</v>
      </c>
      <c r="J1562" s="182">
        <f>IFERROR(_xll.qlIndexFixing(Index1M,$H1562,TRUE,_xll.ohTrigger(RecalcTrigger,Trigger1M)),NA())</f>
        <v>1.6620892258556143E-2</v>
      </c>
      <c r="K1562" s="44">
        <f>IFERROR(_xll.qlIndexFixing(Index3M,H1562,TRUE,_xll.ohTrigger(RecalcTrigger,Trigger3M)),NA())</f>
        <v>1.687691417141135E-2</v>
      </c>
      <c r="L1562" s="44">
        <f>IFERROR(_xll.qlIndexFixing(Index6M,$H1562,TRUE,_xll.ohTrigger(RecalcTrigger,Trigger6M)),NA())</f>
        <v>1.6836134929820602E-2</v>
      </c>
      <c r="M1562" s="183">
        <f>IFERROR(_xll.qlIndexFixing(Index1Y,$H1562,TRUE,_xll.ohTrigger(RecalcTrigger,Trigger1Y)),NA())</f>
        <v>1.70684051872033E-2</v>
      </c>
      <c r="N1562" s="182">
        <f>IFERROR(_xll.qlIndexFixing(ONIndex1M,I1562,TRUE,_xll.ohTrigger(RecalcTrigger,Trigger1M)),NA())</f>
        <v>1.6628187814031747E-2</v>
      </c>
      <c r="O1562" s="44">
        <f>IFERROR(_xll.qlIndexFixing(ONIndex3M,I1562,TRUE,_xll.ohTrigger(RecalcTrigger,Trigger3M)),NA())</f>
        <v>1.6918606679308112E-2</v>
      </c>
      <c r="P1562" s="44">
        <f>IFERROR(_xll.qlIndexFixing(ONIndex6M,I1562,TRUE,_xll.ohTrigger(RecalcTrigger,Trigger6M)),NA())</f>
        <v>1.6924589396989376E-2</v>
      </c>
      <c r="Q1562" s="183">
        <f>IFERROR(_xll.qlIndexFixing(ONIndex1Y,I1562,TRUE,_xll.ohTrigger(RecalcTrigger,Trigger1Y)),NA())</f>
        <v>1.7163339184929072E-2</v>
      </c>
    </row>
    <row r="1563" spans="2:17" x14ac:dyDescent="0.2">
      <c r="B1563" s="39" t="s">
        <v>42</v>
      </c>
      <c r="D1563" s="42">
        <f>_xll.qlCalendarAdvance(Calendar,$D1562,B1563,"f",FALSE)</f>
        <v>50410</v>
      </c>
      <c r="E1563" s="177">
        <f>_xll.qlInterestRateIndexValueDate(IndexON,D1563)</f>
        <v>50410</v>
      </c>
      <c r="F1563" s="193">
        <f>IFERROR(_xll.qlIndexFixing(IndexON,D1563,TRUE,_xll.ohTrigger(RecalcTrigger,TriggerON)),NA())</f>
        <v>1.6495051437308561E-2</v>
      </c>
      <c r="H1563" s="42">
        <f>_xll.qlCalendarAdvance(Calendar,$H1562,B1563,"f",FALSE)</f>
        <v>50410</v>
      </c>
      <c r="I1563" s="177">
        <f>_xll.qlInterestRateIndexValueDate(Index1M,$H1563)</f>
        <v>50412</v>
      </c>
      <c r="J1563" s="182">
        <f>IFERROR(_xll.qlIndexFixing(Index1M,$H1563,TRUE,_xll.ohTrigger(RecalcTrigger,Trigger1M)),NA())</f>
        <v>1.6605028298531388E-2</v>
      </c>
      <c r="K1563" s="44">
        <f>IFERROR(_xll.qlIndexFixing(Index3M,H1563,TRUE,_xll.ohTrigger(RecalcTrigger,Trigger3M)),NA())</f>
        <v>1.6863322543676063E-2</v>
      </c>
      <c r="L1563" s="44">
        <f>IFERROR(_xll.qlIndexFixing(Index6M,$H1563,TRUE,_xll.ohTrigger(RecalcTrigger,Trigger6M)),NA())</f>
        <v>1.6823197948752752E-2</v>
      </c>
      <c r="M1563" s="183">
        <f>IFERROR(_xll.qlIndexFixing(Index1Y,$H1563,TRUE,_xll.ohTrigger(RecalcTrigger,Trigger1Y)),NA())</f>
        <v>1.705919839382784E-2</v>
      </c>
      <c r="N1563" s="182">
        <f>IFERROR(_xll.qlIndexFixing(ONIndex1M,I1563,TRUE,_xll.ohTrigger(RecalcTrigger,Trigger1M)),NA())</f>
        <v>1.6616143719430099E-2</v>
      </c>
      <c r="O1563" s="44">
        <f>IFERROR(_xll.qlIndexFixing(ONIndex3M,I1563,TRUE,_xll.ohTrigger(RecalcTrigger,Trigger3M)),NA())</f>
        <v>1.690683197953291E-2</v>
      </c>
      <c r="P1563" s="44">
        <f>IFERROR(_xll.qlIndexFixing(ONIndex6M,I1563,TRUE,_xll.ohTrigger(RecalcTrigger,Trigger6M)),NA())</f>
        <v>1.6912974595388874E-2</v>
      </c>
      <c r="Q1563" s="183">
        <f>IFERROR(_xll.qlIndexFixing(ONIndex1Y,I1563,TRUE,_xll.ohTrigger(RecalcTrigger,Trigger1Y)),NA())</f>
        <v>1.7154471342788469E-2</v>
      </c>
    </row>
    <row r="1564" spans="2:17" x14ac:dyDescent="0.2">
      <c r="B1564" s="39" t="s">
        <v>42</v>
      </c>
      <c r="D1564" s="42">
        <f>_xll.qlCalendarAdvance(Calendar,$D1563,B1564,"f",FALSE)</f>
        <v>50417</v>
      </c>
      <c r="E1564" s="177">
        <f>_xll.qlInterestRateIndexValueDate(IndexON,D1564)</f>
        <v>50417</v>
      </c>
      <c r="F1564" s="193">
        <f>IFERROR(_xll.qlIndexFixing(IndexON,D1564,TRUE,_xll.ohTrigger(RecalcTrigger,TriggerON)),NA())</f>
        <v>1.6481490780311248E-2</v>
      </c>
      <c r="H1564" s="42">
        <f>_xll.qlCalendarAdvance(Calendar,$H1563,B1564,"f",FALSE)</f>
        <v>50417</v>
      </c>
      <c r="I1564" s="177">
        <f>_xll.qlInterestRateIndexValueDate(Index1M,$H1564)</f>
        <v>50419</v>
      </c>
      <c r="J1564" s="182">
        <f>IFERROR(_xll.qlIndexFixing(Index1M,$H1564,TRUE,_xll.ohTrigger(RecalcTrigger,Trigger1M)),NA())</f>
        <v>1.6591053183426241E-2</v>
      </c>
      <c r="K1564" s="44">
        <f>IFERROR(_xll.qlIndexFixing(Index3M,H1564,TRUE,_xll.ohTrigger(RecalcTrigger,Trigger3M)),NA())</f>
        <v>1.6849767042142361E-2</v>
      </c>
      <c r="L1564" s="44">
        <f>IFERROR(_xll.qlIndexFixing(Index6M,$H1564,TRUE,_xll.ohTrigger(RecalcTrigger,Trigger6M)),NA())</f>
        <v>1.6810322099212589E-2</v>
      </c>
      <c r="M1564" s="183">
        <f>IFERROR(_xll.qlIndexFixing(Index1Y,$H1564,TRUE,_xll.ohTrigger(RecalcTrigger,Trigger1Y)),NA())</f>
        <v>1.7050046032451228E-2</v>
      </c>
      <c r="N1564" s="182">
        <f>IFERROR(_xll.qlIndexFixing(ONIndex1M,I1564,TRUE,_xll.ohTrigger(RecalcTrigger,Trigger1M)),NA())</f>
        <v>1.660212672794259E-2</v>
      </c>
      <c r="O1564" s="44">
        <f>IFERROR(_xll.qlIndexFixing(ONIndex3M,I1564,TRUE,_xll.ohTrigger(RecalcTrigger,Trigger3M)),NA())</f>
        <v>1.6893126741868159E-2</v>
      </c>
      <c r="P1564" s="44">
        <f>IFERROR(_xll.qlIndexFixing(ONIndex6M,I1564,TRUE,_xll.ohTrigger(RecalcTrigger,Trigger6M)),NA())</f>
        <v>1.6899476363896326E-2</v>
      </c>
      <c r="Q1564" s="183">
        <f>IFERROR(_xll.qlIndexFixing(ONIndex1Y,I1564,TRUE,_xll.ohTrigger(RecalcTrigger,Trigger1Y)),NA())</f>
        <v>1.7144168780545144E-2</v>
      </c>
    </row>
    <row r="1565" spans="2:17" x14ac:dyDescent="0.2">
      <c r="B1565" s="39" t="s">
        <v>42</v>
      </c>
      <c r="D1565" s="42">
        <f>_xll.qlCalendarAdvance(Calendar,$D1564,B1565,"f",FALSE)</f>
        <v>50424</v>
      </c>
      <c r="E1565" s="177">
        <f>_xll.qlInterestRateIndexValueDate(IndexON,D1565)</f>
        <v>50424</v>
      </c>
      <c r="F1565" s="193">
        <f>IFERROR(_xll.qlIndexFixing(IndexON,D1565,TRUE,_xll.ohTrigger(RecalcTrigger,TriggerON)),NA())</f>
        <v>1.6467964310766803E-2</v>
      </c>
      <c r="H1565" s="42">
        <f>_xll.qlCalendarAdvance(Calendar,$H1564,B1565,"f",FALSE)</f>
        <v>50424</v>
      </c>
      <c r="I1565" s="177">
        <f>_xll.qlInterestRateIndexValueDate(Index1M,$H1565)</f>
        <v>50426</v>
      </c>
      <c r="J1565" s="182">
        <f>IFERROR(_xll.qlIndexFixing(Index1M,$H1565,TRUE,_xll.ohTrigger(RecalcTrigger,Trigger1M)),NA())</f>
        <v>1.657711600165257E-2</v>
      </c>
      <c r="K1565" s="44">
        <f>IFERROR(_xll.qlIndexFixing(Index3M,H1565,TRUE,_xll.ohTrigger(RecalcTrigger,Trigger3M)),NA())</f>
        <v>1.6836247940166693E-2</v>
      </c>
      <c r="L1565" s="44">
        <f>IFERROR(_xll.qlIndexFixing(Index6M,$H1565,TRUE,_xll.ohTrigger(RecalcTrigger,Trigger6M)),NA())</f>
        <v>1.6797507721242357E-2</v>
      </c>
      <c r="M1565" s="183">
        <f>IFERROR(_xll.qlIndexFixing(Index1Y,$H1565,TRUE,_xll.ohTrigger(RecalcTrigger,Trigger1Y)),NA())</f>
        <v>1.7040948375967289E-2</v>
      </c>
      <c r="N1565" s="182">
        <f>IFERROR(_xll.qlIndexFixing(ONIndex1M,I1565,TRUE,_xll.ohTrigger(RecalcTrigger,Trigger1M)),NA())</f>
        <v>1.658814711791301E-2</v>
      </c>
      <c r="O1565" s="44">
        <f>IFERROR(_xll.qlIndexFixing(ONIndex3M,I1565,TRUE,_xll.ohTrigger(RecalcTrigger,Trigger3M)),NA())</f>
        <v>1.6879456130904913E-2</v>
      </c>
      <c r="P1565" s="44">
        <f>IFERROR(_xll.qlIndexFixing(ONIndex6M,I1565,TRUE,_xll.ohTrigger(RecalcTrigger,Trigger6M)),NA())</f>
        <v>1.6886034853351717E-2</v>
      </c>
      <c r="Q1565" s="183">
        <f>IFERROR(_xll.qlIndexFixing(ONIndex1Y,I1565,TRUE,_xll.ohTrigger(RecalcTrigger,Trigger1Y)),NA())</f>
        <v>1.7133913055875638E-2</v>
      </c>
    </row>
    <row r="1566" spans="2:17" x14ac:dyDescent="0.2">
      <c r="B1566" s="39" t="s">
        <v>42</v>
      </c>
      <c r="D1566" s="42">
        <f>_xll.qlCalendarAdvance(Calendar,$D1565,B1566,"f",FALSE)</f>
        <v>50431</v>
      </c>
      <c r="E1566" s="177">
        <f>_xll.qlInterestRateIndexValueDate(IndexON,D1566)</f>
        <v>50431</v>
      </c>
      <c r="F1566" s="193">
        <f>IFERROR(_xll.qlIndexFixing(IndexON,D1566,TRUE,_xll.ohTrigger(RecalcTrigger,TriggerON)),NA())</f>
        <v>1.6454472305014178E-2</v>
      </c>
      <c r="H1566" s="42">
        <f>_xll.qlCalendarAdvance(Calendar,$H1565,B1566,"f",FALSE)</f>
        <v>50431</v>
      </c>
      <c r="I1566" s="177">
        <f>_xll.qlInterestRateIndexValueDate(Index1M,$H1566)</f>
        <v>50433</v>
      </c>
      <c r="J1566" s="182">
        <f>IFERROR(_xll.qlIndexFixing(Index1M,$H1566,TRUE,_xll.ohTrigger(RecalcTrigger,Trigger1M)),NA())</f>
        <v>1.6565043299079756E-2</v>
      </c>
      <c r="K1566" s="44">
        <f>IFERROR(_xll.qlIndexFixing(Index3M,H1566,TRUE,_xll.ohTrigger(RecalcTrigger,Trigger3M)),NA())</f>
        <v>1.6822765511108173E-2</v>
      </c>
      <c r="L1566" s="44">
        <f>IFERROR(_xll.qlIndexFixing(Index6M,$H1566,TRUE,_xll.ohTrigger(RecalcTrigger,Trigger6M)),NA())</f>
        <v>1.6784755154879451E-2</v>
      </c>
      <c r="M1566" s="183">
        <f>IFERROR(_xll.qlIndexFixing(Index1Y,$H1566,TRUE,_xll.ohTrigger(RecalcTrigger,Trigger1Y)),NA())</f>
        <v>1.7031905697267428E-2</v>
      </c>
      <c r="N1566" s="182">
        <f>IFERROR(_xll.qlIndexFixing(ONIndex1M,I1566,TRUE,_xll.ohTrigger(RecalcTrigger,Trigger1M)),NA())</f>
        <v>1.6574205182067203E-2</v>
      </c>
      <c r="O1566" s="44">
        <f>IFERROR(_xll.qlIndexFixing(ONIndex3M,I1566,TRUE,_xll.ohTrigger(RecalcTrigger,Trigger3M)),NA())</f>
        <v>1.6865820418905386E-2</v>
      </c>
      <c r="P1566" s="44">
        <f>IFERROR(_xll.qlIndexFixing(ONIndex6M,I1566,TRUE,_xll.ohTrigger(RecalcTrigger,Trigger6M)),NA())</f>
        <v>1.6872650402124378E-2</v>
      </c>
      <c r="Q1566" s="183">
        <f>IFERROR(_xll.qlIndexFixing(ONIndex1Y,I1566,TRUE,_xll.ohTrigger(RecalcTrigger,Trigger1Y)),NA())</f>
        <v>1.7123704438564147E-2</v>
      </c>
    </row>
    <row r="1567" spans="2:17" x14ac:dyDescent="0.2">
      <c r="B1567" s="39" t="s">
        <v>42</v>
      </c>
      <c r="D1567" s="42">
        <f>_xll.qlCalendarAdvance(Calendar,$D1566,B1567,"f",FALSE)</f>
        <v>50438</v>
      </c>
      <c r="E1567" s="177">
        <f>_xll.qlInterestRateIndexValueDate(IndexON,D1567)</f>
        <v>50438</v>
      </c>
      <c r="F1567" s="193">
        <f>IFERROR(_xll.qlIndexFixing(IndexON,D1567,TRUE,_xll.ohTrigger(RecalcTrigger,TriggerON)),NA())</f>
        <v>1.6441015039552198E-2</v>
      </c>
      <c r="H1567" s="42">
        <f>_xll.qlCalendarAdvance(Calendar,$H1566,B1567,"f",FALSE)</f>
        <v>50438</v>
      </c>
      <c r="I1567" s="177">
        <f>_xll.qlInterestRateIndexValueDate(Index1M,$H1567)</f>
        <v>50440</v>
      </c>
      <c r="J1567" s="182">
        <f>IFERROR(_xll.qlIndexFixing(Index1M,$H1567,TRUE,_xll.ohTrigger(RecalcTrigger,Trigger1M)),NA())</f>
        <v>1.6551783438051464E-2</v>
      </c>
      <c r="K1567" s="44">
        <f>IFERROR(_xll.qlIndexFixing(Index3M,H1567,TRUE,_xll.ohTrigger(RecalcTrigger,Trigger3M)),NA())</f>
        <v>1.6809881608598833E-2</v>
      </c>
      <c r="L1567" s="44">
        <f>IFERROR(_xll.qlIndexFixing(Index6M,$H1567,TRUE,_xll.ohTrigger(RecalcTrigger,Trigger6M)),NA())</f>
        <v>1.6772064740159937E-2</v>
      </c>
      <c r="M1567" s="183">
        <f>IFERROR(_xll.qlIndexFixing(Index1Y,$H1567,TRUE,_xll.ohTrigger(RecalcTrigger,Trigger1Y)),NA())</f>
        <v>1.7022918269242397E-2</v>
      </c>
      <c r="N1567" s="182">
        <f>IFERROR(_xll.qlIndexFixing(ONIndex1M,I1567,TRUE,_xll.ohTrigger(RecalcTrigger,Trigger1M)),NA())</f>
        <v>1.6560301213290884E-2</v>
      </c>
      <c r="O1567" s="44">
        <f>IFERROR(_xll.qlIndexFixing(ONIndex3M,I1567,TRUE,_xll.ohTrigger(RecalcTrigger,Trigger3M)),NA())</f>
        <v>1.685221987877128E-2</v>
      </c>
      <c r="P1567" s="44">
        <f>IFERROR(_xll.qlIndexFixing(ONIndex6M,I1567,TRUE,_xll.ohTrigger(RecalcTrigger,Trigger6M)),NA())</f>
        <v>1.685932334866358E-2</v>
      </c>
      <c r="Q1567" s="183">
        <f>IFERROR(_xll.qlIndexFixing(ONIndex1Y,I1567,TRUE,_xll.ohTrigger(RecalcTrigger,Trigger1Y)),NA())</f>
        <v>1.7113543198314929E-2</v>
      </c>
    </row>
    <row r="1568" spans="2:17" x14ac:dyDescent="0.2">
      <c r="B1568" s="39" t="s">
        <v>42</v>
      </c>
      <c r="D1568" s="42">
        <f>_xll.qlCalendarAdvance(Calendar,$D1567,B1568,"f",FALSE)</f>
        <v>50445</v>
      </c>
      <c r="E1568" s="177">
        <f>_xll.qlInterestRateIndexValueDate(IndexON,D1568)</f>
        <v>50445</v>
      </c>
      <c r="F1568" s="193">
        <f>IFERROR(_xll.qlIndexFixing(IndexON,D1568,TRUE,_xll.ohTrigger(RecalcTrigger,TriggerON)),NA())</f>
        <v>1.6427592790719814E-2</v>
      </c>
      <c r="H1568" s="42">
        <f>_xll.qlCalendarAdvance(Calendar,$H1567,B1568,"f",FALSE)</f>
        <v>50445</v>
      </c>
      <c r="I1568" s="177">
        <f>_xll.qlInterestRateIndexValueDate(Index1M,$H1568)</f>
        <v>50447</v>
      </c>
      <c r="J1568" s="182">
        <f>IFERROR(_xll.qlIndexFixing(Index1M,$H1568,TRUE,_xll.ohTrigger(RecalcTrigger,Trigger1M)),NA())</f>
        <v>1.6537953177066442E-2</v>
      </c>
      <c r="K1568" s="44">
        <f>IFERROR(_xll.qlIndexFixing(Index3M,H1568,TRUE,_xll.ohTrigger(RecalcTrigger,Trigger3M)),NA())</f>
        <v>1.6796471260821871E-2</v>
      </c>
      <c r="L1568" s="44">
        <f>IFERROR(_xll.qlIndexFixing(Index6M,$H1568,TRUE,_xll.ohTrigger(RecalcTrigger,Trigger6M)),NA())</f>
        <v>1.6759436817115017E-2</v>
      </c>
      <c r="M1568" s="183">
        <f>IFERROR(_xll.qlIndexFixing(Index1Y,$H1568,TRUE,_xll.ohTrigger(RecalcTrigger,Trigger1Y)),NA())</f>
        <v>1.7013986364782949E-2</v>
      </c>
      <c r="N1568" s="182">
        <f>IFERROR(_xll.qlIndexFixing(ONIndex1M,I1568,TRUE,_xll.ohTrigger(RecalcTrigger,Trigger1M)),NA())</f>
        <v>1.654643550446977E-2</v>
      </c>
      <c r="O1568" s="44">
        <f>IFERROR(_xll.qlIndexFixing(ONIndex3M,I1568,TRUE,_xll.ohTrigger(RecalcTrigger,Trigger3M)),NA())</f>
        <v>1.6838654782764806E-2</v>
      </c>
      <c r="P1568" s="44">
        <f>IFERROR(_xll.qlIndexFixing(ONIndex6M,I1568,TRUE,_xll.ohTrigger(RecalcTrigger,Trigger6M)),NA())</f>
        <v>1.6846054031338653E-2</v>
      </c>
      <c r="Q1568" s="183">
        <f>IFERROR(_xll.qlIndexFixing(ONIndex1Y,I1568,TRUE,_xll.ohTrigger(RecalcTrigger,Trigger1Y)),NA())</f>
        <v>1.7103429604912179E-2</v>
      </c>
    </row>
    <row r="1569" spans="2:17" x14ac:dyDescent="0.2">
      <c r="B1569" s="39" t="s">
        <v>42</v>
      </c>
      <c r="D1569" s="42">
        <f>_xll.qlCalendarAdvance(Calendar,$D1568,B1569,"f",FALSE)</f>
        <v>50452</v>
      </c>
      <c r="E1569" s="177">
        <f>_xll.qlInterestRateIndexValueDate(IndexON,D1569)</f>
        <v>50452</v>
      </c>
      <c r="F1569" s="193">
        <f>IFERROR(_xll.qlIndexFixing(IndexON,D1569,TRUE,_xll.ohTrigger(RecalcTrigger,TriggerON)),NA())</f>
        <v>1.6414205834855977E-2</v>
      </c>
      <c r="H1569" s="42">
        <f>_xll.qlCalendarAdvance(Calendar,$H1568,B1569,"f",FALSE)</f>
        <v>50452</v>
      </c>
      <c r="I1569" s="177">
        <f>_xll.qlInterestRateIndexValueDate(Index1M,$H1569)</f>
        <v>50454</v>
      </c>
      <c r="J1569" s="182">
        <f>IFERROR(_xll.qlIndexFixing(Index1M,$H1569,TRUE,_xll.ohTrigger(RecalcTrigger,Trigger1M)),NA())</f>
        <v>1.6524161928951502E-2</v>
      </c>
      <c r="K1569" s="44">
        <f>IFERROR(_xll.qlIndexFixing(Index3M,H1569,TRUE,_xll.ohTrigger(RecalcTrigger,Trigger3M)),NA())</f>
        <v>1.6783098384242291E-2</v>
      </c>
      <c r="L1569" s="44">
        <f>IFERROR(_xll.qlIndexFixing(Index6M,$H1569,TRUE,_xll.ohTrigger(RecalcTrigger,Trigger6M)),NA())</f>
        <v>1.6746871725774139E-2</v>
      </c>
      <c r="M1569" s="183">
        <f>IFERROR(_xll.qlIndexFixing(Index1Y,$H1569,TRUE,_xll.ohTrigger(RecalcTrigger,Trigger1Y)),NA())</f>
        <v>1.7005110256778953E-2</v>
      </c>
      <c r="N1569" s="182">
        <f>IFERROR(_xll.qlIndexFixing(ONIndex1M,I1569,TRUE,_xll.ohTrigger(RecalcTrigger,Trigger1M)),NA())</f>
        <v>1.6532608348489575E-2</v>
      </c>
      <c r="O1569" s="44">
        <f>IFERROR(_xll.qlIndexFixing(ONIndex3M,I1569,TRUE,_xll.ohTrigger(RecalcTrigger,Trigger3M)),NA())</f>
        <v>1.6825125403867602E-2</v>
      </c>
      <c r="P1569" s="44">
        <f>IFERROR(_xll.qlIndexFixing(ONIndex6M,I1569,TRUE,_xll.ohTrigger(RecalcTrigger,Trigger6M)),NA())</f>
        <v>1.6832842788359059E-2</v>
      </c>
      <c r="Q1569" s="183">
        <f>IFERROR(_xll.qlIndexFixing(ONIndex1Y,I1569,TRUE,_xll.ohTrigger(RecalcTrigger,Trigger1Y)),NA())</f>
        <v>1.7093363927980221E-2</v>
      </c>
    </row>
    <row r="1570" spans="2:17" x14ac:dyDescent="0.2">
      <c r="B1570" s="39" t="s">
        <v>42</v>
      </c>
      <c r="D1570" s="42">
        <f>_xll.qlCalendarAdvance(Calendar,$D1569,B1570,"f",FALSE)</f>
        <v>50459</v>
      </c>
      <c r="E1570" s="177">
        <f>_xll.qlInterestRateIndexValueDate(IndexON,D1570)</f>
        <v>50459</v>
      </c>
      <c r="F1570" s="193">
        <f>IFERROR(_xll.qlIndexFixing(IndexON,D1570,TRUE,_xll.ohTrigger(RecalcTrigger,TriggerON)),NA())</f>
        <v>1.6400854448539448E-2</v>
      </c>
      <c r="H1570" s="42">
        <f>_xll.qlCalendarAdvance(Calendar,$H1569,B1570,"f",FALSE)</f>
        <v>50459</v>
      </c>
      <c r="I1570" s="177">
        <f>_xll.qlInterestRateIndexValueDate(Index1M,$H1570)</f>
        <v>50461</v>
      </c>
      <c r="J1570" s="182">
        <f>IFERROR(_xll.qlIndexFixing(Index1M,$H1570,TRUE,_xll.ohTrigger(RecalcTrigger,Trigger1M)),NA())</f>
        <v>1.6510409986815029E-2</v>
      </c>
      <c r="K1570" s="44">
        <f>IFERROR(_xll.qlIndexFixing(Index3M,H1570,TRUE,_xll.ohTrigger(RecalcTrigger,Trigger3M)),NA())</f>
        <v>1.6769763252197398E-2</v>
      </c>
      <c r="L1570" s="44">
        <f>IFERROR(_xll.qlIndexFixing(Index6M,$H1570,TRUE,_xll.ohTrigger(RecalcTrigger,Trigger6M)),NA())</f>
        <v>1.6734369806164089E-2</v>
      </c>
      <c r="M1570" s="183">
        <f>IFERROR(_xll.qlIndexFixing(Index1Y,$H1570,TRUE,_xll.ohTrigger(RecalcTrigger,Trigger1Y)),NA())</f>
        <v>1.6996290218119197E-2</v>
      </c>
      <c r="N1570" s="182">
        <f>IFERROR(_xll.qlIndexFixing(ONIndex1M,I1570,TRUE,_xll.ohTrigger(RecalcTrigger,Trigger1M)),NA())</f>
        <v>1.6518820038236015E-2</v>
      </c>
      <c r="O1570" s="44">
        <f>IFERROR(_xll.qlIndexFixing(ONIndex3M,I1570,TRUE,_xll.ohTrigger(RecalcTrigger,Trigger3M)),NA())</f>
        <v>1.6811632014261946E-2</v>
      </c>
      <c r="P1570" s="44">
        <f>IFERROR(_xll.qlIndexFixing(ONIndex6M,I1570,TRUE,_xll.ohTrigger(RecalcTrigger,Trigger6M)),NA())</f>
        <v>1.6819689958174067E-2</v>
      </c>
      <c r="Q1570" s="183">
        <f>IFERROR(_xll.qlIndexFixing(ONIndex1Y,I1570,TRUE,_xll.ohTrigger(RecalcTrigger,Trigger1Y)),NA())</f>
        <v>1.7083346437383184E-2</v>
      </c>
    </row>
    <row r="1571" spans="2:17" x14ac:dyDescent="0.2">
      <c r="B1571" s="39" t="s">
        <v>42</v>
      </c>
      <c r="D1571" s="42">
        <f>_xll.qlCalendarAdvance(Calendar,$D1570,B1571,"f",FALSE)</f>
        <v>50466</v>
      </c>
      <c r="E1571" s="177">
        <f>_xll.qlInterestRateIndexValueDate(IndexON,D1571)</f>
        <v>50466</v>
      </c>
      <c r="F1571" s="193">
        <f>IFERROR(_xll.qlIndexFixing(IndexON,D1571,TRUE,_xll.ohTrigger(RecalcTrigger,TriggerON)),NA())</f>
        <v>1.6387538907949306E-2</v>
      </c>
      <c r="H1571" s="42">
        <f>_xll.qlCalendarAdvance(Calendar,$H1570,B1571,"f",FALSE)</f>
        <v>50466</v>
      </c>
      <c r="I1571" s="177">
        <f>_xll.qlInterestRateIndexValueDate(Index1M,$H1571)</f>
        <v>50468</v>
      </c>
      <c r="J1571" s="182">
        <f>IFERROR(_xll.qlIndexFixing(Index1M,$H1571,TRUE,_xll.ohTrigger(RecalcTrigger,Trigger1M)),NA())</f>
        <v>1.6494305927057529E-2</v>
      </c>
      <c r="K1571" s="44">
        <f>IFERROR(_xll.qlIndexFixing(Index3M,H1571,TRUE,_xll.ohTrigger(RecalcTrigger,Trigger3M)),NA())</f>
        <v>1.675480737766577E-2</v>
      </c>
      <c r="L1571" s="44">
        <f>IFERROR(_xll.qlIndexFixing(Index6M,$H1571,TRUE,_xll.ohTrigger(RecalcTrigger,Trigger6M)),NA())</f>
        <v>1.6719539825058867E-2</v>
      </c>
      <c r="M1571" s="183">
        <f>IFERROR(_xll.qlIndexFixing(Index1Y,$H1571,TRUE,_xll.ohTrigger(RecalcTrigger,Trigger1Y)),NA())</f>
        <v>1.6987526521693112E-2</v>
      </c>
      <c r="N1571" s="182">
        <f>IFERROR(_xll.qlIndexFixing(ONIndex1M,I1571,TRUE,_xll.ohTrigger(RecalcTrigger,Trigger1M)),NA())</f>
        <v>1.6505070866434934E-2</v>
      </c>
      <c r="O1571" s="44">
        <f>IFERROR(_xll.qlIndexFixing(ONIndex3M,I1571,TRUE,_xll.ohTrigger(RecalcTrigger,Trigger3M)),NA())</f>
        <v>1.6798174886769601E-2</v>
      </c>
      <c r="P1571" s="44">
        <f>IFERROR(_xll.qlIndexFixing(ONIndex6M,I1571,TRUE,_xll.ohTrigger(RecalcTrigger,Trigger6M)),NA())</f>
        <v>1.680659587931288E-2</v>
      </c>
      <c r="Q1571" s="183">
        <f>IFERROR(_xll.qlIndexFixing(ONIndex1Y,I1571,TRUE,_xll.ohTrigger(RecalcTrigger,Trigger1Y)),NA())</f>
        <v>1.7073377402745393E-2</v>
      </c>
    </row>
    <row r="1572" spans="2:17" x14ac:dyDescent="0.2">
      <c r="B1572" s="39" t="s">
        <v>42</v>
      </c>
      <c r="D1572" s="42">
        <f>_xll.qlCalendarAdvance(Calendar,$D1571,B1572,"f",FALSE)</f>
        <v>50473</v>
      </c>
      <c r="E1572" s="177">
        <f>_xll.qlInterestRateIndexValueDate(IndexON,D1572)</f>
        <v>50473</v>
      </c>
      <c r="F1572" s="193">
        <f>IFERROR(_xll.qlIndexFixing(IndexON,D1572,TRUE,_xll.ohTrigger(RecalcTrigger,TriggerON)),NA())</f>
        <v>1.6374259489664311E-2</v>
      </c>
      <c r="H1572" s="42">
        <f>_xll.qlCalendarAdvance(Calendar,$H1571,B1572,"f",FALSE)</f>
        <v>50473</v>
      </c>
      <c r="I1572" s="177">
        <f>_xll.qlInterestRateIndexValueDate(Index1M,$H1572)</f>
        <v>50475</v>
      </c>
      <c r="J1572" s="182">
        <f>IFERROR(_xll.qlIndexFixing(Index1M,$H1572,TRUE,_xll.ohTrigger(RecalcTrigger,Trigger1M)),NA())</f>
        <v>1.6480642486618458E-2</v>
      </c>
      <c r="K1572" s="44">
        <f>IFERROR(_xll.qlIndexFixing(Index3M,H1572,TRUE,_xll.ohTrigger(RecalcTrigger,Trigger3M)),NA())</f>
        <v>1.674155507630079E-2</v>
      </c>
      <c r="L1572" s="44">
        <f>IFERROR(_xll.qlIndexFixing(Index6M,$H1572,TRUE,_xll.ohTrigger(RecalcTrigger,Trigger6M)),NA())</f>
        <v>1.6707185832285577E-2</v>
      </c>
      <c r="M1572" s="183">
        <f>IFERROR(_xll.qlIndexFixing(Index1Y,$H1572,TRUE,_xll.ohTrigger(RecalcTrigger,Trigger1Y)),NA())</f>
        <v>1.6978819440389478E-2</v>
      </c>
      <c r="N1572" s="182">
        <f>IFERROR(_xll.qlIndexFixing(ONIndex1M,I1572,TRUE,_xll.ohTrigger(RecalcTrigger,Trigger1M)),NA())</f>
        <v>1.6491361126051984E-2</v>
      </c>
      <c r="O1572" s="44">
        <f>IFERROR(_xll.qlIndexFixing(ONIndex3M,I1572,TRUE,_xll.ohTrigger(RecalcTrigger,Trigger3M)),NA())</f>
        <v>1.6784754293812654E-2</v>
      </c>
      <c r="P1572" s="44">
        <f>IFERROR(_xll.qlIndexFixing(ONIndex6M,I1572,TRUE,_xll.ohTrigger(RecalcTrigger,Trigger6M)),NA())</f>
        <v>1.6793560889905024E-2</v>
      </c>
      <c r="Q1572" s="183">
        <f>IFERROR(_xll.qlIndexFixing(ONIndex1Y,I1572,TRUE,_xll.ohTrigger(RecalcTrigger,Trigger1Y)),NA())</f>
        <v>1.7063457093851042E-2</v>
      </c>
    </row>
    <row r="1573" spans="2:17" x14ac:dyDescent="0.2">
      <c r="B1573" s="39" t="s">
        <v>42</v>
      </c>
      <c r="D1573" s="42">
        <f>_xll.qlCalendarAdvance(Calendar,$D1572,B1573,"f",FALSE)</f>
        <v>50480</v>
      </c>
      <c r="E1573" s="177">
        <f>_xll.qlInterestRateIndexValueDate(IndexON,D1573)</f>
        <v>50480</v>
      </c>
      <c r="F1573" s="193">
        <f>IFERROR(_xll.qlIndexFixing(IndexON,D1573,TRUE,_xll.ohTrigger(RecalcTrigger,TriggerON)),NA())</f>
        <v>1.6361016470183287E-2</v>
      </c>
      <c r="H1573" s="42">
        <f>_xll.qlCalendarAdvance(Calendar,$H1572,B1573,"f",FALSE)</f>
        <v>50480</v>
      </c>
      <c r="I1573" s="177">
        <f>_xll.qlInterestRateIndexValueDate(Index1M,$H1573)</f>
        <v>50482</v>
      </c>
      <c r="J1573" s="182">
        <f>IFERROR(_xll.qlIndexFixing(Index1M,$H1573,TRUE,_xll.ohTrigger(RecalcTrigger,Trigger1M)),NA())</f>
        <v>1.6467019324644949E-2</v>
      </c>
      <c r="K1573" s="44">
        <f>IFERROR(_xll.qlIndexFixing(Index3M,H1573,TRUE,_xll.ohTrigger(RecalcTrigger,Trigger3M)),NA())</f>
        <v>1.6728341404862894E-2</v>
      </c>
      <c r="L1573" s="44">
        <f>IFERROR(_xll.qlIndexFixing(Index6M,$H1573,TRUE,_xll.ohTrigger(RecalcTrigger,Trigger6M)),NA())</f>
        <v>1.6694896169691751E-2</v>
      </c>
      <c r="M1573" s="183">
        <f>IFERROR(_xll.qlIndexFixing(Index1Y,$H1573,TRUE,_xll.ohTrigger(RecalcTrigger,Trigger1Y)),NA())</f>
        <v>1.6970169247096861E-2</v>
      </c>
      <c r="N1573" s="182">
        <f>IFERROR(_xll.qlIndexFixing(ONIndex1M,I1573,TRUE,_xll.ohTrigger(RecalcTrigger,Trigger1M)),NA())</f>
        <v>1.6477691109972881E-2</v>
      </c>
      <c r="O1573" s="44">
        <f>IFERROR(_xll.qlIndexFixing(ONIndex3M,I1573,TRUE,_xll.ohTrigger(RecalcTrigger,Trigger3M)),NA())</f>
        <v>1.6771370508132932E-2</v>
      </c>
      <c r="P1573" s="44">
        <f>IFERROR(_xll.qlIndexFixing(ONIndex6M,I1573,TRUE,_xll.ohTrigger(RecalcTrigger,Trigger6M)),NA())</f>
        <v>1.6780585328399766E-2</v>
      </c>
      <c r="Q1573" s="183">
        <f>IFERROR(_xll.qlIndexFixing(ONIndex1Y,I1573,TRUE,_xll.ohTrigger(RecalcTrigger,Trigger1Y)),NA())</f>
        <v>1.705358578040439E-2</v>
      </c>
    </row>
    <row r="1574" spans="2:17" x14ac:dyDescent="0.2">
      <c r="B1574" s="39" t="s">
        <v>42</v>
      </c>
      <c r="D1574" s="42">
        <f>_xll.qlCalendarAdvance(Calendar,$D1573,B1574,"f",FALSE)</f>
        <v>50487</v>
      </c>
      <c r="E1574" s="177">
        <f>_xll.qlInterestRateIndexValueDate(IndexON,D1574)</f>
        <v>50487</v>
      </c>
      <c r="F1574" s="193">
        <f>IFERROR(_xll.qlIndexFixing(IndexON,D1574,TRUE,_xll.ohTrigger(RecalcTrigger,TriggerON)),NA())</f>
        <v>1.6347810125685314E-2</v>
      </c>
      <c r="H1574" s="42">
        <f>_xll.qlCalendarAdvance(Calendar,$H1573,B1574,"f",FALSE)</f>
        <v>50487</v>
      </c>
      <c r="I1574" s="177">
        <f>_xll.qlInterestRateIndexValueDate(Index1M,$H1574)</f>
        <v>50489</v>
      </c>
      <c r="J1574" s="182">
        <f>IFERROR(_xll.qlIndexFixing(Index1M,$H1574,TRUE,_xll.ohTrigger(RecalcTrigger,Trigger1M)),NA())</f>
        <v>1.6452846140693405E-2</v>
      </c>
      <c r="K1574" s="44">
        <f>IFERROR(_xll.qlIndexFixing(Index3M,H1574,TRUE,_xll.ohTrigger(RecalcTrigger,Trigger3M)),NA())</f>
        <v>1.6715166636702115E-2</v>
      </c>
      <c r="L1574" s="44">
        <f>IFERROR(_xll.qlIndexFixing(Index6M,$H1574,TRUE,_xll.ohTrigger(RecalcTrigger,Trigger6M)),NA())</f>
        <v>1.6682671177338702E-2</v>
      </c>
      <c r="M1574" s="183">
        <f>IFERROR(_xll.qlIndexFixing(Index1Y,$H1574,TRUE,_xll.ohTrigger(RecalcTrigger,Trigger1Y)),NA())</f>
        <v>1.6961576214704694E-2</v>
      </c>
      <c r="N1574" s="182">
        <f>IFERROR(_xll.qlIndexFixing(ONIndex1M,I1574,TRUE,_xll.ohTrigger(RecalcTrigger,Trigger1M)),NA())</f>
        <v>1.6464061111003403E-2</v>
      </c>
      <c r="O1574" s="44">
        <f>IFERROR(_xll.qlIndexFixing(ONIndex3M,I1574,TRUE,_xll.ohTrigger(RecalcTrigger,Trigger3M)),NA())</f>
        <v>1.6758023802312394E-2</v>
      </c>
      <c r="P1574" s="44">
        <f>IFERROR(_xll.qlIndexFixing(ONIndex6M,I1574,TRUE,_xll.ohTrigger(RecalcTrigger,Trigger6M)),NA())</f>
        <v>1.6767669533246377E-2</v>
      </c>
      <c r="Q1574" s="183">
        <f>IFERROR(_xll.qlIndexFixing(ONIndex1Y,I1574,TRUE,_xll.ohTrigger(RecalcTrigger,Trigger1Y)),NA())</f>
        <v>1.7043763732189632E-2</v>
      </c>
    </row>
    <row r="1575" spans="2:17" x14ac:dyDescent="0.2">
      <c r="B1575" s="39" t="s">
        <v>42</v>
      </c>
      <c r="D1575" s="42">
        <f>_xll.qlCalendarAdvance(Calendar,$D1574,B1575,"f",FALSE)</f>
        <v>50494</v>
      </c>
      <c r="E1575" s="177">
        <f>_xll.qlInterestRateIndexValueDate(IndexON,D1575)</f>
        <v>50494</v>
      </c>
      <c r="F1575" s="193">
        <f>IFERROR(_xll.qlIndexFixing(IndexON,D1575,TRUE,_xll.ohTrigger(RecalcTrigger,TriggerON)),NA())</f>
        <v>1.6334640732669214E-2</v>
      </c>
      <c r="H1575" s="42">
        <f>_xll.qlCalendarAdvance(Calendar,$H1574,B1575,"f",FALSE)</f>
        <v>50494</v>
      </c>
      <c r="I1575" s="177">
        <f>_xll.qlInterestRateIndexValueDate(Index1M,$H1575)</f>
        <v>50496</v>
      </c>
      <c r="J1575" s="182">
        <f>IFERROR(_xll.qlIndexFixing(Index1M,$H1575,TRUE,_xll.ohTrigger(RecalcTrigger,Trigger1M)),NA())</f>
        <v>1.6439895008636685E-2</v>
      </c>
      <c r="K1575" s="44">
        <f>IFERROR(_xll.qlIndexFixing(Index3M,H1575,TRUE,_xll.ohTrigger(RecalcTrigger,Trigger3M)),NA())</f>
        <v>1.6702574939105937E-2</v>
      </c>
      <c r="L1575" s="44">
        <f>IFERROR(_xll.qlIndexFixing(Index6M,$H1575,TRUE,_xll.ohTrigger(RecalcTrigger,Trigger6M)),NA())</f>
        <v>1.6671895110427652E-2</v>
      </c>
      <c r="M1575" s="183">
        <f>IFERROR(_xll.qlIndexFixing(Index1Y,$H1575,TRUE,_xll.ohTrigger(RecalcTrigger,Trigger1Y)),NA())</f>
        <v>1.6953040616102637E-2</v>
      </c>
      <c r="N1575" s="182">
        <f>IFERROR(_xll.qlIndexFixing(ONIndex1M,I1575,TRUE,_xll.ohTrigger(RecalcTrigger,Trigger1M)),NA())</f>
        <v>1.6450471422029267E-2</v>
      </c>
      <c r="O1575" s="44">
        <f>IFERROR(_xll.qlIndexFixing(ONIndex3M,I1575,TRUE,_xll.ohTrigger(RecalcTrigger,Trigger3M)),NA())</f>
        <v>1.6744714448693188E-2</v>
      </c>
      <c r="P1575" s="44">
        <f>IFERROR(_xll.qlIndexFixing(ONIndex6M,I1575,TRUE,_xll.ohTrigger(RecalcTrigger,Trigger6M)),NA())</f>
        <v>1.6754813842814187E-2</v>
      </c>
      <c r="Q1575" s="183">
        <f>IFERROR(_xll.qlIndexFixing(ONIndex1Y,I1575,TRUE,_xll.ohTrigger(RecalcTrigger,Trigger1Y)),NA())</f>
        <v>1.7033991218751154E-2</v>
      </c>
    </row>
    <row r="1576" spans="2:17" x14ac:dyDescent="0.2">
      <c r="B1576" s="39" t="s">
        <v>42</v>
      </c>
      <c r="D1576" s="42">
        <f>_xll.qlCalendarAdvance(Calendar,$D1575,B1576,"f",FALSE)</f>
        <v>50501</v>
      </c>
      <c r="E1576" s="177">
        <f>_xll.qlInterestRateIndexValueDate(IndexON,D1576)</f>
        <v>50501</v>
      </c>
      <c r="F1576" s="193">
        <f>IFERROR(_xll.qlIndexFixing(IndexON,D1576,TRUE,_xll.ohTrigger(RecalcTrigger,TriggerON)),NA())</f>
        <v>1.6321508567473941E-2</v>
      </c>
      <c r="H1576" s="42">
        <f>_xll.qlCalendarAdvance(Calendar,$H1575,B1576,"f",FALSE)</f>
        <v>50501</v>
      </c>
      <c r="I1576" s="177">
        <f>_xll.qlInterestRateIndexValueDate(Index1M,$H1576)</f>
        <v>50503</v>
      </c>
      <c r="J1576" s="182">
        <f>IFERROR(_xll.qlIndexFixing(Index1M,$H1576,TRUE,_xll.ohTrigger(RecalcTrigger,Trigger1M)),NA())</f>
        <v>1.6426394440875458E-2</v>
      </c>
      <c r="K1576" s="44">
        <f>IFERROR(_xll.qlIndexFixing(Index3M,H1576,TRUE,_xll.ohTrigger(RecalcTrigger,Trigger3M)),NA())</f>
        <v>1.6689476534257269E-2</v>
      </c>
      <c r="L1576" s="44">
        <f>IFERROR(_xll.qlIndexFixing(Index6M,$H1576,TRUE,_xll.ohTrigger(RecalcTrigger,Trigger6M)),NA())</f>
        <v>1.6659787800113995E-2</v>
      </c>
      <c r="M1576" s="183">
        <f>IFERROR(_xll.qlIndexFixing(Index1Y,$H1576,TRUE,_xll.ohTrigger(RecalcTrigger,Trigger1Y)),NA())</f>
        <v>1.6943881596068178E-2</v>
      </c>
      <c r="N1576" s="182">
        <f>IFERROR(_xll.qlIndexFixing(ONIndex1M,I1576,TRUE,_xll.ohTrigger(RecalcTrigger,Trigger1M)),NA())</f>
        <v>1.6436922335936188E-2</v>
      </c>
      <c r="O1576" s="44">
        <f>IFERROR(_xll.qlIndexFixing(ONIndex3M,I1576,TRUE,_xll.ohTrigger(RecalcTrigger,Trigger3M)),NA())</f>
        <v>1.673144272025695E-2</v>
      </c>
      <c r="P1576" s="44">
        <f>IFERROR(_xll.qlIndexFixing(ONIndex6M,I1576,TRUE,_xll.ohTrigger(RecalcTrigger,Trigger6M)),NA())</f>
        <v>1.6742018595392594E-2</v>
      </c>
      <c r="Q1576" s="183">
        <f>IFERROR(_xll.qlIndexFixing(ONIndex1Y,I1576,TRUE,_xll.ohTrigger(RecalcTrigger,Trigger1Y)),NA())</f>
        <v>1.7024268510033025E-2</v>
      </c>
    </row>
    <row r="1577" spans="2:17" x14ac:dyDescent="0.2">
      <c r="B1577" s="39" t="s">
        <v>42</v>
      </c>
      <c r="D1577" s="42">
        <f>_xll.qlCalendarAdvance(Calendar,$D1576,B1577,"f",FALSE)</f>
        <v>50508</v>
      </c>
      <c r="E1577" s="177">
        <f>_xll.qlInterestRateIndexValueDate(IndexON,D1577)</f>
        <v>50508</v>
      </c>
      <c r="F1577" s="193">
        <f>IFERROR(_xll.qlIndexFixing(IndexON,D1577,TRUE,_xll.ohTrigger(RecalcTrigger,TriggerON)),NA())</f>
        <v>1.630841390675819E-2</v>
      </c>
      <c r="H1577" s="42">
        <f>_xll.qlCalendarAdvance(Calendar,$H1576,B1577,"f",FALSE)</f>
        <v>50508</v>
      </c>
      <c r="I1577" s="177">
        <f>_xll.qlInterestRateIndexValueDate(Index1M,$H1577)</f>
        <v>50510</v>
      </c>
      <c r="J1577" s="182">
        <f>IFERROR(_xll.qlIndexFixing(Index1M,$H1577,TRUE,_xll.ohTrigger(RecalcTrigger,Trigger1M)),NA())</f>
        <v>1.641293532411936E-2</v>
      </c>
      <c r="K1577" s="44">
        <f>IFERROR(_xll.qlIndexFixing(Index3M,H1577,TRUE,_xll.ohTrigger(RecalcTrigger,Trigger3M)),NA())</f>
        <v>1.6676417830889387E-2</v>
      </c>
      <c r="L1577" s="44">
        <f>IFERROR(_xll.qlIndexFixing(Index6M,$H1577,TRUE,_xll.ohTrigger(RecalcTrigger,Trigger6M)),NA())</f>
        <v>1.6647746097072522E-2</v>
      </c>
      <c r="M1577" s="183">
        <f>IFERROR(_xll.qlIndexFixing(Index1Y,$H1577,TRUE,_xll.ohTrigger(RecalcTrigger,Trigger1Y)),NA())</f>
        <v>1.6936142811828123E-2</v>
      </c>
      <c r="N1577" s="182">
        <f>IFERROR(_xll.qlIndexFixing(ONIndex1M,I1577,TRUE,_xll.ohTrigger(RecalcTrigger,Trigger1M)),NA())</f>
        <v>1.6423414145609883E-2</v>
      </c>
      <c r="O1577" s="44">
        <f>IFERROR(_xll.qlIndexFixing(ONIndex3M,I1577,TRUE,_xll.ohTrigger(RecalcTrigger,Trigger3M)),NA())</f>
        <v>1.6718208889265895E-2</v>
      </c>
      <c r="P1577" s="44">
        <f>IFERROR(_xll.qlIndexFixing(ONIndex6M,I1577,TRUE,_xll.ohTrigger(RecalcTrigger,Trigger6M)),NA())</f>
        <v>1.6729284129430866E-2</v>
      </c>
      <c r="Q1577" s="183">
        <f>IFERROR(_xll.qlIndexFixing(ONIndex1Y,I1577,TRUE,_xll.ohTrigger(RecalcTrigger,Trigger1Y)),NA())</f>
        <v>1.7014595875739502E-2</v>
      </c>
    </row>
    <row r="1578" spans="2:17" x14ac:dyDescent="0.2">
      <c r="B1578" s="39" t="s">
        <v>42</v>
      </c>
      <c r="D1578" s="42">
        <f>_xll.qlCalendarAdvance(Calendar,$D1577,B1578,"f",FALSE)</f>
        <v>50515</v>
      </c>
      <c r="E1578" s="177">
        <f>_xll.qlInterestRateIndexValueDate(IndexON,D1578)</f>
        <v>50515</v>
      </c>
      <c r="F1578" s="193">
        <f>IFERROR(_xll.qlIndexFixing(IndexON,D1578,TRUE,_xll.ohTrigger(RecalcTrigger,TriggerON)),NA())</f>
        <v>1.6295357026541168E-2</v>
      </c>
      <c r="H1578" s="42">
        <f>_xll.qlCalendarAdvance(Calendar,$H1577,B1578,"f",FALSE)</f>
        <v>50515</v>
      </c>
      <c r="I1578" s="177">
        <f>_xll.qlInterestRateIndexValueDate(Index1M,$H1578)</f>
        <v>50517</v>
      </c>
      <c r="J1578" s="182">
        <f>IFERROR(_xll.qlIndexFixing(Index1M,$H1578,TRUE,_xll.ohTrigger(RecalcTrigger,Trigger1M)),NA())</f>
        <v>1.6399517951503906E-2</v>
      </c>
      <c r="K1578" s="44">
        <f>IFERROR(_xll.qlIndexFixing(Index3M,H1578,TRUE,_xll.ohTrigger(RecalcTrigger,Trigger3M)),NA())</f>
        <v>1.6663399102332659E-2</v>
      </c>
      <c r="L1578" s="44">
        <f>IFERROR(_xll.qlIndexFixing(Index6M,$H1578,TRUE,_xll.ohTrigger(RecalcTrigger,Trigger6M)),NA())</f>
        <v>1.6635770341332436E-2</v>
      </c>
      <c r="M1578" s="183">
        <f>IFERROR(_xll.qlIndexFixing(Index1Y,$H1578,TRUE,_xll.ohTrigger(RecalcTrigger,Trigger1Y)),NA())</f>
        <v>1.6927781151937608E-2</v>
      </c>
      <c r="N1578" s="182">
        <f>IFERROR(_xll.qlIndexFixing(ONIndex1M,I1578,TRUE,_xll.ohTrigger(RecalcTrigger,Trigger1M)),NA())</f>
        <v>1.6406107035225048E-2</v>
      </c>
      <c r="O1578" s="44">
        <f>IFERROR(_xll.qlIndexFixing(ONIndex3M,I1578,TRUE,_xll.ohTrigger(RecalcTrigger,Trigger3M)),NA())</f>
        <v>1.6701250088582142E-2</v>
      </c>
      <c r="P1578" s="44">
        <f>IFERROR(_xll.qlIndexFixing(ONIndex6M,I1578,TRUE,_xll.ohTrigger(RecalcTrigger,Trigger6M)),NA())</f>
        <v>1.6713001100505664E-2</v>
      </c>
      <c r="Q1578" s="183">
        <f>IFERROR(_xll.qlIndexFixing(ONIndex1Y,I1578,TRUE,_xll.ohTrigger(RecalcTrigger,Trigger1Y)),NA())</f>
        <v>1.7002233644261011E-2</v>
      </c>
    </row>
    <row r="1579" spans="2:17" x14ac:dyDescent="0.2">
      <c r="B1579" s="39" t="s">
        <v>42</v>
      </c>
      <c r="D1579" s="42">
        <f>_xll.qlCalendarAdvance(Calendar,$D1578,B1579,"f",FALSE)</f>
        <v>50522</v>
      </c>
      <c r="E1579" s="177">
        <f>_xll.qlInterestRateIndexValueDate(IndexON,D1579)</f>
        <v>50522</v>
      </c>
      <c r="F1579" s="193">
        <f>IFERROR(_xll.qlIndexFixing(IndexON,D1579,TRUE,_xll.ohTrigger(RecalcTrigger,TriggerON)),NA())</f>
        <v>1.6282338203641444E-2</v>
      </c>
      <c r="H1579" s="42">
        <f>_xll.qlCalendarAdvance(Calendar,$H1578,B1579,"f",FALSE)</f>
        <v>50522</v>
      </c>
      <c r="I1579" s="177">
        <f>_xll.qlInterestRateIndexValueDate(Index1M,$H1579)</f>
        <v>50524</v>
      </c>
      <c r="J1579" s="182">
        <f>IFERROR(_xll.qlIndexFixing(Index1M,$H1579,TRUE,_xll.ohTrigger(RecalcTrigger,Trigger1M)),NA())</f>
        <v>1.6386142616162114E-2</v>
      </c>
      <c r="K1579" s="44">
        <f>IFERROR(_xll.qlIndexFixing(Index3M,H1579,TRUE,_xll.ohTrigger(RecalcTrigger,Trigger3M)),NA())</f>
        <v>1.6650420621920087E-2</v>
      </c>
      <c r="L1579" s="44">
        <f>IFERROR(_xll.qlIndexFixing(Index6M,$H1579,TRUE,_xll.ohTrigger(RecalcTrigger,Trigger6M)),NA())</f>
        <v>1.6623860872917708E-2</v>
      </c>
      <c r="M1579" s="183">
        <f>IFERROR(_xll.qlIndexFixing(Index1Y,$H1579,TRUE,_xll.ohTrigger(RecalcTrigger,Trigger1Y)),NA())</f>
        <v>1.6919478017401297E-2</v>
      </c>
      <c r="N1579" s="182">
        <f>IFERROR(_xll.qlIndexFixing(ONIndex1M,I1579,TRUE,_xll.ohTrigger(RecalcTrigger,Trigger1M)),NA())</f>
        <v>1.6396521623480709E-2</v>
      </c>
      <c r="O1579" s="44">
        <f>IFERROR(_xll.qlIndexFixing(ONIndex3M,I1579,TRUE,_xll.ohTrigger(RecalcTrigger,Trigger3M)),NA())</f>
        <v>1.6691856010346839E-2</v>
      </c>
      <c r="P1579" s="44">
        <f>IFERROR(_xll.qlIndexFixing(ONIndex6M,I1579,TRUE,_xll.ohTrigger(RecalcTrigger,Trigger6M)),NA())</f>
        <v>1.6703998895044592E-2</v>
      </c>
      <c r="Q1579" s="183">
        <f>IFERROR(_xll.qlIndexFixing(ONIndex1Y,I1579,TRUE,_xll.ohTrigger(RecalcTrigger,Trigger1Y)),NA())</f>
        <v>1.6995401909083441E-2</v>
      </c>
    </row>
    <row r="1580" spans="2:17" x14ac:dyDescent="0.2">
      <c r="B1580" s="39" t="s">
        <v>42</v>
      </c>
      <c r="D1580" s="42">
        <f>_xll.qlCalendarAdvance(Calendar,$D1579,B1580,"f",FALSE)</f>
        <v>50529</v>
      </c>
      <c r="E1580" s="177">
        <f>_xll.qlInterestRateIndexValueDate(IndexON,D1580)</f>
        <v>50529</v>
      </c>
      <c r="F1580" s="193">
        <f>IFERROR(_xll.qlIndexFixing(IndexON,D1580,TRUE,_xll.ohTrigger(RecalcTrigger,TriggerON)),NA())</f>
        <v>1.6269357714158161E-2</v>
      </c>
      <c r="H1580" s="42">
        <f>_xll.qlCalendarAdvance(Calendar,$H1579,B1580,"f",FALSE)</f>
        <v>50529</v>
      </c>
      <c r="I1580" s="177">
        <f>_xll.qlInterestRateIndexValueDate(Index1M,$H1580)</f>
        <v>50531</v>
      </c>
      <c r="J1580" s="182">
        <f>IFERROR(_xll.qlIndexFixing(Index1M,$H1580,TRUE,_xll.ohTrigger(RecalcTrigger,Trigger1M)),NA())</f>
        <v>1.6372809611222006E-2</v>
      </c>
      <c r="K1580" s="44">
        <f>IFERROR(_xll.qlIndexFixing(Index3M,H1580,TRUE,_xll.ohTrigger(RecalcTrigger,Trigger3M)),NA())</f>
        <v>1.6636950303888065E-2</v>
      </c>
      <c r="L1580" s="44">
        <f>IFERROR(_xll.qlIndexFixing(Index6M,$H1580,TRUE,_xll.ohTrigger(RecalcTrigger,Trigger6M)),NA())</f>
        <v>1.6610698341525808E-2</v>
      </c>
      <c r="M1580" s="183">
        <f>IFERROR(_xll.qlIndexFixing(Index1Y,$H1580,TRUE,_xll.ohTrigger(RecalcTrigger,Trigger1Y)),NA())</f>
        <v>1.6911233681112574E-2</v>
      </c>
      <c r="N1580" s="182">
        <f>IFERROR(_xll.qlIndexFixing(ONIndex1M,I1580,TRUE,_xll.ohTrigger(RecalcTrigger,Trigger1M)),NA())</f>
        <v>1.6383137877369336E-2</v>
      </c>
      <c r="O1580" s="44">
        <f>IFERROR(_xll.qlIndexFixing(ONIndex3M,I1580,TRUE,_xll.ohTrigger(RecalcTrigger,Trigger3M)),NA())</f>
        <v>1.6678737507582753E-2</v>
      </c>
      <c r="P1580" s="44">
        <f>IFERROR(_xll.qlIndexFixing(ONIndex6M,I1580,TRUE,_xll.ohTrigger(RecalcTrigger,Trigger6M)),NA())</f>
        <v>1.6691448803438647E-2</v>
      </c>
      <c r="Q1580" s="183">
        <f>IFERROR(_xll.qlIndexFixing(ONIndex1Y,I1580,TRUE,_xll.ohTrigger(RecalcTrigger,Trigger1Y)),NA())</f>
        <v>1.6985881116289292E-2</v>
      </c>
    </row>
    <row r="1581" spans="2:17" x14ac:dyDescent="0.2">
      <c r="B1581" s="39" t="s">
        <v>42</v>
      </c>
      <c r="D1581" s="42">
        <f>_xll.qlCalendarAdvance(Calendar,$D1580,B1581,"f",FALSE)</f>
        <v>50536</v>
      </c>
      <c r="E1581" s="177">
        <f>_xll.qlInterestRateIndexValueDate(IndexON,D1581)</f>
        <v>50536</v>
      </c>
      <c r="F1581" s="193">
        <f>IFERROR(_xll.qlIndexFixing(IndexON,D1581,TRUE,_xll.ohTrigger(RecalcTrigger,TriggerON)),NA())</f>
        <v>1.6256415834590143E-2</v>
      </c>
      <c r="H1581" s="42">
        <f>_xll.qlCalendarAdvance(Calendar,$H1580,B1581,"f",FALSE)</f>
        <v>50536</v>
      </c>
      <c r="I1581" s="177">
        <f>_xll.qlInterestRateIndexValueDate(Index1M,$H1581)</f>
        <v>50538</v>
      </c>
      <c r="J1581" s="182">
        <f>IFERROR(_xll.qlIndexFixing(Index1M,$H1581,TRUE,_xll.ohTrigger(RecalcTrigger,Trigger1M)),NA())</f>
        <v>1.6359519229816599E-2</v>
      </c>
      <c r="K1581" s="44">
        <f>IFERROR(_xll.qlIndexFixing(Index3M,H1581,TRUE,_xll.ohTrigger(RecalcTrigger,Trigger3M)),NA())</f>
        <v>1.6624055512281403E-2</v>
      </c>
      <c r="L1581" s="44">
        <f>IFERROR(_xll.qlIndexFixing(Index6M,$H1581,TRUE,_xll.ohTrigger(RecalcTrigger,Trigger6M)),NA())</f>
        <v>1.6598935562440419E-2</v>
      </c>
      <c r="M1581" s="183">
        <f>IFERROR(_xll.qlIndexFixing(Index1Y,$H1581,TRUE,_xll.ohTrigger(RecalcTrigger,Trigger1Y)),NA())</f>
        <v>1.6903048415966133E-2</v>
      </c>
      <c r="N1581" s="182">
        <f>IFERROR(_xll.qlIndexFixing(ONIndex1M,I1581,TRUE,_xll.ohTrigger(RecalcTrigger,Trigger1M)),NA())</f>
        <v>1.6369796198567599E-2</v>
      </c>
      <c r="O1581" s="44">
        <f>IFERROR(_xll.qlIndexFixing(ONIndex3M,I1581,TRUE,_xll.ohTrigger(RecalcTrigger,Trigger3M)),NA())</f>
        <v>1.6665657992591676E-2</v>
      </c>
      <c r="P1581" s="44">
        <f>IFERROR(_xll.qlIndexFixing(ONIndex6M,I1581,TRUE,_xll.ohTrigger(RecalcTrigger,Trigger6M)),NA())</f>
        <v>1.6678960846769897E-2</v>
      </c>
      <c r="Q1581" s="183">
        <f>IFERROR(_xll.qlIndexFixing(ONIndex1Y,I1581,TRUE,_xll.ohTrigger(RecalcTrigger,Trigger1Y)),NA())</f>
        <v>1.697641147665685E-2</v>
      </c>
    </row>
    <row r="1582" spans="2:17" x14ac:dyDescent="0.2">
      <c r="B1582" s="39" t="s">
        <v>42</v>
      </c>
      <c r="D1582" s="42">
        <f>_xll.qlCalendarAdvance(Calendar,$D1581,B1582,"f",FALSE)</f>
        <v>50543</v>
      </c>
      <c r="E1582" s="177">
        <f>_xll.qlInterestRateIndexValueDate(IndexON,D1582)</f>
        <v>50543</v>
      </c>
      <c r="F1582" s="193">
        <f>IFERROR(_xll.qlIndexFixing(IndexON,D1582,TRUE,_xll.ohTrigger(RecalcTrigger,TriggerON)),NA())</f>
        <v>1.6243512841356278E-2</v>
      </c>
      <c r="H1582" s="42">
        <f>_xll.qlCalendarAdvance(Calendar,$H1581,B1582,"f",FALSE)</f>
        <v>50543</v>
      </c>
      <c r="I1582" s="177">
        <f>_xll.qlInterestRateIndexValueDate(Index1M,$H1582)</f>
        <v>50545</v>
      </c>
      <c r="J1582" s="182">
        <f>IFERROR(_xll.qlIndexFixing(Index1M,$H1582,TRUE,_xll.ohTrigger(RecalcTrigger,Trigger1M)),NA())</f>
        <v>1.6346271765073916E-2</v>
      </c>
      <c r="K1582" s="44">
        <f>IFERROR(_xll.qlIndexFixing(Index3M,H1582,TRUE,_xll.ohTrigger(RecalcTrigger,Trigger3M)),NA())</f>
        <v>1.6611201810667886E-2</v>
      </c>
      <c r="L1582" s="44">
        <f>IFERROR(_xll.qlIndexFixing(Index6M,$H1582,TRUE,_xll.ohTrigger(RecalcTrigger,Trigger6M)),NA())</f>
        <v>1.6587240174026994E-2</v>
      </c>
      <c r="M1582" s="183">
        <f>IFERROR(_xll.qlIndexFixing(Index1Y,$H1582,TRUE,_xll.ohTrigger(RecalcTrigger,Trigger1Y)),NA())</f>
        <v>1.6894922494858411E-2</v>
      </c>
      <c r="N1582" s="182">
        <f>IFERROR(_xll.qlIndexFixing(ONIndex1M,I1582,TRUE,_xll.ohTrigger(RecalcTrigger,Trigger1M)),NA())</f>
        <v>1.6356496879721405E-2</v>
      </c>
      <c r="O1582" s="44">
        <f>IFERROR(_xll.qlIndexFixing(ONIndex3M,I1582,TRUE,_xll.ohTrigger(RecalcTrigger,Trigger3M)),NA())</f>
        <v>1.6652617738115438E-2</v>
      </c>
      <c r="P1582" s="44">
        <f>IFERROR(_xll.qlIndexFixing(ONIndex6M,I1582,TRUE,_xll.ohTrigger(RecalcTrigger,Trigger6M)),NA())</f>
        <v>1.6666535363327739E-2</v>
      </c>
      <c r="Q1582" s="183">
        <f>IFERROR(_xll.qlIndexFixing(ONIndex1Y,I1582,TRUE,_xll.ohTrigger(RecalcTrigger,Trigger1Y)),NA())</f>
        <v>1.6966993260130181E-2</v>
      </c>
    </row>
    <row r="1583" spans="2:17" x14ac:dyDescent="0.2">
      <c r="B1583" s="39" t="s">
        <v>42</v>
      </c>
      <c r="D1583" s="42">
        <f>_xll.qlCalendarAdvance(Calendar,$D1582,B1583,"f",FALSE)</f>
        <v>50550</v>
      </c>
      <c r="E1583" s="177">
        <f>_xll.qlInterestRateIndexValueDate(IndexON,D1583)</f>
        <v>50550</v>
      </c>
      <c r="F1583" s="193">
        <f>IFERROR(_xll.qlIndexFixing(IndexON,D1583,TRUE,_xll.ohTrigger(RecalcTrigger,TriggerON)),NA())</f>
        <v>1.6230649010955389E-2</v>
      </c>
      <c r="H1583" s="42">
        <f>_xll.qlCalendarAdvance(Calendar,$H1582,B1583,"f",FALSE)</f>
        <v>50550</v>
      </c>
      <c r="I1583" s="177">
        <f>_xll.qlInterestRateIndexValueDate(Index1M,$H1583)</f>
        <v>50552</v>
      </c>
      <c r="J1583" s="182">
        <f>IFERROR(_xll.qlIndexFixing(Index1M,$H1583,TRUE,_xll.ohTrigger(RecalcTrigger,Trigger1M)),NA())</f>
        <v>1.6333067510124477E-2</v>
      </c>
      <c r="K1583" s="44">
        <f>IFERROR(_xll.qlIndexFixing(Index3M,H1583,TRUE,_xll.ohTrigger(RecalcTrigger,Trigger3M)),NA())</f>
        <v>1.6598389472379311E-2</v>
      </c>
      <c r="L1583" s="44">
        <f>IFERROR(_xll.qlIndexFixing(Index6M,$H1583,TRUE,_xll.ohTrigger(RecalcTrigger,Trigger6M)),NA())</f>
        <v>1.657561251633138E-2</v>
      </c>
      <c r="M1583" s="183">
        <f>IFERROR(_xll.qlIndexFixing(Index1Y,$H1583,TRUE,_xll.ohTrigger(RecalcTrigger,Trigger1Y)),NA())</f>
        <v>1.6886856190687177E-2</v>
      </c>
      <c r="N1583" s="182">
        <f>IFERROR(_xll.qlIndexFixing(ONIndex1M,I1583,TRUE,_xll.ohTrigger(RecalcTrigger,Trigger1M)),NA())</f>
        <v>1.6343240213876342E-2</v>
      </c>
      <c r="O1583" s="44">
        <f>IFERROR(_xll.qlIndexFixing(ONIndex3M,I1583,TRUE,_xll.ohTrigger(RecalcTrigger,Trigger3M)),NA())</f>
        <v>1.6639617016735997E-2</v>
      </c>
      <c r="P1583" s="44">
        <f>IFERROR(_xll.qlIndexFixing(ONIndex6M,I1583,TRUE,_xll.ohTrigger(RecalcTrigger,Trigger6M)),NA())</f>
        <v>1.6654172691481506E-2</v>
      </c>
      <c r="Q1583" s="183">
        <f>IFERROR(_xll.qlIndexFixing(ONIndex1Y,I1583,TRUE,_xll.ohTrigger(RecalcTrigger,Trigger1Y)),NA())</f>
        <v>1.6957626736333609E-2</v>
      </c>
    </row>
    <row r="1584" spans="2:17" x14ac:dyDescent="0.2">
      <c r="B1584" s="39" t="s">
        <v>42</v>
      </c>
      <c r="D1584" s="42">
        <f>_xll.qlCalendarAdvance(Calendar,$D1583,B1584,"f",FALSE)</f>
        <v>50557</v>
      </c>
      <c r="E1584" s="177">
        <f>_xll.qlInterestRateIndexValueDate(IndexON,D1584)</f>
        <v>50557</v>
      </c>
      <c r="F1584" s="193">
        <f>IFERROR(_xll.qlIndexFixing(IndexON,D1584,TRUE,_xll.ohTrigger(RecalcTrigger,TriggerON)),NA())</f>
        <v>1.6217824619646493E-2</v>
      </c>
      <c r="H1584" s="42">
        <f>_xll.qlCalendarAdvance(Calendar,$H1583,B1584,"f",FALSE)</f>
        <v>50557</v>
      </c>
      <c r="I1584" s="177">
        <f>_xll.qlInterestRateIndexValueDate(Index1M,$H1584)</f>
        <v>50559</v>
      </c>
      <c r="J1584" s="182">
        <f>IFERROR(_xll.qlIndexFixing(Index1M,$H1584,TRUE,_xll.ohTrigger(RecalcTrigger,Trigger1M)),NA())</f>
        <v>1.6319906758088809E-2</v>
      </c>
      <c r="K1584" s="44">
        <f>IFERROR(_xll.qlIndexFixing(Index3M,H1584,TRUE,_xll.ohTrigger(RecalcTrigger,Trigger3M)),NA())</f>
        <v>1.6585618770740516E-2</v>
      </c>
      <c r="L1584" s="44">
        <f>IFERROR(_xll.qlIndexFixing(Index6M,$H1584,TRUE,_xll.ohTrigger(RecalcTrigger,Trigger6M)),NA())</f>
        <v>1.6565319741526925E-2</v>
      </c>
      <c r="M1584" s="183">
        <f>IFERROR(_xll.qlIndexFixing(Index1Y,$H1584,TRUE,_xll.ohTrigger(RecalcTrigger,Trigger1Y)),NA())</f>
        <v>1.6878849776351935E-2</v>
      </c>
      <c r="N1584" s="182">
        <f>IFERROR(_xll.qlIndexFixing(ONIndex1M,I1584,TRUE,_xll.ohTrigger(RecalcTrigger,Trigger1M)),NA())</f>
        <v>1.6330026493678318E-2</v>
      </c>
      <c r="O1584" s="44">
        <f>IFERROR(_xll.qlIndexFixing(ONIndex3M,I1584,TRUE,_xll.ohTrigger(RecalcTrigger,Trigger3M)),NA())</f>
        <v>1.6626656100955373E-2</v>
      </c>
      <c r="P1584" s="44">
        <f>IFERROR(_xll.qlIndexFixing(ONIndex6M,I1584,TRUE,_xll.ohTrigger(RecalcTrigger,Trigger6M)),NA())</f>
        <v>1.664187316960053E-2</v>
      </c>
      <c r="Q1584" s="183">
        <f>IFERROR(_xll.qlIndexFixing(ONIndex1Y,I1584,TRUE,_xll.ohTrigger(RecalcTrigger,Trigger1Y)),NA())</f>
        <v>1.6948312175051328E-2</v>
      </c>
    </row>
    <row r="1585" spans="2:17" x14ac:dyDescent="0.2">
      <c r="B1585" s="39" t="s">
        <v>42</v>
      </c>
      <c r="D1585" s="42">
        <f>_xll.qlCalendarAdvance(Calendar,$D1584,B1585,"f",FALSE)</f>
        <v>50564</v>
      </c>
      <c r="E1585" s="177">
        <f>_xll.qlInterestRateIndexValueDate(IndexON,D1585)</f>
        <v>50564</v>
      </c>
      <c r="F1585" s="193">
        <f>IFERROR(_xll.qlIndexFixing(IndexON,D1585,TRUE,_xll.ohTrigger(RecalcTrigger,TriggerON)),NA())</f>
        <v>1.6205039943928412E-2</v>
      </c>
      <c r="H1585" s="42">
        <f>_xll.qlCalendarAdvance(Calendar,$H1584,B1585,"f",FALSE)</f>
        <v>50564</v>
      </c>
      <c r="I1585" s="177">
        <f>_xll.qlInterestRateIndexValueDate(Index1M,$H1585)</f>
        <v>50566</v>
      </c>
      <c r="J1585" s="182">
        <f>IFERROR(_xll.qlIndexFixing(Index1M,$H1585,TRUE,_xll.ohTrigger(RecalcTrigger,Trigger1M)),NA())</f>
        <v>1.6306789802104926E-2</v>
      </c>
      <c r="K1585" s="44">
        <f>IFERROR(_xll.qlIndexFixing(Index3M,H1585,TRUE,_xll.ohTrigger(RecalcTrigger,Trigger3M)),NA())</f>
        <v>1.6572889979078079E-2</v>
      </c>
      <c r="L1585" s="44">
        <f>IFERROR(_xll.qlIndexFixing(Index6M,$H1585,TRUE,_xll.ohTrigger(RecalcTrigger,Trigger6M)),NA())</f>
        <v>1.6553815137526101E-2</v>
      </c>
      <c r="M1585" s="183">
        <f>IFERROR(_xll.qlIndexFixing(Index1Y,$H1585,TRUE,_xll.ohTrigger(RecalcTrigger,Trigger1Y)),NA())</f>
        <v>1.6870903524754389E-2</v>
      </c>
      <c r="N1585" s="182">
        <f>IFERROR(_xll.qlIndexFixing(ONIndex1M,I1585,TRUE,_xll.ohTrigger(RecalcTrigger,Trigger1M)),NA())</f>
        <v>1.631685601217292E-2</v>
      </c>
      <c r="O1585" s="44">
        <f>IFERROR(_xll.qlIndexFixing(ONIndex3M,I1585,TRUE,_xll.ohTrigger(RecalcTrigger,Trigger3M)),NA())</f>
        <v>1.6613735263435458E-2</v>
      </c>
      <c r="P1585" s="44">
        <f>IFERROR(_xll.qlIndexFixing(ONIndex6M,I1585,TRUE,_xll.ohTrigger(RecalcTrigger,Trigger6M)),NA())</f>
        <v>1.6629637136214015E-2</v>
      </c>
      <c r="Q1585" s="183">
        <f>IFERROR(_xll.qlIndexFixing(ONIndex1Y,I1585,TRUE,_xll.ohTrigger(RecalcTrigger,Trigger1Y)),NA())</f>
        <v>1.6939049845987597E-2</v>
      </c>
    </row>
    <row r="1586" spans="2:17" x14ac:dyDescent="0.2">
      <c r="B1586" s="39" t="s">
        <v>42</v>
      </c>
      <c r="D1586" s="42">
        <f>_xll.qlCalendarAdvance(Calendar,$D1585,B1586,"f",FALSE)</f>
        <v>50571</v>
      </c>
      <c r="E1586" s="177">
        <f>_xll.qlInterestRateIndexValueDate(IndexON,D1586)</f>
        <v>50571</v>
      </c>
      <c r="F1586" s="193">
        <f>IFERROR(_xll.qlIndexFixing(IndexON,D1586,TRUE,_xll.ohTrigger(RecalcTrigger,TriggerON)),NA())</f>
        <v>1.6192295260140099E-2</v>
      </c>
      <c r="H1586" s="42">
        <f>_xll.qlCalendarAdvance(Calendar,$H1585,B1586,"f",FALSE)</f>
        <v>50571</v>
      </c>
      <c r="I1586" s="177">
        <f>_xll.qlInterestRateIndexValueDate(Index1M,$H1586)</f>
        <v>50573</v>
      </c>
      <c r="J1586" s="182">
        <f>IFERROR(_xll.qlIndexFixing(Index1M,$H1586,TRUE,_xll.ohTrigger(RecalcTrigger,Trigger1M)),NA())</f>
        <v>1.6293716935290858E-2</v>
      </c>
      <c r="K1586" s="44">
        <f>IFERROR(_xll.qlIndexFixing(Index3M,H1586,TRUE,_xll.ohTrigger(RecalcTrigger,Trigger3M)),NA())</f>
        <v>1.6560203370711631E-2</v>
      </c>
      <c r="L1586" s="44">
        <f>IFERROR(_xll.qlIndexFixing(Index6M,$H1586,TRUE,_xll.ohTrigger(RecalcTrigger,Trigger6M)),NA())</f>
        <v>1.6542379200992621E-2</v>
      </c>
      <c r="M1586" s="183">
        <f>IFERROR(_xll.qlIndexFixing(Index1Y,$H1586,TRUE,_xll.ohTrigger(RecalcTrigger,Trigger1Y)),NA())</f>
        <v>1.6863017708798212E-2</v>
      </c>
      <c r="N1586" s="182">
        <f>IFERROR(_xll.qlIndexFixing(ONIndex1M,I1586,TRUE,_xll.ohTrigger(RecalcTrigger,Trigger1M)),NA())</f>
        <v>1.6303729062165928E-2</v>
      </c>
      <c r="O1586" s="44">
        <f>IFERROR(_xll.qlIndexFixing(ONIndex3M,I1586,TRUE,_xll.ohTrigger(RecalcTrigger,Trigger3M)),NA())</f>
        <v>1.6600854776758212E-2</v>
      </c>
      <c r="P1586" s="44">
        <f>IFERROR(_xll.qlIndexFixing(ONIndex6M,I1586,TRUE,_xll.ohTrigger(RecalcTrigger,Trigger6M)),NA())</f>
        <v>1.661746492937155E-2</v>
      </c>
      <c r="Q1586" s="183">
        <f>IFERROR(_xll.qlIndexFixing(ONIndex1Y,I1586,TRUE,_xll.ohTrigger(RecalcTrigger,Trigger1Y)),NA())</f>
        <v>1.692984001876674E-2</v>
      </c>
    </row>
    <row r="1587" spans="2:17" x14ac:dyDescent="0.2">
      <c r="B1587" s="39" t="s">
        <v>42</v>
      </c>
      <c r="D1587" s="42">
        <f>_xll.qlCalendarAdvance(Calendar,$D1586,B1587,"f",FALSE)</f>
        <v>50578</v>
      </c>
      <c r="E1587" s="177">
        <f>_xll.qlInterestRateIndexValueDate(IndexON,D1587)</f>
        <v>50578</v>
      </c>
      <c r="F1587" s="193">
        <f>IFERROR(_xll.qlIndexFixing(IndexON,D1587,TRUE,_xll.ohTrigger(RecalcTrigger,TriggerON)),NA())</f>
        <v>1.6179590844700442E-2</v>
      </c>
      <c r="H1587" s="42">
        <f>_xll.qlCalendarAdvance(Calendar,$H1586,B1587,"f",FALSE)</f>
        <v>50578</v>
      </c>
      <c r="I1587" s="177">
        <f>_xll.qlInterestRateIndexValueDate(Index1M,$H1587)</f>
        <v>50580</v>
      </c>
      <c r="J1587" s="182">
        <f>IFERROR(_xll.qlIndexFixing(Index1M,$H1587,TRUE,_xll.ohTrigger(RecalcTrigger,Trigger1M)),NA())</f>
        <v>1.6280688450777125E-2</v>
      </c>
      <c r="K1587" s="44">
        <f>IFERROR(_xll.qlIndexFixing(Index3M,H1587,TRUE,_xll.ohTrigger(RecalcTrigger,Trigger3M)),NA())</f>
        <v>1.6547559218963399E-2</v>
      </c>
      <c r="L1587" s="44">
        <f>IFERROR(_xll.qlIndexFixing(Index6M,$H1587,TRUE,_xll.ohTrigger(RecalcTrigger,Trigger6M)),NA())</f>
        <v>1.6531012271942581E-2</v>
      </c>
      <c r="M1587" s="183">
        <f>IFERROR(_xll.qlIndexFixing(Index1Y,$H1587,TRUE,_xll.ohTrigger(RecalcTrigger,Trigger1Y)),NA())</f>
        <v>1.6855192601388607E-2</v>
      </c>
      <c r="N1587" s="182">
        <f>IFERROR(_xll.qlIndexFixing(ONIndex1M,I1587,TRUE,_xll.ohTrigger(RecalcTrigger,Trigger1M)),NA())</f>
        <v>1.6290645936463122E-2</v>
      </c>
      <c r="O1587" s="44">
        <f>IFERROR(_xll.qlIndexFixing(ONIndex3M,I1587,TRUE,_xll.ohTrigger(RecalcTrigger,Trigger3M)),NA())</f>
        <v>1.6588014913505589E-2</v>
      </c>
      <c r="P1587" s="44">
        <f>IFERROR(_xll.qlIndexFixing(ONIndex6M,I1587,TRUE,_xll.ohTrigger(RecalcTrigger,Trigger6M)),NA())</f>
        <v>1.6605356887762213E-2</v>
      </c>
      <c r="Q1587" s="183">
        <f>IFERROR(_xll.qlIndexFixing(ONIndex1Y,I1587,TRUE,_xll.ohTrigger(RecalcTrigger,Trigger1Y)),NA())</f>
        <v>1.6920682963252887E-2</v>
      </c>
    </row>
    <row r="1588" spans="2:17" x14ac:dyDescent="0.2">
      <c r="B1588" s="39" t="s">
        <v>42</v>
      </c>
      <c r="D1588" s="42">
        <f>_xll.qlCalendarAdvance(Calendar,$D1587,B1588,"f",FALSE)</f>
        <v>50585</v>
      </c>
      <c r="E1588" s="177">
        <f>_xll.qlInterestRateIndexValueDate(IndexON,D1588)</f>
        <v>50585</v>
      </c>
      <c r="F1588" s="193">
        <f>IFERROR(_xll.qlIndexFixing(IndexON,D1588,TRUE,_xll.ohTrigger(RecalcTrigger,TriggerON)),NA())</f>
        <v>1.6166926974108264E-2</v>
      </c>
      <c r="H1588" s="42">
        <f>_xll.qlCalendarAdvance(Calendar,$H1587,B1588,"f",FALSE)</f>
        <v>50585</v>
      </c>
      <c r="I1588" s="177">
        <f>_xll.qlInterestRateIndexValueDate(Index1M,$H1588)</f>
        <v>50587</v>
      </c>
      <c r="J1588" s="182">
        <f>IFERROR(_xll.qlIndexFixing(Index1M,$H1588,TRUE,_xll.ohTrigger(RecalcTrigger,Trigger1M)),NA())</f>
        <v>1.6267704641681757E-2</v>
      </c>
      <c r="K1588" s="44">
        <f>IFERROR(_xll.qlIndexFixing(Index3M,H1588,TRUE,_xll.ohTrigger(RecalcTrigger,Trigger3M)),NA())</f>
        <v>1.6534957797150415E-2</v>
      </c>
      <c r="L1588" s="44">
        <f>IFERROR(_xll.qlIndexFixing(Index6M,$H1588,TRUE,_xll.ohTrigger(RecalcTrigger,Trigger6M)),NA())</f>
        <v>1.6518502090211117E-2</v>
      </c>
      <c r="M1588" s="183">
        <f>IFERROR(_xll.qlIndexFixing(Index1Y,$H1588,TRUE,_xll.ohTrigger(RecalcTrigger,Trigger1Y)),NA())</f>
        <v>1.6847428475435161E-2</v>
      </c>
      <c r="N1588" s="182">
        <f>IFERROR(_xll.qlIndexFixing(ONIndex1M,I1588,TRUE,_xll.ohTrigger(RecalcTrigger,Trigger1M)),NA())</f>
        <v>1.6277606928110089E-2</v>
      </c>
      <c r="O1588" s="44">
        <f>IFERROR(_xll.qlIndexFixing(ONIndex3M,I1588,TRUE,_xll.ohTrigger(RecalcTrigger,Trigger3M)),NA())</f>
        <v>1.6575215946099675E-2</v>
      </c>
      <c r="P1588" s="44">
        <f>IFERROR(_xll.qlIndexFixing(ONIndex6M,I1588,TRUE,_xll.ohTrigger(RecalcTrigger,Trigger6M)),NA())</f>
        <v>1.6593313349515526E-2</v>
      </c>
      <c r="Q1588" s="183">
        <f>IFERROR(_xll.qlIndexFixing(ONIndex1Y,I1588,TRUE,_xll.ohTrigger(RecalcTrigger,Trigger1Y)),NA())</f>
        <v>1.6911578949150297E-2</v>
      </c>
    </row>
    <row r="1589" spans="2:17" x14ac:dyDescent="0.2">
      <c r="B1589" s="39" t="s">
        <v>42</v>
      </c>
      <c r="D1589" s="42">
        <f>_xll.qlCalendarAdvance(Calendar,$D1588,B1589,"f",FALSE)</f>
        <v>50592</v>
      </c>
      <c r="E1589" s="177">
        <f>_xll.qlInterestRateIndexValueDate(IndexON,D1589)</f>
        <v>50592</v>
      </c>
      <c r="F1589" s="193">
        <f>IFERROR(_xll.qlIndexFixing(IndexON,D1589,TRUE,_xll.ohTrigger(RecalcTrigger,TriggerON)),NA())</f>
        <v>1.6154303924622582E-2</v>
      </c>
      <c r="H1589" s="42">
        <f>_xll.qlCalendarAdvance(Calendar,$H1588,B1589,"f",FALSE)</f>
        <v>50592</v>
      </c>
      <c r="I1589" s="177">
        <f>_xll.qlInterestRateIndexValueDate(Index1M,$H1589)</f>
        <v>50594</v>
      </c>
      <c r="J1589" s="182">
        <f>IFERROR(_xll.qlIndexFixing(Index1M,$H1589,TRUE,_xll.ohTrigger(RecalcTrigger,Trigger1M)),NA())</f>
        <v>1.6254765801132776E-2</v>
      </c>
      <c r="K1589" s="44">
        <f>IFERROR(_xll.qlIndexFixing(Index3M,H1589,TRUE,_xll.ohTrigger(RecalcTrigger,Trigger3M)),NA())</f>
        <v>1.6522399378588824E-2</v>
      </c>
      <c r="L1589" s="44">
        <f>IFERROR(_xll.qlIndexFixing(Index6M,$H1589,TRUE,_xll.ohTrigger(RecalcTrigger,Trigger6M)),NA())</f>
        <v>1.6507287957761806E-2</v>
      </c>
      <c r="M1589" s="183">
        <f>IFERROR(_xll.qlIndexFixing(Index1Y,$H1589,TRUE,_xll.ohTrigger(RecalcTrigger,Trigger1Y)),NA())</f>
        <v>1.6839725603847899E-2</v>
      </c>
      <c r="N1589" s="182">
        <f>IFERROR(_xll.qlIndexFixing(ONIndex1M,I1589,TRUE,_xll.ohTrigger(RecalcTrigger,Trigger1M)),NA())</f>
        <v>1.6264612329752737E-2</v>
      </c>
      <c r="O1589" s="44">
        <f>IFERROR(_xll.qlIndexFixing(ONIndex3M,I1589,TRUE,_xll.ohTrigger(RecalcTrigger,Trigger3M)),NA())</f>
        <v>1.6562458147442172E-2</v>
      </c>
      <c r="P1589" s="44">
        <f>IFERROR(_xll.qlIndexFixing(ONIndex6M,I1589,TRUE,_xll.ohTrigger(RecalcTrigger,Trigger6M)),NA())</f>
        <v>1.6581334653160695E-2</v>
      </c>
      <c r="Q1589" s="183">
        <f>IFERROR(_xll.qlIndexFixing(ONIndex1Y,I1589,TRUE,_xll.ohTrigger(RecalcTrigger,Trigger1Y)),NA())</f>
        <v>1.6902528246243165E-2</v>
      </c>
    </row>
    <row r="1590" spans="2:17" x14ac:dyDescent="0.2">
      <c r="B1590" s="39" t="s">
        <v>42</v>
      </c>
      <c r="D1590" s="42">
        <f>_xll.qlCalendarAdvance(Calendar,$D1589,B1590,"f",FALSE)</f>
        <v>50599</v>
      </c>
      <c r="E1590" s="177">
        <f>_xll.qlInterestRateIndexValueDate(IndexON,D1590)</f>
        <v>50599</v>
      </c>
      <c r="F1590" s="193">
        <f>IFERROR(_xll.qlIndexFixing(IndexON,D1590,TRUE,_xll.ohTrigger(RecalcTrigger,TriggerON)),NA())</f>
        <v>1.6141721972822154E-2</v>
      </c>
      <c r="H1590" s="42">
        <f>_xll.qlCalendarAdvance(Calendar,$H1589,B1590,"f",FALSE)</f>
        <v>50599</v>
      </c>
      <c r="I1590" s="177">
        <f>_xll.qlInterestRateIndexValueDate(Index1M,$H1590)</f>
        <v>50601</v>
      </c>
      <c r="J1590" s="182">
        <f>IFERROR(_xll.qlIndexFixing(Index1M,$H1590,TRUE,_xll.ohTrigger(RecalcTrigger,Trigger1M)),NA())</f>
        <v>1.6241872222250708E-2</v>
      </c>
      <c r="K1590" s="44">
        <f>IFERROR(_xll.qlIndexFixing(Index3M,H1590,TRUE,_xll.ohTrigger(RecalcTrigger,Trigger3M)),NA())</f>
        <v>1.6509884236589563E-2</v>
      </c>
      <c r="L1590" s="44">
        <f>IFERROR(_xll.qlIndexFixing(Index6M,$H1590,TRUE,_xll.ohTrigger(RecalcTrigger,Trigger6M)),NA())</f>
        <v>1.6496143936335719E-2</v>
      </c>
      <c r="M1590" s="183">
        <f>IFERROR(_xll.qlIndexFixing(Index1Y,$H1590,TRUE,_xll.ohTrigger(RecalcTrigger,Trigger1Y)),NA())</f>
        <v>1.6832084259540563E-2</v>
      </c>
      <c r="N1590" s="182">
        <f>IFERROR(_xll.qlIndexFixing(ONIndex1M,I1590,TRUE,_xll.ohTrigger(RecalcTrigger,Trigger1M)),NA())</f>
        <v>1.6251662434356717E-2</v>
      </c>
      <c r="O1590" s="44">
        <f>IFERROR(_xll.qlIndexFixing(ONIndex3M,I1590,TRUE,_xll.ohTrigger(RecalcTrigger,Trigger3M)),NA())</f>
        <v>1.6549741789795291E-2</v>
      </c>
      <c r="P1590" s="44">
        <f>IFERROR(_xll.qlIndexFixing(ONIndex6M,I1590,TRUE,_xll.ohTrigger(RecalcTrigger,Trigger6M)),NA())</f>
        <v>1.6569421137067053E-2</v>
      </c>
      <c r="Q1590" s="183">
        <f>IFERROR(_xll.qlIndexFixing(ONIndex1Y,I1590,TRUE,_xll.ohTrigger(RecalcTrigger,Trigger1Y)),NA())</f>
        <v>1.6893531124075878E-2</v>
      </c>
    </row>
    <row r="1591" spans="2:17" x14ac:dyDescent="0.2">
      <c r="B1591" s="39" t="s">
        <v>42</v>
      </c>
      <c r="D1591" s="42">
        <f>_xll.qlCalendarAdvance(Calendar,$D1590,B1591,"f",FALSE)</f>
        <v>50606</v>
      </c>
      <c r="E1591" s="177">
        <f>_xll.qlInterestRateIndexValueDate(IndexON,D1591)</f>
        <v>50606</v>
      </c>
      <c r="F1591" s="193">
        <f>IFERROR(_xll.qlIndexFixing(IndexON,D1591,TRUE,_xll.ohTrigger(RecalcTrigger,TriggerON)),NA())</f>
        <v>1.6129181394965997E-2</v>
      </c>
      <c r="H1591" s="42">
        <f>_xll.qlCalendarAdvance(Calendar,$H1590,B1591,"f",FALSE)</f>
        <v>50606</v>
      </c>
      <c r="I1591" s="177">
        <f>_xll.qlInterestRateIndexValueDate(Index1M,$H1591)</f>
        <v>50608</v>
      </c>
      <c r="J1591" s="182">
        <f>IFERROR(_xll.qlIndexFixing(Index1M,$H1591,TRUE,_xll.ohTrigger(RecalcTrigger,Trigger1M)),NA())</f>
        <v>1.6229024198158581E-2</v>
      </c>
      <c r="K1591" s="44">
        <f>IFERROR(_xll.qlIndexFixing(Index3M,H1591,TRUE,_xll.ohTrigger(RecalcTrigger,Trigger3M)),NA())</f>
        <v>1.6497412644470529E-2</v>
      </c>
      <c r="L1591" s="44">
        <f>IFERROR(_xll.qlIndexFixing(Index6M,$H1591,TRUE,_xll.ohTrigger(RecalcTrigger,Trigger6M)),NA())</f>
        <v>1.6485070365974828E-2</v>
      </c>
      <c r="M1591" s="183">
        <f>IFERROR(_xll.qlIndexFixing(Index1Y,$H1591,TRUE,_xll.ohTrigger(RecalcTrigger,Trigger1Y)),NA())</f>
        <v>1.6824504715430406E-2</v>
      </c>
      <c r="N1591" s="182">
        <f>IFERROR(_xll.qlIndexFixing(ONIndex1M,I1591,TRUE,_xll.ohTrigger(RecalcTrigger,Trigger1M)),NA())</f>
        <v>1.6238757534807746E-2</v>
      </c>
      <c r="O1591" s="44">
        <f>IFERROR(_xll.qlIndexFixing(ONIndex3M,I1591,TRUE,_xll.ohTrigger(RecalcTrigger,Trigger3M)),NA())</f>
        <v>1.6537067145900863E-2</v>
      </c>
      <c r="P1591" s="44">
        <f>IFERROR(_xll.qlIndexFixing(ONIndex6M,I1591,TRUE,_xll.ohTrigger(RecalcTrigger,Trigger6M)),NA())</f>
        <v>1.6557573139523996E-2</v>
      </c>
      <c r="Q1591" s="183">
        <f>IFERROR(_xll.qlIndexFixing(ONIndex1Y,I1591,TRUE,_xll.ohTrigger(RecalcTrigger,Trigger1Y)),NA())</f>
        <v>1.6884587852592503E-2</v>
      </c>
    </row>
    <row r="1592" spans="2:17" x14ac:dyDescent="0.2">
      <c r="B1592" s="39" t="s">
        <v>42</v>
      </c>
      <c r="D1592" s="42">
        <f>_xll.qlCalendarAdvance(Calendar,$D1591,B1592,"f",FALSE)</f>
        <v>50613</v>
      </c>
      <c r="E1592" s="177">
        <f>_xll.qlInterestRateIndexValueDate(IndexON,D1592)</f>
        <v>50613</v>
      </c>
      <c r="F1592" s="193">
        <f>IFERROR(_xll.qlIndexFixing(IndexON,D1592,TRUE,_xll.ohTrigger(RecalcTrigger,TriggerON)),NA())</f>
        <v>1.6116682467552934E-2</v>
      </c>
      <c r="H1592" s="42">
        <f>_xll.qlCalendarAdvance(Calendar,$H1591,B1592,"f",FALSE)</f>
        <v>50613</v>
      </c>
      <c r="I1592" s="177">
        <f>_xll.qlInterestRateIndexValueDate(Index1M,$H1592)</f>
        <v>50615</v>
      </c>
      <c r="J1592" s="182">
        <f>IFERROR(_xll.qlIndexFixing(Index1M,$H1592,TRUE,_xll.ohTrigger(RecalcTrigger,Trigger1M)),NA())</f>
        <v>1.6216222021976923E-2</v>
      </c>
      <c r="K1592" s="44">
        <f>IFERROR(_xll.qlIndexFixing(Index3M,H1592,TRUE,_xll.ohTrigger(RecalcTrigger,Trigger3M)),NA())</f>
        <v>1.6484984875536575E-2</v>
      </c>
      <c r="L1592" s="44">
        <f>IFERROR(_xll.qlIndexFixing(Index6M,$H1592,TRUE,_xll.ohTrigger(RecalcTrigger,Trigger6M)),NA())</f>
        <v>1.6474067586721108E-2</v>
      </c>
      <c r="M1592" s="183">
        <f>IFERROR(_xll.qlIndexFixing(Index1Y,$H1592,TRUE,_xll.ohTrigger(RecalcTrigger,Trigger1Y)),NA())</f>
        <v>1.6816987244436213E-2</v>
      </c>
      <c r="N1592" s="182">
        <f>IFERROR(_xll.qlIndexFixing(ONIndex1M,I1592,TRUE,_xll.ohTrigger(RecalcTrigger,Trigger1M)),NA())</f>
        <v>1.6225897923831667E-2</v>
      </c>
      <c r="O1592" s="44">
        <f>IFERROR(_xll.qlIndexFixing(ONIndex3M,I1592,TRUE,_xll.ohTrigger(RecalcTrigger,Trigger3M)),NA())</f>
        <v>1.6524434488260908E-2</v>
      </c>
      <c r="P1592" s="44">
        <f>IFERROR(_xll.qlIndexFixing(ONIndex6M,I1592,TRUE,_xll.ohTrigger(RecalcTrigger,Trigger6M)),NA())</f>
        <v>1.654579099882092E-2</v>
      </c>
      <c r="Q1592" s="183">
        <f>IFERROR(_xll.qlIndexFixing(ONIndex1Y,I1592,TRUE,_xll.ohTrigger(RecalcTrigger,Trigger1Y)),NA())</f>
        <v>1.6875698701337427E-2</v>
      </c>
    </row>
    <row r="1593" spans="2:17" x14ac:dyDescent="0.2">
      <c r="B1593" s="39" t="s">
        <v>42</v>
      </c>
      <c r="D1593" s="42">
        <f>_xll.qlCalendarAdvance(Calendar,$D1592,B1593,"f",FALSE)</f>
        <v>50620</v>
      </c>
      <c r="E1593" s="177">
        <f>_xll.qlInterestRateIndexValueDate(IndexON,D1593)</f>
        <v>50620</v>
      </c>
      <c r="F1593" s="193">
        <f>IFERROR(_xll.qlIndexFixing(IndexON,D1593,TRUE,_xll.ohTrigger(RecalcTrigger,TriggerON)),NA())</f>
        <v>1.6104225466841982E-2</v>
      </c>
      <c r="H1593" s="42">
        <f>_xll.qlCalendarAdvance(Calendar,$H1592,B1593,"f",FALSE)</f>
        <v>50620</v>
      </c>
      <c r="I1593" s="177">
        <f>_xll.qlInterestRateIndexValueDate(Index1M,$H1593)</f>
        <v>50622</v>
      </c>
      <c r="J1593" s="182">
        <f>IFERROR(_xll.qlIndexFixing(Index1M,$H1593,TRUE,_xll.ohTrigger(RecalcTrigger,Trigger1M)),NA())</f>
        <v>1.6203465986828758E-2</v>
      </c>
      <c r="K1593" s="44">
        <f>IFERROR(_xll.qlIndexFixing(Index3M,H1593,TRUE,_xll.ohTrigger(RecalcTrigger,Trigger3M)),NA())</f>
        <v>1.6472601203096904E-2</v>
      </c>
      <c r="L1593" s="44">
        <f>IFERROR(_xll.qlIndexFixing(Index6M,$H1593,TRUE,_xll.ohTrigger(RecalcTrigger,Trigger6M)),NA())</f>
        <v>1.6463135938614381E-2</v>
      </c>
      <c r="M1593" s="183">
        <f>IFERROR(_xll.qlIndexFixing(Index1Y,$H1593,TRUE,_xll.ohTrigger(RecalcTrigger,Trigger1Y)),NA())</f>
        <v>1.6809532119481805E-2</v>
      </c>
      <c r="N1593" s="182">
        <f>IFERROR(_xll.qlIndexFixing(ONIndex1M,I1593,TRUE,_xll.ohTrigger(RecalcTrigger,Trigger1M)),NA())</f>
        <v>1.6213083894394131E-2</v>
      </c>
      <c r="O1593" s="44">
        <f>IFERROR(_xll.qlIndexFixing(ONIndex3M,I1593,TRUE,_xll.ohTrigger(RecalcTrigger,Trigger3M)),NA())</f>
        <v>1.6511844089617256E-2</v>
      </c>
      <c r="P1593" s="44">
        <f>IFERROR(_xll.qlIndexFixing(ONIndex6M,I1593,TRUE,_xll.ohTrigger(RecalcTrigger,Trigger6M)),NA())</f>
        <v>1.653407505348703E-2</v>
      </c>
      <c r="Q1593" s="183">
        <f>IFERROR(_xll.qlIndexFixing(ONIndex1Y,I1593,TRUE,_xll.ohTrigger(RecalcTrigger,Trigger1Y)),NA())</f>
        <v>1.6866863940174781E-2</v>
      </c>
    </row>
    <row r="1594" spans="2:17" x14ac:dyDescent="0.2">
      <c r="B1594" s="39" t="s">
        <v>42</v>
      </c>
      <c r="D1594" s="42">
        <f>_xll.qlCalendarAdvance(Calendar,$D1593,B1594,"f",FALSE)</f>
        <v>50627</v>
      </c>
      <c r="E1594" s="177">
        <f>_xll.qlInterestRateIndexValueDate(IndexON,D1594)</f>
        <v>50627</v>
      </c>
      <c r="F1594" s="193">
        <f>IFERROR(_xll.qlIndexFixing(IndexON,D1594,TRUE,_xll.ohTrigger(RecalcTrigger,TriggerON)),NA())</f>
        <v>1.6091810669411899E-2</v>
      </c>
      <c r="H1594" s="42">
        <f>_xll.qlCalendarAdvance(Calendar,$H1593,B1594,"f",FALSE)</f>
        <v>50627</v>
      </c>
      <c r="I1594" s="177">
        <f>_xll.qlInterestRateIndexValueDate(Index1M,$H1594)</f>
        <v>50629</v>
      </c>
      <c r="J1594" s="182">
        <f>IFERROR(_xll.qlIndexFixing(Index1M,$H1594,TRUE,_xll.ohTrigger(RecalcTrigger,Trigger1M)),NA())</f>
        <v>1.6190756385824623E-2</v>
      </c>
      <c r="K1594" s="44">
        <f>IFERROR(_xll.qlIndexFixing(Index3M,H1594,TRUE,_xll.ohTrigger(RecalcTrigger,Trigger3M)),NA())</f>
        <v>1.646026190045724E-2</v>
      </c>
      <c r="L1594" s="44">
        <f>IFERROR(_xll.qlIndexFixing(Index6M,$H1594,TRUE,_xll.ohTrigger(RecalcTrigger,Trigger6M)),NA())</f>
        <v>1.6452275761697478E-2</v>
      </c>
      <c r="M1594" s="183">
        <f>IFERROR(_xll.qlIndexFixing(Index1Y,$H1594,TRUE,_xll.ohTrigger(RecalcTrigger,Trigger1Y)),NA())</f>
        <v>1.6802139613493406E-2</v>
      </c>
      <c r="N1594" s="182">
        <f>IFERROR(_xll.qlIndexFixing(ONIndex1M,I1594,TRUE,_xll.ohTrigger(RecalcTrigger,Trigger1M)),NA())</f>
        <v>1.6200315739460791E-2</v>
      </c>
      <c r="O1594" s="44">
        <f>IFERROR(_xll.qlIndexFixing(ONIndex3M,I1594,TRUE,_xll.ohTrigger(RecalcTrigger,Trigger3M)),NA())</f>
        <v>1.649929622239199E-2</v>
      </c>
      <c r="P1594" s="44">
        <f>IFERROR(_xll.qlIndexFixing(ONIndex6M,I1594,TRUE,_xll.ohTrigger(RecalcTrigger,Trigger6M)),NA())</f>
        <v>1.6522425641891658E-2</v>
      </c>
      <c r="Q1594" s="183">
        <f>IFERROR(_xll.qlIndexFixing(ONIndex1Y,I1594,TRUE,_xll.ohTrigger(RecalcTrigger,Trigger1Y)),NA())</f>
        <v>1.6858083838808824E-2</v>
      </c>
    </row>
    <row r="1595" spans="2:17" x14ac:dyDescent="0.2">
      <c r="B1595" s="39" t="s">
        <v>42</v>
      </c>
      <c r="D1595" s="42">
        <f>_xll.qlCalendarAdvance(Calendar,$D1594,B1595,"f",FALSE)</f>
        <v>50634</v>
      </c>
      <c r="E1595" s="177">
        <f>_xll.qlInterestRateIndexValueDate(IndexON,D1595)</f>
        <v>50634</v>
      </c>
      <c r="F1595" s="193">
        <f>IFERROR(_xll.qlIndexFixing(IndexON,D1595,TRUE,_xll.ohTrigger(RecalcTrigger,TriggerON)),NA())</f>
        <v>1.6079438351681574E-2</v>
      </c>
      <c r="H1595" s="42">
        <f>_xll.qlCalendarAdvance(Calendar,$H1594,B1595,"f",FALSE)</f>
        <v>50634</v>
      </c>
      <c r="I1595" s="177">
        <f>_xll.qlInterestRateIndexValueDate(Index1M,$H1595)</f>
        <v>50636</v>
      </c>
      <c r="J1595" s="182">
        <f>IFERROR(_xll.qlIndexFixing(Index1M,$H1595,TRUE,_xll.ohTrigger(RecalcTrigger,Trigger1M)),NA())</f>
        <v>1.6178093512095038E-2</v>
      </c>
      <c r="K1595" s="44">
        <f>IFERROR(_xll.qlIndexFixing(Index3M,H1595,TRUE,_xll.ohTrigger(RecalcTrigger,Trigger3M)),NA())</f>
        <v>1.6447967240918966E-2</v>
      </c>
      <c r="L1595" s="44">
        <f>IFERROR(_xll.qlIndexFixing(Index6M,$H1595,TRUE,_xll.ohTrigger(RecalcTrigger,Trigger6M)),NA())</f>
        <v>1.644148739601109E-2</v>
      </c>
      <c r="M1595" s="183">
        <f>IFERROR(_xll.qlIndexFixing(Index1Y,$H1595,TRUE,_xll.ohTrigger(RecalcTrigger,Trigger1Y)),NA())</f>
        <v>1.6794809999400535E-2</v>
      </c>
      <c r="N1595" s="182">
        <f>IFERROR(_xll.qlIndexFixing(ONIndex1M,I1595,TRUE,_xll.ohTrigger(RecalcTrigger,Trigger1M)),NA())</f>
        <v>1.618759375175749E-2</v>
      </c>
      <c r="O1595" s="44">
        <f>IFERROR(_xll.qlIndexFixing(ONIndex3M,I1595,TRUE,_xll.ohTrigger(RecalcTrigger,Trigger3M)),NA())</f>
        <v>1.6486791159247005E-2</v>
      </c>
      <c r="P1595" s="44">
        <f>IFERROR(_xll.qlIndexFixing(ONIndex6M,I1595,TRUE,_xll.ohTrigger(RecalcTrigger,Trigger6M)),NA())</f>
        <v>1.6510843102244266E-2</v>
      </c>
      <c r="Q1595" s="183">
        <f>IFERROR(_xll.qlIndexFixing(ONIndex1Y,I1595,TRUE,_xll.ohTrigger(RecalcTrigger,Trigger1Y)),NA())</f>
        <v>1.6849358666863878E-2</v>
      </c>
    </row>
    <row r="1596" spans="2:17" x14ac:dyDescent="0.2">
      <c r="B1596" s="39" t="s">
        <v>42</v>
      </c>
      <c r="D1596" s="42">
        <f>_xll.qlCalendarAdvance(Calendar,$D1595,B1596,"f",FALSE)</f>
        <v>50641</v>
      </c>
      <c r="E1596" s="177">
        <f>_xll.qlInterestRateIndexValueDate(IndexON,D1596)</f>
        <v>50641</v>
      </c>
      <c r="F1596" s="193">
        <f>IFERROR(_xll.qlIndexFixing(IndexON,D1596,TRUE,_xll.ohTrigger(RecalcTrigger,TriggerON)),NA())</f>
        <v>1.6067108789910023E-2</v>
      </c>
      <c r="H1596" s="42">
        <f>_xll.qlCalendarAdvance(Calendar,$H1595,B1596,"f",FALSE)</f>
        <v>50641</v>
      </c>
      <c r="I1596" s="177">
        <f>_xll.qlInterestRateIndexValueDate(Index1M,$H1596)</f>
        <v>50643</v>
      </c>
      <c r="J1596" s="182">
        <f>IFERROR(_xll.qlIndexFixing(Index1M,$H1596,TRUE,_xll.ohTrigger(RecalcTrigger,Trigger1M)),NA())</f>
        <v>1.6165477658750538E-2</v>
      </c>
      <c r="K1596" s="44">
        <f>IFERROR(_xll.qlIndexFixing(Index3M,H1596,TRUE,_xll.ohTrigger(RecalcTrigger,Trigger3M)),NA())</f>
        <v>1.643571749778781E-2</v>
      </c>
      <c r="L1596" s="44">
        <f>IFERROR(_xll.qlIndexFixing(Index6M,$H1596,TRUE,_xll.ohTrigger(RecalcTrigger,Trigger6M)),NA())</f>
        <v>1.6430771181598903E-2</v>
      </c>
      <c r="M1596" s="183">
        <f>IFERROR(_xll.qlIndexFixing(Index1Y,$H1596,TRUE,_xll.ohTrigger(RecalcTrigger,Trigger1Y)),NA())</f>
        <v>1.6787543550137521E-2</v>
      </c>
      <c r="N1596" s="182">
        <f>IFERROR(_xll.qlIndexFixing(ONIndex1M,I1596,TRUE,_xll.ohTrigger(RecalcTrigger,Trigger1M)),NA())</f>
        <v>1.6174918224169943E-2</v>
      </c>
      <c r="O1596" s="44">
        <f>IFERROR(_xll.qlIndexFixing(ONIndex3M,I1596,TRUE,_xll.ohTrigger(RecalcTrigger,Trigger3M)),NA())</f>
        <v>1.6474329172844193E-2</v>
      </c>
      <c r="P1596" s="44">
        <f>IFERROR(_xll.qlIndexFixing(ONIndex6M,I1596,TRUE,_xll.ohTrigger(RecalcTrigger,Trigger6M)),NA())</f>
        <v>1.6499327773074057E-2</v>
      </c>
      <c r="Q1596" s="183">
        <f>IFERROR(_xll.qlIndexFixing(ONIndex1Y,I1596,TRUE,_xll.ohTrigger(RecalcTrigger,Trigger1Y)),NA())</f>
        <v>1.6840688694204076E-2</v>
      </c>
    </row>
    <row r="1597" spans="2:17" x14ac:dyDescent="0.2">
      <c r="B1597" s="39" t="s">
        <v>42</v>
      </c>
      <c r="D1597" s="42">
        <f>_xll.qlCalendarAdvance(Calendar,$D1596,B1597,"f",FALSE)</f>
        <v>50648</v>
      </c>
      <c r="E1597" s="177">
        <f>_xll.qlInterestRateIndexValueDate(IndexON,D1597)</f>
        <v>50648</v>
      </c>
      <c r="F1597" s="193">
        <f>IFERROR(_xll.qlIndexFixing(IndexON,D1597,TRUE,_xll.ohTrigger(RecalcTrigger,TriggerON)),NA())</f>
        <v>1.6054822260676005E-2</v>
      </c>
      <c r="H1597" s="42">
        <f>_xll.qlCalendarAdvance(Calendar,$H1596,B1597,"f",FALSE)</f>
        <v>50648</v>
      </c>
      <c r="I1597" s="177">
        <f>_xll.qlInterestRateIndexValueDate(Index1M,$H1597)</f>
        <v>50650</v>
      </c>
      <c r="J1597" s="182">
        <f>IFERROR(_xll.qlIndexFixing(Index1M,$H1597,TRUE,_xll.ohTrigger(RecalcTrigger,Trigger1M)),NA())</f>
        <v>1.6152909118911651E-2</v>
      </c>
      <c r="K1597" s="44">
        <f>IFERROR(_xll.qlIndexFixing(Index3M,H1597,TRUE,_xll.ohTrigger(RecalcTrigger,Trigger3M)),NA())</f>
        <v>1.6424001989965933E-2</v>
      </c>
      <c r="L1597" s="44">
        <f>IFERROR(_xll.qlIndexFixing(Index6M,$H1597,TRUE,_xll.ohTrigger(RecalcTrigger,Trigger6M)),NA())</f>
        <v>1.6421939293975032E-2</v>
      </c>
      <c r="M1597" s="183">
        <f>IFERROR(_xll.qlIndexFixing(Index1Y,$H1597,TRUE,_xll.ohTrigger(RecalcTrigger,Trigger1Y)),NA())</f>
        <v>1.6780340538642208E-2</v>
      </c>
      <c r="N1597" s="182">
        <f>IFERROR(_xll.qlIndexFixing(ONIndex1M,I1597,TRUE,_xll.ohTrigger(RecalcTrigger,Trigger1M)),NA())</f>
        <v>1.616228944950393E-2</v>
      </c>
      <c r="O1597" s="44">
        <f>IFERROR(_xll.qlIndexFixing(ONIndex3M,I1597,TRUE,_xll.ohTrigger(RecalcTrigger,Trigger3M)),NA())</f>
        <v>1.6461910535605639E-2</v>
      </c>
      <c r="P1597" s="44">
        <f>IFERROR(_xll.qlIndexFixing(ONIndex6M,I1597,TRUE,_xll.ohTrigger(RecalcTrigger,Trigger6M)),NA())</f>
        <v>1.6487879992670429E-2</v>
      </c>
      <c r="Q1597" s="183">
        <f>IFERROR(_xll.qlIndexFixing(ONIndex1Y,I1597,TRUE,_xll.ohTrigger(RecalcTrigger,Trigger1Y)),NA())</f>
        <v>1.6832074190533675E-2</v>
      </c>
    </row>
    <row r="1598" spans="2:17" x14ac:dyDescent="0.2">
      <c r="B1598" s="39" t="s">
        <v>42</v>
      </c>
      <c r="D1598" s="42">
        <f>_xll.qlCalendarAdvance(Calendar,$D1597,B1598,"f",FALSE)</f>
        <v>50655</v>
      </c>
      <c r="E1598" s="177">
        <f>_xll.qlInterestRateIndexValueDate(IndexON,D1598)</f>
        <v>50655</v>
      </c>
      <c r="F1598" s="193">
        <f>IFERROR(_xll.qlIndexFixing(IndexON,D1598,TRUE,_xll.ohTrigger(RecalcTrigger,TriggerON)),NA())</f>
        <v>1.6042579040238536E-2</v>
      </c>
      <c r="H1598" s="42">
        <f>_xll.qlCalendarAdvance(Calendar,$H1597,B1598,"f",FALSE)</f>
        <v>50655</v>
      </c>
      <c r="I1598" s="177">
        <f>_xll.qlInterestRateIndexValueDate(Index1M,$H1598)</f>
        <v>50657</v>
      </c>
      <c r="J1598" s="182">
        <f>IFERROR(_xll.qlIndexFixing(Index1M,$H1598,TRUE,_xll.ohTrigger(RecalcTrigger,Trigger1M)),NA())</f>
        <v>1.6140388185691412E-2</v>
      </c>
      <c r="K1598" s="44">
        <f>IFERROR(_xll.qlIndexFixing(Index3M,H1598,TRUE,_xll.ohTrigger(RecalcTrigger,Trigger3M)),NA())</f>
        <v>1.6411840154059228E-2</v>
      </c>
      <c r="L1598" s="44">
        <f>IFERROR(_xll.qlIndexFixing(Index6M,$H1598,TRUE,_xll.ohTrigger(RecalcTrigger,Trigger6M)),NA())</f>
        <v>1.6411344226300115E-2</v>
      </c>
      <c r="M1598" s="183">
        <f>IFERROR(_xll.qlIndexFixing(Index1Y,$H1598,TRUE,_xll.ohTrigger(RecalcTrigger,Trigger1Y)),NA())</f>
        <v>1.6773201237856149E-2</v>
      </c>
      <c r="N1598" s="182">
        <f>IFERROR(_xll.qlIndexFixing(ONIndex1M,I1598,TRUE,_xll.ohTrigger(RecalcTrigger,Trigger1M)),NA())</f>
        <v>1.6149707720725104E-2</v>
      </c>
      <c r="O1598" s="44">
        <f>IFERROR(_xll.qlIndexFixing(ONIndex3M,I1598,TRUE,_xll.ohTrigger(RecalcTrigger,Trigger3M)),NA())</f>
        <v>1.6449535520113301E-2</v>
      </c>
      <c r="P1598" s="44">
        <f>IFERROR(_xll.qlIndexFixing(ONIndex6M,I1598,TRUE,_xll.ohTrigger(RecalcTrigger,Trigger6M)),NA())</f>
        <v>1.6476500099402713E-2</v>
      </c>
      <c r="Q1598" s="183">
        <f>IFERROR(_xll.qlIndexFixing(ONIndex1Y,I1598,TRUE,_xll.ohTrigger(RecalcTrigger,Trigger1Y)),NA())</f>
        <v>1.6823515425556934E-2</v>
      </c>
    </row>
    <row r="1599" spans="2:17" x14ac:dyDescent="0.2">
      <c r="B1599" s="39" t="s">
        <v>42</v>
      </c>
      <c r="D1599" s="42">
        <f>_xll.qlCalendarAdvance(Calendar,$D1598,B1599,"f",FALSE)</f>
        <v>50662</v>
      </c>
      <c r="E1599" s="177">
        <f>_xll.qlInterestRateIndexValueDate(IndexON,D1599)</f>
        <v>50662</v>
      </c>
      <c r="F1599" s="193">
        <f>IFERROR(_xll.qlIndexFixing(IndexON,D1599,TRUE,_xll.ohTrigger(RecalcTrigger,TriggerON)),NA())</f>
        <v>1.6030379405016504E-2</v>
      </c>
      <c r="H1599" s="42">
        <f>_xll.qlCalendarAdvance(Calendar,$H1598,B1599,"f",FALSE)</f>
        <v>50662</v>
      </c>
      <c r="I1599" s="177">
        <f>_xll.qlInterestRateIndexValueDate(Index1M,$H1599)</f>
        <v>50664</v>
      </c>
      <c r="J1599" s="182">
        <f>IFERROR(_xll.qlIndexFixing(Index1M,$H1599,TRUE,_xll.ohTrigger(RecalcTrigger,Trigger1M)),NA())</f>
        <v>1.6127915152210348E-2</v>
      </c>
      <c r="K1599" s="44">
        <f>IFERROR(_xll.qlIndexFixing(Index3M,H1599,TRUE,_xll.ohTrigger(RecalcTrigger,Trigger3M)),NA())</f>
        <v>1.6399724032444652E-2</v>
      </c>
      <c r="L1599" s="44">
        <f>IFERROR(_xll.qlIndexFixing(Index6M,$H1599,TRUE,_xll.ohTrigger(RecalcTrigger,Trigger6M)),NA())</f>
        <v>1.6400822190468758E-2</v>
      </c>
      <c r="M1599" s="183">
        <f>IFERROR(_xll.qlIndexFixing(Index1Y,$H1599,TRUE,_xll.ohTrigger(RecalcTrigger,Trigger1Y)),NA())</f>
        <v>1.6766125920725506E-2</v>
      </c>
      <c r="N1599" s="182">
        <f>IFERROR(_xll.qlIndexFixing(ONIndex1M,I1599,TRUE,_xll.ohTrigger(RecalcTrigger,Trigger1M)),NA())</f>
        <v>1.6137173330719179E-2</v>
      </c>
      <c r="O1599" s="44">
        <f>IFERROR(_xll.qlIndexFixing(ONIndex3M,I1599,TRUE,_xll.ohTrigger(RecalcTrigger,Trigger3M)),NA())</f>
        <v>1.6437204399029071E-2</v>
      </c>
      <c r="P1599" s="44">
        <f>IFERROR(_xll.qlIndexFixing(ONIndex6M,I1599,TRUE,_xll.ohTrigger(RecalcTrigger,Trigger6M)),NA())</f>
        <v>1.6465188431640243E-2</v>
      </c>
      <c r="Q1599" s="183">
        <f>IFERROR(_xll.qlIndexFixing(ONIndex1Y,I1599,TRUE,_xll.ohTrigger(RecalcTrigger,Trigger1Y)),NA())</f>
        <v>1.6815012668898177E-2</v>
      </c>
    </row>
    <row r="1600" spans="2:17" x14ac:dyDescent="0.2">
      <c r="B1600" s="39" t="s">
        <v>42</v>
      </c>
      <c r="D1600" s="42">
        <f>_xll.qlCalendarAdvance(Calendar,$D1599,B1600,"f",FALSE)</f>
        <v>50669</v>
      </c>
      <c r="E1600" s="177">
        <f>_xll.qlInterestRateIndexValueDate(IndexON,D1600)</f>
        <v>50669</v>
      </c>
      <c r="F1600" s="193">
        <f>IFERROR(_xll.qlIndexFixing(IndexON,D1600,TRUE,_xll.ohTrigger(RecalcTrigger,TriggerON)),NA())</f>
        <v>1.6018223631428796E-2</v>
      </c>
      <c r="H1600" s="42">
        <f>_xll.qlCalendarAdvance(Calendar,$H1599,B1600,"f",FALSE)</f>
        <v>50669</v>
      </c>
      <c r="I1600" s="177">
        <f>_xll.qlInterestRateIndexValueDate(Index1M,$H1600)</f>
        <v>50671</v>
      </c>
      <c r="J1600" s="182">
        <f>IFERROR(_xll.qlIndexFixing(Index1M,$H1600,TRUE,_xll.ohTrigger(RecalcTrigger,Trigger1M)),NA())</f>
        <v>1.6115490311581493E-2</v>
      </c>
      <c r="K1600" s="44">
        <f>IFERROR(_xll.qlIndexFixing(Index3M,H1600,TRUE,_xll.ohTrigger(RecalcTrigger,Trigger3M)),NA())</f>
        <v>1.6387653898407781E-2</v>
      </c>
      <c r="L1600" s="44">
        <f>IFERROR(_xll.qlIndexFixing(Index6M,$H1600,TRUE,_xll.ohTrigger(RecalcTrigger,Trigger6M)),NA())</f>
        <v>1.6390373526479925E-2</v>
      </c>
      <c r="M1600" s="183">
        <f>IFERROR(_xll.qlIndexFixing(Index1Y,$H1600,TRUE,_xll.ohTrigger(RecalcTrigger,Trigger1Y)),NA())</f>
        <v>1.6759114860201253E-2</v>
      </c>
      <c r="N1600" s="182">
        <f>IFERROR(_xll.qlIndexFixing(ONIndex1M,I1600,TRUE,_xll.ohTrigger(RecalcTrigger,Trigger1M)),NA())</f>
        <v>1.6124686572211999E-2</v>
      </c>
      <c r="O1600" s="44">
        <f>IFERROR(_xll.qlIndexFixing(ONIndex3M,I1600,TRUE,_xll.ohTrigger(RecalcTrigger,Trigger3M)),NA())</f>
        <v>1.6424917445014842E-2</v>
      </c>
      <c r="P1600" s="44">
        <f>IFERROR(_xll.qlIndexFixing(ONIndex6M,I1600,TRUE,_xll.ohTrigger(RecalcTrigger,Trigger6M)),NA())</f>
        <v>1.6453945327832287E-2</v>
      </c>
      <c r="Q1600" s="183">
        <f>IFERROR(_xll.qlIndexFixing(ONIndex1Y,I1600,TRUE,_xll.ohTrigger(RecalcTrigger,Trigger1Y)),NA())</f>
        <v>1.6806566190501471E-2</v>
      </c>
    </row>
    <row r="1601" spans="2:17" x14ac:dyDescent="0.2">
      <c r="B1601" s="39" t="s">
        <v>42</v>
      </c>
      <c r="D1601" s="42">
        <f>_xll.qlCalendarAdvance(Calendar,$D1600,B1601,"f",FALSE)</f>
        <v>50676</v>
      </c>
      <c r="E1601" s="177">
        <f>_xll.qlInterestRateIndexValueDate(IndexON,D1601)</f>
        <v>50676</v>
      </c>
      <c r="F1601" s="193">
        <f>IFERROR(_xll.qlIndexFixing(IndexON,D1601,TRUE,_xll.ohTrigger(RecalcTrigger,TriggerON)),NA())</f>
        <v>1.6006111995974237E-2</v>
      </c>
      <c r="H1601" s="42">
        <f>_xll.qlCalendarAdvance(Calendar,$H1600,B1601,"f",FALSE)</f>
        <v>50676</v>
      </c>
      <c r="I1601" s="177">
        <f>_xll.qlInterestRateIndexValueDate(Index1M,$H1601)</f>
        <v>50678</v>
      </c>
      <c r="J1601" s="182">
        <f>IFERROR(_xll.qlIndexFixing(Index1M,$H1601,TRUE,_xll.ohTrigger(RecalcTrigger,Trigger1M)),NA())</f>
        <v>1.6104674107621678E-2</v>
      </c>
      <c r="K1601" s="44">
        <f>IFERROR(_xll.qlIndexFixing(Index3M,H1601,TRUE,_xll.ohTrigger(RecalcTrigger,Trigger3M)),NA())</f>
        <v>1.6375152093643739E-2</v>
      </c>
      <c r="L1601" s="44">
        <f>IFERROR(_xll.qlIndexFixing(Index6M,$H1601,TRUE,_xll.ohTrigger(RecalcTrigger,Trigger6M)),NA())</f>
        <v>1.6379654784169979E-2</v>
      </c>
      <c r="M1601" s="183">
        <f>IFERROR(_xll.qlIndexFixing(Index1Y,$H1601,TRUE,_xll.ohTrigger(RecalcTrigger,Trigger1Y)),NA())</f>
        <v>1.6752168329238312E-2</v>
      </c>
      <c r="N1601" s="182">
        <f>IFERROR(_xll.qlIndexFixing(ONIndex1M,I1601,TRUE,_xll.ohTrigger(RecalcTrigger,Trigger1M)),NA())</f>
        <v>1.6112247738169216E-2</v>
      </c>
      <c r="O1601" s="44">
        <f>IFERROR(_xll.qlIndexFixing(ONIndex3M,I1601,TRUE,_xll.ohTrigger(RecalcTrigger,Trigger3M)),NA())</f>
        <v>1.6412674930492699E-2</v>
      </c>
      <c r="P1601" s="44">
        <f>IFERROR(_xll.qlIndexFixing(ONIndex6M,I1601,TRUE,_xll.ohTrigger(RecalcTrigger,Trigger6M)),NA())</f>
        <v>1.6442771126268241E-2</v>
      </c>
      <c r="Q1601" s="183">
        <f>IFERROR(_xll.qlIndexFixing(ONIndex1Y,I1601,TRUE,_xll.ohTrigger(RecalcTrigger,Trigger1Y)),NA())</f>
        <v>1.6798176259911202E-2</v>
      </c>
    </row>
    <row r="1602" spans="2:17" x14ac:dyDescent="0.2">
      <c r="B1602" s="39" t="s">
        <v>42</v>
      </c>
      <c r="D1602" s="42">
        <f>_xll.qlCalendarAdvance(Calendar,$D1601,B1602,"f",FALSE)</f>
        <v>50683</v>
      </c>
      <c r="E1602" s="177">
        <f>_xll.qlInterestRateIndexValueDate(IndexON,D1602)</f>
        <v>50683</v>
      </c>
      <c r="F1602" s="193">
        <f>IFERROR(_xll.qlIndexFixing(IndexON,D1602,TRUE,_xll.ohTrigger(RecalcTrigger,TriggerON)),NA())</f>
        <v>1.5994044774991778E-2</v>
      </c>
      <c r="H1602" s="42">
        <f>_xll.qlCalendarAdvance(Calendar,$H1601,B1602,"f",FALSE)</f>
        <v>50683</v>
      </c>
      <c r="I1602" s="177">
        <f>_xll.qlInterestRateIndexValueDate(Index1M,$H1602)</f>
        <v>50685</v>
      </c>
      <c r="J1602" s="182">
        <f>IFERROR(_xll.qlIndexFixing(Index1M,$H1602,TRUE,_xll.ohTrigger(RecalcTrigger,Trigger1M)),NA())</f>
        <v>1.6090786381335043E-2</v>
      </c>
      <c r="K1602" s="44">
        <f>IFERROR(_xll.qlIndexFixing(Index3M,H1602,TRUE,_xll.ohTrigger(RecalcTrigger,Trigger3M)),NA())</f>
        <v>1.6363177588179151E-2</v>
      </c>
      <c r="L1602" s="44">
        <f>IFERROR(_xll.qlIndexFixing(Index6M,$H1602,TRUE,_xll.ohTrigger(RecalcTrigger,Trigger6M)),NA())</f>
        <v>1.636935882510971E-2</v>
      </c>
      <c r="M1602" s="183">
        <f>IFERROR(_xll.qlIndexFixing(Index1Y,$H1602,TRUE,_xll.ohTrigger(RecalcTrigger,Trigger1Y)),NA())</f>
        <v>1.6745286600797073E-2</v>
      </c>
      <c r="N1602" s="182">
        <f>IFERROR(_xll.qlIndexFixing(ONIndex1M,I1602,TRUE,_xll.ohTrigger(RecalcTrigger,Trigger1M)),NA())</f>
        <v>1.6099857121476546E-2</v>
      </c>
      <c r="O1602" s="44">
        <f>IFERROR(_xll.qlIndexFixing(ONIndex3M,I1602,TRUE,_xll.ohTrigger(RecalcTrigger,Trigger3M)),NA())</f>
        <v>1.6400477128284408E-2</v>
      </c>
      <c r="P1602" s="44">
        <f>IFERROR(_xll.qlIndexFixing(ONIndex6M,I1602,TRUE,_xll.ohTrigger(RecalcTrigger,Trigger6M)),NA())</f>
        <v>1.6431666165317438E-2</v>
      </c>
      <c r="Q1602" s="183">
        <f>IFERROR(_xll.qlIndexFixing(ONIndex1Y,I1602,TRUE,_xll.ohTrigger(RecalcTrigger,Trigger1Y)),NA())</f>
        <v>1.6789843146991501E-2</v>
      </c>
    </row>
    <row r="1603" spans="2:17" x14ac:dyDescent="0.2">
      <c r="B1603" s="39" t="s">
        <v>42</v>
      </c>
      <c r="D1603" s="42">
        <f>_xll.qlCalendarAdvance(Calendar,$D1602,B1603,"f",FALSE)</f>
        <v>50690</v>
      </c>
      <c r="E1603" s="177">
        <f>_xll.qlInterestRateIndexValueDate(IndexON,D1603)</f>
        <v>50690</v>
      </c>
      <c r="F1603" s="193">
        <f>IFERROR(_xll.qlIndexFixing(IndexON,D1603,TRUE,_xll.ohTrigger(RecalcTrigger,TriggerON)),NA())</f>
        <v>1.5982022244900307E-2</v>
      </c>
      <c r="H1603" s="42">
        <f>_xll.qlCalendarAdvance(Calendar,$H1602,B1603,"f",FALSE)</f>
        <v>50690</v>
      </c>
      <c r="I1603" s="177">
        <f>_xll.qlInterestRateIndexValueDate(Index1M,$H1603)</f>
        <v>50692</v>
      </c>
      <c r="J1603" s="182">
        <f>IFERROR(_xll.qlIndexFixing(Index1M,$H1603,TRUE,_xll.ohTrigger(RecalcTrigger,Trigger1M)),NA())</f>
        <v>1.6078507877946013E-2</v>
      </c>
      <c r="K1603" s="44">
        <f>IFERROR(_xll.qlIndexFixing(Index3M,H1603,TRUE,_xll.ohTrigger(RecalcTrigger,Trigger3M)),NA())</f>
        <v>1.6351249912180954E-2</v>
      </c>
      <c r="L1603" s="44">
        <f>IFERROR(_xll.qlIndexFixing(Index6M,$H1603,TRUE,_xll.ohTrigger(RecalcTrigger,Trigger6M)),NA())</f>
        <v>1.6359137285840649E-2</v>
      </c>
      <c r="M1603" s="183">
        <f>IFERROR(_xll.qlIndexFixing(Index1Y,$H1603,TRUE,_xll.ohTrigger(RecalcTrigger,Trigger1Y)),NA())</f>
        <v>1.6738469947842317E-2</v>
      </c>
      <c r="N1603" s="182">
        <f>IFERROR(_xll.qlIndexFixing(ONIndex1M,I1603,TRUE,_xll.ohTrigger(RecalcTrigger,Trigger1M)),NA())</f>
        <v>1.6087515014939768E-2</v>
      </c>
      <c r="O1603" s="44">
        <f>IFERROR(_xll.qlIndexFixing(ONIndex3M,I1603,TRUE,_xll.ohTrigger(RecalcTrigger,Trigger3M)),NA())</f>
        <v>1.6388324310572244E-2</v>
      </c>
      <c r="P1603" s="44">
        <f>IFERROR(_xll.qlIndexFixing(ONIndex6M,I1603,TRUE,_xll.ohTrigger(RecalcTrigger,Trigger6M)),NA())</f>
        <v>1.642063078334921E-2</v>
      </c>
      <c r="Q1603" s="183">
        <f>IFERROR(_xll.qlIndexFixing(ONIndex1Y,I1603,TRUE,_xll.ohTrigger(RecalcTrigger,Trigger1Y)),NA())</f>
        <v>1.6781567121446628E-2</v>
      </c>
    </row>
    <row r="1604" spans="2:17" x14ac:dyDescent="0.2">
      <c r="B1604" s="39" t="s">
        <v>42</v>
      </c>
      <c r="D1604" s="42">
        <f>_xll.qlCalendarAdvance(Calendar,$D1603,B1604,"f",FALSE)</f>
        <v>50697</v>
      </c>
      <c r="E1604" s="177">
        <f>_xll.qlInterestRateIndexValueDate(IndexON,D1604)</f>
        <v>50697</v>
      </c>
      <c r="F1604" s="193">
        <f>IFERROR(_xll.qlIndexFixing(IndexON,D1604,TRUE,_xll.ohTrigger(RecalcTrigger,TriggerON)),NA())</f>
        <v>1.5970044682038775E-2</v>
      </c>
      <c r="H1604" s="42">
        <f>_xll.qlCalendarAdvance(Calendar,$H1603,B1604,"f",FALSE)</f>
        <v>50697</v>
      </c>
      <c r="I1604" s="177">
        <f>_xll.qlInterestRateIndexValueDate(Index1M,$H1604)</f>
        <v>50699</v>
      </c>
      <c r="J1604" s="182">
        <f>IFERROR(_xll.qlIndexFixing(Index1M,$H1604,TRUE,_xll.ohTrigger(RecalcTrigger,Trigger1M)),NA())</f>
        <v>1.6066278739863826E-2</v>
      </c>
      <c r="K1604" s="44">
        <f>IFERROR(_xll.qlIndexFixing(Index3M,H1604,TRUE,_xll.ohTrigger(RecalcTrigger,Trigger3M)),NA())</f>
        <v>1.6339369338939237E-2</v>
      </c>
      <c r="L1604" s="44">
        <f>IFERROR(_xll.qlIndexFixing(Index6M,$H1604,TRUE,_xll.ohTrigger(RecalcTrigger,Trigger6M)),NA())</f>
        <v>1.6348990506376088E-2</v>
      </c>
      <c r="M1604" s="183">
        <f>IFERROR(_xll.qlIndexFixing(Index1Y,$H1604,TRUE,_xll.ohTrigger(RecalcTrigger,Trigger1Y)),NA())</f>
        <v>1.6731718643344728E-2</v>
      </c>
      <c r="N1604" s="182">
        <f>IFERROR(_xll.qlIndexFixing(ONIndex1M,I1604,TRUE,_xll.ohTrigger(RecalcTrigger,Trigger1M)),NA())</f>
        <v>1.6075221711364662E-2</v>
      </c>
      <c r="O1604" s="44">
        <f>IFERROR(_xll.qlIndexFixing(ONIndex3M,I1604,TRUE,_xll.ohTrigger(RecalcTrigger,Trigger3M)),NA())</f>
        <v>1.6376216750337846E-2</v>
      </c>
      <c r="P1604" s="44">
        <f>IFERROR(_xll.qlIndexFixing(ONIndex6M,I1604,TRUE,_xll.ohTrigger(RecalcTrigger,Trigger6M)),NA())</f>
        <v>1.6409665318732891E-2</v>
      </c>
      <c r="Q1604" s="183">
        <f>IFERROR(_xll.qlIndexFixing(ONIndex1Y,I1604,TRUE,_xll.ohTrigger(RecalcTrigger,Trigger1Y)),NA())</f>
        <v>1.6773348452820969E-2</v>
      </c>
    </row>
    <row r="1605" spans="2:17" x14ac:dyDescent="0.2">
      <c r="B1605" s="39" t="s">
        <v>42</v>
      </c>
      <c r="D1605" s="42">
        <f>_xll.qlCalendarAdvance(Calendar,$D1604,B1605,"f",FALSE)</f>
        <v>50704</v>
      </c>
      <c r="E1605" s="177">
        <f>_xll.qlInterestRateIndexValueDate(IndexON,D1605)</f>
        <v>50704</v>
      </c>
      <c r="F1605" s="193">
        <f>IFERROR(_xll.qlIndexFixing(IndexON,D1605,TRUE,_xll.ohTrigger(RecalcTrigger,TriggerON)),NA())</f>
        <v>1.5958112362906007E-2</v>
      </c>
      <c r="H1605" s="42">
        <f>_xll.qlCalendarAdvance(Calendar,$H1604,B1605,"f",FALSE)</f>
        <v>50704</v>
      </c>
      <c r="I1605" s="177">
        <f>_xll.qlInterestRateIndexValueDate(Index1M,$H1605)</f>
        <v>50706</v>
      </c>
      <c r="J1605" s="182">
        <f>IFERROR(_xll.qlIndexFixing(Index1M,$H1605,TRUE,_xll.ohTrigger(RecalcTrigger,Trigger1M)),NA())</f>
        <v>1.6054099260199017E-2</v>
      </c>
      <c r="K1605" s="44">
        <f>IFERROR(_xll.qlIndexFixing(Index3M,H1605,TRUE,_xll.ohTrigger(RecalcTrigger,Trigger3M)),NA())</f>
        <v>1.6327536141738003E-2</v>
      </c>
      <c r="L1605" s="44">
        <f>IFERROR(_xll.qlIndexFixing(Index6M,$H1605,TRUE,_xll.ohTrigger(RecalcTrigger,Trigger6M)),NA())</f>
        <v>1.6338918826728881E-2</v>
      </c>
      <c r="M1605" s="183">
        <f>IFERROR(_xll.qlIndexFixing(Index1Y,$H1605,TRUE,_xll.ohTrigger(RecalcTrigger,Trigger1Y)),NA())</f>
        <v>1.6725032960279808E-2</v>
      </c>
      <c r="N1605" s="182">
        <f>IFERROR(_xll.qlIndexFixing(ONIndex1M,I1605,TRUE,_xll.ohTrigger(RecalcTrigger,Trigger1M)),NA())</f>
        <v>1.606297750371688E-2</v>
      </c>
      <c r="O1605" s="44">
        <f>IFERROR(_xll.qlIndexFixing(ONIndex3M,I1605,TRUE,_xll.ohTrigger(RecalcTrigger,Trigger3M)),NA())</f>
        <v>1.6364154719923363E-2</v>
      </c>
      <c r="P1605" s="44">
        <f>IFERROR(_xll.qlIndexFixing(ONIndex6M,I1605,TRUE,_xll.ohTrigger(RecalcTrigger,Trigger6M)),NA())</f>
        <v>1.6398770109837812E-2</v>
      </c>
      <c r="Q1605" s="183">
        <f>IFERROR(_xll.qlIndexFixing(ONIndex1Y,I1605,TRUE,_xll.ohTrigger(RecalcTrigger,Trigger1Y)),NA())</f>
        <v>1.6765187411138527E-2</v>
      </c>
    </row>
    <row r="1606" spans="2:17" x14ac:dyDescent="0.2">
      <c r="B1606" s="39" t="s">
        <v>42</v>
      </c>
      <c r="D1606" s="42">
        <f>_xll.qlCalendarAdvance(Calendar,$D1605,B1606,"f",FALSE)</f>
        <v>50711</v>
      </c>
      <c r="E1606" s="177">
        <f>_xll.qlInterestRateIndexValueDate(IndexON,D1606)</f>
        <v>50711</v>
      </c>
      <c r="F1606" s="193">
        <f>IFERROR(_xll.qlIndexFixing(IndexON,D1606,TRUE,_xll.ohTrigger(RecalcTrigger,TriggerON)),NA())</f>
        <v>1.5946225563920891E-2</v>
      </c>
      <c r="H1606" s="42">
        <f>_xll.qlCalendarAdvance(Calendar,$H1605,B1606,"f",FALSE)</f>
        <v>50711</v>
      </c>
      <c r="I1606" s="177">
        <f>_xll.qlInterestRateIndexValueDate(Index1M,$H1606)</f>
        <v>50713</v>
      </c>
      <c r="J1606" s="182">
        <f>IFERROR(_xll.qlIndexFixing(Index1M,$H1606,TRUE,_xll.ohTrigger(RecalcTrigger,Trigger1M)),NA())</f>
        <v>1.6041969732062122E-2</v>
      </c>
      <c r="K1606" s="44">
        <f>IFERROR(_xll.qlIndexFixing(Index3M,H1606,TRUE,_xll.ohTrigger(RecalcTrigger,Trigger3M)),NA())</f>
        <v>1.6315750593861252E-2</v>
      </c>
      <c r="L1606" s="44">
        <f>IFERROR(_xll.qlIndexFixing(Index6M,$H1606,TRUE,_xll.ohTrigger(RecalcTrigger,Trigger6M)),NA())</f>
        <v>1.6329241391323919E-2</v>
      </c>
      <c r="M1606" s="183">
        <f>IFERROR(_xll.qlIndexFixing(Index1Y,$H1606,TRUE,_xll.ohTrigger(RecalcTrigger,Trigger1Y)),NA())</f>
        <v>1.6718413171628321E-2</v>
      </c>
      <c r="N1606" s="182">
        <f>IFERROR(_xll.qlIndexFixing(ONIndex1M,I1606,TRUE,_xll.ohTrigger(RecalcTrigger,Trigger1M)),NA())</f>
        <v>1.6050782684882137E-2</v>
      </c>
      <c r="O1606" s="44">
        <f>IFERROR(_xll.qlIndexFixing(ONIndex3M,I1606,TRUE,_xll.ohTrigger(RecalcTrigger,Trigger3M)),NA())</f>
        <v>1.6352138492070623E-2</v>
      </c>
      <c r="P1606" s="44">
        <f>IFERROR(_xll.qlIndexFixing(ONIndex6M,I1606,TRUE,_xll.ohTrigger(RecalcTrigger,Trigger6M)),NA())</f>
        <v>1.6387945495193179E-2</v>
      </c>
      <c r="Q1606" s="183">
        <f>IFERROR(_xll.qlIndexFixing(ONIndex1Y,I1606,TRUE,_xll.ohTrigger(RecalcTrigger,Trigger1Y)),NA())</f>
        <v>1.6757084265863753E-2</v>
      </c>
    </row>
    <row r="1607" spans="2:17" x14ac:dyDescent="0.2">
      <c r="B1607" s="39" t="s">
        <v>42</v>
      </c>
      <c r="D1607" s="42">
        <f>_xll.qlCalendarAdvance(Calendar,$D1606,B1607,"f",FALSE)</f>
        <v>50718</v>
      </c>
      <c r="E1607" s="177">
        <f>_xll.qlInterestRateIndexValueDate(IndexON,D1607)</f>
        <v>50718</v>
      </c>
      <c r="F1607" s="193">
        <f>IFERROR(_xll.qlIndexFixing(IndexON,D1607,TRUE,_xll.ohTrigger(RecalcTrigger,TriggerON)),NA())</f>
        <v>1.5934384561422377E-2</v>
      </c>
      <c r="H1607" s="42">
        <f>_xll.qlCalendarAdvance(Calendar,$H1606,B1607,"f",FALSE)</f>
        <v>50718</v>
      </c>
      <c r="I1607" s="177">
        <f>_xll.qlInterestRateIndexValueDate(Index1M,$H1607)</f>
        <v>50720</v>
      </c>
      <c r="J1607" s="182">
        <f>IFERROR(_xll.qlIndexFixing(Index1M,$H1607,TRUE,_xll.ohTrigger(RecalcTrigger,Trigger1M)),NA())</f>
        <v>1.6029890448566175E-2</v>
      </c>
      <c r="K1607" s="44">
        <f>IFERROR(_xll.qlIndexFixing(Index3M,H1607,TRUE,_xll.ohTrigger(RecalcTrigger,Trigger3M)),NA())</f>
        <v>1.6304012968595599E-2</v>
      </c>
      <c r="L1607" s="44">
        <f>IFERROR(_xll.qlIndexFixing(Index6M,$H1607,TRUE,_xll.ohTrigger(RecalcTrigger,Trigger6M)),NA())</f>
        <v>1.6319315850300584E-2</v>
      </c>
      <c r="M1607" s="183">
        <f>IFERROR(_xll.qlIndexFixing(Index1Y,$H1607,TRUE,_xll.ohTrigger(RecalcTrigger,Trigger1Y)),NA())</f>
        <v>1.6711859550377597E-2</v>
      </c>
      <c r="N1607" s="182">
        <f>IFERROR(_xll.qlIndexFixing(ONIndex1M,I1607,TRUE,_xll.ohTrigger(RecalcTrigger,Trigger1M)),NA())</f>
        <v>1.6038637547666212E-2</v>
      </c>
      <c r="O1607" s="44">
        <f>IFERROR(_xll.qlIndexFixing(ONIndex3M,I1607,TRUE,_xll.ohTrigger(RecalcTrigger,Trigger3M)),NA())</f>
        <v>1.6340168339281647E-2</v>
      </c>
      <c r="P1607" s="44">
        <f>IFERROR(_xll.qlIndexFixing(ONIndex6M,I1607,TRUE,_xll.ohTrigger(RecalcTrigger,Trigger6M)),NA())</f>
        <v>1.6377191812848579E-2</v>
      </c>
      <c r="Q1607" s="183">
        <f>IFERROR(_xll.qlIndexFixing(ONIndex1Y,I1607,TRUE,_xll.ohTrigger(RecalcTrigger,Trigger1Y)),NA())</f>
        <v>1.6749039286940715E-2</v>
      </c>
    </row>
    <row r="1608" spans="2:17" x14ac:dyDescent="0.2">
      <c r="B1608" s="39" t="s">
        <v>42</v>
      </c>
      <c r="D1608" s="42">
        <f>_xll.qlCalendarAdvance(Calendar,$D1607,B1608,"f",FALSE)</f>
        <v>50725</v>
      </c>
      <c r="E1608" s="177">
        <f>_xll.qlInterestRateIndexValueDate(IndexON,D1608)</f>
        <v>50725</v>
      </c>
      <c r="F1608" s="193">
        <f>IFERROR(_xll.qlIndexFixing(IndexON,D1608,TRUE,_xll.ohTrigger(RecalcTrigger,TriggerON)),NA())</f>
        <v>1.5922589631829354E-2</v>
      </c>
      <c r="H1608" s="42">
        <f>_xll.qlCalendarAdvance(Calendar,$H1607,B1608,"f",FALSE)</f>
        <v>50725</v>
      </c>
      <c r="I1608" s="177">
        <f>_xll.qlInterestRateIndexValueDate(Index1M,$H1608)</f>
        <v>50727</v>
      </c>
      <c r="J1608" s="182">
        <f>IFERROR(_xll.qlIndexFixing(Index1M,$H1608,TRUE,_xll.ohTrigger(RecalcTrigger,Trigger1M)),NA())</f>
        <v>1.6017861702821712E-2</v>
      </c>
      <c r="K1608" s="44">
        <f>IFERROR(_xll.qlIndexFixing(Index3M,H1608,TRUE,_xll.ohTrigger(RecalcTrigger,Trigger3M)),NA())</f>
        <v>1.6292323539217227E-2</v>
      </c>
      <c r="L1608" s="44">
        <f>IFERROR(_xll.qlIndexFixing(Index6M,$H1608,TRUE,_xll.ohTrigger(RecalcTrigger,Trigger6M)),NA())</f>
        <v>1.6309466401155683E-2</v>
      </c>
      <c r="M1608" s="183">
        <f>IFERROR(_xll.qlIndexFixing(Index1Y,$H1608,TRUE,_xll.ohTrigger(RecalcTrigger,Trigger1Y)),NA())</f>
        <v>1.6705372369520223E-2</v>
      </c>
      <c r="N1608" s="182">
        <f>IFERROR(_xll.qlIndexFixing(ONIndex1M,I1608,TRUE,_xll.ohTrigger(RecalcTrigger,Trigger1M)),NA())</f>
        <v>1.6026542384794951E-2</v>
      </c>
      <c r="O1608" s="44">
        <f>IFERROR(_xll.qlIndexFixing(ONIndex3M,I1608,TRUE,_xll.ohTrigger(RecalcTrigger,Trigger3M)),NA())</f>
        <v>1.6328244534058456E-2</v>
      </c>
      <c r="P1608" s="44">
        <f>IFERROR(_xll.qlIndexFixing(ONIndex6M,I1608,TRUE,_xll.ohTrigger(RecalcTrigger,Trigger6M)),NA())</f>
        <v>1.6366509401413154E-2</v>
      </c>
      <c r="Q1608" s="183">
        <f>IFERROR(_xll.qlIndexFixing(ONIndex1Y,I1608,TRUE,_xll.ohTrigger(RecalcTrigger,Trigger1Y)),NA())</f>
        <v>1.6741052743913798E-2</v>
      </c>
    </row>
    <row r="1609" spans="2:17" x14ac:dyDescent="0.2">
      <c r="B1609" s="39" t="s">
        <v>42</v>
      </c>
      <c r="D1609" s="42">
        <f>_xll.qlCalendarAdvance(Calendar,$D1608,B1609,"f",FALSE)</f>
        <v>50732</v>
      </c>
      <c r="E1609" s="177">
        <f>_xll.qlInterestRateIndexValueDate(IndexON,D1609)</f>
        <v>50732</v>
      </c>
      <c r="F1609" s="193">
        <f>IFERROR(_xll.qlIndexFixing(IndexON,D1609,TRUE,_xll.ohTrigger(RecalcTrigger,TriggerON)),NA())</f>
        <v>1.5910841051560709E-2</v>
      </c>
      <c r="H1609" s="42">
        <f>_xll.qlCalendarAdvance(Calendar,$H1608,B1609,"f",FALSE)</f>
        <v>50732</v>
      </c>
      <c r="I1609" s="177">
        <f>_xll.qlInterestRateIndexValueDate(Index1M,$H1609)</f>
        <v>50734</v>
      </c>
      <c r="J1609" s="182">
        <f>IFERROR(_xll.qlIndexFixing(Index1M,$H1609,TRUE,_xll.ohTrigger(RecalcTrigger,Trigger1M)),NA())</f>
        <v>1.6005883787934272E-2</v>
      </c>
      <c r="K1609" s="44">
        <f>IFERROR(_xll.qlIndexFixing(Index3M,H1609,TRUE,_xll.ohTrigger(RecalcTrigger,Trigger3M)),NA())</f>
        <v>1.6280682579009272E-2</v>
      </c>
      <c r="L1609" s="44">
        <f>IFERROR(_xll.qlIndexFixing(Index6M,$H1609,TRUE,_xll.ohTrigger(RecalcTrigger,Trigger6M)),NA())</f>
        <v>1.6299693383901432E-2</v>
      </c>
      <c r="M1609" s="183">
        <f>IFERROR(_xll.qlIndexFixing(Index1Y,$H1609,TRUE,_xll.ohTrigger(RecalcTrigger,Trigger1Y)),NA())</f>
        <v>1.6698951902055361E-2</v>
      </c>
      <c r="N1609" s="182">
        <f>IFERROR(_xll.qlIndexFixing(ONIndex1M,I1609,TRUE,_xll.ohTrigger(RecalcTrigger,Trigger1M)),NA())</f>
        <v>1.6014497489393875E-2</v>
      </c>
      <c r="O1609" s="44">
        <f>IFERROR(_xll.qlIndexFixing(ONIndex3M,I1609,TRUE,_xll.ohTrigger(RecalcTrigger,Trigger3M)),NA())</f>
        <v>1.631636734914288E-2</v>
      </c>
      <c r="P1609" s="44">
        <f>IFERROR(_xll.qlIndexFixing(ONIndex6M,I1609,TRUE,_xll.ohTrigger(RecalcTrigger,Trigger6M)),NA())</f>
        <v>1.6355898599256236E-2</v>
      </c>
      <c r="Q1609" s="183">
        <f>IFERROR(_xll.qlIndexFixing(ONIndex1Y,I1609,TRUE,_xll.ohTrigger(RecalcTrigger,Trigger1Y)),NA())</f>
        <v>1.673312490672707E-2</v>
      </c>
    </row>
    <row r="1610" spans="2:17" x14ac:dyDescent="0.2">
      <c r="B1610" s="39" t="s">
        <v>42</v>
      </c>
      <c r="D1610" s="42">
        <f>_xll.qlCalendarAdvance(Calendar,$D1609,B1610,"f",FALSE)</f>
        <v>50739</v>
      </c>
      <c r="E1610" s="177">
        <f>_xll.qlInterestRateIndexValueDate(IndexON,D1610)</f>
        <v>50739</v>
      </c>
      <c r="F1610" s="193">
        <f>IFERROR(_xll.qlIndexFixing(IndexON,D1610,TRUE,_xll.ohTrigger(RecalcTrigger,TriggerON)),NA())</f>
        <v>1.5899139097035331E-2</v>
      </c>
      <c r="H1610" s="42">
        <f>_xll.qlCalendarAdvance(Calendar,$H1609,B1610,"f",FALSE)</f>
        <v>50739</v>
      </c>
      <c r="I1610" s="177">
        <f>_xll.qlInterestRateIndexValueDate(Index1M,$H1610)</f>
        <v>50741</v>
      </c>
      <c r="J1610" s="182">
        <f>IFERROR(_xll.qlIndexFixing(Index1M,$H1610,TRUE,_xll.ohTrigger(RecalcTrigger,Trigger1M)),NA())</f>
        <v>1.5993956997021885E-2</v>
      </c>
      <c r="K1610" s="44">
        <f>IFERROR(_xll.qlIndexFixing(Index3M,H1610,TRUE,_xll.ohTrigger(RecalcTrigger,Trigger3M)),NA())</f>
        <v>1.6269993908663238E-2</v>
      </c>
      <c r="L1610" s="44">
        <f>IFERROR(_xll.qlIndexFixing(Index6M,$H1610,TRUE,_xll.ohTrigger(RecalcTrigger,Trigger6M)),NA())</f>
        <v>1.6289698826378696E-2</v>
      </c>
      <c r="M1610" s="183">
        <f>IFERROR(_xll.qlIndexFixing(Index1Y,$H1610,TRUE,_xll.ohTrigger(RecalcTrigger,Trigger1Y)),NA())</f>
        <v>1.669259842098764E-2</v>
      </c>
      <c r="N1610" s="182">
        <f>IFERROR(_xll.qlIndexFixing(ONIndex1M,I1610,TRUE,_xll.ohTrigger(RecalcTrigger,Trigger1M)),NA())</f>
        <v>1.6002503154108894E-2</v>
      </c>
      <c r="O1610" s="44">
        <f>IFERROR(_xll.qlIndexFixing(ONIndex3M,I1610,TRUE,_xll.ohTrigger(RecalcTrigger,Trigger3M)),NA())</f>
        <v>1.6304537057036939E-2</v>
      </c>
      <c r="P1610" s="44">
        <f>IFERROR(_xll.qlIndexFixing(ONIndex6M,I1610,TRUE,_xll.ohTrigger(RecalcTrigger,Trigger6M)),NA())</f>
        <v>1.6345359744507348E-2</v>
      </c>
      <c r="Q1610" s="183">
        <f>IFERROR(_xll.qlIndexFixing(ONIndex1Y,I1610,TRUE,_xll.ohTrigger(RecalcTrigger,Trigger1Y)),NA())</f>
        <v>1.6725256044924919E-2</v>
      </c>
    </row>
    <row r="1611" spans="2:17" x14ac:dyDescent="0.2">
      <c r="B1611" s="39" t="s">
        <v>42</v>
      </c>
      <c r="D1611" s="42">
        <f>_xll.qlCalendarAdvance(Calendar,$D1610,B1611,"f",FALSE)</f>
        <v>50746</v>
      </c>
      <c r="E1611" s="177">
        <f>_xll.qlInterestRateIndexValueDate(IndexON,D1611)</f>
        <v>50746</v>
      </c>
      <c r="F1611" s="193">
        <f>IFERROR(_xll.qlIndexFixing(IndexON,D1611,TRUE,_xll.ohTrigger(RecalcTrigger,TriggerON)),NA())</f>
        <v>1.5887484044592171E-2</v>
      </c>
      <c r="H1611" s="42">
        <f>_xll.qlCalendarAdvance(Calendar,$H1610,B1611,"f",FALSE)</f>
        <v>50746</v>
      </c>
      <c r="I1611" s="177">
        <f>_xll.qlInterestRateIndexValueDate(Index1M,$H1611)</f>
        <v>50748</v>
      </c>
      <c r="J1611" s="182">
        <f>IFERROR(_xll.qlIndexFixing(Index1M,$H1611,TRUE,_xll.ohTrigger(RecalcTrigger,Trigger1M)),NA())</f>
        <v>1.59820816231801E-2</v>
      </c>
      <c r="K1611" s="44">
        <f>IFERROR(_xll.qlIndexFixing(Index3M,H1611,TRUE,_xll.ohTrigger(RecalcTrigger,Trigger3M)),NA())</f>
        <v>1.6258444644462244E-2</v>
      </c>
      <c r="L1611" s="44">
        <f>IFERROR(_xll.qlIndexFixing(Index6M,$H1611,TRUE,_xll.ohTrigger(RecalcTrigger,Trigger6M)),NA())</f>
        <v>1.6280084886033778E-2</v>
      </c>
      <c r="M1611" s="183">
        <f>IFERROR(_xll.qlIndexFixing(Index1Y,$H1611,TRUE,_xll.ohTrigger(RecalcTrigger,Trigger1Y)),NA())</f>
        <v>1.6686312199328701E-2</v>
      </c>
      <c r="N1611" s="182">
        <f>IFERROR(_xll.qlIndexFixing(ONIndex1M,I1611,TRUE,_xll.ohTrigger(RecalcTrigger,Trigger1M)),NA())</f>
        <v>1.5990559671985594E-2</v>
      </c>
      <c r="O1611" s="44">
        <f>IFERROR(_xll.qlIndexFixing(ONIndex3M,I1611,TRUE,_xll.ohTrigger(RecalcTrigger,Trigger3M)),NA())</f>
        <v>1.6292753930242654E-2</v>
      </c>
      <c r="P1611" s="44">
        <f>IFERROR(_xll.qlIndexFixing(ONIndex6M,I1611,TRUE,_xll.ohTrigger(RecalcTrigger,Trigger6M)),NA())</f>
        <v>1.6334893175775633E-2</v>
      </c>
      <c r="Q1611" s="183">
        <f>IFERROR(_xll.qlIndexFixing(ONIndex1Y,I1611,TRUE,_xll.ohTrigger(RecalcTrigger,Trigger1Y)),NA())</f>
        <v>1.6717446428291538E-2</v>
      </c>
    </row>
    <row r="1612" spans="2:17" x14ac:dyDescent="0.2">
      <c r="B1612" s="39" t="s">
        <v>42</v>
      </c>
      <c r="D1612" s="42">
        <f>_xll.qlCalendarAdvance(Calendar,$D1611,B1612,"f",FALSE)</f>
        <v>50753</v>
      </c>
      <c r="E1612" s="177">
        <f>_xll.qlInterestRateIndexValueDate(IndexON,D1612)</f>
        <v>50753</v>
      </c>
      <c r="F1612" s="193">
        <f>IFERROR(_xll.qlIndexFixing(IndexON,D1612,TRUE,_xll.ohTrigger(RecalcTrigger,TriggerON)),NA())</f>
        <v>1.5875876170650116E-2</v>
      </c>
      <c r="H1612" s="42">
        <f>_xll.qlCalendarAdvance(Calendar,$H1611,B1612,"f",FALSE)</f>
        <v>50753</v>
      </c>
      <c r="I1612" s="177">
        <f>_xll.qlInterestRateIndexValueDate(Index1M,$H1612)</f>
        <v>50755</v>
      </c>
      <c r="J1612" s="182">
        <f>IFERROR(_xll.qlIndexFixing(Index1M,$H1612,TRUE,_xll.ohTrigger(RecalcTrigger,Trigger1M)),NA())</f>
        <v>1.5970257959524448E-2</v>
      </c>
      <c r="K1612" s="44">
        <f>IFERROR(_xll.qlIndexFixing(Index3M,H1612,TRUE,_xll.ohTrigger(RecalcTrigger,Trigger3M)),NA())</f>
        <v>1.6246944625047277E-2</v>
      </c>
      <c r="L1612" s="44">
        <f>IFERROR(_xll.qlIndexFixing(Index6M,$H1612,TRUE,_xll.ohTrigger(RecalcTrigger,Trigger6M)),NA())</f>
        <v>1.6270548425657231E-2</v>
      </c>
      <c r="M1612" s="183">
        <f>IFERROR(_xll.qlIndexFixing(Index1Y,$H1612,TRUE,_xll.ohTrigger(RecalcTrigger,Trigger1Y)),NA())</f>
        <v>1.6680093510096972E-2</v>
      </c>
      <c r="N1612" s="182">
        <f>IFERROR(_xll.qlIndexFixing(ONIndex1M,I1612,TRUE,_xll.ohTrigger(RecalcTrigger,Trigger1M)),NA())</f>
        <v>1.5978667335669883E-2</v>
      </c>
      <c r="O1612" s="44">
        <f>IFERROR(_xll.qlIndexFixing(ONIndex3M,I1612,TRUE,_xll.ohTrigger(RecalcTrigger,Trigger3M)),NA())</f>
        <v>1.6281018241501855E-2</v>
      </c>
      <c r="P1612" s="44">
        <f>IFERROR(_xll.qlIndexFixing(ONIndex6M,I1612,TRUE,_xll.ohTrigger(RecalcTrigger,Trigger6M)),NA())</f>
        <v>1.6324499231430423E-2</v>
      </c>
      <c r="Q1612" s="183">
        <f>IFERROR(_xll.qlIndexFixing(ONIndex1Y,I1612,TRUE,_xll.ohTrigger(RecalcTrigger,Trigger1Y)),NA())</f>
        <v>1.6709696326451251E-2</v>
      </c>
    </row>
    <row r="1613" spans="2:17" x14ac:dyDescent="0.2">
      <c r="B1613" s="39" t="s">
        <v>42</v>
      </c>
      <c r="D1613" s="42">
        <f>_xll.qlCalendarAdvance(Calendar,$D1612,B1613,"f",FALSE)</f>
        <v>50760</v>
      </c>
      <c r="E1613" s="177">
        <f>_xll.qlInterestRateIndexValueDate(IndexON,D1613)</f>
        <v>50760</v>
      </c>
      <c r="F1613" s="193">
        <f>IFERROR(_xll.qlIndexFixing(IndexON,D1613,TRUE,_xll.ohTrigger(RecalcTrigger,TriggerON)),NA())</f>
        <v>1.5864315751787927E-2</v>
      </c>
      <c r="H1613" s="42">
        <f>_xll.qlCalendarAdvance(Calendar,$H1612,B1613,"f",FALSE)</f>
        <v>50760</v>
      </c>
      <c r="I1613" s="177">
        <f>_xll.qlInterestRateIndexValueDate(Index1M,$H1613)</f>
        <v>50762</v>
      </c>
      <c r="J1613" s="182">
        <f>IFERROR(_xll.qlIndexFixing(Index1M,$H1613,TRUE,_xll.ohTrigger(RecalcTrigger,Trigger1M)),NA())</f>
        <v>1.5958486299165464E-2</v>
      </c>
      <c r="K1613" s="44">
        <f>IFERROR(_xll.qlIndexFixing(Index3M,H1613,TRUE,_xll.ohTrigger(RecalcTrigger,Trigger3M)),NA())</f>
        <v>1.623549412367975E-2</v>
      </c>
      <c r="L1613" s="44">
        <f>IFERROR(_xll.qlIndexFixing(Index6M,$H1613,TRUE,_xll.ohTrigger(RecalcTrigger,Trigger6M)),NA())</f>
        <v>1.6261089785277728E-2</v>
      </c>
      <c r="M1613" s="183">
        <f>IFERROR(_xll.qlIndexFixing(Index1Y,$H1613,TRUE,_xll.ohTrigger(RecalcTrigger,Trigger1Y)),NA())</f>
        <v>1.6673942626316801E-2</v>
      </c>
      <c r="N1613" s="182">
        <f>IFERROR(_xll.qlIndexFixing(ONIndex1M,I1613,TRUE,_xll.ohTrigger(RecalcTrigger,Trigger1M)),NA())</f>
        <v>1.5966826438287285E-2</v>
      </c>
      <c r="O1613" s="44">
        <f>IFERROR(_xll.qlIndexFixing(ONIndex3M,I1613,TRUE,_xll.ohTrigger(RecalcTrigger,Trigger3M)),NA())</f>
        <v>1.6269330263396498E-2</v>
      </c>
      <c r="P1613" s="44">
        <f>IFERROR(_xll.qlIndexFixing(ONIndex6M,I1613,TRUE,_xll.ohTrigger(RecalcTrigger,Trigger6M)),NA())</f>
        <v>1.6314178249681177E-2</v>
      </c>
      <c r="Q1613" s="183">
        <f>IFERROR(_xll.qlIndexFixing(ONIndex1Y,I1613,TRUE,_xll.ohTrigger(RecalcTrigger,Trigger1Y)),NA())</f>
        <v>1.6702006009348125E-2</v>
      </c>
    </row>
    <row r="1614" spans="2:17" x14ac:dyDescent="0.2">
      <c r="B1614" s="39" t="s">
        <v>42</v>
      </c>
      <c r="D1614" s="42">
        <f>_xll.qlCalendarAdvance(Calendar,$D1613,B1614,"f",FALSE)</f>
        <v>50767</v>
      </c>
      <c r="E1614" s="177">
        <f>_xll.qlInterestRateIndexValueDate(IndexON,D1614)</f>
        <v>50767</v>
      </c>
      <c r="F1614" s="193">
        <f>IFERROR(_xll.qlIndexFixing(IndexON,D1614,TRUE,_xll.ohTrigger(RecalcTrigger,TriggerON)),NA())</f>
        <v>1.5852803064104748E-2</v>
      </c>
      <c r="H1614" s="42">
        <f>_xll.qlCalendarAdvance(Calendar,$H1613,B1614,"f",FALSE)</f>
        <v>50767</v>
      </c>
      <c r="I1614" s="177">
        <f>_xll.qlInterestRateIndexValueDate(Index1M,$H1614)</f>
        <v>50769</v>
      </c>
      <c r="J1614" s="182">
        <f>IFERROR(_xll.qlIndexFixing(Index1M,$H1614,TRUE,_xll.ohTrigger(RecalcTrigger,Trigger1M)),NA())</f>
        <v>1.5946766935201195E-2</v>
      </c>
      <c r="K1614" s="44">
        <f>IFERROR(_xll.qlIndexFixing(Index3M,H1614,TRUE,_xll.ohTrigger(RecalcTrigger,Trigger3M)),NA())</f>
        <v>1.6224093413618412E-2</v>
      </c>
      <c r="L1614" s="44">
        <f>IFERROR(_xll.qlIndexFixing(Index6M,$H1614,TRUE,_xll.ohTrigger(RecalcTrigger,Trigger6M)),NA())</f>
        <v>1.6251709304930952E-2</v>
      </c>
      <c r="M1614" s="183">
        <f>IFERROR(_xll.qlIndexFixing(Index1Y,$H1614,TRUE,_xll.ohTrigger(RecalcTrigger,Trigger1Y)),NA())</f>
        <v>1.666785982102063E-2</v>
      </c>
      <c r="N1614" s="182">
        <f>IFERROR(_xll.qlIndexFixing(ONIndex1M,I1614,TRUE,_xll.ohTrigger(RecalcTrigger,Trigger1M)),NA())</f>
        <v>1.5955037272403771E-2</v>
      </c>
      <c r="O1614" s="44">
        <f>IFERROR(_xll.qlIndexFixing(ONIndex3M,I1614,TRUE,_xll.ohTrigger(RecalcTrigger,Trigger3M)),NA())</f>
        <v>1.6257690268428604E-2</v>
      </c>
      <c r="P1614" s="44">
        <f>IFERROR(_xll.qlIndexFixing(ONIndex6M,I1614,TRUE,_xll.ohTrigger(RecalcTrigger,Trigger6M)),NA())</f>
        <v>1.6303930568977165E-2</v>
      </c>
      <c r="Q1614" s="183">
        <f>IFERROR(_xll.qlIndexFixing(ONIndex1Y,I1614,TRUE,_xll.ohTrigger(RecalcTrigger,Trigger1Y)),NA())</f>
        <v>1.6694375746606482E-2</v>
      </c>
    </row>
    <row r="1615" spans="2:17" x14ac:dyDescent="0.2">
      <c r="B1615" s="39" t="s">
        <v>42</v>
      </c>
      <c r="D1615" s="42">
        <f>_xll.qlCalendarAdvance(Calendar,$D1614,B1615,"f",FALSE)</f>
        <v>50774</v>
      </c>
      <c r="E1615" s="177">
        <f>_xll.qlInterestRateIndexValueDate(IndexON,D1615)</f>
        <v>50774</v>
      </c>
      <c r="F1615" s="193">
        <f>IFERROR(_xll.qlIndexFixing(IndexON,D1615,TRUE,_xll.ohTrigger(RecalcTrigger,TriggerON)),NA())</f>
        <v>1.5841338384499082E-2</v>
      </c>
      <c r="H1615" s="42">
        <f>_xll.qlCalendarAdvance(Calendar,$H1614,B1615,"f",FALSE)</f>
        <v>50774</v>
      </c>
      <c r="I1615" s="177">
        <f>_xll.qlInterestRateIndexValueDate(Index1M,$H1615)</f>
        <v>50776</v>
      </c>
      <c r="J1615" s="182">
        <f>IFERROR(_xll.qlIndexFixing(Index1M,$H1615,TRUE,_xll.ohTrigger(RecalcTrigger,Trigger1M)),NA())</f>
        <v>1.5935100160744675E-2</v>
      </c>
      <c r="K1615" s="44">
        <f>IFERROR(_xll.qlIndexFixing(Index3M,H1615,TRUE,_xll.ohTrigger(RecalcTrigger,Trigger3M)),NA())</f>
        <v>1.6212742768117572E-2</v>
      </c>
      <c r="L1615" s="44">
        <f>IFERROR(_xll.qlIndexFixing(Index6M,$H1615,TRUE,_xll.ohTrigger(RecalcTrigger,Trigger6M)),NA())</f>
        <v>1.6242679391016375E-2</v>
      </c>
      <c r="M1615" s="183">
        <f>IFERROR(_xll.qlIndexFixing(Index1Y,$H1615,TRUE,_xll.ohTrigger(RecalcTrigger,Trigger1Y)),NA())</f>
        <v>1.6661845367247255E-2</v>
      </c>
      <c r="N1615" s="182">
        <f>IFERROR(_xll.qlIndexFixing(ONIndex1M,I1615,TRUE,_xll.ohTrigger(RecalcTrigger,Trigger1M)),NA())</f>
        <v>1.5943300131144866E-2</v>
      </c>
      <c r="O1615" s="44">
        <f>IFERROR(_xll.qlIndexFixing(ONIndex3M,I1615,TRUE,_xll.ohTrigger(RecalcTrigger,Trigger3M)),NA())</f>
        <v>1.6246098529100195E-2</v>
      </c>
      <c r="P1615" s="44">
        <f>IFERROR(_xll.qlIndexFixing(ONIndex6M,I1615,TRUE,_xll.ohTrigger(RecalcTrigger,Trigger6M)),NA())</f>
        <v>1.6293756527767655E-2</v>
      </c>
      <c r="Q1615" s="183">
        <f>IFERROR(_xll.qlIndexFixing(ONIndex1Y,I1615,TRUE,_xll.ohTrigger(RecalcTrigger,Trigger1Y)),NA())</f>
        <v>1.6686805808010519E-2</v>
      </c>
    </row>
    <row r="1616" spans="2:17" x14ac:dyDescent="0.2">
      <c r="B1616" s="39" t="s">
        <v>42</v>
      </c>
      <c r="D1616" s="42">
        <f>_xll.qlCalendarAdvance(Calendar,$D1615,B1616,"f",FALSE)</f>
        <v>50781</v>
      </c>
      <c r="E1616" s="177">
        <f>_xll.qlInterestRateIndexValueDate(IndexON,D1616)</f>
        <v>50781</v>
      </c>
      <c r="F1616" s="193">
        <f>IFERROR(_xll.qlIndexFixing(IndexON,D1616,TRUE,_xll.ohTrigger(RecalcTrigger,TriggerON)),NA())</f>
        <v>1.5829921988750328E-2</v>
      </c>
      <c r="H1616" s="42">
        <f>_xll.qlCalendarAdvance(Calendar,$H1615,B1616,"f",FALSE)</f>
        <v>50781</v>
      </c>
      <c r="I1616" s="177">
        <f>_xll.qlInterestRateIndexValueDate(Index1M,$H1616)</f>
        <v>50783</v>
      </c>
      <c r="J1616" s="182">
        <f>IFERROR(_xll.qlIndexFixing(Index1M,$H1616,TRUE,_xll.ohTrigger(RecalcTrigger,Trigger1M)),NA())</f>
        <v>1.5923486268898945E-2</v>
      </c>
      <c r="K1616" s="44">
        <f>IFERROR(_xll.qlIndexFixing(Index3M,H1616,TRUE,_xll.ohTrigger(RecalcTrigger,Trigger3M)),NA())</f>
        <v>1.6201442460433313E-2</v>
      </c>
      <c r="L1616" s="44">
        <f>IFERROR(_xll.qlIndexFixing(Index6M,$H1616,TRUE,_xll.ohTrigger(RecalcTrigger,Trigger6M)),NA())</f>
        <v>1.6233450917516743E-2</v>
      </c>
      <c r="M1616" s="183">
        <f>IFERROR(_xll.qlIndexFixing(Index1Y,$H1616,TRUE,_xll.ohTrigger(RecalcTrigger,Trigger1Y)),NA())</f>
        <v>1.6655899538043362E-2</v>
      </c>
      <c r="N1616" s="182">
        <f>IFERROR(_xll.qlIndexFixing(ONIndex1M,I1616,TRUE,_xll.ohTrigger(RecalcTrigger,Trigger1M)),NA())</f>
        <v>1.5931615307316349E-2</v>
      </c>
      <c r="O1616" s="44">
        <f>IFERROR(_xll.qlIndexFixing(ONIndex3M,I1616,TRUE,_xll.ohTrigger(RecalcTrigger,Trigger3M)),NA())</f>
        <v>1.6234555318153099E-2</v>
      </c>
      <c r="P1616" s="44">
        <f>IFERROR(_xll.qlIndexFixing(ONIndex6M,I1616,TRUE,_xll.ohTrigger(RecalcTrigger,Trigger6M)),NA())</f>
        <v>1.6283656464342045E-2</v>
      </c>
      <c r="Q1616" s="183">
        <f>IFERROR(_xll.qlIndexFixing(ONIndex1Y,I1616,TRUE,_xll.ohTrigger(RecalcTrigger,Trigger1Y)),NA())</f>
        <v>1.6679296463184556E-2</v>
      </c>
    </row>
    <row r="1617" spans="2:17" x14ac:dyDescent="0.2">
      <c r="B1617" s="39" t="s">
        <v>42</v>
      </c>
      <c r="D1617" s="42">
        <f>_xll.qlCalendarAdvance(Calendar,$D1616,B1617,"f",FALSE)</f>
        <v>50788</v>
      </c>
      <c r="E1617" s="177">
        <f>_xll.qlInterestRateIndexValueDate(IndexON,D1617)</f>
        <v>50788</v>
      </c>
      <c r="F1617" s="193">
        <f>IFERROR(_xll.qlIndexFixing(IndexON,D1617,TRUE,_xll.ohTrigger(RecalcTrigger,TriggerON)),NA())</f>
        <v>1.581855415359712E-2</v>
      </c>
      <c r="H1617" s="42">
        <f>_xll.qlCalendarAdvance(Calendar,$H1616,B1617,"f",FALSE)</f>
        <v>50788</v>
      </c>
      <c r="I1617" s="177">
        <f>_xll.qlInterestRateIndexValueDate(Index1M,$H1617)</f>
        <v>50790</v>
      </c>
      <c r="J1617" s="182">
        <f>IFERROR(_xll.qlIndexFixing(Index1M,$H1617,TRUE,_xll.ohTrigger(RecalcTrigger,Trigger1M)),NA())</f>
        <v>1.5911925552772044E-2</v>
      </c>
      <c r="K1617" s="44">
        <f>IFERROR(_xll.qlIndexFixing(Index3M,H1617,TRUE,_xll.ohTrigger(RecalcTrigger,Trigger3M)),NA())</f>
        <v>1.619019276382172E-2</v>
      </c>
      <c r="L1617" s="44">
        <f>IFERROR(_xll.qlIndexFixing(Index6M,$H1617,TRUE,_xll.ohTrigger(RecalcTrigger,Trigger6M)),NA())</f>
        <v>1.6224301596088085E-2</v>
      </c>
      <c r="M1617" s="183">
        <f>IFERROR(_xll.qlIndexFixing(Index1Y,$H1617,TRUE,_xll.ohTrigger(RecalcTrigger,Trigger1Y)),NA())</f>
        <v>1.6650022606462853E-2</v>
      </c>
      <c r="N1617" s="182">
        <f>IFERROR(_xll.qlIndexFixing(ONIndex1M,I1617,TRUE,_xll.ohTrigger(RecalcTrigger,Trigger1M)),NA())</f>
        <v>1.5919983093564127E-2</v>
      </c>
      <c r="O1617" s="44">
        <f>IFERROR(_xll.qlIndexFixing(ONIndex3M,I1617,TRUE,_xll.ohTrigger(RecalcTrigger,Trigger3M)),NA())</f>
        <v>1.6223060908169273E-2</v>
      </c>
      <c r="P1617" s="44">
        <f>IFERROR(_xll.qlIndexFixing(ONIndex6M,I1617,TRUE,_xll.ohTrigger(RecalcTrigger,Trigger6M)),NA())</f>
        <v>1.6273630717069665E-2</v>
      </c>
      <c r="Q1617" s="183">
        <f>IFERROR(_xll.qlIndexFixing(ONIndex1Y,I1617,TRUE,_xll.ohTrigger(RecalcTrigger,Trigger1Y)),NA())</f>
        <v>1.6671847981912791E-2</v>
      </c>
    </row>
    <row r="1618" spans="2:17" x14ac:dyDescent="0.2">
      <c r="B1618" s="39" t="s">
        <v>42</v>
      </c>
      <c r="D1618" s="42">
        <f>_xll.qlCalendarAdvance(Calendar,$D1617,B1618,"f",FALSE)</f>
        <v>50795</v>
      </c>
      <c r="E1618" s="177">
        <f>_xll.qlInterestRateIndexValueDate(IndexON,D1618)</f>
        <v>50795</v>
      </c>
      <c r="F1618" s="193">
        <f>IFERROR(_xll.qlIndexFixing(IndexON,D1618,TRUE,_xll.ohTrigger(RecalcTrigger,TriggerON)),NA())</f>
        <v>1.5807235155618216E-2</v>
      </c>
      <c r="H1618" s="42">
        <f>_xll.qlCalendarAdvance(Calendar,$H1617,B1618,"f",FALSE)</f>
        <v>50795</v>
      </c>
      <c r="I1618" s="177">
        <f>_xll.qlInterestRateIndexValueDate(Index1M,$H1618)</f>
        <v>50797</v>
      </c>
      <c r="J1618" s="182">
        <f>IFERROR(_xll.qlIndexFixing(Index1M,$H1618,TRUE,_xll.ohTrigger(RecalcTrigger,Trigger1M)),NA())</f>
        <v>1.5900418305467012E-2</v>
      </c>
      <c r="K1618" s="44">
        <f>IFERROR(_xll.qlIndexFixing(Index3M,H1618,TRUE,_xll.ohTrigger(RecalcTrigger,Trigger3M)),NA())</f>
        <v>1.6178993951533549E-2</v>
      </c>
      <c r="L1618" s="44">
        <f>IFERROR(_xll.qlIndexFixing(Index6M,$H1618,TRUE,_xll.ohTrigger(RecalcTrigger,Trigger6M)),NA())</f>
        <v>1.62152317667647E-2</v>
      </c>
      <c r="M1618" s="183">
        <f>IFERROR(_xll.qlIndexFixing(Index1Y,$H1618,TRUE,_xll.ohTrigger(RecalcTrigger,Trigger1Y)),NA())</f>
        <v>1.6644214845567745E-2</v>
      </c>
      <c r="N1618" s="182">
        <f>IFERROR(_xll.qlIndexFixing(ONIndex1M,I1618,TRUE,_xll.ohTrigger(RecalcTrigger,Trigger1M)),NA())</f>
        <v>1.5908403783173597E-2</v>
      </c>
      <c r="O1618" s="44">
        <f>IFERROR(_xll.qlIndexFixing(ONIndex3M,I1618,TRUE,_xll.ohTrigger(RecalcTrigger,Trigger3M)),NA())</f>
        <v>1.6211615571570803E-2</v>
      </c>
      <c r="P1618" s="44">
        <f>IFERROR(_xll.qlIndexFixing(ONIndex6M,I1618,TRUE,_xll.ohTrigger(RecalcTrigger,Trigger6M)),NA())</f>
        <v>1.6263679624239913E-2</v>
      </c>
      <c r="Q1618" s="183">
        <f>IFERROR(_xll.qlIndexFixing(ONIndex1Y,I1618,TRUE,_xll.ohTrigger(RecalcTrigger,Trigger1Y)),NA())</f>
        <v>1.6664460633899481E-2</v>
      </c>
    </row>
    <row r="1619" spans="2:17" x14ac:dyDescent="0.2">
      <c r="B1619" s="39" t="s">
        <v>42</v>
      </c>
      <c r="D1619" s="42">
        <f>_xll.qlCalendarAdvance(Calendar,$D1618,B1619,"f",FALSE)</f>
        <v>50802</v>
      </c>
      <c r="E1619" s="177">
        <f>_xll.qlInterestRateIndexValueDate(IndexON,D1619)</f>
        <v>50802</v>
      </c>
      <c r="F1619" s="193">
        <f>IFERROR(_xll.qlIndexFixing(IndexON,D1619,TRUE,_xll.ohTrigger(RecalcTrigger,TriggerON)),NA())</f>
        <v>1.5795965270832824E-2</v>
      </c>
      <c r="H1619" s="42">
        <f>_xll.qlCalendarAdvance(Calendar,$H1618,B1619,"f",FALSE)</f>
        <v>50802</v>
      </c>
      <c r="I1619" s="177">
        <f>_xll.qlInterestRateIndexValueDate(Index1M,$H1619)</f>
        <v>50804</v>
      </c>
      <c r="J1619" s="182">
        <f>IFERROR(_xll.qlIndexFixing(Index1M,$H1619,TRUE,_xll.ohTrigger(RecalcTrigger,Trigger1M)),NA())</f>
        <v>1.5890818346038543E-2</v>
      </c>
      <c r="K1619" s="44">
        <f>IFERROR(_xll.qlIndexFixing(Index3M,H1619,TRUE,_xll.ohTrigger(RecalcTrigger,Trigger3M)),NA())</f>
        <v>1.6168270438629017E-2</v>
      </c>
      <c r="L1619" s="44">
        <f>IFERROR(_xll.qlIndexFixing(Index6M,$H1619,TRUE,_xll.ohTrigger(RecalcTrigger,Trigger6M)),NA())</f>
        <v>1.6206241769585749E-2</v>
      </c>
      <c r="M1619" s="183">
        <f>IFERROR(_xll.qlIndexFixing(Index1Y,$H1619,TRUE,_xll.ohTrigger(RecalcTrigger,Trigger1Y)),NA())</f>
        <v>1.6638476528427055E-2</v>
      </c>
      <c r="N1619" s="182">
        <f>IFERROR(_xll.qlIndexFixing(ONIndex1M,I1619,TRUE,_xll.ohTrigger(RecalcTrigger,Trigger1M)),NA())</f>
        <v>1.5896877668550857E-2</v>
      </c>
      <c r="O1619" s="44">
        <f>IFERROR(_xll.qlIndexFixing(ONIndex3M,I1619,TRUE,_xll.ohTrigger(RecalcTrigger,Trigger3M)),NA())</f>
        <v>1.6200219581099518E-2</v>
      </c>
      <c r="P1619" s="44">
        <f>IFERROR(_xll.qlIndexFixing(ONIndex6M,I1619,TRUE,_xll.ohTrigger(RecalcTrigger,Trigger6M)),NA())</f>
        <v>1.6253803524461929E-2</v>
      </c>
      <c r="Q1619" s="183">
        <f>IFERROR(_xll.qlIndexFixing(ONIndex1Y,I1619,TRUE,_xll.ohTrigger(RecalcTrigger,Trigger1Y)),NA())</f>
        <v>1.6657134688928821E-2</v>
      </c>
    </row>
    <row r="1620" spans="2:17" x14ac:dyDescent="0.2">
      <c r="B1620" s="39" t="s">
        <v>42</v>
      </c>
      <c r="D1620" s="42">
        <f>_xll.qlCalendarAdvance(Calendar,$D1619,B1620,"f",FALSE)</f>
        <v>50809</v>
      </c>
      <c r="E1620" s="177">
        <f>_xll.qlInterestRateIndexValueDate(IndexON,D1620)</f>
        <v>50809</v>
      </c>
      <c r="F1620" s="193">
        <f>IFERROR(_xll.qlIndexFixing(IndexON,D1620,TRUE,_xll.ohTrigger(RecalcTrigger,TriggerON)),NA())</f>
        <v>1.5784744775979576E-2</v>
      </c>
      <c r="H1620" s="42">
        <f>_xll.qlCalendarAdvance(Calendar,$H1619,B1620,"f",FALSE)</f>
        <v>50809</v>
      </c>
      <c r="I1620" s="177">
        <f>_xll.qlInterestRateIndexValueDate(Index1M,$H1620)</f>
        <v>50811</v>
      </c>
      <c r="J1620" s="182">
        <f>IFERROR(_xll.qlIndexFixing(Index1M,$H1620,TRUE,_xll.ohTrigger(RecalcTrigger,Trigger1M)),NA())</f>
        <v>1.5879405394980037E-2</v>
      </c>
      <c r="K1620" s="44">
        <f>IFERROR(_xll.qlIndexFixing(Index3M,H1620,TRUE,_xll.ohTrigger(RecalcTrigger,Trigger3M)),NA())</f>
        <v>1.6157170987761392E-2</v>
      </c>
      <c r="L1620" s="44">
        <f>IFERROR(_xll.qlIndexFixing(Index6M,$H1620,TRUE,_xll.ohTrigger(RecalcTrigger,Trigger6M)),NA())</f>
        <v>1.619733194459259E-2</v>
      </c>
      <c r="M1620" s="183">
        <f>IFERROR(_xll.qlIndexFixing(Index1Y,$H1620,TRUE,_xll.ohTrigger(RecalcTrigger,Trigger1Y)),NA())</f>
        <v>1.6632807928118998E-2</v>
      </c>
      <c r="N1620" s="182">
        <f>IFERROR(_xll.qlIndexFixing(ONIndex1M,I1620,TRUE,_xll.ohTrigger(RecalcTrigger,Trigger1M)),NA())</f>
        <v>1.5885405042821432E-2</v>
      </c>
      <c r="O1620" s="44">
        <f>IFERROR(_xll.qlIndexFixing(ONIndex3M,I1620,TRUE,_xll.ohTrigger(RecalcTrigger,Trigger3M)),NA())</f>
        <v>1.6188873209257437E-2</v>
      </c>
      <c r="P1620" s="44">
        <f>IFERROR(_xll.qlIndexFixing(ONIndex6M,I1620,TRUE,_xll.ohTrigger(RecalcTrigger,Trigger6M)),NA())</f>
        <v>1.6244002755785303E-2</v>
      </c>
      <c r="Q1620" s="183">
        <f>IFERROR(_xll.qlIndexFixing(ONIndex1Y,I1620,TRUE,_xll.ohTrigger(RecalcTrigger,Trigger1Y)),NA())</f>
        <v>1.6649870416625134E-2</v>
      </c>
    </row>
    <row r="1621" spans="2:17" x14ac:dyDescent="0.2">
      <c r="B1621" s="39" t="s">
        <v>42</v>
      </c>
      <c r="D1621" s="42">
        <f>_xll.qlCalendarAdvance(Calendar,$D1620,B1621,"f",FALSE)</f>
        <v>50816</v>
      </c>
      <c r="E1621" s="177">
        <f>_xll.qlInterestRateIndexValueDate(IndexON,D1621)</f>
        <v>50816</v>
      </c>
      <c r="F1621" s="193">
        <f>IFERROR(_xll.qlIndexFixing(IndexON,D1621,TRUE,_xll.ohTrigger(RecalcTrigger,TriggerON)),NA())</f>
        <v>1.5773573947157615E-2</v>
      </c>
      <c r="H1621" s="42">
        <f>_xll.qlCalendarAdvance(Calendar,$H1620,B1621,"f",FALSE)</f>
        <v>50816</v>
      </c>
      <c r="I1621" s="177">
        <f>_xll.qlInterestRateIndexValueDate(Index1M,$H1621)</f>
        <v>50818</v>
      </c>
      <c r="J1621" s="182">
        <f>IFERROR(_xll.qlIndexFixing(Index1M,$H1621,TRUE,_xll.ohTrigger(RecalcTrigger,Trigger1M)),NA())</f>
        <v>1.5868046697309027E-2</v>
      </c>
      <c r="K1621" s="44">
        <f>IFERROR(_xll.qlIndexFixing(Index3M,H1621,TRUE,_xll.ohTrigger(RecalcTrigger,Trigger3M)),NA())</f>
        <v>1.6146123218799262E-2</v>
      </c>
      <c r="L1621" s="44">
        <f>IFERROR(_xll.qlIndexFixing(Index6M,$H1621,TRUE,_xll.ohTrigger(RecalcTrigger,Trigger6M)),NA())</f>
        <v>1.618850263183013E-2</v>
      </c>
      <c r="M1621" s="183">
        <f>IFERROR(_xll.qlIndexFixing(Index1Y,$H1621,TRUE,_xll.ohTrigger(RecalcTrigger,Trigger1Y)),NA())</f>
        <v>1.6627209317729461E-2</v>
      </c>
      <c r="N1621" s="182">
        <f>IFERROR(_xll.qlIndexFixing(ONIndex1M,I1621,TRUE,_xll.ohTrigger(RecalcTrigger,Trigger1M)),NA())</f>
        <v>1.5873986198711165E-2</v>
      </c>
      <c r="O1621" s="44">
        <f>IFERROR(_xll.qlIndexFixing(ONIndex3M,I1621,TRUE,_xll.ohTrigger(RecalcTrigger,Trigger3M)),NA())</f>
        <v>1.6177576728546583E-2</v>
      </c>
      <c r="P1621" s="44">
        <f>IFERROR(_xll.qlIndexFixing(ONIndex6M,I1621,TRUE,_xll.ohTrigger(RecalcTrigger,Trigger6M)),NA())</f>
        <v>1.623427765689911E-2</v>
      </c>
      <c r="Q1621" s="183">
        <f>IFERROR(_xll.qlIndexFixing(ONIndex1Y,I1621,TRUE,_xll.ohTrigger(RecalcTrigger,Trigger1Y)),NA())</f>
        <v>1.6642668086852552E-2</v>
      </c>
    </row>
    <row r="1622" spans="2:17" x14ac:dyDescent="0.2">
      <c r="B1622" s="39" t="s">
        <v>42</v>
      </c>
      <c r="D1622" s="42">
        <f>_xll.qlCalendarAdvance(Calendar,$D1621,B1622,"f",FALSE)</f>
        <v>50823</v>
      </c>
      <c r="E1622" s="177">
        <f>_xll.qlInterestRateIndexValueDate(IndexON,D1622)</f>
        <v>50823</v>
      </c>
      <c r="F1622" s="193">
        <f>IFERROR(_xll.qlIndexFixing(IndexON,D1622,TRUE,_xll.ohTrigger(RecalcTrigger,TriggerON)),NA())</f>
        <v>1.5762453061105575E-2</v>
      </c>
      <c r="H1622" s="42">
        <f>_xll.qlCalendarAdvance(Calendar,$H1621,B1622,"f",FALSE)</f>
        <v>50823</v>
      </c>
      <c r="I1622" s="177">
        <f>_xll.qlInterestRateIndexValueDate(Index1M,$H1622)</f>
        <v>50825</v>
      </c>
      <c r="J1622" s="182">
        <f>IFERROR(_xll.qlIndexFixing(Index1M,$H1622,TRUE,_xll.ohTrigger(RecalcTrigger,Trigger1M)),NA())</f>
        <v>1.5856742546093941E-2</v>
      </c>
      <c r="K1622" s="44">
        <f>IFERROR(_xll.qlIndexFixing(Index3M,H1622,TRUE,_xll.ohTrigger(RecalcTrigger,Trigger3M)),NA())</f>
        <v>1.6135127404984732E-2</v>
      </c>
      <c r="L1622" s="44">
        <f>IFERROR(_xll.qlIndexFixing(Index6M,$H1622,TRUE,_xll.ohTrigger(RecalcTrigger,Trigger6M)),NA())</f>
        <v>1.6179754171348561E-2</v>
      </c>
      <c r="M1622" s="183">
        <f>IFERROR(_xll.qlIndexFixing(Index1Y,$H1622,TRUE,_xll.ohTrigger(RecalcTrigger,Trigger1Y)),NA())</f>
        <v>1.6621680970353308E-2</v>
      </c>
      <c r="N1622" s="182">
        <f>IFERROR(_xll.qlIndexFixing(ONIndex1M,I1622,TRUE,_xll.ohTrigger(RecalcTrigger,Trigger1M)),NA())</f>
        <v>1.5862621429185708E-2</v>
      </c>
      <c r="O1622" s="44">
        <f>IFERROR(_xll.qlIndexFixing(ONIndex3M,I1622,TRUE,_xll.ohTrigger(RecalcTrigger,Trigger3M)),NA())</f>
        <v>1.6166330411948593E-2</v>
      </c>
      <c r="P1622" s="44">
        <f>IFERROR(_xll.qlIndexFixing(ONIndex6M,I1622,TRUE,_xll.ohTrigger(RecalcTrigger,Trigger6M)),NA())</f>
        <v>1.6224628565932875E-2</v>
      </c>
      <c r="Q1622" s="183">
        <f>IFERROR(_xll.qlIndexFixing(ONIndex1Y,I1622,TRUE,_xll.ohTrigger(RecalcTrigger,Trigger1Y)),NA())</f>
        <v>1.6635527969235397E-2</v>
      </c>
    </row>
    <row r="1623" spans="2:17" x14ac:dyDescent="0.2">
      <c r="B1623" s="39" t="s">
        <v>42</v>
      </c>
      <c r="D1623" s="42">
        <f>_xll.qlCalendarAdvance(Calendar,$D1622,B1623,"f",FALSE)</f>
        <v>50830</v>
      </c>
      <c r="E1623" s="177">
        <f>_xll.qlInterestRateIndexValueDate(IndexON,D1623)</f>
        <v>50830</v>
      </c>
      <c r="F1623" s="193">
        <f>IFERROR(_xll.qlIndexFixing(IndexON,D1623,TRUE,_xll.ohTrigger(RecalcTrigger,TriggerON)),NA())</f>
        <v>1.5751382393922597E-2</v>
      </c>
      <c r="H1623" s="42">
        <f>_xll.qlCalendarAdvance(Calendar,$H1622,B1623,"f",FALSE)</f>
        <v>50830</v>
      </c>
      <c r="I1623" s="177">
        <f>_xll.qlInterestRateIndexValueDate(Index1M,$H1623)</f>
        <v>50832</v>
      </c>
      <c r="J1623" s="182">
        <f>IFERROR(_xll.qlIndexFixing(Index1M,$H1623,TRUE,_xll.ohTrigger(RecalcTrigger,Trigger1M)),NA())</f>
        <v>1.5843694359911342E-2</v>
      </c>
      <c r="K1623" s="44">
        <f>IFERROR(_xll.qlIndexFixing(Index3M,H1623,TRUE,_xll.ohTrigger(RecalcTrigger,Trigger3M)),NA())</f>
        <v>1.612295143240712E-2</v>
      </c>
      <c r="L1623" s="44">
        <f>IFERROR(_xll.qlIndexFixing(Index6M,$H1623,TRUE,_xll.ohTrigger(RecalcTrigger,Trigger6M)),NA())</f>
        <v>1.6169949119012487E-2</v>
      </c>
      <c r="M1623" s="183">
        <f>IFERROR(_xll.qlIndexFixing(Index1Y,$H1623,TRUE,_xll.ohTrigger(RecalcTrigger,Trigger1Y)),NA())</f>
        <v>1.6616339208989857E-2</v>
      </c>
      <c r="N1623" s="182">
        <f>IFERROR(_xll.qlIndexFixing(ONIndex1M,I1623,TRUE,_xll.ohTrigger(RecalcTrigger,Trigger1M)),NA())</f>
        <v>1.5851311027130777E-2</v>
      </c>
      <c r="O1623" s="44">
        <f>IFERROR(_xll.qlIndexFixing(ONIndex3M,I1623,TRUE,_xll.ohTrigger(RecalcTrigger,Trigger3M)),NA())</f>
        <v>1.6155134531485871E-2</v>
      </c>
      <c r="P1623" s="44">
        <f>IFERROR(_xll.qlIndexFixing(ONIndex6M,I1623,TRUE,_xll.ohTrigger(RecalcTrigger,Trigger6M)),NA())</f>
        <v>1.6215055821335866E-2</v>
      </c>
      <c r="Q1623" s="183">
        <f>IFERROR(_xll.qlIndexFixing(ONIndex1Y,I1623,TRUE,_xll.ohTrigger(RecalcTrigger,Trigger1Y)),NA())</f>
        <v>1.6628450333637801E-2</v>
      </c>
    </row>
    <row r="1624" spans="2:17" x14ac:dyDescent="0.2">
      <c r="B1624" s="39" t="s">
        <v>42</v>
      </c>
      <c r="D1624" s="42">
        <f>_xll.qlCalendarAdvance(Calendar,$D1623,B1624,"f",FALSE)</f>
        <v>50837</v>
      </c>
      <c r="E1624" s="177">
        <f>_xll.qlInterestRateIndexValueDate(IndexON,D1624)</f>
        <v>50837</v>
      </c>
      <c r="F1624" s="193">
        <f>IFERROR(_xll.qlIndexFixing(IndexON,D1624,TRUE,_xll.ohTrigger(RecalcTrigger,TriggerON)),NA())</f>
        <v>1.5740362222347315E-2</v>
      </c>
      <c r="H1624" s="42">
        <f>_xll.qlCalendarAdvance(Calendar,$H1623,B1624,"f",FALSE)</f>
        <v>50837</v>
      </c>
      <c r="I1624" s="177">
        <f>_xll.qlInterestRateIndexValueDate(Index1M,$H1624)</f>
        <v>50839</v>
      </c>
      <c r="J1624" s="182">
        <f>IFERROR(_xll.qlIndexFixing(Index1M,$H1624,TRUE,_xll.ohTrigger(RecalcTrigger,Trigger1M)),NA())</f>
        <v>1.5832068637390992E-2</v>
      </c>
      <c r="K1624" s="44">
        <f>IFERROR(_xll.qlIndexFixing(Index3M,H1624,TRUE,_xll.ohTrigger(RecalcTrigger,Trigger3M)),NA())</f>
        <v>1.611207030242312E-2</v>
      </c>
      <c r="L1624" s="44">
        <f>IFERROR(_xll.qlIndexFixing(Index6M,$H1624,TRUE,_xll.ohTrigger(RecalcTrigger,Trigger6M)),NA())</f>
        <v>1.6161391202833338E-2</v>
      </c>
      <c r="M1624" s="183">
        <f>IFERROR(_xll.qlIndexFixing(Index1Y,$H1624,TRUE,_xll.ohTrigger(RecalcTrigger,Trigger1Y)),NA())</f>
        <v>1.6610967190587349E-2</v>
      </c>
      <c r="N1624" s="182">
        <f>IFERROR(_xll.qlIndexFixing(ONIndex1M,I1624,TRUE,_xll.ohTrigger(RecalcTrigger,Trigger1M)),NA())</f>
        <v>1.584005528535215E-2</v>
      </c>
      <c r="O1624" s="44">
        <f>IFERROR(_xll.qlIndexFixing(ONIndex3M,I1624,TRUE,_xll.ohTrigger(RecalcTrigger,Trigger3M)),NA())</f>
        <v>1.6143989360060118E-2</v>
      </c>
      <c r="P1624" s="44">
        <f>IFERROR(_xll.qlIndexFixing(ONIndex6M,I1624,TRUE,_xll.ohTrigger(RecalcTrigger,Trigger6M)),NA())</f>
        <v>1.6205559761477417E-2</v>
      </c>
      <c r="Q1624" s="183">
        <f>IFERROR(_xll.qlIndexFixing(ONIndex1Y,I1624,TRUE,_xll.ohTrigger(RecalcTrigger,Trigger1Y)),NA())</f>
        <v>1.6621435449604149E-2</v>
      </c>
    </row>
    <row r="1625" spans="2:17" x14ac:dyDescent="0.2">
      <c r="B1625" s="39" t="s">
        <v>42</v>
      </c>
      <c r="D1625" s="42">
        <f>_xll.qlCalendarAdvance(Calendar,$D1624,B1625,"f",FALSE)</f>
        <v>50844</v>
      </c>
      <c r="E1625" s="177">
        <f>_xll.qlInterestRateIndexValueDate(IndexON,D1625)</f>
        <v>50844</v>
      </c>
      <c r="F1625" s="193">
        <f>IFERROR(_xll.qlIndexFixing(IndexON,D1625,TRUE,_xll.ohTrigger(RecalcTrigger,TriggerON)),NA())</f>
        <v>1.5729392822478871E-2</v>
      </c>
      <c r="H1625" s="42">
        <f>_xll.qlCalendarAdvance(Calendar,$H1624,B1625,"f",FALSE)</f>
        <v>50844</v>
      </c>
      <c r="I1625" s="177">
        <f>_xll.qlInterestRateIndexValueDate(Index1M,$H1625)</f>
        <v>50846</v>
      </c>
      <c r="J1625" s="182">
        <f>IFERROR(_xll.qlIndexFixing(Index1M,$H1625,TRUE,_xll.ohTrigger(RecalcTrigger,Trigger1M)),NA())</f>
        <v>1.5821389322069612E-2</v>
      </c>
      <c r="K1625" s="44">
        <f>IFERROR(_xll.qlIndexFixing(Index3M,H1625,TRUE,_xll.ohTrigger(RecalcTrigger,Trigger3M)),NA())</f>
        <v>1.6101242013914666E-2</v>
      </c>
      <c r="L1625" s="44">
        <f>IFERROR(_xll.qlIndexFixing(Index6M,$H1625,TRUE,_xll.ohTrigger(RecalcTrigger,Trigger6M)),NA())</f>
        <v>1.6152915299886092E-2</v>
      </c>
      <c r="M1625" s="183">
        <f>IFERROR(_xll.qlIndexFixing(Index1Y,$H1625,TRUE,_xll.ohTrigger(RecalcTrigger,Trigger1Y)),NA())</f>
        <v>1.6605666323064379E-2</v>
      </c>
      <c r="N1625" s="182">
        <f>IFERROR(_xll.qlIndexFixing(ONIndex1M,I1625,TRUE,_xll.ohTrigger(RecalcTrigger,Trigger1M)),NA())</f>
        <v>1.5828854496655609E-2</v>
      </c>
      <c r="O1625" s="44">
        <f>IFERROR(_xll.qlIndexFixing(ONIndex3M,I1625,TRUE,_xll.ohTrigger(RecalcTrigger,Trigger3M)),NA())</f>
        <v>1.6132895170333228E-2</v>
      </c>
      <c r="P1625" s="44">
        <f>IFERROR(_xll.qlIndexFixing(ONIndex6M,I1625,TRUE,_xll.ohTrigger(RecalcTrigger,Trigger6M)),NA())</f>
        <v>1.619614072472686E-2</v>
      </c>
      <c r="Q1625" s="183">
        <f>IFERROR(_xll.qlIndexFixing(ONIndex1Y,I1625,TRUE,_xll.ohTrigger(RecalcTrigger,Trigger1Y)),NA())</f>
        <v>1.661448358707851E-2</v>
      </c>
    </row>
    <row r="1626" spans="2:17" x14ac:dyDescent="0.2">
      <c r="B1626" s="39" t="s">
        <v>42</v>
      </c>
      <c r="D1626" s="42">
        <f>_xll.qlCalendarAdvance(Calendar,$D1625,B1626,"f",FALSE)</f>
        <v>50851</v>
      </c>
      <c r="E1626" s="177">
        <f>_xll.qlInterestRateIndexValueDate(IndexON,D1626)</f>
        <v>50851</v>
      </c>
      <c r="F1626" s="193">
        <f>IFERROR(_xll.qlIndexFixing(IndexON,D1626,TRUE,_xll.ohTrigger(RecalcTrigger,TriggerON)),NA())</f>
        <v>1.5718474470816091E-2</v>
      </c>
      <c r="H1626" s="42">
        <f>_xll.qlCalendarAdvance(Calendar,$H1625,B1626,"f",FALSE)</f>
        <v>50851</v>
      </c>
      <c r="I1626" s="177">
        <f>_xll.qlInterestRateIndexValueDate(Index1M,$H1626)</f>
        <v>50853</v>
      </c>
      <c r="J1626" s="182">
        <f>IFERROR(_xll.qlIndexFixing(Index1M,$H1626,TRUE,_xll.ohTrigger(RecalcTrigger,Trigger1M)),NA())</f>
        <v>1.5810320377066533E-2</v>
      </c>
      <c r="K1626" s="44">
        <f>IFERROR(_xll.qlIndexFixing(Index3M,H1626,TRUE,_xll.ohTrigger(RecalcTrigger,Trigger3M)),NA())</f>
        <v>1.6090466840137953E-2</v>
      </c>
      <c r="L1626" s="44">
        <f>IFERROR(_xll.qlIndexFixing(Index6M,$H1626,TRUE,_xll.ohTrigger(RecalcTrigger,Trigger6M)),NA())</f>
        <v>1.6144521750283636E-2</v>
      </c>
      <c r="M1626" s="183">
        <f>IFERROR(_xll.qlIndexFixing(Index1Y,$H1626,TRUE,_xll.ohTrigger(RecalcTrigger,Trigger1Y)),NA())</f>
        <v>1.6600436879582653E-2</v>
      </c>
      <c r="N1626" s="182">
        <f>IFERROR(_xll.qlIndexFixing(ONIndex1M,I1626,TRUE,_xll.ohTrigger(RecalcTrigger,Trigger1M)),NA())</f>
        <v>1.5817708954006804E-2</v>
      </c>
      <c r="O1626" s="44">
        <f>IFERROR(_xll.qlIndexFixing(ONIndex3M,I1626,TRUE,_xll.ohTrigger(RecalcTrigger,Trigger3M)),NA())</f>
        <v>1.6121852234647349E-2</v>
      </c>
      <c r="P1626" s="44">
        <f>IFERROR(_xll.qlIndexFixing(ONIndex6M,I1626,TRUE,_xll.ohTrigger(RecalcTrigger,Trigger6M)),NA())</f>
        <v>1.6186799049453526E-2</v>
      </c>
      <c r="Q1626" s="183">
        <f>IFERROR(_xll.qlIndexFixing(ONIndex1Y,I1626,TRUE,_xll.ohTrigger(RecalcTrigger,Trigger1Y)),NA())</f>
        <v>1.6607595015525334E-2</v>
      </c>
    </row>
    <row r="1627" spans="2:17" x14ac:dyDescent="0.2">
      <c r="B1627" s="39" t="s">
        <v>42</v>
      </c>
      <c r="D1627" s="42">
        <f>_xll.qlCalendarAdvance(Calendar,$D1626,B1627,"f",FALSE)</f>
        <v>50858</v>
      </c>
      <c r="E1627" s="177">
        <f>_xll.qlInterestRateIndexValueDate(IndexON,D1627)</f>
        <v>50858</v>
      </c>
      <c r="F1627" s="193">
        <f>IFERROR(_xll.qlIndexFixing(IndexON,D1627,TRUE,_xll.ohTrigger(RecalcTrigger,TriggerON)),NA())</f>
        <v>1.5707607443857796E-2</v>
      </c>
      <c r="H1627" s="42">
        <f>_xll.qlCalendarAdvance(Calendar,$H1626,B1627,"f",FALSE)</f>
        <v>50858</v>
      </c>
      <c r="I1627" s="177">
        <f>_xll.qlInterestRateIndexValueDate(Index1M,$H1627)</f>
        <v>50860</v>
      </c>
      <c r="J1627" s="182">
        <f>IFERROR(_xll.qlIndexFixing(Index1M,$H1627,TRUE,_xll.ohTrigger(RecalcTrigger,Trigger1M)),NA())</f>
        <v>1.5800614077637158E-2</v>
      </c>
      <c r="K1627" s="44">
        <f>IFERROR(_xll.qlIndexFixing(Index3M,H1627,TRUE,_xll.ohTrigger(RecalcTrigger,Trigger3M)),NA())</f>
        <v>1.6080142130987178E-2</v>
      </c>
      <c r="L1627" s="44">
        <f>IFERROR(_xll.qlIndexFixing(Index6M,$H1627,TRUE,_xll.ohTrigger(RecalcTrigger,Trigger6M)),NA())</f>
        <v>1.6136824671694031E-2</v>
      </c>
      <c r="M1627" s="183">
        <f>IFERROR(_xll.qlIndexFixing(Index1Y,$H1627,TRUE,_xll.ohTrigger(RecalcTrigger,Trigger1Y)),NA())</f>
        <v>1.6595044930410023E-2</v>
      </c>
      <c r="N1627" s="182">
        <f>IFERROR(_xll.qlIndexFixing(ONIndex1M,I1627,TRUE,_xll.ohTrigger(RecalcTrigger,Trigger1M)),NA())</f>
        <v>1.5806618950291451E-2</v>
      </c>
      <c r="O1627" s="44">
        <f>IFERROR(_xll.qlIndexFixing(ONIndex3M,I1627,TRUE,_xll.ohTrigger(RecalcTrigger,Trigger3M)),NA())</f>
        <v>1.6110860825664375E-2</v>
      </c>
      <c r="P1627" s="44">
        <f>IFERROR(_xll.qlIndexFixing(ONIndex6M,I1627,TRUE,_xll.ohTrigger(RecalcTrigger,Trigger6M)),NA())</f>
        <v>1.6177535074106686E-2</v>
      </c>
      <c r="Q1627" s="183">
        <f>IFERROR(_xll.qlIndexFixing(ONIndex1Y,I1627,TRUE,_xll.ohTrigger(RecalcTrigger,Trigger1Y)),NA())</f>
        <v>1.6600770004968624E-2</v>
      </c>
    </row>
    <row r="1628" spans="2:17" x14ac:dyDescent="0.2">
      <c r="B1628" s="39" t="s">
        <v>42</v>
      </c>
      <c r="D1628" s="42">
        <f>_xll.qlCalendarAdvance(Calendar,$D1627,B1628,"f",FALSE)</f>
        <v>50865</v>
      </c>
      <c r="E1628" s="177">
        <f>_xll.qlInterestRateIndexValueDate(IndexON,D1628)</f>
        <v>50865</v>
      </c>
      <c r="F1628" s="193">
        <f>IFERROR(_xll.qlIndexFixing(IndexON,D1628,TRUE,_xll.ohTrigger(RecalcTrigger,TriggerON)),NA())</f>
        <v>1.569679201794294E-2</v>
      </c>
      <c r="H1628" s="42">
        <f>_xll.qlCalendarAdvance(Calendar,$H1627,B1628,"f",FALSE)</f>
        <v>50865</v>
      </c>
      <c r="I1628" s="177">
        <f>_xll.qlInterestRateIndexValueDate(Index1M,$H1628)</f>
        <v>50867</v>
      </c>
      <c r="J1628" s="182">
        <f>IFERROR(_xll.qlIndexFixing(Index1M,$H1628,TRUE,_xll.ohTrigger(RecalcTrigger,Trigger1M)),NA())</f>
        <v>1.5788351100413656E-2</v>
      </c>
      <c r="K1628" s="44">
        <f>IFERROR(_xll.qlIndexFixing(Index3M,H1628,TRUE,_xll.ohTrigger(RecalcTrigger,Trigger3M)),NA())</f>
        <v>1.6069470597432325E-2</v>
      </c>
      <c r="L1628" s="44">
        <f>IFERROR(_xll.qlIndexFixing(Index6M,$H1628,TRUE,_xll.ohTrigger(RecalcTrigger,Trigger6M)),NA())</f>
        <v>1.6128579810753607E-2</v>
      </c>
      <c r="M1628" s="183">
        <f>IFERROR(_xll.qlIndexFixing(Index1Y,$H1628,TRUE,_xll.ohTrigger(RecalcTrigger,Trigger1Y)),NA())</f>
        <v>1.6590193357431709E-2</v>
      </c>
      <c r="N1628" s="182">
        <f>IFERROR(_xll.qlIndexFixing(ONIndex1M,I1628,TRUE,_xll.ohTrigger(RecalcTrigger,Trigger1M)),NA())</f>
        <v>1.5792442453435029E-2</v>
      </c>
      <c r="O1628" s="44">
        <f>IFERROR(_xll.qlIndexFixing(ONIndex3M,I1628,TRUE,_xll.ohTrigger(RecalcTrigger,Trigger3M)),NA())</f>
        <v>1.6096805165668471E-2</v>
      </c>
      <c r="P1628" s="44">
        <f>IFERROR(_xll.qlIndexFixing(ONIndex6M,I1628,TRUE,_xll.ohTrigger(RecalcTrigger,Trigger6M)),NA())</f>
        <v>1.6165738964337706E-2</v>
      </c>
      <c r="Q1628" s="183">
        <f>IFERROR(_xll.qlIndexFixing(ONIndex1Y,I1628,TRUE,_xll.ohTrigger(RecalcTrigger,Trigger1Y)),NA())</f>
        <v>1.6592088820877038E-2</v>
      </c>
    </row>
    <row r="1629" spans="2:17" x14ac:dyDescent="0.2">
      <c r="B1629" s="39" t="s">
        <v>42</v>
      </c>
      <c r="D1629" s="42">
        <f>_xll.qlCalendarAdvance(Calendar,$D1628,B1629,"f",FALSE)</f>
        <v>50872</v>
      </c>
      <c r="E1629" s="177">
        <f>_xll.qlInterestRateIndexValueDate(IndexON,D1629)</f>
        <v>50872</v>
      </c>
      <c r="F1629" s="193">
        <f>IFERROR(_xll.qlIndexFixing(IndexON,D1629,TRUE,_xll.ohTrigger(RecalcTrigger,TriggerON)),NA())</f>
        <v>1.5686028469410473E-2</v>
      </c>
      <c r="H1629" s="42">
        <f>_xll.qlCalendarAdvance(Calendar,$H1628,B1629,"f",FALSE)</f>
        <v>50872</v>
      </c>
      <c r="I1629" s="177">
        <f>_xll.qlInterestRateIndexValueDate(Index1M,$H1629)</f>
        <v>50874</v>
      </c>
      <c r="J1629" s="182">
        <f>IFERROR(_xll.qlIndexFixing(Index1M,$H1629,TRUE,_xll.ohTrigger(RecalcTrigger,Trigger1M)),NA())</f>
        <v>1.5777451354964944E-2</v>
      </c>
      <c r="K1629" s="44">
        <f>IFERROR(_xll.qlIndexFixing(Index3M,H1629,TRUE,_xll.ohTrigger(RecalcTrigger,Trigger3M)),NA())</f>
        <v>1.6058852976149923E-2</v>
      </c>
      <c r="L1629" s="44">
        <f>IFERROR(_xll.qlIndexFixing(Index6M,$H1629,TRUE,_xll.ohTrigger(RecalcTrigger,Trigger6M)),NA())</f>
        <v>1.6120418238936542E-2</v>
      </c>
      <c r="M1629" s="183">
        <f>IFERROR(_xll.qlIndexFixing(Index1Y,$H1629,TRUE,_xll.ohTrigger(RecalcTrigger,Trigger1Y)),NA())</f>
        <v>1.6585179825133047E-2</v>
      </c>
      <c r="N1629" s="182">
        <f>IFERROR(_xll.qlIndexFixing(ONIndex1M,I1629,TRUE,_xll.ohTrigger(RecalcTrigger,Trigger1M)),NA())</f>
        <v>1.5784606730724349E-2</v>
      </c>
      <c r="O1629" s="44">
        <f>IFERROR(_xll.qlIndexFixing(ONIndex3M,I1629,TRUE,_xll.ohTrigger(RecalcTrigger,Trigger3M)),NA())</f>
        <v>1.6089033678374776E-2</v>
      </c>
      <c r="P1629" s="44">
        <f>IFERROR(_xll.qlIndexFixing(ONIndex6M,I1629,TRUE,_xll.ohTrigger(RecalcTrigger,Trigger6M)),NA())</f>
        <v>1.615924157635007E-2</v>
      </c>
      <c r="Q1629" s="183">
        <f>IFERROR(_xll.qlIndexFixing(ONIndex1Y,I1629,TRUE,_xll.ohTrigger(RecalcTrigger,Trigger1Y)),NA())</f>
        <v>1.6587311745102085E-2</v>
      </c>
    </row>
    <row r="1630" spans="2:17" x14ac:dyDescent="0.2">
      <c r="B1630" s="39" t="s">
        <v>42</v>
      </c>
      <c r="D1630" s="42">
        <f>_xll.qlCalendarAdvance(Calendar,$D1629,B1630,"f",FALSE)</f>
        <v>50879</v>
      </c>
      <c r="E1630" s="177">
        <f>_xll.qlInterestRateIndexValueDate(IndexON,D1630)</f>
        <v>50879</v>
      </c>
      <c r="F1630" s="193">
        <f>IFERROR(_xll.qlIndexFixing(IndexON,D1630,TRUE,_xll.ohTrigger(RecalcTrigger,TriggerON)),NA())</f>
        <v>1.5675317074679285E-2</v>
      </c>
      <c r="H1630" s="42">
        <f>_xll.qlCalendarAdvance(Calendar,$H1629,B1630,"f",FALSE)</f>
        <v>50879</v>
      </c>
      <c r="I1630" s="177">
        <f>_xll.qlInterestRateIndexValueDate(Index1M,$H1630)</f>
        <v>50881</v>
      </c>
      <c r="J1630" s="182">
        <f>IFERROR(_xll.qlIndexFixing(Index1M,$H1630,TRUE,_xll.ohTrigger(RecalcTrigger,Trigger1M)),NA())</f>
        <v>1.5766608595564613E-2</v>
      </c>
      <c r="K1630" s="44">
        <f>IFERROR(_xll.qlIndexFixing(Index3M,H1630,TRUE,_xll.ohTrigger(RecalcTrigger,Trigger3M)),NA())</f>
        <v>1.6048289540392158E-2</v>
      </c>
      <c r="L1630" s="44">
        <f>IFERROR(_xll.qlIndexFixing(Index6M,$H1630,TRUE,_xll.ohTrigger(RecalcTrigger,Trigger6M)),NA())</f>
        <v>1.6112340296346297E-2</v>
      </c>
      <c r="M1630" s="183">
        <f>IFERROR(_xll.qlIndexFixing(Index1Y,$H1630,TRUE,_xll.ohTrigger(RecalcTrigger,Trigger1Y)),NA())</f>
        <v>1.6580238809615875E-2</v>
      </c>
      <c r="N1630" s="182">
        <f>IFERROR(_xll.qlIndexFixing(ONIndex1M,I1630,TRUE,_xll.ohTrigger(RecalcTrigger,Trigger1M)),NA())</f>
        <v>1.5773685100723966E-2</v>
      </c>
      <c r="O1630" s="44">
        <f>IFERROR(_xll.qlIndexFixing(ONIndex3M,I1630,TRUE,_xll.ohTrigger(RecalcTrigger,Trigger3M)),NA())</f>
        <v>1.6078198485152129E-2</v>
      </c>
      <c r="P1630" s="44">
        <f>IFERROR(_xll.qlIndexFixing(ONIndex6M,I1630,TRUE,_xll.ohTrigger(RecalcTrigger,Trigger6M)),NA())</f>
        <v>1.6150212730678959E-2</v>
      </c>
      <c r="Q1630" s="183">
        <f>IFERROR(_xll.qlIndexFixing(ONIndex1Y,I1630,TRUE,_xll.ohTrigger(RecalcTrigger,Trigger1Y)),NA())</f>
        <v>1.6580679035440582E-2</v>
      </c>
    </row>
    <row r="1631" spans="2:17" x14ac:dyDescent="0.2">
      <c r="B1631" s="39" t="s">
        <v>42</v>
      </c>
      <c r="D1631" s="42">
        <f>_xll.qlCalendarAdvance(Calendar,$D1630,B1631,"f",FALSE)</f>
        <v>50886</v>
      </c>
      <c r="E1631" s="177">
        <f>_xll.qlInterestRateIndexValueDate(IndexON,D1631)</f>
        <v>50886</v>
      </c>
      <c r="F1631" s="193">
        <f>IFERROR(_xll.qlIndexFixing(IndexON,D1631,TRUE,_xll.ohTrigger(RecalcTrigger,TriggerON)),NA())</f>
        <v>1.5664658110328133E-2</v>
      </c>
      <c r="H1631" s="42">
        <f>_xll.qlCalendarAdvance(Calendar,$H1630,B1631,"f",FALSE)</f>
        <v>50886</v>
      </c>
      <c r="I1631" s="177">
        <f>_xll.qlInterestRateIndexValueDate(Index1M,$H1631)</f>
        <v>50888</v>
      </c>
      <c r="J1631" s="182">
        <f>IFERROR(_xll.qlIndexFixing(Index1M,$H1631,TRUE,_xll.ohTrigger(RecalcTrigger,Trigger1M)),NA())</f>
        <v>1.5755823115315704E-2</v>
      </c>
      <c r="K1631" s="44">
        <f>IFERROR(_xll.qlIndexFixing(Index3M,H1631,TRUE,_xll.ohTrigger(RecalcTrigger,Trigger3M)),NA())</f>
        <v>1.6037780563406833E-2</v>
      </c>
      <c r="L1631" s="44">
        <f>IFERROR(_xll.qlIndexFixing(Index6M,$H1631,TRUE,_xll.ohTrigger(RecalcTrigger,Trigger6M)),NA())</f>
        <v>1.6104346323090706E-2</v>
      </c>
      <c r="M1631" s="183">
        <f>IFERROR(_xll.qlIndexFixing(Index1Y,$H1631,TRUE,_xll.ohTrigger(RecalcTrigger,Trigger1Y)),NA())</f>
        <v>1.6575370584091E-2</v>
      </c>
      <c r="N1631" s="182">
        <f>IFERROR(_xll.qlIndexFixing(ONIndex1M,I1631,TRUE,_xll.ohTrigger(RecalcTrigger,Trigger1M)),NA())</f>
        <v>1.5762820181119963E-2</v>
      </c>
      <c r="O1631" s="44">
        <f>IFERROR(_xll.qlIndexFixing(ONIndex3M,I1631,TRUE,_xll.ohTrigger(RecalcTrigger,Trigger3M)),NA())</f>
        <v>1.6067415908960214E-2</v>
      </c>
      <c r="P1631" s="44">
        <f>IFERROR(_xll.qlIndexFixing(ONIndex6M,I1631,TRUE,_xll.ohTrigger(RecalcTrigger,Trigger6M)),NA())</f>
        <v>1.6141262938251799E-2</v>
      </c>
      <c r="Q1631" s="183">
        <f>IFERROR(_xll.qlIndexFixing(ONIndex1Y,I1631,TRUE,_xll.ohTrigger(RecalcTrigger,Trigger1Y)),NA())</f>
        <v>1.6574110965352773E-2</v>
      </c>
    </row>
    <row r="1632" spans="2:17" x14ac:dyDescent="0.2">
      <c r="B1632" s="39" t="s">
        <v>42</v>
      </c>
      <c r="D1632" s="42">
        <f>_xll.qlCalendarAdvance(Calendar,$D1631,B1632,"f",FALSE)</f>
        <v>50893</v>
      </c>
      <c r="E1632" s="177">
        <f>_xll.qlInterestRateIndexValueDate(IndexON,D1632)</f>
        <v>50893</v>
      </c>
      <c r="F1632" s="193">
        <f>IFERROR(_xll.qlIndexFixing(IndexON,D1632,TRUE,_xll.ohTrigger(RecalcTrigger,TriggerON)),NA())</f>
        <v>1.5654051852536099E-2</v>
      </c>
      <c r="H1632" s="42">
        <f>_xll.qlCalendarAdvance(Calendar,$H1631,B1632,"f",FALSE)</f>
        <v>50893</v>
      </c>
      <c r="I1632" s="177">
        <f>_xll.qlInterestRateIndexValueDate(Index1M,$H1632)</f>
        <v>50895</v>
      </c>
      <c r="J1632" s="182">
        <f>IFERROR(_xll.qlIndexFixing(Index1M,$H1632,TRUE,_xll.ohTrigger(RecalcTrigger,Trigger1M)),NA())</f>
        <v>1.574509520731876E-2</v>
      </c>
      <c r="K1632" s="44">
        <f>IFERROR(_xll.qlIndexFixing(Index3M,H1632,TRUE,_xll.ohTrigger(RecalcTrigger,Trigger3M)),NA())</f>
        <v>1.6026946509333135E-2</v>
      </c>
      <c r="L1632" s="44">
        <f>IFERROR(_xll.qlIndexFixing(Index6M,$H1632,TRUE,_xll.ohTrigger(RecalcTrigger,Trigger6M)),NA())</f>
        <v>1.6095908919898826E-2</v>
      </c>
      <c r="M1632" s="183">
        <f>IFERROR(_xll.qlIndexFixing(Index1Y,$H1632,TRUE,_xll.ohTrigger(RecalcTrigger,Trigger1Y)),NA())</f>
        <v>1.6570575421779431E-2</v>
      </c>
      <c r="N1632" s="182">
        <f>IFERROR(_xll.qlIndexFixing(ONIndex1M,I1632,TRUE,_xll.ohTrigger(RecalcTrigger,Trigger1M)),NA())</f>
        <v>1.5752012264638182E-2</v>
      </c>
      <c r="O1632" s="44">
        <f>IFERROR(_xll.qlIndexFixing(ONIndex3M,I1632,TRUE,_xll.ohTrigger(RecalcTrigger,Trigger3M)),NA())</f>
        <v>1.6056686222540861E-2</v>
      </c>
      <c r="P1632" s="44">
        <f>IFERROR(_xll.qlIndexFixing(ONIndex6M,I1632,TRUE,_xll.ohTrigger(RecalcTrigger,Trigger6M)),NA())</f>
        <v>1.6132392537597795E-2</v>
      </c>
      <c r="Q1632" s="183">
        <f>IFERROR(_xll.qlIndexFixing(ONIndex1Y,I1632,TRUE,_xll.ohTrigger(RecalcTrigger,Trigger1Y)),NA())</f>
        <v>1.6567607804942597E-2</v>
      </c>
    </row>
    <row r="1633" spans="2:17" x14ac:dyDescent="0.2">
      <c r="B1633" s="39" t="s">
        <v>42</v>
      </c>
      <c r="D1633" s="42">
        <f>_xll.qlCalendarAdvance(Calendar,$D1632,B1633,"f",FALSE)</f>
        <v>50900</v>
      </c>
      <c r="E1633" s="177">
        <f>_xll.qlInterestRateIndexValueDate(IndexON,D1633)</f>
        <v>50900</v>
      </c>
      <c r="F1633" s="193">
        <f>IFERROR(_xll.qlIndexFixing(IndexON,D1633,TRUE,_xll.ohTrigger(RecalcTrigger,TriggerON)),NA())</f>
        <v>1.5643498577961878E-2</v>
      </c>
      <c r="H1633" s="42">
        <f>_xll.qlCalendarAdvance(Calendar,$H1632,B1633,"f",FALSE)</f>
        <v>50900</v>
      </c>
      <c r="I1633" s="177">
        <f>_xll.qlInterestRateIndexValueDate(Index1M,$H1633)</f>
        <v>50902</v>
      </c>
      <c r="J1633" s="182">
        <f>IFERROR(_xll.qlIndexFixing(Index1M,$H1633,TRUE,_xll.ohTrigger(RecalcTrigger,Trigger1M)),NA())</f>
        <v>1.5734425164674326E-2</v>
      </c>
      <c r="K1633" s="44">
        <f>IFERROR(_xll.qlIndexFixing(Index3M,H1633,TRUE,_xll.ohTrigger(RecalcTrigger,Trigger3M)),NA())</f>
        <v>1.601655078989915E-2</v>
      </c>
      <c r="L1633" s="44">
        <f>IFERROR(_xll.qlIndexFixing(Index6M,$H1633,TRUE,_xll.ohTrigger(RecalcTrigger,Trigger6M)),NA())</f>
        <v>1.6088101367303848E-2</v>
      </c>
      <c r="M1633" s="183">
        <f>IFERROR(_xll.qlIndexFixing(Index1Y,$H1633,TRUE,_xll.ohTrigger(RecalcTrigger,Trigger1Y)),NA())</f>
        <v>1.6565853595913258E-2</v>
      </c>
      <c r="N1633" s="182">
        <f>IFERROR(_xll.qlIndexFixing(ONIndex1M,I1633,TRUE,_xll.ohTrigger(RecalcTrigger,Trigger1M)),NA())</f>
        <v>1.5741261644084403E-2</v>
      </c>
      <c r="O1633" s="44">
        <f>IFERROR(_xll.qlIndexFixing(ONIndex3M,I1633,TRUE,_xll.ohTrigger(RecalcTrigger,Trigger3M)),NA())</f>
        <v>1.6046009698236219E-2</v>
      </c>
      <c r="P1633" s="44">
        <f>IFERROR(_xll.qlIndexFixing(ONIndex6M,I1633,TRUE,_xll.ohTrigger(RecalcTrigger,Trigger6M)),NA())</f>
        <v>1.6123601867086279E-2</v>
      </c>
      <c r="Q1633" s="183">
        <f>IFERROR(_xll.qlIndexFixing(ONIndex1Y,I1633,TRUE,_xll.ohTrigger(RecalcTrigger,Trigger1Y)),NA())</f>
        <v>1.6561169823674504E-2</v>
      </c>
    </row>
    <row r="1634" spans="2:17" x14ac:dyDescent="0.2">
      <c r="B1634" s="39" t="s">
        <v>42</v>
      </c>
      <c r="D1634" s="42">
        <f>_xll.qlCalendarAdvance(Calendar,$D1633,B1634,"f",FALSE)</f>
        <v>50907</v>
      </c>
      <c r="E1634" s="177">
        <f>_xll.qlInterestRateIndexValueDate(IndexON,D1634)</f>
        <v>50907</v>
      </c>
      <c r="F1634" s="193">
        <f>IFERROR(_xll.qlIndexFixing(IndexON,D1634,TRUE,_xll.ohTrigger(RecalcTrigger,TriggerON)),NA())</f>
        <v>1.5632998562704614E-2</v>
      </c>
      <c r="H1634" s="42">
        <f>_xll.qlCalendarAdvance(Calendar,$H1633,B1634,"f",FALSE)</f>
        <v>50907</v>
      </c>
      <c r="I1634" s="177">
        <f>_xll.qlInterestRateIndexValueDate(Index1M,$H1634)</f>
        <v>50909</v>
      </c>
      <c r="J1634" s="182">
        <f>IFERROR(_xll.qlIndexFixing(Index1M,$H1634,TRUE,_xll.ohTrigger(RecalcTrigger,Trigger1M)),NA())</f>
        <v>1.5723813280482946E-2</v>
      </c>
      <c r="K1634" s="44">
        <f>IFERROR(_xll.qlIndexFixing(Index3M,H1634,TRUE,_xll.ohTrigger(RecalcTrigger,Trigger3M)),NA())</f>
        <v>1.600621037125086E-2</v>
      </c>
      <c r="L1634" s="44">
        <f>IFERROR(_xll.qlIndexFixing(Index6M,$H1634,TRUE,_xll.ohTrigger(RecalcTrigger,Trigger6M)),NA())</f>
        <v>1.60803788891411E-2</v>
      </c>
      <c r="M1634" s="183">
        <f>IFERROR(_xll.qlIndexFixing(Index1Y,$H1634,TRUE,_xll.ohTrigger(RecalcTrigger,Trigger1Y)),NA())</f>
        <v>1.6561205379735645E-2</v>
      </c>
      <c r="N1634" s="182">
        <f>IFERROR(_xll.qlIndexFixing(ONIndex1M,I1634,TRUE,_xll.ohTrigger(RecalcTrigger,Trigger1M)),NA())</f>
        <v>1.573056861258415E-2</v>
      </c>
      <c r="O1634" s="44">
        <f>IFERROR(_xll.qlIndexFixing(ONIndex3M,I1634,TRUE,_xll.ohTrigger(RecalcTrigger,Trigger3M)),NA())</f>
        <v>1.6035386608788116E-2</v>
      </c>
      <c r="P1634" s="44">
        <f>IFERROR(_xll.qlIndexFixing(ONIndex6M,I1634,TRUE,_xll.ohTrigger(RecalcTrigger,Trigger6M)),NA())</f>
        <v>1.6114891264926712E-2</v>
      </c>
      <c r="Q1634" s="183">
        <f>IFERROR(_xll.qlIndexFixing(ONIndex1Y,I1634,TRUE,_xll.ohTrigger(RecalcTrigger,Trigger1Y)),NA())</f>
        <v>1.6554797291492562E-2</v>
      </c>
    </row>
    <row r="1635" spans="2:17" x14ac:dyDescent="0.2">
      <c r="B1635" s="39" t="s">
        <v>42</v>
      </c>
      <c r="D1635" s="42">
        <f>_xll.qlCalendarAdvance(Calendar,$D1634,B1635,"f",FALSE)</f>
        <v>50914</v>
      </c>
      <c r="E1635" s="177">
        <f>_xll.qlInterestRateIndexValueDate(IndexON,D1635)</f>
        <v>50914</v>
      </c>
      <c r="F1635" s="193">
        <f>IFERROR(_xll.qlIndexFixing(IndexON,D1635,TRUE,_xll.ohTrigger(RecalcTrigger,TriggerON)),NA())</f>
        <v>1.5622552083502939E-2</v>
      </c>
      <c r="H1635" s="42">
        <f>_xll.qlCalendarAdvance(Calendar,$H1634,B1635,"f",FALSE)</f>
        <v>50914</v>
      </c>
      <c r="I1635" s="177">
        <f>_xll.qlInterestRateIndexValueDate(Index1M,$H1635)</f>
        <v>50916</v>
      </c>
      <c r="J1635" s="182">
        <f>IFERROR(_xll.qlIndexFixing(Index1M,$H1635,TRUE,_xll.ohTrigger(RecalcTrigger,Trigger1M)),NA())</f>
        <v>1.5713259847840166E-2</v>
      </c>
      <c r="K1635" s="44">
        <f>IFERROR(_xll.qlIndexFixing(Index3M,H1635,TRUE,_xll.ohTrigger(RecalcTrigger,Trigger3M)),NA())</f>
        <v>1.5995925526639244E-2</v>
      </c>
      <c r="L1635" s="44">
        <f>IFERROR(_xll.qlIndexFixing(Index6M,$H1635,TRUE,_xll.ohTrigger(RecalcTrigger,Trigger6M)),NA())</f>
        <v>1.6072741825569451E-2</v>
      </c>
      <c r="M1635" s="183">
        <f>IFERROR(_xll.qlIndexFixing(Index1Y,$H1635,TRUE,_xll.ohTrigger(RecalcTrigger,Trigger1Y)),NA())</f>
        <v>1.6556631046500188E-2</v>
      </c>
      <c r="N1635" s="182">
        <f>IFERROR(_xll.qlIndexFixing(ONIndex1M,I1635,TRUE,_xll.ohTrigger(RecalcTrigger,Trigger1M)),NA())</f>
        <v>1.5719933462783331E-2</v>
      </c>
      <c r="O1635" s="44">
        <f>IFERROR(_xll.qlIndexFixing(ONIndex3M,I1635,TRUE,_xll.ohTrigger(RecalcTrigger,Trigger3M)),NA())</f>
        <v>1.6024817226778509E-2</v>
      </c>
      <c r="P1635" s="44">
        <f>IFERROR(_xll.qlIndexFixing(ONIndex6M,I1635,TRUE,_xll.ohTrigger(RecalcTrigger,Trigger6M)),NA())</f>
        <v>1.6106261069568362E-2</v>
      </c>
      <c r="Q1635" s="183">
        <f>IFERROR(_xll.qlIndexFixing(ONIndex1Y,I1635,TRUE,_xll.ohTrigger(RecalcTrigger,Trigger1Y)),NA())</f>
        <v>1.6548490477861222E-2</v>
      </c>
    </row>
    <row r="1636" spans="2:17" x14ac:dyDescent="0.2">
      <c r="B1636" s="39" t="s">
        <v>42</v>
      </c>
      <c r="D1636" s="42">
        <f>_xll.qlCalendarAdvance(Calendar,$D1635,B1636,"f",FALSE)</f>
        <v>50921</v>
      </c>
      <c r="E1636" s="177">
        <f>_xll.qlInterestRateIndexValueDate(IndexON,D1636)</f>
        <v>50921</v>
      </c>
      <c r="F1636" s="193">
        <f>IFERROR(_xll.qlIndexFixing(IndexON,D1636,TRUE,_xll.ohTrigger(RecalcTrigger,TriggerON)),NA())</f>
        <v>1.5612159416455995E-2</v>
      </c>
      <c r="H1636" s="42">
        <f>_xll.qlCalendarAdvance(Calendar,$H1635,B1636,"f",FALSE)</f>
        <v>50921</v>
      </c>
      <c r="I1636" s="177">
        <f>_xll.qlInterestRateIndexValueDate(Index1M,$H1636)</f>
        <v>50923</v>
      </c>
      <c r="J1636" s="182">
        <f>IFERROR(_xll.qlIndexFixing(Index1M,$H1636,TRUE,_xll.ohTrigger(RecalcTrigger,Trigger1M)),NA())</f>
        <v>1.570276515984903E-2</v>
      </c>
      <c r="K1636" s="44">
        <f>IFERROR(_xll.qlIndexFixing(Index3M,H1636,TRUE,_xll.ohTrigger(RecalcTrigger,Trigger3M)),NA())</f>
        <v>1.5985696529320505E-2</v>
      </c>
      <c r="L1636" s="44">
        <f>IFERROR(_xll.qlIndexFixing(Index6M,$H1636,TRUE,_xll.ohTrigger(RecalcTrigger,Trigger6M)),NA())</f>
        <v>1.6065647900985001E-2</v>
      </c>
      <c r="M1636" s="183">
        <f>IFERROR(_xll.qlIndexFixing(Index1Y,$H1636,TRUE,_xll.ohTrigger(RecalcTrigger,Trigger1Y)),NA())</f>
        <v>1.655213086947286E-2</v>
      </c>
      <c r="N1636" s="182">
        <f>IFERROR(_xll.qlIndexFixing(ONIndex1M,I1636,TRUE,_xll.ohTrigger(RecalcTrigger,Trigger1M)),NA())</f>
        <v>1.5709356487727533E-2</v>
      </c>
      <c r="O1636" s="44">
        <f>IFERROR(_xll.qlIndexFixing(ONIndex3M,I1636,TRUE,_xll.ohTrigger(RecalcTrigger,Trigger3M)),NA())</f>
        <v>1.6014301824789356E-2</v>
      </c>
      <c r="P1636" s="44">
        <f>IFERROR(_xll.qlIndexFixing(ONIndex6M,I1636,TRUE,_xll.ohTrigger(RecalcTrigger,Trigger6M)),NA())</f>
        <v>1.6097711619540434E-2</v>
      </c>
      <c r="Q1636" s="183">
        <f>IFERROR(_xll.qlIndexFixing(ONIndex1Y,I1636,TRUE,_xll.ohTrigger(RecalcTrigger,Trigger1Y)),NA())</f>
        <v>1.6542249652644614E-2</v>
      </c>
    </row>
    <row r="1637" spans="2:17" x14ac:dyDescent="0.2">
      <c r="B1637" s="39" t="s">
        <v>42</v>
      </c>
      <c r="D1637" s="42">
        <f>_xll.qlCalendarAdvance(Calendar,$D1636,B1637,"f",FALSE)</f>
        <v>50928</v>
      </c>
      <c r="E1637" s="177">
        <f>_xll.qlInterestRateIndexValueDate(IndexON,D1637)</f>
        <v>50928</v>
      </c>
      <c r="F1637" s="193">
        <f>IFERROR(_xll.qlIndexFixing(IndexON,D1637,TRUE,_xll.ohTrigger(RecalcTrigger,TriggerON)),NA())</f>
        <v>1.560182083822248E-2</v>
      </c>
      <c r="H1637" s="42">
        <f>_xll.qlCalendarAdvance(Calendar,$H1636,B1637,"f",FALSE)</f>
        <v>50928</v>
      </c>
      <c r="I1637" s="177">
        <f>_xll.qlInterestRateIndexValueDate(Index1M,$H1637)</f>
        <v>50930</v>
      </c>
      <c r="J1637" s="182">
        <f>IFERROR(_xll.qlIndexFixing(Index1M,$H1637,TRUE,_xll.ohTrigger(RecalcTrigger,Trigger1M)),NA())</f>
        <v>1.5692329509607583E-2</v>
      </c>
      <c r="K1637" s="44">
        <f>IFERROR(_xll.qlIndexFixing(Index3M,H1637,TRUE,_xll.ohTrigger(RecalcTrigger,Trigger3M)),NA())</f>
        <v>1.5975523652544763E-2</v>
      </c>
      <c r="L1637" s="44">
        <f>IFERROR(_xll.qlIndexFixing(Index6M,$H1637,TRUE,_xll.ohTrigger(RecalcTrigger,Trigger6M)),NA())</f>
        <v>1.6058164886305407E-2</v>
      </c>
      <c r="M1637" s="183">
        <f>IFERROR(_xll.qlIndexFixing(Index1Y,$H1637,TRUE,_xll.ohTrigger(RecalcTrigger,Trigger1Y)),NA())</f>
        <v>1.6547705121930718E-2</v>
      </c>
      <c r="N1637" s="182">
        <f>IFERROR(_xll.qlIndexFixing(ONIndex1M,I1637,TRUE,_xll.ohTrigger(RecalcTrigger,Trigger1M)),NA())</f>
        <v>1.5698837979982727E-2</v>
      </c>
      <c r="O1637" s="44">
        <f>IFERROR(_xll.qlIndexFixing(ONIndex3M,I1637,TRUE,_xll.ohTrigger(RecalcTrigger,Trigger3M)),NA())</f>
        <v>1.6003840675242742E-2</v>
      </c>
      <c r="P1637" s="44">
        <f>IFERROR(_xll.qlIndexFixing(ONIndex6M,I1637,TRUE,_xll.ohTrigger(RecalcTrigger,Trigger6M)),NA())</f>
        <v>1.6089243252652707E-2</v>
      </c>
      <c r="Q1637" s="183">
        <f>IFERROR(_xll.qlIndexFixing(ONIndex1Y,I1637,TRUE,_xll.ohTrigger(RecalcTrigger,Trigger1Y)),NA())</f>
        <v>1.6536075085626933E-2</v>
      </c>
    </row>
    <row r="1638" spans="2:17" x14ac:dyDescent="0.2">
      <c r="B1638" s="39" t="s">
        <v>42</v>
      </c>
      <c r="D1638" s="42">
        <f>_xll.qlCalendarAdvance(Calendar,$D1637,B1638,"f",FALSE)</f>
        <v>50935</v>
      </c>
      <c r="E1638" s="177">
        <f>_xll.qlInterestRateIndexValueDate(IndexON,D1638)</f>
        <v>50935</v>
      </c>
      <c r="F1638" s="193">
        <f>IFERROR(_xll.qlIndexFixing(IndexON,D1638,TRUE,_xll.ohTrigger(RecalcTrigger,TriggerON)),NA())</f>
        <v>1.5591536624981472E-2</v>
      </c>
      <c r="H1638" s="42">
        <f>_xll.qlCalendarAdvance(Calendar,$H1637,B1638,"f",FALSE)</f>
        <v>50935</v>
      </c>
      <c r="I1638" s="177">
        <f>_xll.qlInterestRateIndexValueDate(Index1M,$H1638)</f>
        <v>50937</v>
      </c>
      <c r="J1638" s="182">
        <f>IFERROR(_xll.qlIndexFixing(Index1M,$H1638,TRUE,_xll.ohTrigger(RecalcTrigger,Trigger1M)),NA())</f>
        <v>1.5681953190211373E-2</v>
      </c>
      <c r="K1638" s="44">
        <f>IFERROR(_xll.qlIndexFixing(Index3M,H1638,TRUE,_xll.ohTrigger(RecalcTrigger,Trigger3M)),NA())</f>
        <v>1.5965407169565609E-2</v>
      </c>
      <c r="L1638" s="44">
        <f>IFERROR(_xll.qlIndexFixing(Index6M,$H1638,TRUE,_xll.ohTrigger(RecalcTrigger,Trigger6M)),NA())</f>
        <v>1.6050768221868617E-2</v>
      </c>
      <c r="M1638" s="183">
        <f>IFERROR(_xll.qlIndexFixing(Index1Y,$H1638,TRUE,_xll.ohTrigger(RecalcTrigger,Trigger1Y)),NA())</f>
        <v>1.654335407716254E-2</v>
      </c>
      <c r="N1638" s="182">
        <f>IFERROR(_xll.qlIndexFixing(ONIndex1M,I1638,TRUE,_xll.ohTrigger(RecalcTrigger,Trigger1M)),NA())</f>
        <v>1.5688378232674438E-2</v>
      </c>
      <c r="O1638" s="44">
        <f>IFERROR(_xll.qlIndexFixing(ONIndex3M,I1638,TRUE,_xll.ohTrigger(RecalcTrigger,Trigger3M)),NA())</f>
        <v>1.5993434050880495E-2</v>
      </c>
      <c r="P1638" s="44">
        <f>IFERROR(_xll.qlIndexFixing(ONIndex6M,I1638,TRUE,_xll.ohTrigger(RecalcTrigger,Trigger6M)),NA())</f>
        <v>1.6080856307914004E-2</v>
      </c>
      <c r="Q1638" s="183">
        <f>IFERROR(_xll.qlIndexFixing(ONIndex1Y,I1638,TRUE,_xll.ohTrigger(RecalcTrigger,Trigger1Y)),NA())</f>
        <v>1.6529967046512439E-2</v>
      </c>
    </row>
    <row r="1639" spans="2:17" x14ac:dyDescent="0.2">
      <c r="B1639" s="39" t="s">
        <v>42</v>
      </c>
      <c r="D1639" s="42">
        <f>_xll.qlCalendarAdvance(Calendar,$D1638,B1639,"f",FALSE)</f>
        <v>50942</v>
      </c>
      <c r="E1639" s="177">
        <f>_xll.qlInterestRateIndexValueDate(IndexON,D1639)</f>
        <v>50942</v>
      </c>
      <c r="F1639" s="193">
        <f>IFERROR(_xll.qlIndexFixing(IndexON,D1639,TRUE,_xll.ohTrigger(RecalcTrigger,TriggerON)),NA())</f>
        <v>1.5581307053311733E-2</v>
      </c>
      <c r="H1639" s="42">
        <f>_xll.qlCalendarAdvance(Calendar,$H1638,B1639,"f",FALSE)</f>
        <v>50942</v>
      </c>
      <c r="I1639" s="177">
        <f>_xll.qlInterestRateIndexValueDate(Index1M,$H1639)</f>
        <v>50944</v>
      </c>
      <c r="J1639" s="182">
        <f>IFERROR(_xll.qlIndexFixing(Index1M,$H1639,TRUE,_xll.ohTrigger(RecalcTrigger,Trigger1M)),NA())</f>
        <v>1.5671636494765939E-2</v>
      </c>
      <c r="K1639" s="44">
        <f>IFERROR(_xll.qlIndexFixing(Index3M,H1639,TRUE,_xll.ohTrigger(RecalcTrigger,Trigger3M)),NA())</f>
        <v>1.595534735363403E-2</v>
      </c>
      <c r="L1639" s="44">
        <f>IFERROR(_xll.qlIndexFixing(Index6M,$H1639,TRUE,_xll.ohTrigger(RecalcTrigger,Trigger6M)),NA())</f>
        <v>1.6043458247828764E-2</v>
      </c>
      <c r="M1639" s="183">
        <f>IFERROR(_xll.qlIndexFixing(Index1Y,$H1639,TRUE,_xll.ohTrigger(RecalcTrigger,Trigger1Y)),NA())</f>
        <v>1.653907800846928E-2</v>
      </c>
      <c r="N1639" s="182">
        <f>IFERROR(_xll.qlIndexFixing(ONIndex1M,I1639,TRUE,_xll.ohTrigger(RecalcTrigger,Trigger1M)),NA())</f>
        <v>1.5677977538528509E-2</v>
      </c>
      <c r="O1639" s="44">
        <f>IFERROR(_xll.qlIndexFixing(ONIndex3M,I1639,TRUE,_xll.ohTrigger(RecalcTrigger,Trigger3M)),NA())</f>
        <v>1.5983082224284573E-2</v>
      </c>
      <c r="P1639" s="44">
        <f>IFERROR(_xll.qlIndexFixing(ONIndex6M,I1639,TRUE,_xll.ohTrigger(RecalcTrigger,Trigger6M)),NA())</f>
        <v>1.6072551123533785E-2</v>
      </c>
      <c r="Q1639" s="183">
        <f>IFERROR(_xll.qlIndexFixing(ONIndex1Y,I1639,TRUE,_xll.ohTrigger(RecalcTrigger,Trigger1Y)),NA())</f>
        <v>1.6523925804925454E-2</v>
      </c>
    </row>
    <row r="1640" spans="2:17" x14ac:dyDescent="0.2">
      <c r="B1640" s="39" t="s">
        <v>42</v>
      </c>
      <c r="D1640" s="42">
        <f>_xll.qlCalendarAdvance(Calendar,$D1639,B1640,"f",FALSE)</f>
        <v>50949</v>
      </c>
      <c r="E1640" s="177">
        <f>_xll.qlInterestRateIndexValueDate(IndexON,D1640)</f>
        <v>50949</v>
      </c>
      <c r="F1640" s="193">
        <f>IFERROR(_xll.qlIndexFixing(IndexON,D1640,TRUE,_xll.ohTrigger(RecalcTrigger,TriggerON)),NA())</f>
        <v>1.5571132399632148E-2</v>
      </c>
      <c r="H1640" s="42">
        <f>_xll.qlCalendarAdvance(Calendar,$H1639,B1640,"f",FALSE)</f>
        <v>50949</v>
      </c>
      <c r="I1640" s="177">
        <f>_xll.qlInterestRateIndexValueDate(Index1M,$H1640)</f>
        <v>50951</v>
      </c>
      <c r="J1640" s="182">
        <f>IFERROR(_xll.qlIndexFixing(Index1M,$H1640,TRUE,_xll.ohTrigger(RecalcTrigger,Trigger1M)),NA())</f>
        <v>1.5662541419009361E-2</v>
      </c>
      <c r="K1640" s="44">
        <f>IFERROR(_xll.qlIndexFixing(Index3M,H1640,TRUE,_xll.ohTrigger(RecalcTrigger,Trigger3M)),NA())</f>
        <v>1.5945344478000147E-2</v>
      </c>
      <c r="L1640" s="44">
        <f>IFERROR(_xll.qlIndexFixing(Index6M,$H1640,TRUE,_xll.ohTrigger(RecalcTrigger,Trigger6M)),NA())</f>
        <v>1.6036235304344792E-2</v>
      </c>
      <c r="M1640" s="183">
        <f>IFERROR(_xll.qlIndexFixing(Index1Y,$H1640,TRUE,_xll.ohTrigger(RecalcTrigger,Trigger1Y)),NA())</f>
        <v>1.65344970765328E-2</v>
      </c>
      <c r="N1640" s="182">
        <f>IFERROR(_xll.qlIndexFixing(ONIndex1M,I1640,TRUE,_xll.ohTrigger(RecalcTrigger,Trigger1M)),NA())</f>
        <v>1.5667636190590528E-2</v>
      </c>
      <c r="O1640" s="44">
        <f>IFERROR(_xll.qlIndexFixing(ONIndex3M,I1640,TRUE,_xll.ohTrigger(RecalcTrigger,Trigger3M)),NA())</f>
        <v>1.597278546787706E-2</v>
      </c>
      <c r="P1640" s="44">
        <f>IFERROR(_xll.qlIndexFixing(ONIndex6M,I1640,TRUE,_xll.ohTrigger(RecalcTrigger,Trigger6M)),NA())</f>
        <v>1.6064328037721509E-2</v>
      </c>
      <c r="Q1640" s="183">
        <f>IFERROR(_xll.qlIndexFixing(ONIndex1Y,I1640,TRUE,_xll.ohTrigger(RecalcTrigger,Trigger1Y)),NA())</f>
        <v>1.6517951630650174E-2</v>
      </c>
    </row>
    <row r="1641" spans="2:17" x14ac:dyDescent="0.2">
      <c r="B1641" s="39" t="s">
        <v>42</v>
      </c>
      <c r="D1641" s="42">
        <f>_xll.qlCalendarAdvance(Calendar,$D1640,B1641,"f",FALSE)</f>
        <v>50956</v>
      </c>
      <c r="E1641" s="177">
        <f>_xll.qlInterestRateIndexValueDate(IndexON,D1641)</f>
        <v>50956</v>
      </c>
      <c r="F1641" s="193">
        <f>IFERROR(_xll.qlIndexFixing(IndexON,D1641,TRUE,_xll.ohTrigger(RecalcTrigger,TriggerON)),NA())</f>
        <v>1.5561012940121799E-2</v>
      </c>
      <c r="H1641" s="42">
        <f>_xll.qlCalendarAdvance(Calendar,$H1640,B1641,"f",FALSE)</f>
        <v>50956</v>
      </c>
      <c r="I1641" s="177">
        <f>_xll.qlInterestRateIndexValueDate(Index1M,$H1641)</f>
        <v>50958</v>
      </c>
      <c r="J1641" s="182">
        <f>IFERROR(_xll.qlIndexFixing(Index1M,$H1641,TRUE,_xll.ohTrigger(RecalcTrigger,Trigger1M)),NA())</f>
        <v>1.5651183148107095E-2</v>
      </c>
      <c r="K1641" s="44">
        <f>IFERROR(_xll.qlIndexFixing(Index3M,H1641,TRUE,_xll.ohTrigger(RecalcTrigger,Trigger3M)),NA())</f>
        <v>1.5935398815916681E-2</v>
      </c>
      <c r="L1641" s="44">
        <f>IFERROR(_xll.qlIndexFixing(Index6M,$H1641,TRUE,_xll.ohTrigger(RecalcTrigger,Trigger6M)),NA())</f>
        <v>1.6028732200270995E-2</v>
      </c>
      <c r="M1641" s="183">
        <f>IFERROR(_xll.qlIndexFixing(Index1Y,$H1641,TRUE,_xll.ohTrigger(RecalcTrigger,Trigger1Y)),NA())</f>
        <v>1.6530751892571235E-2</v>
      </c>
      <c r="N1641" s="182">
        <f>IFERROR(_xll.qlIndexFixing(ONIndex1M,I1641,TRUE,_xll.ohTrigger(RecalcTrigger,Trigger1M)),NA())</f>
        <v>1.5657354481506403E-2</v>
      </c>
      <c r="O1641" s="44">
        <f>IFERROR(_xll.qlIndexFixing(ONIndex3M,I1641,TRUE,_xll.ohTrigger(RecalcTrigger,Trigger3M)),NA())</f>
        <v>1.5962544054559658E-2</v>
      </c>
      <c r="P1641" s="44">
        <f>IFERROR(_xll.qlIndexFixing(ONIndex6M,I1641,TRUE,_xll.ohTrigger(RecalcTrigger,Trigger6M)),NA())</f>
        <v>1.6056187388926446E-2</v>
      </c>
      <c r="Q1641" s="183">
        <f>IFERROR(_xll.qlIndexFixing(ONIndex1Y,I1641,TRUE,_xll.ohTrigger(RecalcTrigger,Trigger1Y)),NA())</f>
        <v>1.6512044793470793E-2</v>
      </c>
    </row>
    <row r="1642" spans="2:17" x14ac:dyDescent="0.2">
      <c r="B1642" s="39" t="s">
        <v>42</v>
      </c>
      <c r="D1642" s="42">
        <f>_xll.qlCalendarAdvance(Calendar,$D1641,B1642,"f",FALSE)</f>
        <v>50963</v>
      </c>
      <c r="E1642" s="177">
        <f>_xll.qlInterestRateIndexValueDate(IndexON,D1642)</f>
        <v>50963</v>
      </c>
      <c r="F1642" s="193">
        <f>IFERROR(_xll.qlIndexFixing(IndexON,D1642,TRUE,_xll.ohTrigger(RecalcTrigger,TriggerON)),NA())</f>
        <v>1.5550948951439381E-2</v>
      </c>
      <c r="H1642" s="42">
        <f>_xll.qlCalendarAdvance(Calendar,$H1641,B1642,"f",FALSE)</f>
        <v>50963</v>
      </c>
      <c r="I1642" s="177">
        <f>_xll.qlInterestRateIndexValueDate(Index1M,$H1642)</f>
        <v>50965</v>
      </c>
      <c r="J1642" s="182">
        <f>IFERROR(_xll.qlIndexFixing(Index1M,$H1642,TRUE,_xll.ohTrigger(RecalcTrigger,Trigger1M)),NA())</f>
        <v>1.5641047083092274E-2</v>
      </c>
      <c r="K1642" s="44">
        <f>IFERROR(_xll.qlIndexFixing(Index3M,H1642,TRUE,_xll.ohTrigger(RecalcTrigger,Trigger3M)),NA())</f>
        <v>1.5925510640633755E-2</v>
      </c>
      <c r="L1642" s="44">
        <f>IFERROR(_xll.qlIndexFixing(Index6M,$H1642,TRUE,_xll.ohTrigger(RecalcTrigger,Trigger6M)),NA())</f>
        <v>1.6021702563826009E-2</v>
      </c>
      <c r="M1642" s="183">
        <f>IFERROR(_xll.qlIndexFixing(Index1Y,$H1642,TRUE,_xll.ohTrigger(RecalcTrigger,Trigger1Y)),NA())</f>
        <v>1.6526702392030475E-2</v>
      </c>
      <c r="N1642" s="182">
        <f>IFERROR(_xll.qlIndexFixing(ONIndex1M,I1642,TRUE,_xll.ohTrigger(RecalcTrigger,Trigger1M)),NA())</f>
        <v>1.564713270432172E-2</v>
      </c>
      <c r="O1642" s="44">
        <f>IFERROR(_xll.qlIndexFixing(ONIndex3M,I1642,TRUE,_xll.ohTrigger(RecalcTrigger,Trigger3M)),NA())</f>
        <v>1.5952358256674515E-2</v>
      </c>
      <c r="P1642" s="44">
        <f>IFERROR(_xll.qlIndexFixing(ONIndex6M,I1642,TRUE,_xll.ohTrigger(RecalcTrigger,Trigger6M)),NA())</f>
        <v>1.6048129515437992E-2</v>
      </c>
      <c r="Q1642" s="183">
        <f>IFERROR(_xll.qlIndexFixing(ONIndex1Y,I1642,TRUE,_xll.ohTrigger(RecalcTrigger,Trigger1Y)),NA())</f>
        <v>1.6506205563091569E-2</v>
      </c>
    </row>
    <row r="1643" spans="2:17" x14ac:dyDescent="0.2">
      <c r="B1643" s="39" t="s">
        <v>42</v>
      </c>
      <c r="D1643" s="42">
        <f>_xll.qlCalendarAdvance(Calendar,$D1642,B1643,"f",FALSE)</f>
        <v>50970</v>
      </c>
      <c r="E1643" s="177">
        <f>_xll.qlInterestRateIndexValueDate(IndexON,D1643)</f>
        <v>50970</v>
      </c>
      <c r="F1643" s="193">
        <f>IFERROR(_xll.qlIndexFixing(IndexON,D1643,TRUE,_xll.ohTrigger(RecalcTrigger,TriggerON)),NA())</f>
        <v>1.5540940709763973E-2</v>
      </c>
      <c r="H1643" s="42">
        <f>_xll.qlCalendarAdvance(Calendar,$H1642,B1643,"f",FALSE)</f>
        <v>50970</v>
      </c>
      <c r="I1643" s="177">
        <f>_xll.qlInterestRateIndexValueDate(Index1M,$H1643)</f>
        <v>50972</v>
      </c>
      <c r="J1643" s="182">
        <f>IFERROR(_xll.qlIndexFixing(Index1M,$H1643,TRUE,_xll.ohTrigger(RecalcTrigger,Trigger1M)),NA())</f>
        <v>1.5630971814417915E-2</v>
      </c>
      <c r="K1643" s="44">
        <f>IFERROR(_xll.qlIndexFixing(Index3M,H1643,TRUE,_xll.ohTrigger(RecalcTrigger,Trigger3M)),NA())</f>
        <v>1.5915680225402351E-2</v>
      </c>
      <c r="L1643" s="44">
        <f>IFERROR(_xll.qlIndexFixing(Index6M,$H1643,TRUE,_xll.ohTrigger(RecalcTrigger,Trigger6M)),NA())</f>
        <v>1.6014761063474714E-2</v>
      </c>
      <c r="M1643" s="183">
        <f>IFERROR(_xll.qlIndexFixing(Index1Y,$H1643,TRUE,_xll.ohTrigger(RecalcTrigger,Trigger1Y)),NA())</f>
        <v>1.6522728960891794E-2</v>
      </c>
      <c r="N1643" s="182">
        <f>IFERROR(_xll.qlIndexFixing(ONIndex1M,I1643,TRUE,_xll.ohTrigger(RecalcTrigger,Trigger1M)),NA())</f>
        <v>1.5636971151682388E-2</v>
      </c>
      <c r="O1643" s="44">
        <f>IFERROR(_xll.qlIndexFixing(ONIndex3M,I1643,TRUE,_xll.ohTrigger(RecalcTrigger,Trigger3M)),NA())</f>
        <v>1.5942228346803589E-2</v>
      </c>
      <c r="P1643" s="44">
        <f>IFERROR(_xll.qlIndexFixing(ONIndex6M,I1643,TRUE,_xll.ohTrigger(RecalcTrigger,Trigger6M)),NA())</f>
        <v>1.6040154755785352E-2</v>
      </c>
      <c r="Q1643" s="183">
        <f>IFERROR(_xll.qlIndexFixing(ONIndex1Y,I1643,TRUE,_xll.ohTrigger(RecalcTrigger,Trigger1Y)),NA())</f>
        <v>1.6500434209296699E-2</v>
      </c>
    </row>
    <row r="1644" spans="2:17" x14ac:dyDescent="0.2">
      <c r="B1644" s="39" t="s">
        <v>42</v>
      </c>
      <c r="D1644" s="42">
        <f>_xll.qlCalendarAdvance(Calendar,$D1643,B1644,"f",FALSE)</f>
        <v>50977</v>
      </c>
      <c r="E1644" s="177">
        <f>_xll.qlInterestRateIndexValueDate(IndexON,D1644)</f>
        <v>50977</v>
      </c>
      <c r="F1644" s="193">
        <f>IFERROR(_xll.qlIndexFixing(IndexON,D1644,TRUE,_xll.ohTrigger(RecalcTrigger,TriggerON)),NA())</f>
        <v>1.5530988491834208E-2</v>
      </c>
      <c r="H1644" s="42">
        <f>_xll.qlCalendarAdvance(Calendar,$H1643,B1644,"f",FALSE)</f>
        <v>50977</v>
      </c>
      <c r="I1644" s="177">
        <f>_xll.qlInterestRateIndexValueDate(Index1M,$H1644)</f>
        <v>50979</v>
      </c>
      <c r="J1644" s="182">
        <f>IFERROR(_xll.qlIndexFixing(Index1M,$H1644,TRUE,_xll.ohTrigger(RecalcTrigger,Trigger1M)),NA())</f>
        <v>1.5620957635182064E-2</v>
      </c>
      <c r="K1644" s="44">
        <f>IFERROR(_xll.qlIndexFixing(Index3M,H1644,TRUE,_xll.ohTrigger(RecalcTrigger,Trigger3M)),NA())</f>
        <v>1.5905907843471723E-2</v>
      </c>
      <c r="L1644" s="44">
        <f>IFERROR(_xll.qlIndexFixing(Index6M,$H1644,TRUE,_xll.ohTrigger(RecalcTrigger,Trigger6M)),NA())</f>
        <v>1.6007908039434859E-2</v>
      </c>
      <c r="M1644" s="183">
        <f>IFERROR(_xll.qlIndexFixing(Index1Y,$H1644,TRUE,_xll.ohTrigger(RecalcTrigger,Trigger1Y)),NA())</f>
        <v>1.6518831872519568E-2</v>
      </c>
      <c r="N1644" s="182">
        <f>IFERROR(_xll.qlIndexFixing(ONIndex1M,I1644,TRUE,_xll.ohTrigger(RecalcTrigger,Trigger1M)),NA())</f>
        <v>1.5626870116633995E-2</v>
      </c>
      <c r="O1644" s="44">
        <f>IFERROR(_xll.qlIndexFixing(ONIndex3M,I1644,TRUE,_xll.ohTrigger(RecalcTrigger,Trigger3M)),NA())</f>
        <v>1.5932154597608772E-2</v>
      </c>
      <c r="P1644" s="44">
        <f>IFERROR(_xll.qlIndexFixing(ONIndex6M,I1644,TRUE,_xll.ohTrigger(RecalcTrigger,Trigger6M)),NA())</f>
        <v>1.6032263448257922E-2</v>
      </c>
      <c r="Q1644" s="183">
        <f>IFERROR(_xll.qlIndexFixing(ONIndex1Y,I1644,TRUE,_xll.ohTrigger(RecalcTrigger,Trigger1Y)),NA())</f>
        <v>1.6494731001710505E-2</v>
      </c>
    </row>
    <row r="1645" spans="2:17" x14ac:dyDescent="0.2">
      <c r="B1645" s="39" t="s">
        <v>42</v>
      </c>
      <c r="D1645" s="42">
        <f>_xll.qlCalendarAdvance(Calendar,$D1644,B1645,"f",FALSE)</f>
        <v>50984</v>
      </c>
      <c r="E1645" s="177">
        <f>_xll.qlInterestRateIndexValueDate(IndexON,D1645)</f>
        <v>50984</v>
      </c>
      <c r="F1645" s="193">
        <f>IFERROR(_xll.qlIndexFixing(IndexON,D1645,TRUE,_xll.ohTrigger(RecalcTrigger,TriggerON)),NA())</f>
        <v>1.5521092573669293E-2</v>
      </c>
      <c r="H1645" s="42">
        <f>_xll.qlCalendarAdvance(Calendar,$H1644,B1645,"f",FALSE)</f>
        <v>50984</v>
      </c>
      <c r="I1645" s="177">
        <f>_xll.qlInterestRateIndexValueDate(Index1M,$H1645)</f>
        <v>50986</v>
      </c>
      <c r="J1645" s="182">
        <f>IFERROR(_xll.qlIndexFixing(Index1M,$H1645,TRUE,_xll.ohTrigger(RecalcTrigger,Trigger1M)),NA())</f>
        <v>1.5611004838485265E-2</v>
      </c>
      <c r="K1645" s="44">
        <f>IFERROR(_xll.qlIndexFixing(Index3M,H1645,TRUE,_xll.ohTrigger(RecalcTrigger,Trigger3M)),NA())</f>
        <v>1.5896193768091985E-2</v>
      </c>
      <c r="L1645" s="44">
        <f>IFERROR(_xll.qlIndexFixing(Index6M,$H1645,TRUE,_xll.ohTrigger(RecalcTrigger,Trigger6M)),NA())</f>
        <v>1.6001143831931061E-2</v>
      </c>
      <c r="M1645" s="183">
        <f>IFERROR(_xll.qlIndexFixing(Index1Y,$H1645,TRUE,_xll.ohTrigger(RecalcTrigger,Trigger1Y)),NA())</f>
        <v>1.6515011400290342E-2</v>
      </c>
      <c r="N1645" s="182">
        <f>IFERROR(_xll.qlIndexFixing(ONIndex1M,I1645,TRUE,_xll.ohTrigger(RecalcTrigger,Trigger1M)),NA())</f>
        <v>1.561682989198232E-2</v>
      </c>
      <c r="O1645" s="44">
        <f>IFERROR(_xll.qlIndexFixing(ONIndex3M,I1645,TRUE,_xll.ohTrigger(RecalcTrigger,Trigger3M)),NA())</f>
        <v>1.5922137281672022E-2</v>
      </c>
      <c r="P1645" s="44">
        <f>IFERROR(_xll.qlIndexFixing(ONIndex6M,I1645,TRUE,_xll.ohTrigger(RecalcTrigger,Trigger6M)),NA())</f>
        <v>1.6024455931145098E-2</v>
      </c>
      <c r="Q1645" s="183">
        <f>IFERROR(_xll.qlIndexFixing(ONIndex1Y,I1645,TRUE,_xll.ohTrigger(RecalcTrigger,Trigger1Y)),NA())</f>
        <v>1.6489096210037246E-2</v>
      </c>
    </row>
    <row r="1646" spans="2:17" x14ac:dyDescent="0.2">
      <c r="B1646" s="39" t="s">
        <v>42</v>
      </c>
      <c r="D1646" s="42">
        <f>_xll.qlCalendarAdvance(Calendar,$D1645,B1646,"f",FALSE)</f>
        <v>50991</v>
      </c>
      <c r="E1646" s="177">
        <f>_xll.qlInterestRateIndexValueDate(IndexON,D1646)</f>
        <v>50991</v>
      </c>
      <c r="F1646" s="193">
        <f>IFERROR(_xll.qlIndexFixing(IndexON,D1646,TRUE,_xll.ohTrigger(RecalcTrigger,TriggerON)),NA())</f>
        <v>1.551125323200786E-2</v>
      </c>
      <c r="H1646" s="42">
        <f>_xll.qlCalendarAdvance(Calendar,$H1645,B1646,"f",FALSE)</f>
        <v>50991</v>
      </c>
      <c r="I1646" s="177">
        <f>_xll.qlInterestRateIndexValueDate(Index1M,$H1646)</f>
        <v>50993</v>
      </c>
      <c r="J1646" s="182">
        <f>IFERROR(_xll.qlIndexFixing(Index1M,$H1646,TRUE,_xll.ohTrigger(RecalcTrigger,Trigger1M)),NA())</f>
        <v>1.5601113717423065E-2</v>
      </c>
      <c r="K1646" s="44">
        <f>IFERROR(_xll.qlIndexFixing(Index3M,H1646,TRUE,_xll.ohTrigger(RecalcTrigger,Trigger3M)),NA())</f>
        <v>1.5886538272514995E-2</v>
      </c>
      <c r="L1646" s="44">
        <f>IFERROR(_xll.qlIndexFixing(Index6M,$H1646,TRUE,_xll.ohTrigger(RecalcTrigger,Trigger6M)),NA())</f>
        <v>1.5994468781195686E-2</v>
      </c>
      <c r="M1646" s="183">
        <f>IFERROR(_xll.qlIndexFixing(Index1Y,$H1646,TRUE,_xll.ohTrigger(RecalcTrigger,Trigger1Y)),NA())</f>
        <v>1.6511267817595199E-2</v>
      </c>
      <c r="N1646" s="182">
        <f>IFERROR(_xll.qlIndexFixing(ONIndex1M,I1646,TRUE,_xll.ohTrigger(RecalcTrigger,Trigger1M)),NA())</f>
        <v>1.5606850770453207E-2</v>
      </c>
      <c r="O1646" s="44">
        <f>IFERROR(_xll.qlIndexFixing(ONIndex3M,I1646,TRUE,_xll.ohTrigger(RecalcTrigger,Trigger3M)),NA())</f>
        <v>1.5912176671575295E-2</v>
      </c>
      <c r="P1646" s="44">
        <f>IFERROR(_xll.qlIndexFixing(ONIndex6M,I1646,TRUE,_xll.ohTrigger(RecalcTrigger,Trigger6M)),NA())</f>
        <v>1.6016732542976087E-2</v>
      </c>
      <c r="Q1646" s="183">
        <f>IFERROR(_xll.qlIndexFixing(ONIndex1Y,I1646,TRUE,_xll.ohTrigger(RecalcTrigger,Trigger1Y)),NA())</f>
        <v>1.6483530104141053E-2</v>
      </c>
    </row>
    <row r="1647" spans="2:17" x14ac:dyDescent="0.2">
      <c r="B1647" s="39" t="s">
        <v>42</v>
      </c>
      <c r="D1647" s="42">
        <f>_xll.qlCalendarAdvance(Calendar,$D1646,B1647,"f",FALSE)</f>
        <v>50998</v>
      </c>
      <c r="E1647" s="177">
        <f>_xll.qlInterestRateIndexValueDate(IndexON,D1647)</f>
        <v>50998</v>
      </c>
      <c r="F1647" s="193">
        <f>IFERROR(_xll.qlIndexFixing(IndexON,D1647,TRUE,_xll.ohTrigger(RecalcTrigger,TriggerON)),NA())</f>
        <v>1.5501470743028989E-2</v>
      </c>
      <c r="H1647" s="42">
        <f>_xll.qlCalendarAdvance(Calendar,$H1646,B1647,"f",FALSE)</f>
        <v>50998</v>
      </c>
      <c r="I1647" s="177">
        <f>_xll.qlInterestRateIndexValueDate(Index1M,$H1647)</f>
        <v>51000</v>
      </c>
      <c r="J1647" s="182">
        <f>IFERROR(_xll.qlIndexFixing(Index1M,$H1647,TRUE,_xll.ohTrigger(RecalcTrigger,Trigger1M)),NA())</f>
        <v>1.5591284565096009E-2</v>
      </c>
      <c r="K1647" s="44">
        <f>IFERROR(_xll.qlIndexFixing(Index3M,H1647,TRUE,_xll.ohTrigger(RecalcTrigger,Trigger3M)),NA())</f>
        <v>1.5876941629989132E-2</v>
      </c>
      <c r="L1647" s="44">
        <f>IFERROR(_xll.qlIndexFixing(Index6M,$H1647,TRUE,_xll.ohTrigger(RecalcTrigger,Trigger6M)),NA())</f>
        <v>1.5987883227469257E-2</v>
      </c>
      <c r="M1647" s="183">
        <f>IFERROR(_xll.qlIndexFixing(Index1Y,$H1647,TRUE,_xll.ohTrigger(RecalcTrigger,Trigger1Y)),NA())</f>
        <v>1.6507601397838269E-2</v>
      </c>
      <c r="N1647" s="182">
        <f>IFERROR(_xll.qlIndexFixing(ONIndex1M,I1647,TRUE,_xll.ohTrigger(RecalcTrigger,Trigger1M)),NA())</f>
        <v>1.5596933045252115E-2</v>
      </c>
      <c r="O1647" s="44">
        <f>IFERROR(_xll.qlIndexFixing(ONIndex3M,I1647,TRUE,_xll.ohTrigger(RecalcTrigger,Trigger3M)),NA())</f>
        <v>1.5902273039820614E-2</v>
      </c>
      <c r="P1647" s="44">
        <f>IFERROR(_xll.qlIndexFixing(ONIndex6M,I1647,TRUE,_xll.ohTrigger(RecalcTrigger,Trigger6M)),NA())</f>
        <v>1.6009093622040282E-2</v>
      </c>
      <c r="Q1647" s="183">
        <f>IFERROR(_xll.qlIndexFixing(ONIndex1Y,I1647,TRUE,_xll.ohTrigger(RecalcTrigger,Trigger1Y)),NA())</f>
        <v>1.6478032953726185E-2</v>
      </c>
    </row>
    <row r="1648" spans="2:17" x14ac:dyDescent="0.2">
      <c r="B1648" s="39" t="s">
        <v>42</v>
      </c>
      <c r="D1648" s="42">
        <f>_xll.qlCalendarAdvance(Calendar,$D1647,B1648,"f",FALSE)</f>
        <v>51005</v>
      </c>
      <c r="E1648" s="177">
        <f>_xll.qlInterestRateIndexValueDate(IndexON,D1648)</f>
        <v>51005</v>
      </c>
      <c r="F1648" s="193">
        <f>IFERROR(_xll.qlIndexFixing(IndexON,D1648,TRUE,_xll.ohTrigger(RecalcTrigger,TriggerON)),NA())</f>
        <v>1.5491745383231503E-2</v>
      </c>
      <c r="H1648" s="42">
        <f>_xll.qlCalendarAdvance(Calendar,$H1647,B1648,"f",FALSE)</f>
        <v>51005</v>
      </c>
      <c r="I1648" s="177">
        <f>_xll.qlInterestRateIndexValueDate(Index1M,$H1648)</f>
        <v>51007</v>
      </c>
      <c r="J1648" s="182">
        <f>IFERROR(_xll.qlIndexFixing(Index1M,$H1648,TRUE,_xll.ohTrigger(RecalcTrigger,Trigger1M)),NA())</f>
        <v>1.5581517674599643E-2</v>
      </c>
      <c r="K1648" s="44">
        <f>IFERROR(_xll.qlIndexFixing(Index3M,H1648,TRUE,_xll.ohTrigger(RecalcTrigger,Trigger3M)),NA())</f>
        <v>1.5867404113765388E-2</v>
      </c>
      <c r="L1648" s="44">
        <f>IFERROR(_xll.qlIndexFixing(Index6M,$H1648,TRUE,_xll.ohTrigger(RecalcTrigger,Trigger6M)),NA())</f>
        <v>1.5981387510999166E-2</v>
      </c>
      <c r="M1648" s="183">
        <f>IFERROR(_xll.qlIndexFixing(Index1Y,$H1648,TRUE,_xll.ohTrigger(RecalcTrigger,Trigger1Y)),NA())</f>
        <v>1.6504012414437799E-2</v>
      </c>
      <c r="N1648" s="182">
        <f>IFERROR(_xll.qlIndexFixing(ONIndex1M,I1648,TRUE,_xll.ohTrigger(RecalcTrigger,Trigger1M)),NA())</f>
        <v>1.5587077008945016E-2</v>
      </c>
      <c r="O1648" s="44">
        <f>IFERROR(_xll.qlIndexFixing(ONIndex3M,I1648,TRUE,_xll.ohTrigger(RecalcTrigger,Trigger3M)),NA())</f>
        <v>1.5892426658989933E-2</v>
      </c>
      <c r="P1648" s="44">
        <f>IFERROR(_xll.qlIndexFixing(ONIndex6M,I1648,TRUE,_xll.ohTrigger(RecalcTrigger,Trigger6M)),NA())</f>
        <v>1.6001539506707019E-2</v>
      </c>
      <c r="Q1648" s="183">
        <f>IFERROR(_xll.qlIndexFixing(ONIndex1Y,I1648,TRUE,_xll.ohTrigger(RecalcTrigger,Trigger1Y)),NA())</f>
        <v>1.6472605028416965E-2</v>
      </c>
    </row>
    <row r="1649" spans="2:17" x14ac:dyDescent="0.2">
      <c r="B1649" s="39" t="s">
        <v>42</v>
      </c>
      <c r="D1649" s="42">
        <f>_xll.qlCalendarAdvance(Calendar,$D1648,B1649,"f",FALSE)</f>
        <v>51012</v>
      </c>
      <c r="E1649" s="177">
        <f>_xll.qlInterestRateIndexValueDate(IndexON,D1649)</f>
        <v>51012</v>
      </c>
      <c r="F1649" s="193">
        <f>IFERROR(_xll.qlIndexFixing(IndexON,D1649,TRUE,_xll.ohTrigger(RecalcTrigger,TriggerON)),NA())</f>
        <v>1.5482077428954355E-2</v>
      </c>
      <c r="H1649" s="42">
        <f>_xll.qlCalendarAdvance(Calendar,$H1648,B1649,"f",FALSE)</f>
        <v>51012</v>
      </c>
      <c r="I1649" s="177">
        <f>_xll.qlInterestRateIndexValueDate(Index1M,$H1649)</f>
        <v>51014</v>
      </c>
      <c r="J1649" s="182">
        <f>IFERROR(_xll.qlIndexFixing(Index1M,$H1649,TRUE,_xll.ohTrigger(RecalcTrigger,Trigger1M)),NA())</f>
        <v>1.5571813339032015E-2</v>
      </c>
      <c r="K1649" s="44">
        <f>IFERROR(_xll.qlIndexFixing(Index3M,H1649,TRUE,_xll.ohTrigger(RecalcTrigger,Trigger3M)),NA())</f>
        <v>1.5858242927991567E-2</v>
      </c>
      <c r="L1649" s="44">
        <f>IFERROR(_xll.qlIndexFixing(Index6M,$H1649,TRUE,_xll.ohTrigger(RecalcTrigger,Trigger6M)),NA())</f>
        <v>1.5975275639172601E-2</v>
      </c>
      <c r="M1649" s="183">
        <f>IFERROR(_xll.qlIndexFixing(Index1Y,$H1649,TRUE,_xll.ohTrigger(RecalcTrigger,Trigger1Y)),NA())</f>
        <v>1.6500501140825498E-2</v>
      </c>
      <c r="N1649" s="182">
        <f>IFERROR(_xll.qlIndexFixing(ONIndex1M,I1649,TRUE,_xll.ohTrigger(RecalcTrigger,Trigger1M)),NA())</f>
        <v>1.5577282954417626E-2</v>
      </c>
      <c r="O1649" s="44">
        <f>IFERROR(_xll.qlIndexFixing(ONIndex3M,I1649,TRUE,_xll.ohTrigger(RecalcTrigger,Trigger3M)),NA())</f>
        <v>1.5882637801745147E-2</v>
      </c>
      <c r="P1649" s="44">
        <f>IFERROR(_xll.qlIndexFixing(ONIndex6M,I1649,TRUE,_xll.ohTrigger(RecalcTrigger,Trigger6M)),NA())</f>
        <v>1.5994070535265692E-2</v>
      </c>
      <c r="Q1649" s="183">
        <f>IFERROR(_xll.qlIndexFixing(ONIndex1Y,I1649,TRUE,_xll.ohTrigger(RecalcTrigger,Trigger1Y)),NA())</f>
        <v>1.6467246597997587E-2</v>
      </c>
    </row>
    <row r="1650" spans="2:17" x14ac:dyDescent="0.2">
      <c r="B1650" s="39" t="s">
        <v>42</v>
      </c>
      <c r="D1650" s="42">
        <f>_xll.qlCalendarAdvance(Calendar,$D1649,B1650,"f",FALSE)</f>
        <v>51019</v>
      </c>
      <c r="E1650" s="177">
        <f>_xll.qlInterestRateIndexValueDate(IndexON,D1650)</f>
        <v>51019</v>
      </c>
      <c r="F1650" s="193">
        <f>IFERROR(_xll.qlIndexFixing(IndexON,D1650,TRUE,_xll.ohTrigger(RecalcTrigger,TriggerON)),NA())</f>
        <v>1.5472467156776304E-2</v>
      </c>
      <c r="H1650" s="42">
        <f>_xll.qlCalendarAdvance(Calendar,$H1649,B1650,"f",FALSE)</f>
        <v>51019</v>
      </c>
      <c r="I1650" s="177">
        <f>_xll.qlInterestRateIndexValueDate(Index1M,$H1650)</f>
        <v>51021</v>
      </c>
      <c r="J1650" s="182">
        <f>IFERROR(_xll.qlIndexFixing(Index1M,$H1650,TRUE,_xll.ohTrigger(RecalcTrigger,Trigger1M)),NA())</f>
        <v>1.5562171851496165E-2</v>
      </c>
      <c r="K1650" s="44">
        <f>IFERROR(_xll.qlIndexFixing(Index3M,H1650,TRUE,_xll.ohTrigger(RecalcTrigger,Trigger3M)),NA())</f>
        <v>1.5848820584265219E-2</v>
      </c>
      <c r="L1650" s="44">
        <f>IFERROR(_xll.qlIndexFixing(Index6M,$H1650,TRUE,_xll.ohTrigger(RecalcTrigger,Trigger6M)),NA())</f>
        <v>1.5968935415160864E-2</v>
      </c>
      <c r="M1650" s="183">
        <f>IFERROR(_xll.qlIndexFixing(Index1Y,$H1650,TRUE,_xll.ohTrigger(RecalcTrigger,Trigger1Y)),NA())</f>
        <v>1.64970678504485E-2</v>
      </c>
      <c r="N1650" s="182">
        <f>IFERROR(_xll.qlIndexFixing(ONIndex1M,I1650,TRUE,_xll.ohTrigger(RecalcTrigger,Trigger1M)),NA())</f>
        <v>1.5567551174715533E-2</v>
      </c>
      <c r="O1650" s="44">
        <f>IFERROR(_xll.qlIndexFixing(ONIndex3M,I1650,TRUE,_xll.ohTrigger(RecalcTrigger,Trigger3M)),NA())</f>
        <v>1.5872906740828086E-2</v>
      </c>
      <c r="P1650" s="44">
        <f>IFERROR(_xll.qlIndexFixing(ONIndex6M,I1650,TRUE,_xll.ohTrigger(RecalcTrigger,Trigger6M)),NA())</f>
        <v>1.5986687046245507E-2</v>
      </c>
      <c r="Q1650" s="183">
        <f>IFERROR(_xll.qlIndexFixing(ONIndex1Y,I1650,TRUE,_xll.ohTrigger(RecalcTrigger,Trigger1Y)),NA())</f>
        <v>1.6461957932332183E-2</v>
      </c>
    </row>
    <row r="1651" spans="2:17" x14ac:dyDescent="0.2">
      <c r="B1651" s="39" t="s">
        <v>42</v>
      </c>
      <c r="D1651" s="42">
        <f>_xll.qlCalendarAdvance(Calendar,$D1650,B1651,"f",FALSE)</f>
        <v>51026</v>
      </c>
      <c r="E1651" s="177">
        <f>_xll.qlInterestRateIndexValueDate(IndexON,D1651)</f>
        <v>51026</v>
      </c>
      <c r="F1651" s="193">
        <f>IFERROR(_xll.qlIndexFixing(IndexON,D1651,TRUE,_xll.ohTrigger(RecalcTrigger,TriggerON)),NA())</f>
        <v>1.546291484287643E-2</v>
      </c>
      <c r="H1651" s="42">
        <f>_xll.qlCalendarAdvance(Calendar,$H1650,B1651,"f",FALSE)</f>
        <v>51026</v>
      </c>
      <c r="I1651" s="177">
        <f>_xll.qlInterestRateIndexValueDate(Index1M,$H1651)</f>
        <v>51028</v>
      </c>
      <c r="J1651" s="182">
        <f>IFERROR(_xll.qlIndexFixing(Index1M,$H1651,TRUE,_xll.ohTrigger(RecalcTrigger,Trigger1M)),NA())</f>
        <v>1.5552593505082646E-2</v>
      </c>
      <c r="K1651" s="44">
        <f>IFERROR(_xll.qlIndexFixing(Index3M,H1651,TRUE,_xll.ohTrigger(RecalcTrigger,Trigger3M)),NA())</f>
        <v>1.5839458164196112E-2</v>
      </c>
      <c r="L1651" s="44">
        <f>IFERROR(_xll.qlIndexFixing(Index6M,$H1651,TRUE,_xll.ohTrigger(RecalcTrigger,Trigger6M)),NA())</f>
        <v>1.5962685935497864E-2</v>
      </c>
      <c r="M1651" s="183">
        <f>IFERROR(_xll.qlIndexFixing(Index1Y,$H1651,TRUE,_xll.ohTrigger(RecalcTrigger,Trigger1Y)),NA())</f>
        <v>1.6493712816767408E-2</v>
      </c>
      <c r="N1651" s="182">
        <f>IFERROR(_xll.qlIndexFixing(ONIndex1M,I1651,TRUE,_xll.ohTrigger(RecalcTrigger,Trigger1M)),NA())</f>
        <v>1.5557881962404707E-2</v>
      </c>
      <c r="O1651" s="44">
        <f>IFERROR(_xll.qlIndexFixing(ONIndex3M,I1651,TRUE,_xll.ohTrigger(RecalcTrigger,Trigger3M)),NA())</f>
        <v>1.586323374850096E-2</v>
      </c>
      <c r="P1651" s="44">
        <f>IFERROR(_xll.qlIndexFixing(ONIndex6M,I1651,TRUE,_xll.ohTrigger(RecalcTrigger,Trigger6M)),NA())</f>
        <v>1.5979389377855924E-2</v>
      </c>
      <c r="Q1651" s="183">
        <f>IFERROR(_xll.qlIndexFixing(ONIndex1Y,I1651,TRUE,_xll.ohTrigger(RecalcTrigger,Trigger1Y)),NA())</f>
        <v>1.6456739300885204E-2</v>
      </c>
    </row>
    <row r="1652" spans="2:17" x14ac:dyDescent="0.2">
      <c r="B1652" s="39" t="s">
        <v>42</v>
      </c>
      <c r="D1652" s="42">
        <f>_xll.qlCalendarAdvance(Calendar,$D1651,B1652,"f",FALSE)</f>
        <v>51033</v>
      </c>
      <c r="E1652" s="177">
        <f>_xll.qlInterestRateIndexValueDate(IndexON,D1652)</f>
        <v>51033</v>
      </c>
      <c r="F1652" s="193">
        <f>IFERROR(_xll.qlIndexFixing(IndexON,D1652,TRUE,_xll.ohTrigger(RecalcTrigger,TriggerON)),NA())</f>
        <v>1.5453420763833492E-2</v>
      </c>
      <c r="H1652" s="42">
        <f>_xll.qlCalendarAdvance(Calendar,$H1651,B1652,"f",FALSE)</f>
        <v>51033</v>
      </c>
      <c r="I1652" s="177">
        <f>_xll.qlInterestRateIndexValueDate(Index1M,$H1652)</f>
        <v>51035</v>
      </c>
      <c r="J1652" s="182">
        <f>IFERROR(_xll.qlIndexFixing(Index1M,$H1652,TRUE,_xll.ohTrigger(RecalcTrigger,Trigger1M)),NA())</f>
        <v>1.5543078592896997E-2</v>
      </c>
      <c r="K1652" s="44">
        <f>IFERROR(_xll.qlIndexFixing(Index3M,H1652,TRUE,_xll.ohTrigger(RecalcTrigger,Trigger3M)),NA())</f>
        <v>1.5830155941027661E-2</v>
      </c>
      <c r="L1652" s="44">
        <f>IFERROR(_xll.qlIndexFixing(Index6M,$H1652,TRUE,_xll.ohTrigger(RecalcTrigger,Trigger6M)),NA())</f>
        <v>1.5956527540420457E-2</v>
      </c>
      <c r="M1652" s="183">
        <f>IFERROR(_xll.qlIndexFixing(Index1Y,$H1652,TRUE,_xll.ohTrigger(RecalcTrigger,Trigger1Y)),NA())</f>
        <v>1.649043631325825E-2</v>
      </c>
      <c r="N1652" s="182">
        <f>IFERROR(_xll.qlIndexFixing(ONIndex1M,I1652,TRUE,_xll.ohTrigger(RecalcTrigger,Trigger1M)),NA())</f>
        <v>1.5548275610610673E-2</v>
      </c>
      <c r="O1652" s="44">
        <f>IFERROR(_xll.qlIndexFixing(ONIndex3M,I1652,TRUE,_xll.ohTrigger(RecalcTrigger,Trigger3M)),NA())</f>
        <v>1.5853619097425664E-2</v>
      </c>
      <c r="P1652" s="44">
        <f>IFERROR(_xll.qlIndexFixing(ONIndex6M,I1652,TRUE,_xll.ohTrigger(RecalcTrigger,Trigger6M)),NA())</f>
        <v>1.5972177868546211E-2</v>
      </c>
      <c r="Q1652" s="183">
        <f>IFERROR(_xll.qlIndexFixing(ONIndex1Y,I1652,TRUE,_xll.ohTrigger(RecalcTrigger,Trigger1Y)),NA())</f>
        <v>1.6451590973600716E-2</v>
      </c>
    </row>
    <row r="1653" spans="2:17" x14ac:dyDescent="0.2">
      <c r="B1653" s="39" t="s">
        <v>42</v>
      </c>
      <c r="D1653" s="42">
        <f>_xll.qlCalendarAdvance(Calendar,$D1652,B1653,"f",FALSE)</f>
        <v>51040</v>
      </c>
      <c r="E1653" s="177">
        <f>_xll.qlInterestRateIndexValueDate(IndexON,D1653)</f>
        <v>51040</v>
      </c>
      <c r="F1653" s="193">
        <f>IFERROR(_xll.qlIndexFixing(IndexON,D1653,TRUE,_xll.ohTrigger(RecalcTrigger,TriggerON)),NA())</f>
        <v>1.5443985195906507E-2</v>
      </c>
      <c r="H1653" s="42">
        <f>_xll.qlCalendarAdvance(Calendar,$H1652,B1653,"f",FALSE)</f>
        <v>51040</v>
      </c>
      <c r="I1653" s="177">
        <f>_xll.qlInterestRateIndexValueDate(Index1M,$H1653)</f>
        <v>51042</v>
      </c>
      <c r="J1653" s="182">
        <f>IFERROR(_xll.qlIndexFixing(Index1M,$H1653,TRUE,_xll.ohTrigger(RecalcTrigger,Trigger1M)),NA())</f>
        <v>1.5533627408032269E-2</v>
      </c>
      <c r="K1653" s="44">
        <f>IFERROR(_xll.qlIndexFixing(Index3M,H1653,TRUE,_xll.ohTrigger(RecalcTrigger,Trigger3M)),NA())</f>
        <v>1.582091418799975E-2</v>
      </c>
      <c r="L1653" s="44">
        <f>IFERROR(_xll.qlIndexFixing(Index6M,$H1653,TRUE,_xll.ohTrigger(RecalcTrigger,Trigger6M)),NA())</f>
        <v>1.5950460570170754E-2</v>
      </c>
      <c r="M1653" s="183">
        <f>IFERROR(_xll.qlIndexFixing(Index1Y,$H1653,TRUE,_xll.ohTrigger(RecalcTrigger,Trigger1Y)),NA())</f>
        <v>1.6486643117194527E-2</v>
      </c>
      <c r="N1653" s="182">
        <f>IFERROR(_xll.qlIndexFixing(ONIndex1M,I1653,TRUE,_xll.ohTrigger(RecalcTrigger,Trigger1M)),NA())</f>
        <v>1.5538732412139211E-2</v>
      </c>
      <c r="O1653" s="44">
        <f>IFERROR(_xll.qlIndexFixing(ONIndex3M,I1653,TRUE,_xll.ohTrigger(RecalcTrigger,Trigger3M)),NA())</f>
        <v>1.5844063060423963E-2</v>
      </c>
      <c r="P1653" s="44">
        <f>IFERROR(_xll.qlIndexFixing(ONIndex6M,I1653,TRUE,_xll.ohTrigger(RecalcTrigger,Trigger6M)),NA())</f>
        <v>1.5965052856685702E-2</v>
      </c>
      <c r="Q1653" s="183">
        <f>IFERROR(_xll.qlIndexFixing(ONIndex1Y,I1653,TRUE,_xll.ohTrigger(RecalcTrigger,Trigger1Y)),NA())</f>
        <v>1.6446513220103043E-2</v>
      </c>
    </row>
    <row r="1654" spans="2:17" x14ac:dyDescent="0.2">
      <c r="B1654" s="39" t="s">
        <v>42</v>
      </c>
      <c r="D1654" s="42">
        <f>_xll.qlCalendarAdvance(Calendar,$D1653,B1654,"f",FALSE)</f>
        <v>51047</v>
      </c>
      <c r="E1654" s="177">
        <f>_xll.qlInterestRateIndexValueDate(IndexON,D1654)</f>
        <v>51047</v>
      </c>
      <c r="F1654" s="193">
        <f>IFERROR(_xll.qlIndexFixing(IndexON,D1654,TRUE,_xll.ohTrigger(RecalcTrigger,TriggerON)),NA())</f>
        <v>1.5434608415674234E-2</v>
      </c>
      <c r="H1654" s="42">
        <f>_xll.qlCalendarAdvance(Calendar,$H1653,B1654,"f",FALSE)</f>
        <v>51047</v>
      </c>
      <c r="I1654" s="177">
        <f>_xll.qlInterestRateIndexValueDate(Index1M,$H1654)</f>
        <v>51049</v>
      </c>
      <c r="J1654" s="182">
        <f>IFERROR(_xll.qlIndexFixing(Index1M,$H1654,TRUE,_xll.ohTrigger(RecalcTrigger,Trigger1M)),NA())</f>
        <v>1.5524240243591503E-2</v>
      </c>
      <c r="K1654" s="44">
        <f>IFERROR(_xll.qlIndexFixing(Index3M,H1654,TRUE,_xll.ohTrigger(RecalcTrigger,Trigger3M)),NA())</f>
        <v>1.5811435970747013E-2</v>
      </c>
      <c r="L1654" s="44">
        <f>IFERROR(_xll.qlIndexFixing(Index6M,$H1654,TRUE,_xll.ohTrigger(RecalcTrigger,Trigger6M)),NA())</f>
        <v>1.5944442809600768E-2</v>
      </c>
      <c r="M1654" s="183">
        <f>IFERROR(_xll.qlIndexFixing(Index1Y,$H1654,TRUE,_xll.ohTrigger(RecalcTrigger,Trigger1Y)),NA())</f>
        <v>1.6484119990733018E-2</v>
      </c>
      <c r="N1654" s="182">
        <f>IFERROR(_xll.qlIndexFixing(ONIndex1M,I1654,TRUE,_xll.ohTrigger(RecalcTrigger,Trigger1M)),NA())</f>
        <v>1.5529252659876036E-2</v>
      </c>
      <c r="O1654" s="44">
        <f>IFERROR(_xll.qlIndexFixing(ONIndex3M,I1654,TRUE,_xll.ohTrigger(RecalcTrigger,Trigger3M)),NA())</f>
        <v>1.5834565909758069E-2</v>
      </c>
      <c r="P1654" s="44">
        <f>IFERROR(_xll.qlIndexFixing(ONIndex6M,I1654,TRUE,_xll.ohTrigger(RecalcTrigger,Trigger6M)),NA())</f>
        <v>1.5958014680723664E-2</v>
      </c>
      <c r="Q1654" s="183">
        <f>IFERROR(_xll.qlIndexFixing(ONIndex1Y,I1654,TRUE,_xll.ohTrigger(RecalcTrigger,Trigger1Y)),NA())</f>
        <v>1.6441506310176379E-2</v>
      </c>
    </row>
    <row r="1655" spans="2:17" x14ac:dyDescent="0.2">
      <c r="B1655" s="39" t="s">
        <v>42</v>
      </c>
      <c r="D1655" s="42">
        <f>_xll.qlCalendarAdvance(Calendar,$D1654,B1655,"f",FALSE)</f>
        <v>51054</v>
      </c>
      <c r="E1655" s="177">
        <f>_xll.qlInterestRateIndexValueDate(IndexON,D1655)</f>
        <v>51054</v>
      </c>
      <c r="F1655" s="193">
        <f>IFERROR(_xll.qlIndexFixing(IndexON,D1655,TRUE,_xll.ohTrigger(RecalcTrigger,TriggerON)),NA())</f>
        <v>1.5425290699395688E-2</v>
      </c>
      <c r="H1655" s="42">
        <f>_xll.qlCalendarAdvance(Calendar,$H1654,B1655,"f",FALSE)</f>
        <v>51054</v>
      </c>
      <c r="I1655" s="177">
        <f>_xll.qlInterestRateIndexValueDate(Index1M,$H1655)</f>
        <v>51056</v>
      </c>
      <c r="J1655" s="182">
        <f>IFERROR(_xll.qlIndexFixing(Index1M,$H1655,TRUE,_xll.ohTrigger(RecalcTrigger,Trigger1M)),NA())</f>
        <v>1.5514917392670247E-2</v>
      </c>
      <c r="K1655" s="44">
        <f>IFERROR(_xll.qlIndexFixing(Index3M,H1655,TRUE,_xll.ohTrigger(RecalcTrigger,Trigger3M)),NA())</f>
        <v>1.5802319989636167E-2</v>
      </c>
      <c r="L1655" s="44">
        <f>IFERROR(_xll.qlIndexFixing(Index6M,$H1655,TRUE,_xll.ohTrigger(RecalcTrigger,Trigger6M)),NA())</f>
        <v>1.5938566148354396E-2</v>
      </c>
      <c r="M1655" s="183">
        <f>IFERROR(_xll.qlIndexFixing(Index1Y,$H1655,TRUE,_xll.ohTrigger(RecalcTrigger,Trigger1Y)),NA())</f>
        <v>1.6481080718743719E-2</v>
      </c>
      <c r="N1655" s="182">
        <f>IFERROR(_xll.qlIndexFixing(ONIndex1M,I1655,TRUE,_xll.ohTrigger(RecalcTrigger,Trigger1M)),NA())</f>
        <v>1.5519836646467056E-2</v>
      </c>
      <c r="O1655" s="44">
        <f>IFERROR(_xll.qlIndexFixing(ONIndex3M,I1655,TRUE,_xll.ohTrigger(RecalcTrigger,Trigger3M)),NA())</f>
        <v>1.5825127918169812E-2</v>
      </c>
      <c r="P1655" s="44">
        <f>IFERROR(_xll.qlIndexFixing(ONIndex6M,I1655,TRUE,_xll.ohTrigger(RecalcTrigger,Trigger6M)),NA())</f>
        <v>1.5951063678869559E-2</v>
      </c>
      <c r="Q1655" s="183">
        <f>IFERROR(_xll.qlIndexFixing(ONIndex1Y,I1655,TRUE,_xll.ohTrigger(RecalcTrigger,Trigger1Y)),NA())</f>
        <v>1.643657051360492E-2</v>
      </c>
    </row>
    <row r="1656" spans="2:17" x14ac:dyDescent="0.2">
      <c r="B1656" s="39" t="s">
        <v>42</v>
      </c>
      <c r="D1656" s="42">
        <f>_xll.qlCalendarAdvance(Calendar,$D1655,B1656,"f",FALSE)</f>
        <v>51061</v>
      </c>
      <c r="E1656" s="177">
        <f>_xll.qlInterestRateIndexValueDate(IndexON,D1656)</f>
        <v>51061</v>
      </c>
      <c r="F1656" s="193">
        <f>IFERROR(_xll.qlIndexFixing(IndexON,D1656,TRUE,_xll.ohTrigger(RecalcTrigger,TriggerON)),NA())</f>
        <v>1.5416032323489759E-2</v>
      </c>
      <c r="H1656" s="42">
        <f>_xll.qlCalendarAdvance(Calendar,$H1655,B1656,"f",FALSE)</f>
        <v>51061</v>
      </c>
      <c r="I1656" s="177">
        <f>_xll.qlInterestRateIndexValueDate(Index1M,$H1656)</f>
        <v>51063</v>
      </c>
      <c r="J1656" s="182">
        <f>IFERROR(_xll.qlIndexFixing(Index1M,$H1656,TRUE,_xll.ohTrigger(RecalcTrigger,Trigger1M)),NA())</f>
        <v>1.5505659148369044E-2</v>
      </c>
      <c r="K1656" s="44">
        <f>IFERROR(_xll.qlIndexFixing(Index3M,H1656,TRUE,_xll.ohTrigger(RecalcTrigger,Trigger3M)),NA())</f>
        <v>1.5793265320828385E-2</v>
      </c>
      <c r="L1656" s="44">
        <f>IFERROR(_xll.qlIndexFixing(Index6M,$H1656,TRUE,_xll.ohTrigger(RecalcTrigger,Trigger6M)),NA())</f>
        <v>1.5932781961198048E-2</v>
      </c>
      <c r="M1656" s="183">
        <f>IFERROR(_xll.qlIndexFixing(Index1Y,$H1656,TRUE,_xll.ohTrigger(RecalcTrigger,Trigger1Y)),NA())</f>
        <v>1.6478121070980765E-2</v>
      </c>
      <c r="N1656" s="182">
        <f>IFERROR(_xll.qlIndexFixing(ONIndex1M,I1656,TRUE,_xll.ohTrigger(RecalcTrigger,Trigger1M)),NA())</f>
        <v>1.551048466511773E-2</v>
      </c>
      <c r="O1656" s="44">
        <f>IFERROR(_xll.qlIndexFixing(ONIndex3M,I1656,TRUE,_xll.ohTrigger(RecalcTrigger,Trigger3M)),NA())</f>
        <v>1.5815749358241149E-2</v>
      </c>
      <c r="P1656" s="44">
        <f>IFERROR(_xll.qlIndexFixing(ONIndex6M,I1656,TRUE,_xll.ohTrigger(RecalcTrigger,Trigger6M)),NA())</f>
        <v>1.5944200189652591E-2</v>
      </c>
      <c r="Q1656" s="183">
        <f>IFERROR(_xll.qlIndexFixing(ONIndex1Y,I1656,TRUE,_xll.ohTrigger(RecalcTrigger,Trigger1Y)),NA())</f>
        <v>1.6431706100012988E-2</v>
      </c>
    </row>
    <row r="1657" spans="2:17" x14ac:dyDescent="0.2">
      <c r="B1657" s="39" t="s">
        <v>42</v>
      </c>
      <c r="D1657" s="42">
        <f>_xll.qlCalendarAdvance(Calendar,$D1656,B1657,"f",FALSE)</f>
        <v>51068</v>
      </c>
      <c r="E1657" s="177">
        <f>_xll.qlInterestRateIndexValueDate(IndexON,D1657)</f>
        <v>51068</v>
      </c>
      <c r="F1657" s="193">
        <f>IFERROR(_xll.qlIndexFixing(IndexON,D1657,TRUE,_xll.ohTrigger(RecalcTrigger,TriggerON)),NA())</f>
        <v>1.5406833564375333E-2</v>
      </c>
      <c r="H1657" s="42">
        <f>_xll.qlCalendarAdvance(Calendar,$H1656,B1657,"f",FALSE)</f>
        <v>51068</v>
      </c>
      <c r="I1657" s="177">
        <f>_xll.qlInterestRateIndexValueDate(Index1M,$H1657)</f>
        <v>51070</v>
      </c>
      <c r="J1657" s="182">
        <f>IFERROR(_xll.qlIndexFixing(Index1M,$H1657,TRUE,_xll.ohTrigger(RecalcTrigger,Trigger1M)),NA())</f>
        <v>1.5496465803783444E-2</v>
      </c>
      <c r="K1657" s="44">
        <f>IFERROR(_xll.qlIndexFixing(Index3M,H1657,TRUE,_xll.ohTrigger(RecalcTrigger,Trigger3M)),NA())</f>
        <v>1.5784272237574649E-2</v>
      </c>
      <c r="L1657" s="44">
        <f>IFERROR(_xll.qlIndexFixing(Index6M,$H1657,TRUE,_xll.ohTrigger(RecalcTrigger,Trigger6M)),NA())</f>
        <v>1.5927090588422579E-2</v>
      </c>
      <c r="M1657" s="183">
        <f>IFERROR(_xll.qlIndexFixing(Index1Y,$H1657,TRUE,_xll.ohTrigger(RecalcTrigger,Trigger1Y)),NA())</f>
        <v>1.6475241320997074E-2</v>
      </c>
      <c r="N1657" s="182">
        <f>IFERROR(_xll.qlIndexFixing(ONIndex1M,I1657,TRUE,_xll.ohTrigger(RecalcTrigger,Trigger1M)),NA())</f>
        <v>1.550119700839403E-2</v>
      </c>
      <c r="O1657" s="44">
        <f>IFERROR(_xll.qlIndexFixing(ONIndex3M,I1657,TRUE,_xll.ohTrigger(RecalcTrigger,Trigger3M)),NA())</f>
        <v>1.58064305024741E-2</v>
      </c>
      <c r="P1657" s="44">
        <f>IFERROR(_xll.qlIndexFixing(ONIndex6M,I1657,TRUE,_xll.ohTrigger(RecalcTrigger,Trigger6M)),NA())</f>
        <v>1.593742455128222E-2</v>
      </c>
      <c r="Q1657" s="183">
        <f>IFERROR(_xll.qlIndexFixing(ONIndex1Y,I1657,TRUE,_xll.ohTrigger(RecalcTrigger,Trigger1Y)),NA())</f>
        <v>1.6426913339104843E-2</v>
      </c>
    </row>
    <row r="1658" spans="2:17" x14ac:dyDescent="0.2">
      <c r="B1658" s="39" t="s">
        <v>42</v>
      </c>
      <c r="D1658" s="42">
        <f>_xll.qlCalendarAdvance(Calendar,$D1657,B1658,"f",FALSE)</f>
        <v>51075</v>
      </c>
      <c r="E1658" s="177">
        <f>_xll.qlInterestRateIndexValueDate(IndexON,D1658)</f>
        <v>51075</v>
      </c>
      <c r="F1658" s="193">
        <f>IFERROR(_xll.qlIndexFixing(IndexON,D1658,TRUE,_xll.ohTrigger(RecalcTrigger,TriggerON)),NA())</f>
        <v>1.539769469863117E-2</v>
      </c>
      <c r="H1658" s="42">
        <f>_xll.qlCalendarAdvance(Calendar,$H1657,B1658,"f",FALSE)</f>
        <v>51075</v>
      </c>
      <c r="I1658" s="177">
        <f>_xll.qlInterestRateIndexValueDate(Index1M,$H1658)</f>
        <v>51077</v>
      </c>
      <c r="J1658" s="182">
        <f>IFERROR(_xll.qlIndexFixing(Index1M,$H1658,TRUE,_xll.ohTrigger(RecalcTrigger,Trigger1M)),NA())</f>
        <v>1.5487337652016486E-2</v>
      </c>
      <c r="K1658" s="44">
        <f>IFERROR(_xll.qlIndexFixing(Index3M,H1658,TRUE,_xll.ohTrigger(RecalcTrigger,Trigger3M)),NA())</f>
        <v>1.5775341013130294E-2</v>
      </c>
      <c r="L1658" s="44">
        <f>IFERROR(_xll.qlIndexFixing(Index6M,$H1658,TRUE,_xll.ohTrigger(RecalcTrigger,Trigger6M)),NA())</f>
        <v>1.5921509000509104E-2</v>
      </c>
      <c r="M1658" s="183">
        <f>IFERROR(_xll.qlIndexFixing(Index1Y,$H1658,TRUE,_xll.ohTrigger(RecalcTrigger,Trigger1Y)),NA())</f>
        <v>1.6472441742360986E-2</v>
      </c>
      <c r="N1658" s="182">
        <f>IFERROR(_xll.qlIndexFixing(ONIndex1M,I1658,TRUE,_xll.ohTrigger(RecalcTrigger,Trigger1M)),NA())</f>
        <v>1.5491973969261608E-2</v>
      </c>
      <c r="O1658" s="44">
        <f>IFERROR(_xll.qlIndexFixing(ONIndex3M,I1658,TRUE,_xll.ohTrigger(RecalcTrigger,Trigger3M)),NA())</f>
        <v>1.5797171623690431E-2</v>
      </c>
      <c r="P1658" s="44">
        <f>IFERROR(_xll.qlIndexFixing(ONIndex6M,I1658,TRUE,_xll.ohTrigger(RecalcTrigger,Trigger6M)),NA())</f>
        <v>1.5930737102207715E-2</v>
      </c>
      <c r="Q1658" s="183">
        <f>IFERROR(_xll.qlIndexFixing(ONIndex1Y,I1658,TRUE,_xll.ohTrigger(RecalcTrigger,Trigger1Y)),NA())</f>
        <v>1.6422192500664679E-2</v>
      </c>
    </row>
    <row r="1659" spans="2:17" x14ac:dyDescent="0.2">
      <c r="B1659" s="39" t="s">
        <v>42</v>
      </c>
      <c r="D1659" s="42">
        <f>_xll.qlCalendarAdvance(Calendar,$D1658,B1659,"f",FALSE)</f>
        <v>51082</v>
      </c>
      <c r="E1659" s="177">
        <f>_xll.qlInterestRateIndexValueDate(IndexON,D1659)</f>
        <v>51082</v>
      </c>
      <c r="F1659" s="193">
        <f>IFERROR(_xll.qlIndexFixing(IndexON,D1659,TRUE,_xll.ohTrigger(RecalcTrigger,TriggerON)),NA())</f>
        <v>1.5388616002436351E-2</v>
      </c>
      <c r="H1659" s="42">
        <f>_xll.qlCalendarAdvance(Calendar,$H1658,B1659,"f",FALSE)</f>
        <v>51082</v>
      </c>
      <c r="I1659" s="177">
        <f>_xll.qlInterestRateIndexValueDate(Index1M,$H1659)</f>
        <v>51084</v>
      </c>
      <c r="J1659" s="182">
        <f>IFERROR(_xll.qlIndexFixing(Index1M,$H1659,TRUE,_xll.ohTrigger(RecalcTrigger,Trigger1M)),NA())</f>
        <v>1.547827498616372E-2</v>
      </c>
      <c r="K1659" s="44">
        <f>IFERROR(_xll.qlIndexFixing(Index3M,H1659,TRUE,_xll.ohTrigger(RecalcTrigger,Trigger3M)),NA())</f>
        <v>1.5766471920746303E-2</v>
      </c>
      <c r="L1659" s="44">
        <f>IFERROR(_xll.qlIndexFixing(Index6M,$H1659,TRUE,_xll.ohTrigger(RecalcTrigger,Trigger6M)),NA())</f>
        <v>1.5915997724846451E-2</v>
      </c>
      <c r="M1659" s="183">
        <f>IFERROR(_xll.qlIndexFixing(Index1Y,$H1659,TRUE,_xll.ohTrigger(RecalcTrigger,Trigger1Y)),NA())</f>
        <v>1.6469722608657134E-2</v>
      </c>
      <c r="N1659" s="182">
        <f>IFERROR(_xll.qlIndexFixing(ONIndex1M,I1659,TRUE,_xll.ohTrigger(RecalcTrigger,Trigger1M)),NA())</f>
        <v>1.5482815840606179E-2</v>
      </c>
      <c r="O1659" s="44">
        <f>IFERROR(_xll.qlIndexFixing(ONIndex3M,I1659,TRUE,_xll.ohTrigger(RecalcTrigger,Trigger3M)),NA())</f>
        <v>1.5787972994232291E-2</v>
      </c>
      <c r="P1659" s="44">
        <f>IFERROR(_xll.qlIndexFixing(ONIndex6M,I1659,TRUE,_xll.ohTrigger(RecalcTrigger,Trigger6M)),NA())</f>
        <v>1.5924138180718472E-2</v>
      </c>
      <c r="Q1659" s="183">
        <f>IFERROR(_xll.qlIndexFixing(ONIndex1Y,I1659,TRUE,_xll.ohTrigger(RecalcTrigger,Trigger1Y)),NA())</f>
        <v>1.6417543854556627E-2</v>
      </c>
    </row>
    <row r="1660" spans="2:17" x14ac:dyDescent="0.2">
      <c r="B1660" s="39" t="s">
        <v>42</v>
      </c>
      <c r="D1660" s="42">
        <f>_xll.qlCalendarAdvance(Calendar,$D1659,B1660,"f",FALSE)</f>
        <v>51089</v>
      </c>
      <c r="E1660" s="177">
        <f>_xll.qlInterestRateIndexValueDate(IndexON,D1660)</f>
        <v>51089</v>
      </c>
      <c r="F1660" s="193">
        <f>IFERROR(_xll.qlIndexFixing(IndexON,D1660,TRUE,_xll.ohTrigger(RecalcTrigger,TriggerON)),NA())</f>
        <v>1.5379597752289698E-2</v>
      </c>
      <c r="H1660" s="42">
        <f>_xll.qlCalendarAdvance(Calendar,$H1659,B1660,"f",FALSE)</f>
        <v>51089</v>
      </c>
      <c r="I1660" s="177">
        <f>_xll.qlInterestRateIndexValueDate(Index1M,$H1660)</f>
        <v>51091</v>
      </c>
      <c r="J1660" s="182">
        <f>IFERROR(_xll.qlIndexFixing(Index1M,$H1660,TRUE,_xll.ohTrigger(RecalcTrigger,Trigger1M)),NA())</f>
        <v>1.5469278099328188E-2</v>
      </c>
      <c r="K1660" s="44">
        <f>IFERROR(_xll.qlIndexFixing(Index3M,H1660,TRUE,_xll.ohTrigger(RecalcTrigger,Trigger3M)),NA())</f>
        <v>1.5757665233672797E-2</v>
      </c>
      <c r="L1660" s="44">
        <f>IFERROR(_xll.qlIndexFixing(Index6M,$H1660,TRUE,_xll.ohTrigger(RecalcTrigger,Trigger6M)),NA())</f>
        <v>1.5910580255967238E-2</v>
      </c>
      <c r="M1660" s="183">
        <f>IFERROR(_xll.qlIndexFixing(Index1Y,$H1660,TRUE,_xll.ohTrigger(RecalcTrigger,Trigger1Y)),NA())</f>
        <v>1.6467084193487313E-2</v>
      </c>
      <c r="N1660" s="182">
        <f>IFERROR(_xll.qlIndexFixing(ONIndex1M,I1660,TRUE,_xll.ohTrigger(RecalcTrigger,Trigger1M)),NA())</f>
        <v>1.5473722915313459E-2</v>
      </c>
      <c r="O1660" s="44">
        <f>IFERROR(_xll.qlIndexFixing(ONIndex3M,I1660,TRUE,_xll.ohTrigger(RecalcTrigger,Trigger3M)),NA())</f>
        <v>1.5778834886761572E-2</v>
      </c>
      <c r="P1660" s="44">
        <f>IFERROR(_xll.qlIndexFixing(ONIndex6M,I1660,TRUE,_xll.ohTrigger(RecalcTrigger,Trigger6M)),NA())</f>
        <v>1.5917628125343697E-2</v>
      </c>
      <c r="Q1660" s="183">
        <f>IFERROR(_xll.qlIndexFixing(ONIndex1Y,I1660,TRUE,_xll.ohTrigger(RecalcTrigger,Trigger1Y)),NA())</f>
        <v>1.6412967670245138E-2</v>
      </c>
    </row>
    <row r="1661" spans="2:17" x14ac:dyDescent="0.2">
      <c r="B1661" s="39" t="s">
        <v>42</v>
      </c>
      <c r="D1661" s="42">
        <f>_xll.qlCalendarAdvance(Calendar,$D1660,B1661,"f",FALSE)</f>
        <v>51096</v>
      </c>
      <c r="E1661" s="177">
        <f>_xll.qlInterestRateIndexValueDate(IndexON,D1661)</f>
        <v>51096</v>
      </c>
      <c r="F1661" s="193">
        <f>IFERROR(_xll.qlIndexFixing(IndexON,D1661,TRUE,_xll.ohTrigger(RecalcTrigger,TriggerON)),NA())</f>
        <v>1.5370640224690035E-2</v>
      </c>
      <c r="H1661" s="42">
        <f>_xll.qlCalendarAdvance(Calendar,$H1660,B1661,"f",FALSE)</f>
        <v>51096</v>
      </c>
      <c r="I1661" s="177">
        <f>_xll.qlInterestRateIndexValueDate(Index1M,$H1661)</f>
        <v>51098</v>
      </c>
      <c r="J1661" s="182">
        <f>IFERROR(_xll.qlIndexFixing(Index1M,$H1661,TRUE,_xll.ohTrigger(RecalcTrigger,Trigger1M)),NA())</f>
        <v>1.5460047375335443E-2</v>
      </c>
      <c r="K1661" s="44">
        <f>IFERROR(_xll.qlIndexFixing(Index3M,H1661,TRUE,_xll.ohTrigger(RecalcTrigger,Trigger3M)),NA())</f>
        <v>1.5748921225165975E-2</v>
      </c>
      <c r="L1661" s="44">
        <f>IFERROR(_xll.qlIndexFixing(Index6M,$H1661,TRUE,_xll.ohTrigger(RecalcTrigger,Trigger6M)),NA())</f>
        <v>1.5905256934186932E-2</v>
      </c>
      <c r="M1661" s="183">
        <f>IFERROR(_xll.qlIndexFixing(Index1Y,$H1661,TRUE,_xll.ohTrigger(RecalcTrigger,Trigger1Y)),NA())</f>
        <v>1.6464526770469608E-2</v>
      </c>
      <c r="N1661" s="182">
        <f>IFERROR(_xll.qlIndexFixing(ONIndex1M,I1661,TRUE,_xll.ohTrigger(RecalcTrigger,Trigger1M)),NA())</f>
        <v>1.5464695486189228E-2</v>
      </c>
      <c r="O1661" s="44">
        <f>IFERROR(_xll.qlIndexFixing(ONIndex3M,I1661,TRUE,_xll.ohTrigger(RecalcTrigger,Trigger3M)),NA())</f>
        <v>1.5769757573780296E-2</v>
      </c>
      <c r="P1661" s="44">
        <f>IFERROR(_xll.qlIndexFixing(ONIndex6M,I1661,TRUE,_xll.ohTrigger(RecalcTrigger,Trigger6M)),NA())</f>
        <v>1.5911207274452721E-2</v>
      </c>
      <c r="Q1661" s="183">
        <f>IFERROR(_xll.qlIndexFixing(ONIndex1Y,I1661,TRUE,_xll.ohTrigger(RecalcTrigger,Trigger1Y)),NA())</f>
        <v>1.6408464217674279E-2</v>
      </c>
    </row>
    <row r="1662" spans="2:17" x14ac:dyDescent="0.2">
      <c r="B1662" s="39" t="s">
        <v>42</v>
      </c>
      <c r="D1662" s="42">
        <f>_xll.qlCalendarAdvance(Calendar,$D1661,B1662,"f",FALSE)</f>
        <v>51103</v>
      </c>
      <c r="E1662" s="177">
        <f>_xll.qlInterestRateIndexValueDate(IndexON,D1662)</f>
        <v>51103</v>
      </c>
      <c r="F1662" s="193">
        <f>IFERROR(_xll.qlIndexFixing(IndexON,D1662,TRUE,_xll.ohTrigger(RecalcTrigger,TriggerON)),NA())</f>
        <v>1.5361743695736507E-2</v>
      </c>
      <c r="H1662" s="42">
        <f>_xll.qlCalendarAdvance(Calendar,$H1661,B1662,"f",FALSE)</f>
        <v>51103</v>
      </c>
      <c r="I1662" s="177">
        <f>_xll.qlInterestRateIndexValueDate(Index1M,$H1662)</f>
        <v>51105</v>
      </c>
      <c r="J1662" s="182">
        <f>IFERROR(_xll.qlIndexFixing(Index1M,$H1662,TRUE,_xll.ohTrigger(RecalcTrigger,Trigger1M)),NA())</f>
        <v>1.5451482835101005E-2</v>
      </c>
      <c r="K1662" s="44">
        <f>IFERROR(_xll.qlIndexFixing(Index3M,H1662,TRUE,_xll.ohTrigger(RecalcTrigger,Trigger3M)),NA())</f>
        <v>1.574050465238519E-2</v>
      </c>
      <c r="L1662" s="44">
        <f>IFERROR(_xll.qlIndexFixing(Index6M,$H1662,TRUE,_xll.ohTrigger(RecalcTrigger,Trigger6M)),NA())</f>
        <v>1.5900037851050368E-2</v>
      </c>
      <c r="M1662" s="183">
        <f>IFERROR(_xll.qlIndexFixing(Index1Y,$H1662,TRUE,_xll.ohTrigger(RecalcTrigger,Trigger1Y)),NA())</f>
        <v>1.6462050613238612E-2</v>
      </c>
      <c r="N1662" s="182">
        <f>IFERROR(_xll.qlIndexFixing(ONIndex1M,I1662,TRUE,_xll.ohTrigger(RecalcTrigger,Trigger1M)),NA())</f>
        <v>1.5455733846119202E-2</v>
      </c>
      <c r="O1662" s="44">
        <f>IFERROR(_xll.qlIndexFixing(ONIndex3M,I1662,TRUE,_xll.ohTrigger(RecalcTrigger,Trigger3M)),NA())</f>
        <v>1.5760741328030292E-2</v>
      </c>
      <c r="P1662" s="44">
        <f>IFERROR(_xll.qlIndexFixing(ONIndex6M,I1662,TRUE,_xll.ohTrigger(RecalcTrigger,Trigger6M)),NA())</f>
        <v>1.5904875966255005E-2</v>
      </c>
      <c r="Q1662" s="183">
        <f>IFERROR(_xll.qlIndexFixing(ONIndex1Y,I1662,TRUE,_xll.ohTrigger(RecalcTrigger,Trigger1Y)),NA())</f>
        <v>1.6404033766388437E-2</v>
      </c>
    </row>
    <row r="1663" spans="2:17" x14ac:dyDescent="0.2">
      <c r="B1663" s="39" t="s">
        <v>42</v>
      </c>
      <c r="D1663" s="42">
        <f>_xll.qlCalendarAdvance(Calendar,$D1662,B1663,"f",FALSE)</f>
        <v>51110</v>
      </c>
      <c r="E1663" s="177">
        <f>_xll.qlInterestRateIndexValueDate(IndexON,D1663)</f>
        <v>51110</v>
      </c>
      <c r="F1663" s="193">
        <f>IFERROR(_xll.qlIndexFixing(IndexON,D1663,TRUE,_xll.ohTrigger(RecalcTrigger,TriggerON)),NA())</f>
        <v>1.5352908442087809E-2</v>
      </c>
      <c r="H1663" s="42">
        <f>_xll.qlCalendarAdvance(Calendar,$H1662,B1663,"f",FALSE)</f>
        <v>51110</v>
      </c>
      <c r="I1663" s="177">
        <f>_xll.qlInterestRateIndexValueDate(Index1M,$H1663)</f>
        <v>51112</v>
      </c>
      <c r="J1663" s="182">
        <f>IFERROR(_xll.qlIndexFixing(Index1M,$H1663,TRUE,_xll.ohTrigger(RecalcTrigger,Trigger1M)),NA())</f>
        <v>1.544268504391294E-2</v>
      </c>
      <c r="K1663" s="44">
        <f>IFERROR(_xll.qlIndexFixing(Index3M,H1663,TRUE,_xll.ohTrigger(RecalcTrigger,Trigger3M)),NA())</f>
        <v>1.5731882629211526E-2</v>
      </c>
      <c r="L1663" s="44">
        <f>IFERROR(_xll.qlIndexFixing(Index6M,$H1663,TRUE,_xll.ohTrigger(RecalcTrigger,Trigger6M)),NA())</f>
        <v>1.5894910511169608E-2</v>
      </c>
      <c r="M1663" s="183">
        <f>IFERROR(_xll.qlIndexFixing(Index1Y,$H1663,TRUE,_xll.ohTrigger(RecalcTrigger,Trigger1Y)),NA())</f>
        <v>1.6459655995446729E-2</v>
      </c>
      <c r="N1663" s="182">
        <f>IFERROR(_xll.qlIndexFixing(ONIndex1M,I1663,TRUE,_xll.ohTrigger(RecalcTrigger,Trigger1M)),NA())</f>
        <v>1.5446838287989095E-2</v>
      </c>
      <c r="O1663" s="44">
        <f>IFERROR(_xll.qlIndexFixing(ONIndex3M,I1663,TRUE,_xll.ohTrigger(RecalcTrigger,Trigger3M)),NA())</f>
        <v>1.5751786422013581E-2</v>
      </c>
      <c r="P1663" s="44">
        <f>IFERROR(_xll.qlIndexFixing(ONIndex6M,I1663,TRUE,_xll.ohTrigger(RecalcTrigger,Trigger6M)),NA())</f>
        <v>1.5898634539199819E-2</v>
      </c>
      <c r="Q1663" s="183">
        <f>IFERROR(_xll.qlIndexFixing(ONIndex1Y,I1663,TRUE,_xll.ohTrigger(RecalcTrigger,Trigger1Y)),NA())</f>
        <v>1.6399676586411616E-2</v>
      </c>
    </row>
    <row r="1664" spans="2:17" x14ac:dyDescent="0.2">
      <c r="B1664" s="39" t="s">
        <v>42</v>
      </c>
      <c r="D1664" s="42">
        <f>_xll.qlCalendarAdvance(Calendar,$D1663,B1664,"f",FALSE)</f>
        <v>51117</v>
      </c>
      <c r="E1664" s="177">
        <f>_xll.qlInterestRateIndexValueDate(IndexON,D1664)</f>
        <v>51117</v>
      </c>
      <c r="F1664" s="193">
        <f>IFERROR(_xll.qlIndexFixing(IndexON,D1664,TRUE,_xll.ohTrigger(RecalcTrigger,TriggerON)),NA())</f>
        <v>1.5344134740242765E-2</v>
      </c>
      <c r="H1664" s="42">
        <f>_xll.qlCalendarAdvance(Calendar,$H1663,B1664,"f",FALSE)</f>
        <v>51117</v>
      </c>
      <c r="I1664" s="177">
        <f>_xll.qlInterestRateIndexValueDate(Index1M,$H1664)</f>
        <v>51119</v>
      </c>
      <c r="J1664" s="182">
        <f>IFERROR(_xll.qlIndexFixing(Index1M,$H1664,TRUE,_xll.ohTrigger(RecalcTrigger,Trigger1M)),NA())</f>
        <v>1.5433954204134293E-2</v>
      </c>
      <c r="K1664" s="44">
        <f>IFERROR(_xll.qlIndexFixing(Index3M,H1664,TRUE,_xll.ohTrigger(RecalcTrigger,Trigger3M)),NA())</f>
        <v>1.5723324081876076E-2</v>
      </c>
      <c r="L1664" s="44">
        <f>IFERROR(_xll.qlIndexFixing(Index6M,$H1664,TRUE,_xll.ohTrigger(RecalcTrigger,Trigger6M)),NA())</f>
        <v>1.5889878367963434E-2</v>
      </c>
      <c r="M1664" s="183">
        <f>IFERROR(_xll.qlIndexFixing(Index1Y,$H1664,TRUE,_xll.ohTrigger(RecalcTrigger,Trigger1Y)),NA())</f>
        <v>1.6457343190763307E-2</v>
      </c>
      <c r="N1664" s="182">
        <f>IFERROR(_xll.qlIndexFixing(ONIndex1M,I1664,TRUE,_xll.ohTrigger(RecalcTrigger,Trigger1M)),NA())</f>
        <v>1.5438009104604689E-2</v>
      </c>
      <c r="O1664" s="44">
        <f>IFERROR(_xll.qlIndexFixing(ONIndex3M,I1664,TRUE,_xll.ohTrigger(RecalcTrigger,Trigger3M)),NA())</f>
        <v>1.5742893128232183E-2</v>
      </c>
      <c r="P1664" s="44">
        <f>IFERROR(_xll.qlIndexFixing(ONIndex6M,I1664,TRUE,_xll.ohTrigger(RecalcTrigger,Trigger6M)),NA())</f>
        <v>1.5892483331656493E-2</v>
      </c>
      <c r="Q1664" s="183">
        <f>IFERROR(_xll.qlIndexFixing(ONIndex1Y,I1664,TRUE,_xll.ohTrigger(RecalcTrigger,Trigger1Y)),NA())</f>
        <v>1.6395392947128329E-2</v>
      </c>
    </row>
    <row r="1665" spans="2:17" x14ac:dyDescent="0.2">
      <c r="B1665" s="39" t="s">
        <v>42</v>
      </c>
      <c r="D1665" s="42">
        <f>_xll.qlCalendarAdvance(Calendar,$D1664,B1665,"f",FALSE)</f>
        <v>51124</v>
      </c>
      <c r="E1665" s="177">
        <f>_xll.qlInterestRateIndexValueDate(IndexON,D1665)</f>
        <v>51124</v>
      </c>
      <c r="F1665" s="193">
        <f>IFERROR(_xll.qlIndexFixing(IndexON,D1665,TRUE,_xll.ohTrigger(RecalcTrigger,TriggerON)),NA())</f>
        <v>1.5335422866380455E-2</v>
      </c>
      <c r="H1665" s="42">
        <f>_xll.qlCalendarAdvance(Calendar,$H1664,B1665,"f",FALSE)</f>
        <v>51124</v>
      </c>
      <c r="I1665" s="177">
        <f>_xll.qlInterestRateIndexValueDate(Index1M,$H1665)</f>
        <v>51126</v>
      </c>
      <c r="J1665" s="182">
        <f>IFERROR(_xll.qlIndexFixing(Index1M,$H1665,TRUE,_xll.ohTrigger(RecalcTrigger,Trigger1M)),NA())</f>
        <v>1.5425290608873099E-2</v>
      </c>
      <c r="K1665" s="44">
        <f>IFERROR(_xll.qlIndexFixing(Index3M,H1665,TRUE,_xll.ohTrigger(RecalcTrigger,Trigger3M)),NA())</f>
        <v>1.5714829283625758E-2</v>
      </c>
      <c r="L1665" s="44">
        <f>IFERROR(_xll.qlIndexFixing(Index6M,$H1665,TRUE,_xll.ohTrigger(RecalcTrigger,Trigger6M)),NA())</f>
        <v>1.5884941761799144E-2</v>
      </c>
      <c r="M1665" s="183">
        <f>IFERROR(_xll.qlIndexFixing(Index1Y,$H1665,TRUE,_xll.ohTrigger(RecalcTrigger,Trigger1Y)),NA())</f>
        <v>1.645509219725259E-2</v>
      </c>
      <c r="N1665" s="182">
        <f>IFERROR(_xll.qlIndexFixing(ONIndex1M,I1665,TRUE,_xll.ohTrigger(RecalcTrigger,Trigger1M)),NA())</f>
        <v>1.5428000260291341E-2</v>
      </c>
      <c r="O1665" s="44">
        <f>IFERROR(_xll.qlIndexFixing(ONIndex3M,I1665,TRUE,_xll.ohTrigger(RecalcTrigger,Trigger3M)),NA())</f>
        <v>1.5732805157213647E-2</v>
      </c>
      <c r="P1665" s="44">
        <f>IFERROR(_xll.qlIndexFixing(ONIndex6M,I1665,TRUE,_xll.ohTrigger(RecalcTrigger,Trigger6M)),NA())</f>
        <v>1.5885564287199117E-2</v>
      </c>
      <c r="Q1665" s="183">
        <f>IFERROR(_xll.qlIndexFixing(ONIndex1Y,I1665,TRUE,_xll.ohTrigger(RecalcTrigger,Trigger1Y)),NA())</f>
        <v>1.6390587755523711E-2</v>
      </c>
    </row>
    <row r="1666" spans="2:17" x14ac:dyDescent="0.2">
      <c r="B1666" s="39" t="s">
        <v>42</v>
      </c>
      <c r="D1666" s="42">
        <f>_xll.qlCalendarAdvance(Calendar,$D1665,B1666,"f",FALSE)</f>
        <v>51131</v>
      </c>
      <c r="E1666" s="177">
        <f>_xll.qlInterestRateIndexValueDate(IndexON,D1666)</f>
        <v>51131</v>
      </c>
      <c r="F1666" s="193">
        <f>IFERROR(_xll.qlIndexFixing(IndexON,D1666,TRUE,_xll.ohTrigger(RecalcTrigger,TriggerON)),NA())</f>
        <v>1.5326773096999702E-2</v>
      </c>
      <c r="H1666" s="42">
        <f>_xll.qlCalendarAdvance(Calendar,$H1665,B1666,"f",FALSE)</f>
        <v>51131</v>
      </c>
      <c r="I1666" s="177">
        <f>_xll.qlInterestRateIndexValueDate(Index1M,$H1666)</f>
        <v>51133</v>
      </c>
      <c r="J1666" s="182">
        <f>IFERROR(_xll.qlIndexFixing(Index1M,$H1666,TRUE,_xll.ohTrigger(RecalcTrigger,Trigger1M)),NA())</f>
        <v>1.5416694551232402E-2</v>
      </c>
      <c r="K1666" s="44">
        <f>IFERROR(_xll.qlIndexFixing(Index3M,H1666,TRUE,_xll.ohTrigger(RecalcTrigger,Trigger3M)),NA())</f>
        <v>1.5706398507711002E-2</v>
      </c>
      <c r="L1666" s="44">
        <f>IFERROR(_xll.qlIndexFixing(Index6M,$H1666,TRUE,_xll.ohTrigger(RecalcTrigger,Trigger6M)),NA())</f>
        <v>1.5880101033054522E-2</v>
      </c>
      <c r="M1666" s="183">
        <f>IFERROR(_xll.qlIndexFixing(Index1Y,$H1666,TRUE,_xll.ohTrigger(RecalcTrigger,Trigger1Y)),NA())</f>
        <v>1.6452738547097598E-2</v>
      </c>
      <c r="N1666" s="182">
        <f>IFERROR(_xll.qlIndexFixing(ONIndex1M,I1666,TRUE,_xll.ohTrigger(RecalcTrigger,Trigger1M)),NA())</f>
        <v>1.5420551033615837E-2</v>
      </c>
      <c r="O1666" s="44">
        <f>IFERROR(_xll.qlIndexFixing(ONIndex3M,I1666,TRUE,_xll.ohTrigger(RecalcTrigger,Trigger3M)),NA())</f>
        <v>1.5725292467942964E-2</v>
      </c>
      <c r="P1666" s="44">
        <f>IFERROR(_xll.qlIndexFixing(ONIndex6M,I1666,TRUE,_xll.ohTrigger(RecalcTrigger,Trigger6M)),NA())</f>
        <v>1.5880452928582756E-2</v>
      </c>
      <c r="Q1666" s="183">
        <f>IFERROR(_xll.qlIndexFixing(ONIndex1Y,I1666,TRUE,_xll.ohTrigger(RecalcTrigger,Trigger1Y)),NA())</f>
        <v>1.6387047370258756E-2</v>
      </c>
    </row>
    <row r="1667" spans="2:17" x14ac:dyDescent="0.2">
      <c r="B1667" s="39" t="s">
        <v>42</v>
      </c>
      <c r="D1667" s="42">
        <f>_xll.qlCalendarAdvance(Calendar,$D1666,B1667,"f",FALSE)</f>
        <v>51138</v>
      </c>
      <c r="E1667" s="177">
        <f>_xll.qlInterestRateIndexValueDate(IndexON,D1667)</f>
        <v>51138</v>
      </c>
      <c r="F1667" s="193">
        <f>IFERROR(_xll.qlIndexFixing(IndexON,D1667,TRUE,_xll.ohTrigger(RecalcTrigger,TriggerON)),NA())</f>
        <v>1.5318185708519394E-2</v>
      </c>
      <c r="H1667" s="42">
        <f>_xll.qlCalendarAdvance(Calendar,$H1666,B1667,"f",FALSE)</f>
        <v>51138</v>
      </c>
      <c r="I1667" s="177">
        <f>_xll.qlInterestRateIndexValueDate(Index1M,$H1667)</f>
        <v>51140</v>
      </c>
      <c r="J1667" s="182">
        <f>IFERROR(_xll.qlIndexFixing(Index1M,$H1667,TRUE,_xll.ohTrigger(RecalcTrigger,Trigger1M)),NA())</f>
        <v>1.5408166324307748E-2</v>
      </c>
      <c r="K1667" s="44">
        <f>IFERROR(_xll.qlIndexFixing(Index3M,H1667,TRUE,_xll.ohTrigger(RecalcTrigger,Trigger3M)),NA())</f>
        <v>1.5698032027381369E-2</v>
      </c>
      <c r="L1667" s="44">
        <f>IFERROR(_xll.qlIndexFixing(Index6M,$H1667,TRUE,_xll.ohTrigger(RecalcTrigger,Trigger6M)),NA())</f>
        <v>1.5875313151519459E-2</v>
      </c>
      <c r="M1667" s="183">
        <f>IFERROR(_xll.qlIndexFixing(Index1Y,$H1667,TRUE,_xll.ohTrigger(RecalcTrigger,Trigger1Y)),NA())</f>
        <v>1.6450245679340596E-2</v>
      </c>
      <c r="N1667" s="182">
        <f>IFERROR(_xll.qlIndexFixing(ONIndex1M,I1667,TRUE,_xll.ohTrigger(RecalcTrigger,Trigger1M)),NA())</f>
        <v>1.5411922731702887E-2</v>
      </c>
      <c r="O1667" s="44">
        <f>IFERROR(_xll.qlIndexFixing(ONIndex3M,I1667,TRUE,_xll.ohTrigger(RecalcTrigger,Trigger3M)),NA())</f>
        <v>1.5716585646678993E-2</v>
      </c>
      <c r="P1667" s="44">
        <f>IFERROR(_xll.qlIndexFixing(ONIndex6M,I1667,TRUE,_xll.ohTrigger(RecalcTrigger,Trigger6M)),NA())</f>
        <v>1.5874574409950881E-2</v>
      </c>
      <c r="Q1667" s="183">
        <f>IFERROR(_xll.qlIndexFixing(ONIndex1Y,I1667,TRUE,_xll.ohTrigger(RecalcTrigger,Trigger1Y)),NA())</f>
        <v>1.6382985972001052E-2</v>
      </c>
    </row>
    <row r="1668" spans="2:17" x14ac:dyDescent="0.2">
      <c r="B1668" s="39" t="s">
        <v>42</v>
      </c>
      <c r="D1668" s="42">
        <f>_xll.qlCalendarAdvance(Calendar,$D1667,B1668,"f",FALSE)</f>
        <v>51145</v>
      </c>
      <c r="E1668" s="177">
        <f>_xll.qlInterestRateIndexValueDate(IndexON,D1668)</f>
        <v>51145</v>
      </c>
      <c r="F1668" s="193">
        <f>IFERROR(_xll.qlIndexFixing(IndexON,D1668,TRUE,_xll.ohTrigger(RecalcTrigger,TriggerON)),NA())</f>
        <v>1.5309660977278483E-2</v>
      </c>
      <c r="H1668" s="42">
        <f>_xll.qlCalendarAdvance(Calendar,$H1667,B1668,"f",FALSE)</f>
        <v>51145</v>
      </c>
      <c r="I1668" s="177">
        <f>_xll.qlInterestRateIndexValueDate(Index1M,$H1668)</f>
        <v>51147</v>
      </c>
      <c r="J1668" s="182">
        <f>IFERROR(_xll.qlIndexFixing(Index1M,$H1668,TRUE,_xll.ohTrigger(RecalcTrigger,Trigger1M)),NA())</f>
        <v>1.5399706221202181E-2</v>
      </c>
      <c r="K1668" s="44">
        <f>IFERROR(_xll.qlIndexFixing(Index3M,H1668,TRUE,_xll.ohTrigger(RecalcTrigger,Trigger3M)),NA())</f>
        <v>1.5689730115887285E-2</v>
      </c>
      <c r="L1668" s="44">
        <f>IFERROR(_xll.qlIndexFixing(Index6M,$H1668,TRUE,_xll.ohTrigger(RecalcTrigger,Trigger6M)),NA())</f>
        <v>1.5870658389111853E-2</v>
      </c>
      <c r="M1668" s="183">
        <f>IFERROR(_xll.qlIndexFixing(Index1Y,$H1668,TRUE,_xll.ohTrigger(RecalcTrigger,Trigger1Y)),NA())</f>
        <v>1.6447613032271772E-2</v>
      </c>
      <c r="N1668" s="182">
        <f>IFERROR(_xll.qlIndexFixing(ONIndex1M,I1668,TRUE,_xll.ohTrigger(RecalcTrigger,Trigger1M)),NA())</f>
        <v>1.5403361975998564E-2</v>
      </c>
      <c r="O1668" s="44">
        <f>IFERROR(_xll.qlIndexFixing(ONIndex3M,I1668,TRUE,_xll.ohTrigger(RecalcTrigger,Trigger3M)),NA())</f>
        <v>1.5707941527978164E-2</v>
      </c>
      <c r="P1668" s="44">
        <f>IFERROR(_xll.qlIndexFixing(ONIndex6M,I1668,TRUE,_xll.ohTrigger(RecalcTrigger,Trigger6M)),NA())</f>
        <v>1.5868787463988454E-2</v>
      </c>
      <c r="Q1668" s="183">
        <f>IFERROR(_xll.qlIndexFixing(ONIndex1Y,I1668,TRUE,_xll.ohTrigger(RecalcTrigger,Trigger1Y)),NA())</f>
        <v>1.637899919341379E-2</v>
      </c>
    </row>
    <row r="1669" spans="2:17" x14ac:dyDescent="0.2">
      <c r="B1669" s="39" t="s">
        <v>42</v>
      </c>
      <c r="D1669" s="42">
        <f>_xll.qlCalendarAdvance(Calendar,$D1668,B1669,"f",FALSE)</f>
        <v>51152</v>
      </c>
      <c r="E1669" s="177">
        <f>_xll.qlInterestRateIndexValueDate(IndexON,D1669)</f>
        <v>51152</v>
      </c>
      <c r="F1669" s="193">
        <f>IFERROR(_xll.qlIndexFixing(IndexON,D1669,TRUE,_xll.ohTrigger(RecalcTrigger,TriggerON)),NA())</f>
        <v>1.5301199179775793E-2</v>
      </c>
      <c r="H1669" s="42">
        <f>_xll.qlCalendarAdvance(Calendar,$H1668,B1669,"f",FALSE)</f>
        <v>51152</v>
      </c>
      <c r="I1669" s="177">
        <f>_xll.qlInterestRateIndexValueDate(Index1M,$H1669)</f>
        <v>51154</v>
      </c>
      <c r="J1669" s="182">
        <f>IFERROR(_xll.qlIndexFixing(Index1M,$H1669,TRUE,_xll.ohTrigger(RecalcTrigger,Trigger1M)),NA())</f>
        <v>1.5391314535021239E-2</v>
      </c>
      <c r="K1669" s="44">
        <f>IFERROR(_xll.qlIndexFixing(Index3M,H1669,TRUE,_xll.ohTrigger(RecalcTrigger,Trigger3M)),NA())</f>
        <v>1.568149304647919E-2</v>
      </c>
      <c r="L1669" s="44">
        <f>IFERROR(_xll.qlIndexFixing(Index6M,$H1669,TRUE,_xll.ohTrigger(RecalcTrigger,Trigger6M)),NA())</f>
        <v>1.586610049669188E-2</v>
      </c>
      <c r="M1669" s="183">
        <f>IFERROR(_xll.qlIndexFixing(Index1Y,$H1669,TRUE,_xll.ohTrigger(RecalcTrigger,Trigger1Y)),NA())</f>
        <v>1.6444840043240334E-2</v>
      </c>
      <c r="N1669" s="182">
        <f>IFERROR(_xll.qlIndexFixing(ONIndex1M,I1669,TRUE,_xll.ohTrigger(RecalcTrigger,Trigger1M)),NA())</f>
        <v>1.5394869059548455E-2</v>
      </c>
      <c r="O1669" s="44">
        <f>IFERROR(_xll.qlIndexFixing(ONIndex3M,I1669,TRUE,_xll.ohTrigger(RecalcTrigger,Trigger3M)),NA())</f>
        <v>1.569936038450237E-2</v>
      </c>
      <c r="P1669" s="44">
        <f>IFERROR(_xll.qlIndexFixing(ONIndex6M,I1669,TRUE,_xll.ohTrigger(RecalcTrigger,Trigger6M)),NA())</f>
        <v>1.5863092429784231E-2</v>
      </c>
      <c r="Q1669" s="183">
        <f>IFERROR(_xll.qlIndexFixing(ONIndex1Y,I1669,TRUE,_xll.ohTrigger(RecalcTrigger,Trigger1Y)),NA())</f>
        <v>1.6375087304441038E-2</v>
      </c>
    </row>
    <row r="1670" spans="2:17" x14ac:dyDescent="0.2">
      <c r="B1670" s="39" t="s">
        <v>42</v>
      </c>
      <c r="D1670" s="42">
        <f>_xll.qlCalendarAdvance(Calendar,$D1669,B1670,"f",FALSE)</f>
        <v>51159</v>
      </c>
      <c r="E1670" s="177">
        <f>_xll.qlInterestRateIndexValueDate(IndexON,D1670)</f>
        <v>51159</v>
      </c>
      <c r="F1670" s="193">
        <f>IFERROR(_xll.qlIndexFixing(IndexON,D1670,TRUE,_xll.ohTrigger(RecalcTrigger,TriggerON)),NA())</f>
        <v>1.5292800592350275E-2</v>
      </c>
      <c r="H1670" s="42">
        <f>_xll.qlCalendarAdvance(Calendar,$H1669,B1670,"f",FALSE)</f>
        <v>51159</v>
      </c>
      <c r="I1670" s="177">
        <f>_xll.qlInterestRateIndexValueDate(Index1M,$H1670)</f>
        <v>51161</v>
      </c>
      <c r="J1670" s="182">
        <f>IFERROR(_xll.qlIndexFixing(Index1M,$H1670,TRUE,_xll.ohTrigger(RecalcTrigger,Trigger1M)),NA())</f>
        <v>1.538299155886047E-2</v>
      </c>
      <c r="K1670" s="44">
        <f>IFERROR(_xll.qlIndexFixing(Index3M,H1670,TRUE,_xll.ohTrigger(RecalcTrigger,Trigger3M)),NA())</f>
        <v>1.5673321092411027E-2</v>
      </c>
      <c r="L1670" s="44">
        <f>IFERROR(_xll.qlIndexFixing(Index6M,$H1670,TRUE,_xll.ohTrigger(RecalcTrigger,Trigger6M)),NA())</f>
        <v>1.5861639814669006E-2</v>
      </c>
      <c r="M1670" s="183">
        <f>IFERROR(_xll.qlIndexFixing(Index1Y,$H1670,TRUE,_xll.ohTrigger(RecalcTrigger,Trigger1Y)),NA())</f>
        <v>1.6441926148657533E-2</v>
      </c>
      <c r="N1670" s="182">
        <f>IFERROR(_xll.qlIndexFixing(ONIndex1M,I1670,TRUE,_xll.ohTrigger(RecalcTrigger,Trigger1M)),NA())</f>
        <v>1.5386444274838595E-2</v>
      </c>
      <c r="O1670" s="44">
        <f>IFERROR(_xll.qlIndexFixing(ONIndex3M,I1670,TRUE,_xll.ohTrigger(RecalcTrigger,Trigger3M)),NA())</f>
        <v>1.5690842488913503E-2</v>
      </c>
      <c r="P1670" s="44">
        <f>IFERROR(_xll.qlIndexFixing(ONIndex6M,I1670,TRUE,_xll.ohTrigger(RecalcTrigger,Trigger6M)),NA())</f>
        <v>1.5857489644988121E-2</v>
      </c>
      <c r="Q1670" s="183">
        <f>IFERROR(_xll.qlIndexFixing(ONIndex1Y,I1670,TRUE,_xll.ohTrigger(RecalcTrigger,Trigger1Y)),NA())</f>
        <v>1.6371250574707119E-2</v>
      </c>
    </row>
    <row r="1671" spans="2:17" x14ac:dyDescent="0.2">
      <c r="B1671" s="39" t="s">
        <v>42</v>
      </c>
      <c r="D1671" s="42">
        <f>_xll.qlCalendarAdvance(Calendar,$D1670,B1671,"f",FALSE)</f>
        <v>51166</v>
      </c>
      <c r="E1671" s="177">
        <f>_xll.qlInterestRateIndexValueDate(IndexON,D1671)</f>
        <v>51166</v>
      </c>
      <c r="F1671" s="193">
        <f>IFERROR(_xll.qlIndexFixing(IndexON,D1671,TRUE,_xll.ohTrigger(RecalcTrigger,TriggerON)),NA())</f>
        <v>1.5284465491420818E-2</v>
      </c>
      <c r="H1671" s="42">
        <f>_xll.qlCalendarAdvance(Calendar,$H1670,B1671,"f",FALSE)</f>
        <v>51166</v>
      </c>
      <c r="I1671" s="177">
        <f>_xll.qlInterestRateIndexValueDate(Index1M,$H1671)</f>
        <v>51168</v>
      </c>
      <c r="J1671" s="182">
        <f>IFERROR(_xll.qlIndexFixing(Index1M,$H1671,TRUE,_xll.ohTrigger(RecalcTrigger,Trigger1M)),NA())</f>
        <v>1.5375505036829369E-2</v>
      </c>
      <c r="K1671" s="44">
        <f>IFERROR(_xll.qlIndexFixing(Index3M,H1671,TRUE,_xll.ohTrigger(RecalcTrigger,Trigger3M)),NA())</f>
        <v>1.5665440889851112E-2</v>
      </c>
      <c r="L1671" s="44">
        <f>IFERROR(_xll.qlIndexFixing(Index6M,$H1671,TRUE,_xll.ohTrigger(RecalcTrigger,Trigger6M)),NA())</f>
        <v>1.5857276683462346E-2</v>
      </c>
      <c r="M1671" s="183">
        <f>IFERROR(_xll.qlIndexFixing(Index1Y,$H1671,TRUE,_xll.ohTrigger(RecalcTrigger,Trigger1Y)),NA())</f>
        <v>1.6438870783995824E-2</v>
      </c>
      <c r="N1671" s="182">
        <f>IFERROR(_xll.qlIndexFixing(ONIndex1M,I1671,TRUE,_xll.ohTrigger(RecalcTrigger,Trigger1M)),NA())</f>
        <v>1.5378087915074445E-2</v>
      </c>
      <c r="O1671" s="44">
        <f>IFERROR(_xll.qlIndexFixing(ONIndex3M,I1671,TRUE,_xll.ohTrigger(RecalcTrigger,Trigger3M)),NA())</f>
        <v>1.568238811363365E-2</v>
      </c>
      <c r="P1671" s="44">
        <f>IFERROR(_xll.qlIndexFixing(ONIndex6M,I1671,TRUE,_xll.ohTrigger(RecalcTrigger,Trigger6M)),NA())</f>
        <v>1.5851979448369136E-2</v>
      </c>
      <c r="Q1671" s="183">
        <f>IFERROR(_xll.qlIndexFixing(ONIndex1Y,I1671,TRUE,_xll.ohTrigger(RecalcTrigger,Trigger1Y)),NA())</f>
        <v>1.6367489273996227E-2</v>
      </c>
    </row>
    <row r="1672" spans="2:17" x14ac:dyDescent="0.2">
      <c r="B1672" s="39" t="s">
        <v>42</v>
      </c>
      <c r="D1672" s="42">
        <f>_xll.qlCalendarAdvance(Calendar,$D1671,B1672,"f",FALSE)</f>
        <v>51173</v>
      </c>
      <c r="E1672" s="177">
        <f>_xll.qlInterestRateIndexValueDate(IndexON,D1672)</f>
        <v>51173</v>
      </c>
      <c r="F1672" s="193">
        <f>IFERROR(_xll.qlIndexFixing(IndexON,D1672,TRUE,_xll.ohTrigger(RecalcTrigger,TriggerON)),NA())</f>
        <v>1.5276194153486244E-2</v>
      </c>
      <c r="H1672" s="42">
        <f>_xll.qlCalendarAdvance(Calendar,$H1671,B1672,"f",FALSE)</f>
        <v>51173</v>
      </c>
      <c r="I1672" s="177">
        <f>_xll.qlInterestRateIndexValueDate(Index1M,$H1672)</f>
        <v>51175</v>
      </c>
      <c r="J1672" s="182">
        <f>IFERROR(_xll.qlIndexFixing(Index1M,$H1672,TRUE,_xll.ohTrigger(RecalcTrigger,Trigger1M)),NA())</f>
        <v>1.5367306490140929E-2</v>
      </c>
      <c r="K1672" s="44">
        <f>IFERROR(_xll.qlIndexFixing(Index3M,H1672,TRUE,_xll.ohTrigger(RecalcTrigger,Trigger3M)),NA())</f>
        <v>1.5657395594256052E-2</v>
      </c>
      <c r="L1672" s="44">
        <f>IFERROR(_xll.qlIndexFixing(Index6M,$H1672,TRUE,_xll.ohTrigger(RecalcTrigger,Trigger6M)),NA())</f>
        <v>1.5853011443503758E-2</v>
      </c>
      <c r="M1672" s="183">
        <f>IFERROR(_xll.qlIndexFixing(Index1Y,$H1672,TRUE,_xll.ohTrigger(RecalcTrigger,Trigger1Y)),NA())</f>
        <v>1.6435673383790136E-2</v>
      </c>
      <c r="N1672" s="182">
        <f>IFERROR(_xll.qlIndexFixing(ONIndex1M,I1672,TRUE,_xll.ohTrigger(RecalcTrigger,Trigger1M)),NA())</f>
        <v>1.5369800272981848E-2</v>
      </c>
      <c r="O1672" s="44">
        <f>IFERROR(_xll.qlIndexFixing(ONIndex3M,I1672,TRUE,_xll.ohTrigger(RecalcTrigger,Trigger3M)),NA())</f>
        <v>1.5673997531404638E-2</v>
      </c>
      <c r="P1672" s="44">
        <f>IFERROR(_xll.qlIndexFixing(ONIndex6M,I1672,TRUE,_xll.ohTrigger(RecalcTrigger,Trigger6M)),NA())</f>
        <v>1.5846562178296608E-2</v>
      </c>
      <c r="Q1672" s="183">
        <f>IFERROR(_xll.qlIndexFixing(ONIndex1Y,I1672,TRUE,_xll.ohTrigger(RecalcTrigger,Trigger1Y)),NA())</f>
        <v>1.6363803671932686E-2</v>
      </c>
    </row>
    <row r="1673" spans="2:17" x14ac:dyDescent="0.2">
      <c r="B1673" s="39" t="s">
        <v>42</v>
      </c>
      <c r="D1673" s="42">
        <f>_xll.qlCalendarAdvance(Calendar,$D1672,B1673,"f",FALSE)</f>
        <v>51180</v>
      </c>
      <c r="E1673" s="177">
        <f>_xll.qlInterestRateIndexValueDate(IndexON,D1673)</f>
        <v>51180</v>
      </c>
      <c r="F1673" s="193">
        <f>IFERROR(_xll.qlIndexFixing(IndexON,D1673,TRUE,_xll.ohTrigger(RecalcTrigger,TriggerON)),NA())</f>
        <v>1.5267986854725635E-2</v>
      </c>
      <c r="H1673" s="42">
        <f>_xll.qlCalendarAdvance(Calendar,$H1672,B1673,"f",FALSE)</f>
        <v>51180</v>
      </c>
      <c r="I1673" s="177">
        <f>_xll.qlInterestRateIndexValueDate(Index1M,$H1673)</f>
        <v>51182</v>
      </c>
      <c r="J1673" s="182">
        <f>IFERROR(_xll.qlIndexFixing(Index1M,$H1673,TRUE,_xll.ohTrigger(RecalcTrigger,Trigger1M)),NA())</f>
        <v>1.5359177460528723E-2</v>
      </c>
      <c r="K1673" s="44">
        <f>IFERROR(_xll.qlIndexFixing(Index3M,H1673,TRUE,_xll.ohTrigger(RecalcTrigger,Trigger3M)),NA())</f>
        <v>1.5649416211206635E-2</v>
      </c>
      <c r="L1673" s="44">
        <f>IFERROR(_xll.qlIndexFixing(Index6M,$H1673,TRUE,_xll.ohTrigger(RecalcTrigger,Trigger6M)),NA())</f>
        <v>1.5848844435235647E-2</v>
      </c>
      <c r="M1673" s="183">
        <f>IFERROR(_xll.qlIndexFixing(Index1Y,$H1673,TRUE,_xll.ohTrigger(RecalcTrigger,Trigger1Y)),NA())</f>
        <v>1.6432333381638763E-2</v>
      </c>
      <c r="N1673" s="182">
        <f>IFERROR(_xll.qlIndexFixing(ONIndex1M,I1673,TRUE,_xll.ohTrigger(RecalcTrigger,Trigger1M)),NA())</f>
        <v>1.5361581641366584E-2</v>
      </c>
      <c r="O1673" s="44">
        <f>IFERROR(_xll.qlIndexFixing(ONIndex3M,I1673,TRUE,_xll.ohTrigger(RecalcTrigger,Trigger3M)),NA())</f>
        <v>1.5665671014648552E-2</v>
      </c>
      <c r="P1673" s="44">
        <f>IFERROR(_xll.qlIndexFixing(ONIndex6M,I1673,TRUE,_xll.ohTrigger(RecalcTrigger,Trigger6M)),NA())</f>
        <v>1.5841238173059935E-2</v>
      </c>
      <c r="Q1673" s="183">
        <f>IFERROR(_xll.qlIndexFixing(ONIndex1Y,I1673,TRUE,_xll.ohTrigger(RecalcTrigger,Trigger1Y)),NA())</f>
        <v>1.6360194038300691E-2</v>
      </c>
    </row>
    <row r="1674" spans="2:17" x14ac:dyDescent="0.2">
      <c r="B1674" s="39" t="s">
        <v>42</v>
      </c>
      <c r="D1674" s="42">
        <f>_xll.qlCalendarAdvance(Calendar,$D1673,B1674,"f",FALSE)</f>
        <v>51187</v>
      </c>
      <c r="E1674" s="177">
        <f>_xll.qlInterestRateIndexValueDate(IndexON,D1674)</f>
        <v>51187</v>
      </c>
      <c r="F1674" s="193">
        <f>IFERROR(_xll.qlIndexFixing(IndexON,D1674,TRUE,_xll.ohTrigger(RecalcTrigger,TriggerON)),NA())</f>
        <v>1.5259843871797685E-2</v>
      </c>
      <c r="H1674" s="42">
        <f>_xll.qlCalendarAdvance(Calendar,$H1673,B1674,"f",FALSE)</f>
        <v>51187</v>
      </c>
      <c r="I1674" s="177">
        <f>_xll.qlInterestRateIndexValueDate(Index1M,$H1674)</f>
        <v>51189</v>
      </c>
      <c r="J1674" s="182">
        <f>IFERROR(_xll.qlIndexFixing(Index1M,$H1674,TRUE,_xll.ohTrigger(RecalcTrigger,Trigger1M)),NA())</f>
        <v>1.5351118241071415E-2</v>
      </c>
      <c r="K1674" s="44">
        <f>IFERROR(_xll.qlIndexFixing(Index3M,H1674,TRUE,_xll.ohTrigger(RecalcTrigger,Trigger3M)),NA())</f>
        <v>1.5641503013948288E-2</v>
      </c>
      <c r="L1674" s="44">
        <f>IFERROR(_xll.qlIndexFixing(Index6M,$H1674,TRUE,_xll.ohTrigger(RecalcTrigger,Trigger6M)),NA())</f>
        <v>1.584477599911183E-2</v>
      </c>
      <c r="M1674" s="183">
        <f>IFERROR(_xll.qlIndexFixing(Index1Y,$H1674,TRUE,_xll.ohTrigger(RecalcTrigger,Trigger1Y)),NA())</f>
        <v>1.6428850210204436E-2</v>
      </c>
      <c r="N1674" s="182">
        <f>IFERROR(_xll.qlIndexFixing(ONIndex1M,I1674,TRUE,_xll.ohTrigger(RecalcTrigger,Trigger1M)),NA())</f>
        <v>1.535343231327424E-2</v>
      </c>
      <c r="O1674" s="44">
        <f>IFERROR(_xll.qlIndexFixing(ONIndex3M,I1674,TRUE,_xll.ohTrigger(RecalcTrigger,Trigger3M)),NA())</f>
        <v>1.5657408836107223E-2</v>
      </c>
      <c r="P1674" s="44">
        <f>IFERROR(_xll.qlIndexFixing(ONIndex6M,I1674,TRUE,_xll.ohTrigger(RecalcTrigger,Trigger6M)),NA())</f>
        <v>1.5836007771108385E-2</v>
      </c>
      <c r="Q1674" s="183">
        <f>IFERROR(_xll.qlIndexFixing(ONIndex1Y,I1674,TRUE,_xll.ohTrigger(RecalcTrigger,Trigger1Y)),NA())</f>
        <v>1.6356660642804499E-2</v>
      </c>
    </row>
    <row r="1675" spans="2:17" x14ac:dyDescent="0.2">
      <c r="B1675" s="39" t="s">
        <v>42</v>
      </c>
      <c r="D1675" s="42">
        <f>_xll.qlCalendarAdvance(Calendar,$D1674,B1675,"f",FALSE)</f>
        <v>51194</v>
      </c>
      <c r="E1675" s="177">
        <f>_xll.qlInterestRateIndexValueDate(IndexON,D1675)</f>
        <v>51194</v>
      </c>
      <c r="F1675" s="193">
        <f>IFERROR(_xll.qlIndexFixing(IndexON,D1675,TRUE,_xll.ohTrigger(RecalcTrigger,TriggerON)),NA())</f>
        <v>1.525176548096141E-2</v>
      </c>
      <c r="H1675" s="42">
        <f>_xll.qlCalendarAdvance(Calendar,$H1674,B1675,"f",FALSE)</f>
        <v>51194</v>
      </c>
      <c r="I1675" s="177">
        <f>_xll.qlInterestRateIndexValueDate(Index1M,$H1675)</f>
        <v>51196</v>
      </c>
      <c r="J1675" s="182">
        <f>IFERROR(_xll.qlIndexFixing(Index1M,$H1675,TRUE,_xll.ohTrigger(RecalcTrigger,Trigger1M)),NA())</f>
        <v>1.5342181293289479E-2</v>
      </c>
      <c r="K1675" s="44">
        <f>IFERROR(_xll.qlIndexFixing(Index3M,H1675,TRUE,_xll.ohTrigger(RecalcTrigger,Trigger3M)),NA())</f>
        <v>1.5633239378856852E-2</v>
      </c>
      <c r="L1675" s="44">
        <f>IFERROR(_xll.qlIndexFixing(Index6M,$H1675,TRUE,_xll.ohTrigger(RecalcTrigger,Trigger6M)),NA())</f>
        <v>1.584120515154409E-2</v>
      </c>
      <c r="M1675" s="183">
        <f>IFERROR(_xll.qlIndexFixing(Index1Y,$H1675,TRUE,_xll.ohTrigger(RecalcTrigger,Trigger1Y)),NA())</f>
        <v>1.6425130893225622E-2</v>
      </c>
      <c r="N1675" s="182">
        <f>IFERROR(_xll.qlIndexFixing(ONIndex1M,I1675,TRUE,_xll.ohTrigger(RecalcTrigger,Trigger1M)),NA())</f>
        <v>1.5345352581270788E-2</v>
      </c>
      <c r="O1675" s="44">
        <f>IFERROR(_xll.qlIndexFixing(ONIndex3M,I1675,TRUE,_xll.ohTrigger(RecalcTrigger,Trigger3M)),NA())</f>
        <v>1.5649211268202734E-2</v>
      </c>
      <c r="P1675" s="44">
        <f>IFERROR(_xll.qlIndexFixing(ONIndex6M,I1675,TRUE,_xll.ohTrigger(RecalcTrigger,Trigger6M)),NA())</f>
        <v>1.5830871310571482E-2</v>
      </c>
      <c r="Q1675" s="183">
        <f>IFERROR(_xll.qlIndexFixing(ONIndex1Y,I1675,TRUE,_xll.ohTrigger(RecalcTrigger,Trigger1Y)),NA())</f>
        <v>1.6353203755228307E-2</v>
      </c>
    </row>
    <row r="1676" spans="2:17" x14ac:dyDescent="0.2">
      <c r="B1676" s="39" t="s">
        <v>42</v>
      </c>
      <c r="D1676" s="42">
        <f>_xll.qlCalendarAdvance(Calendar,$D1675,B1676,"f",FALSE)</f>
        <v>51201</v>
      </c>
      <c r="E1676" s="177">
        <f>_xll.qlInterestRateIndexValueDate(IndexON,D1676)</f>
        <v>51201</v>
      </c>
      <c r="F1676" s="193">
        <f>IFERROR(_xll.qlIndexFixing(IndexON,D1676,TRUE,_xll.ohTrigger(RecalcTrigger,TriggerON)),NA())</f>
        <v>1.5243751958715634E-2</v>
      </c>
      <c r="H1676" s="42">
        <f>_xll.qlCalendarAdvance(Calendar,$H1675,B1676,"f",FALSE)</f>
        <v>51201</v>
      </c>
      <c r="I1676" s="177">
        <f>_xll.qlInterestRateIndexValueDate(Index1M,$H1676)</f>
        <v>51203</v>
      </c>
      <c r="J1676" s="182">
        <f>IFERROR(_xll.qlIndexFixing(Index1M,$H1676,TRUE,_xll.ohTrigger(RecalcTrigger,Trigger1M)),NA())</f>
        <v>1.5334513026187269E-2</v>
      </c>
      <c r="K1676" s="44">
        <f>IFERROR(_xll.qlIndexFixing(Index3M,H1676,TRUE,_xll.ohTrigger(RecalcTrigger,Trigger3M)),NA())</f>
        <v>1.5625468339702943E-2</v>
      </c>
      <c r="L1676" s="44">
        <f>IFERROR(_xll.qlIndexFixing(Index6M,$H1676,TRUE,_xll.ohTrigger(RecalcTrigger,Trigger6M)),NA())</f>
        <v>1.5837363054992212E-2</v>
      </c>
      <c r="M1676" s="183">
        <f>IFERROR(_xll.qlIndexFixing(Index1Y,$H1676,TRUE,_xll.ohTrigger(RecalcTrigger,Trigger1Y)),NA())</f>
        <v>1.6421420408277286E-2</v>
      </c>
      <c r="N1676" s="182">
        <f>IFERROR(_xll.qlIndexFixing(ONIndex1M,I1676,TRUE,_xll.ohTrigger(RecalcTrigger,Trigger1M)),NA())</f>
        <v>1.5337342738561688E-2</v>
      </c>
      <c r="O1676" s="44">
        <f>IFERROR(_xll.qlIndexFixing(ONIndex3M,I1676,TRUE,_xll.ohTrigger(RecalcTrigger,Trigger3M)),NA())</f>
        <v>1.5641078583676915E-2</v>
      </c>
      <c r="P1676" s="44">
        <f>IFERROR(_xll.qlIndexFixing(ONIndex6M,I1676,TRUE,_xll.ohTrigger(RecalcTrigger,Trigger6M)),NA())</f>
        <v>1.5825829130058366E-2</v>
      </c>
      <c r="Q1676" s="183">
        <f>IFERROR(_xll.qlIndexFixing(ONIndex1Y,I1676,TRUE,_xll.ohTrigger(RecalcTrigger,Trigger1Y)),NA())</f>
        <v>1.6349823645196437E-2</v>
      </c>
    </row>
    <row r="1677" spans="2:17" x14ac:dyDescent="0.2">
      <c r="B1677" s="39" t="s">
        <v>42</v>
      </c>
      <c r="D1677" s="42">
        <f>_xll.qlCalendarAdvance(Calendar,$D1676,B1677,"f",FALSE)</f>
        <v>51208</v>
      </c>
      <c r="E1677" s="177">
        <f>_xll.qlInterestRateIndexValueDate(IndexON,D1677)</f>
        <v>51208</v>
      </c>
      <c r="F1677" s="193">
        <f>IFERROR(_xll.qlIndexFixing(IndexON,D1677,TRUE,_xll.ohTrigger(RecalcTrigger,TriggerON)),NA())</f>
        <v>1.523580358139931E-2</v>
      </c>
      <c r="H1677" s="42">
        <f>_xll.qlCalendarAdvance(Calendar,$H1676,B1677,"f",FALSE)</f>
        <v>51208</v>
      </c>
      <c r="I1677" s="177">
        <f>_xll.qlInterestRateIndexValueDate(Index1M,$H1677)</f>
        <v>51210</v>
      </c>
      <c r="J1677" s="182">
        <f>IFERROR(_xll.qlIndexFixing(Index1M,$H1677,TRUE,_xll.ohTrigger(RecalcTrigger,Trigger1M)),NA())</f>
        <v>1.532667922709785E-2</v>
      </c>
      <c r="K1677" s="44">
        <f>IFERROR(_xll.qlIndexFixing(Index3M,H1677,TRUE,_xll.ohTrigger(RecalcTrigger,Trigger3M)),NA())</f>
        <v>1.5617764351272269E-2</v>
      </c>
      <c r="L1677" s="44">
        <f>IFERROR(_xll.qlIndexFixing(Index6M,$H1677,TRUE,_xll.ohTrigger(RecalcTrigger,Trigger6M)),NA())</f>
        <v>1.5833620666940718E-2</v>
      </c>
      <c r="M1677" s="183">
        <f>IFERROR(_xll.qlIndexFixing(Index1Y,$H1677,TRUE,_xll.ohTrigger(RecalcTrigger,Trigger1Y)),NA())</f>
        <v>1.6417563479932583E-2</v>
      </c>
      <c r="N1677" s="182">
        <f>IFERROR(_xll.qlIndexFixing(ONIndex1M,I1677,TRUE,_xll.ohTrigger(RecalcTrigger,Trigger1M)),NA())</f>
        <v>1.5329403077712911E-2</v>
      </c>
      <c r="O1677" s="44">
        <f>IFERROR(_xll.qlIndexFixing(ONIndex3M,I1677,TRUE,_xll.ohTrigger(RecalcTrigger,Trigger3M)),NA())</f>
        <v>1.5633011055111723E-2</v>
      </c>
      <c r="P1677" s="44">
        <f>IFERROR(_xll.qlIndexFixing(ONIndex6M,I1677,TRUE,_xll.ohTrigger(RecalcTrigger,Trigger6M)),NA())</f>
        <v>1.5820881567858436E-2</v>
      </c>
      <c r="Q1677" s="183">
        <f>IFERROR(_xll.qlIndexFixing(ONIndex1Y,I1677,TRUE,_xll.ohTrigger(RecalcTrigger,Trigger1Y)),NA())</f>
        <v>1.6346520582652957E-2</v>
      </c>
    </row>
    <row r="1678" spans="2:17" x14ac:dyDescent="0.2">
      <c r="B1678" s="39" t="s">
        <v>42</v>
      </c>
      <c r="D1678" s="42">
        <f>_xll.qlCalendarAdvance(Calendar,$D1677,B1678,"f",FALSE)</f>
        <v>51215</v>
      </c>
      <c r="E1678" s="177">
        <f>_xll.qlInterestRateIndexValueDate(IndexON,D1678)</f>
        <v>51215</v>
      </c>
      <c r="F1678" s="193">
        <f>IFERROR(_xll.qlIndexFixing(IndexON,D1678,TRUE,_xll.ohTrigger(RecalcTrigger,TriggerON)),NA())</f>
        <v>1.5227920625351388E-2</v>
      </c>
      <c r="H1678" s="42">
        <f>_xll.qlCalendarAdvance(Calendar,$H1677,B1678,"f",FALSE)</f>
        <v>51215</v>
      </c>
      <c r="I1678" s="177">
        <f>_xll.qlInterestRateIndexValueDate(Index1M,$H1678)</f>
        <v>51217</v>
      </c>
      <c r="J1678" s="182">
        <f>IFERROR(_xll.qlIndexFixing(Index1M,$H1678,TRUE,_xll.ohTrigger(RecalcTrigger,Trigger1M)),NA())</f>
        <v>1.5318916482862932E-2</v>
      </c>
      <c r="K1678" s="44">
        <f>IFERROR(_xll.qlIndexFixing(Index3M,H1678,TRUE,_xll.ohTrigger(RecalcTrigger,Trigger3M)),NA())</f>
        <v>1.5610127686833192E-2</v>
      </c>
      <c r="L1678" s="44">
        <f>IFERROR(_xll.qlIndexFixing(Index6M,$H1678,TRUE,_xll.ohTrigger(RecalcTrigger,Trigger6M)),NA())</f>
        <v>1.5829978327942133E-2</v>
      </c>
      <c r="M1678" s="183">
        <f>IFERROR(_xll.qlIndexFixing(Index1Y,$H1678,TRUE,_xll.ohTrigger(RecalcTrigger,Trigger1Y)),NA())</f>
        <v>1.6413559530649331E-2</v>
      </c>
      <c r="N1678" s="182">
        <f>IFERROR(_xll.qlIndexFixing(ONIndex1M,I1678,TRUE,_xll.ohTrigger(RecalcTrigger,Trigger1M)),NA())</f>
        <v>1.5321533891770045E-2</v>
      </c>
      <c r="O1678" s="44">
        <f>IFERROR(_xll.qlIndexFixing(ONIndex3M,I1678,TRUE,_xll.ohTrigger(RecalcTrigger,Trigger3M)),NA())</f>
        <v>1.5625008954849307E-2</v>
      </c>
      <c r="P1678" s="44">
        <f>IFERROR(_xll.qlIndexFixing(ONIndex6M,I1678,TRUE,_xll.ohTrigger(RecalcTrigger,Trigger6M)),NA())</f>
        <v>1.5816028962420958E-2</v>
      </c>
      <c r="Q1678" s="183">
        <f>IFERROR(_xll.qlIndexFixing(ONIndex1Y,I1678,TRUE,_xll.ohTrigger(RecalcTrigger,Trigger1Y)),NA())</f>
        <v>1.6343294837062317E-2</v>
      </c>
    </row>
    <row r="1679" spans="2:17" x14ac:dyDescent="0.2">
      <c r="B1679" s="39" t="s">
        <v>42</v>
      </c>
      <c r="D1679" s="42">
        <f>_xll.qlCalendarAdvance(Calendar,$D1678,B1679,"f",FALSE)</f>
        <v>51222</v>
      </c>
      <c r="E1679" s="177">
        <f>_xll.qlInterestRateIndexValueDate(IndexON,D1679)</f>
        <v>51222</v>
      </c>
      <c r="F1679" s="193">
        <f>IFERROR(_xll.qlIndexFixing(IndexON,D1679,TRUE,_xll.ohTrigger(RecalcTrigger,TriggerON)),NA())</f>
        <v>1.5220103367150628E-2</v>
      </c>
      <c r="H1679" s="42">
        <f>_xll.qlCalendarAdvance(Calendar,$H1678,B1679,"f",FALSE)</f>
        <v>51222</v>
      </c>
      <c r="I1679" s="177">
        <f>_xll.qlInterestRateIndexValueDate(Index1M,$H1679)</f>
        <v>51224</v>
      </c>
      <c r="J1679" s="182">
        <f>IFERROR(_xll.qlIndexFixing(Index1M,$H1679,TRUE,_xll.ohTrigger(RecalcTrigger,Trigger1M)),NA())</f>
        <v>1.531122508659305E-2</v>
      </c>
      <c r="K1679" s="44">
        <f>IFERROR(_xll.qlIndexFixing(Index3M,H1679,TRUE,_xll.ohTrigger(RecalcTrigger,Trigger3M)),NA())</f>
        <v>1.560255861965495E-2</v>
      </c>
      <c r="L1679" s="44">
        <f>IFERROR(_xll.qlIndexFixing(Index6M,$H1679,TRUE,_xll.ohTrigger(RecalcTrigger,Trigger6M)),NA())</f>
        <v>1.5826051296297872E-2</v>
      </c>
      <c r="M1679" s="183">
        <f>IFERROR(_xll.qlIndexFixing(Index1Y,$H1679,TRUE,_xll.ohTrigger(RecalcTrigger,Trigger1Y)),NA())</f>
        <v>1.6409407981944301E-2</v>
      </c>
      <c r="N1679" s="182">
        <f>IFERROR(_xll.qlIndexFixing(ONIndex1M,I1679,TRUE,_xll.ohTrigger(RecalcTrigger,Trigger1M)),NA())</f>
        <v>1.5311520393179734E-2</v>
      </c>
      <c r="O1679" s="44">
        <f>IFERROR(_xll.qlIndexFixing(ONIndex3M,I1679,TRUE,_xll.ohTrigger(RecalcTrigger,Trigger3M)),NA())</f>
        <v>1.5614817118914104E-2</v>
      </c>
      <c r="P1679" s="44">
        <f>IFERROR(_xll.qlIndexFixing(ONIndex6M,I1679,TRUE,_xll.ohTrigger(RecalcTrigger,Trigger6M)),NA())</f>
        <v>1.5809929971029035E-2</v>
      </c>
      <c r="Q1679" s="183">
        <f>IFERROR(_xll.qlIndexFixing(ONIndex1Y,I1679,TRUE,_xll.ohTrigger(RecalcTrigger,Trigger1Y)),NA())</f>
        <v>1.633926149292364E-2</v>
      </c>
    </row>
    <row r="1680" spans="2:17" x14ac:dyDescent="0.2">
      <c r="B1680" s="39" t="s">
        <v>42</v>
      </c>
      <c r="D1680" s="42">
        <f>_xll.qlCalendarAdvance(Calendar,$D1679,B1680,"f",FALSE)</f>
        <v>51229</v>
      </c>
      <c r="E1680" s="177">
        <f>_xll.qlInterestRateIndexValueDate(IndexON,D1680)</f>
        <v>51229</v>
      </c>
      <c r="F1680" s="193">
        <f>IFERROR(_xll.qlIndexFixing(IndexON,D1680,TRUE,_xll.ohTrigger(RecalcTrigger,TriggerON)),NA())</f>
        <v>1.5212352083056047E-2</v>
      </c>
      <c r="H1680" s="42">
        <f>_xll.qlCalendarAdvance(Calendar,$H1679,B1680,"f",FALSE)</f>
        <v>51229</v>
      </c>
      <c r="I1680" s="177">
        <f>_xll.qlInterestRateIndexValueDate(Index1M,$H1680)</f>
        <v>51231</v>
      </c>
      <c r="J1680" s="182">
        <f>IFERROR(_xll.qlIndexFixing(Index1M,$H1680,TRUE,_xll.ohTrigger(RecalcTrigger,Trigger1M)),NA())</f>
        <v>1.5303605331393744E-2</v>
      </c>
      <c r="K1680" s="44">
        <f>IFERROR(_xll.qlIndexFixing(Index3M,H1680,TRUE,_xll.ohTrigger(RecalcTrigger,Trigger3M)),NA())</f>
        <v>1.5595243011619075E-2</v>
      </c>
      <c r="L1680" s="44">
        <f>IFERROR(_xll.qlIndexFixing(Index6M,$H1680,TRUE,_xll.ohTrigger(RecalcTrigger,Trigger6M)),NA())</f>
        <v>1.5822588597287721E-2</v>
      </c>
      <c r="M1680" s="183">
        <f>IFERROR(_xll.qlIndexFixing(Index1Y,$H1680,TRUE,_xll.ohTrigger(RecalcTrigger,Trigger1Y)),NA())</f>
        <v>1.6405108254397362E-2</v>
      </c>
      <c r="N1680" s="182">
        <f>IFERROR(_xll.qlIndexFixing(ONIndex1M,I1680,TRUE,_xll.ohTrigger(RecalcTrigger,Trigger1M)),NA())</f>
        <v>1.5306008115905101E-2</v>
      </c>
      <c r="O1680" s="44">
        <f>IFERROR(_xll.qlIndexFixing(ONIndex3M,I1680,TRUE,_xll.ohTrigger(RecalcTrigger,Trigger3M)),NA())</f>
        <v>1.5609202130280053E-2</v>
      </c>
      <c r="P1680" s="44">
        <f>IFERROR(_xll.qlIndexFixing(ONIndex6M,I1680,TRUE,_xll.ohTrigger(RecalcTrigger,Trigger6M)),NA())</f>
        <v>1.580660997515082E-2</v>
      </c>
      <c r="Q1680" s="183">
        <f>IFERROR(_xll.qlIndexFixing(ONIndex1Y,I1680,TRUE,_xll.ohTrigger(RecalcTrigger,Trigger1Y)),NA())</f>
        <v>1.6337076376276016E-2</v>
      </c>
    </row>
    <row r="1681" spans="2:17" x14ac:dyDescent="0.2">
      <c r="B1681" s="39" t="s">
        <v>42</v>
      </c>
      <c r="D1681" s="42">
        <f>_xll.qlCalendarAdvance(Calendar,$D1680,B1681,"f",FALSE)</f>
        <v>51236</v>
      </c>
      <c r="E1681" s="177">
        <f>_xll.qlInterestRateIndexValueDate(IndexON,D1681)</f>
        <v>51236</v>
      </c>
      <c r="F1681" s="193">
        <f>IFERROR(_xll.qlIndexFixing(IndexON,D1681,TRUE,_xll.ohTrigger(RecalcTrigger,TriggerON)),NA())</f>
        <v>1.5204667049566467E-2</v>
      </c>
      <c r="H1681" s="42">
        <f>_xll.qlCalendarAdvance(Calendar,$H1680,B1681,"f",FALSE)</f>
        <v>51236</v>
      </c>
      <c r="I1681" s="177">
        <f>_xll.qlInterestRateIndexValueDate(Index1M,$H1681)</f>
        <v>51238</v>
      </c>
      <c r="J1681" s="182">
        <f>IFERROR(_xll.qlIndexFixing(Index1M,$H1681,TRUE,_xll.ohTrigger(RecalcTrigger,Trigger1M)),NA())</f>
        <v>1.5296057510373051E-2</v>
      </c>
      <c r="K1681" s="44">
        <f>IFERROR(_xll.qlIndexFixing(Index3M,H1681,TRUE,_xll.ohTrigger(RecalcTrigger,Trigger3M)),NA())</f>
        <v>1.5587805361235146E-2</v>
      </c>
      <c r="L1681" s="44">
        <f>IFERROR(_xll.qlIndexFixing(Index6M,$H1681,TRUE,_xll.ohTrigger(RecalcTrigger,Trigger6M)),NA())</f>
        <v>1.5819226882720677E-2</v>
      </c>
      <c r="M1681" s="183">
        <f>IFERROR(_xll.qlIndexFixing(Index1Y,$H1681,TRUE,_xll.ohTrigger(RecalcTrigger,Trigger1Y)),NA())</f>
        <v>1.6400659767650615E-2</v>
      </c>
      <c r="N1681" s="182">
        <f>IFERROR(_xll.qlIndexFixing(ONIndex1M,I1681,TRUE,_xll.ohTrigger(RecalcTrigger,Trigger1M)),NA())</f>
        <v>1.5298352111674518E-2</v>
      </c>
      <c r="O1681" s="44">
        <f>IFERROR(_xll.qlIndexFixing(ONIndex3M,I1681,TRUE,_xll.ohTrigger(RecalcTrigger,Trigger3M)),NA())</f>
        <v>1.560139795113713E-2</v>
      </c>
      <c r="P1681" s="44">
        <f>IFERROR(_xll.qlIndexFixing(ONIndex6M,I1681,TRUE,_xll.ohTrigger(RecalcTrigger,Trigger6M)),NA())</f>
        <v>1.5802044269976889E-2</v>
      </c>
      <c r="Q1681" s="183">
        <f>IFERROR(_xll.qlIndexFixing(ONIndex1Y,I1681,TRUE,_xll.ohTrigger(RecalcTrigger,Trigger1Y)),NA())</f>
        <v>1.6334084200488874E-2</v>
      </c>
    </row>
    <row r="1682" spans="2:17" x14ac:dyDescent="0.2">
      <c r="B1682" s="39" t="s">
        <v>42</v>
      </c>
      <c r="D1682" s="42">
        <f>_xll.qlCalendarAdvance(Calendar,$D1681,B1682,"f",FALSE)</f>
        <v>51243</v>
      </c>
      <c r="E1682" s="177">
        <f>_xll.qlInterestRateIndexValueDate(IndexON,D1682)</f>
        <v>51243</v>
      </c>
      <c r="F1682" s="193">
        <f>IFERROR(_xll.qlIndexFixing(IndexON,D1682,TRUE,_xll.ohTrigger(RecalcTrigger,TriggerON)),NA())</f>
        <v>1.5197048543020841E-2</v>
      </c>
      <c r="H1682" s="42">
        <f>_xll.qlCalendarAdvance(Calendar,$H1681,B1682,"f",FALSE)</f>
        <v>51243</v>
      </c>
      <c r="I1682" s="177">
        <f>_xll.qlInterestRateIndexValueDate(Index1M,$H1682)</f>
        <v>51245</v>
      </c>
      <c r="J1682" s="182">
        <f>IFERROR(_xll.qlIndexFixing(Index1M,$H1682,TRUE,_xll.ohTrigger(RecalcTrigger,Trigger1M)),NA())</f>
        <v>1.5288581916641508E-2</v>
      </c>
      <c r="K1682" s="44">
        <f>IFERROR(_xll.qlIndexFixing(Index3M,H1682,TRUE,_xll.ohTrigger(RecalcTrigger,Trigger3M)),NA())</f>
        <v>1.5580436105303514E-2</v>
      </c>
      <c r="L1682" s="44">
        <f>IFERROR(_xll.qlIndexFixing(Index6M,$H1682,TRUE,_xll.ohTrigger(RecalcTrigger,Trigger6M)),NA())</f>
        <v>1.5815966493163216E-2</v>
      </c>
      <c r="M1682" s="183">
        <f>IFERROR(_xll.qlIndexFixing(Index1Y,$H1682,TRUE,_xll.ohTrigger(RecalcTrigger,Trigger1Y)),NA())</f>
        <v>1.6395659195273596E-2</v>
      </c>
      <c r="N1682" s="182">
        <f>IFERROR(_xll.qlIndexFixing(ONIndex1M,I1682,TRUE,_xll.ohTrigger(RecalcTrigger,Trigger1M)),NA())</f>
        <v>1.5290767753732837E-2</v>
      </c>
      <c r="O1682" s="44">
        <f>IFERROR(_xll.qlIndexFixing(ONIndex3M,I1682,TRUE,_xll.ohTrigger(RecalcTrigger,Trigger3M)),NA())</f>
        <v>1.5593660290624811E-2</v>
      </c>
      <c r="P1682" s="44">
        <f>IFERROR(_xll.qlIndexFixing(ONIndex6M,I1682,TRUE,_xll.ohTrigger(RecalcTrigger,Trigger6M)),NA())</f>
        <v>1.5797574874962805E-2</v>
      </c>
      <c r="Q1682" s="183">
        <f>IFERROR(_xll.qlIndexFixing(ONIndex1Y,I1682,TRUE,_xll.ohTrigger(RecalcTrigger,Trigger1Y)),NA())</f>
        <v>1.6331170420471608E-2</v>
      </c>
    </row>
    <row r="1683" spans="2:17" x14ac:dyDescent="0.2">
      <c r="B1683" s="39" t="s">
        <v>42</v>
      </c>
      <c r="D1683" s="42">
        <f>_xll.qlCalendarAdvance(Calendar,$D1682,B1683,"f",FALSE)</f>
        <v>51250</v>
      </c>
      <c r="E1683" s="177">
        <f>_xll.qlInterestRateIndexValueDate(IndexON,D1683)</f>
        <v>51250</v>
      </c>
      <c r="F1683" s="193">
        <f>IFERROR(_xll.qlIndexFixing(IndexON,D1683,TRUE,_xll.ohTrigger(RecalcTrigger,TriggerON)),NA())</f>
        <v>1.5189496839917993E-2</v>
      </c>
      <c r="H1683" s="42">
        <f>_xll.qlCalendarAdvance(Calendar,$H1682,B1683,"f",FALSE)</f>
        <v>51250</v>
      </c>
      <c r="I1683" s="177">
        <f>_xll.qlInterestRateIndexValueDate(Index1M,$H1683)</f>
        <v>51252</v>
      </c>
      <c r="J1683" s="182">
        <f>IFERROR(_xll.qlIndexFixing(Index1M,$H1683,TRUE,_xll.ohTrigger(RecalcTrigger,Trigger1M)),NA())</f>
        <v>1.5281178843302157E-2</v>
      </c>
      <c r="K1683" s="44">
        <f>IFERROR(_xll.qlIndexFixing(Index3M,H1683,TRUE,_xll.ohTrigger(RecalcTrigger,Trigger3M)),NA())</f>
        <v>1.5573135517093941E-2</v>
      </c>
      <c r="L1683" s="44">
        <f>IFERROR(_xll.qlIndexFixing(Index6M,$H1683,TRUE,_xll.ohTrigger(RecalcTrigger,Trigger6M)),NA())</f>
        <v>1.5812807769195362E-2</v>
      </c>
      <c r="M1683" s="183">
        <f>IFERROR(_xll.qlIndexFixing(Index1Y,$H1683,TRUE,_xll.ohTrigger(RecalcTrigger,Trigger1Y)),NA())</f>
        <v>1.6391314190447107E-2</v>
      </c>
      <c r="N1683" s="182">
        <f>IFERROR(_xll.qlIndexFixing(ONIndex1M,I1683,TRUE,_xll.ohTrigger(RecalcTrigger,Trigger1M)),NA())</f>
        <v>1.5283046069560768E-2</v>
      </c>
      <c r="O1683" s="44">
        <f>IFERROR(_xll.qlIndexFixing(ONIndex3M,I1683,TRUE,_xll.ohTrigger(RecalcTrigger,Trigger3M)),NA())</f>
        <v>1.5585781606000104E-2</v>
      </c>
      <c r="P1683" s="44">
        <f>IFERROR(_xll.qlIndexFixing(ONIndex6M,I1683,TRUE,_xll.ohTrigger(RecalcTrigger,Trigger6M)),NA())</f>
        <v>1.5793240154580168E-2</v>
      </c>
      <c r="Q1683" s="183">
        <f>IFERROR(_xll.qlIndexFixing(ONIndex1Y,I1683,TRUE,_xll.ohTrigger(RecalcTrigger,Trigger1Y)),NA())</f>
        <v>1.6328506305942625E-2</v>
      </c>
    </row>
    <row r="1684" spans="2:17" x14ac:dyDescent="0.2">
      <c r="B1684" s="39" t="s">
        <v>42</v>
      </c>
      <c r="D1684" s="42">
        <f>_xll.qlCalendarAdvance(Calendar,$D1683,B1684,"f",FALSE)</f>
        <v>51258</v>
      </c>
      <c r="E1684" s="177">
        <f>_xll.qlInterestRateIndexValueDate(IndexON,D1684)</f>
        <v>51258</v>
      </c>
      <c r="F1684" s="193">
        <f>IFERROR(_xll.qlIndexFixing(IndexON,D1684,TRUE,_xll.ohTrigger(RecalcTrigger,TriggerON)),NA())</f>
        <v>1.5180948476540834E-2</v>
      </c>
      <c r="H1684" s="42">
        <f>_xll.qlCalendarAdvance(Calendar,$H1683,B1684,"f",FALSE)</f>
        <v>51258</v>
      </c>
      <c r="I1684" s="177">
        <f>_xll.qlInterestRateIndexValueDate(Index1M,$H1684)</f>
        <v>51260</v>
      </c>
      <c r="J1684" s="182">
        <f>IFERROR(_xll.qlIndexFixing(Index1M,$H1684,TRUE,_xll.ohTrigger(RecalcTrigger,Trigger1M)),NA())</f>
        <v>1.5273000029009073E-2</v>
      </c>
      <c r="K1684" s="44">
        <f>IFERROR(_xll.qlIndexFixing(Index3M,H1684,TRUE,_xll.ohTrigger(RecalcTrigger,Trigger3M)),NA())</f>
        <v>1.5564378569628803E-2</v>
      </c>
      <c r="L1684" s="44">
        <f>IFERROR(_xll.qlIndexFixing(Index6M,$H1684,TRUE,_xll.ohTrigger(RecalcTrigger,Trigger6M)),NA())</f>
        <v>1.5809652998032716E-2</v>
      </c>
      <c r="M1684" s="183">
        <f>IFERROR(_xll.qlIndexFixing(Index1Y,$H1684,TRUE,_xll.ohTrigger(RecalcTrigger,Trigger1Y)),NA())</f>
        <v>1.6385435992480081E-2</v>
      </c>
      <c r="N1684" s="182">
        <f>IFERROR(_xll.qlIndexFixing(ONIndex1M,I1684,TRUE,_xll.ohTrigger(RecalcTrigger,Trigger1M)),NA())</f>
        <v>1.5274758178067671E-2</v>
      </c>
      <c r="O1684" s="44">
        <f>IFERROR(_xll.qlIndexFixing(ONIndex3M,I1684,TRUE,_xll.ohTrigger(RecalcTrigger,Trigger3M)),NA())</f>
        <v>1.5577304849143658E-2</v>
      </c>
      <c r="P1684" s="44">
        <f>IFERROR(_xll.qlIndexFixing(ONIndex6M,I1684,TRUE,_xll.ohTrigger(RecalcTrigger,Trigger6M)),NA())</f>
        <v>1.5788323483310052E-2</v>
      </c>
      <c r="Q1684" s="183">
        <f>IFERROR(_xll.qlIndexFixing(ONIndex1Y,I1684,TRUE,_xll.ohTrigger(RecalcTrigger,Trigger1Y)),NA())</f>
        <v>1.632519184747494E-2</v>
      </c>
    </row>
    <row r="1685" spans="2:17" x14ac:dyDescent="0.2">
      <c r="B1685" s="39" t="s">
        <v>42</v>
      </c>
      <c r="D1685" s="42">
        <f>_xll.qlCalendarAdvance(Calendar,$D1684,B1685,"f",FALSE)</f>
        <v>51265</v>
      </c>
      <c r="E1685" s="177">
        <f>_xll.qlInterestRateIndexValueDate(IndexON,D1685)</f>
        <v>51265</v>
      </c>
      <c r="F1685" s="193">
        <f>IFERROR(_xll.qlIndexFixing(IndexON,D1685,TRUE,_xll.ohTrigger(RecalcTrigger,TriggerON)),NA())</f>
        <v>1.5173540854345191E-2</v>
      </c>
      <c r="H1685" s="42">
        <f>_xll.qlCalendarAdvance(Calendar,$H1684,B1685,"f",FALSE)</f>
        <v>51265</v>
      </c>
      <c r="I1685" s="177">
        <f>_xll.qlInterestRateIndexValueDate(Index1M,$H1685)</f>
        <v>51267</v>
      </c>
      <c r="J1685" s="182">
        <f>IFERROR(_xll.qlIndexFixing(Index1M,$H1685,TRUE,_xll.ohTrigger(RecalcTrigger,Trigger1M)),NA())</f>
        <v>1.5265748400581012E-2</v>
      </c>
      <c r="K1685" s="44">
        <f>IFERROR(_xll.qlIndexFixing(Index3M,H1685,TRUE,_xll.ohTrigger(RecalcTrigger,Trigger3M)),NA())</f>
        <v>1.5557240127632993E-2</v>
      </c>
      <c r="L1685" s="44">
        <f>IFERROR(_xll.qlIndexFixing(Index6M,$H1685,TRUE,_xll.ohTrigger(RecalcTrigger,Trigger6M)),NA())</f>
        <v>1.5806727889064266E-2</v>
      </c>
      <c r="M1685" s="183">
        <f>IFERROR(_xll.qlIndexFixing(Index1Y,$H1685,TRUE,_xll.ohTrigger(RecalcTrigger,Trigger1Y)),NA())</f>
        <v>1.6380334135879245E-2</v>
      </c>
      <c r="N1685" s="182">
        <f>IFERROR(_xll.qlIndexFixing(ONIndex1M,I1685,TRUE,_xll.ohTrigger(RecalcTrigger,Trigger1M)),NA())</f>
        <v>1.5267400900800254E-2</v>
      </c>
      <c r="O1685" s="44">
        <f>IFERROR(_xll.qlIndexFixing(ONIndex3M,I1685,TRUE,_xll.ohTrigger(RecalcTrigger,Trigger3M)),NA())</f>
        <v>1.5569778022461733E-2</v>
      </c>
      <c r="P1685" s="44">
        <f>IFERROR(_xll.qlIndexFixing(ONIndex6M,I1685,TRUE,_xll.ohTrigger(RecalcTrigger,Trigger6M)),NA())</f>
        <v>1.5784158980247653E-2</v>
      </c>
      <c r="Q1685" s="183">
        <f>IFERROR(_xll.qlIndexFixing(ONIndex1Y,I1685,TRUE,_xll.ohTrigger(RecalcTrigger,Trigger1Y)),NA())</f>
        <v>1.6322526211043353E-2</v>
      </c>
    </row>
    <row r="1686" spans="2:17" x14ac:dyDescent="0.2">
      <c r="B1686" s="39" t="s">
        <v>42</v>
      </c>
      <c r="D1686" s="42">
        <f>_xll.qlCalendarAdvance(Calendar,$D1685,B1686,"f",FALSE)</f>
        <v>51272</v>
      </c>
      <c r="E1686" s="177">
        <f>_xll.qlInterestRateIndexValueDate(IndexON,D1686)</f>
        <v>51272</v>
      </c>
      <c r="F1686" s="193">
        <f>IFERROR(_xll.qlIndexFixing(IndexON,D1686,TRUE,_xll.ohTrigger(RecalcTrigger,TriggerON)),NA())</f>
        <v>1.5166200904097593E-2</v>
      </c>
      <c r="H1686" s="42">
        <f>_xll.qlCalendarAdvance(Calendar,$H1685,B1686,"f",FALSE)</f>
        <v>51272</v>
      </c>
      <c r="I1686" s="177">
        <f>_xll.qlInterestRateIndexValueDate(Index1M,$H1686)</f>
        <v>51274</v>
      </c>
      <c r="J1686" s="182">
        <f>IFERROR(_xll.qlIndexFixing(Index1M,$H1686,TRUE,_xll.ohTrigger(RecalcTrigger,Trigger1M)),NA())</f>
        <v>1.5258570189561876E-2</v>
      </c>
      <c r="K1686" s="44">
        <f>IFERROR(_xll.qlIndexFixing(Index3M,H1686,TRUE,_xll.ohTrigger(RecalcTrigger,Trigger3M)),NA())</f>
        <v>1.5550171280192832E-2</v>
      </c>
      <c r="L1686" s="44">
        <f>IFERROR(_xll.qlIndexFixing(Index6M,$H1686,TRUE,_xll.ohTrigger(RecalcTrigger,Trigger6M)),NA())</f>
        <v>1.5803905573866718E-2</v>
      </c>
      <c r="M1686" s="183">
        <f>IFERROR(_xll.qlIndexFixing(Index1Y,$H1686,TRUE,_xll.ohTrigger(RecalcTrigger,Trigger1Y)),NA())</f>
        <v>1.6375081607419982E-2</v>
      </c>
      <c r="N1686" s="182">
        <f>IFERROR(_xll.qlIndexFixing(ONIndex1M,I1686,TRUE,_xll.ohTrigger(RecalcTrigger,Trigger1M)),NA())</f>
        <v>1.526011648317116E-2</v>
      </c>
      <c r="O1686" s="44">
        <f>IFERROR(_xll.qlIndexFixing(ONIndex3M,I1686,TRUE,_xll.ohTrigger(RecalcTrigger,Trigger3M)),NA())</f>
        <v>1.55623188436671E-2</v>
      </c>
      <c r="P1686" s="44">
        <f>IFERROR(_xll.qlIndexFixing(ONIndex6M,I1686,TRUE,_xll.ohTrigger(RecalcTrigger,Trigger6M)),NA())</f>
        <v>1.578009218934362E-2</v>
      </c>
      <c r="Q1686" s="183">
        <f>IFERROR(_xll.qlIndexFixing(ONIndex1Y,I1686,TRUE,_xll.ohTrigger(RecalcTrigger,Trigger1Y)),NA())</f>
        <v>1.6319940088047602E-2</v>
      </c>
    </row>
    <row r="1687" spans="2:17" x14ac:dyDescent="0.2">
      <c r="B1687" s="39" t="s">
        <v>42</v>
      </c>
      <c r="D1687" s="42">
        <f>_xll.qlCalendarAdvance(Calendar,$D1686,B1687,"f",FALSE)</f>
        <v>51279</v>
      </c>
      <c r="E1687" s="177">
        <f>_xll.qlInterestRateIndexValueDate(IndexON,D1687)</f>
        <v>51279</v>
      </c>
      <c r="F1687" s="193">
        <f>IFERROR(_xll.qlIndexFixing(IndexON,D1687,TRUE,_xll.ohTrigger(RecalcTrigger,TriggerON)),NA())</f>
        <v>1.51589289023768E-2</v>
      </c>
      <c r="H1687" s="42">
        <f>_xll.qlCalendarAdvance(Calendar,$H1686,B1687,"f",FALSE)</f>
        <v>51279</v>
      </c>
      <c r="I1687" s="177">
        <f>_xll.qlInterestRateIndexValueDate(Index1M,$H1687)</f>
        <v>51281</v>
      </c>
      <c r="J1687" s="182">
        <f>IFERROR(_xll.qlIndexFixing(Index1M,$H1687,TRUE,_xll.ohTrigger(RecalcTrigger,Trigger1M)),NA())</f>
        <v>1.5251465689051403E-2</v>
      </c>
      <c r="K1687" s="44">
        <f>IFERROR(_xll.qlIndexFixing(Index3M,H1687,TRUE,_xll.ohTrigger(RecalcTrigger,Trigger3M)),NA())</f>
        <v>1.5543172300606301E-2</v>
      </c>
      <c r="L1687" s="44">
        <f>IFERROR(_xll.qlIndexFixing(Index6M,$H1687,TRUE,_xll.ohTrigger(RecalcTrigger,Trigger6M)),NA())</f>
        <v>1.580118639310292E-2</v>
      </c>
      <c r="M1687" s="183">
        <f>IFERROR(_xll.qlIndexFixing(Index1Y,$H1687,TRUE,_xll.ohTrigger(RecalcTrigger,Trigger1Y)),NA())</f>
        <v>1.6369677825377984E-2</v>
      </c>
      <c r="N1687" s="182">
        <f>IFERROR(_xll.qlIndexFixing(ONIndex1M,I1687,TRUE,_xll.ohTrigger(RecalcTrigger,Trigger1M)),NA())</f>
        <v>1.5252905217906232E-2</v>
      </c>
      <c r="O1687" s="44">
        <f>IFERROR(_xll.qlIndexFixing(ONIndex3M,I1687,TRUE,_xll.ohTrigger(RecalcTrigger,Trigger3M)),NA())</f>
        <v>1.555492758566146E-2</v>
      </c>
      <c r="P1687" s="44">
        <f>IFERROR(_xll.qlIndexFixing(ONIndex6M,I1687,TRUE,_xll.ohTrigger(RecalcTrigger,Trigger6M)),NA())</f>
        <v>1.5776123448727475E-2</v>
      </c>
      <c r="Q1687" s="183">
        <f>IFERROR(_xll.qlIndexFixing(ONIndex1Y,I1687,TRUE,_xll.ohTrigger(RecalcTrigger,Trigger1Y)),NA())</f>
        <v>1.6317433748431753E-2</v>
      </c>
    </row>
    <row r="1688" spans="2:17" x14ac:dyDescent="0.2">
      <c r="B1688" s="39" t="s">
        <v>42</v>
      </c>
      <c r="D1688" s="42">
        <f>_xll.qlCalendarAdvance(Calendar,$D1687,B1688,"f",FALSE)</f>
        <v>51286</v>
      </c>
      <c r="E1688" s="177">
        <f>_xll.qlInterestRateIndexValueDate(IndexON,D1688)</f>
        <v>51286</v>
      </c>
      <c r="F1688" s="193">
        <f>IFERROR(_xll.qlIndexFixing(IndexON,D1688,TRUE,_xll.ohTrigger(RecalcTrigger,TriggerON)),NA())</f>
        <v>1.51517251256017E-2</v>
      </c>
      <c r="H1688" s="42">
        <f>_xll.qlCalendarAdvance(Calendar,$H1687,B1688,"f",FALSE)</f>
        <v>51286</v>
      </c>
      <c r="I1688" s="177">
        <f>_xll.qlInterestRateIndexValueDate(Index1M,$H1688)</f>
        <v>51288</v>
      </c>
      <c r="J1688" s="182">
        <f>IFERROR(_xll.qlIndexFixing(Index1M,$H1688,TRUE,_xll.ohTrigger(RecalcTrigger,Trigger1M)),NA())</f>
        <v>1.524443519215707E-2</v>
      </c>
      <c r="K1688" s="44">
        <f>IFERROR(_xll.qlIndexFixing(Index3M,H1688,TRUE,_xll.ohTrigger(RecalcTrigger,Trigger3M)),NA())</f>
        <v>1.5536243462173081E-2</v>
      </c>
      <c r="L1688" s="44">
        <f>IFERROR(_xll.qlIndexFixing(Index6M,$H1688,TRUE,_xll.ohTrigger(RecalcTrigger,Trigger6M)),NA())</f>
        <v>1.5798570687451708E-2</v>
      </c>
      <c r="M1688" s="183">
        <f>IFERROR(_xll.qlIndexFixing(Index1Y,$H1688,TRUE,_xll.ohTrigger(RecalcTrigger,Trigger1Y)),NA())</f>
        <v>1.6364122207102372E-2</v>
      </c>
      <c r="N1688" s="182">
        <f>IFERROR(_xll.qlIndexFixing(ONIndex1M,I1688,TRUE,_xll.ohTrigger(RecalcTrigger,Trigger1M)),NA())</f>
        <v>1.5245767398051058E-2</v>
      </c>
      <c r="O1688" s="44">
        <f>IFERROR(_xll.qlIndexFixing(ONIndex3M,I1688,TRUE,_xll.ohTrigger(RecalcTrigger,Trigger3M)),NA())</f>
        <v>1.5547604520946834E-2</v>
      </c>
      <c r="P1688" s="44">
        <f>IFERROR(_xll.qlIndexFixing(ONIndex6M,I1688,TRUE,_xll.ohTrigger(RecalcTrigger,Trigger6M)),NA())</f>
        <v>1.577225309700836E-2</v>
      </c>
      <c r="Q1688" s="183">
        <f>IFERROR(_xll.qlIndexFixing(ONIndex1Y,I1688,TRUE,_xll.ohTrigger(RecalcTrigger,Trigger1Y)),NA())</f>
        <v>1.6315007461580322E-2</v>
      </c>
    </row>
    <row r="1689" spans="2:17" x14ac:dyDescent="0.2">
      <c r="B1689" s="39" t="s">
        <v>42</v>
      </c>
      <c r="D1689" s="42">
        <f>_xll.qlCalendarAdvance(Calendar,$D1688,B1689,"f",FALSE)</f>
        <v>51293</v>
      </c>
      <c r="E1689" s="177">
        <f>_xll.qlInterestRateIndexValueDate(IndexON,D1689)</f>
        <v>51293</v>
      </c>
      <c r="F1689" s="193">
        <f>IFERROR(_xll.qlIndexFixing(IndexON,D1689,TRUE,_xll.ohTrigger(RecalcTrigger,TriggerON)),NA())</f>
        <v>1.5144589850031309E-2</v>
      </c>
      <c r="H1689" s="42">
        <f>_xll.qlCalendarAdvance(Calendar,$H1688,B1689,"f",FALSE)</f>
        <v>51293</v>
      </c>
      <c r="I1689" s="177">
        <f>_xll.qlInterestRateIndexValueDate(Index1M,$H1689)</f>
        <v>51295</v>
      </c>
      <c r="J1689" s="182">
        <f>IFERROR(_xll.qlIndexFixing(Index1M,$H1689,TRUE,_xll.ohTrigger(RecalcTrigger,Trigger1M)),NA())</f>
        <v>1.5237478991978614E-2</v>
      </c>
      <c r="K1689" s="44">
        <f>IFERROR(_xll.qlIndexFixing(Index3M,H1689,TRUE,_xll.ohTrigger(RecalcTrigger,Trigger3M)),NA())</f>
        <v>1.5529385038194555E-2</v>
      </c>
      <c r="L1689" s="44">
        <f>IFERROR(_xll.qlIndexFixing(Index6M,$H1689,TRUE,_xll.ohTrigger(RecalcTrigger,Trigger6M)),NA())</f>
        <v>1.5796058797605313E-2</v>
      </c>
      <c r="M1689" s="183">
        <f>IFERROR(_xll.qlIndexFixing(Index1Y,$H1689,TRUE,_xll.ohTrigger(RecalcTrigger,Trigger1Y)),NA())</f>
        <v>1.6358414169018107E-2</v>
      </c>
      <c r="N1689" s="182">
        <f>IFERROR(_xll.qlIndexFixing(ONIndex1M,I1689,TRUE,_xll.ohTrigger(RecalcTrigger,Trigger1M)),NA())</f>
        <v>1.5238703316331481E-2</v>
      </c>
      <c r="O1689" s="44">
        <f>IFERROR(_xll.qlIndexFixing(ONIndex3M,I1689,TRUE,_xll.ohTrigger(RecalcTrigger,Trigger3M)),NA())</f>
        <v>1.5540349922025243E-2</v>
      </c>
      <c r="P1689" s="44">
        <f>IFERROR(_xll.qlIndexFixing(ONIndex6M,I1689,TRUE,_xll.ohTrigger(RecalcTrigger,Trigger6M)),NA())</f>
        <v>1.5768481472155926E-2</v>
      </c>
      <c r="Q1689" s="183">
        <f>IFERROR(_xll.qlIndexFixing(ONIndex1Y,I1689,TRUE,_xll.ohTrigger(RecalcTrigger,Trigger1Y)),NA())</f>
        <v>1.6312661497437375E-2</v>
      </c>
    </row>
    <row r="1690" spans="2:17" x14ac:dyDescent="0.2">
      <c r="B1690" s="39" t="s">
        <v>42</v>
      </c>
      <c r="D1690" s="42">
        <f>_xll.qlCalendarAdvance(Calendar,$D1689,B1690,"f",FALSE)</f>
        <v>51300</v>
      </c>
      <c r="E1690" s="177">
        <f>_xll.qlInterestRateIndexValueDate(IndexON,D1690)</f>
        <v>51300</v>
      </c>
      <c r="F1690" s="193">
        <f>IFERROR(_xll.qlIndexFixing(IndexON,D1690,TRUE,_xll.ohTrigger(RecalcTrigger,TriggerON)),NA())</f>
        <v>1.5137523352324322E-2</v>
      </c>
      <c r="H1690" s="42">
        <f>_xll.qlCalendarAdvance(Calendar,$H1689,B1690,"f",FALSE)</f>
        <v>51300</v>
      </c>
      <c r="I1690" s="177">
        <f>_xll.qlInterestRateIndexValueDate(Index1M,$H1690)</f>
        <v>51302</v>
      </c>
      <c r="J1690" s="182">
        <f>IFERROR(_xll.qlIndexFixing(Index1M,$H1690,TRUE,_xll.ohTrigger(RecalcTrigger,Trigger1M)),NA())</f>
        <v>1.5230597381628665E-2</v>
      </c>
      <c r="K1690" s="44">
        <f>IFERROR(_xll.qlIndexFixing(Index3M,H1690,TRUE,_xll.ohTrigger(RecalcTrigger,Trigger3M)),NA())</f>
        <v>1.5522597301975504E-2</v>
      </c>
      <c r="L1690" s="44">
        <f>IFERROR(_xll.qlIndexFixing(Index6M,$H1690,TRUE,_xll.ohTrigger(RecalcTrigger,Trigger6M)),NA())</f>
        <v>1.5793651064270227E-2</v>
      </c>
      <c r="M1690" s="183">
        <f>IFERROR(_xll.qlIndexFixing(Index1Y,$H1690,TRUE,_xll.ohTrigger(RecalcTrigger,Trigger1Y)),NA())</f>
        <v>1.6352553126625109E-2</v>
      </c>
      <c r="N1690" s="182">
        <f>IFERROR(_xll.qlIndexFixing(ONIndex1M,I1690,TRUE,_xll.ohTrigger(RecalcTrigger,Trigger1M)),NA())</f>
        <v>1.523171326579309E-2</v>
      </c>
      <c r="O1690" s="44">
        <f>IFERROR(_xll.qlIndexFixing(ONIndex3M,I1690,TRUE,_xll.ohTrigger(RecalcTrigger,Trigger3M)),NA())</f>
        <v>1.553316406155858E-2</v>
      </c>
      <c r="P1690" s="44">
        <f>IFERROR(_xll.qlIndexFixing(ONIndex6M,I1690,TRUE,_xll.ohTrigger(RecalcTrigger,Trigger6M)),NA())</f>
        <v>1.5764808913019124E-2</v>
      </c>
      <c r="Q1690" s="183">
        <f>IFERROR(_xll.qlIndexFixing(ONIndex1Y,I1690,TRUE,_xll.ohTrigger(RecalcTrigger,Trigger1Y)),NA())</f>
        <v>1.6310396125707172E-2</v>
      </c>
    </row>
    <row r="1691" spans="2:17" x14ac:dyDescent="0.2">
      <c r="B1691" s="39" t="s">
        <v>42</v>
      </c>
      <c r="D1691" s="42">
        <f>_xll.qlCalendarAdvance(Calendar,$D1690,B1691,"f",FALSE)</f>
        <v>51307</v>
      </c>
      <c r="E1691" s="177">
        <f>_xll.qlInterestRateIndexValueDate(IndexON,D1691)</f>
        <v>51307</v>
      </c>
      <c r="F1691" s="193">
        <f>IFERROR(_xll.qlIndexFixing(IndexON,D1691,TRUE,_xll.ohTrigger(RecalcTrigger,TriggerON)),NA())</f>
        <v>1.513052590865982E-2</v>
      </c>
      <c r="H1691" s="42">
        <f>_xll.qlCalendarAdvance(Calendar,$H1690,B1691,"f",FALSE)</f>
        <v>51307</v>
      </c>
      <c r="I1691" s="177">
        <f>_xll.qlInterestRateIndexValueDate(Index1M,$H1691)</f>
        <v>51309</v>
      </c>
      <c r="J1691" s="182">
        <f>IFERROR(_xll.qlIndexFixing(Index1M,$H1691,TRUE,_xll.ohTrigger(RecalcTrigger,Trigger1M)),NA())</f>
        <v>1.5223790654204381E-2</v>
      </c>
      <c r="K1691" s="44">
        <f>IFERROR(_xll.qlIndexFixing(Index3M,H1691,TRUE,_xll.ohTrigger(RecalcTrigger,Trigger3M)),NA())</f>
        <v>1.5515880526823261E-2</v>
      </c>
      <c r="L1691" s="44">
        <f>IFERROR(_xll.qlIndexFixing(Index6M,$H1691,TRUE,_xll.ohTrigger(RecalcTrigger,Trigger6M)),NA())</f>
        <v>1.5791323610463894E-2</v>
      </c>
      <c r="M1691" s="183">
        <f>IFERROR(_xll.qlIndexFixing(Index1Y,$H1691,TRUE,_xll.ohTrigger(RecalcTrigger,Trigger1Y)),NA())</f>
        <v>1.6346538494501094E-2</v>
      </c>
      <c r="N1691" s="182">
        <f>IFERROR(_xll.qlIndexFixing(ONIndex1M,I1691,TRUE,_xll.ohTrigger(RecalcTrigger,Trigger1M)),NA())</f>
        <v>1.5224797538921919E-2</v>
      </c>
      <c r="O1691" s="44">
        <f>IFERROR(_xll.qlIndexFixing(ONIndex3M,I1691,TRUE,_xll.ohTrigger(RecalcTrigger,Trigger3M)),NA())</f>
        <v>1.552604721196893E-2</v>
      </c>
      <c r="P1691" s="44">
        <f>IFERROR(_xll.qlIndexFixing(ONIndex6M,I1691,TRUE,_xll.ohTrigger(RecalcTrigger,Trigger6M)),NA())</f>
        <v>1.5761235757567604E-2</v>
      </c>
      <c r="Q1691" s="183">
        <f>IFERROR(_xll.qlIndexFixing(ONIndex1Y,I1691,TRUE,_xll.ohTrigger(RecalcTrigger,Trigger1Y)),NA())</f>
        <v>1.6308211616014034E-2</v>
      </c>
    </row>
    <row r="1692" spans="2:17" x14ac:dyDescent="0.2">
      <c r="B1692" s="39" t="s">
        <v>42</v>
      </c>
      <c r="D1692" s="42">
        <f>_xll.qlCalendarAdvance(Calendar,$D1691,B1692,"f",FALSE)</f>
        <v>51314</v>
      </c>
      <c r="E1692" s="177">
        <f>_xll.qlInterestRateIndexValueDate(IndexON,D1692)</f>
        <v>51314</v>
      </c>
      <c r="F1692" s="193">
        <f>IFERROR(_xll.qlIndexFixing(IndexON,D1692,TRUE,_xll.ohTrigger(RecalcTrigger,TriggerON)),NA())</f>
        <v>1.5123597795456689E-2</v>
      </c>
      <c r="H1692" s="42">
        <f>_xll.qlCalendarAdvance(Calendar,$H1691,B1692,"f",FALSE)</f>
        <v>51314</v>
      </c>
      <c r="I1692" s="177">
        <f>_xll.qlInterestRateIndexValueDate(Index1M,$H1692)</f>
        <v>51316</v>
      </c>
      <c r="J1692" s="182">
        <f>IFERROR(_xll.qlIndexFixing(Index1M,$H1692,TRUE,_xll.ohTrigger(RecalcTrigger,Trigger1M)),NA())</f>
        <v>1.5216906659696883E-2</v>
      </c>
      <c r="K1692" s="44">
        <f>IFERROR(_xll.qlIndexFixing(Index3M,H1692,TRUE,_xll.ohTrigger(RecalcTrigger,Trigger3M)),NA())</f>
        <v>1.550961828559049E-2</v>
      </c>
      <c r="L1692" s="44">
        <f>IFERROR(_xll.qlIndexFixing(Index6M,$H1692,TRUE,_xll.ohTrigger(RecalcTrigger,Trigger6M)),NA())</f>
        <v>1.578887932556703E-2</v>
      </c>
      <c r="M1692" s="183">
        <f>IFERROR(_xll.qlIndexFixing(Index1Y,$H1692,TRUE,_xll.ohTrigger(RecalcTrigger,Trigger1Y)),NA())</f>
        <v>1.6341094943494346E-2</v>
      </c>
      <c r="N1692" s="182">
        <f>IFERROR(_xll.qlIndexFixing(ONIndex1M,I1692,TRUE,_xll.ohTrigger(RecalcTrigger,Trigger1M)),NA())</f>
        <v>1.5217956429003365E-2</v>
      </c>
      <c r="O1692" s="44">
        <f>IFERROR(_xll.qlIndexFixing(ONIndex3M,I1692,TRUE,_xll.ohTrigger(RecalcTrigger,Trigger3M)),NA())</f>
        <v>1.5518999646078058E-2</v>
      </c>
      <c r="P1692" s="44">
        <f>IFERROR(_xll.qlIndexFixing(ONIndex6M,I1692,TRUE,_xll.ohTrigger(RecalcTrigger,Trigger6M)),NA())</f>
        <v>1.5757762344410509E-2</v>
      </c>
      <c r="Q1692" s="183">
        <f>IFERROR(_xll.qlIndexFixing(ONIndex1Y,I1692,TRUE,_xll.ohTrigger(RecalcTrigger,Trigger1Y)),NA())</f>
        <v>1.6306108238302031E-2</v>
      </c>
    </row>
    <row r="1693" spans="2:17" x14ac:dyDescent="0.2">
      <c r="B1693" s="39" t="s">
        <v>42</v>
      </c>
      <c r="D1693" s="42">
        <f>_xll.qlCalendarAdvance(Calendar,$D1692,B1693,"f",FALSE)</f>
        <v>51321</v>
      </c>
      <c r="E1693" s="177">
        <f>_xll.qlInterestRateIndexValueDate(IndexON,D1693)</f>
        <v>51321</v>
      </c>
      <c r="F1693" s="193">
        <f>IFERROR(_xll.qlIndexFixing(IndexON,D1693,TRUE,_xll.ohTrigger(RecalcTrigger,TriggerON)),NA())</f>
        <v>1.5116739289213754E-2</v>
      </c>
      <c r="H1693" s="42">
        <f>_xll.qlCalendarAdvance(Calendar,$H1692,B1693,"f",FALSE)</f>
        <v>51321</v>
      </c>
      <c r="I1693" s="177">
        <f>_xll.qlInterestRateIndexValueDate(Index1M,$H1693)</f>
        <v>51323</v>
      </c>
      <c r="J1693" s="182">
        <f>IFERROR(_xll.qlIndexFixing(Index1M,$H1693,TRUE,_xll.ohTrigger(RecalcTrigger,Trigger1M)),NA())</f>
        <v>1.521040302058076E-2</v>
      </c>
      <c r="K1693" s="44">
        <f>IFERROR(_xll.qlIndexFixing(Index3M,H1693,TRUE,_xll.ohTrigger(RecalcTrigger,Trigger3M)),NA())</f>
        <v>1.5502660952944294E-2</v>
      </c>
      <c r="L1693" s="44">
        <f>IFERROR(_xll.qlIndexFixing(Index6M,$H1693,TRUE,_xll.ohTrigger(RecalcTrigger,Trigger6M)),NA())</f>
        <v>1.5786272660617412E-2</v>
      </c>
      <c r="M1693" s="183">
        <f>IFERROR(_xll.qlIndexFixing(Index1Y,$H1693,TRUE,_xll.ohTrigger(RecalcTrigger,Trigger1Y)),NA())</f>
        <v>1.6334046114757684E-2</v>
      </c>
      <c r="N1693" s="182">
        <f>IFERROR(_xll.qlIndexFixing(ONIndex1M,I1693,TRUE,_xll.ohTrigger(RecalcTrigger,Trigger1M)),NA())</f>
        <v>1.52111902286034E-2</v>
      </c>
      <c r="O1693" s="44">
        <f>IFERROR(_xll.qlIndexFixing(ONIndex3M,I1693,TRUE,_xll.ohTrigger(RecalcTrigger,Trigger3M)),NA())</f>
        <v>1.5512021636387985E-2</v>
      </c>
      <c r="P1693" s="44">
        <f>IFERROR(_xll.qlIndexFixing(ONIndex6M,I1693,TRUE,_xll.ohTrigger(RecalcTrigger,Trigger6M)),NA())</f>
        <v>1.5754389011917169E-2</v>
      </c>
      <c r="Q1693" s="183">
        <f>IFERROR(_xll.qlIndexFixing(ONIndex1Y,I1693,TRUE,_xll.ohTrigger(RecalcTrigger,Trigger1Y)),NA())</f>
        <v>1.6304086262195483E-2</v>
      </c>
    </row>
    <row r="1694" spans="2:17" x14ac:dyDescent="0.2">
      <c r="B1694" s="39" t="s">
        <v>42</v>
      </c>
      <c r="D1694" s="42">
        <f>_xll.qlCalendarAdvance(Calendar,$D1693,B1694,"f",FALSE)</f>
        <v>51328</v>
      </c>
      <c r="E1694" s="177">
        <f>_xll.qlInterestRateIndexValueDate(IndexON,D1694)</f>
        <v>51328</v>
      </c>
      <c r="F1694" s="193">
        <f>IFERROR(_xll.qlIndexFixing(IndexON,D1694,TRUE,_xll.ohTrigger(RecalcTrigger,TriggerON)),NA())</f>
        <v>1.5109950666349903E-2</v>
      </c>
      <c r="H1694" s="42">
        <f>_xll.qlCalendarAdvance(Calendar,$H1693,B1694,"f",FALSE)</f>
        <v>51328</v>
      </c>
      <c r="I1694" s="177">
        <f>_xll.qlInterestRateIndexValueDate(Index1M,$H1694)</f>
        <v>51330</v>
      </c>
      <c r="J1694" s="182">
        <f>IFERROR(_xll.qlIndexFixing(Index1M,$H1694,TRUE,_xll.ohTrigger(RecalcTrigger,Trigger1M)),NA())</f>
        <v>1.5203822700593792E-2</v>
      </c>
      <c r="K1694" s="44">
        <f>IFERROR(_xll.qlIndexFixing(Index3M,H1694,TRUE,_xll.ohTrigger(RecalcTrigger,Trigger3M)),NA())</f>
        <v>1.5496158700839889E-2</v>
      </c>
      <c r="L1694" s="44">
        <f>IFERROR(_xll.qlIndexFixing(Index6M,$H1694,TRUE,_xll.ohTrigger(RecalcTrigger,Trigger6M)),NA())</f>
        <v>1.5783500950263856E-2</v>
      </c>
      <c r="M1694" s="183">
        <f>IFERROR(_xll.qlIndexFixing(Index1Y,$H1694,TRUE,_xll.ohTrigger(RecalcTrigger,Trigger1Y)),NA())</f>
        <v>1.6327567191685096E-2</v>
      </c>
      <c r="N1694" s="182">
        <f>IFERROR(_xll.qlIndexFixing(ONIndex1M,I1694,TRUE,_xll.ohTrigger(RecalcTrigger,Trigger1M)),NA())</f>
        <v>1.520449923076761E-2</v>
      </c>
      <c r="O1694" s="44">
        <f>IFERROR(_xll.qlIndexFixing(ONIndex3M,I1694,TRUE,_xll.ohTrigger(RecalcTrigger,Trigger3M)),NA())</f>
        <v>1.5505113455320796E-2</v>
      </c>
      <c r="P1694" s="44">
        <f>IFERROR(_xll.qlIndexFixing(ONIndex6M,I1694,TRUE,_xll.ohTrigger(RecalcTrigger,Trigger6M)),NA())</f>
        <v>1.5751116098297047E-2</v>
      </c>
      <c r="Q1694" s="183">
        <f>IFERROR(_xll.qlIndexFixing(ONIndex1Y,I1694,TRUE,_xll.ohTrigger(RecalcTrigger,Trigger1Y)),NA())</f>
        <v>1.630214595739865E-2</v>
      </c>
    </row>
    <row r="1695" spans="2:17" x14ac:dyDescent="0.2">
      <c r="B1695" s="39" t="s">
        <v>42</v>
      </c>
      <c r="D1695" s="42">
        <f>_xll.qlCalendarAdvance(Calendar,$D1694,B1695,"f",FALSE)</f>
        <v>51335</v>
      </c>
      <c r="E1695" s="177">
        <f>_xll.qlInterestRateIndexValueDate(IndexON,D1695)</f>
        <v>51335</v>
      </c>
      <c r="F1695" s="193">
        <f>IFERROR(_xll.qlIndexFixing(IndexON,D1695,TRUE,_xll.ohTrigger(RecalcTrigger,TriggerON)),NA())</f>
        <v>1.5103232203204087E-2</v>
      </c>
      <c r="H1695" s="42">
        <f>_xll.qlCalendarAdvance(Calendar,$H1694,B1695,"f",FALSE)</f>
        <v>51335</v>
      </c>
      <c r="I1695" s="177">
        <f>_xll.qlInterestRateIndexValueDate(Index1M,$H1695)</f>
        <v>51337</v>
      </c>
      <c r="J1695" s="182">
        <f>IFERROR(_xll.qlIndexFixing(Index1M,$H1695,TRUE,_xll.ohTrigger(RecalcTrigger,Trigger1M)),NA())</f>
        <v>1.51973184359727E-2</v>
      </c>
      <c r="K1695" s="44">
        <f>IFERROR(_xll.qlIndexFixing(Index3M,H1695,TRUE,_xll.ohTrigger(RecalcTrigger,Trigger3M)),NA())</f>
        <v>1.5489728503046087E-2</v>
      </c>
      <c r="L1695" s="44">
        <f>IFERROR(_xll.qlIndexFixing(Index6M,$H1695,TRUE,_xll.ohTrigger(RecalcTrigger,Trigger6M)),NA())</f>
        <v>1.5780561521890935E-2</v>
      </c>
      <c r="M1695" s="183">
        <f>IFERROR(_xll.qlIndexFixing(Index1Y,$H1695,TRUE,_xll.ohTrigger(RecalcTrigger,Trigger1Y)),NA())</f>
        <v>1.6320932327977496E-2</v>
      </c>
      <c r="N1695" s="182">
        <f>IFERROR(_xll.qlIndexFixing(ONIndex1M,I1695,TRUE,_xll.ohTrigger(RecalcTrigger,Trigger1M)),NA())</f>
        <v>1.5197883728221839E-2</v>
      </c>
      <c r="O1695" s="44">
        <f>IFERROR(_xll.qlIndexFixing(ONIndex3M,I1695,TRUE,_xll.ohTrigger(RecalcTrigger,Trigger3M)),NA())</f>
        <v>1.549827537561832E-2</v>
      </c>
      <c r="P1695" s="44">
        <f>IFERROR(_xll.qlIndexFixing(ONIndex6M,I1695,TRUE,_xll.ohTrigger(RecalcTrigger,Trigger6M)),NA())</f>
        <v>1.5747943942079345E-2</v>
      </c>
      <c r="Q1695" s="183">
        <f>IFERROR(_xll.qlIndexFixing(ONIndex1Y,I1695,TRUE,_xll.ohTrigger(RecalcTrigger,Trigger1Y)),NA())</f>
        <v>1.6300287593535856E-2</v>
      </c>
    </row>
    <row r="1696" spans="2:17" x14ac:dyDescent="0.2">
      <c r="B1696" s="39" t="s">
        <v>42</v>
      </c>
      <c r="D1696" s="42">
        <f>_xll.qlCalendarAdvance(Calendar,$D1695,B1696,"f",FALSE)</f>
        <v>51342</v>
      </c>
      <c r="E1696" s="177">
        <f>_xll.qlInterestRateIndexValueDate(IndexON,D1696)</f>
        <v>51342</v>
      </c>
      <c r="F1696" s="193">
        <f>IFERROR(_xll.qlIndexFixing(IndexON,D1696,TRUE,_xll.ohTrigger(RecalcTrigger,TriggerON)),NA())</f>
        <v>1.509658417627513E-2</v>
      </c>
      <c r="H1696" s="42">
        <f>_xll.qlCalendarAdvance(Calendar,$H1695,B1696,"f",FALSE)</f>
        <v>51342</v>
      </c>
      <c r="I1696" s="177">
        <f>_xll.qlInterestRateIndexValueDate(Index1M,$H1696)</f>
        <v>51344</v>
      </c>
      <c r="J1696" s="182">
        <f>IFERROR(_xll.qlIndexFixing(Index1M,$H1696,TRUE,_xll.ohTrigger(RecalcTrigger,Trigger1M)),NA())</f>
        <v>1.5190890519824958E-2</v>
      </c>
      <c r="K1696" s="44">
        <f>IFERROR(_xll.qlIndexFixing(Index3M,H1696,TRUE,_xll.ohTrigger(RecalcTrigger,Trigger3M)),NA())</f>
        <v>1.5483370632875325E-2</v>
      </c>
      <c r="L1696" s="44">
        <f>IFERROR(_xll.qlIndexFixing(Index6M,$H1696,TRUE,_xll.ohTrigger(RecalcTrigger,Trigger6M)),NA())</f>
        <v>1.57774516956233E-2</v>
      </c>
      <c r="M1696" s="183">
        <f>IFERROR(_xll.qlIndexFixing(Index1Y,$H1696,TRUE,_xll.ohTrigger(RecalcTrigger,Trigger1Y)),NA())</f>
        <v>1.6314140933610072E-2</v>
      </c>
      <c r="N1696" s="182">
        <f>IFERROR(_xll.qlIndexFixing(ONIndex1M,I1696,TRUE,_xll.ohTrigger(RecalcTrigger,Trigger1M)),NA())</f>
        <v>1.519134401393174E-2</v>
      </c>
      <c r="O1696" s="44">
        <f>IFERROR(_xll.qlIndexFixing(ONIndex3M,I1696,TRUE,_xll.ohTrigger(RecalcTrigger,Trigger3M)),NA())</f>
        <v>1.5491507669782578E-2</v>
      </c>
      <c r="P1696" s="44">
        <f>IFERROR(_xll.qlIndexFixing(ONIndex6M,I1696,TRUE,_xll.ohTrigger(RecalcTrigger,Trigger6M)),NA())</f>
        <v>1.5744872881633398E-2</v>
      </c>
      <c r="Q1696" s="183">
        <f>IFERROR(_xll.qlIndexFixing(ONIndex1Y,I1696,TRUE,_xll.ohTrigger(RecalcTrigger,Trigger1Y)),NA())</f>
        <v>1.6298511440471231E-2</v>
      </c>
    </row>
    <row r="1697" spans="2:17" x14ac:dyDescent="0.2">
      <c r="B1697" s="39" t="s">
        <v>42</v>
      </c>
      <c r="D1697" s="42">
        <f>_xll.qlCalendarAdvance(Calendar,$D1696,B1697,"f",FALSE)</f>
        <v>51349</v>
      </c>
      <c r="E1697" s="177">
        <f>_xll.qlInterestRateIndexValueDate(IndexON,D1697)</f>
        <v>51349</v>
      </c>
      <c r="F1697" s="193">
        <f>IFERROR(_xll.qlIndexFixing(IndexON,D1697,TRUE,_xll.ohTrigger(RecalcTrigger,TriggerON)),NA())</f>
        <v>1.5090006861822047E-2</v>
      </c>
      <c r="H1697" s="42">
        <f>_xll.qlCalendarAdvance(Calendar,$H1696,B1697,"f",FALSE)</f>
        <v>51349</v>
      </c>
      <c r="I1697" s="177">
        <f>_xll.qlInterestRateIndexValueDate(Index1M,$H1697)</f>
        <v>51351</v>
      </c>
      <c r="J1697" s="182">
        <f>IFERROR(_xll.qlIndexFixing(Index1M,$H1697,TRUE,_xll.ohTrigger(RecalcTrigger,Trigger1M)),NA())</f>
        <v>1.5184539245258038E-2</v>
      </c>
      <c r="K1697" s="44">
        <f>IFERROR(_xll.qlIndexFixing(Index3M,H1697,TRUE,_xll.ohTrigger(RecalcTrigger,Trigger3M)),NA())</f>
        <v>1.5477085363649392E-2</v>
      </c>
      <c r="L1697" s="44">
        <f>IFERROR(_xll.qlIndexFixing(Index6M,$H1697,TRUE,_xll.ohTrigger(RecalcTrigger,Trigger6M)),NA())</f>
        <v>1.5774168784322223E-2</v>
      </c>
      <c r="M1697" s="183">
        <f>IFERROR(_xll.qlIndexFixing(Index1Y,$H1697,TRUE,_xll.ohTrigger(RecalcTrigger,Trigger1Y)),NA())</f>
        <v>1.6307192417641034E-2</v>
      </c>
      <c r="N1697" s="182">
        <f>IFERROR(_xll.qlIndexFixing(ONIndex1M,I1697,TRUE,_xll.ohTrigger(RecalcTrigger,Trigger1M)),NA())</f>
        <v>1.5184880380783028E-2</v>
      </c>
      <c r="O1697" s="44">
        <f>IFERROR(_xll.qlIndexFixing(ONIndex3M,I1697,TRUE,_xll.ohTrigger(RecalcTrigger,Trigger3M)),NA())</f>
        <v>1.54848106105554E-2</v>
      </c>
      <c r="P1697" s="44">
        <f>IFERROR(_xll.qlIndexFixing(ONIndex6M,I1697,TRUE,_xll.ohTrigger(RecalcTrigger,Trigger6M)),NA())</f>
        <v>1.5741903255328538E-2</v>
      </c>
      <c r="Q1697" s="183">
        <f>IFERROR(_xll.qlIndexFixing(ONIndex1Y,I1697,TRUE,_xll.ohTrigger(RecalcTrigger,Trigger1Y)),NA())</f>
        <v>1.6296817767988969E-2</v>
      </c>
    </row>
    <row r="1698" spans="2:17" x14ac:dyDescent="0.2">
      <c r="B1698" s="39" t="s">
        <v>42</v>
      </c>
      <c r="D1698" s="42">
        <f>_xll.qlCalendarAdvance(Calendar,$D1697,B1698,"f",FALSE)</f>
        <v>51356</v>
      </c>
      <c r="E1698" s="177">
        <f>_xll.qlInterestRateIndexValueDate(IndexON,D1698)</f>
        <v>51356</v>
      </c>
      <c r="F1698" s="193">
        <f>IFERROR(_xll.qlIndexFixing(IndexON,D1698,TRUE,_xll.ohTrigger(RecalcTrigger,TriggerON)),NA())</f>
        <v>1.5083500536343664E-2</v>
      </c>
      <c r="H1698" s="42">
        <f>_xll.qlCalendarAdvance(Calendar,$H1697,B1698,"f",FALSE)</f>
        <v>51356</v>
      </c>
      <c r="I1698" s="177">
        <f>_xll.qlInterestRateIndexValueDate(Index1M,$H1698)</f>
        <v>51358</v>
      </c>
      <c r="J1698" s="182">
        <f>IFERROR(_xll.qlIndexFixing(Index1M,$H1698,TRUE,_xll.ohTrigger(RecalcTrigger,Trigger1M)),NA())</f>
        <v>1.517826490539231E-2</v>
      </c>
      <c r="K1698" s="44">
        <f>IFERROR(_xll.qlIndexFixing(Index3M,H1698,TRUE,_xll.ohTrigger(RecalcTrigger,Trigger3M)),NA())</f>
        <v>1.5470872968687531E-2</v>
      </c>
      <c r="L1698" s="44">
        <f>IFERROR(_xll.qlIndexFixing(Index6M,$H1698,TRUE,_xll.ohTrigger(RecalcTrigger,Trigger6M)),NA())</f>
        <v>1.5770710093595104E-2</v>
      </c>
      <c r="M1698" s="183">
        <f>IFERROR(_xll.qlIndexFixing(Index1Y,$H1698,TRUE,_xll.ohTrigger(RecalcTrigger,Trigger1Y)),NA())</f>
        <v>1.6300086188211615E-2</v>
      </c>
      <c r="N1698" s="182">
        <f>IFERROR(_xll.qlIndexFixing(ONIndex1M,I1698,TRUE,_xll.ohTrigger(RecalcTrigger,Trigger1M)),NA())</f>
        <v>1.517849312142161E-2</v>
      </c>
      <c r="O1698" s="44">
        <f>IFERROR(_xll.qlIndexFixing(ONIndex3M,I1698,TRUE,_xll.ohTrigger(RecalcTrigger,Trigger3M)),NA())</f>
        <v>1.5478184470358869E-2</v>
      </c>
      <c r="P1698" s="44">
        <f>IFERROR(_xll.qlIndexFixing(ONIndex6M,I1698,TRUE,_xll.ohTrigger(RecalcTrigger,Trigger6M)),NA())</f>
        <v>1.5739035401294288E-2</v>
      </c>
      <c r="Q1698" s="183">
        <f>IFERROR(_xll.qlIndexFixing(ONIndex1Y,I1698,TRUE,_xll.ohTrigger(RecalcTrigger,Trigger1Y)),NA())</f>
        <v>1.6295206845793331E-2</v>
      </c>
    </row>
    <row r="1699" spans="2:17" x14ac:dyDescent="0.2">
      <c r="B1699" s="39" t="s">
        <v>42</v>
      </c>
      <c r="D1699" s="42">
        <f>_xll.qlCalendarAdvance(Calendar,$D1698,B1699,"f",FALSE)</f>
        <v>51363</v>
      </c>
      <c r="E1699" s="177">
        <f>_xll.qlInterestRateIndexValueDate(IndexON,D1699)</f>
        <v>51363</v>
      </c>
      <c r="F1699" s="193">
        <f>IFERROR(_xll.qlIndexFixing(IndexON,D1699,TRUE,_xll.ohTrigger(RecalcTrigger,TriggerON)),NA())</f>
        <v>1.5077065476258866E-2</v>
      </c>
      <c r="H1699" s="42">
        <f>_xll.qlCalendarAdvance(Calendar,$H1698,B1699,"f",FALSE)</f>
        <v>51363</v>
      </c>
      <c r="I1699" s="177">
        <f>_xll.qlInterestRateIndexValueDate(Index1M,$H1699)</f>
        <v>51365</v>
      </c>
      <c r="J1699" s="182">
        <f>IFERROR(_xll.qlIndexFixing(Index1M,$H1699,TRUE,_xll.ohTrigger(RecalcTrigger,Trigger1M)),NA())</f>
        <v>1.5172067793330088E-2</v>
      </c>
      <c r="K1699" s="44">
        <f>IFERROR(_xll.qlIndexFixing(Index3M,H1699,TRUE,_xll.ohTrigger(RecalcTrigger,Trigger3M)),NA())</f>
        <v>1.5464733721312379E-2</v>
      </c>
      <c r="L1699" s="44">
        <f>IFERROR(_xll.qlIndexFixing(Index6M,$H1699,TRUE,_xll.ohTrigger(RecalcTrigger,Trigger6M)),NA())</f>
        <v>1.5767072921793312E-2</v>
      </c>
      <c r="M1699" s="183">
        <f>IFERROR(_xll.qlIndexFixing(Index1Y,$H1699,TRUE,_xll.ohTrigger(RecalcTrigger,Trigger1Y)),NA())</f>
        <v>1.6292821652547584E-2</v>
      </c>
      <c r="N1699" s="182">
        <f>IFERROR(_xll.qlIndexFixing(ONIndex1M,I1699,TRUE,_xll.ohTrigger(RecalcTrigger,Trigger1M)),NA())</f>
        <v>1.5172182529052947E-2</v>
      </c>
      <c r="O1699" s="44">
        <f>IFERROR(_xll.qlIndexFixing(ONIndex3M,I1699,TRUE,_xll.ohTrigger(RecalcTrigger,Trigger3M)),NA())</f>
        <v>1.5471629521854879E-2</v>
      </c>
      <c r="P1699" s="44">
        <f>IFERROR(_xll.qlIndexFixing(ONIndex6M,I1699,TRUE,_xll.ohTrigger(RecalcTrigger,Trigger6M)),NA())</f>
        <v>1.5736269658219726E-2</v>
      </c>
      <c r="Q1699" s="183">
        <f>IFERROR(_xll.qlIndexFixing(ONIndex1Y,I1699,TRUE,_xll.ohTrigger(RecalcTrigger,Trigger1Y)),NA())</f>
        <v>1.6293678943508638E-2</v>
      </c>
    </row>
    <row r="1700" spans="2:17" x14ac:dyDescent="0.2">
      <c r="B1700" s="39" t="s">
        <v>42</v>
      </c>
      <c r="D1700" s="42">
        <f>_xll.qlCalendarAdvance(Calendar,$D1699,B1700,"f",FALSE)</f>
        <v>51370</v>
      </c>
      <c r="E1700" s="177">
        <f>_xll.qlInterestRateIndexValueDate(IndexON,D1700)</f>
        <v>51370</v>
      </c>
      <c r="F1700" s="193">
        <f>IFERROR(_xll.qlIndexFixing(IndexON,D1700,TRUE,_xll.ohTrigger(RecalcTrigger,TriggerON)),NA())</f>
        <v>1.5070701957906607E-2</v>
      </c>
      <c r="H1700" s="42">
        <f>_xll.qlCalendarAdvance(Calendar,$H1699,B1700,"f",FALSE)</f>
        <v>51370</v>
      </c>
      <c r="I1700" s="177">
        <f>_xll.qlInterestRateIndexValueDate(Index1M,$H1700)</f>
        <v>51372</v>
      </c>
      <c r="J1700" s="182">
        <f>IFERROR(_xll.qlIndexFixing(Index1M,$H1700,TRUE,_xll.ohTrigger(RecalcTrigger,Trigger1M)),NA())</f>
        <v>1.5165948202196898E-2</v>
      </c>
      <c r="K1700" s="44">
        <f>IFERROR(_xll.qlIndexFixing(Index3M,H1700,TRUE,_xll.ohTrigger(RecalcTrigger,Trigger3M)),NA())</f>
        <v>1.5458667894851685E-2</v>
      </c>
      <c r="L1700" s="44">
        <f>IFERROR(_xll.qlIndexFixing(Index6M,$H1700,TRUE,_xll.ohTrigger(RecalcTrigger,Trigger6M)),NA())</f>
        <v>1.5763254560015628E-2</v>
      </c>
      <c r="M1700" s="183">
        <f>IFERROR(_xll.qlIndexFixing(Index1Y,$H1700,TRUE,_xll.ohTrigger(RecalcTrigger,Trigger1Y)),NA())</f>
        <v>1.6285398216961018E-2</v>
      </c>
      <c r="N1700" s="182">
        <f>IFERROR(_xll.qlIndexFixing(ONIndex1M,I1700,TRUE,_xll.ohTrigger(RecalcTrigger,Trigger1M)),NA())</f>
        <v>1.5165948896243009E-2</v>
      </c>
      <c r="O1700" s="44">
        <f>IFERROR(_xll.qlIndexFixing(ONIndex3M,I1700,TRUE,_xll.ohTrigger(RecalcTrigger,Trigger3M)),NA())</f>
        <v>1.5465146037625388E-2</v>
      </c>
      <c r="P1700" s="44">
        <f>IFERROR(_xll.qlIndexFixing(ONIndex6M,I1700,TRUE,_xll.ohTrigger(RecalcTrigger,Trigger6M)),NA())</f>
        <v>1.5733606364314312E-2</v>
      </c>
      <c r="Q1700" s="183">
        <f>IFERROR(_xll.qlIndexFixing(ONIndex1Y,I1700,TRUE,_xll.ohTrigger(RecalcTrigger,Trigger1Y)),NA())</f>
        <v>1.6292234330919086E-2</v>
      </c>
    </row>
    <row r="1701" spans="2:17" x14ac:dyDescent="0.2">
      <c r="B1701" s="39" t="s">
        <v>42</v>
      </c>
      <c r="D1701" s="42">
        <f>_xll.qlCalendarAdvance(Calendar,$D1700,B1701,"f",FALSE)</f>
        <v>51377</v>
      </c>
      <c r="E1701" s="177">
        <f>_xll.qlInterestRateIndexValueDate(IndexON,D1701)</f>
        <v>51377</v>
      </c>
      <c r="F1701" s="193">
        <f>IFERROR(_xll.qlIndexFixing(IndexON,D1701,TRUE,_xll.ohTrigger(RecalcTrigger,TriggerON)),NA())</f>
        <v>1.506441025778571E-2</v>
      </c>
      <c r="H1701" s="42">
        <f>_xll.qlCalendarAdvance(Calendar,$H1700,B1701,"f",FALSE)</f>
        <v>51377</v>
      </c>
      <c r="I1701" s="177">
        <f>_xll.qlInterestRateIndexValueDate(Index1M,$H1701)</f>
        <v>51379</v>
      </c>
      <c r="J1701" s="182">
        <f>IFERROR(_xll.qlIndexFixing(Index1M,$H1701,TRUE,_xll.ohTrigger(RecalcTrigger,Trigger1M)),NA())</f>
        <v>1.5160225480981282E-2</v>
      </c>
      <c r="K1701" s="44">
        <f>IFERROR(_xll.qlIndexFixing(Index3M,H1701,TRUE,_xll.ohTrigger(RecalcTrigger,Trigger3M)),NA())</f>
        <v>1.5452924977284973E-2</v>
      </c>
      <c r="L1701" s="44">
        <f>IFERROR(_xll.qlIndexFixing(Index6M,$H1701,TRUE,_xll.ohTrigger(RecalcTrigger,Trigger6M)),NA())</f>
        <v>1.5759405903932801E-2</v>
      </c>
      <c r="M1701" s="183">
        <f>IFERROR(_xll.qlIndexFixing(Index1Y,$H1701,TRUE,_xll.ohTrigger(RecalcTrigger,Trigger1Y)),NA())</f>
        <v>1.6278778132415718E-2</v>
      </c>
      <c r="N1701" s="182">
        <f>IFERROR(_xll.qlIndexFixing(ONIndex1M,I1701,TRUE,_xll.ohTrigger(RecalcTrigger,Trigger1M)),NA())</f>
        <v>1.5159792515957449E-2</v>
      </c>
      <c r="O1701" s="44">
        <f>IFERROR(_xll.qlIndexFixing(ONIndex3M,I1701,TRUE,_xll.ohTrigger(RecalcTrigger,Trigger3M)),NA())</f>
        <v>1.545873429009248E-2</v>
      </c>
      <c r="P1701" s="44">
        <f>IFERROR(_xll.qlIndexFixing(ONIndex6M,I1701,TRUE,_xll.ohTrigger(RecalcTrigger,Trigger6M)),NA())</f>
        <v>1.5731045857947379E-2</v>
      </c>
      <c r="Q1701" s="183">
        <f>IFERROR(_xll.qlIndexFixing(ONIndex1Y,I1701,TRUE,_xll.ohTrigger(RecalcTrigger,Trigger1Y)),NA())</f>
        <v>1.6290873277808871E-2</v>
      </c>
    </row>
    <row r="1702" spans="2:17" x14ac:dyDescent="0.2">
      <c r="B1702" s="39" t="s">
        <v>42</v>
      </c>
      <c r="D1702" s="42">
        <f>_xll.qlCalendarAdvance(Calendar,$D1701,B1702,"f",FALSE)</f>
        <v>51384</v>
      </c>
      <c r="E1702" s="177">
        <f>_xll.qlInterestRateIndexValueDate(IndexON,D1702)</f>
        <v>51384</v>
      </c>
      <c r="F1702" s="193">
        <f>IFERROR(_xll.qlIndexFixing(IndexON,D1702,TRUE,_xll.ohTrigger(RecalcTrigger,TriggerON)),NA())</f>
        <v>1.505819065215519E-2</v>
      </c>
      <c r="H1702" s="42">
        <f>_xll.qlCalendarAdvance(Calendar,$H1701,B1702,"f",FALSE)</f>
        <v>51384</v>
      </c>
      <c r="I1702" s="177">
        <f>_xll.qlInterestRateIndexValueDate(Index1M,$H1702)</f>
        <v>51386</v>
      </c>
      <c r="J1702" s="182">
        <f>IFERROR(_xll.qlIndexFixing(Index1M,$H1702,TRUE,_xll.ohTrigger(RecalcTrigger,Trigger1M)),NA())</f>
        <v>1.5153942755150083E-2</v>
      </c>
      <c r="K1702" s="44">
        <f>IFERROR(_xll.qlIndexFixing(Index3M,H1702,TRUE,_xll.ohTrigger(RecalcTrigger,Trigger3M)),NA())</f>
        <v>1.5446991572813928E-2</v>
      </c>
      <c r="L1702" s="44">
        <f>IFERROR(_xll.qlIndexFixing(Index6M,$H1702,TRUE,_xll.ohTrigger(RecalcTrigger,Trigger6M)),NA())</f>
        <v>1.5755291374590592E-2</v>
      </c>
      <c r="M1702" s="183">
        <f>IFERROR(_xll.qlIndexFixing(Index1Y,$H1702,TRUE,_xll.ohTrigger(RecalcTrigger,Trigger1Y)),NA())</f>
        <v>1.6270072266697154E-2</v>
      </c>
      <c r="N1702" s="182">
        <f>IFERROR(_xll.qlIndexFixing(ONIndex1M,I1702,TRUE,_xll.ohTrigger(RecalcTrigger,Trigger1M)),NA())</f>
        <v>1.5153713681161918E-2</v>
      </c>
      <c r="O1702" s="44">
        <f>IFERROR(_xll.qlIndexFixing(ONIndex3M,I1702,TRUE,_xll.ohTrigger(RecalcTrigger,Trigger3M)),NA())</f>
        <v>1.5452394552157855E-2</v>
      </c>
      <c r="P1702" s="44">
        <f>IFERROR(_xll.qlIndexFixing(ONIndex6M,I1702,TRUE,_xll.ohTrigger(RecalcTrigger,Trigger6M)),NA())</f>
        <v>1.5728588477568195E-2</v>
      </c>
      <c r="Q1702" s="183">
        <f>IFERROR(_xll.qlIndexFixing(ONIndex1Y,I1702,TRUE,_xll.ohTrigger(RecalcTrigger,Trigger1Y)),NA())</f>
        <v>1.6289596053882249E-2</v>
      </c>
    </row>
    <row r="1703" spans="2:17" x14ac:dyDescent="0.2">
      <c r="B1703" s="39" t="s">
        <v>42</v>
      </c>
      <c r="D1703" s="42">
        <f>_xll.qlCalendarAdvance(Calendar,$D1702,B1703,"f",FALSE)</f>
        <v>51391</v>
      </c>
      <c r="E1703" s="177">
        <f>_xll.qlInterestRateIndexValueDate(IndexON,D1703)</f>
        <v>51391</v>
      </c>
      <c r="F1703" s="193">
        <f>IFERROR(_xll.qlIndexFixing(IndexON,D1703,TRUE,_xll.ohTrigger(RecalcTrigger,TriggerON)),NA())</f>
        <v>1.505204341775368E-2</v>
      </c>
      <c r="H1703" s="42">
        <f>_xll.qlCalendarAdvance(Calendar,$H1702,B1703,"f",FALSE)</f>
        <v>51391</v>
      </c>
      <c r="I1703" s="177">
        <f>_xll.qlInterestRateIndexValueDate(Index1M,$H1703)</f>
        <v>51393</v>
      </c>
      <c r="J1703" s="182">
        <f>IFERROR(_xll.qlIndexFixing(Index1M,$H1703,TRUE,_xll.ohTrigger(RecalcTrigger,Trigger1M)),NA())</f>
        <v>1.5148057485477193E-2</v>
      </c>
      <c r="K1703" s="44">
        <f>IFERROR(_xll.qlIndexFixing(Index3M,H1703,TRUE,_xll.ohTrigger(RecalcTrigger,Trigger3M)),NA())</f>
        <v>1.5441132340857169E-2</v>
      </c>
      <c r="L1703" s="44">
        <f>IFERROR(_xll.qlIndexFixing(Index6M,$H1703,TRUE,_xll.ohTrigger(RecalcTrigger,Trigger6M)),NA())</f>
        <v>1.5750982631877693E-2</v>
      </c>
      <c r="M1703" s="183">
        <f>IFERROR(_xll.qlIndexFixing(Index1Y,$H1703,TRUE,_xll.ohTrigger(RecalcTrigger,Trigger1Y)),NA())</f>
        <v>1.6262168560078488E-2</v>
      </c>
      <c r="N1703" s="182">
        <f>IFERROR(_xll.qlIndexFixing(ONIndex1M,I1703,TRUE,_xll.ohTrigger(RecalcTrigger,Trigger1M)),NA())</f>
        <v>1.5147712684502324E-2</v>
      </c>
      <c r="O1703" s="44">
        <f>IFERROR(_xll.qlIndexFixing(ONIndex3M,I1703,TRUE,_xll.ohTrigger(RecalcTrigger,Trigger3M)),NA())</f>
        <v>1.5446127096163664E-2</v>
      </c>
      <c r="P1703" s="44">
        <f>IFERROR(_xll.qlIndexFixing(ONIndex6M,I1703,TRUE,_xll.ohTrigger(RecalcTrigger,Trigger6M)),NA())</f>
        <v>1.5726234561546093E-2</v>
      </c>
      <c r="Q1703" s="183">
        <f>IFERROR(_xll.qlIndexFixing(ONIndex1Y,I1703,TRUE,_xll.ohTrigger(RecalcTrigger,Trigger1Y)),NA())</f>
        <v>1.6288402928843482E-2</v>
      </c>
    </row>
    <row r="1704" spans="2:17" x14ac:dyDescent="0.2">
      <c r="B1704" s="39" t="s">
        <v>42</v>
      </c>
      <c r="D1704" s="42">
        <f>_xll.qlCalendarAdvance(Calendar,$D1703,B1704,"f",FALSE)</f>
        <v>51398</v>
      </c>
      <c r="E1704" s="177">
        <f>_xll.qlInterestRateIndexValueDate(IndexON,D1704)</f>
        <v>51398</v>
      </c>
      <c r="F1704" s="193">
        <f>IFERROR(_xll.qlIndexFixing(IndexON,D1704,TRUE,_xll.ohTrigger(RecalcTrigger,TriggerON)),NA())</f>
        <v>1.5045968830520451E-2</v>
      </c>
      <c r="H1704" s="42">
        <f>_xll.qlCalendarAdvance(Calendar,$H1703,B1704,"f",FALSE)</f>
        <v>51398</v>
      </c>
      <c r="I1704" s="177">
        <f>_xll.qlInterestRateIndexValueDate(Index1M,$H1704)</f>
        <v>51400</v>
      </c>
      <c r="J1704" s="182">
        <f>IFERROR(_xll.qlIndexFixing(Index1M,$H1704,TRUE,_xll.ohTrigger(RecalcTrigger,Trigger1M)),NA())</f>
        <v>1.5142250909186434E-2</v>
      </c>
      <c r="K1704" s="44">
        <f>IFERROR(_xll.qlIndexFixing(Index3M,H1704,TRUE,_xll.ohTrigger(RecalcTrigger,Trigger3M)),NA())</f>
        <v>1.5435347554727493E-2</v>
      </c>
      <c r="L1704" s="44">
        <f>IFERROR(_xll.qlIndexFixing(Index6M,$H1704,TRUE,_xll.ohTrigger(RecalcTrigger,Trigger6M)),NA())</f>
        <v>1.5746476874585118E-2</v>
      </c>
      <c r="M1704" s="183">
        <f>IFERROR(_xll.qlIndexFixing(Index1Y,$H1704,TRUE,_xll.ohTrigger(RecalcTrigger,Trigger1Y)),NA())</f>
        <v>1.6254103569657161E-2</v>
      </c>
      <c r="N1704" s="182">
        <f>IFERROR(_xll.qlIndexFixing(ONIndex1M,I1704,TRUE,_xll.ohTrigger(RecalcTrigger,Trigger1M)),NA())</f>
        <v>1.5141789819024254E-2</v>
      </c>
      <c r="O1704" s="44">
        <f>IFERROR(_xll.qlIndexFixing(ONIndex3M,I1704,TRUE,_xll.ohTrigger(RecalcTrigger,Trigger3M)),NA())</f>
        <v>1.5439932194691863E-2</v>
      </c>
      <c r="P1704" s="44">
        <f>IFERROR(_xll.qlIndexFixing(ONIndex6M,I1704,TRUE,_xll.ohTrigger(RecalcTrigger,Trigger6M)),NA())</f>
        <v>1.5723984448250405E-2</v>
      </c>
      <c r="Q1704" s="183">
        <f>IFERROR(_xll.qlIndexFixing(ONIndex1Y,I1704,TRUE,_xll.ohTrigger(RecalcTrigger,Trigger1Y)),NA())</f>
        <v>1.6287294172476763E-2</v>
      </c>
    </row>
    <row r="1705" spans="2:17" x14ac:dyDescent="0.2">
      <c r="B1705" s="39" t="s">
        <v>42</v>
      </c>
      <c r="D1705" s="42">
        <f>_xll.qlCalendarAdvance(Calendar,$D1704,B1705,"f",FALSE)</f>
        <v>51405</v>
      </c>
      <c r="E1705" s="177">
        <f>_xll.qlInterestRateIndexValueDate(IndexON,D1705)</f>
        <v>51405</v>
      </c>
      <c r="F1705" s="193">
        <f>IFERROR(_xll.qlIndexFixing(IndexON,D1705,TRUE,_xll.ohTrigger(RecalcTrigger,TriggerON)),NA())</f>
        <v>1.5039967167194135E-2</v>
      </c>
      <c r="H1705" s="42">
        <f>_xll.qlCalendarAdvance(Calendar,$H1704,B1705,"f",FALSE)</f>
        <v>51405</v>
      </c>
      <c r="I1705" s="177">
        <f>_xll.qlInterestRateIndexValueDate(Index1M,$H1705)</f>
        <v>51407</v>
      </c>
      <c r="J1705" s="182">
        <f>IFERROR(_xll.qlIndexFixing(Index1M,$H1705,TRUE,_xll.ohTrigger(RecalcTrigger,Trigger1M)),NA())</f>
        <v>1.5136356293310047E-2</v>
      </c>
      <c r="K1705" s="44">
        <f>IFERROR(_xll.qlIndexFixing(Index3M,H1705,TRUE,_xll.ohTrigger(RecalcTrigger,Trigger3M)),NA())</f>
        <v>1.5429447642446746E-2</v>
      </c>
      <c r="L1705" s="44">
        <f>IFERROR(_xll.qlIndexFixing(Index6M,$H1705,TRUE,_xll.ohTrigger(RecalcTrigger,Trigger6M)),NA())</f>
        <v>1.5741667239402613E-2</v>
      </c>
      <c r="M1705" s="183">
        <f>IFERROR(_xll.qlIndexFixing(Index1Y,$H1705,TRUE,_xll.ohTrigger(RecalcTrigger,Trigger1Y)),NA())</f>
        <v>1.624587669718518E-2</v>
      </c>
      <c r="N1705" s="182">
        <f>IFERROR(_xll.qlIndexFixing(ONIndex1M,I1705,TRUE,_xll.ohTrigger(RecalcTrigger,Trigger1M)),NA())</f>
        <v>1.5135945377533488E-2</v>
      </c>
      <c r="O1705" s="44">
        <f>IFERROR(_xll.qlIndexFixing(ONIndex3M,I1705,TRUE,_xll.ohTrigger(RecalcTrigger,Trigger3M)),NA())</f>
        <v>1.5433810120484281E-2</v>
      </c>
      <c r="P1705" s="44">
        <f>IFERROR(_xll.qlIndexFixing(ONIndex6M,I1705,TRUE,_xll.ohTrigger(RecalcTrigger,Trigger6M)),NA())</f>
        <v>1.5721838475970529E-2</v>
      </c>
      <c r="Q1705" s="183">
        <f>IFERROR(_xll.qlIndexFixing(ONIndex1Y,I1705,TRUE,_xll.ohTrigger(RecalcTrigger,Trigger1Y)),NA())</f>
        <v>1.6286270054486351E-2</v>
      </c>
    </row>
    <row r="1706" spans="2:17" x14ac:dyDescent="0.2">
      <c r="B1706" s="39" t="s">
        <v>42</v>
      </c>
      <c r="D1706" s="42">
        <f>_xll.qlCalendarAdvance(Calendar,$D1705,B1706,"f",FALSE)</f>
        <v>51412</v>
      </c>
      <c r="E1706" s="177">
        <f>_xll.qlInterestRateIndexValueDate(IndexON,D1706)</f>
        <v>51412</v>
      </c>
      <c r="F1706" s="193">
        <f>IFERROR(_xll.qlIndexFixing(IndexON,D1706,TRUE,_xll.ohTrigger(RecalcTrigger,TriggerON)),NA())</f>
        <v>1.5034038704033748E-2</v>
      </c>
      <c r="H1706" s="42">
        <f>_xll.qlCalendarAdvance(Calendar,$H1705,B1706,"f",FALSE)</f>
        <v>51412</v>
      </c>
      <c r="I1706" s="177">
        <f>_xll.qlInterestRateIndexValueDate(Index1M,$H1706)</f>
        <v>51414</v>
      </c>
      <c r="J1706" s="182">
        <f>IFERROR(_xll.qlIndexFixing(Index1M,$H1706,TRUE,_xll.ohTrigger(RecalcTrigger,Trigger1M)),NA())</f>
        <v>1.5130875009248257E-2</v>
      </c>
      <c r="K1706" s="44">
        <f>IFERROR(_xll.qlIndexFixing(Index3M,H1706,TRUE,_xll.ohTrigger(RecalcTrigger,Trigger3M)),NA())</f>
        <v>1.5423820246482213E-2</v>
      </c>
      <c r="L1706" s="44">
        <f>IFERROR(_xll.qlIndexFixing(Index6M,$H1706,TRUE,_xll.ohTrigger(RecalcTrigger,Trigger6M)),NA())</f>
        <v>1.5736745118470678E-2</v>
      </c>
      <c r="M1706" s="183">
        <f>IFERROR(_xll.qlIndexFixing(Index1Y,$H1706,TRUE,_xll.ohTrigger(RecalcTrigger,Trigger1Y)),NA())</f>
        <v>1.6237487343508467E-2</v>
      </c>
      <c r="N1706" s="182">
        <f>IFERROR(_xll.qlIndexFixing(ONIndex1M,I1706,TRUE,_xll.ohTrigger(RecalcTrigger,Trigger1M)),NA())</f>
        <v>1.5130179652835807E-2</v>
      </c>
      <c r="O1706" s="44">
        <f>IFERROR(_xll.qlIndexFixing(ONIndex3M,I1706,TRUE,_xll.ohTrigger(RecalcTrigger,Trigger3M)),NA())</f>
        <v>1.5427761145963004E-2</v>
      </c>
      <c r="P1706" s="44">
        <f>IFERROR(_xll.qlIndexFixing(ONIndex6M,I1706,TRUE,_xll.ohTrigger(RecalcTrigger,Trigger6M)),NA())</f>
        <v>1.5719796983075796E-2</v>
      </c>
      <c r="Q1706" s="183">
        <f>IFERROR(_xll.qlIndexFixing(ONIndex1Y,I1706,TRUE,_xll.ohTrigger(RecalcTrigger,Trigger1Y)),NA())</f>
        <v>1.6285330844576507E-2</v>
      </c>
    </row>
    <row r="1707" spans="2:17" x14ac:dyDescent="0.2">
      <c r="B1707" s="39" t="s">
        <v>42</v>
      </c>
      <c r="D1707" s="42">
        <f>_xll.qlCalendarAdvance(Calendar,$D1706,B1707,"f",FALSE)</f>
        <v>51419</v>
      </c>
      <c r="E1707" s="177">
        <f>_xll.qlInterestRateIndexValueDate(IndexON,D1707)</f>
        <v>51419</v>
      </c>
      <c r="F1707" s="193">
        <f>IFERROR(_xll.qlIndexFixing(IndexON,D1707,TRUE,_xll.ohTrigger(RecalcTrigger,TriggerON)),NA())</f>
        <v>1.5028183717538113E-2</v>
      </c>
      <c r="H1707" s="42">
        <f>_xll.qlCalendarAdvance(Calendar,$H1706,B1707,"f",FALSE)</f>
        <v>51419</v>
      </c>
      <c r="I1707" s="177">
        <f>_xll.qlInterestRateIndexValueDate(Index1M,$H1707)</f>
        <v>51421</v>
      </c>
      <c r="J1707" s="182">
        <f>IFERROR(_xll.qlIndexFixing(Index1M,$H1707,TRUE,_xll.ohTrigger(RecalcTrigger,Trigger1M)),NA())</f>
        <v>1.5125306271836413E-2</v>
      </c>
      <c r="K1707" s="44">
        <f>IFERROR(_xll.qlIndexFixing(Index3M,H1707,TRUE,_xll.ohTrigger(RecalcTrigger,Trigger3M)),NA())</f>
        <v>1.5418258159680863E-2</v>
      </c>
      <c r="L1707" s="44">
        <f>IFERROR(_xll.qlIndexFixing(Index6M,$H1707,TRUE,_xll.ohTrigger(RecalcTrigger,Trigger6M)),NA())</f>
        <v>1.5731618832665162E-2</v>
      </c>
      <c r="M1707" s="183">
        <f>IFERROR(_xll.qlIndexFixing(Index1Y,$H1707,TRUE,_xll.ohTrigger(RecalcTrigger,Trigger1Y)),NA())</f>
        <v>1.6228934908563159E-2</v>
      </c>
      <c r="N1707" s="182">
        <f>IFERROR(_xll.qlIndexFixing(ONIndex1M,I1707,TRUE,_xll.ohTrigger(RecalcTrigger,Trigger1M)),NA())</f>
        <v>1.5124492937976797E-2</v>
      </c>
      <c r="O1707" s="44">
        <f>IFERROR(_xll.qlIndexFixing(ONIndex3M,I1707,TRUE,_xll.ohTrigger(RecalcTrigger,Trigger3M)),NA())</f>
        <v>1.5421785543709987E-2</v>
      </c>
      <c r="P1707" s="44">
        <f>IFERROR(_xll.qlIndexFixing(ONIndex6M,I1707,TRUE,_xll.ohTrigger(RecalcTrigger,Trigger6M)),NA())</f>
        <v>1.571786030809541E-2</v>
      </c>
      <c r="Q1707" s="183">
        <f>IFERROR(_xll.qlIndexFixing(ONIndex1Y,I1707,TRUE,_xll.ohTrigger(RecalcTrigger,Trigger1Y)),NA())</f>
        <v>1.6284476812451487E-2</v>
      </c>
    </row>
    <row r="1708" spans="2:17" x14ac:dyDescent="0.2">
      <c r="B1708" s="39" t="s">
        <v>42</v>
      </c>
      <c r="D1708" s="42">
        <f>_xll.qlCalendarAdvance(Calendar,$D1707,B1708,"f",FALSE)</f>
        <v>51426</v>
      </c>
      <c r="E1708" s="177">
        <f>_xll.qlInterestRateIndexValueDate(IndexON,D1708)</f>
        <v>51426</v>
      </c>
      <c r="F1708" s="193">
        <f>IFERROR(_xll.qlIndexFixing(IndexON,D1708,TRUE,_xll.ohTrigger(RecalcTrigger,TriggerON)),NA())</f>
        <v>1.5022402484046182E-2</v>
      </c>
      <c r="H1708" s="42">
        <f>_xll.qlCalendarAdvance(Calendar,$H1707,B1708,"f",FALSE)</f>
        <v>51426</v>
      </c>
      <c r="I1708" s="177">
        <f>_xll.qlInterestRateIndexValueDate(Index1M,$H1708)</f>
        <v>51428</v>
      </c>
      <c r="J1708" s="182">
        <f>IFERROR(_xll.qlIndexFixing(Index1M,$H1708,TRUE,_xll.ohTrigger(RecalcTrigger,Trigger1M)),NA())</f>
        <v>1.5119817400290747E-2</v>
      </c>
      <c r="K1708" s="44">
        <f>IFERROR(_xll.qlIndexFixing(Index3M,H1708,TRUE,_xll.ohTrigger(RecalcTrigger,Trigger3M)),NA())</f>
        <v>1.5412757506262151E-2</v>
      </c>
      <c r="L1708" s="44">
        <f>IFERROR(_xll.qlIndexFixing(Index6M,$H1708,TRUE,_xll.ohTrigger(RecalcTrigger,Trigger6M)),NA())</f>
        <v>1.5725713783562342E-2</v>
      </c>
      <c r="M1708" s="183">
        <f>IFERROR(_xll.qlIndexFixing(Index1Y,$H1708,TRUE,_xll.ohTrigger(RecalcTrigger,Trigger1Y)),NA())</f>
        <v>1.622021879138082E-2</v>
      </c>
      <c r="N1708" s="182">
        <f>IFERROR(_xll.qlIndexFixing(ONIndex1M,I1708,TRUE,_xll.ohTrigger(RecalcTrigger,Trigger1M)),NA())</f>
        <v>1.5118885525682302E-2</v>
      </c>
      <c r="O1708" s="44">
        <f>IFERROR(_xll.qlIndexFixing(ONIndex3M,I1708,TRUE,_xll.ohTrigger(RecalcTrigger,Trigger3M)),NA())</f>
        <v>1.5415883586546997E-2</v>
      </c>
      <c r="P1708" s="44">
        <f>IFERROR(_xll.qlIndexFixing(ONIndex6M,I1708,TRUE,_xll.ohTrigger(RecalcTrigger,Trigger6M)),NA())</f>
        <v>1.571602878931877E-2</v>
      </c>
      <c r="Q1708" s="183">
        <f>IFERROR(_xll.qlIndexFixing(ONIndex1Y,I1708,TRUE,_xll.ohTrigger(RecalcTrigger,Trigger1Y)),NA())</f>
        <v>1.6283708227975424E-2</v>
      </c>
    </row>
    <row r="1709" spans="2:17" x14ac:dyDescent="0.2">
      <c r="B1709" s="39" t="s">
        <v>42</v>
      </c>
      <c r="D1709" s="42">
        <f>_xll.qlCalendarAdvance(Calendar,$D1708,B1709,"f",FALSE)</f>
        <v>51433</v>
      </c>
      <c r="E1709" s="177">
        <f>_xll.qlInterestRateIndexValueDate(IndexON,D1709)</f>
        <v>51433</v>
      </c>
      <c r="F1709" s="193">
        <f>IFERROR(_xll.qlIndexFixing(IndexON,D1709,TRUE,_xll.ohTrigger(RecalcTrigger,TriggerON)),NA())</f>
        <v>1.5016695280136716E-2</v>
      </c>
      <c r="H1709" s="42">
        <f>_xll.qlCalendarAdvance(Calendar,$H1708,B1709,"f",FALSE)</f>
        <v>51433</v>
      </c>
      <c r="I1709" s="177">
        <f>_xll.qlInterestRateIndexValueDate(Index1M,$H1709)</f>
        <v>51435</v>
      </c>
      <c r="J1709" s="182">
        <f>IFERROR(_xll.qlIndexFixing(Index1M,$H1709,TRUE,_xll.ohTrigger(RecalcTrigger,Trigger1M)),NA())</f>
        <v>1.5114408687736785E-2</v>
      </c>
      <c r="K1709" s="44">
        <f>IFERROR(_xll.qlIndexFixing(Index3M,H1709,TRUE,_xll.ohTrigger(RecalcTrigger,Trigger3M)),NA())</f>
        <v>1.5407314397864953E-2</v>
      </c>
      <c r="L1709" s="44">
        <f>IFERROR(_xll.qlIndexFixing(Index6M,$H1709,TRUE,_xll.ohTrigger(RecalcTrigger,Trigger6M)),NA())</f>
        <v>1.5720742500964394E-2</v>
      </c>
      <c r="M1709" s="183">
        <f>IFERROR(_xll.qlIndexFixing(Index1Y,$H1709,TRUE,_xll.ohTrigger(RecalcTrigger,Trigger1Y)),NA())</f>
        <v>1.6211338390086719E-2</v>
      </c>
      <c r="N1709" s="182">
        <f>IFERROR(_xll.qlIndexFixing(ONIndex1M,I1709,TRUE,_xll.ohTrigger(RecalcTrigger,Trigger1M)),NA())</f>
        <v>1.5113357708678166E-2</v>
      </c>
      <c r="O1709" s="44">
        <f>IFERROR(_xll.qlIndexFixing(ONIndex3M,I1709,TRUE,_xll.ohTrigger(RecalcTrigger,Trigger3M)),NA())</f>
        <v>1.5410055546736245E-2</v>
      </c>
      <c r="P1709" s="44">
        <f>IFERROR(_xll.qlIndexFixing(ONIndex6M,I1709,TRUE,_xll.ohTrigger(RecalcTrigger,Trigger6M)),NA())</f>
        <v>1.5714302765035271E-2</v>
      </c>
      <c r="Q1709" s="183">
        <f>IFERROR(_xll.qlIndexFixing(ONIndex1Y,I1709,TRUE,_xll.ohTrigger(RecalcTrigger,Trigger1Y)),NA())</f>
        <v>1.6283025360692704E-2</v>
      </c>
    </row>
    <row r="1710" spans="2:17" x14ac:dyDescent="0.2">
      <c r="B1710" s="39" t="s">
        <v>42</v>
      </c>
      <c r="D1710" s="42">
        <f>_xll.qlCalendarAdvance(Calendar,$D1709,B1710,"f",FALSE)</f>
        <v>51440</v>
      </c>
      <c r="E1710" s="177">
        <f>_xll.qlInterestRateIndexValueDate(IndexON,D1710)</f>
        <v>51440</v>
      </c>
      <c r="F1710" s="193">
        <f>IFERROR(_xll.qlIndexFixing(IndexON,D1710,TRUE,_xll.ohTrigger(RecalcTrigger,TriggerON)),NA())</f>
        <v>1.5011062381908857E-2</v>
      </c>
      <c r="H1710" s="42">
        <f>_xll.qlCalendarAdvance(Calendar,$H1709,B1710,"f",FALSE)</f>
        <v>51440</v>
      </c>
      <c r="I1710" s="177">
        <f>_xll.qlInterestRateIndexValueDate(Index1M,$H1710)</f>
        <v>51442</v>
      </c>
      <c r="J1710" s="182">
        <f>IFERROR(_xll.qlIndexFixing(Index1M,$H1710,TRUE,_xll.ohTrigger(RecalcTrigger,Trigger1M)),NA())</f>
        <v>1.5109080427302628E-2</v>
      </c>
      <c r="K1710" s="44">
        <f>IFERROR(_xll.qlIndexFixing(Index3M,H1710,TRUE,_xll.ohTrigger(RecalcTrigger,Trigger3M)),NA())</f>
        <v>1.5401924933542468E-2</v>
      </c>
      <c r="L1710" s="44">
        <f>IFERROR(_xll.qlIndexFixing(Index6M,$H1710,TRUE,_xll.ohTrigger(RecalcTrigger,Trigger6M)),NA())</f>
        <v>1.5715147225092513E-2</v>
      </c>
      <c r="M1710" s="183">
        <f>IFERROR(_xll.qlIndexFixing(Index1Y,$H1710,TRUE,_xll.ohTrigger(RecalcTrigger,Trigger1Y)),NA())</f>
        <v>1.6202293101901119E-2</v>
      </c>
      <c r="N1710" s="182">
        <f>IFERROR(_xll.qlIndexFixing(ONIndex1M,I1710,TRUE,_xll.ohTrigger(RecalcTrigger,Trigger1M)),NA())</f>
        <v>1.5107909780089912E-2</v>
      </c>
      <c r="O1710" s="44">
        <f>IFERROR(_xll.qlIndexFixing(ONIndex3M,I1710,TRUE,_xll.ohTrigger(RecalcTrigger,Trigger3M)),NA())</f>
        <v>1.5404301697019562E-2</v>
      </c>
      <c r="P1710" s="44">
        <f>IFERROR(_xll.qlIndexFixing(ONIndex6M,I1710,TRUE,_xll.ohTrigger(RecalcTrigger,Trigger6M)),NA())</f>
        <v>1.5712682573614245E-2</v>
      </c>
      <c r="Q1710" s="183">
        <f>IFERROR(_xll.qlIndexFixing(ONIndex1Y,I1710,TRUE,_xll.ohTrigger(RecalcTrigger,Trigger1Y)),NA())</f>
        <v>1.6282428480547395E-2</v>
      </c>
    </row>
    <row r="1711" spans="2:17" x14ac:dyDescent="0.2">
      <c r="B1711" s="39" t="s">
        <v>42</v>
      </c>
      <c r="D1711" s="42">
        <f>_xll.qlCalendarAdvance(Calendar,$D1710,B1711,"f",FALSE)</f>
        <v>51447</v>
      </c>
      <c r="E1711" s="177">
        <f>_xll.qlInterestRateIndexValueDate(IndexON,D1711)</f>
        <v>51447</v>
      </c>
      <c r="F1711" s="193">
        <f>IFERROR(_xll.qlIndexFixing(IndexON,D1711,TRUE,_xll.ohTrigger(RecalcTrigger,TriggerON)),NA())</f>
        <v>1.5005504065941366E-2</v>
      </c>
      <c r="H1711" s="42">
        <f>_xll.qlCalendarAdvance(Calendar,$H1710,B1711,"f",FALSE)</f>
        <v>51447</v>
      </c>
      <c r="I1711" s="177">
        <f>_xll.qlInterestRateIndexValueDate(Index1M,$H1711)</f>
        <v>51449</v>
      </c>
      <c r="J1711" s="182">
        <f>IFERROR(_xll.qlIndexFixing(Index1M,$H1711,TRUE,_xll.ohTrigger(RecalcTrigger,Trigger1M)),NA())</f>
        <v>1.5103832912103484E-2</v>
      </c>
      <c r="K1711" s="44">
        <f>IFERROR(_xll.qlIndexFixing(Index3M,H1711,TRUE,_xll.ohTrigger(RecalcTrigger,Trigger3M)),NA())</f>
        <v>1.539658519976222E-2</v>
      </c>
      <c r="L1711" s="44">
        <f>IFERROR(_xll.qlIndexFixing(Index6M,$H1711,TRUE,_xll.ohTrigger(RecalcTrigger,Trigger6M)),NA())</f>
        <v>1.5709183310786901E-2</v>
      </c>
      <c r="M1711" s="183">
        <f>IFERROR(_xll.qlIndexFixing(Index1Y,$H1711,TRUE,_xll.ohTrigger(RecalcTrigger,Trigger1Y)),NA())</f>
        <v>1.6193082323141466E-2</v>
      </c>
      <c r="N1711" s="182">
        <f>IFERROR(_xll.qlIndexFixing(ONIndex1M,I1711,TRUE,_xll.ohTrigger(RecalcTrigger,Trigger1M)),NA())</f>
        <v>1.5102542032643385E-2</v>
      </c>
      <c r="O1711" s="44">
        <f>IFERROR(_xll.qlIndexFixing(ONIndex3M,I1711,TRUE,_xll.ohTrigger(RecalcTrigger,Trigger3M)),NA())</f>
        <v>1.5398622309978904E-2</v>
      </c>
      <c r="P1711" s="44">
        <f>IFERROR(_xll.qlIndexFixing(ONIndex6M,I1711,TRUE,_xll.ohTrigger(RecalcTrigger,Trigger6M)),NA())</f>
        <v>1.5711168553584898E-2</v>
      </c>
      <c r="Q1711" s="183">
        <f>IFERROR(_xll.qlIndexFixing(ONIndex1Y,I1711,TRUE,_xll.ohTrigger(RecalcTrigger,Trigger1Y)),NA())</f>
        <v>1.6281917857163819E-2</v>
      </c>
    </row>
    <row r="1712" spans="2:17" x14ac:dyDescent="0.2">
      <c r="B1712" s="39" t="s">
        <v>42</v>
      </c>
      <c r="D1712" s="42">
        <f>_xll.qlCalendarAdvance(Calendar,$D1711,B1712,"f",FALSE)</f>
        <v>51454</v>
      </c>
      <c r="E1712" s="177">
        <f>_xll.qlInterestRateIndexValueDate(IndexON,D1712)</f>
        <v>51454</v>
      </c>
      <c r="F1712" s="193">
        <f>IFERROR(_xll.qlIndexFixing(IndexON,D1712,TRUE,_xll.ohTrigger(RecalcTrigger,TriggerON)),NA())</f>
        <v>1.5000020608733067E-2</v>
      </c>
      <c r="H1712" s="42">
        <f>_xll.qlCalendarAdvance(Calendar,$H1711,B1712,"f",FALSE)</f>
        <v>51454</v>
      </c>
      <c r="I1712" s="177">
        <f>_xll.qlInterestRateIndexValueDate(Index1M,$H1712)</f>
        <v>51456</v>
      </c>
      <c r="J1712" s="182">
        <f>IFERROR(_xll.qlIndexFixing(Index1M,$H1712,TRUE,_xll.ohTrigger(RecalcTrigger,Trigger1M)),NA())</f>
        <v>1.5098666435270035E-2</v>
      </c>
      <c r="K1712" s="44">
        <f>IFERROR(_xll.qlIndexFixing(Index3M,H1712,TRUE,_xll.ohTrigger(RecalcTrigger,Trigger3M)),NA())</f>
        <v>1.5391291270409458E-2</v>
      </c>
      <c r="L1712" s="44">
        <f>IFERROR(_xll.qlIndexFixing(Index6M,$H1712,TRUE,_xll.ohTrigger(RecalcTrigger,Trigger6M)),NA())</f>
        <v>1.5702999706135815E-2</v>
      </c>
      <c r="M1712" s="183">
        <f>IFERROR(_xll.qlIndexFixing(Index1Y,$H1712,TRUE,_xll.ohTrigger(RecalcTrigger,Trigger1Y)),NA())</f>
        <v>1.6183705449222829E-2</v>
      </c>
      <c r="N1712" s="182">
        <f>IFERROR(_xll.qlIndexFixing(ONIndex1M,I1712,TRUE,_xll.ohTrigger(RecalcTrigger,Trigger1M)),NA())</f>
        <v>1.5097254759144363E-2</v>
      </c>
      <c r="O1712" s="44">
        <f>IFERROR(_xll.qlIndexFixing(ONIndex3M,I1712,TRUE,_xll.ohTrigger(RecalcTrigger,Trigger3M)),NA())</f>
        <v>1.5393017658196229E-2</v>
      </c>
      <c r="P1712" s="44">
        <f>IFERROR(_xll.qlIndexFixing(ONIndex6M,I1712,TRUE,_xll.ohTrigger(RecalcTrigger,Trigger6M)),NA())</f>
        <v>1.5709761043236625E-2</v>
      </c>
      <c r="Q1712" s="183">
        <f>IFERROR(_xll.qlIndexFixing(ONIndex1Y,I1712,TRUE,_xll.ohTrigger(RecalcTrigger,Trigger1Y)),NA())</f>
        <v>1.6281493760246235E-2</v>
      </c>
    </row>
    <row r="1713" spans="2:17" x14ac:dyDescent="0.2">
      <c r="B1713" s="39" t="s">
        <v>42</v>
      </c>
      <c r="D1713" s="42">
        <f>_xll.qlCalendarAdvance(Calendar,$D1712,B1713,"f",FALSE)</f>
        <v>51461</v>
      </c>
      <c r="E1713" s="177">
        <f>_xll.qlInterestRateIndexValueDate(IndexON,D1713)</f>
        <v>51461</v>
      </c>
      <c r="F1713" s="193">
        <f>IFERROR(_xll.qlIndexFixing(IndexON,D1713,TRUE,_xll.ohTrigger(RecalcTrigger,TriggerON)),NA())</f>
        <v>1.4994612286463038E-2</v>
      </c>
      <c r="H1713" s="42">
        <f>_xll.qlCalendarAdvance(Calendar,$H1712,B1713,"f",FALSE)</f>
        <v>51461</v>
      </c>
      <c r="I1713" s="177">
        <f>_xll.qlInterestRateIndexValueDate(Index1M,$H1713)</f>
        <v>51463</v>
      </c>
      <c r="J1713" s="182">
        <f>IFERROR(_xll.qlIndexFixing(Index1M,$H1713,TRUE,_xll.ohTrigger(RecalcTrigger,Trigger1M)),NA())</f>
        <v>1.5093581105290984E-2</v>
      </c>
      <c r="K1713" s="44">
        <f>IFERROR(_xll.qlIndexFixing(Index3M,H1713,TRUE,_xll.ohTrigger(RecalcTrigger,Trigger3M)),NA())</f>
        <v>1.538603920678035E-2</v>
      </c>
      <c r="L1713" s="44">
        <f>IFERROR(_xll.qlIndexFixing(Index6M,$H1713,TRUE,_xll.ohTrigger(RecalcTrigger,Trigger6M)),NA())</f>
        <v>1.5696593543454825E-2</v>
      </c>
      <c r="M1713" s="183">
        <f>IFERROR(_xll.qlIndexFixing(Index1Y,$H1713,TRUE,_xll.ohTrigger(RecalcTrigger,Trigger1Y)),NA())</f>
        <v>1.6174161874658529E-2</v>
      </c>
      <c r="N1713" s="182">
        <f>IFERROR(_xll.qlIndexFixing(ONIndex1M,I1713,TRUE,_xll.ohTrigger(RecalcTrigger,Trigger1M)),NA())</f>
        <v>1.5092048252718371E-2</v>
      </c>
      <c r="O1713" s="44">
        <f>IFERROR(_xll.qlIndexFixing(ONIndex3M,I1713,TRUE,_xll.ohTrigger(RecalcTrigger,Trigger3M)),NA())</f>
        <v>1.5387488014333428E-2</v>
      </c>
      <c r="P1713" s="44">
        <f>IFERROR(_xll.qlIndexFixing(ONIndex6M,I1713,TRUE,_xll.ohTrigger(RecalcTrigger,Trigger6M)),NA())</f>
        <v>1.570846038093876E-2</v>
      </c>
      <c r="Q1713" s="183">
        <f>IFERROR(_xll.qlIndexFixing(ONIndex1Y,I1713,TRUE,_xll.ohTrigger(RecalcTrigger,Trigger1Y)),NA())</f>
        <v>1.6281156459498902E-2</v>
      </c>
    </row>
    <row r="1714" spans="2:17" x14ac:dyDescent="0.2">
      <c r="B1714" s="39" t="s">
        <v>42</v>
      </c>
      <c r="D1714" s="42">
        <f>_xll.qlCalendarAdvance(Calendar,$D1713,B1714,"f",FALSE)</f>
        <v>51468</v>
      </c>
      <c r="E1714" s="177">
        <f>_xll.qlInterestRateIndexValueDate(IndexON,D1714)</f>
        <v>51468</v>
      </c>
      <c r="F1714" s="193">
        <f>IFERROR(_xll.qlIndexFixing(IndexON,D1714,TRUE,_xll.ohTrigger(RecalcTrigger,TriggerON)),NA())</f>
        <v>1.4989279375789977E-2</v>
      </c>
      <c r="H1714" s="42">
        <f>_xll.qlCalendarAdvance(Calendar,$H1713,B1714,"f",FALSE)</f>
        <v>51468</v>
      </c>
      <c r="I1714" s="177">
        <f>_xll.qlInterestRateIndexValueDate(Index1M,$H1714)</f>
        <v>51470</v>
      </c>
      <c r="J1714" s="182">
        <f>IFERROR(_xll.qlIndexFixing(Index1M,$H1714,TRUE,_xll.ohTrigger(RecalcTrigger,Trigger1M)),NA())</f>
        <v>1.5088570925481892E-2</v>
      </c>
      <c r="K1714" s="44">
        <f>IFERROR(_xll.qlIndexFixing(Index3M,H1714,TRUE,_xll.ohTrigger(RecalcTrigger,Trigger3M)),NA())</f>
        <v>1.5380979972635878E-2</v>
      </c>
      <c r="L1714" s="44">
        <f>IFERROR(_xll.qlIndexFixing(Index6M,$H1714,TRUE,_xll.ohTrigger(RecalcTrigger,Trigger6M)),NA())</f>
        <v>1.5689780869761794E-2</v>
      </c>
      <c r="M1714" s="183">
        <f>IFERROR(_xll.qlIndexFixing(Index1Y,$H1714,TRUE,_xll.ohTrigger(RecalcTrigger,Trigger1Y)),NA())</f>
        <v>1.6165506831614555E-2</v>
      </c>
      <c r="N1714" s="182">
        <f>IFERROR(_xll.qlIndexFixing(ONIndex1M,I1714,TRUE,_xll.ohTrigger(RecalcTrigger,Trigger1M)),NA())</f>
        <v>1.508692280593138E-2</v>
      </c>
      <c r="O1714" s="44">
        <f>IFERROR(_xll.qlIndexFixing(ONIndex3M,I1714,TRUE,_xll.ohTrigger(RecalcTrigger,Trigger3M)),NA())</f>
        <v>1.5382033650812588E-2</v>
      </c>
      <c r="P1714" s="44">
        <f>IFERROR(_xll.qlIndexFixing(ONIndex6M,I1714,TRUE,_xll.ohTrigger(RecalcTrigger,Trigger6M)),NA())</f>
        <v>1.5707266905060635E-2</v>
      </c>
      <c r="Q1714" s="183">
        <f>IFERROR(_xll.qlIndexFixing(ONIndex1Y,I1714,TRUE,_xll.ohTrigger(RecalcTrigger,Trigger1Y)),NA())</f>
        <v>1.6280906224865888E-2</v>
      </c>
    </row>
    <row r="1715" spans="2:17" x14ac:dyDescent="0.2">
      <c r="B1715" s="39" t="s">
        <v>42</v>
      </c>
      <c r="D1715" s="42">
        <f>_xll.qlCalendarAdvance(Calendar,$D1714,B1715,"f",FALSE)</f>
        <v>51475</v>
      </c>
      <c r="E1715" s="177">
        <f>_xll.qlInterestRateIndexValueDate(IndexON,D1715)</f>
        <v>51475</v>
      </c>
      <c r="F1715" s="193">
        <f>IFERROR(_xll.qlIndexFixing(IndexON,D1715,TRUE,_xll.ohTrigger(RecalcTrigger,TriggerON)),NA())</f>
        <v>1.4984022152813026E-2</v>
      </c>
      <c r="H1715" s="42">
        <f>_xll.qlCalendarAdvance(Calendar,$H1714,B1715,"f",FALSE)</f>
        <v>51475</v>
      </c>
      <c r="I1715" s="177">
        <f>_xll.qlInterestRateIndexValueDate(Index1M,$H1715)</f>
        <v>51477</v>
      </c>
      <c r="J1715" s="182">
        <f>IFERROR(_xll.qlIndexFixing(Index1M,$H1715,TRUE,_xll.ohTrigger(RecalcTrigger,Trigger1M)),NA())</f>
        <v>1.5083622517277405E-2</v>
      </c>
      <c r="K1715" s="44">
        <f>IFERROR(_xll.qlIndexFixing(Index3M,H1715,TRUE,_xll.ohTrigger(RecalcTrigger,Trigger3M)),NA())</f>
        <v>1.5375793813468874E-2</v>
      </c>
      <c r="L1715" s="44">
        <f>IFERROR(_xll.qlIndexFixing(Index6M,$H1715,TRUE,_xll.ohTrigger(RecalcTrigger,Trigger6M)),NA())</f>
        <v>1.568291932518005E-2</v>
      </c>
      <c r="M1715" s="183">
        <f>IFERROR(_xll.qlIndexFixing(Index1Y,$H1715,TRUE,_xll.ohTrigger(RecalcTrigger,Trigger1Y)),NA())</f>
        <v>1.6154572197148304E-2</v>
      </c>
      <c r="N1715" s="182">
        <f>IFERROR(_xll.qlIndexFixing(ONIndex1M,I1715,TRUE,_xll.ohTrigger(RecalcTrigger,Trigger1M)),NA())</f>
        <v>1.5081878711749042E-2</v>
      </c>
      <c r="O1715" s="44">
        <f>IFERROR(_xll.qlIndexFixing(ONIndex3M,I1715,TRUE,_xll.ohTrigger(RecalcTrigger,Trigger3M)),NA())</f>
        <v>1.5376654840455473E-2</v>
      </c>
      <c r="P1715" s="44">
        <f>IFERROR(_xll.qlIndexFixing(ONIndex6M,I1715,TRUE,_xll.ohTrigger(RecalcTrigger,Trigger6M)),NA())</f>
        <v>1.5706180954051518E-2</v>
      </c>
      <c r="Q1715" s="183">
        <f>IFERROR(_xll.qlIndexFixing(ONIndex1Y,I1715,TRUE,_xll.ohTrigger(RecalcTrigger,Trigger1Y)),NA())</f>
        <v>1.6280743325811642E-2</v>
      </c>
    </row>
    <row r="1716" spans="2:17" x14ac:dyDescent="0.2">
      <c r="B1716" s="39" t="s">
        <v>42</v>
      </c>
      <c r="D1716" s="42">
        <f>_xll.qlCalendarAdvance(Calendar,$D1715,B1716,"f",FALSE)</f>
        <v>51482</v>
      </c>
      <c r="E1716" s="177">
        <f>_xll.qlInterestRateIndexValueDate(IndexON,D1716)</f>
        <v>51482</v>
      </c>
      <c r="F1716" s="193">
        <f>IFERROR(_xll.qlIndexFixing(IndexON,D1716,TRUE,_xll.ohTrigger(RecalcTrigger,TriggerON)),NA())</f>
        <v>1.4978840894350753E-2</v>
      </c>
      <c r="H1716" s="42">
        <f>_xll.qlCalendarAdvance(Calendar,$H1715,B1716,"f",FALSE)</f>
        <v>51482</v>
      </c>
      <c r="I1716" s="177">
        <f>_xll.qlInterestRateIndexValueDate(Index1M,$H1716)</f>
        <v>51484</v>
      </c>
      <c r="J1716" s="182">
        <f>IFERROR(_xll.qlIndexFixing(Index1M,$H1716,TRUE,_xll.ohTrigger(RecalcTrigger,Trigger1M)),NA())</f>
        <v>1.5078722021665521E-2</v>
      </c>
      <c r="K1716" s="44">
        <f>IFERROR(_xll.qlIndexFixing(Index3M,H1716,TRUE,_xll.ohTrigger(RecalcTrigger,Trigger3M)),NA())</f>
        <v>1.5370637957519584E-2</v>
      </c>
      <c r="L1716" s="44">
        <f>IFERROR(_xll.qlIndexFixing(Index6M,$H1716,TRUE,_xll.ohTrigger(RecalcTrigger,Trigger6M)),NA())</f>
        <v>1.567582802075199E-2</v>
      </c>
      <c r="M1716" s="183">
        <f>IFERROR(_xll.qlIndexFixing(Index1Y,$H1716,TRUE,_xll.ohTrigger(RecalcTrigger,Trigger1Y)),NA())</f>
        <v>1.6144524878732358E-2</v>
      </c>
      <c r="N1716" s="182">
        <f>IFERROR(_xll.qlIndexFixing(ONIndex1M,I1716,TRUE,_xll.ohTrigger(RecalcTrigger,Trigger1M)),NA())</f>
        <v>1.5076916263137008E-2</v>
      </c>
      <c r="O1716" s="44">
        <f>IFERROR(_xll.qlIndexFixing(ONIndex3M,I1716,TRUE,_xll.ohTrigger(RecalcTrigger,Trigger3M)),NA())</f>
        <v>1.5371351855524296E-2</v>
      </c>
      <c r="P1716" s="44">
        <f>IFERROR(_xll.qlIndexFixing(ONIndex6M,I1716,TRUE,_xll.ohTrigger(RecalcTrigger,Trigger6M)),NA())</f>
        <v>1.5705202866040935E-2</v>
      </c>
      <c r="Q1716" s="183">
        <f>IFERROR(_xll.qlIndexFixing(ONIndex1Y,I1716,TRUE,_xll.ohTrigger(RecalcTrigger,Trigger1Y)),NA())</f>
        <v>1.6280668032280232E-2</v>
      </c>
    </row>
    <row r="1717" spans="2:17" x14ac:dyDescent="0.2">
      <c r="B1717" s="39" t="s">
        <v>42</v>
      </c>
      <c r="D1717" s="42">
        <f>_xll.qlCalendarAdvance(Calendar,$D1716,B1717,"f",FALSE)</f>
        <v>51489</v>
      </c>
      <c r="E1717" s="177">
        <f>_xll.qlInterestRateIndexValueDate(IndexON,D1717)</f>
        <v>51489</v>
      </c>
      <c r="F1717" s="193">
        <f>IFERROR(_xll.qlIndexFixing(IndexON,D1717,TRUE,_xll.ohTrigger(RecalcTrigger,TriggerON)),NA())</f>
        <v>1.4973735876422367E-2</v>
      </c>
      <c r="H1717" s="42">
        <f>_xll.qlCalendarAdvance(Calendar,$H1716,B1717,"f",FALSE)</f>
        <v>51489</v>
      </c>
      <c r="I1717" s="177">
        <f>_xll.qlInterestRateIndexValueDate(Index1M,$H1717)</f>
        <v>51491</v>
      </c>
      <c r="J1717" s="182">
        <f>IFERROR(_xll.qlIndexFixing(Index1M,$H1717,TRUE,_xll.ohTrigger(RecalcTrigger,Trigger1M)),NA())</f>
        <v>1.5073855536517758E-2</v>
      </c>
      <c r="K1717" s="44">
        <f>IFERROR(_xll.qlIndexFixing(Index3M,H1717,TRUE,_xll.ohTrigger(RecalcTrigger,Trigger3M)),NA())</f>
        <v>1.5365508234531866E-2</v>
      </c>
      <c r="L1717" s="44">
        <f>IFERROR(_xll.qlIndexFixing(Index6M,$H1717,TRUE,_xll.ohTrigger(RecalcTrigger,Trigger6M)),NA())</f>
        <v>1.5668504075947078E-2</v>
      </c>
      <c r="M1717" s="183">
        <f>IFERROR(_xll.qlIndexFixing(Index1Y,$H1717,TRUE,_xll.ohTrigger(RecalcTrigger,Trigger1Y)),NA())</f>
        <v>1.6134308428733781E-2</v>
      </c>
      <c r="N1717" s="182">
        <f>IFERROR(_xll.qlIndexFixing(ONIndex1M,I1717,TRUE,_xll.ohTrigger(RecalcTrigger,Trigger1M)),NA())</f>
        <v>1.5070629506022115E-2</v>
      </c>
      <c r="O1717" s="44">
        <f>IFERROR(_xll.qlIndexFixing(ONIndex3M,I1717,TRUE,_xll.ohTrigger(RecalcTrigger,Trigger3M)),NA())</f>
        <v>1.5364621805726841E-2</v>
      </c>
      <c r="P1717" s="44">
        <f>IFERROR(_xll.qlIndexFixing(ONIndex6M,I1717,TRUE,_xll.ohTrigger(RecalcTrigger,Trigger6M)),NA())</f>
        <v>1.5697661156703901E-2</v>
      </c>
      <c r="Q1717" s="183">
        <f>IFERROR(_xll.qlIndexFixing(ONIndex1Y,I1717,TRUE,_xll.ohTrigger(RecalcTrigger,Trigger1Y)),NA())</f>
        <v>1.6270087646192977E-2</v>
      </c>
    </row>
    <row r="1718" spans="2:17" x14ac:dyDescent="0.2">
      <c r="B1718" s="39" t="s">
        <v>42</v>
      </c>
      <c r="D1718" s="42">
        <f>_xll.qlCalendarAdvance(Calendar,$D1717,B1718,"f",FALSE)</f>
        <v>51497</v>
      </c>
      <c r="E1718" s="177">
        <f>_xll.qlInterestRateIndexValueDate(IndexON,D1718)</f>
        <v>51497</v>
      </c>
      <c r="F1718" s="193">
        <f>IFERROR(_xll.qlIndexFixing(IndexON,D1718,TRUE,_xll.ohTrigger(RecalcTrigger,TriggerON)),NA())</f>
        <v>1.4967971793371504E-2</v>
      </c>
      <c r="H1718" s="42">
        <f>_xll.qlCalendarAdvance(Calendar,$H1717,B1718,"f",FALSE)</f>
        <v>51497</v>
      </c>
      <c r="I1718" s="177">
        <f>_xll.qlInterestRateIndexValueDate(Index1M,$H1718)</f>
        <v>51501</v>
      </c>
      <c r="J1718" s="182">
        <f>IFERROR(_xll.qlIndexFixing(Index1M,$H1718,TRUE,_xll.ohTrigger(RecalcTrigger,Trigger1M)),NA())</f>
        <v>1.5066941600647484E-2</v>
      </c>
      <c r="K1718" s="44">
        <f>IFERROR(_xll.qlIndexFixing(Index3M,H1718,TRUE,_xll.ohTrigger(RecalcTrigger,Trigger3M)),NA())</f>
        <v>1.5358284967122085E-2</v>
      </c>
      <c r="L1718" s="44">
        <f>IFERROR(_xll.qlIndexFixing(Index6M,$H1718,TRUE,_xll.ohTrigger(RecalcTrigger,Trigger6M)),NA())</f>
        <v>1.565844330558356E-2</v>
      </c>
      <c r="M1718" s="183">
        <f>IFERROR(_xll.qlIndexFixing(Index1Y,$H1718,TRUE,_xll.ohTrigger(RecalcTrigger,Trigger1Y)),NA())</f>
        <v>1.6120324373741283E-2</v>
      </c>
      <c r="N1718" s="182">
        <f>IFERROR(_xll.qlIndexFixing(ONIndex1M,I1718,TRUE,_xll.ohTrigger(RecalcTrigger,Trigger1M)),NA())</f>
        <v>1.5065765676522958E-2</v>
      </c>
      <c r="O1718" s="44">
        <f>IFERROR(_xll.qlIndexFixing(ONIndex3M,I1718,TRUE,_xll.ohTrigger(RecalcTrigger,Trigger3M)),NA())</f>
        <v>1.5359414405695659E-2</v>
      </c>
      <c r="P1718" s="44">
        <f>IFERROR(_xll.qlIndexFixing(ONIndex6M,I1718,TRUE,_xll.ohTrigger(RecalcTrigger,Trigger6M)),NA())</f>
        <v>1.5689916278205374E-2</v>
      </c>
      <c r="Q1718" s="183">
        <f>IFERROR(_xll.qlIndexFixing(ONIndex1Y,I1718,TRUE,_xll.ohTrigger(RecalcTrigger,Trigger1Y)),NA())</f>
        <v>1.6258742858523689E-2</v>
      </c>
    </row>
    <row r="1719" spans="2:17" x14ac:dyDescent="0.2">
      <c r="B1719" s="39" t="s">
        <v>42</v>
      </c>
      <c r="D1719" s="42">
        <f>_xll.qlCalendarAdvance(Calendar,$D1718,B1719,"f",FALSE)</f>
        <v>51504</v>
      </c>
      <c r="E1719" s="177">
        <f>_xll.qlInterestRateIndexValueDate(IndexON,D1719)</f>
        <v>51504</v>
      </c>
      <c r="F1719" s="193">
        <f>IFERROR(_xll.qlIndexFixing(IndexON,D1719,TRUE,_xll.ohTrigger(RecalcTrigger,TriggerON)),NA())</f>
        <v>1.4962953300869941E-2</v>
      </c>
      <c r="H1719" s="42">
        <f>_xll.qlCalendarAdvance(Calendar,$H1718,B1719,"f",FALSE)</f>
        <v>51504</v>
      </c>
      <c r="I1719" s="177">
        <f>_xll.qlInterestRateIndexValueDate(Index1M,$H1719)</f>
        <v>51508</v>
      </c>
      <c r="J1719" s="182">
        <f>IFERROR(_xll.qlIndexFixing(Index1M,$H1719,TRUE,_xll.ohTrigger(RecalcTrigger,Trigger1M)),NA())</f>
        <v>1.5062126374336897E-2</v>
      </c>
      <c r="K1719" s="44">
        <f>IFERROR(_xll.qlIndexFixing(Index3M,H1719,TRUE,_xll.ohTrigger(RecalcTrigger,Trigger3M)),NA())</f>
        <v>1.535311235356716E-2</v>
      </c>
      <c r="L1719" s="44">
        <f>IFERROR(_xll.qlIndexFixing(Index6M,$H1719,TRUE,_xll.ohTrigger(RecalcTrigger,Trigger6M)),NA())</f>
        <v>1.565052735233452E-2</v>
      </c>
      <c r="M1719" s="183">
        <f>IFERROR(_xll.qlIndexFixing(Index1Y,$H1719,TRUE,_xll.ohTrigger(RecalcTrigger,Trigger1Y)),NA())</f>
        <v>1.6110116000148483E-2</v>
      </c>
      <c r="N1719" s="182">
        <f>IFERROR(_xll.qlIndexFixing(ONIndex1M,I1719,TRUE,_xll.ohTrigger(RecalcTrigger,Trigger1M)),NA())</f>
        <v>1.5061612604077013E-2</v>
      </c>
      <c r="O1719" s="44">
        <f>IFERROR(_xll.qlIndexFixing(ONIndex3M,I1719,TRUE,_xll.ohTrigger(RecalcTrigger,Trigger3M)),NA())</f>
        <v>1.5354967943457254E-2</v>
      </c>
      <c r="P1719" s="44">
        <f>IFERROR(_xll.qlIndexFixing(ONIndex6M,I1719,TRUE,_xll.ohTrigger(RecalcTrigger,Trigger6M)),NA())</f>
        <v>1.5683301792686066E-2</v>
      </c>
      <c r="Q1719" s="183">
        <f>IFERROR(_xll.qlIndexFixing(ONIndex1Y,I1719,TRUE,_xll.ohTrigger(RecalcTrigger,Trigger1Y)),NA())</f>
        <v>1.6249054733821211E-2</v>
      </c>
    </row>
    <row r="1720" spans="2:17" x14ac:dyDescent="0.2">
      <c r="B1720" s="39" t="s">
        <v>42</v>
      </c>
      <c r="D1720" s="42">
        <f>_xll.qlCalendarAdvance(Calendar,$D1719,B1720,"f",FALSE)</f>
        <v>51511</v>
      </c>
      <c r="E1720" s="177">
        <f>_xll.qlInterestRateIndexValueDate(IndexON,D1720)</f>
        <v>51511</v>
      </c>
      <c r="F1720" s="193">
        <f>IFERROR(_xll.qlIndexFixing(IndexON,D1720,TRUE,_xll.ohTrigger(RecalcTrigger,TriggerON)),NA())</f>
        <v>1.4957957275756328E-2</v>
      </c>
      <c r="H1720" s="42">
        <f>_xll.qlCalendarAdvance(Calendar,$H1719,B1720,"f",FALSE)</f>
        <v>51511</v>
      </c>
      <c r="I1720" s="177">
        <f>_xll.qlInterestRateIndexValueDate(Index1M,$H1720)</f>
        <v>51515</v>
      </c>
      <c r="J1720" s="182">
        <f>IFERROR(_xll.qlIndexFixing(Index1M,$H1720,TRUE,_xll.ohTrigger(RecalcTrigger,Trigger1M)),NA())</f>
        <v>1.5057331464977012E-2</v>
      </c>
      <c r="K1720" s="44">
        <f>IFERROR(_xll.qlIndexFixing(Index3M,H1720,TRUE,_xll.ohTrigger(RecalcTrigger,Trigger3M)),NA())</f>
        <v>1.5348060430192581E-2</v>
      </c>
      <c r="L1720" s="44">
        <f>IFERROR(_xll.qlIndexFixing(Index6M,$H1720,TRUE,_xll.ohTrigger(RecalcTrigger,Trigger6M)),NA())</f>
        <v>1.5643180585239617E-2</v>
      </c>
      <c r="M1720" s="183">
        <f>IFERROR(_xll.qlIndexFixing(Index1Y,$H1720,TRUE,_xll.ohTrigger(RecalcTrigger,Trigger1Y)),NA())</f>
        <v>1.6099959562061877E-2</v>
      </c>
      <c r="N1720" s="182">
        <f>IFERROR(_xll.qlIndexFixing(ONIndex1M,I1720,TRUE,_xll.ohTrigger(RecalcTrigger,Trigger1M)),NA())</f>
        <v>1.5056786021983015E-2</v>
      </c>
      <c r="O1720" s="44">
        <f>IFERROR(_xll.qlIndexFixing(ONIndex3M,I1720,TRUE,_xll.ohTrigger(RecalcTrigger,Trigger3M)),NA())</f>
        <v>1.5349800356858623E-2</v>
      </c>
      <c r="P1720" s="44">
        <f>IFERROR(_xll.qlIndexFixing(ONIndex6M,I1720,TRUE,_xll.ohTrigger(RecalcTrigger,Trigger6M)),NA())</f>
        <v>1.5675613000842858E-2</v>
      </c>
      <c r="Q1720" s="183">
        <f>IFERROR(_xll.qlIndexFixing(ONIndex1Y,I1720,TRUE,_xll.ohTrigger(RecalcTrigger,Trigger1Y)),NA())</f>
        <v>1.623779408980397E-2</v>
      </c>
    </row>
    <row r="1721" spans="2:17" x14ac:dyDescent="0.2">
      <c r="B1721" s="39" t="s">
        <v>42</v>
      </c>
      <c r="D1721" s="42">
        <f>_xll.qlCalendarAdvance(Calendar,$D1720,B1721,"f",FALSE)</f>
        <v>51518</v>
      </c>
      <c r="E1721" s="177">
        <f>_xll.qlInterestRateIndexValueDate(IndexON,D1721)</f>
        <v>51518</v>
      </c>
      <c r="F1721" s="193">
        <f>IFERROR(_xll.qlIndexFixing(IndexON,D1721,TRUE,_xll.ohTrigger(RecalcTrigger,TriggerON)),NA())</f>
        <v>1.4952983828102617E-2</v>
      </c>
      <c r="H1721" s="42">
        <f>_xll.qlCalendarAdvance(Calendar,$H1720,B1721,"f",FALSE)</f>
        <v>51518</v>
      </c>
      <c r="I1721" s="177">
        <f>_xll.qlInterestRateIndexValueDate(Index1M,$H1721)</f>
        <v>51522</v>
      </c>
      <c r="J1721" s="182">
        <f>IFERROR(_xll.qlIndexFixing(Index1M,$H1721,TRUE,_xll.ohTrigger(RecalcTrigger,Trigger1M)),NA())</f>
        <v>1.505255697474674E-2</v>
      </c>
      <c r="K1721" s="44">
        <f>IFERROR(_xll.qlIndexFixing(Index3M,H1721,TRUE,_xll.ohTrigger(RecalcTrigger,Trigger3M)),NA())</f>
        <v>1.5343002435626611E-2</v>
      </c>
      <c r="L1721" s="44">
        <f>IFERROR(_xll.qlIndexFixing(Index6M,$H1721,TRUE,_xll.ohTrigger(RecalcTrigger,Trigger6M)),NA())</f>
        <v>1.5635866359881487E-2</v>
      </c>
      <c r="M1721" s="183">
        <f>IFERROR(_xll.qlIndexFixing(Index1Y,$H1721,TRUE,_xll.ohTrigger(RecalcTrigger,Trigger1Y)),NA())</f>
        <v>1.6089855279238393E-2</v>
      </c>
      <c r="N1721" s="182">
        <f>IFERROR(_xll.qlIndexFixing(ONIndex1M,I1721,TRUE,_xll.ohTrigger(RecalcTrigger,Trigger1M)),NA())</f>
        <v>1.5051979641809154E-2</v>
      </c>
      <c r="O1721" s="44">
        <f>IFERROR(_xll.qlIndexFixing(ONIndex3M,I1721,TRUE,_xll.ohTrigger(RecalcTrigger,Trigger3M)),NA())</f>
        <v>1.5344654356672649E-2</v>
      </c>
      <c r="P1721" s="44">
        <f>IFERROR(_xll.qlIndexFixing(ONIndex6M,I1721,TRUE,_xll.ohTrigger(RecalcTrigger,Trigger6M)),NA())</f>
        <v>1.5667954618674429E-2</v>
      </c>
      <c r="Q1721" s="183">
        <f>IFERROR(_xll.qlIndexFixing(ONIndex1Y,I1721,TRUE,_xll.ohTrigger(RecalcTrigger,Trigger1Y)),NA())</f>
        <v>1.6226579064735347E-2</v>
      </c>
    </row>
    <row r="1722" spans="2:17" x14ac:dyDescent="0.2">
      <c r="B1722" s="39" t="s">
        <v>42</v>
      </c>
      <c r="D1722" s="42">
        <f>_xll.qlCalendarAdvance(Calendar,$D1721,B1722,"f",FALSE)</f>
        <v>51525</v>
      </c>
      <c r="E1722" s="177">
        <f>_xll.qlInterestRateIndexValueDate(IndexON,D1722)</f>
        <v>51525</v>
      </c>
      <c r="F1722" s="193">
        <f>IFERROR(_xll.qlIndexFixing(IndexON,D1722,TRUE,_xll.ohTrigger(RecalcTrigger,TriggerON)),NA())</f>
        <v>1.4948033067661015E-2</v>
      </c>
      <c r="H1722" s="42">
        <f>_xll.qlCalendarAdvance(Calendar,$H1721,B1722,"f",FALSE)</f>
        <v>51525</v>
      </c>
      <c r="I1722" s="177">
        <f>_xll.qlInterestRateIndexValueDate(Index1M,$H1722)</f>
        <v>51529</v>
      </c>
      <c r="J1722" s="182">
        <f>IFERROR(_xll.qlIndexFixing(Index1M,$H1722,TRUE,_xll.ohTrigger(RecalcTrigger,Trigger1M)),NA())</f>
        <v>1.5047803005814679E-2</v>
      </c>
      <c r="K1722" s="44">
        <f>IFERROR(_xll.qlIndexFixing(Index3M,H1722,TRUE,_xll.ohTrigger(RecalcTrigger,Trigger3M)),NA())</f>
        <v>1.5338023637376821E-2</v>
      </c>
      <c r="L1722" s="44">
        <f>IFERROR(_xll.qlIndexFixing(Index6M,$H1722,TRUE,_xll.ohTrigger(RecalcTrigger,Trigger6M)),NA())</f>
        <v>1.5628584823501039E-2</v>
      </c>
      <c r="M1722" s="183">
        <f>IFERROR(_xll.qlIndexFixing(Index1Y,$H1722,TRUE,_xll.ohTrigger(RecalcTrigger,Trigger1Y)),NA())</f>
        <v>1.6079803371432548E-2</v>
      </c>
      <c r="N1722" s="182">
        <f>IFERROR(_xll.qlIndexFixing(ONIndex1M,I1722,TRUE,_xll.ohTrigger(RecalcTrigger,Trigger1M)),NA())</f>
        <v>1.5047193565713712E-2</v>
      </c>
      <c r="O1722" s="44">
        <f>IFERROR(_xll.qlIndexFixing(ONIndex3M,I1722,TRUE,_xll.ohTrigger(RecalcTrigger,Trigger3M)),NA())</f>
        <v>1.533953004697608E-2</v>
      </c>
      <c r="P1722" s="44">
        <f>IFERROR(_xll.qlIndexFixing(ONIndex6M,I1722,TRUE,_xll.ohTrigger(RecalcTrigger,Trigger6M)),NA())</f>
        <v>1.5660326792703572E-2</v>
      </c>
      <c r="Q1722" s="183">
        <f>IFERROR(_xll.qlIndexFixing(ONIndex1Y,I1722,TRUE,_xll.ohTrigger(RecalcTrigger,Trigger1Y)),NA())</f>
        <v>1.6215409876840781E-2</v>
      </c>
    </row>
    <row r="1723" spans="2:17" x14ac:dyDescent="0.2">
      <c r="B1723" s="39" t="s">
        <v>42</v>
      </c>
      <c r="D1723" s="42">
        <f>_xll.qlCalendarAdvance(Calendar,$D1722,B1723,"f",FALSE)</f>
        <v>51532</v>
      </c>
      <c r="E1723" s="177">
        <f>_xll.qlInterestRateIndexValueDate(IndexON,D1723)</f>
        <v>51532</v>
      </c>
      <c r="F1723" s="193">
        <f>IFERROR(_xll.qlIndexFixing(IndexON,D1723,TRUE,_xll.ohTrigger(RecalcTrigger,TriggerON)),NA())</f>
        <v>1.4943105104503474E-2</v>
      </c>
      <c r="H1723" s="42">
        <f>_xll.qlCalendarAdvance(Calendar,$H1722,B1723,"f",FALSE)</f>
        <v>51532</v>
      </c>
      <c r="I1723" s="177">
        <f>_xll.qlInterestRateIndexValueDate(Index1M,$H1723)</f>
        <v>51536</v>
      </c>
      <c r="J1723" s="182">
        <f>IFERROR(_xll.qlIndexFixing(Index1M,$H1723,TRUE,_xll.ohTrigger(RecalcTrigger,Trigger1M)),NA())</f>
        <v>1.5043136519888707E-2</v>
      </c>
      <c r="K1723" s="44">
        <f>IFERROR(_xll.qlIndexFixing(Index3M,H1723,TRUE,_xll.ohTrigger(RecalcTrigger,Trigger3M)),NA())</f>
        <v>1.5333038976446649E-2</v>
      </c>
      <c r="L1723" s="44">
        <f>IFERROR(_xll.qlIndexFixing(Index6M,$H1723,TRUE,_xll.ohTrigger(RecalcTrigger,Trigger6M)),NA())</f>
        <v>1.5621336123342686E-2</v>
      </c>
      <c r="M1723" s="183">
        <f>IFERROR(_xll.qlIndexFixing(Index1Y,$H1723,TRUE,_xll.ohTrigger(RecalcTrigger,Trigger1Y)),NA())</f>
        <v>1.6069804058399514E-2</v>
      </c>
      <c r="N1723" s="182">
        <f>IFERROR(_xll.qlIndexFixing(ONIndex1M,I1723,TRUE,_xll.ohTrigger(RecalcTrigger,Trigger1M)),NA())</f>
        <v>1.5042427895934907E-2</v>
      </c>
      <c r="O1723" s="44">
        <f>IFERROR(_xll.qlIndexFixing(ONIndex3M,I1723,TRUE,_xll.ohTrigger(RecalcTrigger,Trigger3M)),NA())</f>
        <v>1.5334427531445982E-2</v>
      </c>
      <c r="P1723" s="44">
        <f>IFERROR(_xll.qlIndexFixing(ONIndex6M,I1723,TRUE,_xll.ohTrigger(RecalcTrigger,Trigger6M)),NA())</f>
        <v>1.5652729669213272E-2</v>
      </c>
      <c r="Q1723" s="183">
        <f>IFERROR(_xll.qlIndexFixing(ONIndex1Y,I1723,TRUE,_xll.ohTrigger(RecalcTrigger,Trigger1Y)),NA())</f>
        <v>1.6204286743626284E-2</v>
      </c>
    </row>
    <row r="1724" spans="2:17" x14ac:dyDescent="0.2">
      <c r="B1724" s="39" t="s">
        <v>42</v>
      </c>
      <c r="D1724" s="42">
        <f>_xll.qlCalendarAdvance(Calendar,$D1723,B1724,"f",FALSE)</f>
        <v>51539</v>
      </c>
      <c r="E1724" s="177">
        <f>_xll.qlInterestRateIndexValueDate(IndexON,D1724)</f>
        <v>51539</v>
      </c>
      <c r="F1724" s="193">
        <f>IFERROR(_xll.qlIndexFixing(IndexON,D1724,TRUE,_xll.ohTrigger(RecalcTrigger,TriggerON)),NA())</f>
        <v>1.49382000483822E-2</v>
      </c>
      <c r="H1724" s="42">
        <f>_xll.qlCalendarAdvance(Calendar,$H1723,B1724,"f",FALSE)</f>
        <v>51539</v>
      </c>
      <c r="I1724" s="177">
        <f>_xll.qlInterestRateIndexValueDate(Index1M,$H1724)</f>
        <v>51543</v>
      </c>
      <c r="J1724" s="182">
        <f>IFERROR(_xll.qlIndexFixing(Index1M,$H1724,TRUE,_xll.ohTrigger(RecalcTrigger,Trigger1M)),NA())</f>
        <v>1.503842002573633E-2</v>
      </c>
      <c r="K1724" s="44">
        <f>IFERROR(_xll.qlIndexFixing(Index3M,H1724,TRUE,_xll.ohTrigger(RecalcTrigger,Trigger3M)),NA())</f>
        <v>1.5328076944839947E-2</v>
      </c>
      <c r="L1724" s="44">
        <f>IFERROR(_xll.qlIndexFixing(Index6M,$H1724,TRUE,_xll.ohTrigger(RecalcTrigger,Trigger6M)),NA())</f>
        <v>1.5614120406646885E-2</v>
      </c>
      <c r="M1724" s="183">
        <f>IFERROR(_xll.qlIndexFixing(Index1Y,$H1724,TRUE,_xll.ohTrigger(RecalcTrigger,Trigger1Y)),NA())</f>
        <v>1.6059857559892931E-2</v>
      </c>
      <c r="N1724" s="182">
        <f>IFERROR(_xll.qlIndexFixing(ONIndex1M,I1724,TRUE,_xll.ohTrigger(RecalcTrigger,Trigger1M)),NA())</f>
        <v>1.5037682734471147E-2</v>
      </c>
      <c r="O1724" s="44">
        <f>IFERROR(_xll.qlIndexFixing(ONIndex3M,I1724,TRUE,_xll.ohTrigger(RecalcTrigger,Trigger3M)),NA())</f>
        <v>1.5329346914318975E-2</v>
      </c>
      <c r="P1724" s="44">
        <f>IFERROR(_xll.qlIndexFixing(ONIndex6M,I1724,TRUE,_xll.ohTrigger(RecalcTrigger,Trigger6M)),NA())</f>
        <v>1.5645163394726325E-2</v>
      </c>
      <c r="Q1724" s="183">
        <f>IFERROR(_xll.qlIndexFixing(ONIndex1Y,I1724,TRUE,_xll.ohTrigger(RecalcTrigger,Trigger1Y)),NA())</f>
        <v>1.619320988299755E-2</v>
      </c>
    </row>
    <row r="1725" spans="2:17" x14ac:dyDescent="0.2">
      <c r="B1725" s="39" t="s">
        <v>42</v>
      </c>
      <c r="D1725" s="42">
        <f>_xll.qlCalendarAdvance(Calendar,$D1724,B1725,"f",FALSE)</f>
        <v>51546</v>
      </c>
      <c r="E1725" s="177">
        <f>_xll.qlInterestRateIndexValueDate(IndexON,D1725)</f>
        <v>51546</v>
      </c>
      <c r="F1725" s="193">
        <f>IFERROR(_xll.qlIndexFixing(IndexON,D1725,TRUE,_xll.ohTrigger(RecalcTrigger,TriggerON)),NA())</f>
        <v>1.4933318009289209E-2</v>
      </c>
      <c r="H1725" s="42">
        <f>_xll.qlCalendarAdvance(Calendar,$H1724,B1725,"f",FALSE)</f>
        <v>51546</v>
      </c>
      <c r="I1725" s="177">
        <f>_xll.qlInterestRateIndexValueDate(Index1M,$H1725)</f>
        <v>51550</v>
      </c>
      <c r="J1725" s="182">
        <f>IFERROR(_xll.qlIndexFixing(Index1M,$H1725,TRUE,_xll.ohTrigger(RecalcTrigger,Trigger1M)),NA())</f>
        <v>1.50337243347146E-2</v>
      </c>
      <c r="K1725" s="44">
        <f>IFERROR(_xll.qlIndexFixing(Index3M,H1725,TRUE,_xll.ohTrigger(RecalcTrigger,Trigger3M)),NA())</f>
        <v>1.5323137646814415E-2</v>
      </c>
      <c r="L1725" s="44">
        <f>IFERROR(_xll.qlIndexFixing(Index6M,$H1725,TRUE,_xll.ohTrigger(RecalcTrigger,Trigger6M)),NA())</f>
        <v>1.5606937820655418E-2</v>
      </c>
      <c r="M1725" s="183">
        <f>IFERROR(_xll.qlIndexFixing(Index1Y,$H1725,TRUE,_xll.ohTrigger(RecalcTrigger,Trigger1Y)),NA())</f>
        <v>1.6049964095666877E-2</v>
      </c>
      <c r="N1725" s="182">
        <f>IFERROR(_xll.qlIndexFixing(ONIndex1M,I1725,TRUE,_xll.ohTrigger(RecalcTrigger,Trigger1M)),NA())</f>
        <v>1.5032958183320844E-2</v>
      </c>
      <c r="O1725" s="44">
        <f>IFERROR(_xll.qlIndexFixing(ONIndex3M,I1725,TRUE,_xll.ohTrigger(RecalcTrigger,Trigger3M)),NA())</f>
        <v>1.5324288299431998E-2</v>
      </c>
      <c r="P1725" s="44">
        <f>IFERROR(_xll.qlIndexFixing(ONIndex6M,I1725,TRUE,_xll.ohTrigger(RecalcTrigger,Trigger6M)),NA())</f>
        <v>1.5637628115845459E-2</v>
      </c>
      <c r="Q1725" s="183">
        <f>IFERROR(_xll.qlIndexFixing(ONIndex1Y,I1725,TRUE,_xll.ohTrigger(RecalcTrigger,Trigger1Y)),NA())</f>
        <v>1.6182179512700401E-2</v>
      </c>
    </row>
    <row r="1726" spans="2:17" x14ac:dyDescent="0.2">
      <c r="B1726" s="39" t="s">
        <v>42</v>
      </c>
      <c r="D1726" s="42">
        <f>_xll.qlCalendarAdvance(Calendar,$D1725,B1726,"f",FALSE)</f>
        <v>51553</v>
      </c>
      <c r="E1726" s="177">
        <f>_xll.qlInterestRateIndexValueDate(IndexON,D1726)</f>
        <v>51553</v>
      </c>
      <c r="F1726" s="193">
        <f>IFERROR(_xll.qlIndexFixing(IndexON,D1726,TRUE,_xll.ohTrigger(RecalcTrigger,TriggerON)),NA())</f>
        <v>1.4928459097296454E-2</v>
      </c>
      <c r="H1726" s="42">
        <f>_xll.qlCalendarAdvance(Calendar,$H1725,B1726,"f",FALSE)</f>
        <v>51553</v>
      </c>
      <c r="I1726" s="177">
        <f>_xll.qlInterestRateIndexValueDate(Index1M,$H1726)</f>
        <v>51557</v>
      </c>
      <c r="J1726" s="182">
        <f>IFERROR(_xll.qlIndexFixing(Index1M,$H1726,TRUE,_xll.ohTrigger(RecalcTrigger,Trigger1M)),NA())</f>
        <v>1.5029049548987507E-2</v>
      </c>
      <c r="K1726" s="44">
        <f>IFERROR(_xll.qlIndexFixing(Index3M,H1726,TRUE,_xll.ohTrigger(RecalcTrigger,Trigger3M)),NA())</f>
        <v>1.5318221186623366E-2</v>
      </c>
      <c r="L1726" s="44">
        <f>IFERROR(_xll.qlIndexFixing(Index6M,$H1726,TRUE,_xll.ohTrigger(RecalcTrigger,Trigger6M)),NA())</f>
        <v>1.5599788512610065E-2</v>
      </c>
      <c r="M1726" s="183">
        <f>IFERROR(_xll.qlIndexFixing(Index1Y,$H1726,TRUE,_xll.ohTrigger(RecalcTrigger,Trigger1Y)),NA())</f>
        <v>1.6040123885474333E-2</v>
      </c>
      <c r="N1726" s="182">
        <f>IFERROR(_xll.qlIndexFixing(ONIndex1M,I1726,TRUE,_xll.ohTrigger(RecalcTrigger,Trigger1M)),NA())</f>
        <v>1.5028254344562342E-2</v>
      </c>
      <c r="O1726" s="44">
        <f>IFERROR(_xll.qlIndexFixing(ONIndex3M,I1726,TRUE,_xll.ohTrigger(RecalcTrigger,Trigger3M)),NA())</f>
        <v>1.531925179062199E-2</v>
      </c>
      <c r="P1726" s="44">
        <f>IFERROR(_xll.qlIndexFixing(ONIndex6M,I1726,TRUE,_xll.ohTrigger(RecalcTrigger,Trigger6M)),NA())</f>
        <v>1.5630123978773725E-2</v>
      </c>
      <c r="Q1726" s="183">
        <f>IFERROR(_xll.qlIndexFixing(ONIndex1Y,I1726,TRUE,_xll.ohTrigger(RecalcTrigger,Trigger1Y)),NA())</f>
        <v>1.6171195850560593E-2</v>
      </c>
    </row>
    <row r="1727" spans="2:17" x14ac:dyDescent="0.2">
      <c r="B1727" s="39" t="s">
        <v>42</v>
      </c>
      <c r="D1727" s="42">
        <f>_xll.qlCalendarAdvance(Calendar,$D1726,B1727,"f",FALSE)</f>
        <v>51560</v>
      </c>
      <c r="E1727" s="177">
        <f>_xll.qlInterestRateIndexValueDate(IndexON,D1727)</f>
        <v>51560</v>
      </c>
      <c r="F1727" s="193">
        <f>IFERROR(_xll.qlIndexFixing(IndexON,D1727,TRUE,_xll.ohTrigger(RecalcTrigger,TriggerON)),NA())</f>
        <v>1.4923623422076204E-2</v>
      </c>
      <c r="H1727" s="42">
        <f>_xll.qlCalendarAdvance(Calendar,$H1726,B1727,"f",FALSE)</f>
        <v>51560</v>
      </c>
      <c r="I1727" s="177">
        <f>_xll.qlInterestRateIndexValueDate(Index1M,$H1727)</f>
        <v>51564</v>
      </c>
      <c r="J1727" s="182">
        <f>IFERROR(_xll.qlIndexFixing(Index1M,$H1727,TRUE,_xll.ohTrigger(RecalcTrigger,Trigger1M)),NA())</f>
        <v>1.5024344556662454E-2</v>
      </c>
      <c r="K1727" s="44">
        <f>IFERROR(_xll.qlIndexFixing(Index3M,H1727,TRUE,_xll.ohTrigger(RecalcTrigger,Trigger3M)),NA())</f>
        <v>1.5313307860877069E-2</v>
      </c>
      <c r="L1727" s="44">
        <f>IFERROR(_xll.qlIndexFixing(Index6M,$H1727,TRUE,_xll.ohTrigger(RecalcTrigger,Trigger6M)),NA())</f>
        <v>1.5592353237886162E-2</v>
      </c>
      <c r="M1727" s="183">
        <f>IFERROR(_xll.qlIndexFixing(Index1Y,$H1727,TRUE,_xll.ohTrigger(RecalcTrigger,Trigger1Y)),NA())</f>
        <v>1.6030337149068066E-2</v>
      </c>
      <c r="N1727" s="182">
        <f>IFERROR(_xll.qlIndexFixing(ONIndex1M,I1727,TRUE,_xll.ohTrigger(RecalcTrigger,Trigger1M)),NA())</f>
        <v>1.5023571320273987E-2</v>
      </c>
      <c r="O1727" s="44">
        <f>IFERROR(_xll.qlIndexFixing(ONIndex3M,I1727,TRUE,_xll.ohTrigger(RecalcTrigger,Trigger3M)),NA())</f>
        <v>1.5314237492045635E-2</v>
      </c>
      <c r="P1727" s="44">
        <f>IFERROR(_xll.qlIndexFixing(ONIndex6M,I1727,TRUE,_xll.ohTrigger(RecalcTrigger,Trigger6M)),NA())</f>
        <v>1.5622651130113852E-2</v>
      </c>
      <c r="Q1727" s="183">
        <f>IFERROR(_xll.qlIndexFixing(ONIndex1Y,I1727,TRUE,_xll.ohTrigger(RecalcTrigger,Trigger1Y)),NA())</f>
        <v>1.6160259114323949E-2</v>
      </c>
    </row>
    <row r="1728" spans="2:17" x14ac:dyDescent="0.2">
      <c r="B1728" s="39" t="s">
        <v>42</v>
      </c>
      <c r="D1728" s="42">
        <f>_xll.qlCalendarAdvance(Calendar,$D1727,B1728,"f",FALSE)</f>
        <v>51567</v>
      </c>
      <c r="E1728" s="177">
        <f>_xll.qlInterestRateIndexValueDate(IndexON,D1728)</f>
        <v>51567</v>
      </c>
      <c r="F1728" s="193">
        <f>IFERROR(_xll.qlIndexFixing(IndexON,D1728,TRUE,_xll.ohTrigger(RecalcTrigger,TriggerON)),NA())</f>
        <v>1.4918811093780349E-2</v>
      </c>
      <c r="H1728" s="42">
        <f>_xll.qlCalendarAdvance(Calendar,$H1727,B1728,"f",FALSE)</f>
        <v>51567</v>
      </c>
      <c r="I1728" s="177">
        <f>_xll.qlInterestRateIndexValueDate(Index1M,$H1728)</f>
        <v>51571</v>
      </c>
      <c r="J1728" s="182">
        <f>IFERROR(_xll.qlIndexFixing(Index1M,$H1728,TRUE,_xll.ohTrigger(RecalcTrigger,Trigger1M)),NA())</f>
        <v>1.5019715861134944E-2</v>
      </c>
      <c r="K1728" s="44">
        <f>IFERROR(_xll.qlIndexFixing(Index3M,H1728,TRUE,_xll.ohTrigger(RecalcTrigger,Trigger3M)),NA())</f>
        <v>1.5308438848837428E-2</v>
      </c>
      <c r="L1728" s="44">
        <f>IFERROR(_xll.qlIndexFixing(Index6M,$H1728,TRUE,_xll.ohTrigger(RecalcTrigger,Trigger6M)),NA())</f>
        <v>1.5585275216797796E-2</v>
      </c>
      <c r="M1728" s="183">
        <f>IFERROR(_xll.qlIndexFixing(Index1Y,$H1728,TRUE,_xll.ohTrigger(RecalcTrigger,Trigger1Y)),NA())</f>
        <v>1.6020604106201496E-2</v>
      </c>
      <c r="N1728" s="182">
        <f>IFERROR(_xll.qlIndexFixing(ONIndex1M,I1728,TRUE,_xll.ohTrigger(RecalcTrigger,Trigger1M)),NA())</f>
        <v>1.5018909212693998E-2</v>
      </c>
      <c r="O1728" s="44">
        <f>IFERROR(_xll.qlIndexFixing(ONIndex3M,I1728,TRUE,_xll.ohTrigger(RecalcTrigger,Trigger3M)),NA())</f>
        <v>1.5309245507459934E-2</v>
      </c>
      <c r="P1728" s="44">
        <f>IFERROR(_xll.qlIndexFixing(ONIndex6M,I1728,TRUE,_xll.ohTrigger(RecalcTrigger,Trigger6M)),NA())</f>
        <v>1.5615209716228762E-2</v>
      </c>
      <c r="Q1728" s="183">
        <f>IFERROR(_xll.qlIndexFixing(ONIndex1Y,I1728,TRUE,_xll.ohTrigger(RecalcTrigger,Trigger1Y)),NA())</f>
        <v>1.6149369521656354E-2</v>
      </c>
    </row>
    <row r="1729" spans="2:17" x14ac:dyDescent="0.2">
      <c r="B1729" s="39" t="s">
        <v>42</v>
      </c>
      <c r="D1729" s="42">
        <f>_xll.qlCalendarAdvance(Calendar,$D1728,B1729,"f",FALSE)</f>
        <v>51574</v>
      </c>
      <c r="E1729" s="177">
        <f>_xll.qlInterestRateIndexValueDate(IndexON,D1729)</f>
        <v>51574</v>
      </c>
      <c r="F1729" s="193">
        <f>IFERROR(_xll.qlIndexFixing(IndexON,D1729,TRUE,_xll.ohTrigger(RecalcTrigger,TriggerON)),NA())</f>
        <v>1.491402222224103E-2</v>
      </c>
      <c r="H1729" s="42">
        <f>_xll.qlCalendarAdvance(Calendar,$H1728,B1729,"f",FALSE)</f>
        <v>51574</v>
      </c>
      <c r="I1729" s="177">
        <f>_xll.qlInterestRateIndexValueDate(Index1M,$H1729)</f>
        <v>51578</v>
      </c>
      <c r="J1729" s="182">
        <f>IFERROR(_xll.qlIndexFixing(Index1M,$H1729,TRUE,_xll.ohTrigger(RecalcTrigger,Trigger1M)),NA())</f>
        <v>1.5015108402114181E-2</v>
      </c>
      <c r="K1729" s="44">
        <f>IFERROR(_xll.qlIndexFixing(Index3M,H1729,TRUE,_xll.ohTrigger(RecalcTrigger,Trigger3M)),NA())</f>
        <v>1.5303592995893298E-2</v>
      </c>
      <c r="L1729" s="44">
        <f>IFERROR(_xll.qlIndexFixing(Index6M,$H1729,TRUE,_xll.ohTrigger(RecalcTrigger,Trigger6M)),NA())</f>
        <v>1.5578230939593204E-2</v>
      </c>
      <c r="M1729" s="183">
        <f>IFERROR(_xll.qlIndexFixing(Index1Y,$H1729,TRUE,_xll.ohTrigger(RecalcTrigger,Trigger1Y)),NA())</f>
        <v>1.6010924976627386E-2</v>
      </c>
      <c r="N1729" s="182">
        <f>IFERROR(_xll.qlIndexFixing(ONIndex1M,I1729,TRUE,_xll.ohTrigger(RecalcTrigger,Trigger1M)),NA())</f>
        <v>1.5014268123660912E-2</v>
      </c>
      <c r="O1729" s="44">
        <f>IFERROR(_xll.qlIndexFixing(ONIndex3M,I1729,TRUE,_xll.ohTrigger(RecalcTrigger,Trigger3M)),NA())</f>
        <v>1.53042759408617E-2</v>
      </c>
      <c r="P1729" s="44">
        <f>IFERROR(_xll.qlIndexFixing(ONIndex6M,I1729,TRUE,_xll.ohTrigger(RecalcTrigger,Trigger6M)),NA())</f>
        <v>1.5607799883721185E-2</v>
      </c>
      <c r="Q1729" s="183">
        <f>IFERROR(_xll.qlIndexFixing(ONIndex1Y,I1729,TRUE,_xll.ohTrigger(RecalcTrigger,Trigger1Y)),NA())</f>
        <v>1.6138527290703308E-2</v>
      </c>
    </row>
    <row r="1730" spans="2:17" x14ac:dyDescent="0.2">
      <c r="B1730" s="39" t="s">
        <v>42</v>
      </c>
      <c r="D1730" s="42">
        <f>_xll.qlCalendarAdvance(Calendar,$D1729,B1730,"f",FALSE)</f>
        <v>51581</v>
      </c>
      <c r="E1730" s="177">
        <f>_xll.qlInterestRateIndexValueDate(IndexON,D1730)</f>
        <v>51581</v>
      </c>
      <c r="F1730" s="193">
        <f>IFERROR(_xll.qlIndexFixing(IndexON,D1730,TRUE,_xll.ohTrigger(RecalcTrigger,TriggerON)),NA())</f>
        <v>1.4909256917370328E-2</v>
      </c>
      <c r="H1730" s="42">
        <f>_xll.qlCalendarAdvance(Calendar,$H1729,B1730,"f",FALSE)</f>
        <v>51581</v>
      </c>
      <c r="I1730" s="177">
        <f>_xll.qlInterestRateIndexValueDate(Index1M,$H1730)</f>
        <v>51585</v>
      </c>
      <c r="J1730" s="182">
        <f>IFERROR(_xll.qlIndexFixing(Index1M,$H1730,TRUE,_xll.ohTrigger(RecalcTrigger,Trigger1M)),NA())</f>
        <v>1.5010522281771341E-2</v>
      </c>
      <c r="K1730" s="44">
        <f>IFERROR(_xll.qlIndexFixing(Index3M,H1730,TRUE,_xll.ohTrigger(RecalcTrigger,Trigger3M)),NA())</f>
        <v>1.5298770406300413E-2</v>
      </c>
      <c r="L1730" s="44">
        <f>IFERROR(_xll.qlIndexFixing(Index6M,$H1730,TRUE,_xll.ohTrigger(RecalcTrigger,Trigger6M)),NA())</f>
        <v>1.5571220553520686E-2</v>
      </c>
      <c r="M1730" s="183">
        <f>IFERROR(_xll.qlIndexFixing(Index1Y,$H1730,TRUE,_xll.ohTrigger(RecalcTrigger,Trigger1Y)),NA())</f>
        <v>1.6001299980098499E-2</v>
      </c>
      <c r="N1730" s="182">
        <f>IFERROR(_xll.qlIndexFixing(ONIndex1M,I1730,TRUE,_xll.ohTrigger(RecalcTrigger,Trigger1M)),NA())</f>
        <v>1.5009648155253075E-2</v>
      </c>
      <c r="O1730" s="44">
        <f>IFERROR(_xll.qlIndexFixing(ONIndex3M,I1730,TRUE,_xll.ohTrigger(RecalcTrigger,Trigger3M)),NA())</f>
        <v>1.5299328896247744E-2</v>
      </c>
      <c r="P1730" s="44">
        <f>IFERROR(_xll.qlIndexFixing(ONIndex6M,I1730,TRUE,_xll.ohTrigger(RecalcTrigger,Trigger6M)),NA())</f>
        <v>1.5600421778794171E-2</v>
      </c>
      <c r="Q1730" s="183">
        <f>IFERROR(_xll.qlIndexFixing(ONIndex1Y,I1730,TRUE,_xll.ohTrigger(RecalcTrigger,Trigger1Y)),NA())</f>
        <v>1.6127732638810954E-2</v>
      </c>
    </row>
    <row r="1731" spans="2:17" x14ac:dyDescent="0.2">
      <c r="B1731" s="39" t="s">
        <v>42</v>
      </c>
      <c r="D1731" s="42">
        <f>_xll.qlCalendarAdvance(Calendar,$D1730,B1731,"f",FALSE)</f>
        <v>51588</v>
      </c>
      <c r="E1731" s="177">
        <f>_xll.qlInterestRateIndexValueDate(IndexON,D1731)</f>
        <v>51588</v>
      </c>
      <c r="F1731" s="193">
        <f>IFERROR(_xll.qlIndexFixing(IndexON,D1731,TRUE,_xll.ohTrigger(RecalcTrigger,TriggerON)),NA())</f>
        <v>1.4904515289080322E-2</v>
      </c>
      <c r="H1731" s="42">
        <f>_xll.qlCalendarAdvance(Calendar,$H1730,B1731,"f",FALSE)</f>
        <v>51588</v>
      </c>
      <c r="I1731" s="177">
        <f>_xll.qlInterestRateIndexValueDate(Index1M,$H1731)</f>
        <v>51592</v>
      </c>
      <c r="J1731" s="182">
        <f>IFERROR(_xll.qlIndexFixing(Index1M,$H1731,TRUE,_xll.ohTrigger(RecalcTrigger,Trigger1M)),NA())</f>
        <v>1.5005957602269859E-2</v>
      </c>
      <c r="K1731" s="44">
        <f>IFERROR(_xll.qlIndexFixing(Index3M,H1731,TRUE,_xll.ohTrigger(RecalcTrigger,Trigger3M)),NA())</f>
        <v>1.5293985102110882E-2</v>
      </c>
      <c r="L1731" s="44">
        <f>IFERROR(_xll.qlIndexFixing(Index6M,$H1731,TRUE,_xll.ohTrigger(RecalcTrigger,Trigger6M)),NA())</f>
        <v>1.5564395147037648E-2</v>
      </c>
      <c r="M1731" s="183">
        <f>IFERROR(_xll.qlIndexFixing(Index1Y,$H1731,TRUE,_xll.ohTrigger(RecalcTrigger,Trigger1Y)),NA())</f>
        <v>1.5991729336368696E-2</v>
      </c>
      <c r="N1731" s="182">
        <f>IFERROR(_xll.qlIndexFixing(ONIndex1M,I1731,TRUE,_xll.ohTrigger(RecalcTrigger,Trigger1M)),NA())</f>
        <v>1.5005049409708704E-2</v>
      </c>
      <c r="O1731" s="44">
        <f>IFERROR(_xll.qlIndexFixing(ONIndex3M,I1731,TRUE,_xll.ohTrigger(RecalcTrigger,Trigger3M)),NA())</f>
        <v>1.5294404477455004E-2</v>
      </c>
      <c r="P1731" s="44">
        <f>IFERROR(_xll.qlIndexFixing(ONIndex6M,I1731,TRUE,_xll.ohTrigger(RecalcTrigger,Trigger6M)),NA())</f>
        <v>1.5593075547970514E-2</v>
      </c>
      <c r="Q1731" s="183">
        <f>IFERROR(_xll.qlIndexFixing(ONIndex1Y,I1731,TRUE,_xll.ohTrigger(RecalcTrigger,Trigger1Y)),NA())</f>
        <v>1.6116985784044857E-2</v>
      </c>
    </row>
    <row r="1732" spans="2:17" x14ac:dyDescent="0.2">
      <c r="B1732" s="39" t="s">
        <v>42</v>
      </c>
      <c r="D1732" s="42">
        <f>_xll.qlCalendarAdvance(Calendar,$D1731,B1732,"f",FALSE)</f>
        <v>51595</v>
      </c>
      <c r="E1732" s="177">
        <f>_xll.qlInterestRateIndexValueDate(IndexON,D1732)</f>
        <v>51595</v>
      </c>
      <c r="F1732" s="193">
        <f>IFERROR(_xll.qlIndexFixing(IndexON,D1732,TRUE,_xll.ohTrigger(RecalcTrigger,TriggerON)),NA())</f>
        <v>1.4899797447363028E-2</v>
      </c>
      <c r="H1732" s="42">
        <f>_xll.qlCalendarAdvance(Calendar,$H1731,B1732,"f",FALSE)</f>
        <v>51595</v>
      </c>
      <c r="I1732" s="177">
        <f>_xll.qlInterestRateIndexValueDate(Index1M,$H1732)</f>
        <v>51599</v>
      </c>
      <c r="J1732" s="182">
        <f>IFERROR(_xll.qlIndexFixing(Index1M,$H1732,TRUE,_xll.ohTrigger(RecalcTrigger,Trigger1M)),NA())</f>
        <v>1.500142470310184E-2</v>
      </c>
      <c r="K1732" s="44">
        <f>IFERROR(_xll.qlIndexFixing(Index3M,H1732,TRUE,_xll.ohTrigger(RecalcTrigger,Trigger3M)),NA())</f>
        <v>1.5289207858278713E-2</v>
      </c>
      <c r="L1732" s="44">
        <f>IFERROR(_xll.qlIndexFixing(Index6M,$H1732,TRUE,_xll.ohTrigger(RecalcTrigger,Trigger6M)),NA())</f>
        <v>1.5557450791224637E-2</v>
      </c>
      <c r="M1732" s="183">
        <f>IFERROR(_xll.qlIndexFixing(Index1Y,$H1732,TRUE,_xll.ohTrigger(RecalcTrigger,Trigger1Y)),NA())</f>
        <v>1.5982213265190962E-2</v>
      </c>
      <c r="N1732" s="182">
        <f>IFERROR(_xll.qlIndexFixing(ONIndex1M,I1732,TRUE,_xll.ohTrigger(RecalcTrigger,Trigger1M)),NA())</f>
        <v>1.5000471988866337E-2</v>
      </c>
      <c r="O1732" s="44">
        <f>IFERROR(_xll.qlIndexFixing(ONIndex3M,I1732,TRUE,_xll.ohTrigger(RecalcTrigger,Trigger3M)),NA())</f>
        <v>1.5289502788400355E-2</v>
      </c>
      <c r="P1732" s="44">
        <f>IFERROR(_xll.qlIndexFixing(ONIndex6M,I1732,TRUE,_xll.ohTrigger(RecalcTrigger,Trigger6M)),NA())</f>
        <v>1.558576133793288E-2</v>
      </c>
      <c r="Q1732" s="183">
        <f>IFERROR(_xll.qlIndexFixing(ONIndex1Y,I1732,TRUE,_xll.ohTrigger(RecalcTrigger,Trigger1Y)),NA())</f>
        <v>1.6106286944070902E-2</v>
      </c>
    </row>
    <row r="1733" spans="2:17" x14ac:dyDescent="0.2">
      <c r="B1733" s="39" t="s">
        <v>42</v>
      </c>
      <c r="D1733" s="42">
        <f>_xll.qlCalendarAdvance(Calendar,$D1732,B1733,"f",FALSE)</f>
        <v>51602</v>
      </c>
      <c r="E1733" s="177">
        <f>_xll.qlInterestRateIndexValueDate(IndexON,D1733)</f>
        <v>51602</v>
      </c>
      <c r="F1733" s="193">
        <f>IFERROR(_xll.qlIndexFixing(IndexON,D1733,TRUE,_xll.ohTrigger(RecalcTrigger,TriggerON)),NA())</f>
        <v>1.4895103502210461E-2</v>
      </c>
      <c r="H1733" s="42">
        <f>_xll.qlCalendarAdvance(Calendar,$H1732,B1733,"f",FALSE)</f>
        <v>51602</v>
      </c>
      <c r="I1733" s="177">
        <f>_xll.qlInterestRateIndexValueDate(Index1M,$H1733)</f>
        <v>51606</v>
      </c>
      <c r="J1733" s="182">
        <f>IFERROR(_xll.qlIndexFixing(Index1M,$H1733,TRUE,_xll.ohTrigger(RecalcTrigger,Trigger1M)),NA())</f>
        <v>1.4996901845365507E-2</v>
      </c>
      <c r="K1733" s="44">
        <f>IFERROR(_xll.qlIndexFixing(Index3M,H1733,TRUE,_xll.ohTrigger(RecalcTrigger,Trigger3M)),NA())</f>
        <v>1.5284454182063851E-2</v>
      </c>
      <c r="L1733" s="44">
        <f>IFERROR(_xll.qlIndexFixing(Index6M,$H1733,TRUE,_xll.ohTrigger(RecalcTrigger,Trigger6M)),NA())</f>
        <v>1.5550540756158089E-2</v>
      </c>
      <c r="M1733" s="183">
        <f>IFERROR(_xll.qlIndexFixing(Index1Y,$H1733,TRUE,_xll.ohTrigger(RecalcTrigger,Trigger1Y)),NA())</f>
        <v>1.5972751986320026E-2</v>
      </c>
      <c r="N1733" s="182">
        <f>IFERROR(_xll.qlIndexFixing(ONIndex1M,I1733,TRUE,_xll.ohTrigger(RecalcTrigger,Trigger1M)),NA())</f>
        <v>1.4995915995044129E-2</v>
      </c>
      <c r="O1733" s="44">
        <f>IFERROR(_xll.qlIndexFixing(ONIndex3M,I1733,TRUE,_xll.ohTrigger(RecalcTrigger,Trigger3M)),NA())</f>
        <v>1.5284623933160546E-2</v>
      </c>
      <c r="P1733" s="44">
        <f>IFERROR(_xll.qlIndexFixing(ONIndex6M,I1733,TRUE,_xll.ohTrigger(RecalcTrigger,Trigger6M)),NA())</f>
        <v>1.5578479294804382E-2</v>
      </c>
      <c r="Q1733" s="183">
        <f>IFERROR(_xll.qlIndexFixing(ONIndex1Y,I1733,TRUE,_xll.ohTrigger(RecalcTrigger,Trigger1Y)),NA())</f>
        <v>1.6095636336714847E-2</v>
      </c>
    </row>
    <row r="1734" spans="2:17" x14ac:dyDescent="0.2">
      <c r="B1734" s="39" t="s">
        <v>42</v>
      </c>
      <c r="D1734" s="42">
        <f>_xll.qlCalendarAdvance(Calendar,$D1733,B1734,"f",FALSE)</f>
        <v>51609</v>
      </c>
      <c r="E1734" s="177">
        <f>_xll.qlInterestRateIndexValueDate(IndexON,D1734)</f>
        <v>51609</v>
      </c>
      <c r="F1734" s="193">
        <f>IFERROR(_xll.qlIndexFixing(IndexON,D1734,TRUE,_xll.ohTrigger(RecalcTrigger,TriggerON)),NA())</f>
        <v>1.4890335849186087E-2</v>
      </c>
      <c r="H1734" s="42">
        <f>_xll.qlCalendarAdvance(Calendar,$H1733,B1734,"f",FALSE)</f>
        <v>51609</v>
      </c>
      <c r="I1734" s="177">
        <f>_xll.qlInterestRateIndexValueDate(Index1M,$H1734)</f>
        <v>51615</v>
      </c>
      <c r="J1734" s="182">
        <f>IFERROR(_xll.qlIndexFixing(Index1M,$H1734,TRUE,_xll.ohTrigger(RecalcTrigger,Trigger1M)),NA())</f>
        <v>1.499111870002956E-2</v>
      </c>
      <c r="K1734" s="44">
        <f>IFERROR(_xll.qlIndexFixing(Index3M,H1734,TRUE,_xll.ohTrigger(RecalcTrigger,Trigger3M)),NA())</f>
        <v>1.5278377110391594E-2</v>
      </c>
      <c r="L1734" s="44">
        <f>IFERROR(_xll.qlIndexFixing(Index6M,$H1734,TRUE,_xll.ohTrigger(RecalcTrigger,Trigger6M)),NA())</f>
        <v>1.5541707092804937E-2</v>
      </c>
      <c r="M1734" s="183">
        <f>IFERROR(_xll.qlIndexFixing(Index1Y,$H1734,TRUE,_xll.ohTrigger(RecalcTrigger,Trigger1Y)),NA())</f>
        <v>1.5960668349717141E-2</v>
      </c>
      <c r="N1734" s="182">
        <f>IFERROR(_xll.qlIndexFixing(ONIndex1M,I1734,TRUE,_xll.ohTrigger(RecalcTrigger,Trigger1M)),NA())</f>
        <v>1.4990069080731416E-2</v>
      </c>
      <c r="O1734" s="44">
        <f>IFERROR(_xll.qlIndexFixing(ONIndex3M,I1734,TRUE,_xll.ohTrigger(RecalcTrigger,Trigger3M)),NA())</f>
        <v>1.5278342477165197E-2</v>
      </c>
      <c r="P1734" s="44">
        <f>IFERROR(_xll.qlIndexFixing(ONIndex6M,I1734,TRUE,_xll.ohTrigger(RecalcTrigger,Trigger6M)),NA())</f>
        <v>1.5568805938421804E-2</v>
      </c>
      <c r="Q1734" s="183">
        <f>IFERROR(_xll.qlIndexFixing(ONIndex1Y,I1734,TRUE,_xll.ohTrigger(RecalcTrigger,Trigger1Y)),NA())</f>
        <v>1.6081223911568188E-2</v>
      </c>
    </row>
    <row r="1735" spans="2:17" x14ac:dyDescent="0.2">
      <c r="B1735" s="39" t="s">
        <v>42</v>
      </c>
      <c r="D1735" s="42">
        <f>_xll.qlCalendarAdvance(Calendar,$D1734,B1735,"f",FALSE)</f>
        <v>51616</v>
      </c>
      <c r="E1735" s="177">
        <f>_xll.qlInterestRateIndexValueDate(IndexON,D1735)</f>
        <v>51616</v>
      </c>
      <c r="F1735" s="193">
        <f>IFERROR(_xll.qlIndexFixing(IndexON,D1735,TRUE,_xll.ohTrigger(RecalcTrigger,TriggerON)),NA())</f>
        <v>1.4885787740768208E-2</v>
      </c>
      <c r="H1735" s="42">
        <f>_xll.qlCalendarAdvance(Calendar,$H1734,B1735,"f",FALSE)</f>
        <v>51616</v>
      </c>
      <c r="I1735" s="177">
        <f>_xll.qlInterestRateIndexValueDate(Index1M,$H1735)</f>
        <v>51620</v>
      </c>
      <c r="J1735" s="182">
        <f>IFERROR(_xll.qlIndexFixing(Index1M,$H1735,TRUE,_xll.ohTrigger(RecalcTrigger,Trigger1M)),NA())</f>
        <v>1.4987921449368002E-2</v>
      </c>
      <c r="K1735" s="44">
        <f>IFERROR(_xll.qlIndexFixing(Index3M,H1735,TRUE,_xll.ohTrigger(RecalcTrigger,Trigger3M)),NA())</f>
        <v>1.5275017949501925E-2</v>
      </c>
      <c r="L1735" s="44">
        <f>IFERROR(_xll.qlIndexFixing(Index6M,$H1735,TRUE,_xll.ohTrigger(RecalcTrigger,Trigger6M)),NA())</f>
        <v>1.5536824237235005E-2</v>
      </c>
      <c r="M1735" s="183">
        <f>IFERROR(_xll.qlIndexFixing(Index1Y,$H1735,TRUE,_xll.ohTrigger(RecalcTrigger,Trigger1Y)),NA())</f>
        <v>1.595399468451816E-2</v>
      </c>
      <c r="N1735" s="182">
        <f>IFERROR(_xll.qlIndexFixing(ONIndex1M,I1735,TRUE,_xll.ohTrigger(RecalcTrigger,Trigger1M)),NA())</f>
        <v>1.4986225777615658E-2</v>
      </c>
      <c r="O1735" s="44">
        <f>IFERROR(_xll.qlIndexFixing(ONIndex3M,I1735,TRUE,_xll.ohTrigger(RecalcTrigger,Trigger3M)),NA())</f>
        <v>1.5274246615835096E-2</v>
      </c>
      <c r="P1735" s="44">
        <f>IFERROR(_xll.qlIndexFixing(ONIndex6M,I1735,TRUE,_xll.ohTrigger(RecalcTrigger,Trigger6M)),NA())</f>
        <v>1.5562983915504702E-2</v>
      </c>
      <c r="Q1735" s="183">
        <f>IFERROR(_xll.qlIndexFixing(ONIndex1Y,I1735,TRUE,_xll.ohTrigger(RecalcTrigger,Trigger1Y)),NA())</f>
        <v>1.6072977035479497E-2</v>
      </c>
    </row>
    <row r="1736" spans="2:17" x14ac:dyDescent="0.2">
      <c r="B1736" s="39" t="s">
        <v>42</v>
      </c>
      <c r="D1736" s="42">
        <f>_xll.qlCalendarAdvance(Calendar,$D1735,B1736,"f",FALSE)</f>
        <v>51623</v>
      </c>
      <c r="E1736" s="177">
        <f>_xll.qlInterestRateIndexValueDate(IndexON,D1736)</f>
        <v>51623</v>
      </c>
      <c r="F1736" s="193">
        <f>IFERROR(_xll.qlIndexFixing(IndexON,D1736,TRUE,_xll.ohTrigger(RecalcTrigger,TriggerON)),NA())</f>
        <v>1.4881166144462554E-2</v>
      </c>
      <c r="H1736" s="42">
        <f>_xll.qlCalendarAdvance(Calendar,$H1735,B1736,"f",FALSE)</f>
        <v>51623</v>
      </c>
      <c r="I1736" s="177">
        <f>_xll.qlInterestRateIndexValueDate(Index1M,$H1736)</f>
        <v>51627</v>
      </c>
      <c r="J1736" s="182">
        <f>IFERROR(_xll.qlIndexFixing(Index1M,$H1736,TRUE,_xll.ohTrigger(RecalcTrigger,Trigger1M)),NA())</f>
        <v>1.4983459393484855E-2</v>
      </c>
      <c r="K1736" s="44">
        <f>IFERROR(_xll.qlIndexFixing(Index3M,H1736,TRUE,_xll.ohTrigger(RecalcTrigger,Trigger3M)),NA())</f>
        <v>1.5270329237580274E-2</v>
      </c>
      <c r="L1736" s="44">
        <f>IFERROR(_xll.qlIndexFixing(Index6M,$H1736,TRUE,_xll.ohTrigger(RecalcTrigger,Trigger6M)),NA())</f>
        <v>1.5529878196702289E-2</v>
      </c>
      <c r="M1736" s="183">
        <f>IFERROR(_xll.qlIndexFixing(Index1Y,$H1736,TRUE,_xll.ohTrigger(RecalcTrigger,Trigger1Y)),NA())</f>
        <v>1.5944699101098667E-2</v>
      </c>
      <c r="N1736" s="182">
        <f>IFERROR(_xll.qlIndexFixing(ONIndex1M,I1736,TRUE,_xll.ohTrigger(RecalcTrigger,Trigger1M)),NA())</f>
        <v>1.498237759568255E-2</v>
      </c>
      <c r="O1736" s="44">
        <f>IFERROR(_xll.qlIndexFixing(ONIndex3M,I1736,TRUE,_xll.ohTrigger(RecalcTrigger,Trigger3M)),NA())</f>
        <v>1.527012540933903E-2</v>
      </c>
      <c r="P1736" s="44">
        <f>IFERROR(_xll.qlIndexFixing(ONIndex6M,I1736,TRUE,_xll.ohTrigger(RecalcTrigger,Trigger6M)),NA())</f>
        <v>1.5556827632501324E-2</v>
      </c>
      <c r="Q1736" s="183">
        <f>IFERROR(_xll.qlIndexFixing(ONIndex1Y,I1736,TRUE,_xll.ohTrigger(RecalcTrigger,Trigger1Y)),NA())</f>
        <v>1.6063976088371845E-2</v>
      </c>
    </row>
    <row r="1737" spans="2:17" x14ac:dyDescent="0.2">
      <c r="B1737" s="39" t="s">
        <v>42</v>
      </c>
      <c r="D1737" s="42">
        <f>_xll.qlCalendarAdvance(Calendar,$D1736,B1737,"f",FALSE)</f>
        <v>51630</v>
      </c>
      <c r="E1737" s="177">
        <f>_xll.qlInterestRateIndexValueDate(IndexON,D1737)</f>
        <v>51630</v>
      </c>
      <c r="F1737" s="193">
        <f>IFERROR(_xll.qlIndexFixing(IndexON,D1737,TRUE,_xll.ohTrigger(RecalcTrigger,TriggerON)),NA())</f>
        <v>1.4876568884449881E-2</v>
      </c>
      <c r="H1737" s="42">
        <f>_xll.qlCalendarAdvance(Calendar,$H1736,B1737,"f",FALSE)</f>
        <v>51630</v>
      </c>
      <c r="I1737" s="177">
        <f>_xll.qlInterestRateIndexValueDate(Index1M,$H1737)</f>
        <v>51634</v>
      </c>
      <c r="J1737" s="182">
        <f>IFERROR(_xll.qlIndexFixing(Index1M,$H1737,TRUE,_xll.ohTrigger(RecalcTrigger,Trigger1M)),NA())</f>
        <v>1.4979025504667464E-2</v>
      </c>
      <c r="K1737" s="44">
        <f>IFERROR(_xll.qlIndexFixing(Index3M,H1737,TRUE,_xll.ohTrigger(RecalcTrigger,Trigger3M)),NA())</f>
        <v>1.52656724106701E-2</v>
      </c>
      <c r="L1737" s="44">
        <f>IFERROR(_xll.qlIndexFixing(Index6M,$H1737,TRUE,_xll.ohTrigger(RecalcTrigger,Trigger6M)),NA())</f>
        <v>1.552310917146978E-2</v>
      </c>
      <c r="M1737" s="183">
        <f>IFERROR(_xll.qlIndexFixing(Index1Y,$H1737,TRUE,_xll.ohTrigger(RecalcTrigger,Trigger1Y)),NA())</f>
        <v>1.5935459189009731E-2</v>
      </c>
      <c r="N1737" s="182">
        <f>IFERROR(_xll.qlIndexFixing(ONIndex1M,I1737,TRUE,_xll.ohTrigger(RecalcTrigger,Trigger1M)),NA())</f>
        <v>1.4977908330005008E-2</v>
      </c>
      <c r="O1737" s="44">
        <f>IFERROR(_xll.qlIndexFixing(ONIndex3M,I1737,TRUE,_xll.ohTrigger(RecalcTrigger,Trigger3M)),NA())</f>
        <v>1.5265338928527328E-2</v>
      </c>
      <c r="P1737" s="44">
        <f>IFERROR(_xll.qlIndexFixing(ONIndex6M,I1737,TRUE,_xll.ohTrigger(RecalcTrigger,Trigger6M)),NA())</f>
        <v>1.5549675721997502E-2</v>
      </c>
      <c r="Q1737" s="183">
        <f>IFERROR(_xll.qlIndexFixing(ONIndex1Y,I1737,TRUE,_xll.ohTrigger(RecalcTrigger,Trigger1Y)),NA())</f>
        <v>1.6053520589345283E-2</v>
      </c>
    </row>
    <row r="1738" spans="2:17" x14ac:dyDescent="0.2">
      <c r="B1738" s="39" t="s">
        <v>42</v>
      </c>
      <c r="D1738" s="42">
        <f>_xll.qlCalendarAdvance(Calendar,$D1737,B1738,"f",FALSE)</f>
        <v>51637</v>
      </c>
      <c r="E1738" s="177">
        <f>_xll.qlInterestRateIndexValueDate(IndexON,D1738)</f>
        <v>51637</v>
      </c>
      <c r="F1738" s="193">
        <f>IFERROR(_xll.qlIndexFixing(IndexON,D1738,TRUE,_xll.ohTrigger(RecalcTrigger,TriggerON)),NA())</f>
        <v>1.4871996070242588E-2</v>
      </c>
      <c r="H1738" s="42">
        <f>_xll.qlCalendarAdvance(Calendar,$H1737,B1738,"f",FALSE)</f>
        <v>51637</v>
      </c>
      <c r="I1738" s="177">
        <f>_xll.qlInterestRateIndexValueDate(Index1M,$H1738)</f>
        <v>51641</v>
      </c>
      <c r="J1738" s="182">
        <f>IFERROR(_xll.qlIndexFixing(Index1M,$H1738,TRUE,_xll.ohTrigger(RecalcTrigger,Trigger1M)),NA())</f>
        <v>1.497461377190255E-2</v>
      </c>
      <c r="K1738" s="44">
        <f>IFERROR(_xll.qlIndexFixing(Index3M,H1738,TRUE,_xll.ohTrigger(RecalcTrigger,Trigger3M)),NA())</f>
        <v>1.5261039681173554E-2</v>
      </c>
      <c r="L1738" s="44">
        <f>IFERROR(_xll.qlIndexFixing(Index6M,$H1738,TRUE,_xll.ohTrigger(RecalcTrigger,Trigger6M)),NA())</f>
        <v>1.5516375215342285E-2</v>
      </c>
      <c r="M1738" s="183">
        <f>IFERROR(_xll.qlIndexFixing(Index1Y,$H1738,TRUE,_xll.ohTrigger(RecalcTrigger,Trigger1Y)),NA())</f>
        <v>1.5926275168009596E-2</v>
      </c>
      <c r="N1738" s="182">
        <f>IFERROR(_xll.qlIndexFixing(ONIndex1M,I1738,TRUE,_xll.ohTrigger(RecalcTrigger,Trigger1M)),NA())</f>
        <v>1.4973461001819288E-2</v>
      </c>
      <c r="O1738" s="44">
        <f>IFERROR(_xll.qlIndexFixing(ONIndex3M,I1738,TRUE,_xll.ohTrigger(RecalcTrigger,Trigger3M)),NA())</f>
        <v>1.526057580111484E-2</v>
      </c>
      <c r="P1738" s="44">
        <f>IFERROR(_xll.qlIndexFixing(ONIndex6M,I1738,TRUE,_xll.ohTrigger(RecalcTrigger,Trigger6M)),NA())</f>
        <v>1.5542556711096722E-2</v>
      </c>
      <c r="Q1738" s="183">
        <f>IFERROR(_xll.qlIndexFixing(ONIndex1Y,I1738,TRUE,_xll.ohTrigger(RecalcTrigger,Trigger1Y)),NA())</f>
        <v>1.6043114411905535E-2</v>
      </c>
    </row>
    <row r="1739" spans="2:17" x14ac:dyDescent="0.2">
      <c r="B1739" s="39" t="s">
        <v>42</v>
      </c>
      <c r="D1739" s="42">
        <f>_xll.qlCalendarAdvance(Calendar,$D1738,B1739,"f",FALSE)</f>
        <v>51644</v>
      </c>
      <c r="E1739" s="177">
        <f>_xll.qlInterestRateIndexValueDate(IndexON,D1739)</f>
        <v>51644</v>
      </c>
      <c r="F1739" s="193">
        <f>IFERROR(_xll.qlIndexFixing(IndexON,D1739,TRUE,_xll.ohTrigger(RecalcTrigger,TriggerON)),NA())</f>
        <v>1.4867447812392243E-2</v>
      </c>
      <c r="H1739" s="42">
        <f>_xll.qlCalendarAdvance(Calendar,$H1738,B1739,"f",FALSE)</f>
        <v>51644</v>
      </c>
      <c r="I1739" s="177">
        <f>_xll.qlInterestRateIndexValueDate(Index1M,$H1739)</f>
        <v>51648</v>
      </c>
      <c r="J1739" s="182">
        <f>IFERROR(_xll.qlIndexFixing(Index1M,$H1739,TRUE,_xll.ohTrigger(RecalcTrigger,Trigger1M)),NA())</f>
        <v>1.4970224297358708E-2</v>
      </c>
      <c r="K1739" s="44">
        <f>IFERROR(_xll.qlIndexFixing(Index3M,H1739,TRUE,_xll.ohTrigger(RecalcTrigger,Trigger3M)),NA())</f>
        <v>1.525643115334898E-2</v>
      </c>
      <c r="L1739" s="44">
        <f>IFERROR(_xll.qlIndexFixing(Index6M,$H1739,TRUE,_xll.ohTrigger(RecalcTrigger,Trigger6M)),NA())</f>
        <v>1.5509676475565493E-2</v>
      </c>
      <c r="M1739" s="183">
        <f>IFERROR(_xll.qlIndexFixing(Index1Y,$H1739,TRUE,_xll.ohTrigger(RecalcTrigger,Trigger1Y)),NA())</f>
        <v>1.5917147257858252E-2</v>
      </c>
      <c r="N1739" s="182">
        <f>IFERROR(_xll.qlIndexFixing(ONIndex1M,I1739,TRUE,_xll.ohTrigger(RecalcTrigger,Trigger1M)),NA())</f>
        <v>1.4969035712724121E-2</v>
      </c>
      <c r="O1739" s="44">
        <f>IFERROR(_xll.qlIndexFixing(ONIndex3M,I1739,TRUE,_xll.ohTrigger(RecalcTrigger,Trigger3M)),NA())</f>
        <v>1.5255836131098377E-2</v>
      </c>
      <c r="P1739" s="44">
        <f>IFERROR(_xll.qlIndexFixing(ONIndex6M,I1739,TRUE,_xll.ohTrigger(RecalcTrigger,Trigger6M)),NA())</f>
        <v>1.5535470745682289E-2</v>
      </c>
      <c r="Q1739" s="183">
        <f>IFERROR(_xll.qlIndexFixing(ONIndex1Y,I1739,TRUE,_xll.ohTrigger(RecalcTrigger,Trigger1Y)),NA())</f>
        <v>1.6032757773718487E-2</v>
      </c>
    </row>
    <row r="1740" spans="2:17" x14ac:dyDescent="0.2">
      <c r="B1740" s="39" t="s">
        <v>42</v>
      </c>
      <c r="D1740" s="42">
        <f>_xll.qlCalendarAdvance(Calendar,$D1739,B1740,"f",FALSE)</f>
        <v>51651</v>
      </c>
      <c r="E1740" s="177">
        <f>_xll.qlInterestRateIndexValueDate(IndexON,D1740)</f>
        <v>51651</v>
      </c>
      <c r="F1740" s="193">
        <f>IFERROR(_xll.qlIndexFixing(IndexON,D1740,TRUE,_xll.ohTrigger(RecalcTrigger,TriggerON)),NA())</f>
        <v>1.4862924220331308E-2</v>
      </c>
      <c r="H1740" s="42">
        <f>_xll.qlCalendarAdvance(Calendar,$H1739,B1740,"f",FALSE)</f>
        <v>51651</v>
      </c>
      <c r="I1740" s="177">
        <f>_xll.qlInterestRateIndexValueDate(Index1M,$H1740)</f>
        <v>51655</v>
      </c>
      <c r="J1740" s="182">
        <f>IFERROR(_xll.qlIndexFixing(Index1M,$H1740,TRUE,_xll.ohTrigger(RecalcTrigger,Trigger1M)),NA())</f>
        <v>1.4965856257491694E-2</v>
      </c>
      <c r="K1740" s="44">
        <f>IFERROR(_xll.qlIndexFixing(Index3M,H1740,TRUE,_xll.ohTrigger(RecalcTrigger,Trigger3M)),NA())</f>
        <v>1.5251846931451242E-2</v>
      </c>
      <c r="L1740" s="44">
        <f>IFERROR(_xll.qlIndexFixing(Index6M,$H1740,TRUE,_xll.ohTrigger(RecalcTrigger,Trigger6M)),NA())</f>
        <v>1.5503143859926913E-2</v>
      </c>
      <c r="M1740" s="183">
        <f>IFERROR(_xll.qlIndexFixing(Index1Y,$H1740,TRUE,_xll.ohTrigger(RecalcTrigger,Trigger1Y)),NA())</f>
        <v>1.5908075678316123E-2</v>
      </c>
      <c r="N1740" s="182">
        <f>IFERROR(_xll.qlIndexFixing(ONIndex1M,I1740,TRUE,_xll.ohTrigger(RecalcTrigger,Trigger1M)),NA())</f>
        <v>1.4964632565197533E-2</v>
      </c>
      <c r="O1740" s="44">
        <f>IFERROR(_xll.qlIndexFixing(ONIndex3M,I1740,TRUE,_xll.ohTrigger(RecalcTrigger,Trigger3M)),NA())</f>
        <v>1.5251120022554687E-2</v>
      </c>
      <c r="P1740" s="44">
        <f>IFERROR(_xll.qlIndexFixing(ONIndex6M,I1740,TRUE,_xll.ohTrigger(RecalcTrigger,Trigger6M)),NA())</f>
        <v>1.5528417972596742E-2</v>
      </c>
      <c r="Q1740" s="183">
        <f>IFERROR(_xll.qlIndexFixing(ONIndex1Y,I1740,TRUE,_xll.ohTrigger(RecalcTrigger,Trigger1Y)),NA())</f>
        <v>1.6022450892769768E-2</v>
      </c>
    </row>
    <row r="1741" spans="2:17" x14ac:dyDescent="0.2">
      <c r="B1741" s="39" t="s">
        <v>42</v>
      </c>
      <c r="D1741" s="42">
        <f>_xll.qlCalendarAdvance(Calendar,$D1740,B1741,"f",FALSE)</f>
        <v>51658</v>
      </c>
      <c r="E1741" s="177">
        <f>_xll.qlInterestRateIndexValueDate(IndexON,D1741)</f>
        <v>51658</v>
      </c>
      <c r="F1741" s="193">
        <f>IFERROR(_xll.qlIndexFixing(IndexON,D1741,TRUE,_xll.ohTrigger(RecalcTrigger,TriggerON)),NA())</f>
        <v>1.4858425404211673E-2</v>
      </c>
      <c r="H1741" s="42">
        <f>_xll.qlCalendarAdvance(Calendar,$H1740,B1741,"f",FALSE)</f>
        <v>51658</v>
      </c>
      <c r="I1741" s="177">
        <f>_xll.qlInterestRateIndexValueDate(Index1M,$H1741)</f>
        <v>51662</v>
      </c>
      <c r="J1741" s="182">
        <f>IFERROR(_xll.qlIndexFixing(Index1M,$H1741,TRUE,_xll.ohTrigger(RecalcTrigger,Trigger1M)),NA())</f>
        <v>1.4961510173281845E-2</v>
      </c>
      <c r="K1741" s="44">
        <f>IFERROR(_xll.qlIndexFixing(Index3M,H1741,TRUE,_xll.ohTrigger(RecalcTrigger,Trigger3M)),NA())</f>
        <v>1.5247287119739552E-2</v>
      </c>
      <c r="L1741" s="44">
        <f>IFERROR(_xll.qlIndexFixing(Index6M,$H1741,TRUE,_xll.ohTrigger(RecalcTrigger,Trigger6M)),NA())</f>
        <v>1.5496513691538831E-2</v>
      </c>
      <c r="M1741" s="183">
        <f>IFERROR(_xll.qlIndexFixing(Index1Y,$H1741,TRUE,_xll.ohTrigger(RecalcTrigger,Trigger1Y)),NA())</f>
        <v>1.5899060649146052E-2</v>
      </c>
      <c r="N1741" s="182">
        <f>IFERROR(_xll.qlIndexFixing(ONIndex1M,I1741,TRUE,_xll.ohTrigger(RecalcTrigger,Trigger1M)),NA())</f>
        <v>1.4960251660998125E-2</v>
      </c>
      <c r="O1741" s="44">
        <f>IFERROR(_xll.qlIndexFixing(ONIndex3M,I1741,TRUE,_xll.ohTrigger(RecalcTrigger,Trigger3M)),NA())</f>
        <v>1.5246427579160837E-2</v>
      </c>
      <c r="P1741" s="44">
        <f>IFERROR(_xll.qlIndexFixing(ONIndex6M,I1741,TRUE,_xll.ohTrigger(RecalcTrigger,Trigger6M)),NA())</f>
        <v>1.552139853804313E-2</v>
      </c>
      <c r="Q1741" s="183">
        <f>IFERROR(_xll.qlIndexFixing(ONIndex1Y,I1741,TRUE,_xll.ohTrigger(RecalcTrigger,Trigger1Y)),NA())</f>
        <v>1.6012193986725265E-2</v>
      </c>
    </row>
    <row r="1742" spans="2:17" x14ac:dyDescent="0.2">
      <c r="B1742" s="39" t="s">
        <v>42</v>
      </c>
      <c r="D1742" s="42">
        <f>_xll.qlCalendarAdvance(Calendar,$D1741,B1742,"f",FALSE)</f>
        <v>51665</v>
      </c>
      <c r="E1742" s="177">
        <f>_xll.qlInterestRateIndexValueDate(IndexON,D1742)</f>
        <v>51665</v>
      </c>
      <c r="F1742" s="193">
        <f>IFERROR(_xll.qlIndexFixing(IndexON,D1742,TRUE,_xll.ohTrigger(RecalcTrigger,TriggerON)),NA())</f>
        <v>1.4853951473785543E-2</v>
      </c>
      <c r="H1742" s="42">
        <f>_xll.qlCalendarAdvance(Calendar,$H1741,B1742,"f",FALSE)</f>
        <v>51665</v>
      </c>
      <c r="I1742" s="177">
        <f>_xll.qlInterestRateIndexValueDate(Index1M,$H1742)</f>
        <v>51669</v>
      </c>
      <c r="J1742" s="182">
        <f>IFERROR(_xll.qlIndexFixing(Index1M,$H1742,TRUE,_xll.ohTrigger(RecalcTrigger,Trigger1M)),NA())</f>
        <v>1.4957186645516707E-2</v>
      </c>
      <c r="K1742" s="44">
        <f>IFERROR(_xll.qlIndexFixing(Index3M,H1742,TRUE,_xll.ohTrigger(RecalcTrigger,Trigger3M)),NA())</f>
        <v>1.5242751822470509E-2</v>
      </c>
      <c r="L1742" s="44">
        <f>IFERROR(_xll.qlIndexFixing(Index6M,$H1742,TRUE,_xll.ohTrigger(RecalcTrigger,Trigger6M)),NA())</f>
        <v>1.5489919169071064E-2</v>
      </c>
      <c r="M1742" s="183">
        <f>IFERROR(_xll.qlIndexFixing(Index1Y,$H1742,TRUE,_xll.ohTrigger(RecalcTrigger,Trigger1Y)),NA())</f>
        <v>1.5890102390111752E-2</v>
      </c>
      <c r="N1742" s="182">
        <f>IFERROR(_xll.qlIndexFixing(ONIndex1M,I1742,TRUE,_xll.ohTrigger(RecalcTrigger,Trigger1M)),NA())</f>
        <v>1.4955893102364115E-2</v>
      </c>
      <c r="O1742" s="44">
        <f>IFERROR(_xll.qlIndexFixing(ONIndex3M,I1742,TRUE,_xll.ohTrigger(RecalcTrigger,Trigger3M)),NA())</f>
        <v>1.5241758904993574E-2</v>
      </c>
      <c r="P1742" s="44">
        <f>IFERROR(_xll.qlIndexFixing(ONIndex6M,I1742,TRUE,_xll.ohTrigger(RecalcTrigger,Trigger6M)),NA())</f>
        <v>1.5514412588704118E-2</v>
      </c>
      <c r="Q1742" s="183">
        <f>IFERROR(_xll.qlIndexFixing(ONIndex1Y,I1742,TRUE,_xll.ohTrigger(RecalcTrigger,Trigger1Y)),NA())</f>
        <v>1.6001987273330798E-2</v>
      </c>
    </row>
    <row r="1743" spans="2:17" x14ac:dyDescent="0.2">
      <c r="B1743" s="39" t="s">
        <v>42</v>
      </c>
      <c r="D1743" s="42">
        <f>_xll.qlCalendarAdvance(Calendar,$D1742,B1743,"f",FALSE)</f>
        <v>51672</v>
      </c>
      <c r="E1743" s="177">
        <f>_xll.qlInterestRateIndexValueDate(IndexON,D1743)</f>
        <v>51672</v>
      </c>
      <c r="F1743" s="193">
        <f>IFERROR(_xll.qlIndexFixing(IndexON,D1743,TRUE,_xll.ohTrigger(RecalcTrigger,TriggerON)),NA())</f>
        <v>1.4849502539284742E-2</v>
      </c>
      <c r="H1743" s="42">
        <f>_xll.qlCalendarAdvance(Calendar,$H1742,B1743,"f",FALSE)</f>
        <v>51672</v>
      </c>
      <c r="I1743" s="177">
        <f>_xll.qlInterestRateIndexValueDate(Index1M,$H1743)</f>
        <v>51676</v>
      </c>
      <c r="J1743" s="182">
        <f>IFERROR(_xll.qlIndexFixing(Index1M,$H1743,TRUE,_xll.ohTrigger(RecalcTrigger,Trigger1M)),NA())</f>
        <v>1.495288577637055E-2</v>
      </c>
      <c r="K1743" s="44">
        <f>IFERROR(_xll.qlIndexFixing(Index3M,H1743,TRUE,_xll.ohTrigger(RecalcTrigger,Trigger3M)),NA())</f>
        <v>1.5238241143899852E-2</v>
      </c>
      <c r="L1743" s="44">
        <f>IFERROR(_xll.qlIndexFixing(Index6M,$H1743,TRUE,_xll.ohTrigger(RecalcTrigger,Trigger6M)),NA())</f>
        <v>1.5483360439765391E-2</v>
      </c>
      <c r="M1743" s="183">
        <f>IFERROR(_xll.qlIndexFixing(Index1Y,$H1743,TRUE,_xll.ohTrigger(RecalcTrigger,Trigger1Y)),NA())</f>
        <v>1.5881201120978905E-2</v>
      </c>
      <c r="N1743" s="182">
        <f>IFERROR(_xll.qlIndexFixing(ONIndex1M,I1743,TRUE,_xll.ohTrigger(RecalcTrigger,Trigger1M)),NA())</f>
        <v>1.4951556991213977E-2</v>
      </c>
      <c r="O1743" s="44">
        <f>IFERROR(_xll.qlIndexFixing(ONIndex3M,I1743,TRUE,_xll.ohTrigger(RecalcTrigger,Trigger3M)),NA())</f>
        <v>1.5237114104049709E-2</v>
      </c>
      <c r="P1743" s="44">
        <f>IFERROR(_xll.qlIndexFixing(ONIndex6M,I1743,TRUE,_xll.ohTrigger(RecalcTrigger,Trigger6M)),NA())</f>
        <v>1.5507460270782758E-2</v>
      </c>
      <c r="Q1743" s="183">
        <f>IFERROR(_xll.qlIndexFixing(ONIndex1Y,I1743,TRUE,_xll.ohTrigger(RecalcTrigger,Trigger1Y)),NA())</f>
        <v>1.5991830970332188E-2</v>
      </c>
    </row>
    <row r="1744" spans="2:17" x14ac:dyDescent="0.2">
      <c r="B1744" s="39" t="s">
        <v>42</v>
      </c>
      <c r="D1744" s="42">
        <f>_xll.qlCalendarAdvance(Calendar,$D1743,B1744,"f",FALSE)</f>
        <v>51679</v>
      </c>
      <c r="E1744" s="177">
        <f>_xll.qlInterestRateIndexValueDate(IndexON,D1744)</f>
        <v>51679</v>
      </c>
      <c r="F1744" s="193">
        <f>IFERROR(_xll.qlIndexFixing(IndexON,D1744,TRUE,_xll.ohTrigger(RecalcTrigger,TriggerON)),NA())</f>
        <v>1.4845078710301607E-2</v>
      </c>
      <c r="H1744" s="42">
        <f>_xll.qlCalendarAdvance(Calendar,$H1743,B1744,"f",FALSE)</f>
        <v>51679</v>
      </c>
      <c r="I1744" s="177">
        <f>_xll.qlInterestRateIndexValueDate(Index1M,$H1744)</f>
        <v>51683</v>
      </c>
      <c r="J1744" s="182">
        <f>IFERROR(_xll.qlIndexFixing(Index1M,$H1744,TRUE,_xll.ohTrigger(RecalcTrigger,Trigger1M)),NA())</f>
        <v>1.4948614373928653E-2</v>
      </c>
      <c r="K1744" s="44">
        <f>IFERROR(_xll.qlIndexFixing(Index3M,H1744,TRUE,_xll.ohTrigger(RecalcTrigger,Trigger3M)),NA())</f>
        <v>1.5233755188287658E-2</v>
      </c>
      <c r="L1744" s="44">
        <f>IFERROR(_xll.qlIndexFixing(Index6M,$H1744,TRUE,_xll.ohTrigger(RecalcTrigger,Trigger6M)),NA())</f>
        <v>1.5476594922994651E-2</v>
      </c>
      <c r="M1744" s="183">
        <f>IFERROR(_xll.qlIndexFixing(Index1Y,$H1744,TRUE,_xll.ohTrigger(RecalcTrigger,Trigger1Y)),NA())</f>
        <v>1.5872357061515172E-2</v>
      </c>
      <c r="N1744" s="182">
        <f>IFERROR(_xll.qlIndexFixing(ONIndex1M,I1744,TRUE,_xll.ohTrigger(RecalcTrigger,Trigger1M)),NA())</f>
        <v>1.4947243429865864E-2</v>
      </c>
      <c r="O1744" s="44">
        <f>IFERROR(_xll.qlIndexFixing(ONIndex3M,I1744,TRUE,_xll.ohTrigger(RecalcTrigger,Trigger3M)),NA())</f>
        <v>1.5232493280166182E-2</v>
      </c>
      <c r="P1744" s="44">
        <f>IFERROR(_xll.qlIndexFixing(ONIndex6M,I1744,TRUE,_xll.ohTrigger(RecalcTrigger,Trigger6M)),NA())</f>
        <v>1.5500541730881778E-2</v>
      </c>
      <c r="Q1744" s="183">
        <f>IFERROR(_xll.qlIndexFixing(ONIndex1Y,I1744,TRUE,_xll.ohTrigger(RecalcTrigger,Trigger1Y)),NA())</f>
        <v>1.598172529563513E-2</v>
      </c>
    </row>
    <row r="1745" spans="2:17" x14ac:dyDescent="0.2">
      <c r="B1745" s="39" t="s">
        <v>42</v>
      </c>
      <c r="D1745" s="42">
        <f>_xll.qlCalendarAdvance(Calendar,$D1744,B1745,"f",FALSE)</f>
        <v>51686</v>
      </c>
      <c r="E1745" s="177">
        <f>_xll.qlInterestRateIndexValueDate(IndexON,D1745)</f>
        <v>51686</v>
      </c>
      <c r="F1745" s="193">
        <f>IFERROR(_xll.qlIndexFixing(IndexON,D1745,TRUE,_xll.ohTrigger(RecalcTrigger,TriggerON)),NA())</f>
        <v>1.4840680096908088E-2</v>
      </c>
      <c r="H1745" s="42">
        <f>_xll.qlCalendarAdvance(Calendar,$H1744,B1745,"f",FALSE)</f>
        <v>51686</v>
      </c>
      <c r="I1745" s="177">
        <f>_xll.qlInterestRateIndexValueDate(Index1M,$H1745)</f>
        <v>51690</v>
      </c>
      <c r="J1745" s="182">
        <f>IFERROR(_xll.qlIndexFixing(Index1M,$H1745,TRUE,_xll.ohTrigger(RecalcTrigger,Trigger1M)),NA())</f>
        <v>1.494436059430076E-2</v>
      </c>
      <c r="K1745" s="44">
        <f>IFERROR(_xll.qlIndexFixing(Index3M,H1745,TRUE,_xll.ohTrigger(RecalcTrigger,Trigger3M)),NA())</f>
        <v>1.5229294059888793E-2</v>
      </c>
      <c r="L1745" s="44">
        <f>IFERROR(_xll.qlIndexFixing(Index6M,$H1745,TRUE,_xll.ohTrigger(RecalcTrigger,Trigger6M)),NA())</f>
        <v>1.5470231826007558E-2</v>
      </c>
      <c r="M1745" s="183">
        <f>IFERROR(_xll.qlIndexFixing(Index1Y,$H1745,TRUE,_xll.ohTrigger(RecalcTrigger,Trigger1Y)),NA())</f>
        <v>1.5863570431490392E-2</v>
      </c>
      <c r="N1745" s="182">
        <f>IFERROR(_xll.qlIndexFixing(ONIndex1M,I1745,TRUE,_xll.ohTrigger(RecalcTrigger,Trigger1M)),NA())</f>
        <v>1.4942952520158315E-2</v>
      </c>
      <c r="O1745" s="44">
        <f>IFERROR(_xll.qlIndexFixing(ONIndex3M,I1745,TRUE,_xll.ohTrigger(RecalcTrigger,Trigger3M)),NA())</f>
        <v>1.5227896537339802E-2</v>
      </c>
      <c r="P1745" s="44">
        <f>IFERROR(_xll.qlIndexFixing(ONIndex6M,I1745,TRUE,_xll.ohTrigger(RecalcTrigger,Trigger6M)),NA())</f>
        <v>1.5493657115444037E-2</v>
      </c>
      <c r="Q1745" s="183">
        <f>IFERROR(_xll.qlIndexFixing(ONIndex1Y,I1745,TRUE,_xll.ohTrigger(RecalcTrigger,Trigger1Y)),NA())</f>
        <v>1.597167046706538E-2</v>
      </c>
    </row>
    <row r="1746" spans="2:17" x14ac:dyDescent="0.2">
      <c r="B1746" s="39" t="s">
        <v>42</v>
      </c>
      <c r="D1746" s="42">
        <f>_xll.qlCalendarAdvance(Calendar,$D1745,B1746,"f",FALSE)</f>
        <v>51693</v>
      </c>
      <c r="E1746" s="177">
        <f>_xll.qlInterestRateIndexValueDate(IndexON,D1746)</f>
        <v>51693</v>
      </c>
      <c r="F1746" s="193">
        <f>IFERROR(_xll.qlIndexFixing(IndexON,D1746,TRUE,_xll.ohTrigger(RecalcTrigger,TriggerON)),NA())</f>
        <v>1.48363068090962E-2</v>
      </c>
      <c r="H1746" s="42">
        <f>_xll.qlCalendarAdvance(Calendar,$H1745,B1746,"f",FALSE)</f>
        <v>51693</v>
      </c>
      <c r="I1746" s="177">
        <f>_xll.qlInterestRateIndexValueDate(Index1M,$H1746)</f>
        <v>51697</v>
      </c>
      <c r="J1746" s="182">
        <f>IFERROR(_xll.qlIndexFixing(Index1M,$H1746,TRUE,_xll.ohTrigger(RecalcTrigger,Trigger1M)),NA())</f>
        <v>1.494012978809474E-2</v>
      </c>
      <c r="K1746" s="44">
        <f>IFERROR(_xll.qlIndexFixing(Index3M,H1746,TRUE,_xll.ohTrigger(RecalcTrigger,Trigger3M)),NA())</f>
        <v>1.5224857862960729E-2</v>
      </c>
      <c r="L1746" s="44">
        <f>IFERROR(_xll.qlIndexFixing(Index6M,$H1746,TRUE,_xll.ohTrigger(RecalcTrigger,Trigger6M)),NA())</f>
        <v>1.5463783723554708E-2</v>
      </c>
      <c r="M1746" s="183">
        <f>IFERROR(_xll.qlIndexFixing(Index1Y,$H1746,TRUE,_xll.ohTrigger(RecalcTrigger,Trigger1Y)),NA())</f>
        <v>1.5854841450675734E-2</v>
      </c>
      <c r="N1746" s="182">
        <f>IFERROR(_xll.qlIndexFixing(ONIndex1M,I1746,TRUE,_xll.ohTrigger(RecalcTrigger,Trigger1M)),NA())</f>
        <v>1.4938684364329546E-2</v>
      </c>
      <c r="O1746" s="44">
        <f>IFERROR(_xll.qlIndexFixing(ONIndex3M,I1746,TRUE,_xll.ohTrigger(RecalcTrigger,Trigger3M)),NA())</f>
        <v>1.522332397940751E-2</v>
      </c>
      <c r="P1746" s="44">
        <f>IFERROR(_xll.qlIndexFixing(ONIndex6M,I1746,TRUE,_xll.ohTrigger(RecalcTrigger,Trigger6M)),NA())</f>
        <v>1.5486806570912393E-2</v>
      </c>
      <c r="Q1746" s="183">
        <f>IFERROR(_xll.qlIndexFixing(ONIndex1Y,I1746,TRUE,_xll.ohTrigger(RecalcTrigger,Trigger1Y)),NA())</f>
        <v>1.5961666702288824E-2</v>
      </c>
    </row>
    <row r="1747" spans="2:17" x14ac:dyDescent="0.2">
      <c r="B1747" s="39" t="s">
        <v>42</v>
      </c>
      <c r="D1747" s="42">
        <f>_xll.qlCalendarAdvance(Calendar,$D1746,B1747,"f",FALSE)</f>
        <v>51700</v>
      </c>
      <c r="E1747" s="177">
        <f>_xll.qlInterestRateIndexValueDate(IndexON,D1747)</f>
        <v>51700</v>
      </c>
      <c r="F1747" s="193">
        <f>IFERROR(_xll.qlIndexFixing(IndexON,D1747,TRUE,_xll.ohTrigger(RecalcTrigger,TriggerON)),NA())</f>
        <v>1.4831958956698088E-2</v>
      </c>
      <c r="H1747" s="42">
        <f>_xll.qlCalendarAdvance(Calendar,$H1746,B1747,"f",FALSE)</f>
        <v>51700</v>
      </c>
      <c r="I1747" s="177">
        <f>_xll.qlInterestRateIndexValueDate(Index1M,$H1747)</f>
        <v>51704</v>
      </c>
      <c r="J1747" s="182">
        <f>IFERROR(_xll.qlIndexFixing(Index1M,$H1747,TRUE,_xll.ohTrigger(RecalcTrigger,Trigger1M)),NA())</f>
        <v>1.4935922057479192E-2</v>
      </c>
      <c r="K1747" s="44">
        <f>IFERROR(_xll.qlIndexFixing(Index3M,H1747,TRUE,_xll.ohTrigger(RecalcTrigger,Trigger3M)),NA())</f>
        <v>1.5220446701762674E-2</v>
      </c>
      <c r="L1747" s="44">
        <f>IFERROR(_xll.qlIndexFixing(Index6M,$H1747,TRUE,_xll.ohTrigger(RecalcTrigger,Trigger6M)),NA())</f>
        <v>1.5457372015415504E-2</v>
      </c>
      <c r="M1747" s="183">
        <f>IFERROR(_xll.qlIndexFixing(Index1Y,$H1747,TRUE,_xll.ohTrigger(RecalcTrigger,Trigger1Y)),NA())</f>
        <v>1.5846170338844764E-2</v>
      </c>
      <c r="N1747" s="182">
        <f>IFERROR(_xll.qlIndexFixing(ONIndex1M,I1747,TRUE,_xll.ohTrigger(RecalcTrigger,Trigger1M)),NA())</f>
        <v>1.4934439064218097E-2</v>
      </c>
      <c r="O1747" s="44">
        <f>IFERROR(_xll.qlIndexFixing(ONIndex3M,I1747,TRUE,_xll.ohTrigger(RecalcTrigger,Trigger3M)),NA())</f>
        <v>1.5218775710605925E-2</v>
      </c>
      <c r="P1747" s="44">
        <f>IFERROR(_xll.qlIndexFixing(ONIndex6M,I1747,TRUE,_xll.ohTrigger(RecalcTrigger,Trigger6M)),NA())</f>
        <v>1.5479990243649766E-2</v>
      </c>
      <c r="Q1747" s="183">
        <f>IFERROR(_xll.qlIndexFixing(ONIndex1Y,I1747,TRUE,_xll.ohTrigger(RecalcTrigger,Trigger1Y)),NA())</f>
        <v>1.5951714219051283E-2</v>
      </c>
    </row>
    <row r="1748" spans="2:17" x14ac:dyDescent="0.2">
      <c r="B1748" s="39" t="s">
        <v>42</v>
      </c>
      <c r="D1748" s="42">
        <f>_xll.qlCalendarAdvance(Calendar,$D1747,B1748,"f",FALSE)</f>
        <v>51707</v>
      </c>
      <c r="E1748" s="177">
        <f>_xll.qlInterestRateIndexValueDate(IndexON,D1748)</f>
        <v>51707</v>
      </c>
      <c r="F1748" s="193">
        <f>IFERROR(_xll.qlIndexFixing(IndexON,D1748,TRUE,_xll.ohTrigger(RecalcTrigger,TriggerON)),NA())</f>
        <v>1.4827636649705767E-2</v>
      </c>
      <c r="H1748" s="42">
        <f>_xll.qlCalendarAdvance(Calendar,$H1747,B1748,"f",FALSE)</f>
        <v>51707</v>
      </c>
      <c r="I1748" s="177">
        <f>_xll.qlInterestRateIndexValueDate(Index1M,$H1748)</f>
        <v>51711</v>
      </c>
      <c r="J1748" s="182">
        <f>IFERROR(_xll.qlIndexFixing(Index1M,$H1748,TRUE,_xll.ohTrigger(RecalcTrigger,Trigger1M)),NA())</f>
        <v>1.493173750462529E-2</v>
      </c>
      <c r="K1748" s="44">
        <f>IFERROR(_xll.qlIndexFixing(Index3M,H1748,TRUE,_xll.ohTrigger(RecalcTrigger,Trigger3M)),NA())</f>
        <v>1.5216060680548628E-2</v>
      </c>
      <c r="L1748" s="44">
        <f>IFERROR(_xll.qlIndexFixing(Index6M,$H1748,TRUE,_xll.ohTrigger(RecalcTrigger,Trigger6M)),NA())</f>
        <v>1.5450996848834777E-2</v>
      </c>
      <c r="M1748" s="183">
        <f>IFERROR(_xll.qlIndexFixing(Index1Y,$H1748,TRUE,_xll.ohTrigger(RecalcTrigger,Trigger1Y)),NA())</f>
        <v>1.5837557315774336E-2</v>
      </c>
      <c r="N1748" s="182">
        <f>IFERROR(_xll.qlIndexFixing(ONIndex1M,I1748,TRUE,_xll.ohTrigger(RecalcTrigger,Trigger1M)),NA())</f>
        <v>1.4930216722222056E-2</v>
      </c>
      <c r="O1748" s="44">
        <f>IFERROR(_xll.qlIndexFixing(ONIndex3M,I1748,TRUE,_xll.ohTrigger(RecalcTrigger,Trigger3M)),NA())</f>
        <v>1.5214251834452241E-2</v>
      </c>
      <c r="P1748" s="44">
        <f>IFERROR(_xll.qlIndexFixing(ONIndex6M,I1748,TRUE,_xll.ohTrigger(RecalcTrigger,Trigger6M)),NA())</f>
        <v>1.5473208280258888E-2</v>
      </c>
      <c r="Q1748" s="183">
        <f>IFERROR(_xll.qlIndexFixing(ONIndex1Y,I1748,TRUE,_xll.ohTrigger(RecalcTrigger,Trigger1Y)),NA())</f>
        <v>1.5941813235258451E-2</v>
      </c>
    </row>
    <row r="1749" spans="2:17" x14ac:dyDescent="0.2">
      <c r="B1749" s="39" t="s">
        <v>42</v>
      </c>
      <c r="D1749" s="42">
        <f>_xll.qlCalendarAdvance(Calendar,$D1748,B1749,"f",FALSE)</f>
        <v>51714</v>
      </c>
      <c r="E1749" s="177">
        <f>_xll.qlInterestRateIndexValueDate(IndexON,D1749)</f>
        <v>51714</v>
      </c>
      <c r="F1749" s="193">
        <f>IFERROR(_xll.qlIndexFixing(IndexON,D1749,TRUE,_xll.ohTrigger(RecalcTrigger,TriggerON)),NA())</f>
        <v>1.4823339997951379E-2</v>
      </c>
      <c r="H1749" s="42">
        <f>_xll.qlCalendarAdvance(Calendar,$H1748,B1749,"f",FALSE)</f>
        <v>51714</v>
      </c>
      <c r="I1749" s="177">
        <f>_xll.qlInterestRateIndexValueDate(Index1M,$H1749)</f>
        <v>51718</v>
      </c>
      <c r="J1749" s="182">
        <f>IFERROR(_xll.qlIndexFixing(Index1M,$H1749,TRUE,_xll.ohTrigger(RecalcTrigger,Trigger1M)),NA())</f>
        <v>1.4927576231706785E-2</v>
      </c>
      <c r="K1749" s="44">
        <f>IFERROR(_xll.qlIndexFixing(Index3M,H1749,TRUE,_xll.ohTrigger(RecalcTrigger,Trigger3M)),NA())</f>
        <v>1.5211699903578669E-2</v>
      </c>
      <c r="L1749" s="44">
        <f>IFERROR(_xll.qlIndexFixing(Index6M,$H1749,TRUE,_xll.ohTrigger(RecalcTrigger,Trigger6M)),NA())</f>
        <v>1.544465837105952E-2</v>
      </c>
      <c r="M1749" s="183">
        <f>IFERROR(_xll.qlIndexFixing(Index1Y,$H1749,TRUE,_xll.ohTrigger(RecalcTrigger,Trigger1Y)),NA())</f>
        <v>1.5829002601242394E-2</v>
      </c>
      <c r="N1749" s="182">
        <f>IFERROR(_xll.qlIndexFixing(ONIndex1M,I1749,TRUE,_xll.ohTrigger(RecalcTrigger,Trigger1M)),NA())</f>
        <v>1.4926017440100026E-2</v>
      </c>
      <c r="O1749" s="44">
        <f>IFERROR(_xll.qlIndexFixing(ONIndex3M,I1749,TRUE,_xll.ohTrigger(RecalcTrigger,Trigger3M)),NA())</f>
        <v>1.5209752455183079E-2</v>
      </c>
      <c r="P1749" s="44">
        <f>IFERROR(_xll.qlIndexFixing(ONIndex6M,I1749,TRUE,_xll.ohTrigger(RecalcTrigger,Trigger6M)),NA())</f>
        <v>1.5466460826942807E-2</v>
      </c>
      <c r="Q1749" s="183">
        <f>IFERROR(_xll.qlIndexFixing(ONIndex1Y,I1749,TRUE,_xll.ohTrigger(RecalcTrigger,Trigger1Y)),NA())</f>
        <v>1.5931963968736085E-2</v>
      </c>
    </row>
    <row r="1750" spans="2:17" x14ac:dyDescent="0.2">
      <c r="B1750" s="39" t="s">
        <v>42</v>
      </c>
      <c r="D1750" s="42">
        <f>_xll.qlCalendarAdvance(Calendar,$D1749,B1750,"f",FALSE)</f>
        <v>51721</v>
      </c>
      <c r="E1750" s="177">
        <f>_xll.qlInterestRateIndexValueDate(IndexON,D1750)</f>
        <v>51721</v>
      </c>
      <c r="F1750" s="193">
        <f>IFERROR(_xll.qlIndexFixing(IndexON,D1750,TRUE,_xll.ohTrigger(RecalcTrigger,TriggerON)),NA())</f>
        <v>1.4819069111506877E-2</v>
      </c>
      <c r="H1750" s="42">
        <f>_xll.qlCalendarAdvance(Calendar,$H1749,B1750,"f",FALSE)</f>
        <v>51721</v>
      </c>
      <c r="I1750" s="177">
        <f>_xll.qlInterestRateIndexValueDate(Index1M,$H1750)</f>
        <v>51725</v>
      </c>
      <c r="J1750" s="182">
        <f>IFERROR(_xll.qlIndexFixing(Index1M,$H1750,TRUE,_xll.ohTrigger(RecalcTrigger,Trigger1M)),NA())</f>
        <v>1.4923438340892277E-2</v>
      </c>
      <c r="K1750" s="44">
        <f>IFERROR(_xll.qlIndexFixing(Index3M,H1750,TRUE,_xll.ohTrigger(RecalcTrigger,Trigger3M)),NA())</f>
        <v>1.5207364475109399E-2</v>
      </c>
      <c r="L1750" s="44">
        <f>IFERROR(_xll.qlIndexFixing(Index6M,$H1750,TRUE,_xll.ohTrigger(RecalcTrigger,Trigger6M)),NA())</f>
        <v>1.5438356729333693E-2</v>
      </c>
      <c r="M1750" s="183">
        <f>IFERROR(_xll.qlIndexFixing(Index1Y,$H1750,TRUE,_xll.ohTrigger(RecalcTrigger,Trigger1Y)),NA())</f>
        <v>1.58205064150304E-2</v>
      </c>
      <c r="N1750" s="182">
        <f>IFERROR(_xll.qlIndexFixing(ONIndex1M,I1750,TRUE,_xll.ohTrigger(RecalcTrigger,Trigger1M)),NA())</f>
        <v>1.4921841320090223E-2</v>
      </c>
      <c r="O1750" s="44">
        <f>IFERROR(_xll.qlIndexFixing(ONIndex3M,I1750,TRUE,_xll.ohTrigger(RecalcTrigger,Trigger3M)),NA())</f>
        <v>1.5205277676635376E-2</v>
      </c>
      <c r="P1750" s="44">
        <f>IFERROR(_xll.qlIndexFixing(ONIndex6M,I1750,TRUE,_xll.ohTrigger(RecalcTrigger,Trigger6M)),NA())</f>
        <v>1.5459748030384191E-2</v>
      </c>
      <c r="Q1750" s="183">
        <f>IFERROR(_xll.qlIndexFixing(ONIndex1Y,I1750,TRUE,_xll.ohTrigger(RecalcTrigger,Trigger1Y)),NA())</f>
        <v>1.5922166637070134E-2</v>
      </c>
    </row>
    <row r="1751" spans="2:17" x14ac:dyDescent="0.2">
      <c r="B1751" s="39" t="s">
        <v>42</v>
      </c>
      <c r="D1751" s="42">
        <f>_xll.qlCalendarAdvance(Calendar,$D1750,B1751,"f",FALSE)</f>
        <v>51728</v>
      </c>
      <c r="E1751" s="177">
        <f>_xll.qlInterestRateIndexValueDate(IndexON,D1751)</f>
        <v>51728</v>
      </c>
      <c r="F1751" s="193">
        <f>IFERROR(_xll.qlIndexFixing(IndexON,D1751,TRUE,_xll.ohTrigger(RecalcTrigger,TriggerON)),NA())</f>
        <v>1.4814824100044532E-2</v>
      </c>
      <c r="H1751" s="42">
        <f>_xll.qlCalendarAdvance(Calendar,$H1750,B1751,"f",FALSE)</f>
        <v>51728</v>
      </c>
      <c r="I1751" s="177">
        <f>_xll.qlInterestRateIndexValueDate(Index1M,$H1751)</f>
        <v>51732</v>
      </c>
      <c r="J1751" s="182">
        <f>IFERROR(_xll.qlIndexFixing(Index1M,$H1751,TRUE,_xll.ohTrigger(RecalcTrigger,Trigger1M)),NA())</f>
        <v>1.4919323934355517E-2</v>
      </c>
      <c r="K1751" s="44">
        <f>IFERROR(_xll.qlIndexFixing(Index3M,H1751,TRUE,_xll.ohTrigger(RecalcTrigger,Trigger3M)),NA())</f>
        <v>1.5203054499396552E-2</v>
      </c>
      <c r="L1751" s="44">
        <f>IFERROR(_xll.qlIndexFixing(Index6M,$H1751,TRUE,_xll.ohTrigger(RecalcTrigger,Trigger6M)),NA())</f>
        <v>1.5432092070904289E-2</v>
      </c>
      <c r="M1751" s="183">
        <f>IFERROR(_xll.qlIndexFixing(Index1Y,$H1751,TRUE,_xll.ohTrigger(RecalcTrigger,Trigger1Y)),NA())</f>
        <v>1.581206897692243E-2</v>
      </c>
      <c r="N1751" s="182">
        <f>IFERROR(_xll.qlIndexFixing(ONIndex1M,I1751,TRUE,_xll.ohTrigger(RecalcTrigger,Trigger1M)),NA())</f>
        <v>1.4917688464191059E-2</v>
      </c>
      <c r="O1751" s="44">
        <f>IFERROR(_xll.qlIndexFixing(ONIndex3M,I1751,TRUE,_xll.ohTrigger(RecalcTrigger,Trigger3M)),NA())</f>
        <v>1.5200827602965816E-2</v>
      </c>
      <c r="P1751" s="44">
        <f>IFERROR(_xll.qlIndexFixing(ONIndex6M,I1751,TRUE,_xll.ohTrigger(RecalcTrigger,Trigger6M)),NA())</f>
        <v>1.5453070036945959E-2</v>
      </c>
      <c r="Q1751" s="183">
        <f>IFERROR(_xll.qlIndexFixing(ONIndex1Y,I1751,TRUE,_xll.ohTrigger(RecalcTrigger,Trigger1Y)),NA())</f>
        <v>1.5912421458166293E-2</v>
      </c>
    </row>
    <row r="1752" spans="2:17" x14ac:dyDescent="0.2">
      <c r="B1752" s="39" t="s">
        <v>42</v>
      </c>
      <c r="D1752" s="42">
        <f>_xll.qlCalendarAdvance(Calendar,$D1751,B1752,"f",FALSE)</f>
        <v>51735</v>
      </c>
      <c r="E1752" s="177">
        <f>_xll.qlInterestRateIndexValueDate(IndexON,D1752)</f>
        <v>51735</v>
      </c>
      <c r="F1752" s="193">
        <f>IFERROR(_xll.qlIndexFixing(IndexON,D1752,TRUE,_xll.ohTrigger(RecalcTrigger,TriggerON)),NA())</f>
        <v>1.4810605073716232E-2</v>
      </c>
      <c r="H1752" s="42">
        <f>_xll.qlCalendarAdvance(Calendar,$H1751,B1752,"f",FALSE)</f>
        <v>51735</v>
      </c>
      <c r="I1752" s="177">
        <f>_xll.qlInterestRateIndexValueDate(Index1M,$H1752)</f>
        <v>51739</v>
      </c>
      <c r="J1752" s="182">
        <f>IFERROR(_xll.qlIndexFixing(Index1M,$H1752,TRUE,_xll.ohTrigger(RecalcTrigger,Trigger1M)),NA())</f>
        <v>1.4915233114262521E-2</v>
      </c>
      <c r="K1752" s="44">
        <f>IFERROR(_xll.qlIndexFixing(Index3M,H1752,TRUE,_xll.ohTrigger(RecalcTrigger,Trigger3M)),NA())</f>
        <v>1.5198770080697603E-2</v>
      </c>
      <c r="L1752" s="44">
        <f>IFERROR(_xll.qlIndexFixing(Index6M,$H1752,TRUE,_xll.ohTrigger(RecalcTrigger,Trigger6M)),NA())</f>
        <v>1.5425864543017441E-2</v>
      </c>
      <c r="M1752" s="183">
        <f>IFERROR(_xll.qlIndexFixing(Index1Y,$H1752,TRUE,_xll.ohTrigger(RecalcTrigger,Trigger1Y)),NA())</f>
        <v>1.5803690506705416E-2</v>
      </c>
      <c r="N1752" s="182">
        <f>IFERROR(_xll.qlIndexFixing(ONIndex1M,I1752,TRUE,_xll.ohTrigger(RecalcTrigger,Trigger1M)),NA())</f>
        <v>1.4913558974480878E-2</v>
      </c>
      <c r="O1752" s="44">
        <f>IFERROR(_xll.qlIndexFixing(ONIndex3M,I1752,TRUE,_xll.ohTrigger(RecalcTrigger,Trigger3M)),NA())</f>
        <v>1.5196402337611659E-2</v>
      </c>
      <c r="P1752" s="44">
        <f>IFERROR(_xll.qlIndexFixing(ONIndex6M,I1752,TRUE,_xll.ohTrigger(RecalcTrigger,Trigger6M)),NA())</f>
        <v>1.5446426993070972E-2</v>
      </c>
      <c r="Q1752" s="183">
        <f>IFERROR(_xll.qlIndexFixing(ONIndex1Y,I1752,TRUE,_xll.ohTrigger(RecalcTrigger,Trigger1Y)),NA())</f>
        <v>1.5902728649850317E-2</v>
      </c>
    </row>
    <row r="1753" spans="2:17" x14ac:dyDescent="0.2">
      <c r="B1753" s="39" t="s">
        <v>42</v>
      </c>
      <c r="D1753" s="42">
        <f>_xll.qlCalendarAdvance(Calendar,$D1752,B1753,"f",FALSE)</f>
        <v>51742</v>
      </c>
      <c r="E1753" s="177">
        <f>_xll.qlInterestRateIndexValueDate(IndexON,D1753)</f>
        <v>51742</v>
      </c>
      <c r="F1753" s="193">
        <f>IFERROR(_xll.qlIndexFixing(IndexON,D1753,TRUE,_xll.ohTrigger(RecalcTrigger,TriggerON)),NA())</f>
        <v>1.4806412142513992E-2</v>
      </c>
      <c r="H1753" s="42">
        <f>_xll.qlCalendarAdvance(Calendar,$H1752,B1753,"f",FALSE)</f>
        <v>51742</v>
      </c>
      <c r="I1753" s="177">
        <f>_xll.qlInterestRateIndexValueDate(Index1M,$H1753)</f>
        <v>51746</v>
      </c>
      <c r="J1753" s="182">
        <f>IFERROR(_xll.qlIndexFixing(Index1M,$H1753,TRUE,_xll.ohTrigger(RecalcTrigger,Trigger1M)),NA())</f>
        <v>1.4911145785682756E-2</v>
      </c>
      <c r="K1753" s="44">
        <f>IFERROR(_xll.qlIndexFixing(Index3M,H1753,TRUE,_xll.ohTrigger(RecalcTrigger,Trigger3M)),NA())</f>
        <v>1.5194490408378704E-2</v>
      </c>
      <c r="L1753" s="44">
        <f>IFERROR(_xll.qlIndexFixing(Index6M,$H1753,TRUE,_xll.ohTrigger(RecalcTrigger,Trigger6M)),NA())</f>
        <v>1.5419874268068498E-2</v>
      </c>
      <c r="M1753" s="183">
        <f>IFERROR(_xll.qlIndexFixing(Index1Y,$H1753,TRUE,_xll.ohTrigger(RecalcTrigger,Trigger1Y)),NA())</f>
        <v>1.5795371224168252E-2</v>
      </c>
      <c r="N1753" s="182">
        <f>IFERROR(_xll.qlIndexFixing(ONIndex1M,I1753,TRUE,_xll.ohTrigger(RecalcTrigger,Trigger1M)),NA())</f>
        <v>1.4909452953117963E-2</v>
      </c>
      <c r="O1753" s="44">
        <f>IFERROR(_xll.qlIndexFixing(ONIndex3M,I1753,TRUE,_xll.ohTrigger(RecalcTrigger,Trigger3M)),NA())</f>
        <v>1.5192001984969394E-2</v>
      </c>
      <c r="P1753" s="44">
        <f>IFERROR(_xll.qlIndexFixing(ONIndex6M,I1753,TRUE,_xll.ohTrigger(RecalcTrigger,Trigger6M)),NA())</f>
        <v>1.5439819045282022E-2</v>
      </c>
      <c r="Q1753" s="183">
        <f>IFERROR(_xll.qlIndexFixing(ONIndex1Y,I1753,TRUE,_xll.ohTrigger(RecalcTrigger,Trigger1Y)),NA())</f>
        <v>1.589308842986803E-2</v>
      </c>
    </row>
    <row r="1754" spans="2:17" x14ac:dyDescent="0.2">
      <c r="B1754" s="39" t="s">
        <v>42</v>
      </c>
      <c r="D1754" s="42">
        <f>_xll.qlCalendarAdvance(Calendar,$D1753,B1754,"f",FALSE)</f>
        <v>51749</v>
      </c>
      <c r="E1754" s="177">
        <f>_xll.qlInterestRateIndexValueDate(IndexON,D1754)</f>
        <v>51749</v>
      </c>
      <c r="F1754" s="193">
        <f>IFERROR(_xll.qlIndexFixing(IndexON,D1754,TRUE,_xll.ohTrigger(RecalcTrigger,TriggerON)),NA())</f>
        <v>1.4802245416110082E-2</v>
      </c>
      <c r="H1754" s="42">
        <f>_xll.qlCalendarAdvance(Calendar,$H1753,B1754,"f",FALSE)</f>
        <v>51749</v>
      </c>
      <c r="I1754" s="177">
        <f>_xll.qlInterestRateIndexValueDate(Index1M,$H1754)</f>
        <v>51753</v>
      </c>
      <c r="J1754" s="182">
        <f>IFERROR(_xll.qlIndexFixing(Index1M,$H1754,TRUE,_xll.ohTrigger(RecalcTrigger,Trigger1M)),NA())</f>
        <v>1.4907100904383519E-2</v>
      </c>
      <c r="K1754" s="44">
        <f>IFERROR(_xll.qlIndexFixing(Index3M,H1754,TRUE,_xll.ohTrigger(RecalcTrigger,Trigger3M)),NA())</f>
        <v>1.5190255734766494E-2</v>
      </c>
      <c r="L1754" s="44">
        <f>IFERROR(_xll.qlIndexFixing(Index6M,$H1754,TRUE,_xll.ohTrigger(RecalcTrigger,Trigger6M)),NA())</f>
        <v>1.5413716521138997E-2</v>
      </c>
      <c r="M1754" s="183">
        <f>IFERROR(_xll.qlIndexFixing(Index1Y,$H1754,TRUE,_xll.ohTrigger(RecalcTrigger,Trigger1Y)),NA())</f>
        <v>1.578711134910488E-2</v>
      </c>
      <c r="N1754" s="182">
        <f>IFERROR(_xll.qlIndexFixing(ONIndex1M,I1754,TRUE,_xll.ohTrigger(RecalcTrigger,Trigger1M)),NA())</f>
        <v>1.4905370502020787E-2</v>
      </c>
      <c r="O1754" s="44">
        <f>IFERROR(_xll.qlIndexFixing(ONIndex3M,I1754,TRUE,_xll.ohTrigger(RecalcTrigger,Trigger3M)),NA())</f>
        <v>1.5187626648875963E-2</v>
      </c>
      <c r="P1754" s="44">
        <f>IFERROR(_xll.qlIndexFixing(ONIndex6M,I1754,TRUE,_xll.ohTrigger(RecalcTrigger,Trigger6M)),NA())</f>
        <v>1.5433246339862094E-2</v>
      </c>
      <c r="Q1754" s="183">
        <f>IFERROR(_xll.qlIndexFixing(ONIndex1Y,I1754,TRUE,_xll.ohTrigger(RecalcTrigger,Trigger1Y)),NA())</f>
        <v>1.5883501015965251E-2</v>
      </c>
    </row>
    <row r="1755" spans="2:17" x14ac:dyDescent="0.2">
      <c r="B1755" s="39" t="s">
        <v>42</v>
      </c>
      <c r="D1755" s="42">
        <f>_xll.qlCalendarAdvance(Calendar,$D1754,B1755,"f",FALSE)</f>
        <v>51756</v>
      </c>
      <c r="E1755" s="177">
        <f>_xll.qlInterestRateIndexValueDate(IndexON,D1755)</f>
        <v>51756</v>
      </c>
      <c r="F1755" s="193">
        <f>IFERROR(_xll.qlIndexFixing(IndexON,D1755,TRUE,_xll.ohTrigger(RecalcTrigger,TriggerON)),NA())</f>
        <v>1.4798105004656392E-2</v>
      </c>
      <c r="H1755" s="42">
        <f>_xll.qlCalendarAdvance(Calendar,$H1754,B1755,"f",FALSE)</f>
        <v>51756</v>
      </c>
      <c r="I1755" s="177">
        <f>_xll.qlInterestRateIndexValueDate(Index1M,$H1755)</f>
        <v>51760</v>
      </c>
      <c r="J1755" s="182">
        <f>IFERROR(_xll.qlIndexFixing(Index1M,$H1755,TRUE,_xll.ohTrigger(RecalcTrigger,Trigger1M)),NA())</f>
        <v>1.4903079907719885E-2</v>
      </c>
      <c r="K1755" s="44">
        <f>IFERROR(_xll.qlIndexFixing(Index3M,H1755,TRUE,_xll.ohTrigger(RecalcTrigger,Trigger3M)),NA())</f>
        <v>1.5186046922355818E-2</v>
      </c>
      <c r="L1755" s="44">
        <f>IFERROR(_xll.qlIndexFixing(Index6M,$H1755,TRUE,_xll.ohTrigger(RecalcTrigger,Trigger6M)),NA())</f>
        <v>1.5407596322045984E-2</v>
      </c>
      <c r="M1755" s="183">
        <f>IFERROR(_xll.qlIndexFixing(Index1Y,$H1755,TRUE,_xll.ohTrigger(RecalcTrigger,Trigger1Y)),NA())</f>
        <v>1.5778911101311202E-2</v>
      </c>
      <c r="N1755" s="182">
        <f>IFERROR(_xll.qlIndexFixing(ONIndex1M,I1755,TRUE,_xll.ohTrigger(RecalcTrigger,Trigger1M)),NA())</f>
        <v>1.4901311723347632E-2</v>
      </c>
      <c r="O1755" s="44">
        <f>IFERROR(_xll.qlIndexFixing(ONIndex3M,I1755,TRUE,_xll.ohTrigger(RecalcTrigger,Trigger3M)),NA())</f>
        <v>1.5183276433248238E-2</v>
      </c>
      <c r="P1755" s="44">
        <f>IFERROR(_xll.qlIndexFixing(ONIndex6M,I1755,TRUE,_xll.ohTrigger(RecalcTrigger,Trigger6M)),NA())</f>
        <v>1.542670902341392E-2</v>
      </c>
      <c r="Q1755" s="183">
        <f>IFERROR(_xll.qlIndexFixing(ONIndex1Y,I1755,TRUE,_xll.ohTrigger(RecalcTrigger,Trigger1Y)),NA())</f>
        <v>1.5873966625967739E-2</v>
      </c>
    </row>
    <row r="1756" spans="2:17" x14ac:dyDescent="0.2">
      <c r="B1756" s="39" t="s">
        <v>42</v>
      </c>
      <c r="D1756" s="42">
        <f>_xll.qlCalendarAdvance(Calendar,$D1755,B1756,"f",FALSE)</f>
        <v>51763</v>
      </c>
      <c r="E1756" s="177">
        <f>_xll.qlInterestRateIndexValueDate(IndexON,D1756)</f>
        <v>51763</v>
      </c>
      <c r="F1756" s="193">
        <f>IFERROR(_xll.qlIndexFixing(IndexON,D1756,TRUE,_xll.ohTrigger(RecalcTrigger,TriggerON)),NA())</f>
        <v>1.4793991017905128E-2</v>
      </c>
      <c r="H1756" s="42">
        <f>_xll.qlCalendarAdvance(Calendar,$H1755,B1756,"f",FALSE)</f>
        <v>51763</v>
      </c>
      <c r="I1756" s="177">
        <f>_xll.qlInterestRateIndexValueDate(Index1M,$H1756)</f>
        <v>51767</v>
      </c>
      <c r="J1756" s="182">
        <f>IFERROR(_xll.qlIndexFixing(Index1M,$H1756,TRUE,_xll.ohTrigger(RecalcTrigger,Trigger1M)),NA())</f>
        <v>1.4899082897847471E-2</v>
      </c>
      <c r="K1756" s="44">
        <f>IFERROR(_xll.qlIndexFixing(Index3M,H1756,TRUE,_xll.ohTrigger(RecalcTrigger,Trigger3M)),NA())</f>
        <v>1.5181864075399983E-2</v>
      </c>
      <c r="L1756" s="44">
        <f>IFERROR(_xll.qlIndexFixing(Index6M,$H1756,TRUE,_xll.ohTrigger(RecalcTrigger,Trigger6M)),NA())</f>
        <v>1.5401513818027287E-2</v>
      </c>
      <c r="M1756" s="183">
        <f>IFERROR(_xll.qlIndexFixing(Index1Y,$H1756,TRUE,_xll.ohTrigger(RecalcTrigger,Trigger1Y)),NA())</f>
        <v>1.5770770700585978E-2</v>
      </c>
      <c r="N1756" s="182">
        <f>IFERROR(_xll.qlIndexFixing(ONIndex1M,I1756,TRUE,_xll.ohTrigger(RecalcTrigger,Trigger1M)),NA())</f>
        <v>1.4897276719176844E-2</v>
      </c>
      <c r="O1756" s="44">
        <f>IFERROR(_xll.qlIndexFixing(ONIndex3M,I1756,TRUE,_xll.ohTrigger(RecalcTrigger,Trigger3M)),NA())</f>
        <v>1.5178951441923161E-2</v>
      </c>
      <c r="P1756" s="44">
        <f>IFERROR(_xll.qlIndexFixing(ONIndex6M,I1756,TRUE,_xll.ohTrigger(RecalcTrigger,Trigger6M)),NA())</f>
        <v>1.5420207242380357E-2</v>
      </c>
      <c r="Q1756" s="183">
        <f>IFERROR(_xll.qlIndexFixing(ONIndex1Y,I1756,TRUE,_xll.ohTrigger(RecalcTrigger,Trigger1Y)),NA())</f>
        <v>1.5864485477701251E-2</v>
      </c>
    </row>
    <row r="1757" spans="2:17" x14ac:dyDescent="0.2">
      <c r="B1757" s="39" t="s">
        <v>42</v>
      </c>
      <c r="D1757" s="42">
        <f>_xll.qlCalendarAdvance(Calendar,$D1756,B1757,"f",FALSE)</f>
        <v>51770</v>
      </c>
      <c r="E1757" s="177">
        <f>_xll.qlInterestRateIndexValueDate(IndexON,D1757)</f>
        <v>51770</v>
      </c>
      <c r="F1757" s="193">
        <f>IFERROR(_xll.qlIndexFixing(IndexON,D1757,TRUE,_xll.ohTrigger(RecalcTrigger,TriggerON)),NA())</f>
        <v>1.4789903565928242E-2</v>
      </c>
      <c r="H1757" s="42">
        <f>_xll.qlCalendarAdvance(Calendar,$H1756,B1757,"f",FALSE)</f>
        <v>51770</v>
      </c>
      <c r="I1757" s="177">
        <f>_xll.qlInterestRateIndexValueDate(Index1M,$H1757)</f>
        <v>51774</v>
      </c>
      <c r="J1757" s="182">
        <f>IFERROR(_xll.qlIndexFixing(Index1M,$H1757,TRUE,_xll.ohTrigger(RecalcTrigger,Trigger1M)),NA())</f>
        <v>1.4895136386525086E-2</v>
      </c>
      <c r="K1757" s="44">
        <f>IFERROR(_xll.qlIndexFixing(Index3M,H1757,TRUE,_xll.ohTrigger(RecalcTrigger,Trigger3M)),NA())</f>
        <v>1.5177734991438471E-2</v>
      </c>
      <c r="L1757" s="44">
        <f>IFERROR(_xll.qlIndexFixing(Index6M,$H1757,TRUE,_xll.ohTrigger(RecalcTrigger,Trigger6M)),NA())</f>
        <v>1.5395469156322047E-2</v>
      </c>
      <c r="M1757" s="183">
        <f>IFERROR(_xll.qlIndexFixing(Index1Y,$H1757,TRUE,_xll.ohTrigger(RecalcTrigger,Trigger1Y)),NA())</f>
        <v>1.5762690366732997E-2</v>
      </c>
      <c r="N1757" s="182">
        <f>IFERROR(_xll.qlIndexFixing(ONIndex1M,I1757,TRUE,_xll.ohTrigger(RecalcTrigger,Trigger1M)),NA())</f>
        <v>1.4893265591506832E-2</v>
      </c>
      <c r="O1757" s="44">
        <f>IFERROR(_xll.qlIndexFixing(ONIndex3M,I1757,TRUE,_xll.ohTrigger(RecalcTrigger,Trigger3M)),NA())</f>
        <v>1.5174651778977477E-2</v>
      </c>
      <c r="P1757" s="44">
        <f>IFERROR(_xll.qlIndexFixing(ONIndex6M,I1757,TRUE,_xll.ohTrigger(RecalcTrigger,Trigger6M)),NA())</f>
        <v>1.541374114304439E-2</v>
      </c>
      <c r="Q1757" s="183">
        <f>IFERROR(_xll.qlIndexFixing(ONIndex1Y,I1757,TRUE,_xll.ohTrigger(RecalcTrigger,Trigger1Y)),NA())</f>
        <v>1.5855057788831672E-2</v>
      </c>
    </row>
    <row r="1758" spans="2:17" x14ac:dyDescent="0.2">
      <c r="B1758" s="39" t="s">
        <v>42</v>
      </c>
      <c r="D1758" s="42">
        <f>_xll.qlCalendarAdvance(Calendar,$D1757,B1758,"f",FALSE)</f>
        <v>51777</v>
      </c>
      <c r="E1758" s="177">
        <f>_xll.qlInterestRateIndexValueDate(IndexON,D1758)</f>
        <v>51777</v>
      </c>
      <c r="F1758" s="193">
        <f>IFERROR(_xll.qlIndexFixing(IndexON,D1758,TRUE,_xll.ohTrigger(RecalcTrigger,TriggerON)),NA())</f>
        <v>1.4785842758557877E-2</v>
      </c>
      <c r="H1758" s="42">
        <f>_xll.qlCalendarAdvance(Calendar,$H1757,B1758,"f",FALSE)</f>
        <v>51777</v>
      </c>
      <c r="I1758" s="177">
        <f>_xll.qlInterestRateIndexValueDate(Index1M,$H1758)</f>
        <v>51781</v>
      </c>
      <c r="J1758" s="182">
        <f>IFERROR(_xll.qlIndexFixing(Index1M,$H1758,TRUE,_xll.ohTrigger(RecalcTrigger,Trigger1M)),NA())</f>
        <v>1.48911892307203E-2</v>
      </c>
      <c r="K1758" s="44">
        <f>IFERROR(_xll.qlIndexFixing(Index3M,H1758,TRUE,_xll.ohTrigger(RecalcTrigger,Trigger3M)),NA())</f>
        <v>1.5173606104233293E-2</v>
      </c>
      <c r="L1758" s="44">
        <f>IFERROR(_xll.qlIndexFixing(Index6M,$H1758,TRUE,_xll.ohTrigger(RecalcTrigger,Trigger6M)),NA())</f>
        <v>1.5389374803550534E-2</v>
      </c>
      <c r="M1758" s="183">
        <f>IFERROR(_xll.qlIndexFixing(Index1Y,$H1758,TRUE,_xll.ohTrigger(RecalcTrigger,Trigger1Y)),NA())</f>
        <v>1.575467031955868E-2</v>
      </c>
      <c r="N1758" s="182">
        <f>IFERROR(_xll.qlIndexFixing(ONIndex1M,I1758,TRUE,_xll.ohTrigger(RecalcTrigger,Trigger1M)),NA())</f>
        <v>1.4889278442575815E-2</v>
      </c>
      <c r="O1758" s="44">
        <f>IFERROR(_xll.qlIndexFixing(ONIndex3M,I1758,TRUE,_xll.ohTrigger(RecalcTrigger,Trigger3M)),NA())</f>
        <v>1.5170377548328062E-2</v>
      </c>
      <c r="P1758" s="44">
        <f>IFERROR(_xll.qlIndexFixing(ONIndex6M,I1758,TRUE,_xll.ohTrigger(RecalcTrigger,Trigger6M)),NA())</f>
        <v>1.540731087200875E-2</v>
      </c>
      <c r="Q1758" s="183">
        <f>IFERROR(_xll.qlIndexFixing(ONIndex1Y,I1758,TRUE,_xll.ohTrigger(RecalcTrigger,Trigger1Y)),NA())</f>
        <v>1.584568377718476E-2</v>
      </c>
    </row>
    <row r="1759" spans="2:17" x14ac:dyDescent="0.2">
      <c r="B1759" s="39" t="s">
        <v>42</v>
      </c>
      <c r="D1759" s="42">
        <f>_xll.qlCalendarAdvance(Calendar,$D1758,B1759,"f",FALSE)</f>
        <v>51784</v>
      </c>
      <c r="E1759" s="177">
        <f>_xll.qlInterestRateIndexValueDate(IndexON,D1759)</f>
        <v>51784</v>
      </c>
      <c r="F1759" s="193">
        <f>IFERROR(_xll.qlIndexFixing(IndexON,D1759,TRUE,_xll.ohTrigger(RecalcTrigger,TriggerON)),NA())</f>
        <v>1.4781808705786048E-2</v>
      </c>
      <c r="H1759" s="42">
        <f>_xll.qlCalendarAdvance(Calendar,$H1758,B1759,"f",FALSE)</f>
        <v>51784</v>
      </c>
      <c r="I1759" s="177">
        <f>_xll.qlInterestRateIndexValueDate(Index1M,$H1759)</f>
        <v>51788</v>
      </c>
      <c r="J1759" s="182">
        <f>IFERROR(_xll.qlIndexFixing(Index1M,$H1759,TRUE,_xll.ohTrigger(RecalcTrigger,Trigger1M)),NA())</f>
        <v>1.488726637656008E-2</v>
      </c>
      <c r="K1759" s="44">
        <f>IFERROR(_xll.qlIndexFixing(Index3M,H1759,TRUE,_xll.ohTrigger(RecalcTrigger,Trigger3M)),NA())</f>
        <v>1.5169503503847792E-2</v>
      </c>
      <c r="L1759" s="44">
        <f>IFERROR(_xll.qlIndexFixing(Index6M,$H1759,TRUE,_xll.ohTrigger(RecalcTrigger,Trigger6M)),NA())</f>
        <v>1.5383493948807642E-2</v>
      </c>
      <c r="M1759" s="183">
        <f>IFERROR(_xll.qlIndexFixing(Index1Y,$H1759,TRUE,_xll.ohTrigger(RecalcTrigger,Trigger1Y)),NA())</f>
        <v>1.5746710778873605E-2</v>
      </c>
      <c r="N1759" s="182">
        <f>IFERROR(_xll.qlIndexFixing(ONIndex1M,I1759,TRUE,_xll.ohTrigger(RecalcTrigger,Trigger1M)),NA())</f>
        <v>1.488531537422233E-2</v>
      </c>
      <c r="O1759" s="44">
        <f>IFERROR(_xll.qlIndexFixing(ONIndex3M,I1759,TRUE,_xll.ohTrigger(RecalcTrigger,Trigger3M)),NA())</f>
        <v>1.5166128853811855E-2</v>
      </c>
      <c r="P1759" s="44">
        <f>IFERROR(_xll.qlIndexFixing(ONIndex6M,I1759,TRUE,_xll.ohTrigger(RecalcTrigger,Trigger6M)),NA())</f>
        <v>1.5400916575716295E-2</v>
      </c>
      <c r="Q1759" s="183">
        <f>IFERROR(_xll.qlIndexFixing(ONIndex1Y,I1759,TRUE,_xll.ohTrigger(RecalcTrigger,Trigger1Y)),NA())</f>
        <v>1.5836363660746144E-2</v>
      </c>
    </row>
    <row r="1760" spans="2:17" x14ac:dyDescent="0.2">
      <c r="B1760" s="39" t="s">
        <v>42</v>
      </c>
      <c r="D1760" s="42">
        <f>_xll.qlCalendarAdvance(Calendar,$D1759,B1760,"f",FALSE)</f>
        <v>51791</v>
      </c>
      <c r="E1760" s="177">
        <f>_xll.qlInterestRateIndexValueDate(IndexON,D1760)</f>
        <v>51791</v>
      </c>
      <c r="F1760" s="193">
        <f>IFERROR(_xll.qlIndexFixing(IndexON,D1760,TRUE,_xll.ohTrigger(RecalcTrigger,TriggerON)),NA())</f>
        <v>1.4777801517364964E-2</v>
      </c>
      <c r="H1760" s="42">
        <f>_xll.qlCalendarAdvance(Calendar,$H1759,B1760,"f",FALSE)</f>
        <v>51791</v>
      </c>
      <c r="I1760" s="177">
        <f>_xll.qlInterestRateIndexValueDate(Index1M,$H1760)</f>
        <v>51795</v>
      </c>
      <c r="J1760" s="182">
        <f>IFERROR(_xll.qlIndexFixing(Index1M,$H1760,TRUE,_xll.ohTrigger(RecalcTrigger,Trigger1M)),NA())</f>
        <v>1.488336792622076E-2</v>
      </c>
      <c r="K1760" s="44">
        <f>IFERROR(_xll.qlIndexFixing(Index3M,H1760,TRUE,_xll.ohTrigger(RecalcTrigger,Trigger3M)),NA())</f>
        <v>1.5165427294536835E-2</v>
      </c>
      <c r="L1760" s="44">
        <f>IFERROR(_xll.qlIndexFixing(Index6M,$H1760,TRUE,_xll.ohTrigger(RecalcTrigger,Trigger6M)),NA())</f>
        <v>1.5377563697478521E-2</v>
      </c>
      <c r="M1760" s="183">
        <f>IFERROR(_xll.qlIndexFixing(Index1Y,$H1760,TRUE,_xll.ohTrigger(RecalcTrigger,Trigger1Y)),NA())</f>
        <v>1.573881196449186E-2</v>
      </c>
      <c r="N1760" s="182">
        <f>IFERROR(_xll.qlIndexFixing(ONIndex1M,I1760,TRUE,_xll.ohTrigger(RecalcTrigger,Trigger1M)),NA())</f>
        <v>1.4881376488764531E-2</v>
      </c>
      <c r="O1760" s="44">
        <f>IFERROR(_xll.qlIndexFixing(ONIndex3M,I1760,TRUE,_xll.ohTrigger(RecalcTrigger,Trigger3M)),NA())</f>
        <v>1.516190579958554E-2</v>
      </c>
      <c r="P1760" s="44">
        <f>IFERROR(_xll.qlIndexFixing(ONIndex6M,I1760,TRUE,_xll.ohTrigger(RecalcTrigger,Trigger6M)),NA())</f>
        <v>1.5394558400529945E-2</v>
      </c>
      <c r="Q1760" s="183">
        <f>IFERROR(_xll.qlIndexFixing(ONIndex1Y,I1760,TRUE,_xll.ohTrigger(RecalcTrigger,Trigger1Y)),NA())</f>
        <v>1.5827097656941902E-2</v>
      </c>
    </row>
    <row r="1761" spans="2:17" x14ac:dyDescent="0.2">
      <c r="B1761" s="39" t="s">
        <v>42</v>
      </c>
      <c r="D1761" s="42">
        <f>_xll.qlCalendarAdvance(Calendar,$D1760,B1761,"f",FALSE)</f>
        <v>51798</v>
      </c>
      <c r="E1761" s="177">
        <f>_xll.qlInterestRateIndexValueDate(IndexON,D1761)</f>
        <v>51798</v>
      </c>
      <c r="F1761" s="193">
        <f>IFERROR(_xll.qlIndexFixing(IndexON,D1761,TRUE,_xll.ohTrigger(RecalcTrigger,TriggerON)),NA())</f>
        <v>1.4773821303526447E-2</v>
      </c>
      <c r="H1761" s="42">
        <f>_xll.qlCalendarAdvance(Calendar,$H1760,B1761,"f",FALSE)</f>
        <v>51798</v>
      </c>
      <c r="I1761" s="177">
        <f>_xll.qlInterestRateIndexValueDate(Index1M,$H1761)</f>
        <v>51802</v>
      </c>
      <c r="J1761" s="182">
        <f>IFERROR(_xll.qlIndexFixing(Index1M,$H1761,TRUE,_xll.ohTrigger(RecalcTrigger,Trigger1M)),NA())</f>
        <v>1.4879493981868358E-2</v>
      </c>
      <c r="K1761" s="44">
        <f>IFERROR(_xll.qlIndexFixing(Index3M,H1761,TRUE,_xll.ohTrigger(RecalcTrigger,Trigger3M)),NA())</f>
        <v>1.5161377580557894E-2</v>
      </c>
      <c r="L1761" s="44">
        <f>IFERROR(_xll.qlIndexFixing(Index6M,$H1761,TRUE,_xll.ohTrigger(RecalcTrigger,Trigger6M)),NA())</f>
        <v>1.537167187742163E-2</v>
      </c>
      <c r="M1761" s="183">
        <f>IFERROR(_xll.qlIndexFixing(Index1Y,$H1761,TRUE,_xll.ohTrigger(RecalcTrigger,Trigger1Y)),NA())</f>
        <v>1.5730974096231688E-2</v>
      </c>
      <c r="N1761" s="182">
        <f>IFERROR(_xll.qlIndexFixing(ONIndex1M,I1761,TRUE,_xll.ohTrigger(RecalcTrigger,Trigger1M)),NA())</f>
        <v>1.4877461887961019E-2</v>
      </c>
      <c r="O1761" s="44">
        <f>IFERROR(_xll.qlIndexFixing(ONIndex3M,I1761,TRUE,_xll.ohTrigger(RecalcTrigger,Trigger3M)),NA())</f>
        <v>1.5157708489166311E-2</v>
      </c>
      <c r="P1761" s="44">
        <f>IFERROR(_xll.qlIndexFixing(ONIndex6M,I1761,TRUE,_xll.ohTrigger(RecalcTrigger,Trigger6M)),NA())</f>
        <v>1.5388236492972496E-2</v>
      </c>
      <c r="Q1761" s="183">
        <f>IFERROR(_xll.qlIndexFixing(ONIndex1Y,I1761,TRUE,_xll.ohTrigger(RecalcTrigger,Trigger1Y)),NA())</f>
        <v>1.5817885983837598E-2</v>
      </c>
    </row>
    <row r="1762" spans="2:17" x14ac:dyDescent="0.2">
      <c r="B1762" s="39" t="s">
        <v>42</v>
      </c>
      <c r="D1762" s="42">
        <f>_xll.qlCalendarAdvance(Calendar,$D1761,B1762,"f",FALSE)</f>
        <v>51805</v>
      </c>
      <c r="E1762" s="177">
        <f>_xll.qlInterestRateIndexValueDate(IndexON,D1762)</f>
        <v>51805</v>
      </c>
      <c r="F1762" s="193">
        <f>IFERROR(_xll.qlIndexFixing(IndexON,D1762,TRUE,_xll.ohTrigger(RecalcTrigger,TriggerON)),NA())</f>
        <v>1.4769868173862832E-2</v>
      </c>
      <c r="H1762" s="42">
        <f>_xll.qlCalendarAdvance(Calendar,$H1761,B1762,"f",FALSE)</f>
        <v>51805</v>
      </c>
      <c r="I1762" s="177">
        <f>_xll.qlInterestRateIndexValueDate(Index1M,$H1762)</f>
        <v>51809</v>
      </c>
      <c r="J1762" s="182">
        <f>IFERROR(_xll.qlIndexFixing(Index1M,$H1762,TRUE,_xll.ohTrigger(RecalcTrigger,Trigger1M)),NA())</f>
        <v>1.4875610282803819E-2</v>
      </c>
      <c r="K1762" s="44">
        <f>IFERROR(_xll.qlIndexFixing(Index3M,H1762,TRUE,_xll.ohTrigger(RecalcTrigger,Trigger3M)),NA())</f>
        <v>1.5157354466170175E-2</v>
      </c>
      <c r="L1762" s="44">
        <f>IFERROR(_xll.qlIndexFixing(Index6M,$H1762,TRUE,_xll.ohTrigger(RecalcTrigger,Trigger6M)),NA())</f>
        <v>1.5365818635877871E-2</v>
      </c>
      <c r="M1762" s="183">
        <f>IFERROR(_xll.qlIndexFixing(Index1Y,$H1762,TRUE,_xll.ohTrigger(RecalcTrigger,Trigger1Y)),NA())</f>
        <v>1.5723197393915932E-2</v>
      </c>
      <c r="N1762" s="182">
        <f>IFERROR(_xll.qlIndexFixing(ONIndex1M,I1762,TRUE,_xll.ohTrigger(RecalcTrigger,Trigger1M)),NA())</f>
        <v>1.4873571674050012E-2</v>
      </c>
      <c r="O1762" s="44">
        <f>IFERROR(_xll.qlIndexFixing(ONIndex3M,I1762,TRUE,_xll.ohTrigger(RecalcTrigger,Trigger3M)),NA())</f>
        <v>1.5153537027110531E-2</v>
      </c>
      <c r="P1762" s="44">
        <f>IFERROR(_xll.qlIndexFixing(ONIndex6M,I1762,TRUE,_xll.ohTrigger(RecalcTrigger,Trigger6M)),NA())</f>
        <v>1.5381950999486804E-2</v>
      </c>
      <c r="Q1762" s="183">
        <f>IFERROR(_xll.qlIndexFixing(ONIndex1Y,I1762,TRUE,_xll.ohTrigger(RecalcTrigger,Trigger1Y)),NA())</f>
        <v>1.5808728859099119E-2</v>
      </c>
    </row>
    <row r="1763" spans="2:17" x14ac:dyDescent="0.2">
      <c r="B1763" s="39" t="s">
        <v>42</v>
      </c>
      <c r="D1763" s="42">
        <f>_xll.qlCalendarAdvance(Calendar,$D1762,B1763,"f",FALSE)</f>
        <v>51812</v>
      </c>
      <c r="E1763" s="177">
        <f>_xll.qlInterestRateIndexValueDate(IndexON,D1763)</f>
        <v>51812</v>
      </c>
      <c r="F1763" s="193">
        <f>IFERROR(_xll.qlIndexFixing(IndexON,D1763,TRUE,_xll.ohTrigger(RecalcTrigger,TriggerON)),NA())</f>
        <v>1.4765942238685881E-2</v>
      </c>
      <c r="H1763" s="42">
        <f>_xll.qlCalendarAdvance(Calendar,$H1762,B1763,"f",FALSE)</f>
        <v>51812</v>
      </c>
      <c r="I1763" s="177">
        <f>_xll.qlInterestRateIndexValueDate(Index1M,$H1763)</f>
        <v>51816</v>
      </c>
      <c r="J1763" s="182">
        <f>IFERROR(_xll.qlIndexFixing(Index1M,$H1763,TRUE,_xll.ohTrigger(RecalcTrigger,Trigger1M)),NA())</f>
        <v>1.4871784041224245E-2</v>
      </c>
      <c r="K1763" s="44">
        <f>IFERROR(_xll.qlIndexFixing(Index3M,H1763,TRUE,_xll.ohTrigger(RecalcTrigger,Trigger3M)),NA())</f>
        <v>1.5153358055632025E-2</v>
      </c>
      <c r="L1763" s="44">
        <f>IFERROR(_xll.qlIndexFixing(Index6M,$H1763,TRUE,_xll.ohTrigger(RecalcTrigger,Trigger6M)),NA())</f>
        <v>1.5360004120087704E-2</v>
      </c>
      <c r="M1763" s="183">
        <f>IFERROR(_xll.qlIndexFixing(Index1Y,$H1763,TRUE,_xll.ohTrigger(RecalcTrigger,Trigger1Y)),NA())</f>
        <v>1.5715482077371386E-2</v>
      </c>
      <c r="N1763" s="182">
        <f>IFERROR(_xll.qlIndexFixing(ONIndex1M,I1763,TRUE,_xll.ohTrigger(RecalcTrigger,Trigger1M)),NA())</f>
        <v>1.4869705949189793E-2</v>
      </c>
      <c r="O1763" s="44">
        <f>IFERROR(_xll.qlIndexFixing(ONIndex3M,I1763,TRUE,_xll.ohTrigger(RecalcTrigger,Trigger3M)),NA())</f>
        <v>1.5149391516935395E-2</v>
      </c>
      <c r="P1763" s="44">
        <f>IFERROR(_xll.qlIndexFixing(ONIndex6M,I1763,TRUE,_xll.ohTrigger(RecalcTrigger,Trigger6M)),NA())</f>
        <v>1.5375702066515728E-2</v>
      </c>
      <c r="Q1763" s="183">
        <f>IFERROR(_xll.qlIndexFixing(ONIndex1Y,I1763,TRUE,_xll.ohTrigger(RecalcTrigger,Trigger1Y)),NA())</f>
        <v>1.5799626500632158E-2</v>
      </c>
    </row>
    <row r="1764" spans="2:17" x14ac:dyDescent="0.2">
      <c r="B1764" s="39" t="s">
        <v>42</v>
      </c>
      <c r="D1764" s="42">
        <f>_xll.qlCalendarAdvance(Calendar,$D1763,B1764,"f",FALSE)</f>
        <v>51819</v>
      </c>
      <c r="E1764" s="177">
        <f>_xll.qlInterestRateIndexValueDate(IndexON,D1764)</f>
        <v>51819</v>
      </c>
      <c r="F1764" s="193">
        <f>IFERROR(_xll.qlIndexFixing(IndexON,D1764,TRUE,_xll.ohTrigger(RecalcTrigger,TriggerON)),NA())</f>
        <v>1.4762043607587927E-2</v>
      </c>
      <c r="H1764" s="42">
        <f>_xll.qlCalendarAdvance(Calendar,$H1763,B1764,"f",FALSE)</f>
        <v>51819</v>
      </c>
      <c r="I1764" s="177">
        <f>_xll.qlInterestRateIndexValueDate(Index1M,$H1764)</f>
        <v>51823</v>
      </c>
      <c r="J1764" s="182">
        <f>IFERROR(_xll.qlIndexFixing(Index1M,$H1764,TRUE,_xll.ohTrigger(RecalcTrigger,Trigger1M)),NA())</f>
        <v>1.4867982603784746E-2</v>
      </c>
      <c r="K1764" s="44">
        <f>IFERROR(_xll.qlIndexFixing(Index3M,H1764,TRUE,_xll.ohTrigger(RecalcTrigger,Trigger3M)),NA())</f>
        <v>1.514938845320265E-2</v>
      </c>
      <c r="L1764" s="44">
        <f>IFERROR(_xll.qlIndexFixing(Index6M,$H1764,TRUE,_xll.ohTrigger(RecalcTrigger,Trigger6M)),NA())</f>
        <v>1.5354228477293348E-2</v>
      </c>
      <c r="M1764" s="183">
        <f>IFERROR(_xll.qlIndexFixing(Index1Y,$H1764,TRUE,_xll.ohTrigger(RecalcTrigger,Trigger1Y)),NA())</f>
        <v>1.5707828366428773E-2</v>
      </c>
      <c r="N1764" s="182">
        <f>IFERROR(_xll.qlIndexFixing(ONIndex1M,I1764,TRUE,_xll.ohTrigger(RecalcTrigger,Trigger1M)),NA())</f>
        <v>1.4865864815378771E-2</v>
      </c>
      <c r="O1764" s="44">
        <f>IFERROR(_xll.qlIndexFixing(ONIndex3M,I1764,TRUE,_xll.ohTrigger(RecalcTrigger,Trigger3M)),NA())</f>
        <v>1.514527206255778E-2</v>
      </c>
      <c r="P1764" s="44">
        <f>IFERROR(_xll.qlIndexFixing(ONIndex6M,I1764,TRUE,_xll.ohTrigger(RecalcTrigger,Trigger6M)),NA())</f>
        <v>1.5369489840502126E-2</v>
      </c>
      <c r="Q1764" s="183">
        <f>IFERROR(_xll.qlIndexFixing(ONIndex1Y,I1764,TRUE,_xll.ohTrigger(RecalcTrigger,Trigger1Y)),NA())</f>
        <v>1.5790579125942728E-2</v>
      </c>
    </row>
    <row r="1765" spans="2:17" x14ac:dyDescent="0.2">
      <c r="B1765" s="39" t="s">
        <v>42</v>
      </c>
      <c r="D1765" s="42">
        <f>_xll.qlCalendarAdvance(Calendar,$D1764,B1765,"f",FALSE)</f>
        <v>51826</v>
      </c>
      <c r="E1765" s="177">
        <f>_xll.qlInterestRateIndexValueDate(IndexON,D1765)</f>
        <v>51826</v>
      </c>
      <c r="F1765" s="193">
        <f>IFERROR(_xll.qlIndexFixing(IndexON,D1765,TRUE,_xll.ohTrigger(RecalcTrigger,TriggerON)),NA())</f>
        <v>1.4758172390560986E-2</v>
      </c>
      <c r="H1765" s="42">
        <f>_xll.qlCalendarAdvance(Calendar,$H1764,B1765,"f",FALSE)</f>
        <v>51826</v>
      </c>
      <c r="I1765" s="177">
        <f>_xll.qlInterestRateIndexValueDate(Index1M,$H1765)</f>
        <v>51830</v>
      </c>
      <c r="J1765" s="182">
        <f>IFERROR(_xll.qlIndexFixing(Index1M,$H1765,TRUE,_xll.ohTrigger(RecalcTrigger,Trigger1M)),NA())</f>
        <v>1.4864284700247532E-2</v>
      </c>
      <c r="K1765" s="44">
        <f>IFERROR(_xll.qlIndexFixing(Index3M,H1765,TRUE,_xll.ohTrigger(RecalcTrigger,Trigger3M)),NA())</f>
        <v>1.5145445763137788E-2</v>
      </c>
      <c r="L1765" s="44">
        <f>IFERROR(_xll.qlIndexFixing(Index6M,$H1765,TRUE,_xll.ohTrigger(RecalcTrigger,Trigger6M)),NA())</f>
        <v>1.5348491854738341E-2</v>
      </c>
      <c r="M1765" s="183">
        <f>IFERROR(_xll.qlIndexFixing(Index1Y,$H1765,TRUE,_xll.ohTrigger(RecalcTrigger,Trigger1Y)),NA())</f>
        <v>1.5700236480924959E-2</v>
      </c>
      <c r="N1765" s="182">
        <f>IFERROR(_xll.qlIndexFixing(ONIndex1M,I1765,TRUE,_xll.ohTrigger(RecalcTrigger,Trigger1M)),NA())</f>
        <v>1.4862048374535419E-2</v>
      </c>
      <c r="O1765" s="44">
        <f>IFERROR(_xll.qlIndexFixing(ONIndex3M,I1765,TRUE,_xll.ohTrigger(RecalcTrigger,Trigger3M)),NA())</f>
        <v>1.5141178768214303E-2</v>
      </c>
      <c r="P1765" s="44">
        <f>IFERROR(_xll.qlIndexFixing(ONIndex6M,I1765,TRUE,_xll.ohTrigger(RecalcTrigger,Trigger6M)),NA())</f>
        <v>1.536331446780892E-2</v>
      </c>
      <c r="Q1765" s="183">
        <f>IFERROR(_xll.qlIndexFixing(ONIndex1Y,I1765,TRUE,_xll.ohTrigger(RecalcTrigger,Trigger1Y)),NA())</f>
        <v>1.578158695317633E-2</v>
      </c>
    </row>
    <row r="1766" spans="2:17" x14ac:dyDescent="0.2">
      <c r="B1766" s="39" t="s">
        <v>42</v>
      </c>
      <c r="D1766" s="42">
        <f>_xll.qlCalendarAdvance(Calendar,$D1765,B1766,"f",FALSE)</f>
        <v>51833</v>
      </c>
      <c r="E1766" s="177">
        <f>_xll.qlInterestRateIndexValueDate(IndexON,D1766)</f>
        <v>51833</v>
      </c>
      <c r="F1766" s="193">
        <f>IFERROR(_xll.qlIndexFixing(IndexON,D1766,TRUE,_xll.ohTrigger(RecalcTrigger,TriggerON)),NA())</f>
        <v>1.475432869767701E-2</v>
      </c>
      <c r="H1766" s="42">
        <f>_xll.qlCalendarAdvance(Calendar,$H1765,B1766,"f",FALSE)</f>
        <v>51833</v>
      </c>
      <c r="I1766" s="177">
        <f>_xll.qlInterestRateIndexValueDate(Index1M,$H1766)</f>
        <v>51837</v>
      </c>
      <c r="J1766" s="182">
        <f>IFERROR(_xll.qlIndexFixing(Index1M,$H1766,TRUE,_xll.ohTrigger(RecalcTrigger,Trigger1M)),NA())</f>
        <v>1.4860495425960523E-2</v>
      </c>
      <c r="K1766" s="44">
        <f>IFERROR(_xll.qlIndexFixing(Index3M,H1766,TRUE,_xll.ohTrigger(RecalcTrigger,Trigger3M)),NA())</f>
        <v>1.5141486641837162E-2</v>
      </c>
      <c r="L1766" s="44">
        <f>IFERROR(_xll.qlIndexFixing(Index6M,$H1766,TRUE,_xll.ohTrigger(RecalcTrigger,Trigger6M)),NA())</f>
        <v>1.5342794399664021E-2</v>
      </c>
      <c r="M1766" s="183">
        <f>IFERROR(_xll.qlIndexFixing(Index1Y,$H1766,TRUE,_xll.ohTrigger(RecalcTrigger,Trigger1Y)),NA())</f>
        <v>1.5692706640699865E-2</v>
      </c>
      <c r="N1766" s="182">
        <f>IFERROR(_xll.qlIndexFixing(ONIndex1M,I1766,TRUE,_xll.ohTrigger(RecalcTrigger,Trigger1M)),NA())</f>
        <v>1.4858256728897956E-2</v>
      </c>
      <c r="O1766" s="44">
        <f>IFERROR(_xll.qlIndexFixing(ONIndex3M,I1766,TRUE,_xll.ohTrigger(RecalcTrigger,Trigger3M)),NA())</f>
        <v>1.5137111737582032E-2</v>
      </c>
      <c r="P1766" s="44">
        <f>IFERROR(_xll.qlIndexFixing(ONIndex6M,I1766,TRUE,_xll.ohTrigger(RecalcTrigger,Trigger6M)),NA())</f>
        <v>1.5357176094958902E-2</v>
      </c>
      <c r="Q1766" s="183">
        <f>IFERROR(_xll.qlIndexFixing(ONIndex1Y,I1766,TRUE,_xll.ohTrigger(RecalcTrigger,Trigger1Y)),NA())</f>
        <v>1.5772650199838978E-2</v>
      </c>
    </row>
    <row r="1767" spans="2:17" x14ac:dyDescent="0.2">
      <c r="B1767" s="39" t="s">
        <v>42</v>
      </c>
      <c r="D1767" s="42">
        <f>_xll.qlCalendarAdvance(Calendar,$D1766,B1767,"f",FALSE)</f>
        <v>51840</v>
      </c>
      <c r="E1767" s="177">
        <f>_xll.qlInterestRateIndexValueDate(IndexON,D1767)</f>
        <v>51840</v>
      </c>
      <c r="F1767" s="193">
        <f>IFERROR(_xll.qlIndexFixing(IndexON,D1767,TRUE,_xll.ohTrigger(RecalcTrigger,TriggerON)),NA())</f>
        <v>1.4750512638688207E-2</v>
      </c>
      <c r="H1767" s="42">
        <f>_xll.qlCalendarAdvance(Calendar,$H1766,B1767,"f",FALSE)</f>
        <v>51840</v>
      </c>
      <c r="I1767" s="177">
        <f>_xll.qlInterestRateIndexValueDate(Index1M,$H1767)</f>
        <v>51844</v>
      </c>
      <c r="J1767" s="182">
        <f>IFERROR(_xll.qlIndexFixing(Index1M,$H1767,TRUE,_xll.ohTrigger(RecalcTrigger,Trigger1M)),NA())</f>
        <v>1.485677066315008E-2</v>
      </c>
      <c r="K1767" s="44">
        <f>IFERROR(_xll.qlIndexFixing(Index3M,H1767,TRUE,_xll.ohTrigger(RecalcTrigger,Trigger3M)),NA())</f>
        <v>1.5137596295681172E-2</v>
      </c>
      <c r="L1767" s="44">
        <f>IFERROR(_xll.qlIndexFixing(Index6M,$H1767,TRUE,_xll.ohTrigger(RecalcTrigger,Trigger6M)),NA())</f>
        <v>1.5337136259315241E-2</v>
      </c>
      <c r="M1767" s="183">
        <f>IFERROR(_xll.qlIndexFixing(Index1Y,$H1767,TRUE,_xll.ohTrigger(RecalcTrigger,Trigger1Y)),NA())</f>
        <v>1.5685239065598894E-2</v>
      </c>
      <c r="N1767" s="182">
        <f>IFERROR(_xll.qlIndexFixing(ONIndex1M,I1767,TRUE,_xll.ohTrigger(RecalcTrigger,Trigger1M)),NA())</f>
        <v>1.4854489980544727E-2</v>
      </c>
      <c r="O1767" s="44">
        <f>IFERROR(_xll.qlIndexFixing(ONIndex3M,I1767,TRUE,_xll.ohTrigger(RecalcTrigger,Trigger3M)),NA())</f>
        <v>1.5133071074657778E-2</v>
      </c>
      <c r="P1767" s="44">
        <f>IFERROR(_xll.qlIndexFixing(ONIndex6M,I1767,TRUE,_xll.ohTrigger(RecalcTrigger,Trigger6M)),NA())</f>
        <v>1.5351074868474868E-2</v>
      </c>
      <c r="Q1767" s="183">
        <f>IFERROR(_xll.qlIndexFixing(ONIndex1Y,I1767,TRUE,_xll.ohTrigger(RecalcTrigger,Trigger1Y)),NA())</f>
        <v>1.5763769083916301E-2</v>
      </c>
    </row>
    <row r="1768" spans="2:17" x14ac:dyDescent="0.2">
      <c r="B1768" s="39" t="s">
        <v>42</v>
      </c>
      <c r="D1768" s="42">
        <f>_xll.qlCalendarAdvance(Calendar,$D1767,B1768,"f",FALSE)</f>
        <v>51847</v>
      </c>
      <c r="E1768" s="177">
        <f>_xll.qlInterestRateIndexValueDate(IndexON,D1768)</f>
        <v>51847</v>
      </c>
      <c r="F1768" s="193">
        <f>IFERROR(_xll.qlIndexFixing(IndexON,D1768,TRUE,_xll.ohTrigger(RecalcTrigger,TriggerON)),NA())</f>
        <v>1.4746724323666527E-2</v>
      </c>
      <c r="H1768" s="42">
        <f>_xll.qlCalendarAdvance(Calendar,$H1767,B1768,"f",FALSE)</f>
        <v>51847</v>
      </c>
      <c r="I1768" s="177">
        <f>_xll.qlInterestRateIndexValueDate(Index1M,$H1768)</f>
        <v>51851</v>
      </c>
      <c r="J1768" s="182">
        <f>IFERROR(_xll.qlIndexFixing(Index1M,$H1768,TRUE,_xll.ohTrigger(RecalcTrigger,Trigger1M)),NA())</f>
        <v>1.4853071121527353E-2</v>
      </c>
      <c r="K1768" s="44">
        <f>IFERROR(_xll.qlIndexFixing(Index3M,H1768,TRUE,_xll.ohTrigger(RecalcTrigger,Trigger3M)),NA())</f>
        <v>1.5133733166035546E-2</v>
      </c>
      <c r="L1768" s="44">
        <f>IFERROR(_xll.qlIndexFixing(Index6M,$H1768,TRUE,_xll.ohTrigger(RecalcTrigger,Trigger6M)),NA())</f>
        <v>1.5331517580935098E-2</v>
      </c>
      <c r="M1768" s="183">
        <f>IFERROR(_xll.qlIndexFixing(Index1Y,$H1768,TRUE,_xll.ohTrigger(RecalcTrigger,Trigger1Y)),NA())</f>
        <v>1.5677833975472493E-2</v>
      </c>
      <c r="N1768" s="182">
        <f>IFERROR(_xll.qlIndexFixing(ONIndex1M,I1768,TRUE,_xll.ohTrigger(RecalcTrigger,Trigger1M)),NA())</f>
        <v>1.4850748231474142E-2</v>
      </c>
      <c r="O1768" s="44">
        <f>IFERROR(_xll.qlIndexFixing(ONIndex3M,I1768,TRUE,_xll.ohTrigger(RecalcTrigger,Trigger3M)),NA())</f>
        <v>1.5129056883358416E-2</v>
      </c>
      <c r="P1768" s="44">
        <f>IFERROR(_xll.qlIndexFixing(ONIndex6M,I1768,TRUE,_xll.ohTrigger(RecalcTrigger,Trigger6M)),NA())</f>
        <v>1.5345010934639802E-2</v>
      </c>
      <c r="Q1768" s="183">
        <f>IFERROR(_xll.qlIndexFixing(ONIndex1Y,I1768,TRUE,_xll.ohTrigger(RecalcTrigger,Trigger1Y)),NA())</f>
        <v>1.5754943823074186E-2</v>
      </c>
    </row>
    <row r="1769" spans="2:17" x14ac:dyDescent="0.2">
      <c r="B1769" s="39" t="s">
        <v>42</v>
      </c>
      <c r="D1769" s="42">
        <f>_xll.qlCalendarAdvance(Calendar,$D1768,B1769,"f",FALSE)</f>
        <v>51854</v>
      </c>
      <c r="E1769" s="177">
        <f>_xll.qlInterestRateIndexValueDate(IndexON,D1769)</f>
        <v>51854</v>
      </c>
      <c r="F1769" s="193">
        <f>IFERROR(_xll.qlIndexFixing(IndexON,D1769,TRUE,_xll.ohTrigger(RecalcTrigger,TriggerON)),NA())</f>
        <v>1.4742963862364178E-2</v>
      </c>
      <c r="H1769" s="42">
        <f>_xll.qlCalendarAdvance(Calendar,$H1768,B1769,"f",FALSE)</f>
        <v>51854</v>
      </c>
      <c r="I1769" s="177">
        <f>_xll.qlInterestRateIndexValueDate(Index1M,$H1769)</f>
        <v>51858</v>
      </c>
      <c r="J1769" s="182">
        <f>IFERROR(_xll.qlIndexFixing(Index1M,$H1769,TRUE,_xll.ohTrigger(RecalcTrigger,Trigger1M)),NA())</f>
        <v>1.4849396903268679E-2</v>
      </c>
      <c r="K1769" s="44">
        <f>IFERROR(_xll.qlIndexFixing(Index3M,H1769,TRUE,_xll.ohTrigger(RecalcTrigger,Trigger3M)),NA())</f>
        <v>1.5129897357157106E-2</v>
      </c>
      <c r="L1769" s="44">
        <f>IFERROR(_xll.qlIndexFixing(Index6M,$H1769,TRUE,_xll.ohTrigger(RecalcTrigger,Trigger6M)),NA())</f>
        <v>1.5325938511769327E-2</v>
      </c>
      <c r="M1769" s="183">
        <f>IFERROR(_xll.qlIndexFixing(Index1Y,$H1769,TRUE,_xll.ohTrigger(RecalcTrigger,Trigger1Y)),NA())</f>
        <v>1.5670491590176566E-2</v>
      </c>
      <c r="N1769" s="182">
        <f>IFERROR(_xll.qlIndexFixing(ONIndex1M,I1769,TRUE,_xll.ohTrigger(RecalcTrigger,Trigger1M)),NA())</f>
        <v>1.4846058811235352E-2</v>
      </c>
      <c r="O1769" s="44">
        <f>IFERROR(_xll.qlIndexFixing(ONIndex3M,I1769,TRUE,_xll.ohTrigger(RecalcTrigger,Trigger3M)),NA())</f>
        <v>1.5124003964501753E-2</v>
      </c>
      <c r="P1769" s="44">
        <f>IFERROR(_xll.qlIndexFixing(ONIndex6M,I1769,TRUE,_xll.ohTrigger(RecalcTrigger,Trigger6M)),NA())</f>
        <v>1.5337066768195129E-2</v>
      </c>
      <c r="Q1769" s="183">
        <f>IFERROR(_xll.qlIndexFixing(ONIndex1Y,I1769,TRUE,_xll.ohTrigger(RecalcTrigger,Trigger1Y)),NA())</f>
        <v>1.5743122425027067E-2</v>
      </c>
    </row>
    <row r="1770" spans="2:17" x14ac:dyDescent="0.2">
      <c r="B1770" s="39" t="s">
        <v>42</v>
      </c>
      <c r="D1770" s="42">
        <f>_xll.qlCalendarAdvance(Calendar,$D1769,B1770,"f",FALSE)</f>
        <v>51862</v>
      </c>
      <c r="E1770" s="177">
        <f>_xll.qlInterestRateIndexValueDate(IndexON,D1770)</f>
        <v>51862</v>
      </c>
      <c r="F1770" s="193">
        <f>IFERROR(_xll.qlIndexFixing(IndexON,D1770,TRUE,_xll.ohTrigger(RecalcTrigger,TriggerON)),NA())</f>
        <v>1.4738773659406235E-2</v>
      </c>
      <c r="H1770" s="42">
        <f>_xll.qlCalendarAdvance(Calendar,$H1769,B1770,"f",FALSE)</f>
        <v>51862</v>
      </c>
      <c r="I1770" s="177">
        <f>_xll.qlInterestRateIndexValueDate(Index1M,$H1770)</f>
        <v>51866</v>
      </c>
      <c r="J1770" s="182">
        <f>IFERROR(_xll.qlIndexFixing(Index1M,$H1770,TRUE,_xll.ohTrigger(RecalcTrigger,Trigger1M)),NA())</f>
        <v>1.4845228935950302E-2</v>
      </c>
      <c r="K1770" s="44">
        <f>IFERROR(_xll.qlIndexFixing(Index3M,H1770,TRUE,_xll.ohTrigger(RecalcTrigger,Trigger3M)),NA())</f>
        <v>1.5125496404827743E-2</v>
      </c>
      <c r="L1770" s="44">
        <f>IFERROR(_xll.qlIndexFixing(Index6M,$H1770,TRUE,_xll.ohTrigger(RecalcTrigger,Trigger6M)),NA())</f>
        <v>1.5319667610982676E-2</v>
      </c>
      <c r="M1770" s="183">
        <f>IFERROR(_xll.qlIndexFixing(Index1Y,$H1770,TRUE,_xll.ohTrigger(RecalcTrigger,Trigger1Y)),NA())</f>
        <v>1.566217735615728E-2</v>
      </c>
      <c r="N1770" s="182">
        <f>IFERROR(_xll.qlIndexFixing(ONIndex1M,I1770,TRUE,_xll.ohTrigger(RecalcTrigger,Trigger1M)),NA())</f>
        <v>1.4842377896862047E-2</v>
      </c>
      <c r="O1770" s="44">
        <f>IFERROR(_xll.qlIndexFixing(ONIndex3M,I1770,TRUE,_xll.ohTrigger(RecalcTrigger,Trigger3M)),NA())</f>
        <v>1.5120054163322294E-2</v>
      </c>
      <c r="P1770" s="44">
        <f>IFERROR(_xll.qlIndexFixing(ONIndex6M,I1770,TRUE,_xll.ohTrigger(RecalcTrigger,Trigger6M)),NA())</f>
        <v>1.5331093504418192E-2</v>
      </c>
      <c r="Q1770" s="183">
        <f>IFERROR(_xll.qlIndexFixing(ONIndex1Y,I1770,TRUE,_xll.ohTrigger(RecalcTrigger,Trigger1Y)),NA())</f>
        <v>1.5734432960785583E-2</v>
      </c>
    </row>
    <row r="1771" spans="2:17" x14ac:dyDescent="0.2">
      <c r="B1771" s="39" t="s">
        <v>42</v>
      </c>
      <c r="D1771" s="42">
        <f>_xll.qlCalendarAdvance(Calendar,$D1770,B1771,"f",FALSE)</f>
        <v>51869</v>
      </c>
      <c r="E1771" s="177">
        <f>_xll.qlInterestRateIndexValueDate(IndexON,D1771)</f>
        <v>51869</v>
      </c>
      <c r="F1771" s="193">
        <f>IFERROR(_xll.qlIndexFixing(IndexON,D1771,TRUE,_xll.ohTrigger(RecalcTrigger,TriggerON)),NA())</f>
        <v>1.4735076975007644E-2</v>
      </c>
      <c r="H1771" s="42">
        <f>_xll.qlCalendarAdvance(Calendar,$H1770,B1771,"f",FALSE)</f>
        <v>51869</v>
      </c>
      <c r="I1771" s="177">
        <f>_xll.qlInterestRateIndexValueDate(Index1M,$H1771)</f>
        <v>51873</v>
      </c>
      <c r="J1771" s="182">
        <f>IFERROR(_xll.qlIndexFixing(Index1M,$H1771,TRUE,_xll.ohTrigger(RecalcTrigger,Trigger1M)),NA())</f>
        <v>1.4841609326084275E-2</v>
      </c>
      <c r="K1771" s="44">
        <f>IFERROR(_xll.qlIndexFixing(Index3M,H1771,TRUE,_xll.ohTrigger(RecalcTrigger,Trigger3M)),NA())</f>
        <v>1.5121770250005453E-2</v>
      </c>
      <c r="L1771" s="44">
        <f>IFERROR(_xll.qlIndexFixing(Index6M,$H1771,TRUE,_xll.ohTrigger(RecalcTrigger,Trigger6M)),NA())</f>
        <v>1.531417124532526E-2</v>
      </c>
      <c r="M1771" s="183">
        <f>IFERROR(_xll.qlIndexFixing(Index1Y,$H1771,TRUE,_xll.ohTrigger(RecalcTrigger,Trigger1Y)),NA())</f>
        <v>1.5654970078708894E-2</v>
      </c>
      <c r="N1771" s="182">
        <f>IFERROR(_xll.qlIndexFixing(ONIndex1M,I1771,TRUE,_xll.ohTrigger(RecalcTrigger,Trigger1M)),NA())</f>
        <v>1.4839152338348427E-2</v>
      </c>
      <c r="O1771" s="44">
        <f>IFERROR(_xll.qlIndexFixing(ONIndex3M,I1771,TRUE,_xll.ohTrigger(RecalcTrigger,Trigger3M)),NA())</f>
        <v>1.5116614349954816E-2</v>
      </c>
      <c r="P1771" s="44">
        <f>IFERROR(_xll.qlIndexFixing(ONIndex6M,I1771,TRUE,_xll.ohTrigger(RecalcTrigger,Trigger6M)),NA())</f>
        <v>1.5326197274969644E-2</v>
      </c>
      <c r="Q1771" s="183">
        <f>IFERROR(_xll.qlIndexFixing(ONIndex1Y,I1771,TRUE,_xll.ohTrigger(RecalcTrigger,Trigger1Y)),NA())</f>
        <v>1.572757334758812E-2</v>
      </c>
    </row>
    <row r="1772" spans="2:17" x14ac:dyDescent="0.2">
      <c r="B1772" s="39" t="s">
        <v>42</v>
      </c>
      <c r="D1772" s="42">
        <f>_xll.qlCalendarAdvance(Calendar,$D1771,B1772,"f",FALSE)</f>
        <v>51876</v>
      </c>
      <c r="E1772" s="177">
        <f>_xll.qlInterestRateIndexValueDate(IndexON,D1772)</f>
        <v>51876</v>
      </c>
      <c r="F1772" s="193">
        <f>IFERROR(_xll.qlIndexFixing(IndexON,D1772,TRUE,_xll.ohTrigger(RecalcTrigger,TriggerON)),NA())</f>
        <v>1.4731408508010801E-2</v>
      </c>
      <c r="H1772" s="42">
        <f>_xll.qlCalendarAdvance(Calendar,$H1771,B1772,"f",FALSE)</f>
        <v>51876</v>
      </c>
      <c r="I1772" s="177">
        <f>_xll.qlInterestRateIndexValueDate(Index1M,$H1772)</f>
        <v>51880</v>
      </c>
      <c r="J1772" s="182">
        <f>IFERROR(_xll.qlIndexFixing(Index1M,$H1772,TRUE,_xll.ohTrigger(RecalcTrigger,Trigger1M)),NA())</f>
        <v>1.4838015360693176E-2</v>
      </c>
      <c r="K1772" s="44">
        <f>IFERROR(_xll.qlIndexFixing(Index3M,H1772,TRUE,_xll.ohTrigger(RecalcTrigger,Trigger3M)),NA())</f>
        <v>1.5117966560974416E-2</v>
      </c>
      <c r="L1772" s="44">
        <f>IFERROR(_xll.qlIndexFixing(Index6M,$H1772,TRUE,_xll.ohTrigger(RecalcTrigger,Trigger6M)),NA())</f>
        <v>1.53087149393591E-2</v>
      </c>
      <c r="M1772" s="183">
        <f>IFERROR(_xll.qlIndexFixing(Index1Y,$H1772,TRUE,_xll.ohTrigger(RecalcTrigger,Trigger1Y)),NA())</f>
        <v>1.5647826197100104E-2</v>
      </c>
      <c r="N1772" s="182">
        <f>IFERROR(_xll.qlIndexFixing(ONIndex1M,I1772,TRUE,_xll.ohTrigger(RecalcTrigger,Trigger1M)),NA())</f>
        <v>1.4835515245161801E-2</v>
      </c>
      <c r="O1772" s="44">
        <f>IFERROR(_xll.qlIndexFixing(ONIndex3M,I1772,TRUE,_xll.ohTrigger(RecalcTrigger,Trigger3M)),NA())</f>
        <v>1.5112710934443996E-2</v>
      </c>
      <c r="P1772" s="44">
        <f>IFERROR(_xll.qlIndexFixing(ONIndex6M,I1772,TRUE,_xll.ohTrigger(RecalcTrigger,Trigger6M)),NA())</f>
        <v>1.5320289399820552E-2</v>
      </c>
      <c r="Q1772" s="183">
        <f>IFERROR(_xll.qlIndexFixing(ONIndex1Y,I1772,TRUE,_xll.ohTrigger(RecalcTrigger,Trigger1Y)),NA())</f>
        <v>1.5718981806589483E-2</v>
      </c>
    </row>
    <row r="1773" spans="2:17" x14ac:dyDescent="0.2">
      <c r="B1773" s="39" t="s">
        <v>42</v>
      </c>
      <c r="D1773" s="42">
        <f>_xll.qlCalendarAdvance(Calendar,$D1772,B1773,"f",FALSE)</f>
        <v>51883</v>
      </c>
      <c r="E1773" s="177">
        <f>_xll.qlInterestRateIndexValueDate(IndexON,D1773)</f>
        <v>51883</v>
      </c>
      <c r="F1773" s="193">
        <f>IFERROR(_xll.qlIndexFixing(IndexON,D1773,TRUE,_xll.ohTrigger(RecalcTrigger,TriggerON)),NA())</f>
        <v>1.4727768368327787E-2</v>
      </c>
      <c r="H1773" s="42">
        <f>_xll.qlCalendarAdvance(Calendar,$H1772,B1773,"f",FALSE)</f>
        <v>51883</v>
      </c>
      <c r="I1773" s="177">
        <f>_xll.qlInterestRateIndexValueDate(Index1M,$H1773)</f>
        <v>51887</v>
      </c>
      <c r="J1773" s="182">
        <f>IFERROR(_xll.qlIndexFixing(Index1M,$H1773,TRUE,_xll.ohTrigger(RecalcTrigger,Trigger1M)),NA())</f>
        <v>1.4834447141943027E-2</v>
      </c>
      <c r="K1773" s="44">
        <f>IFERROR(_xll.qlIndexFixing(Index3M,H1773,TRUE,_xll.ohTrigger(RecalcTrigger,Trigger3M)),NA())</f>
        <v>1.5114243202973832E-2</v>
      </c>
      <c r="L1773" s="44">
        <f>IFERROR(_xll.qlIndexFixing(Index6M,$H1773,TRUE,_xll.ohTrigger(RecalcTrigger,Trigger6M)),NA())</f>
        <v>1.5303298840327295E-2</v>
      </c>
      <c r="M1773" s="183">
        <f>IFERROR(_xll.qlIndexFixing(Index1Y,$H1773,TRUE,_xll.ohTrigger(RecalcTrigger,Trigger1Y)),NA())</f>
        <v>1.5640745931208934E-2</v>
      </c>
      <c r="N1773" s="182">
        <f>IFERROR(_xll.qlIndexFixing(ONIndex1M,I1773,TRUE,_xll.ohTrigger(RecalcTrigger,Trigger1M)),NA())</f>
        <v>1.4831903676197911E-2</v>
      </c>
      <c r="O1773" s="44">
        <f>IFERROR(_xll.qlIndexFixing(ONIndex3M,I1773,TRUE,_xll.ohTrigger(RecalcTrigger,Trigger3M)),NA())</f>
        <v>1.5108834525090487E-2</v>
      </c>
      <c r="P1773" s="44">
        <f>IFERROR(_xll.qlIndexFixing(ONIndex6M,I1773,TRUE,_xll.ohTrigger(RecalcTrigger,Trigger6M)),NA())</f>
        <v>1.5314419570557902E-2</v>
      </c>
      <c r="Q1773" s="183">
        <f>IFERROR(_xll.qlIndexFixing(ONIndex1Y,I1773,TRUE,_xll.ohTrigger(RecalcTrigger,Trigger1Y)),NA())</f>
        <v>1.5710447240655512E-2</v>
      </c>
    </row>
    <row r="1774" spans="2:17" x14ac:dyDescent="0.2">
      <c r="B1774" s="39" t="s">
        <v>42</v>
      </c>
      <c r="D1774" s="42">
        <f>_xll.qlCalendarAdvance(Calendar,$D1773,B1774,"f",FALSE)</f>
        <v>51890</v>
      </c>
      <c r="E1774" s="177">
        <f>_xll.qlInterestRateIndexValueDate(IndexON,D1774)</f>
        <v>51890</v>
      </c>
      <c r="F1774" s="193">
        <f>IFERROR(_xll.qlIndexFixing(IndexON,D1774,TRUE,_xll.ohTrigger(RecalcTrigger,TriggerON)),NA())</f>
        <v>1.4724156665950616E-2</v>
      </c>
      <c r="H1774" s="42">
        <f>_xll.qlCalendarAdvance(Calendar,$H1773,B1774,"f",FALSE)</f>
        <v>51890</v>
      </c>
      <c r="I1774" s="177">
        <f>_xll.qlInterestRateIndexValueDate(Index1M,$H1774)</f>
        <v>51894</v>
      </c>
      <c r="J1774" s="182">
        <f>IFERROR(_xll.qlIndexFixing(Index1M,$H1774,TRUE,_xll.ohTrigger(RecalcTrigger,Trigger1M)),NA())</f>
        <v>1.4830904772010158E-2</v>
      </c>
      <c r="K1774" s="44">
        <f>IFERROR(_xll.qlIndexFixing(Index3M,H1774,TRUE,_xll.ohTrigger(RecalcTrigger,Trigger3M)),NA())</f>
        <v>1.5110547693261367E-2</v>
      </c>
      <c r="L1774" s="44">
        <f>IFERROR(_xll.qlIndexFixing(Index6M,$H1774,TRUE,_xll.ohTrigger(RecalcTrigger,Trigger6M)),NA())</f>
        <v>1.5297923095473832E-2</v>
      </c>
      <c r="M1774" s="183">
        <f>IFERROR(_xll.qlIndexFixing(Index1Y,$H1774,TRUE,_xll.ohTrigger(RecalcTrigger,Trigger1Y)),NA())</f>
        <v>1.5633729500919555E-2</v>
      </c>
      <c r="N1774" s="182">
        <f>IFERROR(_xll.qlIndexFixing(ONIndex1M,I1774,TRUE,_xll.ohTrigger(RecalcTrigger,Trigger1M)),NA())</f>
        <v>1.4828317733615037E-2</v>
      </c>
      <c r="O1774" s="44">
        <f>IFERROR(_xll.qlIndexFixing(ONIndex3M,I1774,TRUE,_xll.ohTrigger(RecalcTrigger,Trigger3M)),NA())</f>
        <v>1.5104985226050971E-2</v>
      </c>
      <c r="P1774" s="44">
        <f>IFERROR(_xll.qlIndexFixing(ONIndex6M,I1774,TRUE,_xll.ohTrigger(RecalcTrigger,Trigger6M)),NA())</f>
        <v>1.5308587933704487E-2</v>
      </c>
      <c r="Q1774" s="183">
        <f>IFERROR(_xll.qlIndexFixing(ONIndex1Y,I1774,TRUE,_xll.ohTrigger(RecalcTrigger,Trigger1Y)),NA())</f>
        <v>1.5701969867691901E-2</v>
      </c>
    </row>
    <row r="1775" spans="2:17" x14ac:dyDescent="0.2">
      <c r="B1775" s="39" t="s">
        <v>42</v>
      </c>
      <c r="D1775" s="42">
        <f>_xll.qlCalendarAdvance(Calendar,$D1774,B1775,"f",FALSE)</f>
        <v>51897</v>
      </c>
      <c r="E1775" s="177">
        <f>_xll.qlInterestRateIndexValueDate(IndexON,D1775)</f>
        <v>51897</v>
      </c>
      <c r="F1775" s="193">
        <f>IFERROR(_xll.qlIndexFixing(IndexON,D1775,TRUE,_xll.ohTrigger(RecalcTrigger,TriggerON)),NA())</f>
        <v>1.4720573510738078E-2</v>
      </c>
      <c r="H1775" s="42">
        <f>_xll.qlCalendarAdvance(Calendar,$H1774,B1775,"f",FALSE)</f>
        <v>51897</v>
      </c>
      <c r="I1775" s="177">
        <f>_xll.qlInterestRateIndexValueDate(Index1M,$H1775)</f>
        <v>51901</v>
      </c>
      <c r="J1775" s="182">
        <f>IFERROR(_xll.qlIndexFixing(Index1M,$H1775,TRUE,_xll.ohTrigger(RecalcTrigger,Trigger1M)),NA())</f>
        <v>1.4827220051167243E-2</v>
      </c>
      <c r="K1775" s="44">
        <f>IFERROR(_xll.qlIndexFixing(Index3M,H1775,TRUE,_xll.ohTrigger(RecalcTrigger,Trigger3M)),NA())</f>
        <v>1.5106880136090517E-2</v>
      </c>
      <c r="L1775" s="44">
        <f>IFERROR(_xll.qlIndexFixing(Index6M,$H1775,TRUE,_xll.ohTrigger(RecalcTrigger,Trigger6M)),NA())</f>
        <v>1.5292587852043578E-2</v>
      </c>
      <c r="M1775" s="183">
        <f>IFERROR(_xll.qlIndexFixing(Index1Y,$H1775,TRUE,_xll.ohTrigger(RecalcTrigger,Trigger1Y)),NA())</f>
        <v>1.5626777126122048E-2</v>
      </c>
      <c r="N1775" s="182">
        <f>IFERROR(_xll.qlIndexFixing(ONIndex1M,I1775,TRUE,_xll.ohTrigger(RecalcTrigger,Trigger1M)),NA())</f>
        <v>1.4824757519251719E-2</v>
      </c>
      <c r="O1775" s="44">
        <f>IFERROR(_xll.qlIndexFixing(ONIndex3M,I1775,TRUE,_xll.ohTrigger(RecalcTrigger,Trigger3M)),NA())</f>
        <v>1.5101163141002516E-2</v>
      </c>
      <c r="P1775" s="44">
        <f>IFERROR(_xll.qlIndexFixing(ONIndex6M,I1775,TRUE,_xll.ohTrigger(RecalcTrigger,Trigger6M)),NA())</f>
        <v>1.5302794635623229E-2</v>
      </c>
      <c r="Q1775" s="183">
        <f>IFERROR(_xll.qlIndexFixing(ONIndex1Y,I1775,TRUE,_xll.ohTrigger(RecalcTrigger,Trigger1Y)),NA())</f>
        <v>1.569354990544447E-2</v>
      </c>
    </row>
    <row r="1776" spans="2:17" x14ac:dyDescent="0.2">
      <c r="B1776" s="39" t="s">
        <v>42</v>
      </c>
      <c r="D1776" s="42">
        <f>_xll.qlCalendarAdvance(Calendar,$D1775,B1776,"f",FALSE)</f>
        <v>51904</v>
      </c>
      <c r="E1776" s="177">
        <f>_xll.qlInterestRateIndexValueDate(IndexON,D1776)</f>
        <v>51904</v>
      </c>
      <c r="F1776" s="193">
        <f>IFERROR(_xll.qlIndexFixing(IndexON,D1776,TRUE,_xll.ohTrigger(RecalcTrigger,TriggerON)),NA())</f>
        <v>1.4717019012682186E-2</v>
      </c>
      <c r="H1776" s="42">
        <f>_xll.qlCalendarAdvance(Calendar,$H1775,B1776,"f",FALSE)</f>
        <v>51904</v>
      </c>
      <c r="I1776" s="177">
        <f>_xll.qlInterestRateIndexValueDate(Index1M,$H1776)</f>
        <v>51908</v>
      </c>
      <c r="J1776" s="182">
        <f>IFERROR(_xll.qlIndexFixing(Index1M,$H1776,TRUE,_xll.ohTrigger(RecalcTrigger,Trigger1M)),NA())</f>
        <v>1.4823724510219119E-2</v>
      </c>
      <c r="K1776" s="44">
        <f>IFERROR(_xll.qlIndexFixing(Index3M,H1776,TRUE,_xll.ohTrigger(RecalcTrigger,Trigger3M)),NA())</f>
        <v>1.5103240635712112E-2</v>
      </c>
      <c r="L1776" s="44">
        <f>IFERROR(_xll.qlIndexFixing(Index6M,$H1776,TRUE,_xll.ohTrigger(RecalcTrigger,Trigger6M)),NA())</f>
        <v>1.5287293257283169E-2</v>
      </c>
      <c r="M1776" s="183">
        <f>IFERROR(_xll.qlIndexFixing(Index1Y,$H1776,TRUE,_xll.ohTrigger(RecalcTrigger,Trigger1Y)),NA())</f>
        <v>1.561988902671262E-2</v>
      </c>
      <c r="N1776" s="182">
        <f>IFERROR(_xll.qlIndexFixing(ONIndex1M,I1776,TRUE,_xll.ohTrigger(RecalcTrigger,Trigger1M)),NA())</f>
        <v>1.4821223135426109E-2</v>
      </c>
      <c r="O1776" s="44">
        <f>IFERROR(_xll.qlIndexFixing(ONIndex3M,I1776,TRUE,_xll.ohTrigger(RecalcTrigger,Trigger3M)),NA())</f>
        <v>1.5097368374021869E-2</v>
      </c>
      <c r="P1776" s="44">
        <f>IFERROR(_xll.qlIndexFixing(ONIndex6M,I1776,TRUE,_xll.ohTrigger(RecalcTrigger,Trigger6M)),NA())</f>
        <v>1.5297039822756986E-2</v>
      </c>
      <c r="Q1776" s="183">
        <f>IFERROR(_xll.qlIndexFixing(ONIndex1Y,I1776,TRUE,_xll.ohTrigger(RecalcTrigger,Trigger1Y)),NA())</f>
        <v>1.5685187571738979E-2</v>
      </c>
    </row>
    <row r="1777" spans="2:17" x14ac:dyDescent="0.2">
      <c r="B1777" s="39" t="s">
        <v>42</v>
      </c>
      <c r="D1777" s="42">
        <f>_xll.qlCalendarAdvance(Calendar,$D1776,B1777,"f",FALSE)</f>
        <v>51911</v>
      </c>
      <c r="E1777" s="177">
        <f>_xll.qlInterestRateIndexValueDate(IndexON,D1777)</f>
        <v>51911</v>
      </c>
      <c r="F1777" s="193">
        <f>IFERROR(_xll.qlIndexFixing(IndexON,D1777,TRUE,_xll.ohTrigger(RecalcTrigger,TriggerON)),NA())</f>
        <v>1.4713493281695023E-2</v>
      </c>
      <c r="H1777" s="42">
        <f>_xll.qlCalendarAdvance(Calendar,$H1776,B1777,"f",FALSE)</f>
        <v>51911</v>
      </c>
      <c r="I1777" s="177">
        <f>_xll.qlInterestRateIndexValueDate(Index1M,$H1777)</f>
        <v>51915</v>
      </c>
      <c r="J1777" s="182">
        <f>IFERROR(_xll.qlIndexFixing(Index1M,$H1777,TRUE,_xll.ohTrigger(RecalcTrigger,Trigger1M)),NA())</f>
        <v>1.48202550993805E-2</v>
      </c>
      <c r="K1777" s="44">
        <f>IFERROR(_xll.qlIndexFixing(Index3M,H1777,TRUE,_xll.ohTrigger(RecalcTrigger,Trigger3M)),NA())</f>
        <v>1.5099629296382311E-2</v>
      </c>
      <c r="L1777" s="44">
        <f>IFERROR(_xll.qlIndexFixing(Index6M,$H1777,TRUE,_xll.ohTrigger(RecalcTrigger,Trigger6M)),NA())</f>
        <v>1.5282039458440123E-2</v>
      </c>
      <c r="M1777" s="183">
        <f>IFERROR(_xll.qlIndexFixing(Index1Y,$H1777,TRUE,_xll.ohTrigger(RecalcTrigger,Trigger1Y)),NA())</f>
        <v>1.5613065422593397E-2</v>
      </c>
      <c r="N1777" s="182">
        <f>IFERROR(_xll.qlIndexFixing(ONIndex1M,I1777,TRUE,_xll.ohTrigger(RecalcTrigger,Trigger1M)),NA())</f>
        <v>1.4817714684056682E-2</v>
      </c>
      <c r="O1777" s="44">
        <f>IFERROR(_xll.qlIndexFixing(ONIndex3M,I1777,TRUE,_xll.ohTrigger(RecalcTrigger,Trigger3M)),NA())</f>
        <v>1.5093601029025905E-2</v>
      </c>
      <c r="P1777" s="44">
        <f>IFERROR(_xll.qlIndexFixing(ONIndex6M,I1777,TRUE,_xll.ohTrigger(RecalcTrigger,Trigger6M)),NA())</f>
        <v>1.5291323641628551E-2</v>
      </c>
      <c r="Q1777" s="183">
        <f>IFERROR(_xll.qlIndexFixing(ONIndex1Y,I1777,TRUE,_xll.ohTrigger(RecalcTrigger,Trigger1Y)),NA())</f>
        <v>1.5676883084161375E-2</v>
      </c>
    </row>
    <row r="1778" spans="2:17" x14ac:dyDescent="0.2">
      <c r="B1778" s="39" t="s">
        <v>42</v>
      </c>
      <c r="D1778" s="42">
        <f>_xll.qlCalendarAdvance(Calendar,$D1777,B1778,"f",FALSE)</f>
        <v>51918</v>
      </c>
      <c r="E1778" s="177">
        <f>_xll.qlInterestRateIndexValueDate(IndexON,D1778)</f>
        <v>51918</v>
      </c>
      <c r="F1778" s="193">
        <f>IFERROR(_xll.qlIndexFixing(IndexON,D1778,TRUE,_xll.ohTrigger(RecalcTrigger,TriggerON)),NA())</f>
        <v>1.4709996427715311E-2</v>
      </c>
      <c r="H1778" s="42">
        <f>_xll.qlCalendarAdvance(Calendar,$H1777,B1778,"f",FALSE)</f>
        <v>51918</v>
      </c>
      <c r="I1778" s="177">
        <f>_xll.qlInterestRateIndexValueDate(Index1M,$H1778)</f>
        <v>51922</v>
      </c>
      <c r="J1778" s="182">
        <f>IFERROR(_xll.qlIndexFixing(Index1M,$H1778,TRUE,_xll.ohTrigger(RecalcTrigger,Trigger1M)),NA())</f>
        <v>1.4816811920812523E-2</v>
      </c>
      <c r="K1778" s="44">
        <f>IFERROR(_xll.qlIndexFixing(Index3M,H1778,TRUE,_xll.ohTrigger(RecalcTrigger,Trigger3M)),NA())</f>
        <v>1.5096046222352832E-2</v>
      </c>
      <c r="L1778" s="44">
        <f>IFERROR(_xll.qlIndexFixing(Index6M,$H1778,TRUE,_xll.ohTrigger(RecalcTrigger,Trigger6M)),NA())</f>
        <v>1.5276826602761074E-2</v>
      </c>
      <c r="M1778" s="183">
        <f>IFERROR(_xll.qlIndexFixing(Index1Y,$H1778,TRUE,_xll.ohTrigger(RecalcTrigger,Trigger1Y)),NA())</f>
        <v>1.560630653367351E-2</v>
      </c>
      <c r="N1778" s="182">
        <f>IFERROR(_xll.qlIndexFixing(ONIndex1M,I1778,TRUE,_xll.ohTrigger(RecalcTrigger,Trigger1M)),NA())</f>
        <v>1.4814232267221783E-2</v>
      </c>
      <c r="O1778" s="44">
        <f>IFERROR(_xll.qlIndexFixing(ONIndex3M,I1778,TRUE,_xll.ohTrigger(RecalcTrigger,Trigger3M)),NA())</f>
        <v>1.5089861210091371E-2</v>
      </c>
      <c r="P1778" s="44">
        <f>IFERROR(_xll.qlIndexFixing(ONIndex6M,I1778,TRUE,_xll.ohTrigger(RecalcTrigger,Trigger6M)),NA())</f>
        <v>1.5285646238520911E-2</v>
      </c>
      <c r="Q1778" s="183">
        <f>IFERROR(_xll.qlIndexFixing(ONIndex1Y,I1778,TRUE,_xll.ohTrigger(RecalcTrigger,Trigger1Y)),NA())</f>
        <v>1.5668636660777224E-2</v>
      </c>
    </row>
    <row r="1779" spans="2:17" x14ac:dyDescent="0.2">
      <c r="B1779" s="39" t="s">
        <v>42</v>
      </c>
      <c r="D1779" s="42">
        <f>_xll.qlCalendarAdvance(Calendar,$D1778,B1779,"f",FALSE)</f>
        <v>51925</v>
      </c>
      <c r="E1779" s="177">
        <f>_xll.qlInterestRateIndexValueDate(IndexON,D1779)</f>
        <v>51925</v>
      </c>
      <c r="F1779" s="193">
        <f>IFERROR(_xll.qlIndexFixing(IndexON,D1779,TRUE,_xll.ohTrigger(RecalcTrigger,TriggerON)),NA())</f>
        <v>1.4706528560708421E-2</v>
      </c>
      <c r="H1779" s="42">
        <f>_xll.qlCalendarAdvance(Calendar,$H1778,B1779,"f",FALSE)</f>
        <v>51925</v>
      </c>
      <c r="I1779" s="177">
        <f>_xll.qlInterestRateIndexValueDate(Index1M,$H1779)</f>
        <v>51929</v>
      </c>
      <c r="J1779" s="182">
        <f>IFERROR(_xll.qlIndexFixing(Index1M,$H1779,TRUE,_xll.ohTrigger(RecalcTrigger,Trigger1M)),NA())</f>
        <v>1.4813838806271105E-2</v>
      </c>
      <c r="K1779" s="44">
        <f>IFERROR(_xll.qlIndexFixing(Index3M,H1779,TRUE,_xll.ohTrigger(RecalcTrigger,Trigger3M)),NA())</f>
        <v>1.5092626755047021E-2</v>
      </c>
      <c r="L1779" s="44">
        <f>IFERROR(_xll.qlIndexFixing(Index6M,$H1779,TRUE,_xll.ohTrigger(RecalcTrigger,Trigger6M)),NA())</f>
        <v>1.5271559569307641E-2</v>
      </c>
      <c r="M1779" s="183">
        <f>IFERROR(_xll.qlIndexFixing(Index1Y,$H1779,TRUE,_xll.ohTrigger(RecalcTrigger,Trigger1Y)),NA())</f>
        <v>1.5599612579868223E-2</v>
      </c>
      <c r="N1779" s="182">
        <f>IFERROR(_xll.qlIndexFixing(ONIndex1M,I1779,TRUE,_xll.ohTrigger(RecalcTrigger,Trigger1M)),NA())</f>
        <v>1.4810775987079694E-2</v>
      </c>
      <c r="O1779" s="44">
        <f>IFERROR(_xll.qlIndexFixing(ONIndex3M,I1779,TRUE,_xll.ohTrigger(RecalcTrigger,Trigger3M)),NA())</f>
        <v>1.5086149020895334E-2</v>
      </c>
      <c r="P1779" s="44">
        <f>IFERROR(_xll.qlIndexFixing(ONIndex6M,I1779,TRUE,_xll.ohTrigger(RecalcTrigger,Trigger6M)),NA())</f>
        <v>1.5280007760116732E-2</v>
      </c>
      <c r="Q1779" s="183">
        <f>IFERROR(_xll.qlIndexFixing(ONIndex1Y,I1779,TRUE,_xll.ohTrigger(RecalcTrigger,Trigger1Y)),NA())</f>
        <v>1.5660448519252412E-2</v>
      </c>
    </row>
    <row r="1780" spans="2:17" x14ac:dyDescent="0.2">
      <c r="B1780" s="39" t="s">
        <v>42</v>
      </c>
      <c r="D1780" s="42">
        <f>_xll.qlCalendarAdvance(Calendar,$D1779,B1780,"f",FALSE)</f>
        <v>51932</v>
      </c>
      <c r="E1780" s="177">
        <f>_xll.qlInterestRateIndexValueDate(IndexON,D1780)</f>
        <v>51932</v>
      </c>
      <c r="F1780" s="193">
        <f>IFERROR(_xll.qlIndexFixing(IndexON,D1780,TRUE,_xll.ohTrigger(RecalcTrigger,TriggerON)),NA())</f>
        <v>1.4703089790533141E-2</v>
      </c>
      <c r="H1780" s="42">
        <f>_xll.qlCalendarAdvance(Calendar,$H1779,B1780,"f",FALSE)</f>
        <v>51932</v>
      </c>
      <c r="I1780" s="177">
        <f>_xll.qlInterestRateIndexValueDate(Index1M,$H1780)</f>
        <v>51936</v>
      </c>
      <c r="J1780" s="182">
        <f>IFERROR(_xll.qlIndexFixing(Index1M,$H1780,TRUE,_xll.ohTrigger(RecalcTrigger,Trigger1M)),NA())</f>
        <v>1.4810199099187399E-2</v>
      </c>
      <c r="K1780" s="44">
        <f>IFERROR(_xll.qlIndexFixing(Index3M,H1780,TRUE,_xll.ohTrigger(RecalcTrigger,Trigger3M)),NA())</f>
        <v>1.5089104338132353E-2</v>
      </c>
      <c r="L1780" s="44">
        <f>IFERROR(_xll.qlIndexFixing(Index6M,$H1780,TRUE,_xll.ohTrigger(RecalcTrigger,Trigger6M)),NA())</f>
        <v>1.526643738562739E-2</v>
      </c>
      <c r="M1780" s="183">
        <f>IFERROR(_xll.qlIndexFixing(Index1Y,$H1780,TRUE,_xll.ohTrigger(RecalcTrigger,Trigger1Y)),NA())</f>
        <v>1.5592983781099154E-2</v>
      </c>
      <c r="N1780" s="182">
        <f>IFERROR(_xll.qlIndexFixing(ONIndex1M,I1780,TRUE,_xll.ohTrigger(RecalcTrigger,Trigger1M)),NA())</f>
        <v>1.4807345945628825E-2</v>
      </c>
      <c r="O1780" s="44">
        <f>IFERROR(_xll.qlIndexFixing(ONIndex3M,I1780,TRUE,_xll.ohTrigger(RecalcTrigger,Trigger3M)),NA())</f>
        <v>1.5082464565514542E-2</v>
      </c>
      <c r="P1780" s="44">
        <f>IFERROR(_xll.qlIndexFixing(ONIndex6M,I1780,TRUE,_xll.ohTrigger(RecalcTrigger,Trigger6M)),NA())</f>
        <v>1.527440835285887E-2</v>
      </c>
      <c r="Q1780" s="183">
        <f>IFERROR(_xll.qlIndexFixing(ONIndex1Y,I1780,TRUE,_xll.ohTrigger(RecalcTrigger,Trigger1Y)),NA())</f>
        <v>1.5652318877412696E-2</v>
      </c>
    </row>
    <row r="1781" spans="2:17" x14ac:dyDescent="0.2">
      <c r="B1781" s="39" t="s">
        <v>42</v>
      </c>
      <c r="D1781" s="42">
        <f>_xll.qlCalendarAdvance(Calendar,$D1780,B1781,"f",FALSE)</f>
        <v>51939</v>
      </c>
      <c r="E1781" s="177">
        <f>_xll.qlInterestRateIndexValueDate(IndexON,D1781)</f>
        <v>51939</v>
      </c>
      <c r="F1781" s="193">
        <f>IFERROR(_xll.qlIndexFixing(IndexON,D1781,TRUE,_xll.ohTrigger(RecalcTrigger,TriggerON)),NA())</f>
        <v>1.4699680227208134E-2</v>
      </c>
      <c r="H1781" s="42">
        <f>_xll.qlCalendarAdvance(Calendar,$H1780,B1781,"f",FALSE)</f>
        <v>51939</v>
      </c>
      <c r="I1781" s="177">
        <f>_xll.qlInterestRateIndexValueDate(Index1M,$H1781)</f>
        <v>51943</v>
      </c>
      <c r="J1781" s="182">
        <f>IFERROR(_xll.qlIndexFixing(Index1M,$H1781,TRUE,_xll.ohTrigger(RecalcTrigger,Trigger1M)),NA())</f>
        <v>1.4806840531783856E-2</v>
      </c>
      <c r="K1781" s="44">
        <f>IFERROR(_xll.qlIndexFixing(Index3M,H1781,TRUE,_xll.ohTrigger(RecalcTrigger,Trigger3M)),NA())</f>
        <v>1.5085610516634153E-2</v>
      </c>
      <c r="L1781" s="44">
        <f>IFERROR(_xll.qlIndexFixing(Index6M,$H1781,TRUE,_xll.ohTrigger(RecalcTrigger,Trigger6M)),NA())</f>
        <v>1.5261356623879114E-2</v>
      </c>
      <c r="M1781" s="183">
        <f>IFERROR(_xll.qlIndexFixing(Index1Y,$H1781,TRUE,_xll.ohTrigger(RecalcTrigger,Trigger1Y)),NA())</f>
        <v>1.5586420357295579E-2</v>
      </c>
      <c r="N1781" s="182">
        <f>IFERROR(_xll.qlIndexFixing(ONIndex1M,I1781,TRUE,_xll.ohTrigger(RecalcTrigger,Trigger1M)),NA())</f>
        <v>1.4803942245027457E-2</v>
      </c>
      <c r="O1781" s="44">
        <f>IFERROR(_xll.qlIndexFixing(ONIndex3M,I1781,TRUE,_xll.ohTrigger(RecalcTrigger,Trigger3M)),NA())</f>
        <v>1.5078807947945805E-2</v>
      </c>
      <c r="P1781" s="44">
        <f>IFERROR(_xll.qlIndexFixing(ONIndex6M,I1781,TRUE,_xll.ohTrigger(RecalcTrigger,Trigger6M)),NA())</f>
        <v>1.5268848162950377E-2</v>
      </c>
      <c r="Q1781" s="183">
        <f>IFERROR(_xll.qlIndexFixing(ONIndex1Y,I1781,TRUE,_xll.ohTrigger(RecalcTrigger,Trigger1Y)),NA())</f>
        <v>1.5644247952923962E-2</v>
      </c>
    </row>
    <row r="1782" spans="2:17" x14ac:dyDescent="0.2">
      <c r="B1782" s="39" t="s">
        <v>42</v>
      </c>
      <c r="D1782" s="42">
        <f>_xll.qlCalendarAdvance(Calendar,$D1781,B1782,"f",FALSE)</f>
        <v>51946</v>
      </c>
      <c r="E1782" s="177">
        <f>_xll.qlInterestRateIndexValueDate(IndexON,D1782)</f>
        <v>51946</v>
      </c>
      <c r="F1782" s="193">
        <f>IFERROR(_xll.qlIndexFixing(IndexON,D1782,TRUE,_xll.ohTrigger(RecalcTrigger,TriggerON)),NA())</f>
        <v>1.4696299980565541E-2</v>
      </c>
      <c r="H1782" s="42">
        <f>_xll.qlCalendarAdvance(Calendar,$H1781,B1782,"f",FALSE)</f>
        <v>51946</v>
      </c>
      <c r="I1782" s="177">
        <f>_xll.qlInterestRateIndexValueDate(Index1M,$H1782)</f>
        <v>51950</v>
      </c>
      <c r="J1782" s="182">
        <f>IFERROR(_xll.qlIndexFixing(Index1M,$H1782,TRUE,_xll.ohTrigger(RecalcTrigger,Trigger1M)),NA())</f>
        <v>1.4803508630574726E-2</v>
      </c>
      <c r="K1782" s="44">
        <f>IFERROR(_xll.qlIndexFixing(Index3M,H1782,TRUE,_xll.ohTrigger(RecalcTrigger,Trigger3M)),NA())</f>
        <v>1.5082145394816846E-2</v>
      </c>
      <c r="L1782" s="44">
        <f>IFERROR(_xll.qlIndexFixing(Index6M,$H1782,TRUE,_xll.ohTrigger(RecalcTrigger,Trigger6M)),NA())</f>
        <v>1.5256317431330222E-2</v>
      </c>
      <c r="M1782" s="183">
        <f>IFERROR(_xll.qlIndexFixing(Index1Y,$H1782,TRUE,_xll.ohTrigger(RecalcTrigger,Trigger1Y)),NA())</f>
        <v>1.5579922528393568E-2</v>
      </c>
      <c r="N1782" s="182">
        <f>IFERROR(_xll.qlIndexFixing(ONIndex1M,I1782,TRUE,_xll.ohTrigger(RecalcTrigger,Trigger1M)),NA())</f>
        <v>1.4800564987114129E-2</v>
      </c>
      <c r="O1782" s="44">
        <f>IFERROR(_xll.qlIndexFixing(ONIndex3M,I1782,TRUE,_xll.ohTrigger(RecalcTrigger,Trigger3M)),NA())</f>
        <v>1.5075179272185935E-2</v>
      </c>
      <c r="P1782" s="44">
        <f>IFERROR(_xll.qlIndexFixing(ONIndex6M,I1782,TRUE,_xll.ohTrigger(RecalcTrigger,Trigger6M)),NA())</f>
        <v>1.5263327336993981E-2</v>
      </c>
      <c r="Q1782" s="183">
        <f>IFERROR(_xll.qlIndexFixing(ONIndex1Y,I1782,TRUE,_xll.ohTrigger(RecalcTrigger,Trigger1Y)),NA())</f>
        <v>1.5636235963771838E-2</v>
      </c>
    </row>
    <row r="1783" spans="2:17" x14ac:dyDescent="0.2">
      <c r="B1783" s="39" t="s">
        <v>42</v>
      </c>
      <c r="D1783" s="42">
        <f>_xll.qlCalendarAdvance(Calendar,$D1782,B1783,"f",FALSE)</f>
        <v>51953</v>
      </c>
      <c r="E1783" s="177">
        <f>_xll.qlInterestRateIndexValueDate(IndexON,D1783)</f>
        <v>51953</v>
      </c>
      <c r="F1783" s="193">
        <f>IFERROR(_xll.qlIndexFixing(IndexON,D1783,TRUE,_xll.ohTrigger(RecalcTrigger,TriggerON)),NA())</f>
        <v>1.469294916065067E-2</v>
      </c>
      <c r="H1783" s="42">
        <f>_xll.qlCalendarAdvance(Calendar,$H1782,B1783,"f",FALSE)</f>
        <v>51953</v>
      </c>
      <c r="I1783" s="177">
        <f>_xll.qlInterestRateIndexValueDate(Index1M,$H1783)</f>
        <v>51957</v>
      </c>
      <c r="J1783" s="182">
        <f>IFERROR(_xll.qlIndexFixing(Index1M,$H1783,TRUE,_xll.ohTrigger(RecalcTrigger,Trigger1M)),NA())</f>
        <v>1.4800203497726028E-2</v>
      </c>
      <c r="K1783" s="44">
        <f>IFERROR(_xll.qlIndexFixing(Index3M,H1783,TRUE,_xll.ohTrigger(RecalcTrigger,Trigger3M)),NA())</f>
        <v>1.5078633684971645E-2</v>
      </c>
      <c r="L1783" s="44">
        <f>IFERROR(_xll.qlIndexFixing(Index6M,$H1783,TRUE,_xll.ohTrigger(RecalcTrigger,Trigger6M)),NA())</f>
        <v>1.5251340240682575E-2</v>
      </c>
      <c r="M1783" s="183">
        <f>IFERROR(_xll.qlIndexFixing(Index1Y,$H1783,TRUE,_xll.ohTrigger(RecalcTrigger,Trigger1Y)),NA())</f>
        <v>1.5573490514335325E-2</v>
      </c>
      <c r="N1783" s="182">
        <f>IFERROR(_xll.qlIndexFixing(ONIndex1M,I1783,TRUE,_xll.ohTrigger(RecalcTrigger,Trigger1M)),NA())</f>
        <v>1.4797478686235266E-2</v>
      </c>
      <c r="O1783" s="44">
        <f>IFERROR(_xll.qlIndexFixing(ONIndex3M,I1783,TRUE,_xll.ohTrigger(RecalcTrigger,Trigger3M)),NA())</f>
        <v>1.5071817471028481E-2</v>
      </c>
      <c r="P1783" s="44">
        <f>IFERROR(_xll.qlIndexFixing(ONIndex6M,I1783,TRUE,_xll.ohTrigger(RecalcTrigger,Trigger6M)),NA())</f>
        <v>1.5257581153401034E-2</v>
      </c>
      <c r="Q1783" s="183">
        <f>IFERROR(_xll.qlIndexFixing(ONIndex1Y,I1783,TRUE,_xll.ohTrigger(RecalcTrigger,Trigger1Y)),NA())</f>
        <v>1.5627379570089417E-2</v>
      </c>
    </row>
    <row r="1784" spans="2:17" x14ac:dyDescent="0.2">
      <c r="B1784" s="39" t="s">
        <v>42</v>
      </c>
      <c r="D1784" s="42">
        <f>_xll.qlCalendarAdvance(Calendar,$D1783,B1784,"f",FALSE)</f>
        <v>51964</v>
      </c>
      <c r="E1784" s="177">
        <f>_xll.qlInterestRateIndexValueDate(IndexON,D1784)</f>
        <v>51964</v>
      </c>
      <c r="F1784" s="193">
        <f>IFERROR(_xll.qlIndexFixing(IndexON,D1784,TRUE,_xll.ohTrigger(RecalcTrigger,TriggerON)),NA())</f>
        <v>1.4687614090238554E-2</v>
      </c>
      <c r="H1784" s="42">
        <f>_xll.qlCalendarAdvance(Calendar,$H1783,B1784,"f",FALSE)</f>
        <v>51964</v>
      </c>
      <c r="I1784" s="177">
        <f>_xll.qlInterestRateIndexValueDate(Index1M,$H1784)</f>
        <v>51966</v>
      </c>
      <c r="J1784" s="182">
        <f>IFERROR(_xll.qlIndexFixing(Index1M,$H1784,TRUE,_xll.ohTrigger(RecalcTrigger,Trigger1M)),NA())</f>
        <v>1.4796066328923163E-2</v>
      </c>
      <c r="K1784" s="44">
        <f>IFERROR(_xll.qlIndexFixing(Index3M,H1784,TRUE,_xll.ohTrigger(RecalcTrigger,Trigger3M)),NA())</f>
        <v>1.5074255555425711E-2</v>
      </c>
      <c r="L1784" s="44">
        <f>IFERROR(_xll.qlIndexFixing(Index6M,$H1784,TRUE,_xll.ohTrigger(RecalcTrigger,Trigger6M)),NA())</f>
        <v>1.5244972805603264E-2</v>
      </c>
      <c r="M1784" s="183">
        <f>IFERROR(_xll.qlIndexFixing(Index1Y,$H1784,TRUE,_xll.ohTrigger(RecalcTrigger,Trigger1Y)),NA())</f>
        <v>1.5565317843474386E-2</v>
      </c>
      <c r="N1784" s="182">
        <f>IFERROR(_xll.qlIndexFixing(ONIndex1M,I1784,TRUE,_xll.ohTrigger(RecalcTrigger,Trigger1M)),NA())</f>
        <v>1.4792002745238619E-2</v>
      </c>
      <c r="O1784" s="44">
        <f>IFERROR(_xll.qlIndexFixing(ONIndex3M,I1784,TRUE,_xll.ohTrigger(RecalcTrigger,Trigger3M)),NA())</f>
        <v>1.5065977422263899E-2</v>
      </c>
      <c r="P1784" s="44">
        <f>IFERROR(_xll.qlIndexFixing(ONIndex6M,I1784,TRUE,_xll.ohTrigger(RecalcTrigger,Trigger6M)),NA())</f>
        <v>1.5249312705059026E-2</v>
      </c>
      <c r="Q1784" s="183">
        <f>IFERROR(_xll.qlIndexFixing(ONIndex1Y,I1784,TRUE,_xll.ohTrigger(RecalcTrigger,Trigger1Y)),NA())</f>
        <v>1.5615905850419054E-2</v>
      </c>
    </row>
    <row r="1785" spans="2:17" x14ac:dyDescent="0.2">
      <c r="B1785" s="39" t="s">
        <v>42</v>
      </c>
      <c r="D1785" s="42">
        <f>_xll.qlCalendarAdvance(Calendar,$D1784,B1785,"f",FALSE)</f>
        <v>51971</v>
      </c>
      <c r="E1785" s="177">
        <f>_xll.qlInterestRateIndexValueDate(IndexON,D1785)</f>
        <v>51971</v>
      </c>
      <c r="F1785" s="193">
        <f>IFERROR(_xll.qlIndexFixing(IndexON,D1785,TRUE,_xll.ohTrigger(RecalcTrigger,TriggerON)),NA())</f>
        <v>1.4684335459511644E-2</v>
      </c>
      <c r="H1785" s="42">
        <f>_xll.qlCalendarAdvance(Calendar,$H1784,B1785,"f",FALSE)</f>
        <v>51971</v>
      </c>
      <c r="I1785" s="177">
        <f>_xll.qlInterestRateIndexValueDate(Index1M,$H1785)</f>
        <v>51973</v>
      </c>
      <c r="J1785" s="182">
        <f>IFERROR(_xll.qlIndexFixing(Index1M,$H1785,TRUE,_xll.ohTrigger(RecalcTrigger,Trigger1M)),NA())</f>
        <v>1.4792824569539731E-2</v>
      </c>
      <c r="K1785" s="44">
        <f>IFERROR(_xll.qlIndexFixing(Index3M,H1785,TRUE,_xll.ohTrigger(RecalcTrigger,Trigger3M)),NA())</f>
        <v>1.5070883513423602E-2</v>
      </c>
      <c r="L1785" s="44">
        <f>IFERROR(_xll.qlIndexFixing(Index6M,$H1785,TRUE,_xll.ohTrigger(RecalcTrigger,Trigger6M)),NA())</f>
        <v>1.5240068386604256E-2</v>
      </c>
      <c r="M1785" s="183">
        <f>IFERROR(_xll.qlIndexFixing(Index1Y,$H1785,TRUE,_xll.ohTrigger(RecalcTrigger,Trigger1Y)),NA())</f>
        <v>1.5559037089293095E-2</v>
      </c>
      <c r="N1785" s="182">
        <f>IFERROR(_xll.qlIndexFixing(ONIndex1M,I1785,TRUE,_xll.ohTrigger(RecalcTrigger,Trigger1M)),NA())</f>
        <v>1.4788720759355556E-2</v>
      </c>
      <c r="O1785" s="44">
        <f>IFERROR(_xll.qlIndexFixing(ONIndex3M,I1785,TRUE,_xll.ohTrigger(RecalcTrigger,Trigger3M)),NA())</f>
        <v>1.5062449386800125E-2</v>
      </c>
      <c r="P1785" s="44">
        <f>IFERROR(_xll.qlIndexFixing(ONIndex6M,I1785,TRUE,_xll.ohTrigger(RecalcTrigger,Trigger6M)),NA())</f>
        <v>1.5243933660089581E-2</v>
      </c>
      <c r="Q1785" s="183">
        <f>IFERROR(_xll.qlIndexFixing(ONIndex1Y,I1785,TRUE,_xll.ohTrigger(RecalcTrigger,Trigger1Y)),NA())</f>
        <v>1.5608106121955956E-2</v>
      </c>
    </row>
    <row r="1786" spans="2:17" x14ac:dyDescent="0.2">
      <c r="B1786" s="39" t="s">
        <v>42</v>
      </c>
      <c r="D1786" s="42">
        <f>_xll.qlCalendarAdvance(Calendar,$D1785,B1786,"f",FALSE)</f>
        <v>51978</v>
      </c>
      <c r="E1786" s="177">
        <f>_xll.qlInterestRateIndexValueDate(IndexON,D1786)</f>
        <v>51978</v>
      </c>
      <c r="F1786" s="193">
        <f>IFERROR(_xll.qlIndexFixing(IndexON,D1786,TRUE,_xll.ohTrigger(RecalcTrigger,TriggerON)),NA())</f>
        <v>1.4681086629906304E-2</v>
      </c>
      <c r="H1786" s="42">
        <f>_xll.qlCalendarAdvance(Calendar,$H1785,B1786,"f",FALSE)</f>
        <v>51978</v>
      </c>
      <c r="I1786" s="177">
        <f>_xll.qlInterestRateIndexValueDate(Index1M,$H1786)</f>
        <v>51980</v>
      </c>
      <c r="J1786" s="182">
        <f>IFERROR(_xll.qlIndexFixing(Index1M,$H1786,TRUE,_xll.ohTrigger(RecalcTrigger,Trigger1M)),NA())</f>
        <v>1.4789609922668534E-2</v>
      </c>
      <c r="K1786" s="44">
        <f>IFERROR(_xll.qlIndexFixing(Index3M,H1786,TRUE,_xll.ohTrigger(RecalcTrigger,Trigger3M)),NA())</f>
        <v>1.506754060924244E-2</v>
      </c>
      <c r="L1786" s="44">
        <f>IFERROR(_xll.qlIndexFixing(Index6M,$H1786,TRUE,_xll.ohTrigger(RecalcTrigger,Trigger6M)),NA())</f>
        <v>1.5235206155590379E-2</v>
      </c>
      <c r="M1786" s="183">
        <f>IFERROR(_xll.qlIndexFixing(Index1Y,$H1786,TRUE,_xll.ohTrigger(RecalcTrigger,Trigger1Y)),NA())</f>
        <v>1.5552822872677619E-2</v>
      </c>
      <c r="N1786" s="182">
        <f>IFERROR(_xll.qlIndexFixing(ONIndex1M,I1786,TRUE,_xll.ohTrigger(RecalcTrigger,Trigger1M)),NA())</f>
        <v>1.4785465682827237E-2</v>
      </c>
      <c r="O1786" s="44">
        <f>IFERROR(_xll.qlIndexFixing(ONIndex3M,I1786,TRUE,_xll.ohTrigger(RecalcTrigger,Trigger3M)),NA())</f>
        <v>1.5058949768045338E-2</v>
      </c>
      <c r="P1786" s="44">
        <f>IFERROR(_xll.qlIndexFixing(ONIndex6M,I1786,TRUE,_xll.ohTrigger(RecalcTrigger,Trigger6M)),NA())</f>
        <v>1.5238594648456782E-2</v>
      </c>
      <c r="Q1786" s="183">
        <f>IFERROR(_xll.qlIndexFixing(ONIndex1Y,I1786,TRUE,_xll.ohTrigger(RecalcTrigger,Trigger1Y)),NA())</f>
        <v>1.560036632419326E-2</v>
      </c>
    </row>
    <row r="1787" spans="2:17" x14ac:dyDescent="0.2">
      <c r="B1787" s="39" t="s">
        <v>42</v>
      </c>
      <c r="D1787" s="42">
        <f>_xll.qlCalendarAdvance(Calendar,$D1786,B1787,"f",FALSE)</f>
        <v>51985</v>
      </c>
      <c r="E1787" s="177">
        <f>_xll.qlInterestRateIndexValueDate(IndexON,D1787)</f>
        <v>51985</v>
      </c>
      <c r="F1787" s="193">
        <f>IFERROR(_xll.qlIndexFixing(IndexON,D1787,TRUE,_xll.ohTrigger(RecalcTrigger,TriggerON)),NA())</f>
        <v>1.4677867711334613E-2</v>
      </c>
      <c r="H1787" s="42">
        <f>_xll.qlCalendarAdvance(Calendar,$H1786,B1787,"f",FALSE)</f>
        <v>51985</v>
      </c>
      <c r="I1787" s="177">
        <f>_xll.qlInterestRateIndexValueDate(Index1M,$H1787)</f>
        <v>51988</v>
      </c>
      <c r="J1787" s="182">
        <f>IFERROR(_xll.qlIndexFixing(Index1M,$H1787,TRUE,_xll.ohTrigger(RecalcTrigger,Trigger1M)),NA())</f>
        <v>1.4785890879270453E-2</v>
      </c>
      <c r="K1787" s="44">
        <f>IFERROR(_xll.qlIndexFixing(Index3M,H1787,TRUE,_xll.ohTrigger(RecalcTrigger,Trigger3M)),NA())</f>
        <v>1.5064008710391225E-2</v>
      </c>
      <c r="L1787" s="44">
        <f>IFERROR(_xll.qlIndexFixing(Index6M,$H1787,TRUE,_xll.ohTrigger(RecalcTrigger,Trigger6M)),NA())</f>
        <v>1.5229686144757304E-2</v>
      </c>
      <c r="M1787" s="183">
        <f>IFERROR(_xll.qlIndexFixing(Index1Y,$H1787,TRUE,_xll.ohTrigger(RecalcTrigger,Trigger1Y)),NA())</f>
        <v>1.5545682464535693E-2</v>
      </c>
      <c r="N1787" s="182">
        <f>IFERROR(_xll.qlIndexFixing(ONIndex1M,I1787,TRUE,_xll.ohTrigger(RecalcTrigger,Trigger1M)),NA())</f>
        <v>1.4781778676766777E-2</v>
      </c>
      <c r="O1787" s="44">
        <f>IFERROR(_xll.qlIndexFixing(ONIndex3M,I1787,TRUE,_xll.ohTrigger(RecalcTrigger,Trigger3M)),NA())</f>
        <v>1.50549851333448E-2</v>
      </c>
      <c r="P1787" s="44">
        <f>IFERROR(_xll.qlIndexFixing(ONIndex6M,I1787,TRUE,_xll.ohTrigger(RecalcTrigger,Trigger6M)),NA())</f>
        <v>1.5232542129490767E-2</v>
      </c>
      <c r="Q1787" s="183">
        <f>IFERROR(_xll.qlIndexFixing(ONIndex1Y,I1787,TRUE,_xll.ohTrigger(RecalcTrigger,Trigger1Y)),NA())</f>
        <v>1.5591594505242057E-2</v>
      </c>
    </row>
    <row r="1788" spans="2:17" x14ac:dyDescent="0.2">
      <c r="B1788" s="39" t="s">
        <v>42</v>
      </c>
      <c r="D1788" s="42">
        <f>_xll.qlCalendarAdvance(Calendar,$D1787,B1788,"f",FALSE)</f>
        <v>51992</v>
      </c>
      <c r="E1788" s="177">
        <f>_xll.qlInterestRateIndexValueDate(IndexON,D1788)</f>
        <v>51992</v>
      </c>
      <c r="F1788" s="193">
        <f>IFERROR(_xll.qlIndexFixing(IndexON,D1788,TRUE,_xll.ohTrigger(RecalcTrigger,TriggerON)),NA())</f>
        <v>1.4674678813708653E-2</v>
      </c>
      <c r="H1788" s="42">
        <f>_xll.qlCalendarAdvance(Calendar,$H1787,B1788,"f",FALSE)</f>
        <v>51992</v>
      </c>
      <c r="I1788" s="177">
        <f>_xll.qlInterestRateIndexValueDate(Index1M,$H1788)</f>
        <v>51994</v>
      </c>
      <c r="J1788" s="182">
        <f>IFERROR(_xll.qlIndexFixing(Index1M,$H1788,TRUE,_xll.ohTrigger(RecalcTrigger,Trigger1M)),NA())</f>
        <v>1.4783262375178408E-2</v>
      </c>
      <c r="K1788" s="44">
        <f>IFERROR(_xll.qlIndexFixing(Index3M,H1788,TRUE,_xll.ohTrigger(RecalcTrigger,Trigger3M)),NA())</f>
        <v>1.5061028386936263E-2</v>
      </c>
      <c r="L1788" s="44">
        <f>IFERROR(_xll.qlIndexFixing(Index6M,$H1788,TRUE,_xll.ohTrigger(RecalcTrigger,Trigger6M)),NA())</f>
        <v>1.5225594151774159E-2</v>
      </c>
      <c r="M1788" s="183">
        <f>IFERROR(_xll.qlIndexFixing(Index1Y,$H1788,TRUE,_xll.ohTrigger(RecalcTrigger,Trigger1Y)),NA())</f>
        <v>1.5540594932052414E-2</v>
      </c>
      <c r="N1788" s="182">
        <f>IFERROR(_xll.qlIndexFixing(ONIndex1M,I1788,TRUE,_xll.ohTrigger(RecalcTrigger,Trigger1M)),NA())</f>
        <v>1.4779036666627832E-2</v>
      </c>
      <c r="O1788" s="44">
        <f>IFERROR(_xll.qlIndexFixing(ONIndex3M,I1788,TRUE,_xll.ohTrigger(RecalcTrigger,Trigger3M)),NA())</f>
        <v>1.5052036197049645E-2</v>
      </c>
      <c r="P1788" s="44">
        <f>IFERROR(_xll.qlIndexFixing(ONIndex6M,I1788,TRUE,_xll.ohTrigger(RecalcTrigger,Trigger6M)),NA())</f>
        <v>1.5228037311532105E-2</v>
      </c>
      <c r="Q1788" s="183">
        <f>IFERROR(_xll.qlIndexFixing(ONIndex1Y,I1788,TRUE,_xll.ohTrigger(RecalcTrigger,Trigger1Y)),NA())</f>
        <v>1.5585067392471785E-2</v>
      </c>
    </row>
    <row r="1789" spans="2:17" x14ac:dyDescent="0.2">
      <c r="B1789" s="39" t="s">
        <v>42</v>
      </c>
      <c r="D1789" s="42">
        <f>_xll.qlCalendarAdvance(Calendar,$D1788,B1789,"f",FALSE)</f>
        <v>51999</v>
      </c>
      <c r="E1789" s="177">
        <f>_xll.qlInterestRateIndexValueDate(IndexON,D1789)</f>
        <v>51999</v>
      </c>
      <c r="F1789" s="193">
        <f>IFERROR(_xll.qlIndexFixing(IndexON,D1789,TRUE,_xll.ohTrigger(RecalcTrigger,TriggerON)),NA())</f>
        <v>1.4671520047020437E-2</v>
      </c>
      <c r="H1789" s="42">
        <f>_xll.qlCalendarAdvance(Calendar,$H1788,B1789,"f",FALSE)</f>
        <v>51999</v>
      </c>
      <c r="I1789" s="177">
        <f>_xll.qlInterestRateIndexValueDate(Index1M,$H1789)</f>
        <v>52001</v>
      </c>
      <c r="J1789" s="182">
        <f>IFERROR(_xll.qlIndexFixing(Index1M,$H1789,TRUE,_xll.ohTrigger(RecalcTrigger,Trigger1M)),NA())</f>
        <v>1.4780129678908516E-2</v>
      </c>
      <c r="K1789" s="44">
        <f>IFERROR(_xll.qlIndexFixing(Index3M,H1789,TRUE,_xll.ohTrigger(RecalcTrigger,Trigger3M)),NA())</f>
        <v>1.5057775509806868E-2</v>
      </c>
      <c r="L1789" s="44">
        <f>IFERROR(_xll.qlIndexFixing(Index6M,$H1789,TRUE,_xll.ohTrigger(RecalcTrigger,Trigger6M)),NA())</f>
        <v>1.5220868064093814E-2</v>
      </c>
      <c r="M1789" s="183">
        <f>IFERROR(_xll.qlIndexFixing(Index1Y,$H1789,TRUE,_xll.ohTrigger(RecalcTrigger,Trigger1Y)),NA())</f>
        <v>1.5534581648016443E-2</v>
      </c>
      <c r="N1789" s="182">
        <f>IFERROR(_xll.qlIndexFixing(ONIndex1M,I1789,TRUE,_xll.ohTrigger(RecalcTrigger,Trigger1M)),NA())</f>
        <v>1.4775862930873629E-2</v>
      </c>
      <c r="O1789" s="44">
        <f>IFERROR(_xll.qlIndexFixing(ONIndex3M,I1789,TRUE,_xll.ohTrigger(RecalcTrigger,Trigger3M)),NA())</f>
        <v>1.5048622452482618E-2</v>
      </c>
      <c r="P1789" s="44">
        <f>IFERROR(_xll.qlIndexFixing(ONIndex6M,I1789,TRUE,_xll.ohTrigger(RecalcTrigger,Trigger6M)),NA())</f>
        <v>1.5222819278966071E-2</v>
      </c>
      <c r="Q1789" s="183">
        <f>IFERROR(_xll.qlIndexFixing(ONIndex1Y,I1789,TRUE,_xll.ohTrigger(RecalcTrigger,Trigger1Y)),NA())</f>
        <v>1.5577508693924713E-2</v>
      </c>
    </row>
    <row r="1790" spans="2:17" x14ac:dyDescent="0.2">
      <c r="B1790" s="39" t="s">
        <v>42</v>
      </c>
      <c r="D1790" s="42">
        <f>_xll.qlCalendarAdvance(Calendar,$D1789,B1790,"f",FALSE)</f>
        <v>52006</v>
      </c>
      <c r="E1790" s="177">
        <f>_xll.qlInterestRateIndexValueDate(IndexON,D1790)</f>
        <v>52006</v>
      </c>
      <c r="F1790" s="193">
        <f>IFERROR(_xll.qlIndexFixing(IndexON,D1790,TRUE,_xll.ohTrigger(RecalcTrigger,TriggerON)),NA())</f>
        <v>1.4668391521182045E-2</v>
      </c>
      <c r="H1790" s="42">
        <f>_xll.qlCalendarAdvance(Calendar,$H1789,B1790,"f",FALSE)</f>
        <v>52006</v>
      </c>
      <c r="I1790" s="177">
        <f>_xll.qlInterestRateIndexValueDate(Index1M,$H1790)</f>
        <v>52008</v>
      </c>
      <c r="J1790" s="182">
        <f>IFERROR(_xll.qlIndexFixing(Index1M,$H1790,TRUE,_xll.ohTrigger(RecalcTrigger,Trigger1M)),NA())</f>
        <v>1.4777024503858927E-2</v>
      </c>
      <c r="K1790" s="44">
        <f>IFERROR(_xll.qlIndexFixing(Index3M,H1790,TRUE,_xll.ohTrigger(RecalcTrigger,Trigger3M)),NA())</f>
        <v>1.5054552196248194E-2</v>
      </c>
      <c r="L1790" s="44">
        <f>IFERROR(_xll.qlIndexFixing(Index6M,$H1790,TRUE,_xll.ohTrigger(RecalcTrigger,Trigger6M)),NA())</f>
        <v>1.5216184790625857E-2</v>
      </c>
      <c r="M1790" s="183">
        <f>IFERROR(_xll.qlIndexFixing(Index1Y,$H1790,TRUE,_xll.ohTrigger(RecalcTrigger,Trigger1Y)),NA())</f>
        <v>1.5528635781494236E-2</v>
      </c>
      <c r="N1790" s="182">
        <f>IFERROR(_xll.qlIndexFixing(ONIndex1M,I1790,TRUE,_xll.ohTrigger(RecalcTrigger,Trigger1M)),NA())</f>
        <v>1.477271651286749E-2</v>
      </c>
      <c r="O1790" s="44">
        <f>IFERROR(_xll.qlIndexFixing(ONIndex3M,I1790,TRUE,_xll.ohTrigger(RecalcTrigger,Trigger3M)),NA())</f>
        <v>1.5045237540611822E-2</v>
      </c>
      <c r="P1790" s="44">
        <f>IFERROR(_xll.qlIndexFixing(ONIndex6M,I1790,TRUE,_xll.ohTrigger(RecalcTrigger,Trigger6M)),NA())</f>
        <v>1.521764186558805E-2</v>
      </c>
      <c r="Q1790" s="183">
        <f>IFERROR(_xll.qlIndexFixing(ONIndex1Y,I1790,TRUE,_xll.ohTrigger(RecalcTrigger,Trigger1Y)),NA())</f>
        <v>1.5570010797221201E-2</v>
      </c>
    </row>
    <row r="1791" spans="2:17" x14ac:dyDescent="0.2">
      <c r="B1791" s="39" t="s">
        <v>42</v>
      </c>
      <c r="D1791" s="42">
        <f>_xll.qlCalendarAdvance(Calendar,$D1790,B1791,"f",FALSE)</f>
        <v>52013</v>
      </c>
      <c r="E1791" s="177">
        <f>_xll.qlInterestRateIndexValueDate(IndexON,D1791)</f>
        <v>52013</v>
      </c>
      <c r="F1791" s="193">
        <f>IFERROR(_xll.qlIndexFixing(IndexON,D1791,TRUE,_xll.ohTrigger(RecalcTrigger,TriggerON)),NA())</f>
        <v>1.4665293345945685E-2</v>
      </c>
      <c r="H1791" s="42">
        <f>_xll.qlCalendarAdvance(Calendar,$H1790,B1791,"f",FALSE)</f>
        <v>52013</v>
      </c>
      <c r="I1791" s="177">
        <f>_xll.qlInterestRateIndexValueDate(Index1M,$H1791)</f>
        <v>52015</v>
      </c>
      <c r="J1791" s="182">
        <f>IFERROR(_xll.qlIndexFixing(Index1M,$H1791,TRUE,_xll.ohTrigger(RecalcTrigger,Trigger1M)),NA())</f>
        <v>1.4773946952205408E-2</v>
      </c>
      <c r="K1791" s="44">
        <f>IFERROR(_xll.qlIndexFixing(Index3M,H1791,TRUE,_xll.ohTrigger(RecalcTrigger,Trigger3M)),NA())</f>
        <v>1.5051358550525534E-2</v>
      </c>
      <c r="L1791" s="44">
        <f>IFERROR(_xll.qlIndexFixing(Index6M,$H1791,TRUE,_xll.ohTrigger(RecalcTrigger,Trigger6M)),NA())</f>
        <v>1.5211532974702444E-2</v>
      </c>
      <c r="M1791" s="183">
        <f>IFERROR(_xll.qlIndexFixing(Index1Y,$H1791,TRUE,_xll.ohTrigger(RecalcTrigger,Trigger1Y)),NA())</f>
        <v>1.5522757552493913E-2</v>
      </c>
      <c r="N1791" s="182">
        <f>IFERROR(_xll.qlIndexFixing(ONIndex1M,I1791,TRUE,_xll.ohTrigger(RecalcTrigger,Trigger1M)),NA())</f>
        <v>1.476959751468776E-2</v>
      </c>
      <c r="O1791" s="44">
        <f>IFERROR(_xll.qlIndexFixing(ONIndex3M,I1791,TRUE,_xll.ohTrigger(RecalcTrigger,Trigger3M)),NA())</f>
        <v>1.5041881565354132E-2</v>
      </c>
      <c r="P1791" s="44">
        <f>IFERROR(_xll.qlIndexFixing(ONIndex6M,I1791,TRUE,_xll.ohTrigger(RecalcTrigger,Trigger6M)),NA())</f>
        <v>1.5212505217840899E-2</v>
      </c>
      <c r="Q1791" s="183">
        <f>IFERROR(_xll.qlIndexFixing(ONIndex1Y,I1791,TRUE,_xll.ohTrigger(RecalcTrigger,Trigger1Y)),NA())</f>
        <v>1.5562573920426814E-2</v>
      </c>
    </row>
    <row r="1792" spans="2:17" x14ac:dyDescent="0.2">
      <c r="B1792" s="39" t="s">
        <v>42</v>
      </c>
      <c r="D1792" s="42">
        <f>_xll.qlCalendarAdvance(Calendar,$D1791,B1792,"f",FALSE)</f>
        <v>52020</v>
      </c>
      <c r="E1792" s="177">
        <f>_xll.qlInterestRateIndexValueDate(IndexON,D1792)</f>
        <v>52020</v>
      </c>
      <c r="F1792" s="193">
        <f>IFERROR(_xll.qlIndexFixing(IndexON,D1792,TRUE,_xll.ohTrigger(RecalcTrigger,TriggerON)),NA())</f>
        <v>1.4662225631383308E-2</v>
      </c>
      <c r="H1792" s="42">
        <f>_xll.qlCalendarAdvance(Calendar,$H1791,B1792,"f",FALSE)</f>
        <v>52020</v>
      </c>
      <c r="I1792" s="177">
        <f>_xll.qlInterestRateIndexValueDate(Index1M,$H1792)</f>
        <v>52022</v>
      </c>
      <c r="J1792" s="182">
        <f>IFERROR(_xll.qlIndexFixing(Index1M,$H1792,TRUE,_xll.ohTrigger(RecalcTrigger,Trigger1M)),NA())</f>
        <v>1.4770897126126226E-2</v>
      </c>
      <c r="K1792" s="44">
        <f>IFERROR(_xll.qlIndexFixing(Index3M,H1792,TRUE,_xll.ohTrigger(RecalcTrigger,Trigger3M)),NA())</f>
        <v>1.5048194676906788E-2</v>
      </c>
      <c r="L1792" s="44">
        <f>IFERROR(_xll.qlIndexFixing(Index6M,$H1792,TRUE,_xll.ohTrigger(RecalcTrigger,Trigger6M)),NA())</f>
        <v>1.5206926964259446E-2</v>
      </c>
      <c r="M1792" s="183">
        <f>IFERROR(_xll.qlIndexFixing(Index1Y,$H1792,TRUE,_xll.ohTrigger(RecalcTrigger,Trigger1Y)),NA())</f>
        <v>1.5516947181030824E-2</v>
      </c>
      <c r="N1792" s="182">
        <f>IFERROR(_xll.qlIndexFixing(ONIndex1M,I1792,TRUE,_xll.ohTrigger(RecalcTrigger,Trigger1M)),NA())</f>
        <v>1.4766506038332849E-2</v>
      </c>
      <c r="O1792" s="44">
        <f>IFERROR(_xll.qlIndexFixing(ONIndex3M,I1792,TRUE,_xll.ohTrigger(RecalcTrigger,Trigger3M)),NA())</f>
        <v>1.503855463046655E-2</v>
      </c>
      <c r="P1792" s="44">
        <f>IFERROR(_xll.qlIndexFixing(ONIndex6M,I1792,TRUE,_xll.ohTrigger(RecalcTrigger,Trigger6M)),NA())</f>
        <v>1.520740948232735E-2</v>
      </c>
      <c r="Q1792" s="183">
        <f>IFERROR(_xll.qlIndexFixing(ONIndex1Y,I1792,TRUE,_xll.ohTrigger(RecalcTrigger,Trigger1Y)),NA())</f>
        <v>1.5555198281047566E-2</v>
      </c>
    </row>
    <row r="1793" spans="2:17" x14ac:dyDescent="0.2">
      <c r="B1793" s="39" t="s">
        <v>42</v>
      </c>
      <c r="D1793" s="42">
        <f>_xll.qlCalendarAdvance(Calendar,$D1792,B1793,"f",FALSE)</f>
        <v>52027</v>
      </c>
      <c r="E1793" s="177">
        <f>_xll.qlInterestRateIndexValueDate(IndexON,D1793)</f>
        <v>52027</v>
      </c>
      <c r="F1793" s="193">
        <f>IFERROR(_xll.qlIndexFixing(IndexON,D1793,TRUE,_xll.ohTrigger(RecalcTrigger,TriggerON)),NA())</f>
        <v>1.4659188487566865E-2</v>
      </c>
      <c r="H1793" s="42">
        <f>_xll.qlCalendarAdvance(Calendar,$H1792,B1793,"f",FALSE)</f>
        <v>52027</v>
      </c>
      <c r="I1793" s="177">
        <f>_xll.qlInterestRateIndexValueDate(Index1M,$H1793)</f>
        <v>52029</v>
      </c>
      <c r="J1793" s="182">
        <f>IFERROR(_xll.qlIndexFixing(Index1M,$H1793,TRUE,_xll.ohTrigger(RecalcTrigger,Trigger1M)),NA())</f>
        <v>1.476787512779465E-2</v>
      </c>
      <c r="K1793" s="44">
        <f>IFERROR(_xll.qlIndexFixing(Index3M,H1793,TRUE,_xll.ohTrigger(RecalcTrigger,Trigger3M)),NA())</f>
        <v>1.5045060679652033E-2</v>
      </c>
      <c r="L1793" s="44">
        <f>IFERROR(_xll.qlIndexFixing(Index6M,$H1793,TRUE,_xll.ohTrigger(RecalcTrigger,Trigger6M)),NA())</f>
        <v>1.5202364172699781E-2</v>
      </c>
      <c r="M1793" s="183">
        <f>IFERROR(_xll.qlIndexFixing(Index1Y,$H1793,TRUE,_xll.ohTrigger(RecalcTrigger,Trigger1Y)),NA())</f>
        <v>1.5511204887129952E-2</v>
      </c>
      <c r="N1793" s="182">
        <f>IFERROR(_xll.qlIndexFixing(ONIndex1M,I1793,TRUE,_xll.ohTrigger(RecalcTrigger,Trigger1M)),NA())</f>
        <v>1.476344218596104E-2</v>
      </c>
      <c r="O1793" s="44">
        <f>IFERROR(_xll.qlIndexFixing(ONIndex3M,I1793,TRUE,_xll.ohTrigger(RecalcTrigger,Trigger3M)),NA())</f>
        <v>1.503525684010576E-2</v>
      </c>
      <c r="P1793" s="44">
        <f>IFERROR(_xll.qlIndexFixing(ONIndex6M,I1793,TRUE,_xll.ohTrigger(RecalcTrigger,Trigger6M)),NA())</f>
        <v>1.5202354805170515E-2</v>
      </c>
      <c r="Q1793" s="183">
        <f>IFERROR(_xll.qlIndexFixing(ONIndex1Y,I1793,TRUE,_xll.ohTrigger(RecalcTrigger,Trigger1Y)),NA())</f>
        <v>1.5547884097069087E-2</v>
      </c>
    </row>
    <row r="1794" spans="2:17" x14ac:dyDescent="0.2">
      <c r="B1794" s="39" t="s">
        <v>42</v>
      </c>
      <c r="D1794" s="42">
        <f>_xll.qlCalendarAdvance(Calendar,$D1793,B1794,"f",FALSE)</f>
        <v>52034</v>
      </c>
      <c r="E1794" s="177">
        <f>_xll.qlInterestRateIndexValueDate(IndexON,D1794)</f>
        <v>52034</v>
      </c>
      <c r="F1794" s="193">
        <f>IFERROR(_xll.qlIndexFixing(IndexON,D1794,TRUE,_xll.ohTrigger(RecalcTrigger,TriggerON)),NA())</f>
        <v>1.4656182024168629E-2</v>
      </c>
      <c r="H1794" s="42">
        <f>_xll.qlCalendarAdvance(Calendar,$H1793,B1794,"f",FALSE)</f>
        <v>52034</v>
      </c>
      <c r="I1794" s="177">
        <f>_xll.qlInterestRateIndexValueDate(Index1M,$H1794)</f>
        <v>52036</v>
      </c>
      <c r="J1794" s="182">
        <f>IFERROR(_xll.qlIndexFixing(Index1M,$H1794,TRUE,_xll.ohTrigger(RecalcTrigger,Trigger1M)),NA())</f>
        <v>1.4764881059391444E-2</v>
      </c>
      <c r="K1794" s="44">
        <f>IFERROR(_xll.qlIndexFixing(Index3M,H1794,TRUE,_xll.ohTrigger(RecalcTrigger,Trigger3M)),NA())</f>
        <v>1.5041956663029168E-2</v>
      </c>
      <c r="L1794" s="44">
        <f>IFERROR(_xll.qlIndexFixing(Index6M,$H1794,TRUE,_xll.ohTrigger(RecalcTrigger,Trigger6M)),NA())</f>
        <v>1.519784474730149E-2</v>
      </c>
      <c r="M1794" s="183">
        <f>IFERROR(_xll.qlIndexFixing(Index1Y,$H1794,TRUE,_xll.ohTrigger(RecalcTrigger,Trigger1Y)),NA())</f>
        <v>1.5505530890824385E-2</v>
      </c>
      <c r="N1794" s="182">
        <f>IFERROR(_xll.qlIndexFixing(ONIndex1M,I1794,TRUE,_xll.ohTrigger(RecalcTrigger,Trigger1M)),NA())</f>
        <v>1.4760406059570741E-2</v>
      </c>
      <c r="O1794" s="44">
        <f>IFERROR(_xll.qlIndexFixing(ONIndex3M,I1794,TRUE,_xll.ohTrigger(RecalcTrigger,Trigger3M)),NA())</f>
        <v>1.5031988298108701E-2</v>
      </c>
      <c r="P1794" s="44">
        <f>IFERROR(_xll.qlIndexFixing(ONIndex6M,I1794,TRUE,_xll.ohTrigger(RecalcTrigger,Trigger6M)),NA())</f>
        <v>1.5197341333132997E-2</v>
      </c>
      <c r="Q1794" s="183">
        <f>IFERROR(_xll.qlIndexFixing(ONIndex1Y,I1794,TRUE,_xll.ohTrigger(RecalcTrigger,Trigger1Y)),NA())</f>
        <v>1.5540631585997389E-2</v>
      </c>
    </row>
    <row r="1795" spans="2:17" x14ac:dyDescent="0.2">
      <c r="B1795" s="39" t="s">
        <v>42</v>
      </c>
      <c r="D1795" s="42">
        <f>_xll.qlCalendarAdvance(Calendar,$D1794,B1795,"f",FALSE)</f>
        <v>52041</v>
      </c>
      <c r="E1795" s="177">
        <f>_xll.qlInterestRateIndexValueDate(IndexON,D1795)</f>
        <v>52041</v>
      </c>
      <c r="F1795" s="193">
        <f>IFERROR(_xll.qlIndexFixing(IndexON,D1795,TRUE,_xll.ohTrigger(RecalcTrigger,TriggerON)),NA())</f>
        <v>1.4653206351100678E-2</v>
      </c>
      <c r="H1795" s="42">
        <f>_xll.qlCalendarAdvance(Calendar,$H1794,B1795,"f",FALSE)</f>
        <v>52041</v>
      </c>
      <c r="I1795" s="177">
        <f>_xll.qlInterestRateIndexValueDate(Index1M,$H1795)</f>
        <v>52043</v>
      </c>
      <c r="J1795" s="182">
        <f>IFERROR(_xll.qlIndexFixing(Index1M,$H1795,TRUE,_xll.ohTrigger(RecalcTrigger,Trigger1M)),NA())</f>
        <v>1.4761915023084882E-2</v>
      </c>
      <c r="K1795" s="44">
        <f>IFERROR(_xll.qlIndexFixing(Index3M,H1795,TRUE,_xll.ohTrigger(RecalcTrigger,Trigger3M)),NA())</f>
        <v>1.5038882731304354E-2</v>
      </c>
      <c r="L1795" s="44">
        <f>IFERROR(_xll.qlIndexFixing(Index6M,$H1795,TRUE,_xll.ohTrigger(RecalcTrigger,Trigger6M)),NA())</f>
        <v>1.5193415791554315E-2</v>
      </c>
      <c r="M1795" s="183">
        <f>IFERROR(_xll.qlIndexFixing(Index1Y,$H1795,TRUE,_xll.ohTrigger(RecalcTrigger,Trigger1Y)),NA())</f>
        <v>1.5499925412157067E-2</v>
      </c>
      <c r="N1795" s="182">
        <f>IFERROR(_xll.qlIndexFixing(ONIndex1M,I1795,TRUE,_xll.ohTrigger(RecalcTrigger,Trigger1M)),NA())</f>
        <v>1.4757397761160362E-2</v>
      </c>
      <c r="O1795" s="44">
        <f>IFERROR(_xll.qlIndexFixing(ONIndex3M,I1795,TRUE,_xll.ohTrigger(RecalcTrigger,Trigger3M)),NA())</f>
        <v>1.5028749108472184E-2</v>
      </c>
      <c r="P1795" s="44">
        <f>IFERROR(_xll.qlIndexFixing(ONIndex6M,I1795,TRUE,_xll.ohTrigger(RecalcTrigger,Trigger6M)),NA())</f>
        <v>1.5192369212417844E-2</v>
      </c>
      <c r="Q1795" s="183">
        <f>IFERROR(_xll.qlIndexFixing(ONIndex1Y,I1795,TRUE,_xll.ohTrigger(RecalcTrigger,Trigger1Y)),NA())</f>
        <v>1.5533440965977974E-2</v>
      </c>
    </row>
    <row r="1796" spans="2:17" x14ac:dyDescent="0.2">
      <c r="B1796" s="39" t="s">
        <v>42</v>
      </c>
      <c r="D1796" s="42">
        <f>_xll.qlCalendarAdvance(Calendar,$D1795,B1796,"f",FALSE)</f>
        <v>52048</v>
      </c>
      <c r="E1796" s="177">
        <f>_xll.qlInterestRateIndexValueDate(IndexON,D1796)</f>
        <v>52048</v>
      </c>
      <c r="F1796" s="193">
        <f>IFERROR(_xll.qlIndexFixing(IndexON,D1796,TRUE,_xll.ohTrigger(RecalcTrigger,TriggerON)),NA())</f>
        <v>1.4650261578594836E-2</v>
      </c>
      <c r="H1796" s="42">
        <f>_xll.qlCalendarAdvance(Calendar,$H1795,B1796,"f",FALSE)</f>
        <v>52048</v>
      </c>
      <c r="I1796" s="177">
        <f>_xll.qlInterestRateIndexValueDate(Index1M,$H1796)</f>
        <v>52050</v>
      </c>
      <c r="J1796" s="182">
        <f>IFERROR(_xll.qlIndexFixing(Index1M,$H1796,TRUE,_xll.ohTrigger(RecalcTrigger,Trigger1M)),NA())</f>
        <v>1.4758977121063221E-2</v>
      </c>
      <c r="K1796" s="44">
        <f>IFERROR(_xll.qlIndexFixing(Index3M,H1796,TRUE,_xll.ohTrigger(RecalcTrigger,Trigger3M)),NA())</f>
        <v>1.5035838988743751E-2</v>
      </c>
      <c r="L1796" s="44">
        <f>IFERROR(_xll.qlIndexFixing(Index6M,$H1796,TRUE,_xll.ohTrigger(RecalcTrigger,Trigger6M)),NA())</f>
        <v>1.5188992496429299E-2</v>
      </c>
      <c r="M1796" s="183">
        <f>IFERROR(_xll.qlIndexFixing(Index1Y,$H1796,TRUE,_xll.ohTrigger(RecalcTrigger,Trigger1Y)),NA())</f>
        <v>1.5494388671178604E-2</v>
      </c>
      <c r="N1796" s="182">
        <f>IFERROR(_xll.qlIndexFixing(ONIndex1M,I1796,TRUE,_xll.ohTrigger(RecalcTrigger,Trigger1M)),NA())</f>
        <v>1.4754417392888186E-2</v>
      </c>
      <c r="O1796" s="44">
        <f>IFERROR(_xll.qlIndexFixing(ONIndex3M,I1796,TRUE,_xll.ohTrigger(RecalcTrigger,Trigger3M)),NA())</f>
        <v>1.502553937519302E-2</v>
      </c>
      <c r="P1796" s="44">
        <f>IFERROR(_xll.qlIndexFixing(ONIndex6M,I1796,TRUE,_xll.ohTrigger(RecalcTrigger,Trigger6M)),NA())</f>
        <v>1.5187438589787661E-2</v>
      </c>
      <c r="Q1796" s="183">
        <f>IFERROR(_xll.qlIndexFixing(ONIndex1Y,I1796,TRUE,_xll.ohTrigger(RecalcTrigger,Trigger1Y)),NA())</f>
        <v>1.5526312454516855E-2</v>
      </c>
    </row>
    <row r="1797" spans="2:17" x14ac:dyDescent="0.2">
      <c r="B1797" s="39" t="s">
        <v>42</v>
      </c>
      <c r="D1797" s="42">
        <f>_xll.qlCalendarAdvance(Calendar,$D1796,B1797,"f",FALSE)</f>
        <v>52055</v>
      </c>
      <c r="E1797" s="177">
        <f>_xll.qlInterestRateIndexValueDate(IndexON,D1797)</f>
        <v>52055</v>
      </c>
      <c r="F1797" s="193">
        <f>IFERROR(_xll.qlIndexFixing(IndexON,D1797,TRUE,_xll.ohTrigger(RecalcTrigger,TriggerON)),NA())</f>
        <v>1.4647347816243439E-2</v>
      </c>
      <c r="H1797" s="42">
        <f>_xll.qlCalendarAdvance(Calendar,$H1796,B1797,"f",FALSE)</f>
        <v>52055</v>
      </c>
      <c r="I1797" s="177">
        <f>_xll.qlInterestRateIndexValueDate(Index1M,$H1797)</f>
        <v>52057</v>
      </c>
      <c r="J1797" s="182">
        <f>IFERROR(_xll.qlIndexFixing(Index1M,$H1797,TRUE,_xll.ohTrigger(RecalcTrigger,Trigger1M)),NA())</f>
        <v>1.4756067455497235E-2</v>
      </c>
      <c r="K1797" s="44">
        <f>IFERROR(_xll.qlIndexFixing(Index3M,H1797,TRUE,_xll.ohTrigger(RecalcTrigger,Trigger3M)),NA())</f>
        <v>1.5032825539612653E-2</v>
      </c>
      <c r="L1797" s="44">
        <f>IFERROR(_xll.qlIndexFixing(Index6M,$H1797,TRUE,_xll.ohTrigger(RecalcTrigger,Trigger6M)),NA())</f>
        <v>1.5184613046553434E-2</v>
      </c>
      <c r="M1797" s="183">
        <f>IFERROR(_xll.qlIndexFixing(Index1Y,$H1797,TRUE,_xll.ohTrigger(RecalcTrigger,Trigger1Y)),NA())</f>
        <v>1.5488920887950116E-2</v>
      </c>
      <c r="N1797" s="182">
        <f>IFERROR(_xll.qlIndexFixing(ONIndex1M,I1797,TRUE,_xll.ohTrigger(RecalcTrigger,Trigger1M)),NA())</f>
        <v>1.4751465056832558E-2</v>
      </c>
      <c r="O1797" s="44">
        <f>IFERROR(_xll.qlIndexFixing(ONIndex3M,I1797,TRUE,_xll.ohTrigger(RecalcTrigger,Trigger3M)),NA())</f>
        <v>1.5022359201948277E-2</v>
      </c>
      <c r="P1797" s="44">
        <f>IFERROR(_xll.qlIndexFixing(ONIndex6M,I1797,TRUE,_xll.ohTrigger(RecalcTrigger,Trigger6M)),NA())</f>
        <v>1.5182549611445495E-2</v>
      </c>
      <c r="Q1797" s="183">
        <f>IFERROR(_xll.qlIndexFixing(ONIndex1Y,I1797,TRUE,_xll.ohTrigger(RecalcTrigger,Trigger1Y)),NA())</f>
        <v>1.5519246269599662E-2</v>
      </c>
    </row>
    <row r="1798" spans="2:17" x14ac:dyDescent="0.2">
      <c r="B1798" s="39" t="s">
        <v>42</v>
      </c>
      <c r="D1798" s="42">
        <f>_xll.qlCalendarAdvance(Calendar,$D1797,B1798,"f",FALSE)</f>
        <v>52062</v>
      </c>
      <c r="E1798" s="177">
        <f>_xll.qlInterestRateIndexValueDate(IndexON,D1798)</f>
        <v>52062</v>
      </c>
      <c r="F1798" s="193">
        <f>IFERROR(_xll.qlIndexFixing(IndexON,D1798,TRUE,_xll.ohTrigger(RecalcTrigger,TriggerON)),NA())</f>
        <v>1.4644465174198373E-2</v>
      </c>
      <c r="H1798" s="42">
        <f>_xll.qlCalendarAdvance(Calendar,$H1797,B1798,"f",FALSE)</f>
        <v>52062</v>
      </c>
      <c r="I1798" s="177">
        <f>_xll.qlInterestRateIndexValueDate(Index1M,$H1798)</f>
        <v>52064</v>
      </c>
      <c r="J1798" s="182">
        <f>IFERROR(_xll.qlIndexFixing(Index1M,$H1798,TRUE,_xll.ohTrigger(RecalcTrigger,Trigger1M)),NA())</f>
        <v>1.475318612856269E-2</v>
      </c>
      <c r="K1798" s="44">
        <f>IFERROR(_xll.qlIndexFixing(Index3M,H1798,TRUE,_xll.ohTrigger(RecalcTrigger,Trigger3M)),NA())</f>
        <v>1.5029842488177221E-2</v>
      </c>
      <c r="L1798" s="44">
        <f>IFERROR(_xll.qlIndexFixing(Index6M,$H1798,TRUE,_xll.ohTrigger(RecalcTrigger,Trigger6M)),NA())</f>
        <v>1.518027758922438E-2</v>
      </c>
      <c r="M1798" s="183">
        <f>IFERROR(_xll.qlIndexFixing(Index1Y,$H1798,TRUE,_xll.ohTrigger(RecalcTrigger,Trigger1Y)),NA())</f>
        <v>1.5483522282541486E-2</v>
      </c>
      <c r="N1798" s="182">
        <f>IFERROR(_xll.qlIndexFixing(ONIndex1M,I1798,TRUE,_xll.ohTrigger(RecalcTrigger,Trigger1M)),NA())</f>
        <v>1.4748540854991887E-2</v>
      </c>
      <c r="O1798" s="44">
        <f>IFERROR(_xll.qlIndexFixing(ONIndex3M,I1798,TRUE,_xll.ohTrigger(RecalcTrigger,Trigger3M)),NA())</f>
        <v>1.5019208693054509E-2</v>
      </c>
      <c r="P1798" s="44">
        <f>IFERROR(_xll.qlIndexFixing(ONIndex6M,I1798,TRUE,_xll.ohTrigger(RecalcTrigger,Trigger6M)),NA())</f>
        <v>1.5177702423914141E-2</v>
      </c>
      <c r="Q1798" s="183">
        <f>IFERROR(_xll.qlIndexFixing(ONIndex1Y,I1798,TRUE,_xll.ohTrigger(RecalcTrigger,Trigger1Y)),NA())</f>
        <v>1.5512242628892281E-2</v>
      </c>
    </row>
    <row r="1799" spans="2:17" x14ac:dyDescent="0.2">
      <c r="B1799" s="39" t="s">
        <v>42</v>
      </c>
      <c r="D1799" s="42">
        <f>_xll.qlCalendarAdvance(Calendar,$D1798,B1799,"f",FALSE)</f>
        <v>52069</v>
      </c>
      <c r="E1799" s="177">
        <f>_xll.qlInterestRateIndexValueDate(IndexON,D1799)</f>
        <v>52069</v>
      </c>
      <c r="F1799" s="193">
        <f>IFERROR(_xll.qlIndexFixing(IndexON,D1799,TRUE,_xll.ohTrigger(RecalcTrigger,TriggerON)),NA())</f>
        <v>1.4641613762371719E-2</v>
      </c>
      <c r="H1799" s="42">
        <f>_xll.qlCalendarAdvance(Calendar,$H1798,B1799,"f",FALSE)</f>
        <v>52069</v>
      </c>
      <c r="I1799" s="177">
        <f>_xll.qlInterestRateIndexValueDate(Index1M,$H1799)</f>
        <v>52071</v>
      </c>
      <c r="J1799" s="182">
        <f>IFERROR(_xll.qlIndexFixing(Index1M,$H1799,TRUE,_xll.ohTrigger(RecalcTrigger,Trigger1M)),NA())</f>
        <v>1.4750333242442848E-2</v>
      </c>
      <c r="K1799" s="44">
        <f>IFERROR(_xll.qlIndexFixing(Index3M,H1799,TRUE,_xll.ohTrigger(RecalcTrigger,Trigger3M)),NA())</f>
        <v>1.5026889938707089E-2</v>
      </c>
      <c r="L1799" s="44">
        <f>IFERROR(_xll.qlIndexFixing(Index6M,$H1799,TRUE,_xll.ohTrigger(RecalcTrigger,Trigger6M)),NA())</f>
        <v>1.5175986271740651E-2</v>
      </c>
      <c r="M1799" s="183">
        <f>IFERROR(_xll.qlIndexFixing(Index1Y,$H1799,TRUE,_xll.ohTrigger(RecalcTrigger,Trigger1Y)),NA())</f>
        <v>1.5478193075032226E-2</v>
      </c>
      <c r="N1799" s="182">
        <f>IFERROR(_xll.qlIndexFixing(ONIndex1M,I1799,TRUE,_xll.ohTrigger(RecalcTrigger,Trigger1M)),NA())</f>
        <v>1.4745644889604392E-2</v>
      </c>
      <c r="O1799" s="44">
        <f>IFERROR(_xll.qlIndexFixing(ONIndex3M,I1799,TRUE,_xll.ohTrigger(RecalcTrigger,Trigger3M)),NA())</f>
        <v>1.5016087952028911E-2</v>
      </c>
      <c r="P1799" s="44">
        <f>IFERROR(_xll.qlIndexFixing(ONIndex6M,I1799,TRUE,_xll.ohTrigger(RecalcTrigger,Trigger6M)),NA())</f>
        <v>1.5172897173636457E-2</v>
      </c>
      <c r="Q1799" s="183">
        <f>IFERROR(_xll.qlIndexFixing(ONIndex1Y,I1799,TRUE,_xll.ohTrigger(RecalcTrigger,Trigger1Y)),NA())</f>
        <v>1.5505301750140532E-2</v>
      </c>
    </row>
    <row r="1800" spans="2:17" x14ac:dyDescent="0.2">
      <c r="B1800" s="39" t="s">
        <v>42</v>
      </c>
      <c r="D1800" s="42">
        <f>_xll.qlCalendarAdvance(Calendar,$D1799,B1800,"f",FALSE)</f>
        <v>52076</v>
      </c>
      <c r="E1800" s="177">
        <f>_xll.qlInterestRateIndexValueDate(IndexON,D1800)</f>
        <v>52076</v>
      </c>
      <c r="F1800" s="193">
        <f>IFERROR(_xll.qlIndexFixing(IndexON,D1800,TRUE,_xll.ohTrigger(RecalcTrigger,TriggerON)),NA())</f>
        <v>1.4638793690515683E-2</v>
      </c>
      <c r="H1800" s="42">
        <f>_xll.qlCalendarAdvance(Calendar,$H1799,B1800,"f",FALSE)</f>
        <v>52076</v>
      </c>
      <c r="I1800" s="177">
        <f>_xll.qlInterestRateIndexValueDate(Index1M,$H1800)</f>
        <v>52078</v>
      </c>
      <c r="J1800" s="182">
        <f>IFERROR(_xll.qlIndexFixing(Index1M,$H1800,TRUE,_xll.ohTrigger(RecalcTrigger,Trigger1M)),NA())</f>
        <v>1.4747201408774497E-2</v>
      </c>
      <c r="K1800" s="44">
        <f>IFERROR(_xll.qlIndexFixing(Index3M,H1800,TRUE,_xll.ohTrigger(RecalcTrigger,Trigger3M)),NA())</f>
        <v>1.5023967995468419E-2</v>
      </c>
      <c r="L1800" s="44">
        <f>IFERROR(_xll.qlIndexFixing(Index6M,$H1800,TRUE,_xll.ohTrigger(RecalcTrigger,Trigger6M)),NA())</f>
        <v>1.5171647131985939E-2</v>
      </c>
      <c r="M1800" s="183">
        <f>IFERROR(_xll.qlIndexFixing(Index1Y,$H1800,TRUE,_xll.ohTrigger(RecalcTrigger,Trigger1Y)),NA())</f>
        <v>1.5472933485511493E-2</v>
      </c>
      <c r="N1800" s="182">
        <f>IFERROR(_xll.qlIndexFixing(ONIndex1M,I1800,TRUE,_xll.ohTrigger(RecalcTrigger,Trigger1M)),NA())</f>
        <v>1.4742777262588547E-2</v>
      </c>
      <c r="O1800" s="44">
        <f>IFERROR(_xll.qlIndexFixing(ONIndex3M,I1800,TRUE,_xll.ohTrigger(RecalcTrigger,Trigger3M)),NA())</f>
        <v>1.5012997083108104E-2</v>
      </c>
      <c r="P1800" s="44">
        <f>IFERROR(_xll.qlIndexFixing(ONIndex6M,I1800,TRUE,_xll.ohTrigger(RecalcTrigger,Trigger6M)),NA())</f>
        <v>1.5168134006975365E-2</v>
      </c>
      <c r="Q1800" s="183">
        <f>IFERROR(_xll.qlIndexFixing(ONIndex1Y,I1800,TRUE,_xll.ohTrigger(RecalcTrigger,Trigger1Y)),NA())</f>
        <v>1.5498423851250109E-2</v>
      </c>
    </row>
    <row r="1801" spans="2:17" x14ac:dyDescent="0.2">
      <c r="B1801" s="39" t="s">
        <v>42</v>
      </c>
      <c r="D1801" s="42">
        <f>_xll.qlCalendarAdvance(Calendar,$D1800,B1801,"f",FALSE)</f>
        <v>52083</v>
      </c>
      <c r="E1801" s="177">
        <f>_xll.qlInterestRateIndexValueDate(IndexON,D1801)</f>
        <v>52083</v>
      </c>
      <c r="F1801" s="193">
        <f>IFERROR(_xll.qlIndexFixing(IndexON,D1801,TRUE,_xll.ohTrigger(RecalcTrigger,TriggerON)),NA())</f>
        <v>1.4636005068702218E-2</v>
      </c>
      <c r="H1801" s="42">
        <f>_xll.qlCalendarAdvance(Calendar,$H1800,B1801,"f",FALSE)</f>
        <v>52083</v>
      </c>
      <c r="I1801" s="177">
        <f>_xll.qlInterestRateIndexValueDate(Index1M,$H1801)</f>
        <v>52085</v>
      </c>
      <c r="J1801" s="182">
        <f>IFERROR(_xll.qlIndexFixing(Index1M,$H1801,TRUE,_xll.ohTrigger(RecalcTrigger,Trigger1M)),NA())</f>
        <v>1.4744713201342852E-2</v>
      </c>
      <c r="K1801" s="44">
        <f>IFERROR(_xll.qlIndexFixing(Index3M,H1801,TRUE,_xll.ohTrigger(RecalcTrigger,Trigger3M)),NA())</f>
        <v>1.5021076762730848E-2</v>
      </c>
      <c r="L1801" s="44">
        <f>IFERROR(_xll.qlIndexFixing(Index6M,$H1801,TRUE,_xll.ohTrigger(RecalcTrigger,Trigger6M)),NA())</f>
        <v>1.5167536645512273E-2</v>
      </c>
      <c r="M1801" s="183">
        <f>IFERROR(_xll.qlIndexFixing(Index1Y,$H1801,TRUE,_xll.ohTrigger(RecalcTrigger,Trigger1Y)),NA())</f>
        <v>1.5467743734078511E-2</v>
      </c>
      <c r="N1801" s="182">
        <f>IFERROR(_xll.qlIndexFixing(ONIndex1M,I1801,TRUE,_xll.ohTrigger(RecalcTrigger,Trigger1M)),NA())</f>
        <v>1.4739938076022696E-2</v>
      </c>
      <c r="O1801" s="44">
        <f>IFERROR(_xll.qlIndexFixing(ONIndex3M,I1801,TRUE,_xll.ohTrigger(RecalcTrigger,Trigger3M)),NA())</f>
        <v>1.5009936190368833E-2</v>
      </c>
      <c r="P1801" s="44">
        <f>IFERROR(_xll.qlIndexFixing(ONIndex6M,I1801,TRUE,_xll.ohTrigger(RecalcTrigger,Trigger6M)),NA())</f>
        <v>1.5163413070533593E-2</v>
      </c>
      <c r="Q1801" s="183">
        <f>IFERROR(_xll.qlIndexFixing(ONIndex1Y,I1801,TRUE,_xll.ohTrigger(RecalcTrigger,Trigger1Y)),NA())</f>
        <v>1.5491609149966834E-2</v>
      </c>
    </row>
    <row r="1802" spans="2:17" x14ac:dyDescent="0.2">
      <c r="B1802" s="39" t="s">
        <v>42</v>
      </c>
      <c r="D1802" s="42">
        <f>_xll.qlCalendarAdvance(Calendar,$D1801,B1802,"f",FALSE)</f>
        <v>52090</v>
      </c>
      <c r="E1802" s="177">
        <f>_xll.qlInterestRateIndexValueDate(IndexON,D1802)</f>
        <v>52090</v>
      </c>
      <c r="F1802" s="193">
        <f>IFERROR(_xll.qlIndexFixing(IndexON,D1802,TRUE,_xll.ohTrigger(RecalcTrigger,TriggerON)),NA())</f>
        <v>1.4633248006843402E-2</v>
      </c>
      <c r="H1802" s="42">
        <f>_xll.qlCalendarAdvance(Calendar,$H1801,B1802,"f",FALSE)</f>
        <v>52090</v>
      </c>
      <c r="I1802" s="177">
        <f>_xll.qlInterestRateIndexValueDate(Index1M,$H1802)</f>
        <v>52092</v>
      </c>
      <c r="J1802" s="182">
        <f>IFERROR(_xll.qlIndexFixing(Index1M,$H1802,TRUE,_xll.ohTrigger(RecalcTrigger,Trigger1M)),NA())</f>
        <v>1.4741946250716731E-2</v>
      </c>
      <c r="K1802" s="44">
        <f>IFERROR(_xll.qlIndexFixing(Index3M,H1802,TRUE,_xll.ohTrigger(RecalcTrigger,Trigger3M)),NA())</f>
        <v>1.5018216344760537E-2</v>
      </c>
      <c r="L1802" s="44">
        <f>IFERROR(_xll.qlIndexFixing(Index6M,$H1802,TRUE,_xll.ohTrigger(RecalcTrigger,Trigger6M)),NA())</f>
        <v>1.5163378631374111E-2</v>
      </c>
      <c r="M1802" s="183">
        <f>IFERROR(_xll.qlIndexFixing(Index1Y,$H1802,TRUE,_xll.ohTrigger(RecalcTrigger,Trigger1Y)),NA())</f>
        <v>1.546262404084236E-2</v>
      </c>
      <c r="N1802" s="182">
        <f>IFERROR(_xll.qlIndexFixing(ONIndex1M,I1802,TRUE,_xll.ohTrigger(RecalcTrigger,Trigger1M)),NA())</f>
        <v>1.4737127431985186E-2</v>
      </c>
      <c r="O1802" s="44">
        <f>IFERROR(_xll.qlIndexFixing(ONIndex3M,I1802,TRUE,_xll.ohTrigger(RecalcTrigger,Trigger3M)),NA())</f>
        <v>1.5006905377248358E-2</v>
      </c>
      <c r="P1802" s="44">
        <f>IFERROR(_xll.qlIndexFixing(ONIndex6M,I1802,TRUE,_xll.ohTrigger(RecalcTrigger,Trigger6M)),NA())</f>
        <v>1.5158734510514194E-2</v>
      </c>
      <c r="Q1802" s="183">
        <f>IFERROR(_xll.qlIndexFixing(ONIndex1Y,I1802,TRUE,_xll.ohTrigger(RecalcTrigger,Trigger1Y)),NA())</f>
        <v>1.5484857863956591E-2</v>
      </c>
    </row>
    <row r="1803" spans="2:17" x14ac:dyDescent="0.2">
      <c r="B1803" s="39" t="s">
        <v>42</v>
      </c>
      <c r="D1803" s="42">
        <f>_xll.qlCalendarAdvance(Calendar,$D1802,B1803,"f",FALSE)</f>
        <v>52097</v>
      </c>
      <c r="E1803" s="177">
        <f>_xll.qlInterestRateIndexValueDate(IndexON,D1803)</f>
        <v>52097</v>
      </c>
      <c r="F1803" s="193">
        <f>IFERROR(_xll.qlIndexFixing(IndexON,D1803,TRUE,_xll.ohTrigger(RecalcTrigger,TriggerON)),NA())</f>
        <v>1.463052261477138E-2</v>
      </c>
      <c r="H1803" s="42">
        <f>_xll.qlCalendarAdvance(Calendar,$H1802,B1803,"f",FALSE)</f>
        <v>52097</v>
      </c>
      <c r="I1803" s="177">
        <f>_xll.qlInterestRateIndexValueDate(Index1M,$H1803)</f>
        <v>52099</v>
      </c>
      <c r="J1803" s="182">
        <f>IFERROR(_xll.qlIndexFixing(Index1M,$H1803,TRUE,_xll.ohTrigger(RecalcTrigger,Trigger1M)),NA())</f>
        <v>1.4739208149615879E-2</v>
      </c>
      <c r="K1803" s="44">
        <f>IFERROR(_xll.qlIndexFixing(Index3M,H1803,TRUE,_xll.ohTrigger(RecalcTrigger,Trigger3M)),NA())</f>
        <v>1.5015386845827991E-2</v>
      </c>
      <c r="L1803" s="44">
        <f>IFERROR(_xll.qlIndexFixing(Index6M,$H1803,TRUE,_xll.ohTrigger(RecalcTrigger,Trigger6M)),NA())</f>
        <v>1.5159265346293397E-2</v>
      </c>
      <c r="M1803" s="183">
        <f>IFERROR(_xll.qlIndexFixing(Index1Y,$H1803,TRUE,_xll.ohTrigger(RecalcTrigger,Trigger1Y)),NA())</f>
        <v>1.5457574625921981E-2</v>
      </c>
      <c r="N1803" s="182">
        <f>IFERROR(_xll.qlIndexFixing(ONIndex1M,I1803,TRUE,_xll.ohTrigger(RecalcTrigger,Trigger1M)),NA())</f>
        <v>1.4734345432634299E-2</v>
      </c>
      <c r="O1803" s="44">
        <f>IFERROR(_xll.qlIndexFixing(ONIndex3M,I1803,TRUE,_xll.ohTrigger(RecalcTrigger,Trigger3M)),NA())</f>
        <v>1.5003904748223107E-2</v>
      </c>
      <c r="P1803" s="44">
        <f>IFERROR(_xll.qlIndexFixing(ONIndex6M,I1803,TRUE,_xll.ohTrigger(RecalcTrigger,Trigger6M)),NA())</f>
        <v>1.5154098473759703E-2</v>
      </c>
      <c r="Q1803" s="183">
        <f>IFERROR(_xll.qlIndexFixing(ONIndex1Y,I1803,TRUE,_xll.ohTrigger(RecalcTrigger,Trigger1Y)),NA())</f>
        <v>1.5478170211205011E-2</v>
      </c>
    </row>
    <row r="1804" spans="2:17" x14ac:dyDescent="0.2">
      <c r="B1804" s="39" t="s">
        <v>42</v>
      </c>
      <c r="D1804" s="42">
        <f>_xll.qlCalendarAdvance(Calendar,$D1803,B1804,"f",FALSE)</f>
        <v>52104</v>
      </c>
      <c r="E1804" s="177">
        <f>_xll.qlInterestRateIndexValueDate(IndexON,D1804)</f>
        <v>52104</v>
      </c>
      <c r="F1804" s="193">
        <f>IFERROR(_xll.qlIndexFixing(IndexON,D1804,TRUE,_xll.ohTrigger(RecalcTrigger,TriggerON)),NA())</f>
        <v>1.4627829002558101E-2</v>
      </c>
      <c r="H1804" s="42">
        <f>_xll.qlCalendarAdvance(Calendar,$H1803,B1804,"f",FALSE)</f>
        <v>52104</v>
      </c>
      <c r="I1804" s="177">
        <f>_xll.qlInterestRateIndexValueDate(Index1M,$H1804)</f>
        <v>52106</v>
      </c>
      <c r="J1804" s="182">
        <f>IFERROR(_xll.qlIndexFixing(Index1M,$H1804,TRUE,_xll.ohTrigger(RecalcTrigger,Trigger1M)),NA())</f>
        <v>1.4736499000211067E-2</v>
      </c>
      <c r="K1804" s="44">
        <f>IFERROR(_xll.qlIndexFixing(Index3M,H1804,TRUE,_xll.ohTrigger(RecalcTrigger,Trigger3M)),NA())</f>
        <v>1.5012588370201108E-2</v>
      </c>
      <c r="L1804" s="44">
        <f>IFERROR(_xll.qlIndexFixing(Index6M,$H1804,TRUE,_xll.ohTrigger(RecalcTrigger,Trigger6M)),NA())</f>
        <v>1.5155068034182907E-2</v>
      </c>
      <c r="M1804" s="183">
        <f>IFERROR(_xll.qlIndexFixing(Index1Y,$H1804,TRUE,_xll.ohTrigger(RecalcTrigger,Trigger1Y)),NA())</f>
        <v>1.5452595709447257E-2</v>
      </c>
      <c r="N1804" s="182">
        <f>IFERROR(_xll.qlIndexFixing(ONIndex1M,I1804,TRUE,_xll.ohTrigger(RecalcTrigger,Trigger1M)),NA())</f>
        <v>1.4731592179808572E-2</v>
      </c>
      <c r="O1804" s="44">
        <f>IFERROR(_xll.qlIndexFixing(ONIndex3M,I1804,TRUE,_xll.ohTrigger(RecalcTrigger,Trigger3M)),NA())</f>
        <v>1.5000934406730337E-2</v>
      </c>
      <c r="P1804" s="44">
        <f>IFERROR(_xll.qlIndexFixing(ONIndex6M,I1804,TRUE,_xll.ohTrigger(RecalcTrigger,Trigger6M)),NA())</f>
        <v>1.5149505106393235E-2</v>
      </c>
      <c r="Q1804" s="183">
        <f>IFERROR(_xll.qlIndexFixing(ONIndex1Y,I1804,TRUE,_xll.ohTrigger(RecalcTrigger,Trigger1Y)),NA())</f>
        <v>1.5471546409298043E-2</v>
      </c>
    </row>
    <row r="1805" spans="2:17" x14ac:dyDescent="0.2">
      <c r="B1805" s="39" t="s">
        <v>42</v>
      </c>
      <c r="D1805" s="42">
        <f>_xll.qlCalendarAdvance(Calendar,$D1804,B1805,"f",FALSE)</f>
        <v>52111</v>
      </c>
      <c r="E1805" s="177">
        <f>_xll.qlInterestRateIndexValueDate(IndexON,D1805)</f>
        <v>52111</v>
      </c>
      <c r="F1805" s="193">
        <f>IFERROR(_xll.qlIndexFixing(IndexON,D1805,TRUE,_xll.ohTrigger(RecalcTrigger,TriggerON)),NA())</f>
        <v>1.4625167280035711E-2</v>
      </c>
      <c r="H1805" s="42">
        <f>_xll.qlCalendarAdvance(Calendar,$H1804,B1805,"f",FALSE)</f>
        <v>52111</v>
      </c>
      <c r="I1805" s="177">
        <f>_xll.qlInterestRateIndexValueDate(Index1M,$H1805)</f>
        <v>52113</v>
      </c>
      <c r="J1805" s="182">
        <f>IFERROR(_xll.qlIndexFixing(Index1M,$H1805,TRUE,_xll.ohTrigger(RecalcTrigger,Trigger1M)),NA())</f>
        <v>1.473381890468306E-2</v>
      </c>
      <c r="K1805" s="44">
        <f>IFERROR(_xll.qlIndexFixing(Index3M,H1805,TRUE,_xll.ohTrigger(RecalcTrigger,Trigger3M)),NA())</f>
        <v>1.5009700283092703E-2</v>
      </c>
      <c r="L1805" s="44">
        <f>IFERROR(_xll.qlIndexFixing(Index6M,$H1805,TRUE,_xll.ohTrigger(RecalcTrigger,Trigger6M)),NA())</f>
        <v>1.5150944725489434E-2</v>
      </c>
      <c r="M1805" s="183">
        <f>IFERROR(_xll.qlIndexFixing(Index1Y,$H1805,TRUE,_xll.ohTrigger(RecalcTrigger,Trigger1Y)),NA())</f>
        <v>1.5447687511557931E-2</v>
      </c>
      <c r="N1805" s="182">
        <f>IFERROR(_xll.qlIndexFixing(ONIndex1M,I1805,TRUE,_xll.ohTrigger(RecalcTrigger,Trigger1M)),NA())</f>
        <v>1.472886777582616E-2</v>
      </c>
      <c r="O1805" s="44">
        <f>IFERROR(_xll.qlIndexFixing(ONIndex3M,I1805,TRUE,_xll.ohTrigger(RecalcTrigger,Trigger3M)),NA())</f>
        <v>1.4997994457086605E-2</v>
      </c>
      <c r="P1805" s="44">
        <f>IFERROR(_xll.qlIndexFixing(ONIndex6M,I1805,TRUE,_xll.ohTrigger(RecalcTrigger,Trigger6M)),NA())</f>
        <v>1.5144954554937584E-2</v>
      </c>
      <c r="Q1805" s="183">
        <f>IFERROR(_xll.qlIndexFixing(ONIndex1Y,I1805,TRUE,_xll.ohTrigger(RecalcTrigger,Trigger1Y)),NA())</f>
        <v>1.5464986676221315E-2</v>
      </c>
    </row>
    <row r="1806" spans="2:17" x14ac:dyDescent="0.2">
      <c r="B1806" s="39" t="s">
        <v>42</v>
      </c>
      <c r="D1806" s="42">
        <f>_xll.qlCalendarAdvance(Calendar,$D1805,B1806,"f",FALSE)</f>
        <v>52118</v>
      </c>
      <c r="E1806" s="177">
        <f>_xll.qlInterestRateIndexValueDate(IndexON,D1806)</f>
        <v>52118</v>
      </c>
      <c r="F1806" s="193">
        <f>IFERROR(_xll.qlIndexFixing(IndexON,D1806,TRUE,_xll.ohTrigger(RecalcTrigger,TriggerON)),NA())</f>
        <v>1.4622537557196225E-2</v>
      </c>
      <c r="H1806" s="42">
        <f>_xll.qlCalendarAdvance(Calendar,$H1805,B1806,"f",FALSE)</f>
        <v>52118</v>
      </c>
      <c r="I1806" s="177">
        <f>_xll.qlInterestRateIndexValueDate(Index1M,$H1806)</f>
        <v>52120</v>
      </c>
      <c r="J1806" s="182">
        <f>IFERROR(_xll.qlIndexFixing(Index1M,$H1806,TRUE,_xll.ohTrigger(RecalcTrigger,Trigger1M)),NA())</f>
        <v>1.4731167965210124E-2</v>
      </c>
      <c r="K1806" s="44">
        <f>IFERROR(_xll.qlIndexFixing(Index3M,H1806,TRUE,_xll.ohTrigger(RecalcTrigger,Trigger3M)),NA())</f>
        <v>1.5006962030294569E-2</v>
      </c>
      <c r="L1806" s="44">
        <f>IFERROR(_xll.qlIndexFixing(Index6M,$H1806,TRUE,_xll.ohTrigger(RecalcTrigger,Trigger6M)),NA())</f>
        <v>1.5146950969075678E-2</v>
      </c>
      <c r="M1806" s="183">
        <f>IFERROR(_xll.qlIndexFixing(Index1Y,$H1806,TRUE,_xll.ohTrigger(RecalcTrigger,Trigger1Y)),NA())</f>
        <v>1.544285025240426E-2</v>
      </c>
      <c r="N1806" s="182">
        <f>IFERROR(_xll.qlIndexFixing(ONIndex1M,I1806,TRUE,_xll.ohTrigger(RecalcTrigger,Trigger1M)),NA())</f>
        <v>1.4726172322765407E-2</v>
      </c>
      <c r="O1806" s="44">
        <f>IFERROR(_xll.qlIndexFixing(ONIndex3M,I1806,TRUE,_xll.ohTrigger(RecalcTrigger,Trigger3M)),NA())</f>
        <v>1.499508500312885E-2</v>
      </c>
      <c r="P1806" s="44">
        <f>IFERROR(_xll.qlIndexFixing(ONIndex6M,I1806,TRUE,_xll.ohTrigger(RecalcTrigger,Trigger6M)),NA())</f>
        <v>1.5140446965915544E-2</v>
      </c>
      <c r="Q1806" s="183">
        <f>IFERROR(_xll.qlIndexFixing(ONIndex1Y,I1806,TRUE,_xll.ohTrigger(RecalcTrigger,Trigger1Y)),NA())</f>
        <v>1.5458491229560778E-2</v>
      </c>
    </row>
    <row r="1807" spans="2:17" x14ac:dyDescent="0.2">
      <c r="B1807" s="39" t="s">
        <v>42</v>
      </c>
      <c r="D1807" s="42">
        <f>_xll.qlCalendarAdvance(Calendar,$D1806,B1807,"f",FALSE)</f>
        <v>52125</v>
      </c>
      <c r="E1807" s="177">
        <f>_xll.qlInterestRateIndexValueDate(IndexON,D1807)</f>
        <v>52125</v>
      </c>
      <c r="F1807" s="193">
        <f>IFERROR(_xll.qlIndexFixing(IndexON,D1807,TRUE,_xll.ohTrigger(RecalcTrigger,TriggerON)),NA())</f>
        <v>1.4619939943791849E-2</v>
      </c>
      <c r="H1807" s="42">
        <f>_xll.qlCalendarAdvance(Calendar,$H1806,B1807,"f",FALSE)</f>
        <v>52125</v>
      </c>
      <c r="I1807" s="177">
        <f>_xll.qlInterestRateIndexValueDate(Index1M,$H1807)</f>
        <v>52127</v>
      </c>
      <c r="J1807" s="182">
        <f>IFERROR(_xll.qlIndexFixing(Index1M,$H1807,TRUE,_xll.ohTrigger(RecalcTrigger,Trigger1M)),NA())</f>
        <v>1.4728546283970523E-2</v>
      </c>
      <c r="K1807" s="44">
        <f>IFERROR(_xll.qlIndexFixing(Index3M,H1807,TRUE,_xll.ohTrigger(RecalcTrigger,Trigger3M)),NA())</f>
        <v>1.5004255104843307E-2</v>
      </c>
      <c r="L1807" s="44">
        <f>IFERROR(_xll.qlIndexFixing(Index6M,$H1807,TRUE,_xll.ohTrigger(RecalcTrigger,Trigger6M)),NA())</f>
        <v>1.5143002468646078E-2</v>
      </c>
      <c r="M1807" s="183">
        <f>IFERROR(_xll.qlIndexFixing(Index1Y,$H1807,TRUE,_xll.ohTrigger(RecalcTrigger,Trigger1Y)),NA())</f>
        <v>1.5438084152148103E-2</v>
      </c>
      <c r="N1807" s="182">
        <f>IFERROR(_xll.qlIndexFixing(ONIndex1M,I1807,TRUE,_xll.ohTrigger(RecalcTrigger,Trigger1M)),NA())</f>
        <v>1.4723505922464852E-2</v>
      </c>
      <c r="O1807" s="44">
        <f>IFERROR(_xll.qlIndexFixing(ONIndex3M,I1807,TRUE,_xll.ohTrigger(RecalcTrigger,Trigger3M)),NA())</f>
        <v>1.4992206148853882E-2</v>
      </c>
      <c r="P1807" s="44">
        <f>IFERROR(_xll.qlIndexFixing(ONIndex6M,I1807,TRUE,_xll.ohTrigger(RecalcTrigger,Trigger6M)),NA())</f>
        <v>1.5135982485690036E-2</v>
      </c>
      <c r="Q1807" s="183">
        <f>IFERROR(_xll.qlIndexFixing(ONIndex1Y,I1807,TRUE,_xll.ohTrigger(RecalcTrigger,Trigger1Y)),NA())</f>
        <v>1.5452060287302061E-2</v>
      </c>
    </row>
    <row r="1808" spans="2:17" x14ac:dyDescent="0.2">
      <c r="B1808" s="39" t="s">
        <v>42</v>
      </c>
      <c r="D1808" s="42">
        <f>_xll.qlCalendarAdvance(Calendar,$D1807,B1808,"f",FALSE)</f>
        <v>52132</v>
      </c>
      <c r="E1808" s="177">
        <f>_xll.qlInterestRateIndexValueDate(IndexON,D1808)</f>
        <v>52132</v>
      </c>
      <c r="F1808" s="193">
        <f>IFERROR(_xll.qlIndexFixing(IndexON,D1808,TRUE,_xll.ohTrigger(RecalcTrigger,TriggerON)),NA())</f>
        <v>1.4617374549974471E-2</v>
      </c>
      <c r="H1808" s="42">
        <f>_xll.qlCalendarAdvance(Calendar,$H1807,B1808,"f",FALSE)</f>
        <v>52132</v>
      </c>
      <c r="I1808" s="177">
        <f>_xll.qlInterestRateIndexValueDate(Index1M,$H1808)</f>
        <v>52134</v>
      </c>
      <c r="J1808" s="182">
        <f>IFERROR(_xll.qlIndexFixing(Index1M,$H1808,TRUE,_xll.ohTrigger(RecalcTrigger,Trigger1M)),NA())</f>
        <v>1.4725953963142524E-2</v>
      </c>
      <c r="K1808" s="44">
        <f>IFERROR(_xll.qlIndexFixing(Index3M,H1808,TRUE,_xll.ohTrigger(RecalcTrigger,Trigger3M)),NA())</f>
        <v>1.5002089573222483E-2</v>
      </c>
      <c r="L1808" s="44">
        <f>IFERROR(_xll.qlIndexFixing(Index6M,$H1808,TRUE,_xll.ohTrigger(RecalcTrigger,Trigger6M)),NA())</f>
        <v>1.5139099371490545E-2</v>
      </c>
      <c r="M1808" s="183">
        <f>IFERROR(_xll.qlIndexFixing(Index1Y,$H1808,TRUE,_xll.ohTrigger(RecalcTrigger,Trigger1Y)),NA())</f>
        <v>1.5433389430961612E-2</v>
      </c>
      <c r="N1808" s="182">
        <f>IFERROR(_xll.qlIndexFixing(ONIndex1M,I1808,TRUE,_xll.ohTrigger(RecalcTrigger,Trigger1M)),NA())</f>
        <v>1.4720868677082777E-2</v>
      </c>
      <c r="O1808" s="44">
        <f>IFERROR(_xll.qlIndexFixing(ONIndex3M,I1808,TRUE,_xll.ohTrigger(RecalcTrigger,Trigger3M)),NA())</f>
        <v>1.4989357998178576E-2</v>
      </c>
      <c r="P1808" s="44">
        <f>IFERROR(_xll.qlIndexFixing(ONIndex6M,I1808,TRUE,_xll.ohTrigger(RecalcTrigger,Trigger6M)),NA())</f>
        <v>1.5131561260703918E-2</v>
      </c>
      <c r="Q1808" s="183">
        <f>IFERROR(_xll.qlIndexFixing(ONIndex1Y,I1808,TRUE,_xll.ohTrigger(RecalcTrigger,Trigger1Y)),NA())</f>
        <v>1.5445694067031113E-2</v>
      </c>
    </row>
    <row r="1809" spans="2:17" x14ac:dyDescent="0.2">
      <c r="B1809" s="39" t="s">
        <v>42</v>
      </c>
      <c r="D1809" s="42">
        <f>_xll.qlCalendarAdvance(Calendar,$D1808,B1809,"f",FALSE)</f>
        <v>52139</v>
      </c>
      <c r="E1809" s="177">
        <f>_xll.qlInterestRateIndexValueDate(IndexON,D1809)</f>
        <v>52139</v>
      </c>
      <c r="F1809" s="193">
        <f>IFERROR(_xll.qlIndexFixing(IndexON,D1809,TRUE,_xll.ohTrigger(RecalcTrigger,TriggerON)),NA())</f>
        <v>1.4614841485656171E-2</v>
      </c>
      <c r="H1809" s="42">
        <f>_xll.qlCalendarAdvance(Calendar,$H1808,B1809,"f",FALSE)</f>
        <v>52139</v>
      </c>
      <c r="I1809" s="177">
        <f>_xll.qlInterestRateIndexValueDate(Index1M,$H1809)</f>
        <v>52141</v>
      </c>
      <c r="J1809" s="182">
        <f>IFERROR(_xll.qlIndexFixing(Index1M,$H1809,TRUE,_xll.ohTrigger(RecalcTrigger,Trigger1M)),NA())</f>
        <v>1.4723391104904393E-2</v>
      </c>
      <c r="K1809" s="44">
        <f>IFERROR(_xll.qlIndexFixing(Index3M,H1809,TRUE,_xll.ohTrigger(RecalcTrigger,Trigger3M)),NA())</f>
        <v>1.4999064991121939E-2</v>
      </c>
      <c r="L1809" s="44">
        <f>IFERROR(_xll.qlIndexFixing(Index6M,$H1809,TRUE,_xll.ohTrigger(RecalcTrigger,Trigger6M)),NA())</f>
        <v>1.5135299489524918E-2</v>
      </c>
      <c r="M1809" s="183">
        <f>IFERROR(_xll.qlIndexFixing(Index1Y,$H1809,TRUE,_xll.ohTrigger(RecalcTrigger,Trigger1Y)),NA())</f>
        <v>1.5428766309027897E-2</v>
      </c>
      <c r="N1809" s="182">
        <f>IFERROR(_xll.qlIndexFixing(ONIndex1M,I1809,TRUE,_xll.ohTrigger(RecalcTrigger,Trigger1M)),NA())</f>
        <v>1.4718260688777463E-2</v>
      </c>
      <c r="O1809" s="44">
        <f>IFERROR(_xll.qlIndexFixing(ONIndex3M,I1809,TRUE,_xll.ohTrigger(RecalcTrigger,Trigger3M)),NA())</f>
        <v>1.4986540654859937E-2</v>
      </c>
      <c r="P1809" s="44">
        <f>IFERROR(_xll.qlIndexFixing(ONIndex6M,I1809,TRUE,_xll.ohTrigger(RecalcTrigger,Trigger6M)),NA())</f>
        <v>1.5127183437400049E-2</v>
      </c>
      <c r="Q1809" s="183">
        <f>IFERROR(_xll.qlIndexFixing(ONIndex1Y,I1809,TRUE,_xll.ohTrigger(RecalcTrigger,Trigger1Y)),NA())</f>
        <v>1.5439392786813499E-2</v>
      </c>
    </row>
    <row r="1810" spans="2:17" x14ac:dyDescent="0.2">
      <c r="B1810" s="39" t="s">
        <v>42</v>
      </c>
      <c r="D1810" s="42">
        <f>_xll.qlCalendarAdvance(Calendar,$D1809,B1810,"f",FALSE)</f>
        <v>52146</v>
      </c>
      <c r="E1810" s="177">
        <f>_xll.qlInterestRateIndexValueDate(IndexON,D1810)</f>
        <v>52146</v>
      </c>
      <c r="F1810" s="193">
        <f>IFERROR(_xll.qlIndexFixing(IndexON,D1810,TRUE,_xll.ohTrigger(RecalcTrigger,TriggerON)),NA())</f>
        <v>1.4612340860509221E-2</v>
      </c>
      <c r="H1810" s="42">
        <f>_xll.qlCalendarAdvance(Calendar,$H1809,B1810,"f",FALSE)</f>
        <v>52146</v>
      </c>
      <c r="I1810" s="177">
        <f>_xll.qlInterestRateIndexValueDate(Index1M,$H1810)</f>
        <v>52148</v>
      </c>
      <c r="J1810" s="182">
        <f>IFERROR(_xll.qlIndexFixing(Index1M,$H1810,TRUE,_xll.ohTrigger(RecalcTrigger,Trigger1M)),NA())</f>
        <v>1.4720857811434396E-2</v>
      </c>
      <c r="K1810" s="44">
        <f>IFERROR(_xll.qlIndexFixing(Index3M,H1810,TRUE,_xll.ohTrigger(RecalcTrigger,Trigger3M)),NA())</f>
        <v>1.4996454845014861E-2</v>
      </c>
      <c r="L1810" s="44">
        <f>IFERROR(_xll.qlIndexFixing(Index6M,$H1810,TRUE,_xll.ohTrigger(RecalcTrigger,Trigger6M)),NA())</f>
        <v>1.5131490796595525E-2</v>
      </c>
      <c r="M1810" s="183">
        <f>IFERROR(_xll.qlIndexFixing(Index1Y,$H1810,TRUE,_xll.ohTrigger(RecalcTrigger,Trigger1Y)),NA())</f>
        <v>1.5424215006541665E-2</v>
      </c>
      <c r="N1810" s="182">
        <f>IFERROR(_xll.qlIndexFixing(ONIndex1M,I1810,TRUE,_xll.ohTrigger(RecalcTrigger,Trigger1M)),NA())</f>
        <v>1.4715682059547319E-2</v>
      </c>
      <c r="O1810" s="44">
        <f>IFERROR(_xll.qlIndexFixing(ONIndex3M,I1810,TRUE,_xll.ohTrigger(RecalcTrigger,Trigger3M)),NA())</f>
        <v>1.498375422297471E-2</v>
      </c>
      <c r="P1810" s="44">
        <f>IFERROR(_xll.qlIndexFixing(ONIndex6M,I1810,TRUE,_xll.ohTrigger(RecalcTrigger,Trigger6M)),NA())</f>
        <v>1.5122849162461094E-2</v>
      </c>
      <c r="Q1810" s="183">
        <f>IFERROR(_xll.qlIndexFixing(ONIndex1Y,I1810,TRUE,_xll.ohTrigger(RecalcTrigger,Trigger1Y)),NA())</f>
        <v>1.5433156664075298E-2</v>
      </c>
    </row>
    <row r="1811" spans="2:17" x14ac:dyDescent="0.2">
      <c r="B1811" s="39" t="s">
        <v>42</v>
      </c>
      <c r="D1811" s="42">
        <f>_xll.qlCalendarAdvance(Calendar,$D1810,B1811,"f",FALSE)</f>
        <v>52153</v>
      </c>
      <c r="E1811" s="177">
        <f>_xll.qlInterestRateIndexValueDate(IndexON,D1811)</f>
        <v>52153</v>
      </c>
      <c r="F1811" s="193">
        <f>IFERROR(_xll.qlIndexFixing(IndexON,D1811,TRUE,_xll.ohTrigger(RecalcTrigger,TriggerON)),NA())</f>
        <v>1.4609872784845379E-2</v>
      </c>
      <c r="H1811" s="42">
        <f>_xll.qlCalendarAdvance(Calendar,$H1810,B1811,"f",FALSE)</f>
        <v>52153</v>
      </c>
      <c r="I1811" s="177">
        <f>_xll.qlInterestRateIndexValueDate(Index1M,$H1811)</f>
        <v>52155</v>
      </c>
      <c r="J1811" s="182">
        <f>IFERROR(_xll.qlIndexFixing(Index1M,$H1811,TRUE,_xll.ohTrigger(RecalcTrigger,Trigger1M)),NA())</f>
        <v>1.4718354184913296E-2</v>
      </c>
      <c r="K1811" s="44">
        <f>IFERROR(_xll.qlIndexFixing(Index3M,H1811,TRUE,_xll.ohTrigger(RecalcTrigger,Trigger3M)),NA())</f>
        <v>1.4993876452111327E-2</v>
      </c>
      <c r="L1811" s="44">
        <f>IFERROR(_xll.qlIndexFixing(Index6M,$H1811,TRUE,_xll.ohTrigger(RecalcTrigger,Trigger6M)),NA())</f>
        <v>1.5127727961307333E-2</v>
      </c>
      <c r="M1811" s="183">
        <f>IFERROR(_xll.qlIndexFixing(Index1Y,$H1811,TRUE,_xll.ohTrigger(RecalcTrigger,Trigger1Y)),NA())</f>
        <v>1.54197357437088E-2</v>
      </c>
      <c r="N1811" s="182">
        <f>IFERROR(_xll.qlIndexFixing(ONIndex1M,I1811,TRUE,_xll.ohTrigger(RecalcTrigger,Trigger1M)),NA())</f>
        <v>1.4713132891470693E-2</v>
      </c>
      <c r="O1811" s="44">
        <f>IFERROR(_xll.qlIndexFixing(ONIndex3M,I1811,TRUE,_xll.ohTrigger(RecalcTrigger,Trigger3M)),NA())</f>
        <v>1.4980998806519708E-2</v>
      </c>
      <c r="P1811" s="44">
        <f>IFERROR(_xll.qlIndexFixing(ONIndex6M,I1811,TRUE,_xll.ohTrigger(RecalcTrigger,Trigger6M)),NA())</f>
        <v>1.511855858193023E-2</v>
      </c>
      <c r="Q1811" s="183">
        <f>IFERROR(_xll.qlIndexFixing(ONIndex1Y,I1811,TRUE,_xll.ohTrigger(RecalcTrigger,Trigger1Y)),NA())</f>
        <v>1.542698591696201E-2</v>
      </c>
    </row>
    <row r="1812" spans="2:17" x14ac:dyDescent="0.2">
      <c r="B1812" s="39" t="s">
        <v>42</v>
      </c>
      <c r="D1812" s="42">
        <f>_xll.qlCalendarAdvance(Calendar,$D1811,B1812,"f",FALSE)</f>
        <v>52160</v>
      </c>
      <c r="E1812" s="177">
        <f>_xll.qlInterestRateIndexValueDate(IndexON,D1812)</f>
        <v>52160</v>
      </c>
      <c r="F1812" s="193">
        <f>IFERROR(_xll.qlIndexFixing(IndexON,D1812,TRUE,_xll.ohTrigger(RecalcTrigger,TriggerON)),NA())</f>
        <v>1.4607437368177045E-2</v>
      </c>
      <c r="H1812" s="42">
        <f>_xll.qlCalendarAdvance(Calendar,$H1811,B1812,"f",FALSE)</f>
        <v>52160</v>
      </c>
      <c r="I1812" s="177">
        <f>_xll.qlInterestRateIndexValueDate(Index1M,$H1812)</f>
        <v>52162</v>
      </c>
      <c r="J1812" s="182">
        <f>IFERROR(_xll.qlIndexFixing(Index1M,$H1812,TRUE,_xll.ohTrigger(RecalcTrigger,Trigger1M)),NA())</f>
        <v>1.4715880327516861E-2</v>
      </c>
      <c r="K1812" s="44">
        <f>IFERROR(_xll.qlIndexFixing(Index3M,H1812,TRUE,_xll.ohTrigger(RecalcTrigger,Trigger3M)),NA())</f>
        <v>1.4991329916685321E-2</v>
      </c>
      <c r="L1812" s="44">
        <f>IFERROR(_xll.qlIndexFixing(Index6M,$H1812,TRUE,_xll.ohTrigger(RecalcTrigger,Trigger6M)),NA())</f>
        <v>1.5124011130963171E-2</v>
      </c>
      <c r="M1812" s="183">
        <f>IFERROR(_xll.qlIndexFixing(Index1Y,$H1812,TRUE,_xll.ohTrigger(RecalcTrigger,Trigger1Y)),NA())</f>
        <v>1.5415328740747226E-2</v>
      </c>
      <c r="N1812" s="182">
        <f>IFERROR(_xll.qlIndexFixing(ONIndex1M,I1812,TRUE,_xll.ohTrigger(RecalcTrigger,Trigger1M)),NA())</f>
        <v>1.4710613286785801E-2</v>
      </c>
      <c r="O1812" s="44">
        <f>IFERROR(_xll.qlIndexFixing(ONIndex3M,I1812,TRUE,_xll.ohTrigger(RecalcTrigger,Trigger3M)),NA())</f>
        <v>1.497827450949174E-2</v>
      </c>
      <c r="P1812" s="44">
        <f>IFERROR(_xll.qlIndexFixing(ONIndex6M,I1812,TRUE,_xll.ohTrigger(RecalcTrigger,Trigger6M)),NA())</f>
        <v>1.5114311842729933E-2</v>
      </c>
      <c r="Q1812" s="183">
        <f>IFERROR(_xll.qlIndexFixing(ONIndex1Y,I1812,TRUE,_xll.ohTrigger(RecalcTrigger,Trigger1Y)),NA())</f>
        <v>1.542088076297965E-2</v>
      </c>
    </row>
    <row r="1813" spans="2:17" x14ac:dyDescent="0.2">
      <c r="B1813" s="39" t="s">
        <v>42</v>
      </c>
      <c r="D1813" s="42">
        <f>_xll.qlCalendarAdvance(Calendar,$D1812,B1813,"f",FALSE)</f>
        <v>52167</v>
      </c>
      <c r="E1813" s="177">
        <f>_xll.qlInterestRateIndexValueDate(IndexON,D1813)</f>
        <v>52167</v>
      </c>
      <c r="F1813" s="193">
        <f>IFERROR(_xll.qlIndexFixing(IndexON,D1813,TRUE,_xll.ohTrigger(RecalcTrigger,TriggerON)),NA())</f>
        <v>1.4605034720736043E-2</v>
      </c>
      <c r="H1813" s="42">
        <f>_xll.qlCalendarAdvance(Calendar,$H1812,B1813,"f",FALSE)</f>
        <v>52167</v>
      </c>
      <c r="I1813" s="177">
        <f>_xll.qlInterestRateIndexValueDate(Index1M,$H1813)</f>
        <v>52169</v>
      </c>
      <c r="J1813" s="182">
        <f>IFERROR(_xll.qlIndexFixing(Index1M,$H1813,TRUE,_xll.ohTrigger(RecalcTrigger,Trigger1M)),NA())</f>
        <v>1.4713051217002124E-2</v>
      </c>
      <c r="K1813" s="44">
        <f>IFERROR(_xll.qlIndexFixing(Index3M,H1813,TRUE,_xll.ohTrigger(RecalcTrigger,Trigger3M)),NA())</f>
        <v>1.498881534301082E-2</v>
      </c>
      <c r="L1813" s="44">
        <f>IFERROR(_xll.qlIndexFixing(Index6M,$H1813,TRUE,_xll.ohTrigger(RecalcTrigger,Trigger6M)),NA())</f>
        <v>1.5120340452869382E-2</v>
      </c>
      <c r="M1813" s="183">
        <f>IFERROR(_xll.qlIndexFixing(Index1Y,$H1813,TRUE,_xll.ohTrigger(RecalcTrigger,Trigger1Y)),NA())</f>
        <v>1.5410994217885384E-2</v>
      </c>
      <c r="N1813" s="182">
        <f>IFERROR(_xll.qlIndexFixing(ONIndex1M,I1813,TRUE,_xll.ohTrigger(RecalcTrigger,Trigger1M)),NA())</f>
        <v>1.4708123347171309E-2</v>
      </c>
      <c r="O1813" s="44">
        <f>IFERROR(_xll.qlIndexFixing(ONIndex3M,I1813,TRUE,_xll.ohTrigger(RecalcTrigger,Trigger3M)),NA())</f>
        <v>1.4975581435647811E-2</v>
      </c>
      <c r="P1813" s="44">
        <f>IFERROR(_xll.qlIndexFixing(ONIndex6M,I1813,TRUE,_xll.ohTrigger(RecalcTrigger,Trigger6M)),NA())</f>
        <v>1.5110109090903379E-2</v>
      </c>
      <c r="Q1813" s="183">
        <f>IFERROR(_xll.qlIndexFixing(ONIndex1Y,I1813,TRUE,_xll.ohTrigger(RecalcTrigger,Trigger1Y)),NA())</f>
        <v>1.5414841420033909E-2</v>
      </c>
    </row>
    <row r="1814" spans="2:17" x14ac:dyDescent="0.2">
      <c r="B1814" s="39" t="s">
        <v>42</v>
      </c>
      <c r="D1814" s="42">
        <f>_xll.qlCalendarAdvance(Calendar,$D1813,B1814,"f",FALSE)</f>
        <v>52174</v>
      </c>
      <c r="E1814" s="177">
        <f>_xll.qlInterestRateIndexValueDate(IndexON,D1814)</f>
        <v>52174</v>
      </c>
      <c r="F1814" s="193">
        <f>IFERROR(_xll.qlIndexFixing(IndexON,D1814,TRUE,_xll.ohTrigger(RecalcTrigger,TriggerON)),NA())</f>
        <v>1.4602664952354516E-2</v>
      </c>
      <c r="H1814" s="42">
        <f>_xll.qlCalendarAdvance(Calendar,$H1813,B1814,"f",FALSE)</f>
        <v>52174</v>
      </c>
      <c r="I1814" s="177">
        <f>_xll.qlInterestRateIndexValueDate(Index1M,$H1814)</f>
        <v>52176</v>
      </c>
      <c r="J1814" s="182">
        <f>IFERROR(_xll.qlIndexFixing(Index1M,$H1814,TRUE,_xll.ohTrigger(RecalcTrigger,Trigger1M)),NA())</f>
        <v>1.4711022328821044E-2</v>
      </c>
      <c r="K1814" s="44">
        <f>IFERROR(_xll.qlIndexFixing(Index3M,H1814,TRUE,_xll.ohTrigger(RecalcTrigger,Trigger3M)),NA())</f>
        <v>1.4986332835360936E-2</v>
      </c>
      <c r="L1814" s="44">
        <f>IFERROR(_xll.qlIndexFixing(Index6M,$H1814,TRUE,_xll.ohTrigger(RecalcTrigger,Trigger6M)),NA())</f>
        <v>1.5116642505874842E-2</v>
      </c>
      <c r="M1814" s="183">
        <f>IFERROR(_xll.qlIndexFixing(Index1Y,$H1814,TRUE,_xll.ohTrigger(RecalcTrigger,Trigger1Y)),NA())</f>
        <v>1.5406732395365287E-2</v>
      </c>
      <c r="N1814" s="182">
        <f>IFERROR(_xll.qlIndexFixing(ONIndex1M,I1814,TRUE,_xll.ohTrigger(RecalcTrigger,Trigger1M)),NA())</f>
        <v>1.4705663175105244E-2</v>
      </c>
      <c r="O1814" s="44">
        <f>IFERROR(_xll.qlIndexFixing(ONIndex3M,I1814,TRUE,_xll.ohTrigger(RecalcTrigger,Trigger3M)),NA())</f>
        <v>1.4972919689064668E-2</v>
      </c>
      <c r="P1814" s="44">
        <f>IFERROR(_xll.qlIndexFixing(ONIndex6M,I1814,TRUE,_xll.ohTrigger(RecalcTrigger,Trigger6M)),NA())</f>
        <v>1.5105950473053298E-2</v>
      </c>
      <c r="Q1814" s="183">
        <f>IFERROR(_xll.qlIndexFixing(ONIndex1Y,I1814,TRUE,_xll.ohTrigger(RecalcTrigger,Trigger1Y)),NA())</f>
        <v>1.540886810587061E-2</v>
      </c>
    </row>
    <row r="1815" spans="2:17" x14ac:dyDescent="0.2">
      <c r="B1815" s="39" t="s">
        <v>42</v>
      </c>
      <c r="D1815" s="42">
        <f>_xll.qlCalendarAdvance(Calendar,$D1814,B1815,"f",FALSE)</f>
        <v>52181</v>
      </c>
      <c r="E1815" s="177">
        <f>_xll.qlInterestRateIndexValueDate(IndexON,D1815)</f>
        <v>52181</v>
      </c>
      <c r="F1815" s="193">
        <f>IFERROR(_xll.qlIndexFixing(IndexON,D1815,TRUE,_xll.ohTrigger(RecalcTrigger,TriggerON)),NA())</f>
        <v>1.4600328172944543E-2</v>
      </c>
      <c r="H1815" s="42">
        <f>_xll.qlCalendarAdvance(Calendar,$H1814,B1815,"f",FALSE)</f>
        <v>52181</v>
      </c>
      <c r="I1815" s="177">
        <f>_xll.qlInterestRateIndexValueDate(Index1M,$H1815)</f>
        <v>52183</v>
      </c>
      <c r="J1815" s="182">
        <f>IFERROR(_xll.qlIndexFixing(Index1M,$H1815,TRUE,_xll.ohTrigger(RecalcTrigger,Trigger1M)),NA())</f>
        <v>1.4708638391875695E-2</v>
      </c>
      <c r="K1815" s="44">
        <f>IFERROR(_xll.qlIndexFixing(Index3M,H1815,TRUE,_xll.ohTrigger(RecalcTrigger,Trigger3M)),NA())</f>
        <v>1.4983882498011391E-2</v>
      </c>
      <c r="L1815" s="44">
        <f>IFERROR(_xll.qlIndexFixing(Index6M,$H1815,TRUE,_xll.ohTrigger(RecalcTrigger,Trigger6M)),NA())</f>
        <v>1.5113061355958123E-2</v>
      </c>
      <c r="M1815" s="183">
        <f>IFERROR(_xll.qlIndexFixing(Index1Y,$H1815,TRUE,_xll.ohTrigger(RecalcTrigger,Trigger1Y)),NA())</f>
        <v>1.5402543493439247E-2</v>
      </c>
      <c r="N1815" s="182">
        <f>IFERROR(_xll.qlIndexFixing(ONIndex1M,I1815,TRUE,_xll.ohTrigger(RecalcTrigger,Trigger1M)),NA())</f>
        <v>1.4703232872346206E-2</v>
      </c>
      <c r="O1815" s="44">
        <f>IFERROR(_xll.qlIndexFixing(ONIndex3M,I1815,TRUE,_xll.ohTrigger(RecalcTrigger,Trigger3M)),NA())</f>
        <v>1.4970289373499313E-2</v>
      </c>
      <c r="P1815" s="44">
        <f>IFERROR(_xll.qlIndexFixing(ONIndex6M,I1815,TRUE,_xll.ohTrigger(RecalcTrigger,Trigger6M)),NA())</f>
        <v>1.5101836135542612E-2</v>
      </c>
      <c r="Q1815" s="183">
        <f>IFERROR(_xll.qlIndexFixing(ONIndex1Y,I1815,TRUE,_xll.ohTrigger(RecalcTrigger,Trigger1Y)),NA())</f>
        <v>1.5402961038235574E-2</v>
      </c>
    </row>
    <row r="1816" spans="2:17" x14ac:dyDescent="0.2">
      <c r="B1816" s="39" t="s">
        <v>42</v>
      </c>
      <c r="D1816" s="42">
        <f>_xll.qlCalendarAdvance(Calendar,$D1815,B1816,"f",FALSE)</f>
        <v>52188</v>
      </c>
      <c r="E1816" s="177">
        <f>_xll.qlInterestRateIndexValueDate(IndexON,D1816)</f>
        <v>52188</v>
      </c>
      <c r="F1816" s="193">
        <f>IFERROR(_xll.qlIndexFixing(IndexON,D1816,TRUE,_xll.ohTrigger(RecalcTrigger,TriggerON)),NA())</f>
        <v>1.4598024492418205E-2</v>
      </c>
      <c r="H1816" s="42">
        <f>_xll.qlCalendarAdvance(Calendar,$H1815,B1816,"f",FALSE)</f>
        <v>52188</v>
      </c>
      <c r="I1816" s="177">
        <f>_xll.qlInterestRateIndexValueDate(Index1M,$H1816)</f>
        <v>52190</v>
      </c>
      <c r="J1816" s="182">
        <f>IFERROR(_xll.qlIndexFixing(Index1M,$H1816,TRUE,_xll.ohTrigger(RecalcTrigger,Trigger1M)),NA())</f>
        <v>1.4706284632775568E-2</v>
      </c>
      <c r="K1816" s="44">
        <f>IFERROR(_xll.qlIndexFixing(Index3M,H1816,TRUE,_xll.ohTrigger(RecalcTrigger,Trigger3M)),NA())</f>
        <v>1.4981464435235294E-2</v>
      </c>
      <c r="L1816" s="44">
        <f>IFERROR(_xll.qlIndexFixing(Index6M,$H1816,TRUE,_xll.ohTrigger(RecalcTrigger,Trigger6M)),NA())</f>
        <v>1.5109526787717377E-2</v>
      </c>
      <c r="M1816" s="183">
        <f>IFERROR(_xll.qlIndexFixing(Index1Y,$H1816,TRUE,_xll.ohTrigger(RecalcTrigger,Trigger1Y)),NA())</f>
        <v>1.539842773237337E-2</v>
      </c>
      <c r="N1816" s="182">
        <f>IFERROR(_xll.qlIndexFixing(ONIndex1M,I1816,TRUE,_xll.ohTrigger(RecalcTrigger,Trigger1M)),NA())</f>
        <v>1.4700832541052478E-2</v>
      </c>
      <c r="O1816" s="44">
        <f>IFERROR(_xll.qlIndexFixing(ONIndex3M,I1816,TRUE,_xll.ohTrigger(RecalcTrigger,Trigger3M)),NA())</f>
        <v>1.4967690593108429E-2</v>
      </c>
      <c r="P1816" s="44">
        <f>IFERROR(_xll.qlIndexFixing(ONIndex6M,I1816,TRUE,_xll.ohTrigger(RecalcTrigger,Trigger6M)),NA())</f>
        <v>1.5097766224974052E-2</v>
      </c>
      <c r="Q1816" s="183">
        <f>IFERROR(_xll.qlIndexFixing(ONIndex1Y,I1816,TRUE,_xll.ohTrigger(RecalcTrigger,Trigger1Y)),NA())</f>
        <v>1.5397120435114431E-2</v>
      </c>
    </row>
    <row r="1817" spans="2:17" x14ac:dyDescent="0.2">
      <c r="B1817" s="39" t="s">
        <v>42</v>
      </c>
      <c r="D1817" s="42">
        <f>_xll.qlCalendarAdvance(Calendar,$D1816,B1817,"f",FALSE)</f>
        <v>52195</v>
      </c>
      <c r="E1817" s="177">
        <f>_xll.qlInterestRateIndexValueDate(IndexON,D1817)</f>
        <v>52195</v>
      </c>
      <c r="F1817" s="193">
        <f>IFERROR(_xll.qlIndexFixing(IndexON,D1817,TRUE,_xll.ohTrigger(RecalcTrigger,TriggerON)),NA())</f>
        <v>1.4595754020767515E-2</v>
      </c>
      <c r="H1817" s="42">
        <f>_xll.qlCalendarAdvance(Calendar,$H1816,B1817,"f",FALSE)</f>
        <v>52195</v>
      </c>
      <c r="I1817" s="177">
        <f>_xll.qlInterestRateIndexValueDate(Index1M,$H1817)</f>
        <v>52197</v>
      </c>
      <c r="J1817" s="182">
        <f>IFERROR(_xll.qlIndexFixing(Index1M,$H1817,TRUE,_xll.ohTrigger(RecalcTrigger,Trigger1M)),NA())</f>
        <v>1.4703961153701428E-2</v>
      </c>
      <c r="K1817" s="44">
        <f>IFERROR(_xll.qlIndexFixing(Index3M,H1817,TRUE,_xll.ohTrigger(RecalcTrigger,Trigger3M)),NA())</f>
        <v>1.4979078751309232E-2</v>
      </c>
      <c r="L1817" s="44">
        <f>IFERROR(_xll.qlIndexFixing(Index6M,$H1817,TRUE,_xll.ohTrigger(RecalcTrigger,Trigger6M)),NA())</f>
        <v>1.5106038948461513E-2</v>
      </c>
      <c r="M1817" s="183">
        <f>IFERROR(_xll.qlIndexFixing(Index1Y,$H1817,TRUE,_xll.ohTrigger(RecalcTrigger,Trigger1Y)),NA())</f>
        <v>1.5394385332445151E-2</v>
      </c>
      <c r="N1817" s="182">
        <f>IFERROR(_xll.qlIndexFixing(ONIndex1M,I1817,TRUE,_xll.ohTrigger(RecalcTrigger,Trigger1M)),NA())</f>
        <v>1.4698462283382341E-2</v>
      </c>
      <c r="O1817" s="44">
        <f>IFERROR(_xll.qlIndexFixing(ONIndex3M,I1817,TRUE,_xll.ohTrigger(RecalcTrigger,Trigger3M)),NA())</f>
        <v>1.4965123451649021E-2</v>
      </c>
      <c r="P1817" s="44">
        <f>IFERROR(_xll.qlIndexFixing(ONIndex6M,I1817,TRUE,_xll.ohTrigger(RecalcTrigger,Trigger6M)),NA())</f>
        <v>1.5093740887790474E-2</v>
      </c>
      <c r="Q1817" s="183">
        <f>IFERROR(_xll.qlIndexFixing(ONIndex1Y,I1817,TRUE,_xll.ohTrigger(RecalcTrigger,Trigger1Y)),NA())</f>
        <v>1.5391346514173065E-2</v>
      </c>
    </row>
    <row r="1818" spans="2:17" x14ac:dyDescent="0.2">
      <c r="B1818" s="39" t="s">
        <v>42</v>
      </c>
      <c r="D1818" s="42">
        <f>_xll.qlCalendarAdvance(Calendar,$D1817,B1818,"f",FALSE)</f>
        <v>52202</v>
      </c>
      <c r="E1818" s="177">
        <f>_xll.qlInterestRateIndexValueDate(IndexON,D1818)</f>
        <v>52202</v>
      </c>
      <c r="F1818" s="193">
        <f>IFERROR(_xll.qlIndexFixing(IndexON,D1818,TRUE,_xll.ohTrigger(RecalcTrigger,TriggerON)),NA())</f>
        <v>1.4593516867824619E-2</v>
      </c>
      <c r="H1818" s="42">
        <f>_xll.qlCalendarAdvance(Calendar,$H1817,B1818,"f",FALSE)</f>
        <v>52202</v>
      </c>
      <c r="I1818" s="177">
        <f>_xll.qlInterestRateIndexValueDate(Index1M,$H1818)</f>
        <v>52204</v>
      </c>
      <c r="J1818" s="182">
        <f>IFERROR(_xll.qlIndexFixing(Index1M,$H1818,TRUE,_xll.ohTrigger(RecalcTrigger,Trigger1M)),NA())</f>
        <v>1.4701668056826545E-2</v>
      </c>
      <c r="K1818" s="44">
        <f>IFERROR(_xll.qlIndexFixing(Index3M,H1818,TRUE,_xll.ohTrigger(RecalcTrigger,Trigger3M)),NA())</f>
        <v>1.497642736953253E-2</v>
      </c>
      <c r="L1818" s="44">
        <f>IFERROR(_xll.qlIndexFixing(Index6M,$H1818,TRUE,_xll.ohTrigger(RecalcTrigger,Trigger6M)),NA())</f>
        <v>1.5102684502016827E-2</v>
      </c>
      <c r="M1818" s="183">
        <f>IFERROR(_xll.qlIndexFixing(Index1Y,$H1818,TRUE,_xll.ohTrigger(RecalcTrigger,Trigger1Y)),NA())</f>
        <v>1.5390416513944129E-2</v>
      </c>
      <c r="N1818" s="182">
        <f>IFERROR(_xll.qlIndexFixing(ONIndex1M,I1818,TRUE,_xll.ohTrigger(RecalcTrigger,Trigger1M)),NA())</f>
        <v>1.4696122201414141E-2</v>
      </c>
      <c r="O1818" s="44">
        <f>IFERROR(_xll.qlIndexFixing(ONIndex3M,I1818,TRUE,_xll.ohTrigger(RecalcTrigger,Trigger3M)),NA())</f>
        <v>1.496258805327777E-2</v>
      </c>
      <c r="P1818" s="44">
        <f>IFERROR(_xll.qlIndexFixing(ONIndex6M,I1818,TRUE,_xll.ohTrigger(RecalcTrigger,Trigger6M)),NA())</f>
        <v>1.5089760270274866E-2</v>
      </c>
      <c r="Q1818" s="183">
        <f>IFERROR(_xll.qlIndexFixing(ONIndex1Y,I1818,TRUE,_xll.ohTrigger(RecalcTrigger,Trigger1Y)),NA())</f>
        <v>1.5385639493077363E-2</v>
      </c>
    </row>
    <row r="1819" spans="2:17" x14ac:dyDescent="0.2">
      <c r="B1819" s="39" t="s">
        <v>42</v>
      </c>
      <c r="D1819" s="42">
        <f>_xll.qlCalendarAdvance(Calendar,$D1818,B1819,"f",FALSE)</f>
        <v>52209</v>
      </c>
      <c r="E1819" s="177">
        <f>_xll.qlInterestRateIndexValueDate(IndexON,D1819)</f>
        <v>52209</v>
      </c>
      <c r="F1819" s="193">
        <f>IFERROR(_xll.qlIndexFixing(IndexON,D1819,TRUE,_xll.ohTrigger(RecalcTrigger,TriggerON)),NA())</f>
        <v>1.4591313143661466E-2</v>
      </c>
      <c r="H1819" s="42">
        <f>_xll.qlCalendarAdvance(Calendar,$H1818,B1819,"f",FALSE)</f>
        <v>52209</v>
      </c>
      <c r="I1819" s="177">
        <f>_xll.qlInterestRateIndexValueDate(Index1M,$H1819)</f>
        <v>52211</v>
      </c>
      <c r="J1819" s="182">
        <f>IFERROR(_xll.qlIndexFixing(Index1M,$H1819,TRUE,_xll.ohTrigger(RecalcTrigger,Trigger1M)),NA())</f>
        <v>1.4699405444334179E-2</v>
      </c>
      <c r="K1819" s="44">
        <f>IFERROR(_xll.qlIndexFixing(Index3M,H1819,TRUE,_xll.ohTrigger(RecalcTrigger,Trigger3M)),NA())</f>
        <v>1.4974102255208344E-2</v>
      </c>
      <c r="L1819" s="44">
        <f>IFERROR(_xll.qlIndexFixing(Index6M,$H1819,TRUE,_xll.ohTrigger(RecalcTrigger,Trigger6M)),NA())</f>
        <v>1.5099293830972233E-2</v>
      </c>
      <c r="M1819" s="183">
        <f>IFERROR(_xll.qlIndexFixing(Index1Y,$H1819,TRUE,_xll.ohTrigger(RecalcTrigger,Trigger1Y)),NA())</f>
        <v>1.5386521497174082E-2</v>
      </c>
      <c r="N1819" s="182">
        <f>IFERROR(_xll.qlIndexFixing(ONIndex1M,I1819,TRUE,_xll.ohTrigger(RecalcTrigger,Trigger1M)),NA())</f>
        <v>1.4693812397146289E-2</v>
      </c>
      <c r="O1819" s="44">
        <f>IFERROR(_xll.qlIndexFixing(ONIndex3M,I1819,TRUE,_xll.ohTrigger(RecalcTrigger,Trigger3M)),NA())</f>
        <v>1.496008450175168E-2</v>
      </c>
      <c r="P1819" s="44">
        <f>IFERROR(_xll.qlIndexFixing(ONIndex6M,I1819,TRUE,_xll.ohTrigger(RecalcTrigger,Trigger6M)),NA())</f>
        <v>1.508582451895002E-2</v>
      </c>
      <c r="Q1819" s="183">
        <f>IFERROR(_xll.qlIndexFixing(ONIndex1Y,I1819,TRUE,_xll.ohTrigger(RecalcTrigger,Trigger1Y)),NA())</f>
        <v>1.5379999589733018E-2</v>
      </c>
    </row>
    <row r="1820" spans="2:17" x14ac:dyDescent="0.2">
      <c r="B1820" s="39" t="s">
        <v>42</v>
      </c>
      <c r="D1820" s="42">
        <f>_xll.qlCalendarAdvance(Calendar,$D1819,B1820,"f",FALSE)</f>
        <v>52216</v>
      </c>
      <c r="E1820" s="177">
        <f>_xll.qlInterestRateIndexValueDate(IndexON,D1820)</f>
        <v>52216</v>
      </c>
      <c r="F1820" s="193">
        <f>IFERROR(_xll.qlIndexFixing(IndexON,D1820,TRUE,_xll.ohTrigger(RecalcTrigger,TriggerON)),NA())</f>
        <v>1.4589142958110202E-2</v>
      </c>
      <c r="H1820" s="42">
        <f>_xll.qlCalendarAdvance(Calendar,$H1819,B1820,"f",FALSE)</f>
        <v>52216</v>
      </c>
      <c r="I1820" s="177">
        <f>_xll.qlInterestRateIndexValueDate(Index1M,$H1820)</f>
        <v>52218</v>
      </c>
      <c r="J1820" s="182">
        <f>IFERROR(_xll.qlIndexFixing(Index1M,$H1820,TRUE,_xll.ohTrigger(RecalcTrigger,Trigger1M)),NA())</f>
        <v>1.4697173418405096E-2</v>
      </c>
      <c r="K1820" s="44">
        <f>IFERROR(_xll.qlIndexFixing(Index3M,H1820,TRUE,_xll.ohTrigger(RecalcTrigger,Trigger3M)),NA())</f>
        <v>1.4971809814924519E-2</v>
      </c>
      <c r="L1820" s="44">
        <f>IFERROR(_xll.qlIndexFixing(Index6M,$H1820,TRUE,_xll.ohTrigger(RecalcTrigger,Trigger6M)),NA())</f>
        <v>1.5095950343379072E-2</v>
      </c>
      <c r="M1820" s="183">
        <f>IFERROR(_xll.qlIndexFixing(Index1Y,$H1820,TRUE,_xll.ohTrigger(RecalcTrigger,Trigger1Y)),NA())</f>
        <v>1.5382700502450169E-2</v>
      </c>
      <c r="N1820" s="182">
        <f>IFERROR(_xll.qlIndexFixing(ONIndex1M,I1820,TRUE,_xll.ohTrigger(RecalcTrigger,Trigger1M)),NA())</f>
        <v>1.4691532972657129E-2</v>
      </c>
      <c r="O1820" s="44">
        <f>IFERROR(_xll.qlIndexFixing(ONIndex3M,I1820,TRUE,_xll.ohTrigger(RecalcTrigger,Trigger3M)),NA())</f>
        <v>1.4957612901147499E-2</v>
      </c>
      <c r="P1820" s="44">
        <f>IFERROR(_xll.qlIndexFixing(ONIndex6M,I1820,TRUE,_xll.ohTrigger(RecalcTrigger,Trigger6M)),NA())</f>
        <v>1.508193378033873E-2</v>
      </c>
      <c r="Q1820" s="183">
        <f>IFERROR(_xll.qlIndexFixing(ONIndex1Y,I1820,TRUE,_xll.ohTrigger(RecalcTrigger,Trigger1Y)),NA())</f>
        <v>1.537442702188585E-2</v>
      </c>
    </row>
    <row r="1821" spans="2:17" x14ac:dyDescent="0.2">
      <c r="B1821" s="39" t="s">
        <v>42</v>
      </c>
      <c r="D1821" s="42">
        <f>_xll.qlCalendarAdvance(Calendar,$D1820,B1821,"f",FALSE)</f>
        <v>52223</v>
      </c>
      <c r="E1821" s="177">
        <f>_xll.qlInterestRateIndexValueDate(IndexON,D1821)</f>
        <v>52223</v>
      </c>
      <c r="F1821" s="193">
        <f>IFERROR(_xll.qlIndexFixing(IndexON,D1821,TRUE,_xll.ohTrigger(RecalcTrigger,TriggerON)),NA())</f>
        <v>1.4587006421002968E-2</v>
      </c>
      <c r="H1821" s="42">
        <f>_xll.qlCalendarAdvance(Calendar,$H1820,B1821,"f",FALSE)</f>
        <v>52223</v>
      </c>
      <c r="I1821" s="177">
        <f>_xll.qlInterestRateIndexValueDate(Index1M,$H1821)</f>
        <v>52229</v>
      </c>
      <c r="J1821" s="182">
        <f>IFERROR(_xll.qlIndexFixing(Index1M,$H1821,TRUE,_xll.ohTrigger(RecalcTrigger,Trigger1M)),NA())</f>
        <v>1.4693581559951768E-2</v>
      </c>
      <c r="K1821" s="44">
        <f>IFERROR(_xll.qlIndexFixing(Index3M,H1821,TRUE,_xll.ohTrigger(RecalcTrigger,Trigger3M)),NA())</f>
        <v>1.4968588011194361E-2</v>
      </c>
      <c r="L1821" s="44">
        <f>IFERROR(_xll.qlIndexFixing(Index6M,$H1821,TRUE,_xll.ohTrigger(RecalcTrigger,Trigger6M)),NA())</f>
        <v>1.5090791975634692E-2</v>
      </c>
      <c r="M1821" s="183">
        <f>IFERROR(_xll.qlIndexFixing(Index1Y,$H1821,TRUE,_xll.ohTrigger(RecalcTrigger,Trigger1Y)),NA())</f>
        <v>1.5376846166866187E-2</v>
      </c>
      <c r="N1821" s="182">
        <f>IFERROR(_xll.qlIndexFixing(ONIndex1M,I1821,TRUE,_xll.ohTrigger(RecalcTrigger,Trigger1M)),NA())</f>
        <v>1.4688787975987161E-2</v>
      </c>
      <c r="O1821" s="44">
        <f>IFERROR(_xll.qlIndexFixing(ONIndex3M,I1821,TRUE,_xll.ohTrigger(RecalcTrigger,Trigger3M)),NA())</f>
        <v>1.4954620558333964E-2</v>
      </c>
      <c r="P1821" s="44">
        <f>IFERROR(_xll.qlIndexFixing(ONIndex6M,I1821,TRUE,_xll.ohTrigger(RecalcTrigger,Trigger6M)),NA())</f>
        <v>1.5077041572499894E-2</v>
      </c>
      <c r="Q1821" s="183">
        <f>IFERROR(_xll.qlIndexFixing(ONIndex1Y,I1821,TRUE,_xll.ohTrigger(RecalcTrigger,Trigger1Y)),NA())</f>
        <v>1.5367300494277814E-2</v>
      </c>
    </row>
    <row r="1822" spans="2:17" x14ac:dyDescent="0.2">
      <c r="B1822" s="39" t="s">
        <v>42</v>
      </c>
      <c r="D1822" s="42">
        <f>_xll.qlCalendarAdvance(Calendar,$D1821,B1822,"f",FALSE)</f>
        <v>52230</v>
      </c>
      <c r="E1822" s="177">
        <f>_xll.qlInterestRateIndexValueDate(IndexON,D1822)</f>
        <v>52230</v>
      </c>
      <c r="F1822" s="193">
        <f>IFERROR(_xll.qlIndexFixing(IndexON,D1822,TRUE,_xll.ohTrigger(RecalcTrigger,TriggerON)),NA())</f>
        <v>1.4584903642411717E-2</v>
      </c>
      <c r="H1822" s="42">
        <f>_xll.qlCalendarAdvance(Calendar,$H1821,B1822,"f",FALSE)</f>
        <v>52230</v>
      </c>
      <c r="I1822" s="177">
        <f>_xll.qlInterestRateIndexValueDate(Index1M,$H1822)</f>
        <v>52233</v>
      </c>
      <c r="J1822" s="182">
        <f>IFERROR(_xll.qlIndexFixing(Index1M,$H1822,TRUE,_xll.ohTrigger(RecalcTrigger,Trigger1M)),NA())</f>
        <v>1.4692346331232458E-2</v>
      </c>
      <c r="K1822" s="44">
        <f>IFERROR(_xll.qlIndexFixing(Index3M,H1822,TRUE,_xll.ohTrigger(RecalcTrigger,Trigger3M)),NA())</f>
        <v>1.4967007952589206E-2</v>
      </c>
      <c r="L1822" s="44">
        <f>IFERROR(_xll.qlIndexFixing(Index6M,$H1822,TRUE,_xll.ohTrigger(RecalcTrigger,Trigger6M)),NA())</f>
        <v>1.5088845157057397E-2</v>
      </c>
      <c r="M1822" s="183">
        <f>IFERROR(_xll.qlIndexFixing(Index1Y,$H1822,TRUE,_xll.ohTrigger(RecalcTrigger,Trigger1Y)),NA())</f>
        <v>1.5374992194882647E-2</v>
      </c>
      <c r="N1822" s="182">
        <f>IFERROR(_xll.qlIndexFixing(ONIndex1M,I1822,TRUE,_xll.ohTrigger(RecalcTrigger,Trigger1M)),NA())</f>
        <v>1.4686751265386988E-2</v>
      </c>
      <c r="O1822" s="44">
        <f>IFERROR(_xll.qlIndexFixing(ONIndex3M,I1822,TRUE,_xll.ohTrigger(RecalcTrigger,Trigger3M)),NA())</f>
        <v>1.4952424686969223E-2</v>
      </c>
      <c r="P1822" s="44">
        <f>IFERROR(_xll.qlIndexFixing(ONIndex6M,I1822,TRUE,_xll.ohTrigger(RecalcTrigger,Trigger6M)),NA())</f>
        <v>1.5073748737615134E-2</v>
      </c>
      <c r="Q1822" s="183">
        <f>IFERROR(_xll.qlIndexFixing(ONIndex1Y,I1822,TRUE,_xll.ohTrigger(RecalcTrigger,Trigger1Y)),NA())</f>
        <v>1.5362713560005403E-2</v>
      </c>
    </row>
    <row r="1823" spans="2:17" x14ac:dyDescent="0.2">
      <c r="B1823" s="39" t="s">
        <v>42</v>
      </c>
      <c r="D1823" s="42">
        <f>_xll.qlCalendarAdvance(Calendar,$D1822,B1823,"f",FALSE)</f>
        <v>52237</v>
      </c>
      <c r="E1823" s="177">
        <f>_xll.qlInterestRateIndexValueDate(IndexON,D1823)</f>
        <v>52237</v>
      </c>
      <c r="F1823" s="193">
        <f>IFERROR(_xll.qlIndexFixing(IndexON,D1823,TRUE,_xll.ohTrigger(RecalcTrigger,TriggerON)),NA())</f>
        <v>1.4582834732328465E-2</v>
      </c>
      <c r="H1823" s="42">
        <f>_xll.qlCalendarAdvance(Calendar,$H1822,B1823,"f",FALSE)</f>
        <v>52237</v>
      </c>
      <c r="I1823" s="177">
        <f>_xll.qlInterestRateIndexValueDate(Index1M,$H1823)</f>
        <v>52239</v>
      </c>
      <c r="J1823" s="182">
        <f>IFERROR(_xll.qlIndexFixing(Index1M,$H1823,TRUE,_xll.ohTrigger(RecalcTrigger,Trigger1M)),NA())</f>
        <v>1.4690661881797684E-2</v>
      </c>
      <c r="K1823" s="44">
        <f>IFERROR(_xll.qlIndexFixing(Index3M,H1823,TRUE,_xll.ohTrigger(RecalcTrigger,Trigger3M)),NA())</f>
        <v>1.4965129581020697E-2</v>
      </c>
      <c r="L1823" s="44">
        <f>IFERROR(_xll.qlIndexFixing(Index6M,$H1823,TRUE,_xll.ohTrigger(RecalcTrigger,Trigger6M)),NA())</f>
        <v>1.5086101471241396E-2</v>
      </c>
      <c r="M1823" s="183">
        <f>IFERROR(_xll.qlIndexFixing(Index1Y,$H1823,TRUE,_xll.ohTrigger(RecalcTrigger,Trigger1Y)),NA())</f>
        <v>1.5371683853909902E-2</v>
      </c>
      <c r="N1823" s="182">
        <f>IFERROR(_xll.qlIndexFixing(ONIndex1M,I1823,TRUE,_xll.ohTrigger(RecalcTrigger,Trigger1M)),NA())</f>
        <v>1.4684877998405454E-2</v>
      </c>
      <c r="O1823" s="44">
        <f>IFERROR(_xll.qlIndexFixing(ONIndex3M,I1823,TRUE,_xll.ohTrigger(RecalcTrigger,Trigger3M)),NA())</f>
        <v>1.4950390843635475E-2</v>
      </c>
      <c r="P1823" s="44">
        <f>IFERROR(_xll.qlIndexFixing(ONIndex6M,I1823,TRUE,_xll.ohTrigger(RecalcTrigger,Trigger6M)),NA())</f>
        <v>1.5070533105054906E-2</v>
      </c>
      <c r="Q1823" s="183">
        <f>IFERROR(_xll.qlIndexFixing(ONIndex1Y,I1823,TRUE,_xll.ohTrigger(RecalcTrigger,Trigger1Y)),NA())</f>
        <v>1.5358115509505055E-2</v>
      </c>
    </row>
    <row r="1824" spans="2:17" x14ac:dyDescent="0.2">
      <c r="B1824" s="39" t="s">
        <v>42</v>
      </c>
      <c r="D1824" s="42">
        <f>_xll.qlCalendarAdvance(Calendar,$D1823,B1824,"f",FALSE)</f>
        <v>52244</v>
      </c>
      <c r="E1824" s="177">
        <f>_xll.qlInterestRateIndexValueDate(IndexON,D1824)</f>
        <v>52244</v>
      </c>
      <c r="F1824" s="193">
        <f>IFERROR(_xll.qlIndexFixing(IndexON,D1824,TRUE,_xll.ohTrigger(RecalcTrigger,TriggerON)),NA())</f>
        <v>1.4580799800425481E-2</v>
      </c>
      <c r="H1824" s="42">
        <f>_xll.qlCalendarAdvance(Calendar,$H1823,B1824,"f",FALSE)</f>
        <v>52244</v>
      </c>
      <c r="I1824" s="177">
        <f>_xll.qlInterestRateIndexValueDate(Index1M,$H1824)</f>
        <v>52246</v>
      </c>
      <c r="J1824" s="182">
        <f>IFERROR(_xll.qlIndexFixing(Index1M,$H1824,TRUE,_xll.ohTrigger(RecalcTrigger,Trigger1M)),NA())</f>
        <v>1.4688553223924372E-2</v>
      </c>
      <c r="K1824" s="44">
        <f>IFERROR(_xll.qlIndexFixing(Index3M,H1824,TRUE,_xll.ohTrigger(RecalcTrigger,Trigger3M)),NA())</f>
        <v>1.4962968879609129E-2</v>
      </c>
      <c r="L1824" s="44">
        <f>IFERROR(_xll.qlIndexFixing(Index6M,$H1824,TRUE,_xll.ohTrigger(RecalcTrigger,Trigger6M)),NA())</f>
        <v>1.5082944859744124E-2</v>
      </c>
      <c r="M1824" s="183">
        <f>IFERROR(_xll.qlIndexFixing(Index1Y,$H1824,TRUE,_xll.ohTrigger(RecalcTrigger,Trigger1Y)),NA())</f>
        <v>1.5368161150791105E-2</v>
      </c>
      <c r="N1824" s="182">
        <f>IFERROR(_xll.qlIndexFixing(ONIndex1M,I1824,TRUE,_xll.ohTrigger(RecalcTrigger,Trigger1M)),NA())</f>
        <v>1.4682721113734587E-2</v>
      </c>
      <c r="O1824" s="44">
        <f>IFERROR(_xll.qlIndexFixing(ONIndex3M,I1824,TRUE,_xll.ohTrigger(RecalcTrigger,Trigger3M)),NA())</f>
        <v>1.4948048085887677E-2</v>
      </c>
      <c r="P1824" s="44">
        <f>IFERROR(_xll.qlIndexFixing(ONIndex6M,I1824,TRUE,_xll.ohTrigger(RecalcTrigger,Trigger6M)),NA())</f>
        <v>1.5066823881566549E-2</v>
      </c>
      <c r="Q1824" s="183">
        <f>IFERROR(_xll.qlIndexFixing(ONIndex1Y,I1824,TRUE,_xll.ohTrigger(RecalcTrigger,Trigger1Y)),NA())</f>
        <v>1.535281446158443E-2</v>
      </c>
    </row>
    <row r="1825" spans="2:17" x14ac:dyDescent="0.2">
      <c r="B1825" s="39" t="s">
        <v>42</v>
      </c>
      <c r="D1825" s="42">
        <f>_xll.qlCalendarAdvance(Calendar,$D1824,B1825,"f",FALSE)</f>
        <v>52251</v>
      </c>
      <c r="E1825" s="177">
        <f>_xll.qlInterestRateIndexValueDate(IndexON,D1825)</f>
        <v>52251</v>
      </c>
      <c r="F1825" s="193">
        <f>IFERROR(_xll.qlIndexFixing(IndexON,D1825,TRUE,_xll.ohTrigger(RecalcTrigger,TriggerON)),NA())</f>
        <v>1.4578798956854655E-2</v>
      </c>
      <c r="H1825" s="42">
        <f>_xll.qlCalendarAdvance(Calendar,$H1824,B1825,"f",FALSE)</f>
        <v>52251</v>
      </c>
      <c r="I1825" s="177">
        <f>_xll.qlInterestRateIndexValueDate(Index1M,$H1825)</f>
        <v>52253</v>
      </c>
      <c r="J1825" s="182">
        <f>IFERROR(_xll.qlIndexFixing(Index1M,$H1825,TRUE,_xll.ohTrigger(RecalcTrigger,Trigger1M)),NA())</f>
        <v>1.4686475663515663E-2</v>
      </c>
      <c r="K1825" s="44">
        <f>IFERROR(_xll.qlIndexFixing(Index3M,H1825,TRUE,_xll.ohTrigger(RecalcTrigger,Trigger3M)),NA())</f>
        <v>1.4960841373595102E-2</v>
      </c>
      <c r="L1825" s="44">
        <f>IFERROR(_xll.qlIndexFixing(Index6M,$H1825,TRUE,_xll.ohTrigger(RecalcTrigger,Trigger6M)),NA())</f>
        <v>1.5079836155791743E-2</v>
      </c>
      <c r="M1825" s="183">
        <f>IFERROR(_xll.qlIndexFixing(Index1Y,$H1825,TRUE,_xll.ohTrigger(RecalcTrigger,Trigger1Y)),NA())</f>
        <v>1.5364713571495525E-2</v>
      </c>
      <c r="N1825" s="182">
        <f>IFERROR(_xll.qlIndexFixing(ONIndex1M,I1825,TRUE,_xll.ohTrigger(RecalcTrigger,Trigger1M)),NA())</f>
        <v>1.4680595119074269E-2</v>
      </c>
      <c r="O1825" s="44">
        <f>IFERROR(_xll.qlIndexFixing(ONIndex3M,I1825,TRUE,_xll.ohTrigger(RecalcTrigger,Trigger3M)),NA())</f>
        <v>1.4945737798486292E-2</v>
      </c>
      <c r="P1825" s="44">
        <f>IFERROR(_xll.qlIndexFixing(ONIndex6M,I1825,TRUE,_xll.ohTrigger(RecalcTrigger,Trigger6M)),NA())</f>
        <v>1.5063160402926101E-2</v>
      </c>
      <c r="Q1825" s="183">
        <f>IFERROR(_xll.qlIndexFixing(ONIndex1Y,I1825,TRUE,_xll.ohTrigger(RecalcTrigger,Trigger1Y)),NA())</f>
        <v>1.534758183828977E-2</v>
      </c>
    </row>
    <row r="1826" spans="2:17" x14ac:dyDescent="0.2">
      <c r="B1826" s="39" t="s">
        <v>42</v>
      </c>
      <c r="D1826" s="42">
        <f>_xll.qlCalendarAdvance(Calendar,$D1825,B1826,"f",FALSE)</f>
        <v>52258</v>
      </c>
      <c r="E1826" s="177">
        <f>_xll.qlInterestRateIndexValueDate(IndexON,D1826)</f>
        <v>52258</v>
      </c>
      <c r="F1826" s="193">
        <f>IFERROR(_xll.qlIndexFixing(IndexON,D1826,TRUE,_xll.ohTrigger(RecalcTrigger,TriggerON)),NA())</f>
        <v>1.4576832311368193E-2</v>
      </c>
      <c r="H1826" s="42">
        <f>_xll.qlCalendarAdvance(Calendar,$H1825,B1826,"f",FALSE)</f>
        <v>52258</v>
      </c>
      <c r="I1826" s="177">
        <f>_xll.qlInterestRateIndexValueDate(Index1M,$H1826)</f>
        <v>52260</v>
      </c>
      <c r="J1826" s="182">
        <f>IFERROR(_xll.qlIndexFixing(Index1M,$H1826,TRUE,_xll.ohTrigger(RecalcTrigger,Trigger1M)),NA())</f>
        <v>1.4683962215499394E-2</v>
      </c>
      <c r="K1826" s="44">
        <f>IFERROR(_xll.qlIndexFixing(Index3M,H1826,TRUE,_xll.ohTrigger(RecalcTrigger,Trigger3M)),NA())</f>
        <v>1.495874716725254E-2</v>
      </c>
      <c r="L1826" s="44">
        <f>IFERROR(_xll.qlIndexFixing(Index6M,$H1826,TRUE,_xll.ohTrigger(RecalcTrigger,Trigger6M)),NA())</f>
        <v>1.5076775506716567E-2</v>
      </c>
      <c r="M1826" s="183">
        <f>IFERROR(_xll.qlIndexFixing(Index1Y,$H1826,TRUE,_xll.ohTrigger(RecalcTrigger,Trigger1Y)),NA())</f>
        <v>1.5361341336419356E-2</v>
      </c>
      <c r="N1826" s="182">
        <f>IFERROR(_xll.qlIndexFixing(ONIndex1M,I1826,TRUE,_xll.ohTrigger(RecalcTrigger,Trigger1M)),NA())</f>
        <v>1.4678500116662718E-2</v>
      </c>
      <c r="O1826" s="44">
        <f>IFERROR(_xll.qlIndexFixing(ONIndex3M,I1826,TRUE,_xll.ohTrigger(RecalcTrigger,Trigger3M)),NA())</f>
        <v>1.4943460085747873E-2</v>
      </c>
      <c r="P1826" s="44">
        <f>IFERROR(_xll.qlIndexFixing(ONIndex6M,I1826,TRUE,_xll.ohTrigger(RecalcTrigger,Trigger6M)),NA())</f>
        <v>1.5059542815736293E-2</v>
      </c>
      <c r="Q1826" s="183">
        <f>IFERROR(_xll.qlIndexFixing(ONIndex1Y,I1826,TRUE,_xll.ohTrigger(RecalcTrigger,Trigger1Y)),NA())</f>
        <v>1.5342417857047153E-2</v>
      </c>
    </row>
    <row r="1827" spans="2:17" x14ac:dyDescent="0.2">
      <c r="B1827" s="39" t="s">
        <v>42</v>
      </c>
      <c r="D1827" s="42">
        <f>_xll.qlCalendarAdvance(Calendar,$D1826,B1827,"f",FALSE)</f>
        <v>52265</v>
      </c>
      <c r="E1827" s="177">
        <f>_xll.qlInterestRateIndexValueDate(IndexON,D1827)</f>
        <v>52265</v>
      </c>
      <c r="F1827" s="193">
        <f>IFERROR(_xll.qlIndexFixing(IndexON,D1827,TRUE,_xll.ohTrigger(RecalcTrigger,TriggerON)),NA())</f>
        <v>1.4574899974117983E-2</v>
      </c>
      <c r="H1827" s="42">
        <f>_xll.qlCalendarAdvance(Calendar,$H1826,B1827,"f",FALSE)</f>
        <v>52265</v>
      </c>
      <c r="I1827" s="177">
        <f>_xll.qlInterestRateIndexValueDate(Index1M,$H1827)</f>
        <v>52267</v>
      </c>
      <c r="J1827" s="182">
        <f>IFERROR(_xll.qlIndexFixing(Index1M,$H1827,TRUE,_xll.ohTrigger(RecalcTrigger,Trigger1M)),NA())</f>
        <v>1.4681783236039081E-2</v>
      </c>
      <c r="K1827" s="44">
        <f>IFERROR(_xll.qlIndexFixing(Index3M,H1827,TRUE,_xll.ohTrigger(RecalcTrigger,Trigger3M)),NA())</f>
        <v>1.4956517043099598E-2</v>
      </c>
      <c r="L1827" s="44">
        <f>IFERROR(_xll.qlIndexFixing(Index6M,$H1827,TRUE,_xll.ohTrigger(RecalcTrigger,Trigger6M)),NA())</f>
        <v>1.5073763059851348E-2</v>
      </c>
      <c r="M1827" s="183">
        <f>IFERROR(_xll.qlIndexFixing(Index1Y,$H1827,TRUE,_xll.ohTrigger(RecalcTrigger,Trigger1Y)),NA())</f>
        <v>1.5358044665973028E-2</v>
      </c>
      <c r="N1827" s="182">
        <f>IFERROR(_xll.qlIndexFixing(ONIndex1M,I1827,TRUE,_xll.ohTrigger(RecalcTrigger,Trigger1M)),NA())</f>
        <v>1.4676436208578281E-2</v>
      </c>
      <c r="O1827" s="44">
        <f>IFERROR(_xll.qlIndexFixing(ONIndex3M,I1827,TRUE,_xll.ohTrigger(RecalcTrigger,Trigger3M)),NA())</f>
        <v>1.4941215051349488E-2</v>
      </c>
      <c r="P1827" s="44">
        <f>IFERROR(_xll.qlIndexFixing(ONIndex6M,I1827,TRUE,_xll.ohTrigger(RecalcTrigger,Trigger6M)),NA())</f>
        <v>1.505597126628011E-2</v>
      </c>
      <c r="Q1827" s="183">
        <f>IFERROR(_xll.qlIndexFixing(ONIndex1Y,I1827,TRUE,_xll.ohTrigger(RecalcTrigger,Trigger1Y)),NA())</f>
        <v>1.5337322735922143E-2</v>
      </c>
    </row>
    <row r="1828" spans="2:17" x14ac:dyDescent="0.2">
      <c r="B1828" s="39" t="s">
        <v>42</v>
      </c>
      <c r="D1828" s="42">
        <f>_xll.qlCalendarAdvance(Calendar,$D1827,B1828,"f",FALSE)</f>
        <v>52272</v>
      </c>
      <c r="E1828" s="177">
        <f>_xll.qlInterestRateIndexValueDate(IndexON,D1828)</f>
        <v>52272</v>
      </c>
      <c r="F1828" s="193">
        <f>IFERROR(_xll.qlIndexFixing(IndexON,D1828,TRUE,_xll.ohTrigger(RecalcTrigger,TriggerON)),NA())</f>
        <v>1.4573002054776296E-2</v>
      </c>
      <c r="H1828" s="42">
        <f>_xll.qlCalendarAdvance(Calendar,$H1827,B1828,"f",FALSE)</f>
        <v>52272</v>
      </c>
      <c r="I1828" s="177">
        <f>_xll.qlInterestRateIndexValueDate(Index1M,$H1828)</f>
        <v>52274</v>
      </c>
      <c r="J1828" s="182">
        <f>IFERROR(_xll.qlIndexFixing(Index1M,$H1828,TRUE,_xll.ohTrigger(RecalcTrigger,Trigger1M)),NA())</f>
        <v>1.4679790902086978E-2</v>
      </c>
      <c r="K1828" s="44">
        <f>IFERROR(_xll.qlIndexFixing(Index3M,H1828,TRUE,_xll.ohTrigger(RecalcTrigger,Trigger3M)),NA())</f>
        <v>1.4954487420306171E-2</v>
      </c>
      <c r="L1828" s="44">
        <f>IFERROR(_xll.qlIndexFixing(Index6M,$H1828,TRUE,_xll.ohTrigger(RecalcTrigger,Trigger6M)),NA())</f>
        <v>1.5070798962532377E-2</v>
      </c>
      <c r="M1828" s="183">
        <f>IFERROR(_xll.qlIndexFixing(Index1Y,$H1828,TRUE,_xll.ohTrigger(RecalcTrigger,Trigger1Y)),NA())</f>
        <v>1.535482378058055E-2</v>
      </c>
      <c r="N1828" s="182">
        <f>IFERROR(_xll.qlIndexFixing(ONIndex1M,I1828,TRUE,_xll.ohTrigger(RecalcTrigger,Trigger1M)),NA())</f>
        <v>1.467440349673943E-2</v>
      </c>
      <c r="O1828" s="44">
        <f>IFERROR(_xll.qlIndexFixing(ONIndex3M,I1828,TRUE,_xll.ohTrigger(RecalcTrigger,Trigger3M)),NA())</f>
        <v>1.493900279944782E-2</v>
      </c>
      <c r="P1828" s="44">
        <f>IFERROR(_xll.qlIndexFixing(ONIndex6M,I1828,TRUE,_xll.ohTrigger(RecalcTrigger,Trigger6M)),NA())</f>
        <v>1.5052445901080347E-2</v>
      </c>
      <c r="Q1828" s="183">
        <f>IFERROR(_xll.qlIndexFixing(ONIndex1Y,I1828,TRUE,_xll.ohTrigger(RecalcTrigger,Trigger1Y)),NA())</f>
        <v>1.5332296692580627E-2</v>
      </c>
    </row>
    <row r="1829" spans="2:17" x14ac:dyDescent="0.2">
      <c r="B1829" s="39" t="s">
        <v>42</v>
      </c>
      <c r="D1829" s="42">
        <f>_xll.qlCalendarAdvance(Calendar,$D1828,B1829,"f",FALSE)</f>
        <v>52279</v>
      </c>
      <c r="E1829" s="177">
        <f>_xll.qlInterestRateIndexValueDate(IndexON,D1829)</f>
        <v>52279</v>
      </c>
      <c r="F1829" s="193">
        <f>IFERROR(_xll.qlIndexFixing(IndexON,D1829,TRUE,_xll.ohTrigger(RecalcTrigger,TriggerON)),NA())</f>
        <v>1.457113866349502E-2</v>
      </c>
      <c r="H1829" s="42">
        <f>_xll.qlCalendarAdvance(Calendar,$H1828,B1829,"f",FALSE)</f>
        <v>52279</v>
      </c>
      <c r="I1829" s="177">
        <f>_xll.qlInterestRateIndexValueDate(Index1M,$H1829)</f>
        <v>52281</v>
      </c>
      <c r="J1829" s="182">
        <f>IFERROR(_xll.qlIndexFixing(Index1M,$H1829,TRUE,_xll.ohTrigger(RecalcTrigger,Trigger1M)),NA())</f>
        <v>1.4677830039962876E-2</v>
      </c>
      <c r="K1829" s="44">
        <f>IFERROR(_xll.qlIndexFixing(Index3M,H1829,TRUE,_xll.ohTrigger(RecalcTrigger,Trigger3M)),NA())</f>
        <v>1.4952491401154859E-2</v>
      </c>
      <c r="L1829" s="44">
        <f>IFERROR(_xll.qlIndexFixing(Index6M,$H1829,TRUE,_xll.ohTrigger(RecalcTrigger,Trigger6M)),NA())</f>
        <v>1.5067883362098584E-2</v>
      </c>
      <c r="M1829" s="183">
        <f>IFERROR(_xll.qlIndexFixing(Index1Y,$H1829,TRUE,_xll.ohTrigger(RecalcTrigger,Trigger1Y)),NA())</f>
        <v>1.535167890068082E-2</v>
      </c>
      <c r="N1829" s="182">
        <f>IFERROR(_xll.qlIndexFixing(ONIndex1M,I1829,TRUE,_xll.ohTrigger(RecalcTrigger,Trigger1M)),NA())</f>
        <v>1.4672402083304448E-2</v>
      </c>
      <c r="O1829" s="44">
        <f>IFERROR(_xll.qlIndexFixing(ONIndex3M,I1829,TRUE,_xll.ohTrigger(RecalcTrigger,Trigger3M)),NA())</f>
        <v>1.4936823433719937E-2</v>
      </c>
      <c r="P1829" s="44">
        <f>IFERROR(_xll.qlIndexFixing(ONIndex6M,I1829,TRUE,_xll.ohTrigger(RecalcTrigger,Trigger6M)),NA())</f>
        <v>1.5048966866659796E-2</v>
      </c>
      <c r="Q1829" s="183">
        <f>IFERROR(_xll.qlIndexFixing(ONIndex1Y,I1829,TRUE,_xll.ohTrigger(RecalcTrigger,Trigger1Y)),NA())</f>
        <v>1.5327339944928298E-2</v>
      </c>
    </row>
    <row r="1830" spans="2:17" x14ac:dyDescent="0.2">
      <c r="B1830" s="39" t="s">
        <v>42</v>
      </c>
      <c r="D1830" s="42">
        <f>_xll.qlCalendarAdvance(Calendar,$D1829,B1830,"f",FALSE)</f>
        <v>52286</v>
      </c>
      <c r="E1830" s="177">
        <f>_xll.qlInterestRateIndexValueDate(IndexON,D1830)</f>
        <v>52286</v>
      </c>
      <c r="F1830" s="193">
        <f>IFERROR(_xll.qlIndexFixing(IndexON,D1830,TRUE,_xll.ohTrigger(RecalcTrigger,TriggerON)),NA())</f>
        <v>1.4569309910106298E-2</v>
      </c>
      <c r="H1830" s="42">
        <f>_xll.qlCalendarAdvance(Calendar,$H1829,B1830,"f",FALSE)</f>
        <v>52286</v>
      </c>
      <c r="I1830" s="177">
        <f>_xll.qlInterestRateIndexValueDate(Index1M,$H1830)</f>
        <v>52288</v>
      </c>
      <c r="J1830" s="182">
        <f>IFERROR(_xll.qlIndexFixing(Index1M,$H1830,TRUE,_xll.ohTrigger(RecalcTrigger,Trigger1M)),NA())</f>
        <v>1.4675900751827913E-2</v>
      </c>
      <c r="K1830" s="44">
        <f>IFERROR(_xll.qlIndexFixing(Index3M,H1830,TRUE,_xll.ohTrigger(RecalcTrigger,Trigger3M)),NA())</f>
        <v>1.4950529089918211E-2</v>
      </c>
      <c r="L1830" s="44">
        <f>IFERROR(_xll.qlIndexFixing(Index6M,$H1830,TRUE,_xll.ohTrigger(RecalcTrigger,Trigger6M)),NA())</f>
        <v>1.5065016405891562E-2</v>
      </c>
      <c r="M1830" s="183">
        <f>IFERROR(_xll.qlIndexFixing(Index1Y,$H1830,TRUE,_xll.ohTrigger(RecalcTrigger,Trigger1Y)),NA())</f>
        <v>1.5348610246726974E-2</v>
      </c>
      <c r="N1830" s="182">
        <f>IFERROR(_xll.qlIndexFixing(ONIndex1M,I1830,TRUE,_xll.ohTrigger(RecalcTrigger,Trigger1M)),NA())</f>
        <v>1.467043207035168E-2</v>
      </c>
      <c r="O1830" s="44">
        <f>IFERROR(_xll.qlIndexFixing(ONIndex3M,I1830,TRUE,_xll.ohTrigger(RecalcTrigger,Trigger3M)),NA())</f>
        <v>1.4934677058482393E-2</v>
      </c>
      <c r="P1830" s="44">
        <f>IFERROR(_xll.qlIndexFixing(ONIndex6M,I1830,TRUE,_xll.ohTrigger(RecalcTrigger,Trigger6M)),NA())</f>
        <v>1.5045534309381381E-2</v>
      </c>
      <c r="Q1830" s="183">
        <f>IFERROR(_xll.qlIndexFixing(ONIndex1Y,I1830,TRUE,_xll.ohTrigger(RecalcTrigger,Trigger1Y)),NA())</f>
        <v>1.5322452710551104E-2</v>
      </c>
    </row>
    <row r="1831" spans="2:17" x14ac:dyDescent="0.2">
      <c r="B1831" s="39" t="s">
        <v>42</v>
      </c>
      <c r="D1831" s="42">
        <f>_xll.qlCalendarAdvance(Calendar,$D1830,B1831,"f",FALSE)</f>
        <v>52293</v>
      </c>
      <c r="E1831" s="177">
        <f>_xll.qlInterestRateIndexValueDate(IndexON,D1831)</f>
        <v>52293</v>
      </c>
      <c r="F1831" s="193">
        <f>IFERROR(_xll.qlIndexFixing(IndexON,D1831,TRUE,_xll.ohTrigger(RecalcTrigger,TriggerON)),NA())</f>
        <v>1.4567515904442274E-2</v>
      </c>
      <c r="H1831" s="42">
        <f>_xll.qlCalendarAdvance(Calendar,$H1830,B1831,"f",FALSE)</f>
        <v>52293</v>
      </c>
      <c r="I1831" s="177">
        <f>_xll.qlInterestRateIndexValueDate(Index1M,$H1831)</f>
        <v>52295</v>
      </c>
      <c r="J1831" s="182">
        <f>IFERROR(_xll.qlIndexFixing(Index1M,$H1831,TRUE,_xll.ohTrigger(RecalcTrigger,Trigger1M)),NA())</f>
        <v>1.46746690700153E-2</v>
      </c>
      <c r="K1831" s="44">
        <f>IFERROR(_xll.qlIndexFixing(Index3M,H1831,TRUE,_xll.ohTrigger(RecalcTrigger,Trigger3M)),NA())</f>
        <v>1.4949137351312494E-2</v>
      </c>
      <c r="L1831" s="44">
        <f>IFERROR(_xll.qlIndexFixing(Index6M,$H1831,TRUE,_xll.ohTrigger(RecalcTrigger,Trigger6M)),NA())</f>
        <v>1.5062851486245046E-2</v>
      </c>
      <c r="M1831" s="183">
        <f>IFERROR(_xll.qlIndexFixing(Index1Y,$H1831,TRUE,_xll.ohTrigger(RecalcTrigger,Trigger1Y)),NA())</f>
        <v>1.5346106380271616E-2</v>
      </c>
      <c r="N1831" s="182">
        <f>IFERROR(_xll.qlIndexFixing(ONIndex1M,I1831,TRUE,_xll.ohTrigger(RecalcTrigger,Trigger1M)),NA())</f>
        <v>1.4668493559879536E-2</v>
      </c>
      <c r="O1831" s="44">
        <f>IFERROR(_xll.qlIndexFixing(ONIndex3M,I1831,TRUE,_xll.ohTrigger(RecalcTrigger,Trigger3M)),NA())</f>
        <v>1.4932563777252383E-2</v>
      </c>
      <c r="P1831" s="44">
        <f>IFERROR(_xll.qlIndexFixing(ONIndex6M,I1831,TRUE,_xll.ohTrigger(RecalcTrigger,Trigger6M)),NA())</f>
        <v>1.5042148375608022E-2</v>
      </c>
      <c r="Q1831" s="183">
        <f>IFERROR(_xll.qlIndexFixing(ONIndex1Y,I1831,TRUE,_xll.ohTrigger(RecalcTrigger,Trigger1Y)),NA())</f>
        <v>1.5317635207354741E-2</v>
      </c>
    </row>
    <row r="1832" spans="2:17" x14ac:dyDescent="0.2">
      <c r="B1832" s="39" t="s">
        <v>42</v>
      </c>
      <c r="D1832" s="42">
        <f>_xll.qlCalendarAdvance(Calendar,$D1831,B1832,"f",FALSE)</f>
        <v>52300</v>
      </c>
      <c r="E1832" s="177">
        <f>_xll.qlInterestRateIndexValueDate(IndexON,D1832)</f>
        <v>52300</v>
      </c>
      <c r="F1832" s="193">
        <f>IFERROR(_xll.qlIndexFixing(IndexON,D1832,TRUE,_xll.ohTrigger(RecalcTrigger,TriggerON)),NA())</f>
        <v>1.4565756756574899E-2</v>
      </c>
      <c r="H1832" s="42">
        <f>_xll.qlCalendarAdvance(Calendar,$H1831,B1832,"f",FALSE)</f>
        <v>52300</v>
      </c>
      <c r="I1832" s="177">
        <f>_xll.qlInterestRateIndexValueDate(Index1M,$H1832)</f>
        <v>52302</v>
      </c>
      <c r="J1832" s="182">
        <f>IFERROR(_xll.qlIndexFixing(Index1M,$H1832,TRUE,_xll.ohTrigger(RecalcTrigger,Trigger1M)),NA())</f>
        <v>1.4672812052952677E-2</v>
      </c>
      <c r="K1832" s="44">
        <f>IFERROR(_xll.qlIndexFixing(Index3M,H1832,TRUE,_xll.ohTrigger(RecalcTrigger,Trigger3M)),NA())</f>
        <v>1.4947249863605494E-2</v>
      </c>
      <c r="L1832" s="44">
        <f>IFERROR(_xll.qlIndexFixing(Index6M,$H1832,TRUE,_xll.ohTrigger(RecalcTrigger,Trigger6M)),NA())</f>
        <v>1.506009943114597E-2</v>
      </c>
      <c r="M1832" s="183">
        <f>IFERROR(_xll.qlIndexFixing(Index1Y,$H1832,TRUE,_xll.ohTrigger(RecalcTrigger,Trigger1Y)),NA())</f>
        <v>1.5343207342275216E-2</v>
      </c>
      <c r="N1832" s="182">
        <f>IFERROR(_xll.qlIndexFixing(ONIndex1M,I1832,TRUE,_xll.ohTrigger(RecalcTrigger,Trigger1M)),NA())</f>
        <v>1.4666586654126235E-2</v>
      </c>
      <c r="O1832" s="44">
        <f>IFERROR(_xll.qlIndexFixing(ONIndex3M,I1832,TRUE,_xll.ohTrigger(RecalcTrigger,Trigger3M)),NA())</f>
        <v>1.4930483694186591E-2</v>
      </c>
      <c r="P1832" s="44">
        <f>IFERROR(_xll.qlIndexFixing(ONIndex6M,I1832,TRUE,_xll.ohTrigger(RecalcTrigger,Trigger6M)),NA())</f>
        <v>1.503880921194245E-2</v>
      </c>
      <c r="Q1832" s="183">
        <f>IFERROR(_xll.qlIndexFixing(ONIndex1Y,I1832,TRUE,_xll.ohTrigger(RecalcTrigger,Trigger1Y)),NA())</f>
        <v>1.53128876532449E-2</v>
      </c>
    </row>
    <row r="1833" spans="2:17" x14ac:dyDescent="0.2">
      <c r="B1833" s="39" t="s">
        <v>42</v>
      </c>
      <c r="D1833" s="42">
        <f>_xll.qlCalendarAdvance(Calendar,$D1832,B1833,"f",FALSE)</f>
        <v>52307</v>
      </c>
      <c r="E1833" s="177">
        <f>_xll.qlInterestRateIndexValueDate(IndexON,D1833)</f>
        <v>52307</v>
      </c>
      <c r="F1833" s="193">
        <f>IFERROR(_xll.qlIndexFixing(IndexON,D1833,TRUE,_xll.ohTrigger(RecalcTrigger,TriggerON)),NA())</f>
        <v>1.4564032576336317E-2</v>
      </c>
      <c r="H1833" s="42">
        <f>_xll.qlCalendarAdvance(Calendar,$H1832,B1833,"f",FALSE)</f>
        <v>52307</v>
      </c>
      <c r="I1833" s="177">
        <f>_xll.qlInterestRateIndexValueDate(Index1M,$H1833)</f>
        <v>52309</v>
      </c>
      <c r="J1833" s="182">
        <f>IFERROR(_xll.qlIndexFixing(Index1M,$H1833,TRUE,_xll.ohTrigger(RecalcTrigger,Trigger1M)),NA())</f>
        <v>1.467098695081076E-2</v>
      </c>
      <c r="K1833" s="44">
        <f>IFERROR(_xll.qlIndexFixing(Index3M,H1833,TRUE,_xll.ohTrigger(RecalcTrigger,Trigger3M)),NA())</f>
        <v>1.4945396423239093E-2</v>
      </c>
      <c r="L1833" s="44">
        <f>IFERROR(_xll.qlIndexFixing(Index6M,$H1833,TRUE,_xll.ohTrigger(RecalcTrigger,Trigger6M)),NA())</f>
        <v>1.5057396525282971E-2</v>
      </c>
      <c r="M1833" s="183">
        <f>IFERROR(_xll.qlIndexFixing(Index1Y,$H1833,TRUE,_xll.ohTrigger(RecalcTrigger,Trigger1Y)),NA())</f>
        <v>1.5340385248761121E-2</v>
      </c>
      <c r="N1833" s="182">
        <f>IFERROR(_xll.qlIndexFixing(ONIndex1M,I1833,TRUE,_xll.ohTrigger(RecalcTrigger,Trigger1M)),NA())</f>
        <v>1.4664711454930313E-2</v>
      </c>
      <c r="O1833" s="44">
        <f>IFERROR(_xll.qlIndexFixing(ONIndex3M,I1833,TRUE,_xll.ohTrigger(RecalcTrigger,Trigger3M)),NA())</f>
        <v>1.4928436913281828E-2</v>
      </c>
      <c r="P1833" s="44">
        <f>IFERROR(_xll.qlIndexFixing(ONIndex6M,I1833,TRUE,_xll.ohTrigger(RecalcTrigger,Trigger6M)),NA())</f>
        <v>1.503551696466765E-2</v>
      </c>
      <c r="Q1833" s="183">
        <f>IFERROR(_xll.qlIndexFixing(ONIndex1Y,I1833,TRUE,_xll.ohTrigger(RecalcTrigger,Trigger1Y)),NA())</f>
        <v>1.5308210265727595E-2</v>
      </c>
    </row>
    <row r="1834" spans="2:17" x14ac:dyDescent="0.2">
      <c r="B1834" s="39" t="s">
        <v>42</v>
      </c>
      <c r="D1834" s="42">
        <f>_xll.qlCalendarAdvance(Calendar,$D1833,B1834,"f",FALSE)</f>
        <v>52314</v>
      </c>
      <c r="E1834" s="177">
        <f>_xll.qlInterestRateIndexValueDate(IndexON,D1834)</f>
        <v>52314</v>
      </c>
      <c r="F1834" s="193">
        <f>IFERROR(_xll.qlIndexFixing(IndexON,D1834,TRUE,_xll.ohTrigger(RecalcTrigger,TriggerON)),NA())</f>
        <v>1.4562343473638606E-2</v>
      </c>
      <c r="H1834" s="42">
        <f>_xll.qlCalendarAdvance(Calendar,$H1833,B1834,"f",FALSE)</f>
        <v>52314</v>
      </c>
      <c r="I1834" s="177">
        <f>_xll.qlInterestRateIndexValueDate(Index1M,$H1834)</f>
        <v>52316</v>
      </c>
      <c r="J1834" s="182">
        <f>IFERROR(_xll.qlIndexFixing(Index1M,$H1834,TRUE,_xll.ohTrigger(RecalcTrigger,Trigger1M)),NA())</f>
        <v>1.4669193865772812E-2</v>
      </c>
      <c r="K1834" s="44">
        <f>IFERROR(_xll.qlIndexFixing(Index3M,H1834,TRUE,_xll.ohTrigger(RecalcTrigger,Trigger3M)),NA())</f>
        <v>1.4943577134498566E-2</v>
      </c>
      <c r="L1834" s="44">
        <f>IFERROR(_xll.qlIndexFixing(Index6M,$H1834,TRUE,_xll.ohTrigger(RecalcTrigger,Trigger6M)),NA())</f>
        <v>1.5054742916034505E-2</v>
      </c>
      <c r="M1834" s="183">
        <f>IFERROR(_xll.qlIndexFixing(Index1Y,$H1834,TRUE,_xll.ohTrigger(RecalcTrigger,Trigger1Y)),NA())</f>
        <v>1.533764032026814E-2</v>
      </c>
      <c r="N1834" s="182">
        <f>IFERROR(_xll.qlIndexFixing(ONIndex1M,I1834,TRUE,_xll.ohTrigger(RecalcTrigger,Trigger1M)),NA())</f>
        <v>1.466234723826787E-2</v>
      </c>
      <c r="O1834" s="44">
        <f>IFERROR(_xll.qlIndexFixing(ONIndex3M,I1834,TRUE,_xll.ohTrigger(RecalcTrigger,Trigger3M)),NA())</f>
        <v>1.492585443864769E-2</v>
      </c>
      <c r="P1834" s="44">
        <f>IFERROR(_xll.qlIndexFixing(ONIndex6M,I1834,TRUE,_xll.ohTrigger(RecalcTrigger,Trigger6M)),NA())</f>
        <v>1.5031353249614909E-2</v>
      </c>
      <c r="Q1834" s="183">
        <f>IFERROR(_xll.qlIndexFixing(ONIndex1Y,I1834,TRUE,_xll.ohTrigger(RecalcTrigger,Trigger1Y)),NA())</f>
        <v>1.5302299934463193E-2</v>
      </c>
    </row>
    <row r="1835" spans="2:17" x14ac:dyDescent="0.2">
      <c r="B1835" s="39" t="s">
        <v>42</v>
      </c>
      <c r="D1835" s="42">
        <f>_xll.qlCalendarAdvance(Calendar,$D1834,B1835,"f",FALSE)</f>
        <v>52321</v>
      </c>
      <c r="E1835" s="177">
        <f>_xll.qlInterestRateIndexValueDate(IndexON,D1835)</f>
        <v>52321</v>
      </c>
      <c r="F1835" s="193">
        <f>IFERROR(_xll.qlIndexFixing(IndexON,D1835,TRUE,_xll.ohTrigger(RecalcTrigger,TriggerON)),NA())</f>
        <v>1.4560689558633655E-2</v>
      </c>
      <c r="H1835" s="42">
        <f>_xll.qlCalendarAdvance(Calendar,$H1834,B1835,"f",FALSE)</f>
        <v>52321</v>
      </c>
      <c r="I1835" s="177">
        <f>_xll.qlInterestRateIndexValueDate(Index1M,$H1835)</f>
        <v>52323</v>
      </c>
      <c r="J1835" s="182">
        <f>IFERROR(_xll.qlIndexFixing(Index1M,$H1835,TRUE,_xll.ohTrigger(RecalcTrigger,Trigger1M)),NA())</f>
        <v>1.4667432900019595E-2</v>
      </c>
      <c r="K1835" s="44">
        <f>IFERROR(_xll.qlIndexFixing(Index3M,H1835,TRUE,_xll.ohTrigger(RecalcTrigger,Trigger3M)),NA())</f>
        <v>1.4941603433981038E-2</v>
      </c>
      <c r="L1835" s="44">
        <f>IFERROR(_xll.qlIndexFixing(Index6M,$H1835,TRUE,_xll.ohTrigger(RecalcTrigger,Trigger6M)),NA())</f>
        <v>1.5051704352658991E-2</v>
      </c>
      <c r="M1835" s="183">
        <f>IFERROR(_xll.qlIndexFixing(Index1Y,$H1835,TRUE,_xll.ohTrigger(RecalcTrigger,Trigger1Y)),NA())</f>
        <v>1.5334972777351148E-2</v>
      </c>
      <c r="N1835" s="182">
        <f>IFERROR(_xll.qlIndexFixing(ONIndex1M,I1835,TRUE,_xll.ohTrigger(RecalcTrigger,Trigger1M)),NA())</f>
        <v>1.4661056584923671E-2</v>
      </c>
      <c r="O1835" s="44">
        <f>IFERROR(_xll.qlIndexFixing(ONIndex3M,I1835,TRUE,_xll.ohTrigger(RecalcTrigger,Trigger3M)),NA())</f>
        <v>1.4924443673463017E-2</v>
      </c>
      <c r="P1835" s="44">
        <f>IFERROR(_xll.qlIndexFixing(ONIndex6M,I1835,TRUE,_xll.ohTrigger(RecalcTrigger,Trigger6M)),NA())</f>
        <v>1.5029073805621351E-2</v>
      </c>
      <c r="Q1835" s="183">
        <f>IFERROR(_xll.qlIndexFixing(ONIndex1Y,I1835,TRUE,_xll.ohTrigger(RecalcTrigger,Trigger1Y)),NA())</f>
        <v>1.5299066862093369E-2</v>
      </c>
    </row>
    <row r="1836" spans="2:17" x14ac:dyDescent="0.2">
      <c r="B1836" s="39" t="s">
        <v>42</v>
      </c>
      <c r="D1836" s="42">
        <f>_xll.qlCalendarAdvance(Calendar,$D1835,B1836,"f",FALSE)</f>
        <v>52328</v>
      </c>
      <c r="E1836" s="177">
        <f>_xll.qlInterestRateIndexValueDate(IndexON,D1836)</f>
        <v>52328</v>
      </c>
      <c r="F1836" s="193">
        <f>IFERROR(_xll.qlIndexFixing(IndexON,D1836,TRUE,_xll.ohTrigger(RecalcTrigger,TriggerON)),NA())</f>
        <v>1.4559070940913799E-2</v>
      </c>
      <c r="H1836" s="42">
        <f>_xll.qlCalendarAdvance(Calendar,$H1835,B1836,"f",FALSE)</f>
        <v>52328</v>
      </c>
      <c r="I1836" s="177">
        <f>_xll.qlInterestRateIndexValueDate(Index1M,$H1836)</f>
        <v>52330</v>
      </c>
      <c r="J1836" s="182">
        <f>IFERROR(_xll.qlIndexFixing(Index1M,$H1836,TRUE,_xll.ohTrigger(RecalcTrigger,Trigger1M)),NA())</f>
        <v>1.4665704155736869E-2</v>
      </c>
      <c r="K1836" s="44">
        <f>IFERROR(_xll.qlIndexFixing(Index3M,H1836,TRUE,_xll.ohTrigger(RecalcTrigger,Trigger3M)),NA())</f>
        <v>1.4939850359982104E-2</v>
      </c>
      <c r="L1836" s="44">
        <f>IFERROR(_xll.qlIndexFixing(Index6M,$H1836,TRUE,_xll.ohTrigger(RecalcTrigger,Trigger6M)),NA())</f>
        <v>1.5049139321295724E-2</v>
      </c>
      <c r="M1836" s="183">
        <f>IFERROR(_xll.qlIndexFixing(Index1Y,$H1836,TRUE,_xll.ohTrigger(RecalcTrigger,Trigger1Y)),NA())</f>
        <v>1.5332382840579145E-2</v>
      </c>
      <c r="N1836" s="182">
        <f>IFERROR(_xll.qlIndexFixing(ONIndex1M,I1836,TRUE,_xll.ohTrigger(RecalcTrigger,Trigger1M)),NA())</f>
        <v>1.4659277118189706E-2</v>
      </c>
      <c r="O1836" s="44">
        <f>IFERROR(_xll.qlIndexFixing(ONIndex3M,I1836,TRUE,_xll.ohTrigger(RecalcTrigger,Trigger3M)),NA())</f>
        <v>1.4922497422222847E-2</v>
      </c>
      <c r="P1836" s="44">
        <f>IFERROR(_xll.qlIndexFixing(ONIndex6M,I1836,TRUE,_xll.ohTrigger(RecalcTrigger,Trigger6M)),NA())</f>
        <v>1.502592318649576E-2</v>
      </c>
      <c r="Q1836" s="183">
        <f>IFERROR(_xll.qlIndexFixing(ONIndex1Y,I1836,TRUE,_xll.ohTrigger(RecalcTrigger,Trigger1Y)),NA())</f>
        <v>1.5294601281627962E-2</v>
      </c>
    </row>
    <row r="1837" spans="2:17" x14ac:dyDescent="0.2">
      <c r="B1837" s="39" t="s">
        <v>42</v>
      </c>
      <c r="D1837" s="42">
        <f>_xll.qlCalendarAdvance(Calendar,$D1836,B1837,"f",FALSE)</f>
        <v>52335</v>
      </c>
      <c r="E1837" s="177">
        <f>_xll.qlInterestRateIndexValueDate(IndexON,D1837)</f>
        <v>52335</v>
      </c>
      <c r="F1837" s="193">
        <f>IFERROR(_xll.qlIndexFixing(IndexON,D1837,TRUE,_xll.ohTrigger(RecalcTrigger,TriggerON)),NA())</f>
        <v>1.4557487730710861E-2</v>
      </c>
      <c r="H1837" s="42">
        <f>_xll.qlCalendarAdvance(Calendar,$H1836,B1837,"f",FALSE)</f>
        <v>52335</v>
      </c>
      <c r="I1837" s="177">
        <f>_xll.qlInterestRateIndexValueDate(Index1M,$H1837)</f>
        <v>52337</v>
      </c>
      <c r="J1837" s="182">
        <f>IFERROR(_xll.qlIndexFixing(Index1M,$H1837,TRUE,_xll.ohTrigger(RecalcTrigger,Trigger1M)),NA())</f>
        <v>1.46640077351054E-2</v>
      </c>
      <c r="K1837" s="44">
        <f>IFERROR(_xll.qlIndexFixing(Index3M,H1837,TRUE,_xll.ohTrigger(RecalcTrigger,Trigger3M)),NA())</f>
        <v>1.4938131741588133E-2</v>
      </c>
      <c r="L1837" s="44">
        <f>IFERROR(_xll.qlIndexFixing(Index6M,$H1837,TRUE,_xll.ohTrigger(RecalcTrigger,Trigger6M)),NA())</f>
        <v>1.5046623990853431E-2</v>
      </c>
      <c r="M1837" s="183">
        <f>IFERROR(_xll.qlIndexFixing(Index1Y,$H1837,TRUE,_xll.ohTrigger(RecalcTrigger,Trigger1Y)),NA())</f>
        <v>1.5330067899589812E-2</v>
      </c>
      <c r="N1837" s="182">
        <f>IFERROR(_xll.qlIndexFixing(ONIndex1M,I1837,TRUE,_xll.ohTrigger(RecalcTrigger,Trigger1M)),NA())</f>
        <v>1.4657529766406441E-2</v>
      </c>
      <c r="O1837" s="44">
        <f>IFERROR(_xll.qlIndexFixing(ONIndex3M,I1837,TRUE,_xll.ohTrigger(RecalcTrigger,Trigger3M)),NA())</f>
        <v>1.4920584889051014E-2</v>
      </c>
      <c r="P1837" s="44">
        <f>IFERROR(_xll.qlIndexFixing(ONIndex6M,I1837,TRUE,_xll.ohTrigger(RecalcTrigger,Trigger6M)),NA())</f>
        <v>1.5022820069932052E-2</v>
      </c>
      <c r="Q1837" s="183">
        <f>IFERROR(_xll.qlIndexFixing(ONIndex1Y,I1837,TRUE,_xll.ohTrigger(RecalcTrigger,Trigger1Y)),NA())</f>
        <v>1.5290206738978185E-2</v>
      </c>
    </row>
    <row r="1838" spans="2:17" x14ac:dyDescent="0.2">
      <c r="B1838" s="39" t="s">
        <v>42</v>
      </c>
      <c r="D1838" s="42">
        <f>_xll.qlCalendarAdvance(Calendar,$D1837,B1838,"f",FALSE)</f>
        <v>52342</v>
      </c>
      <c r="E1838" s="177">
        <f>_xll.qlInterestRateIndexValueDate(IndexON,D1838)</f>
        <v>52342</v>
      </c>
      <c r="F1838" s="193">
        <f>IFERROR(_xll.qlIndexFixing(IndexON,D1838,TRUE,_xll.ohTrigger(RecalcTrigger,TriggerON)),NA())</f>
        <v>1.4555940037777049E-2</v>
      </c>
      <c r="H1838" s="42">
        <f>_xll.qlCalendarAdvance(Calendar,$H1837,B1838,"f",FALSE)</f>
        <v>52342</v>
      </c>
      <c r="I1838" s="177">
        <f>_xll.qlInterestRateIndexValueDate(Index1M,$H1838)</f>
        <v>52344</v>
      </c>
      <c r="J1838" s="182">
        <f>IFERROR(_xll.qlIndexFixing(Index1M,$H1838,TRUE,_xll.ohTrigger(RecalcTrigger,Trigger1M)),NA())</f>
        <v>1.4662343740313444E-2</v>
      </c>
      <c r="K1838" s="44">
        <f>IFERROR(_xll.qlIndexFixing(Index3M,H1838,TRUE,_xll.ohTrigger(RecalcTrigger,Trigger3M)),NA())</f>
        <v>1.4936447683083179E-2</v>
      </c>
      <c r="L1838" s="44">
        <f>IFERROR(_xll.qlIndexFixing(Index6M,$H1838,TRUE,_xll.ohTrigger(RecalcTrigger,Trigger6M)),NA())</f>
        <v>1.5044158508706685E-2</v>
      </c>
      <c r="M1838" s="183">
        <f>IFERROR(_xll.qlIndexFixing(Index1Y,$H1838,TRUE,_xll.ohTrigger(RecalcTrigger,Trigger1Y)),NA())</f>
        <v>1.5327436667831899E-2</v>
      </c>
      <c r="N1838" s="182">
        <f>IFERROR(_xll.qlIndexFixing(ONIndex1M,I1838,TRUE,_xll.ohTrigger(RecalcTrigger,Trigger1M)),NA())</f>
        <v>1.4655814631732156E-2</v>
      </c>
      <c r="O1838" s="44">
        <f>IFERROR(_xll.qlIndexFixing(ONIndex3M,I1838,TRUE,_xll.ohTrigger(RecalcTrigger,Trigger3M)),NA())</f>
        <v>1.4918706177624586E-2</v>
      </c>
      <c r="P1838" s="44">
        <f>IFERROR(_xll.qlIndexFixing(ONIndex6M,I1838,TRUE,_xll.ohTrigger(RecalcTrigger,Trigger6M)),NA())</f>
        <v>1.5019764601813534E-2</v>
      </c>
      <c r="Q1838" s="183">
        <f>IFERROR(_xll.qlIndexFixing(ONIndex1Y,I1838,TRUE,_xll.ohTrigger(RecalcTrigger,Trigger1Y)),NA())</f>
        <v>1.5285883452049731E-2</v>
      </c>
    </row>
    <row r="1839" spans="2:17" x14ac:dyDescent="0.2">
      <c r="B1839" s="39" t="s">
        <v>42</v>
      </c>
      <c r="D1839" s="42">
        <f>_xll.qlCalendarAdvance(Calendar,$D1838,B1839,"f",FALSE)</f>
        <v>52349</v>
      </c>
      <c r="E1839" s="177">
        <f>_xll.qlInterestRateIndexValueDate(IndexON,D1839)</f>
        <v>52349</v>
      </c>
      <c r="F1839" s="193">
        <f>IFERROR(_xll.qlIndexFixing(IndexON,D1839,TRUE,_xll.ohTrigger(RecalcTrigger,TriggerON)),NA())</f>
        <v>1.4554427972024442E-2</v>
      </c>
      <c r="H1839" s="42">
        <f>_xll.qlCalendarAdvance(Calendar,$H1838,B1839,"f",FALSE)</f>
        <v>52349</v>
      </c>
      <c r="I1839" s="177">
        <f>_xll.qlInterestRateIndexValueDate(Index1M,$H1839)</f>
        <v>52351</v>
      </c>
      <c r="J1839" s="182">
        <f>IFERROR(_xll.qlIndexFixing(Index1M,$H1839,TRUE,_xll.ohTrigger(RecalcTrigger,Trigger1M)),NA())</f>
        <v>1.4660158870692443E-2</v>
      </c>
      <c r="K1839" s="44">
        <f>IFERROR(_xll.qlIndexFixing(Index3M,H1839,TRUE,_xll.ohTrigger(RecalcTrigger,Trigger3M)),NA())</f>
        <v>1.4934996615252135E-2</v>
      </c>
      <c r="L1839" s="44">
        <f>IFERROR(_xll.qlIndexFixing(Index6M,$H1839,TRUE,_xll.ohTrigger(RecalcTrigger,Trigger6M)),NA())</f>
        <v>1.5041743022233113E-2</v>
      </c>
      <c r="M1839" s="183">
        <f>IFERROR(_xll.qlIndexFixing(Index1Y,$H1839,TRUE,_xll.ohTrigger(RecalcTrigger,Trigger1Y)),NA())</f>
        <v>1.532445891086646E-2</v>
      </c>
      <c r="N1839" s="182">
        <f>IFERROR(_xll.qlIndexFixing(ONIndex1M,I1839,TRUE,_xll.ohTrigger(RecalcTrigger,Trigger1M)),NA())</f>
        <v>1.465389405803208E-2</v>
      </c>
      <c r="O1839" s="44">
        <f>IFERROR(_xll.qlIndexFixing(ONIndex3M,I1839,TRUE,_xll.ohTrigger(RecalcTrigger,Trigger3M)),NA())</f>
        <v>1.4916600626690979E-2</v>
      </c>
      <c r="P1839" s="44">
        <f>IFERROR(_xll.qlIndexFixing(ONIndex6M,I1839,TRUE,_xll.ohTrigger(RecalcTrigger,Trigger6M)),NA())</f>
        <v>1.5016331171713304E-2</v>
      </c>
      <c r="Q1839" s="183">
        <f>IFERROR(_xll.qlIndexFixing(ONIndex1Y,I1839,TRUE,_xll.ohTrigger(RecalcTrigger,Trigger1Y)),NA())</f>
        <v>1.528103008386239E-2</v>
      </c>
    </row>
    <row r="1840" spans="2:17" x14ac:dyDescent="0.2">
      <c r="B1840" s="39" t="s">
        <v>42</v>
      </c>
      <c r="D1840" s="42">
        <f>_xll.qlCalendarAdvance(Calendar,$D1839,B1840,"f",FALSE)</f>
        <v>52356</v>
      </c>
      <c r="E1840" s="177">
        <f>_xll.qlInterestRateIndexValueDate(IndexON,D1840)</f>
        <v>52356</v>
      </c>
      <c r="F1840" s="193">
        <f>IFERROR(_xll.qlIndexFixing(IndexON,D1840,TRUE,_xll.ohTrigger(RecalcTrigger,TriggerON)),NA())</f>
        <v>1.4552951643445056E-2</v>
      </c>
      <c r="H1840" s="42">
        <f>_xll.qlCalendarAdvance(Calendar,$H1839,B1840,"f",FALSE)</f>
        <v>52356</v>
      </c>
      <c r="I1840" s="177">
        <f>_xll.qlInterestRateIndexValueDate(Index1M,$H1840)</f>
        <v>52358</v>
      </c>
      <c r="J1840" s="182">
        <f>IFERROR(_xll.qlIndexFixing(Index1M,$H1840,TRUE,_xll.ohTrigger(RecalcTrigger,Trigger1M)),NA())</f>
        <v>1.4659113436968629E-2</v>
      </c>
      <c r="K1840" s="44">
        <f>IFERROR(_xll.qlIndexFixing(Index3M,H1840,TRUE,_xll.ohTrigger(RecalcTrigger,Trigger3M)),NA())</f>
        <v>1.4933384426317609E-2</v>
      </c>
      <c r="L1840" s="44">
        <f>IFERROR(_xll.qlIndexFixing(Index6M,$H1840,TRUE,_xll.ohTrigger(RecalcTrigger,Trigger6M)),NA())</f>
        <v>1.5039864743026061E-2</v>
      </c>
      <c r="M1840" s="183">
        <f>IFERROR(_xll.qlIndexFixing(Index1Y,$H1840,TRUE,_xll.ohTrigger(RecalcTrigger,Trigger1Y)),NA())</f>
        <v>1.5322803566906162E-2</v>
      </c>
      <c r="N1840" s="182">
        <f>IFERROR(_xll.qlIndexFixing(ONIndex1M,I1840,TRUE,_xll.ohTrigger(RecalcTrigger,Trigger1M)),NA())</f>
        <v>1.4652481421464358E-2</v>
      </c>
      <c r="O1840" s="44">
        <f>IFERROR(_xll.qlIndexFixing(ONIndex3M,I1840,TRUE,_xll.ohTrigger(RecalcTrigger,Trigger3M)),NA())</f>
        <v>1.4915050635995186E-2</v>
      </c>
      <c r="P1840" s="44">
        <f>IFERROR(_xll.qlIndexFixing(ONIndex6M,I1840,TRUE,_xll.ohTrigger(RecalcTrigger,Trigger6M)),NA())</f>
        <v>1.5013797197882539E-2</v>
      </c>
      <c r="Q1840" s="183">
        <f>IFERROR(_xll.qlIndexFixing(ONIndex1Y,I1840,TRUE,_xll.ohTrigger(RecalcTrigger,Trigger1Y)),NA())</f>
        <v>1.5277451516260143E-2</v>
      </c>
    </row>
    <row r="1841" spans="2:17" x14ac:dyDescent="0.2">
      <c r="B1841" s="39" t="s">
        <v>42</v>
      </c>
      <c r="D1841" s="42">
        <f>_xll.qlCalendarAdvance(Calendar,$D1840,B1841,"f",FALSE)</f>
        <v>52363</v>
      </c>
      <c r="E1841" s="177">
        <f>_xll.qlInterestRateIndexValueDate(IndexON,D1841)</f>
        <v>52363</v>
      </c>
      <c r="F1841" s="193">
        <f>IFERROR(_xll.qlIndexFixing(IndexON,D1841,TRUE,_xll.ohTrigger(RecalcTrigger,TriggerON)),NA())</f>
        <v>1.4551511162030906E-2</v>
      </c>
      <c r="H1841" s="42">
        <f>_xll.qlCalendarAdvance(Calendar,$H1840,B1841,"f",FALSE)</f>
        <v>52363</v>
      </c>
      <c r="I1841" s="177">
        <f>_xll.qlInterestRateIndexValueDate(Index1M,$H1841)</f>
        <v>52365</v>
      </c>
      <c r="J1841" s="182">
        <f>IFERROR(_xll.qlIndexFixing(Index1M,$H1841,TRUE,_xll.ohTrigger(RecalcTrigger,Trigger1M)),NA())</f>
        <v>1.4657547332787291E-2</v>
      </c>
      <c r="K1841" s="44">
        <f>IFERROR(_xll.qlIndexFixing(Index3M,H1841,TRUE,_xll.ohTrigger(RecalcTrigger,Trigger3M)),NA())</f>
        <v>1.493180711903022E-2</v>
      </c>
      <c r="L1841" s="44">
        <f>IFERROR(_xll.qlIndexFixing(Index6M,$H1841,TRUE,_xll.ohTrigger(RecalcTrigger,Trigger6M)),NA())</f>
        <v>1.5037560336931301E-2</v>
      </c>
      <c r="M1841" s="183">
        <f>IFERROR(_xll.qlIndexFixing(Index1Y,$H1841,TRUE,_xll.ohTrigger(RecalcTrigger,Trigger1Y)),NA())</f>
        <v>1.5320604969972954E-2</v>
      </c>
      <c r="N1841" s="182">
        <f>IFERROR(_xll.qlIndexFixing(ONIndex1M,I1841,TRUE,_xll.ohTrigger(RecalcTrigger,Trigger1M)),NA())</f>
        <v>1.4650863550267346E-2</v>
      </c>
      <c r="O1841" s="44">
        <f>IFERROR(_xll.qlIndexFixing(ONIndex3M,I1841,TRUE,_xll.ohTrigger(RecalcTrigger,Trigger3M)),NA())</f>
        <v>1.491327401354603E-2</v>
      </c>
      <c r="P1841" s="44">
        <f>IFERROR(_xll.qlIndexFixing(ONIndex6M,I1841,TRUE,_xll.ohTrigger(RecalcTrigger,Trigger6M)),NA())</f>
        <v>1.5010885554795905E-2</v>
      </c>
      <c r="Q1841" s="183">
        <f>IFERROR(_xll.qlIndexFixing(ONIndex1Y,I1841,TRUE,_xll.ohTrigger(RecalcTrigger,Trigger1Y)),NA())</f>
        <v>1.5273343303050524E-2</v>
      </c>
    </row>
    <row r="1842" spans="2:17" x14ac:dyDescent="0.2">
      <c r="B1842" s="39" t="s">
        <v>42</v>
      </c>
      <c r="D1842" s="42">
        <f>_xll.qlCalendarAdvance(Calendar,$D1841,B1842,"f",FALSE)</f>
        <v>52370</v>
      </c>
      <c r="E1842" s="177">
        <f>_xll.qlInterestRateIndexValueDate(IndexON,D1842)</f>
        <v>52370</v>
      </c>
      <c r="F1842" s="193">
        <f>IFERROR(_xll.qlIndexFixing(IndexON,D1842,TRUE,_xll.ohTrigger(RecalcTrigger,TriggerON)),NA())</f>
        <v>1.4550106637454263E-2</v>
      </c>
      <c r="H1842" s="42">
        <f>_xll.qlCalendarAdvance(Calendar,$H1841,B1842,"f",FALSE)</f>
        <v>52370</v>
      </c>
      <c r="I1842" s="177">
        <f>_xll.qlInterestRateIndexValueDate(Index1M,$H1842)</f>
        <v>52372</v>
      </c>
      <c r="J1842" s="182">
        <f>IFERROR(_xll.qlIndexFixing(Index1M,$H1842,TRUE,_xll.ohTrigger(RecalcTrigger,Trigger1M)),NA())</f>
        <v>1.4656014063178513E-2</v>
      </c>
      <c r="K1842" s="44">
        <f>IFERROR(_xll.qlIndexFixing(Index3M,H1842,TRUE,_xll.ohTrigger(RecalcTrigger,Trigger3M)),NA())</f>
        <v>1.4930264797685668E-2</v>
      </c>
      <c r="L1842" s="44">
        <f>IFERROR(_xll.qlIndexFixing(Index6M,$H1842,TRUE,_xll.ohTrigger(RecalcTrigger,Trigger6M)),NA())</f>
        <v>1.5035306406588289E-2</v>
      </c>
      <c r="M1842" s="183">
        <f>IFERROR(_xll.qlIndexFixing(Index1Y,$H1842,TRUE,_xll.ohTrigger(RecalcTrigger,Trigger1Y)),NA())</f>
        <v>1.5318485302943882E-2</v>
      </c>
      <c r="N1842" s="182">
        <f>IFERROR(_xll.qlIndexFixing(ONIndex1M,I1842,TRUE,_xll.ohTrigger(RecalcTrigger,Trigger1M)),NA())</f>
        <v>1.4649278304252888E-2</v>
      </c>
      <c r="O1842" s="44">
        <f>IFERROR(_xll.qlIndexFixing(ONIndex3M,I1842,TRUE,_xll.ohTrigger(RecalcTrigger,Trigger3M)),NA())</f>
        <v>1.491153162866965E-2</v>
      </c>
      <c r="P1842" s="44">
        <f>IFERROR(_xll.qlIndexFixing(ONIndex6M,I1842,TRUE,_xll.ohTrigger(RecalcTrigger,Trigger6M)),NA())</f>
        <v>1.50080221461657E-2</v>
      </c>
      <c r="Q1842" s="183">
        <f>IFERROR(_xll.qlIndexFixing(ONIndex1Y,I1842,TRUE,_xll.ohTrigger(RecalcTrigger,Trigger1Y)),NA())</f>
        <v>1.5269307216705386E-2</v>
      </c>
    </row>
    <row r="1843" spans="2:17" x14ac:dyDescent="0.2">
      <c r="B1843" s="39" t="s">
        <v>42</v>
      </c>
      <c r="D1843" s="42">
        <f>_xll.qlCalendarAdvance(Calendar,$D1842,B1843,"f",FALSE)</f>
        <v>52377</v>
      </c>
      <c r="E1843" s="177">
        <f>_xll.qlInterestRateIndexValueDate(IndexON,D1843)</f>
        <v>52377</v>
      </c>
      <c r="F1843" s="193">
        <f>IFERROR(_xll.qlIndexFixing(IndexON,D1843,TRUE,_xll.ohTrigger(RecalcTrigger,TriggerON)),NA())</f>
        <v>1.4548738179946952E-2</v>
      </c>
      <c r="H1843" s="42">
        <f>_xll.qlCalendarAdvance(Calendar,$H1842,B1843,"f",FALSE)</f>
        <v>52377</v>
      </c>
      <c r="I1843" s="177">
        <f>_xll.qlInterestRateIndexValueDate(Index1M,$H1843)</f>
        <v>52379</v>
      </c>
      <c r="J1843" s="182">
        <f>IFERROR(_xll.qlIndexFixing(Index1M,$H1843,TRUE,_xll.ohTrigger(RecalcTrigger,Trigger1M)),NA())</f>
        <v>1.4654513730328056E-2</v>
      </c>
      <c r="K1843" s="44">
        <f>IFERROR(_xll.qlIndexFixing(Index3M,H1843,TRUE,_xll.ohTrigger(RecalcTrigger,Trigger3M)),NA())</f>
        <v>1.4928757566573574E-2</v>
      </c>
      <c r="L1843" s="44">
        <f>IFERROR(_xll.qlIndexFixing(Index6M,$H1843,TRUE,_xll.ohTrigger(RecalcTrigger,Trigger6M)),NA())</f>
        <v>1.5033103099405136E-2</v>
      </c>
      <c r="M1843" s="183">
        <f>IFERROR(_xll.qlIndexFixing(Index1Y,$H1843,TRUE,_xll.ohTrigger(RecalcTrigger,Trigger1Y)),NA())</f>
        <v>1.5316444786503935E-2</v>
      </c>
      <c r="N1843" s="182">
        <f>IFERROR(_xll.qlIndexFixing(ONIndex1M,I1843,TRUE,_xll.ohTrigger(RecalcTrigger,Trigger1M)),NA())</f>
        <v>1.4647725785659205E-2</v>
      </c>
      <c r="O1843" s="44">
        <f>IFERROR(_xll.qlIndexFixing(ONIndex3M,I1843,TRUE,_xll.ohTrigger(RecalcTrigger,Trigger3M)),NA())</f>
        <v>1.4909823585362858E-2</v>
      </c>
      <c r="P1843" s="44">
        <f>IFERROR(_xll.qlIndexFixing(ONIndex6M,I1843,TRUE,_xll.ohTrigger(RecalcTrigger,Trigger6M)),NA())</f>
        <v>1.5005207118594655E-2</v>
      </c>
      <c r="Q1843" s="183">
        <f>IFERROR(_xll.qlIndexFixing(ONIndex1Y,I1843,TRUE,_xll.ohTrigger(RecalcTrigger,Trigger1Y)),NA())</f>
        <v>1.5265343475050486E-2</v>
      </c>
    </row>
    <row r="1844" spans="2:17" x14ac:dyDescent="0.2">
      <c r="B1844" s="39" t="s">
        <v>42</v>
      </c>
      <c r="D1844" s="42">
        <f>_xll.qlCalendarAdvance(Calendar,$D1843,B1844,"f",FALSE)</f>
        <v>52384</v>
      </c>
      <c r="E1844" s="177">
        <f>_xll.qlInterestRateIndexValueDate(IndexON,D1844)</f>
        <v>52384</v>
      </c>
      <c r="F1844" s="193">
        <f>IFERROR(_xll.qlIndexFixing(IndexON,D1844,TRUE,_xll.ohTrigger(RecalcTrigger,TriggerON)),NA())</f>
        <v>1.4547405899341115E-2</v>
      </c>
      <c r="H1844" s="42">
        <f>_xll.qlCalendarAdvance(Calendar,$H1843,B1844,"f",FALSE)</f>
        <v>52384</v>
      </c>
      <c r="I1844" s="177">
        <f>_xll.qlInterestRateIndexValueDate(Index1M,$H1844)</f>
        <v>52386</v>
      </c>
      <c r="J1844" s="182">
        <f>IFERROR(_xll.qlIndexFixing(Index1M,$H1844,TRUE,_xll.ohTrigger(RecalcTrigger,Trigger1M)),NA())</f>
        <v>1.4653046436421679E-2</v>
      </c>
      <c r="K1844" s="44">
        <f>IFERROR(_xll.qlIndexFixing(Index3M,H1844,TRUE,_xll.ohTrigger(RecalcTrigger,Trigger3M)),NA())</f>
        <v>1.4927285529988774E-2</v>
      </c>
      <c r="L1844" s="44">
        <f>IFERROR(_xll.qlIndexFixing(Index6M,$H1844,TRUE,_xll.ohTrigger(RecalcTrigger,Trigger6M)),NA())</f>
        <v>1.5030420683394817E-2</v>
      </c>
      <c r="M1844" s="183">
        <f>IFERROR(_xll.qlIndexFixing(Index1Y,$H1844,TRUE,_xll.ohTrigger(RecalcTrigger,Trigger1Y)),NA())</f>
        <v>1.5314483641354616E-2</v>
      </c>
      <c r="N1844" s="182">
        <f>IFERROR(_xll.qlIndexFixing(ONIndex1M,I1844,TRUE,_xll.ohTrigger(RecalcTrigger,Trigger1M)),NA())</f>
        <v>1.4646206096404768E-2</v>
      </c>
      <c r="O1844" s="44">
        <f>IFERROR(_xll.qlIndexFixing(ONIndex3M,I1844,TRUE,_xll.ohTrigger(RecalcTrigger,Trigger3M)),NA())</f>
        <v>1.4908149987462593E-2</v>
      </c>
      <c r="P1844" s="44">
        <f>IFERROR(_xll.qlIndexFixing(ONIndex6M,I1844,TRUE,_xll.ohTrigger(RecalcTrigger,Trigger6M)),NA())</f>
        <v>1.5002440618445689E-2</v>
      </c>
      <c r="Q1844" s="183">
        <f>IFERROR(_xll.qlIndexFixing(ONIndex1Y,I1844,TRUE,_xll.ohTrigger(RecalcTrigger,Trigger1Y)),NA())</f>
        <v>1.5261452295671774E-2</v>
      </c>
    </row>
    <row r="1845" spans="2:17" x14ac:dyDescent="0.2">
      <c r="B1845" s="39" t="s">
        <v>42</v>
      </c>
      <c r="D1845" s="42">
        <f>_xll.qlCalendarAdvance(Calendar,$D1844,B1845,"f",FALSE)</f>
        <v>52391</v>
      </c>
      <c r="E1845" s="177">
        <f>_xll.qlInterestRateIndexValueDate(IndexON,D1845)</f>
        <v>52391</v>
      </c>
      <c r="F1845" s="193">
        <f>IFERROR(_xll.qlIndexFixing(IndexON,D1845,TRUE,_xll.ohTrigger(RecalcTrigger,TriggerON)),NA())</f>
        <v>1.4546109905468896E-2</v>
      </c>
      <c r="H1845" s="42">
        <f>_xll.qlCalendarAdvance(Calendar,$H1844,B1845,"f",FALSE)</f>
        <v>52391</v>
      </c>
      <c r="I1845" s="177">
        <f>_xll.qlInterestRateIndexValueDate(Index1M,$H1845)</f>
        <v>52393</v>
      </c>
      <c r="J1845" s="182">
        <f>IFERROR(_xll.qlIndexFixing(Index1M,$H1845,TRUE,_xll.ohTrigger(RecalcTrigger,Trigger1M)),NA())</f>
        <v>1.4651612283640147E-2</v>
      </c>
      <c r="K1845" s="44">
        <f>IFERROR(_xll.qlIndexFixing(Index3M,H1845,TRUE,_xll.ohTrigger(RecalcTrigger,Trigger3M)),NA())</f>
        <v>1.4925848792224363E-2</v>
      </c>
      <c r="L1845" s="44">
        <f>IFERROR(_xll.qlIndexFixing(Index6M,$H1845,TRUE,_xll.ohTrigger(RecalcTrigger,Trigger6M)),NA())</f>
        <v>1.5028308266063049E-2</v>
      </c>
      <c r="M1845" s="183">
        <f>IFERROR(_xll.qlIndexFixing(Index1Y,$H1845,TRUE,_xll.ohTrigger(RecalcTrigger,Trigger1Y)),NA())</f>
        <v>1.5312602088214583E-2</v>
      </c>
      <c r="N1845" s="182">
        <f>IFERROR(_xll.qlIndexFixing(ONIndex1M,I1845,TRUE,_xll.ohTrigger(RecalcTrigger,Trigger1M)),NA())</f>
        <v>1.464471933864786E-2</v>
      </c>
      <c r="O1845" s="44">
        <f>IFERROR(_xll.qlIndexFixing(ONIndex3M,I1845,TRUE,_xll.ohTrigger(RecalcTrigger,Trigger3M)),NA())</f>
        <v>1.4906510939045603E-2</v>
      </c>
      <c r="P1845" s="44">
        <f>IFERROR(_xll.qlIndexFixing(ONIndex6M,I1845,TRUE,_xll.ohTrigger(RecalcTrigger,Trigger6M)),NA())</f>
        <v>1.4999722792161663E-2</v>
      </c>
      <c r="Q1845" s="183">
        <f>IFERROR(_xll.qlIndexFixing(ONIndex1Y,I1845,TRUE,_xll.ohTrigger(RecalcTrigger,Trigger1Y)),NA())</f>
        <v>1.5257633896395006E-2</v>
      </c>
    </row>
    <row r="1846" spans="2:17" x14ac:dyDescent="0.2">
      <c r="B1846" s="39" t="s">
        <v>42</v>
      </c>
      <c r="D1846" s="42">
        <f>_xll.qlCalendarAdvance(Calendar,$D1845,B1846,"f",FALSE)</f>
        <v>52398</v>
      </c>
      <c r="E1846" s="177">
        <f>_xll.qlInterestRateIndexValueDate(IndexON,D1846)</f>
        <v>52398</v>
      </c>
      <c r="F1846" s="193">
        <f>IFERROR(_xll.qlIndexFixing(IndexON,D1846,TRUE,_xll.ohTrigger(RecalcTrigger,TriggerON)),NA())</f>
        <v>1.4544850308242374E-2</v>
      </c>
      <c r="H1846" s="42">
        <f>_xll.qlCalendarAdvance(Calendar,$H1845,B1846,"f",FALSE)</f>
        <v>52398</v>
      </c>
      <c r="I1846" s="177">
        <f>_xll.qlInterestRateIndexValueDate(Index1M,$H1846)</f>
        <v>52400</v>
      </c>
      <c r="J1846" s="182">
        <f>IFERROR(_xll.qlIndexFixing(Index1M,$H1846,TRUE,_xll.ohTrigger(RecalcTrigger,Trigger1M)),NA())</f>
        <v>1.4650211374171718E-2</v>
      </c>
      <c r="K1846" s="44">
        <f>IFERROR(_xll.qlIndexFixing(Index3M,H1846,TRUE,_xll.ohTrigger(RecalcTrigger,Trigger3M)),NA())</f>
        <v>1.4924447457577778E-2</v>
      </c>
      <c r="L1846" s="44">
        <f>IFERROR(_xll.qlIndexFixing(Index6M,$H1846,TRUE,_xll.ohTrigger(RecalcTrigger,Trigger6M)),NA())</f>
        <v>1.5026246876136972E-2</v>
      </c>
      <c r="M1846" s="183">
        <f>IFERROR(_xll.qlIndexFixing(Index1Y,$H1846,TRUE,_xll.ohTrigger(RecalcTrigger,Trigger1Y)),NA())</f>
        <v>1.5310800347820093E-2</v>
      </c>
      <c r="N1846" s="182">
        <f>IFERROR(_xll.qlIndexFixing(ONIndex1M,I1846,TRUE,_xll.ohTrigger(RecalcTrigger,Trigger1M)),NA())</f>
        <v>1.4643265614626699E-2</v>
      </c>
      <c r="O1846" s="44">
        <f>IFERROR(_xll.qlIndexFixing(ONIndex3M,I1846,TRUE,_xll.ohTrigger(RecalcTrigger,Trigger3M)),NA())</f>
        <v>1.4904906543709018E-2</v>
      </c>
      <c r="P1846" s="44">
        <f>IFERROR(_xll.qlIndexFixing(ONIndex6M,I1846,TRUE,_xll.ohTrigger(RecalcTrigger,Trigger6M)),NA())</f>
        <v>1.4997053786265369E-2</v>
      </c>
      <c r="Q1846" s="183">
        <f>IFERROR(_xll.qlIndexFixing(ONIndex1Y,I1846,TRUE,_xll.ohTrigger(RecalcTrigger,Trigger1Y)),NA())</f>
        <v>1.5253888495205814E-2</v>
      </c>
    </row>
    <row r="1847" spans="2:17" x14ac:dyDescent="0.2">
      <c r="B1847" s="39" t="s">
        <v>42</v>
      </c>
      <c r="D1847" s="42">
        <f>_xll.qlCalendarAdvance(Calendar,$D1846,B1847,"f",FALSE)</f>
        <v>52405</v>
      </c>
      <c r="E1847" s="177">
        <f>_xll.qlInterestRateIndexValueDate(IndexON,D1847)</f>
        <v>52405</v>
      </c>
      <c r="F1847" s="193">
        <f>IFERROR(_xll.qlIndexFixing(IndexON,D1847,TRUE,_xll.ohTrigger(RecalcTrigger,TriggerON)),NA())</f>
        <v>1.4543627217733501E-2</v>
      </c>
      <c r="H1847" s="42">
        <f>_xll.qlCalendarAdvance(Calendar,$H1846,B1847,"f",FALSE)</f>
        <v>52405</v>
      </c>
      <c r="I1847" s="177">
        <f>_xll.qlInterestRateIndexValueDate(Index1M,$H1847)</f>
        <v>52407</v>
      </c>
      <c r="J1847" s="182">
        <f>IFERROR(_xll.qlIndexFixing(Index1M,$H1847,TRUE,_xll.ohTrigger(RecalcTrigger,Trigger1M)),NA())</f>
        <v>1.4648843810204648E-2</v>
      </c>
      <c r="K1847" s="44">
        <f>IFERROR(_xll.qlIndexFixing(Index3M,H1847,TRUE,_xll.ohTrigger(RecalcTrigger,Trigger3M)),NA())</f>
        <v>1.4923081630341251E-2</v>
      </c>
      <c r="L1847" s="44">
        <f>IFERROR(_xll.qlIndexFixing(Index6M,$H1847,TRUE,_xll.ohTrigger(RecalcTrigger,Trigger6M)),NA())</f>
        <v>1.502479905049384E-2</v>
      </c>
      <c r="M1847" s="183">
        <f>IFERROR(_xll.qlIndexFixing(Index1Y,$H1847,TRUE,_xll.ohTrigger(RecalcTrigger,Trigger1Y)),NA())</f>
        <v>1.5309078640925216E-2</v>
      </c>
      <c r="N1847" s="182">
        <f>IFERROR(_xll.qlIndexFixing(ONIndex1M,I1847,TRUE,_xll.ohTrigger(RecalcTrigger,Trigger1M)),NA())</f>
        <v>1.4641845026019951E-2</v>
      </c>
      <c r="O1847" s="44">
        <f>IFERROR(_xll.qlIndexFixing(ONIndex3M,I1847,TRUE,_xll.ohTrigger(RecalcTrigger,Trigger3M)),NA())</f>
        <v>1.4903336905769393E-2</v>
      </c>
      <c r="P1847" s="44">
        <f>IFERROR(_xll.qlIndexFixing(ONIndex6M,I1847,TRUE,_xll.ohTrigger(RecalcTrigger,Trigger6M)),NA())</f>
        <v>1.4994433747039793E-2</v>
      </c>
      <c r="Q1847" s="183">
        <f>IFERROR(_xll.qlIndexFixing(ONIndex1Y,I1847,TRUE,_xll.ohTrigger(RecalcTrigger,Trigger1Y)),NA())</f>
        <v>1.5250216309770082E-2</v>
      </c>
    </row>
    <row r="1848" spans="2:17" x14ac:dyDescent="0.2">
      <c r="B1848" s="39" t="s">
        <v>42</v>
      </c>
      <c r="D1848" s="42">
        <f>_xll.qlCalendarAdvance(Calendar,$D1847,B1848,"f",FALSE)</f>
        <v>52412</v>
      </c>
      <c r="E1848" s="177">
        <f>_xll.qlInterestRateIndexValueDate(IndexON,D1848)</f>
        <v>52412</v>
      </c>
      <c r="F1848" s="193">
        <f>IFERROR(_xll.qlIndexFixing(IndexON,D1848,TRUE,_xll.ohTrigger(RecalcTrigger,TriggerON)),NA())</f>
        <v>1.4542440743854357E-2</v>
      </c>
      <c r="H1848" s="42">
        <f>_xll.qlCalendarAdvance(Calendar,$H1847,B1848,"f",FALSE)</f>
        <v>52412</v>
      </c>
      <c r="I1848" s="177">
        <f>_xll.qlInterestRateIndexValueDate(Index1M,$H1848)</f>
        <v>52414</v>
      </c>
      <c r="J1848" s="182">
        <f>IFERROR(_xll.qlIndexFixing(Index1M,$H1848,TRUE,_xll.ohTrigger(RecalcTrigger,Trigger1M)),NA())</f>
        <v>1.46475096939222E-2</v>
      </c>
      <c r="K1848" s="44">
        <f>IFERROR(_xll.qlIndexFixing(Index3M,H1848,TRUE,_xll.ohTrigger(RecalcTrigger,Trigger3M)),NA())</f>
        <v>1.4921751414814825E-2</v>
      </c>
      <c r="L1848" s="44">
        <f>IFERROR(_xll.qlIndexFixing(Index6M,$H1848,TRUE,_xll.ohTrigger(RecalcTrigger,Trigger6M)),NA())</f>
        <v>1.5022851070312378E-2</v>
      </c>
      <c r="M1848" s="183">
        <f>IFERROR(_xll.qlIndexFixing(Index1Y,$H1848,TRUE,_xll.ohTrigger(RecalcTrigger,Trigger1Y)),NA())</f>
        <v>1.5307437188301609E-2</v>
      </c>
      <c r="N1848" s="182">
        <f>IFERROR(_xll.qlIndexFixing(ONIndex1M,I1848,TRUE,_xll.ohTrigger(RecalcTrigger,Trigger1M)),NA())</f>
        <v>1.4640457675225704E-2</v>
      </c>
      <c r="O1848" s="44">
        <f>IFERROR(_xll.qlIndexFixing(ONIndex3M,I1848,TRUE,_xll.ohTrigger(RecalcTrigger,Trigger3M)),NA())</f>
        <v>1.4901802129063668E-2</v>
      </c>
      <c r="P1848" s="44">
        <f>IFERROR(_xll.qlIndexFixing(ONIndex6M,I1848,TRUE,_xll.ohTrigger(RecalcTrigger,Trigger6M)),NA())</f>
        <v>1.4991862821087665E-2</v>
      </c>
      <c r="Q1848" s="183">
        <f>IFERROR(_xll.qlIndexFixing(ONIndex1Y,I1848,TRUE,_xll.ohTrigger(RecalcTrigger,Trigger1Y)),NA())</f>
        <v>1.524661755783363E-2</v>
      </c>
    </row>
    <row r="1849" spans="2:17" x14ac:dyDescent="0.2">
      <c r="B1849" s="39" t="s">
        <v>42</v>
      </c>
      <c r="D1849" s="42">
        <f>_xll.qlCalendarAdvance(Calendar,$D1848,B1849,"f",FALSE)</f>
        <v>52419</v>
      </c>
      <c r="E1849" s="177">
        <f>_xll.qlInterestRateIndexValueDate(IndexON,D1849)</f>
        <v>52419</v>
      </c>
      <c r="F1849" s="193">
        <f>IFERROR(_xll.qlIndexFixing(IndexON,D1849,TRUE,_xll.ohTrigger(RecalcTrigger,TriggerON)),NA())</f>
        <v>1.4541290996437084E-2</v>
      </c>
      <c r="H1849" s="42">
        <f>_xll.qlCalendarAdvance(Calendar,$H1848,B1849,"f",FALSE)</f>
        <v>52419</v>
      </c>
      <c r="I1849" s="177">
        <f>_xll.qlInterestRateIndexValueDate(Index1M,$H1849)</f>
        <v>52421</v>
      </c>
      <c r="J1849" s="182">
        <f>IFERROR(_xll.qlIndexFixing(Index1M,$H1849,TRUE,_xll.ohTrigger(RecalcTrigger,Trigger1M)),NA())</f>
        <v>1.4646209127510135E-2</v>
      </c>
      <c r="K1849" s="44">
        <f>IFERROR(_xll.qlIndexFixing(Index3M,H1849,TRUE,_xll.ohTrigger(RecalcTrigger,Trigger3M)),NA())</f>
        <v>1.4920456915295074E-2</v>
      </c>
      <c r="L1849" s="44">
        <f>IFERROR(_xll.qlIndexFixing(Index6M,$H1849,TRUE,_xll.ohTrigger(RecalcTrigger,Trigger6M)),NA())</f>
        <v>1.5020954597797006E-2</v>
      </c>
      <c r="M1849" s="183">
        <f>IFERROR(_xll.qlIndexFixing(Index1Y,$H1849,TRUE,_xll.ohTrigger(RecalcTrigger,Trigger1Y)),NA())</f>
        <v>1.530587621073853E-2</v>
      </c>
      <c r="N1849" s="182">
        <f>IFERROR(_xll.qlIndexFixing(ONIndex1M,I1849,TRUE,_xll.ohTrigger(RecalcTrigger,Trigger1M)),NA())</f>
        <v>1.463910366424237E-2</v>
      </c>
      <c r="O1849" s="44">
        <f>IFERROR(_xll.qlIndexFixing(ONIndex3M,I1849,TRUE,_xll.ohTrigger(RecalcTrigger,Trigger3M)),NA())</f>
        <v>1.4900302317508718E-2</v>
      </c>
      <c r="P1849" s="44">
        <f>IFERROR(_xll.qlIndexFixing(ONIndex6M,I1849,TRUE,_xll.ohTrigger(RecalcTrigger,Trigger6M)),NA())</f>
        <v>1.4989341154771907E-2</v>
      </c>
      <c r="Q1849" s="183">
        <f>IFERROR(_xll.qlIndexFixing(ONIndex1Y,I1849,TRUE,_xll.ohTrigger(RecalcTrigger,Trigger1Y)),NA())</f>
        <v>1.5243092457222218E-2</v>
      </c>
    </row>
    <row r="1850" spans="2:17" x14ac:dyDescent="0.2">
      <c r="B1850" s="39" t="s">
        <v>42</v>
      </c>
      <c r="D1850" s="42">
        <f>_xll.qlCalendarAdvance(Calendar,$D1849,B1850,"f",FALSE)</f>
        <v>52426</v>
      </c>
      <c r="E1850" s="177">
        <f>_xll.qlInterestRateIndexValueDate(IndexON,D1850)</f>
        <v>52426</v>
      </c>
      <c r="F1850" s="193">
        <f>IFERROR(_xll.qlIndexFixing(IndexON,D1850,TRUE,_xll.ohTrigger(RecalcTrigger,TriggerON)),NA())</f>
        <v>1.4540178085393762E-2</v>
      </c>
      <c r="H1850" s="42">
        <f>_xll.qlCalendarAdvance(Calendar,$H1849,B1850,"f",FALSE)</f>
        <v>52426</v>
      </c>
      <c r="I1850" s="177">
        <f>_xll.qlInterestRateIndexValueDate(Index1M,$H1850)</f>
        <v>52428</v>
      </c>
      <c r="J1850" s="182">
        <f>IFERROR(_xll.qlIndexFixing(Index1M,$H1850,TRUE,_xll.ohTrigger(RecalcTrigger,Trigger1M)),NA())</f>
        <v>1.4644942213154211E-2</v>
      </c>
      <c r="K1850" s="44">
        <f>IFERROR(_xll.qlIndexFixing(Index3M,H1850,TRUE,_xll.ohTrigger(RecalcTrigger,Trigger3M)),NA())</f>
        <v>1.4919198236079439E-2</v>
      </c>
      <c r="L1850" s="44">
        <f>IFERROR(_xll.qlIndexFixing(Index6M,$H1850,TRUE,_xll.ohTrigger(RecalcTrigger,Trigger6M)),NA())</f>
        <v>1.5019109780378178E-2</v>
      </c>
      <c r="M1850" s="183">
        <f>IFERROR(_xll.qlIndexFixing(Index1Y,$H1850,TRUE,_xll.ohTrigger(RecalcTrigger,Trigger1Y)),NA())</f>
        <v>1.5304395929044135E-2</v>
      </c>
      <c r="N1850" s="182">
        <f>IFERROR(_xll.qlIndexFixing(ONIndex1M,I1850,TRUE,_xll.ohTrigger(RecalcTrigger,Trigger1M)),NA())</f>
        <v>1.4637783095068357E-2</v>
      </c>
      <c r="O1850" s="44">
        <f>IFERROR(_xll.qlIndexFixing(ONIndex3M,I1850,TRUE,_xll.ohTrigger(RecalcTrigger,Trigger3M)),NA())</f>
        <v>1.4898837574941481E-2</v>
      </c>
      <c r="P1850" s="44">
        <f>IFERROR(_xll.qlIndexFixing(ONIndex6M,I1850,TRUE,_xll.ohTrigger(RecalcTrigger,Trigger6M)),NA())</f>
        <v>1.4986868894535377E-2</v>
      </c>
      <c r="Q1850" s="183">
        <f>IFERROR(_xll.qlIndexFixing(ONIndex1Y,I1850,TRUE,_xll.ohTrigger(RecalcTrigger,Trigger1Y)),NA())</f>
        <v>1.5239641225761602E-2</v>
      </c>
    </row>
    <row r="1851" spans="2:17" x14ac:dyDescent="0.2">
      <c r="B1851" s="39" t="s">
        <v>42</v>
      </c>
      <c r="D1851" s="42">
        <f>_xll.qlCalendarAdvance(Calendar,$D1850,B1851,"f",FALSE)</f>
        <v>52433</v>
      </c>
      <c r="E1851" s="177">
        <f>_xll.qlInterestRateIndexValueDate(IndexON,D1851)</f>
        <v>52433</v>
      </c>
      <c r="F1851" s="193">
        <f>IFERROR(_xll.qlIndexFixing(IndexON,D1851,TRUE,_xll.ohTrigger(RecalcTrigger,TriggerON)),NA())</f>
        <v>1.4539102120716407E-2</v>
      </c>
      <c r="H1851" s="42">
        <f>_xll.qlCalendarAdvance(Calendar,$H1850,B1851,"f",FALSE)</f>
        <v>52433</v>
      </c>
      <c r="I1851" s="177">
        <f>_xll.qlInterestRateIndexValueDate(Index1M,$H1851)</f>
        <v>52435</v>
      </c>
      <c r="J1851" s="182">
        <f>IFERROR(_xll.qlIndexFixing(Index1M,$H1851,TRUE,_xll.ohTrigger(RecalcTrigger,Trigger1M)),NA())</f>
        <v>1.4643709053042686E-2</v>
      </c>
      <c r="K1851" s="44">
        <f>IFERROR(_xll.qlIndexFixing(Index3M,H1851,TRUE,_xll.ohTrigger(RecalcTrigger,Trigger3M)),NA())</f>
        <v>1.4917975481466225E-2</v>
      </c>
      <c r="L1851" s="44">
        <f>IFERROR(_xll.qlIndexFixing(Index6M,$H1851,TRUE,_xll.ohTrigger(RecalcTrigger,Trigger6M)),NA())</f>
        <v>1.5017316765488928E-2</v>
      </c>
      <c r="M1851" s="183">
        <f>IFERROR(_xll.qlIndexFixing(Index1Y,$H1851,TRUE,_xll.ohTrigger(RecalcTrigger,Trigger1Y)),NA())</f>
        <v>1.5302996564044389E-2</v>
      </c>
      <c r="N1851" s="182">
        <f>IFERROR(_xll.qlIndexFixing(ONIndex1M,I1851,TRUE,_xll.ohTrigger(RecalcTrigger,Trigger1M)),NA())</f>
        <v>1.4636496069782012E-2</v>
      </c>
      <c r="O1851" s="44">
        <f>IFERROR(_xll.qlIndexFixing(ONIndex3M,I1851,TRUE,_xll.ohTrigger(RecalcTrigger,Trigger3M)),NA())</f>
        <v>1.4897408005438706E-2</v>
      </c>
      <c r="P1851" s="44">
        <f>IFERROR(_xll.qlIndexFixing(ONIndex6M,I1851,TRUE,_xll.ohTrigger(RecalcTrigger,Trigger6M)),NA())</f>
        <v>1.498444618706074E-2</v>
      </c>
      <c r="Q1851" s="183">
        <f>IFERROR(_xll.qlIndexFixing(ONIndex1Y,I1851,TRUE,_xll.ohTrigger(RecalcTrigger,Trigger1Y)),NA())</f>
        <v>1.5236264081197604E-2</v>
      </c>
    </row>
    <row r="1852" spans="2:17" x14ac:dyDescent="0.2">
      <c r="B1852" s="39" t="s">
        <v>42</v>
      </c>
      <c r="D1852" s="42">
        <f>_xll.qlCalendarAdvance(Calendar,$D1851,B1852,"f",FALSE)</f>
        <v>52440</v>
      </c>
      <c r="E1852" s="177">
        <f>_xll.qlInterestRateIndexValueDate(IndexON,D1852)</f>
        <v>52440</v>
      </c>
      <c r="F1852" s="193">
        <f>IFERROR(_xll.qlIndexFixing(IndexON,D1852,TRUE,_xll.ohTrigger(RecalcTrigger,TriggerON)),NA())</f>
        <v>1.4538063212397034E-2</v>
      </c>
      <c r="H1852" s="42">
        <f>_xll.qlCalendarAdvance(Calendar,$H1851,B1852,"f",FALSE)</f>
        <v>52440</v>
      </c>
      <c r="I1852" s="177">
        <f>_xll.qlInterestRateIndexValueDate(Index1M,$H1852)</f>
        <v>52442</v>
      </c>
      <c r="J1852" s="182">
        <f>IFERROR(_xll.qlIndexFixing(Index1M,$H1852,TRUE,_xll.ohTrigger(RecalcTrigger,Trigger1M)),NA())</f>
        <v>1.4642509749361321E-2</v>
      </c>
      <c r="K1852" s="44">
        <f>IFERROR(_xll.qlIndexFixing(Index3M,H1852,TRUE,_xll.ohTrigger(RecalcTrigger,Trigger3M)),NA())</f>
        <v>1.4916788755758087E-2</v>
      </c>
      <c r="L1852" s="44">
        <f>IFERROR(_xll.qlIndexFixing(Index6M,$H1852,TRUE,_xll.ohTrigger(RecalcTrigger,Trigger6M)),NA())</f>
        <v>1.5014958366870387E-2</v>
      </c>
      <c r="M1852" s="183">
        <f>IFERROR(_xll.qlIndexFixing(Index1Y,$H1852,TRUE,_xll.ohTrigger(RecalcTrigger,Trigger1Y)),NA())</f>
        <v>1.5300831415699068E-2</v>
      </c>
      <c r="N1852" s="182">
        <f>IFERROR(_xll.qlIndexFixing(ONIndex1M,I1852,TRUE,_xll.ohTrigger(RecalcTrigger,Trigger1M)),NA())</f>
        <v>1.4635242690541617E-2</v>
      </c>
      <c r="O1852" s="44">
        <f>IFERROR(_xll.qlIndexFixing(ONIndex3M,I1852,TRUE,_xll.ohTrigger(RecalcTrigger,Trigger3M)),NA())</f>
        <v>1.4896013712997203E-2</v>
      </c>
      <c r="P1852" s="44">
        <f>IFERROR(_xll.qlIndexFixing(ONIndex6M,I1852,TRUE,_xll.ohTrigger(RecalcTrigger,Trigger6M)),NA())</f>
        <v>1.4982073178471111E-2</v>
      </c>
      <c r="Q1852" s="183">
        <f>IFERROR(_xll.qlIndexFixing(ONIndex1Y,I1852,TRUE,_xll.ohTrigger(RecalcTrigger,Trigger1Y)),NA())</f>
        <v>1.523296124135598E-2</v>
      </c>
    </row>
    <row r="1853" spans="2:17" x14ac:dyDescent="0.2">
      <c r="B1853" s="39" t="s">
        <v>42</v>
      </c>
      <c r="D1853" s="42">
        <f>_xll.qlCalendarAdvance(Calendar,$D1852,B1853,"f",FALSE)</f>
        <v>52447</v>
      </c>
      <c r="E1853" s="177">
        <f>_xll.qlInterestRateIndexValueDate(IndexON,D1853)</f>
        <v>52447</v>
      </c>
      <c r="F1853" s="193">
        <f>IFERROR(_xll.qlIndexFixing(IndexON,D1853,TRUE,_xll.ohTrigger(RecalcTrigger,TriggerON)),NA())</f>
        <v>1.4537061470267787E-2</v>
      </c>
      <c r="H1853" s="42">
        <f>_xll.qlCalendarAdvance(Calendar,$H1852,B1853,"f",FALSE)</f>
        <v>52447</v>
      </c>
      <c r="I1853" s="177">
        <f>_xll.qlInterestRateIndexValueDate(Index1M,$H1853)</f>
        <v>52449</v>
      </c>
      <c r="J1853" s="182">
        <f>IFERROR(_xll.qlIndexFixing(Index1M,$H1853,TRUE,_xll.ohTrigger(RecalcTrigger,Trigger1M)),NA())</f>
        <v>1.4641344404300871E-2</v>
      </c>
      <c r="K1853" s="44">
        <f>IFERROR(_xll.qlIndexFixing(Index3M,H1853,TRUE,_xll.ohTrigger(RecalcTrigger,Trigger3M)),NA())</f>
        <v>1.4915638163255075E-2</v>
      </c>
      <c r="L1853" s="44">
        <f>IFERROR(_xll.qlIndexFixing(Index6M,$H1853,TRUE,_xll.ohTrigger(RecalcTrigger,Trigger6M)),NA())</f>
        <v>1.5013886733052354E-2</v>
      </c>
      <c r="M1853" s="183">
        <f>IFERROR(_xll.qlIndexFixing(Index1Y,$H1853,TRUE,_xll.ohTrigger(RecalcTrigger,Trigger1Y)),NA())</f>
        <v>1.530044146752459E-2</v>
      </c>
      <c r="N1853" s="182">
        <f>IFERROR(_xll.qlIndexFixing(ONIndex1M,I1853,TRUE,_xll.ohTrigger(RecalcTrigger,Trigger1M)),NA())</f>
        <v>1.4634023059265644E-2</v>
      </c>
      <c r="O1853" s="44">
        <f>IFERROR(_xll.qlIndexFixing(ONIndex3M,I1853,TRUE,_xll.ohTrigger(RecalcTrigger,Trigger3M)),NA())</f>
        <v>1.4894654801294038E-2</v>
      </c>
      <c r="P1853" s="44">
        <f>IFERROR(_xll.qlIndexFixing(ONIndex6M,I1853,TRUE,_xll.ohTrigger(RecalcTrigger,Trigger6M)),NA())</f>
        <v>1.497975001536922E-2</v>
      </c>
      <c r="Q1853" s="183">
        <f>IFERROR(_xll.qlIndexFixing(ONIndex1Y,I1853,TRUE,_xll.ohTrigger(RecalcTrigger,Trigger1Y)),NA())</f>
        <v>1.5229732923902617E-2</v>
      </c>
    </row>
    <row r="1854" spans="2:17" x14ac:dyDescent="0.2">
      <c r="B1854" s="39" t="s">
        <v>42</v>
      </c>
      <c r="D1854" s="42">
        <f>_xll.qlCalendarAdvance(Calendar,$D1853,B1854,"f",FALSE)</f>
        <v>52454</v>
      </c>
      <c r="E1854" s="177">
        <f>_xll.qlInterestRateIndexValueDate(IndexON,D1854)</f>
        <v>52454</v>
      </c>
      <c r="F1854" s="193">
        <f>IFERROR(_xll.qlIndexFixing(IndexON,D1854,TRUE,_xll.ohTrigger(RecalcTrigger,TriggerON)),NA())</f>
        <v>1.4536097004240744E-2</v>
      </c>
      <c r="H1854" s="42">
        <f>_xll.qlCalendarAdvance(Calendar,$H1853,B1854,"f",FALSE)</f>
        <v>52454</v>
      </c>
      <c r="I1854" s="177">
        <f>_xll.qlInterestRateIndexValueDate(Index1M,$H1854)</f>
        <v>52456</v>
      </c>
      <c r="J1854" s="182">
        <f>IFERROR(_xll.qlIndexFixing(Index1M,$H1854,TRUE,_xll.ohTrigger(RecalcTrigger,Trigger1M)),NA())</f>
        <v>1.46402131200421E-2</v>
      </c>
      <c r="K1854" s="44">
        <f>IFERROR(_xll.qlIndexFixing(Index3M,H1854,TRUE,_xll.ohTrigger(RecalcTrigger,Trigger3M)),NA())</f>
        <v>1.4914523808257231E-2</v>
      </c>
      <c r="L1854" s="44">
        <f>IFERROR(_xll.qlIndexFixing(Index6M,$H1854,TRUE,_xll.ohTrigger(RecalcTrigger,Trigger6M)),NA())</f>
        <v>1.5012250010389146E-2</v>
      </c>
      <c r="M1854" s="183">
        <f>IFERROR(_xll.qlIndexFixing(Index1Y,$H1854,TRUE,_xll.ohTrigger(RecalcTrigger,Trigger1Y)),NA())</f>
        <v>1.5299286177750093E-2</v>
      </c>
      <c r="N1854" s="182">
        <f>IFERROR(_xll.qlIndexFixing(ONIndex1M,I1854,TRUE,_xll.ohTrigger(RecalcTrigger,Trigger1M)),NA())</f>
        <v>1.4632837278192312E-2</v>
      </c>
      <c r="O1854" s="44">
        <f>IFERROR(_xll.qlIndexFixing(ONIndex3M,I1854,TRUE,_xll.ohTrigger(RecalcTrigger,Trigger3M)),NA())</f>
        <v>1.4893331374565832E-2</v>
      </c>
      <c r="P1854" s="44">
        <f>IFERROR(_xll.qlIndexFixing(ONIndex6M,I1854,TRUE,_xll.ohTrigger(RecalcTrigger,Trigger6M)),NA())</f>
        <v>1.4977476844197923E-2</v>
      </c>
      <c r="Q1854" s="183">
        <f>IFERROR(_xll.qlIndexFixing(ONIndex1Y,I1854,TRUE,_xll.ohTrigger(RecalcTrigger,Trigger1Y)),NA())</f>
        <v>1.5226579346823144E-2</v>
      </c>
    </row>
    <row r="1855" spans="2:17" x14ac:dyDescent="0.2">
      <c r="B1855" s="39" t="s">
        <v>42</v>
      </c>
      <c r="D1855" s="42">
        <f>_xll.qlCalendarAdvance(Calendar,$D1854,B1855,"f",FALSE)</f>
        <v>52461</v>
      </c>
      <c r="E1855" s="177">
        <f>_xll.qlInterestRateIndexValueDate(IndexON,D1855)</f>
        <v>52461</v>
      </c>
      <c r="F1855" s="193">
        <f>IFERROR(_xll.qlIndexFixing(IndexON,D1855,TRUE,_xll.ohTrigger(RecalcTrigger,TriggerON)),NA())</f>
        <v>1.4535169924227986E-2</v>
      </c>
      <c r="H1855" s="42">
        <f>_xll.qlCalendarAdvance(Calendar,$H1854,B1855,"f",FALSE)</f>
        <v>52461</v>
      </c>
      <c r="I1855" s="177">
        <f>_xll.qlInterestRateIndexValueDate(Index1M,$H1855)</f>
        <v>52463</v>
      </c>
      <c r="J1855" s="182">
        <f>IFERROR(_xll.qlIndexFixing(Index1M,$H1855,TRUE,_xll.ohTrigger(RecalcTrigger,Trigger1M)),NA())</f>
        <v>1.4639115998778263E-2</v>
      </c>
      <c r="K1855" s="44">
        <f>IFERROR(_xll.qlIndexFixing(Index3M,H1855,TRUE,_xll.ohTrigger(RecalcTrigger,Trigger3M)),NA())</f>
        <v>1.4913445795070687E-2</v>
      </c>
      <c r="L1855" s="44">
        <f>IFERROR(_xll.qlIndexFixing(Index6M,$H1855,TRUE,_xll.ohTrigger(RecalcTrigger,Trigger6M)),NA())</f>
        <v>1.501066568002633E-2</v>
      </c>
      <c r="M1855" s="183">
        <f>IFERROR(_xll.qlIndexFixing(Index1Y,$H1855,TRUE,_xll.ohTrigger(RecalcTrigger,Trigger1Y)),NA())</f>
        <v>1.5298212688161133E-2</v>
      </c>
      <c r="N1855" s="182">
        <f>IFERROR(_xll.qlIndexFixing(ONIndex1M,I1855,TRUE,_xll.ohTrigger(RecalcTrigger,Trigger1M)),NA())</f>
        <v>1.4631685449240095E-2</v>
      </c>
      <c r="O1855" s="44">
        <f>IFERROR(_xll.qlIndexFixing(ONIndex3M,I1855,TRUE,_xll.ohTrigger(RecalcTrigger,Trigger3M)),NA())</f>
        <v>1.4892043536569588E-2</v>
      </c>
      <c r="P1855" s="44">
        <f>IFERROR(_xll.qlIndexFixing(ONIndex6M,I1855,TRUE,_xll.ohTrigger(RecalcTrigger,Trigger6M)),NA())</f>
        <v>1.497525381140008E-2</v>
      </c>
      <c r="Q1855" s="183">
        <f>IFERROR(_xll.qlIndexFixing(ONIndex1Y,I1855,TRUE,_xll.ohTrigger(RecalcTrigger,Trigger1Y)),NA())</f>
        <v>1.5223500727783446E-2</v>
      </c>
    </row>
    <row r="1856" spans="2:17" x14ac:dyDescent="0.2">
      <c r="B1856" s="39" t="s">
        <v>42</v>
      </c>
      <c r="D1856" s="42">
        <f>_xll.qlCalendarAdvance(Calendar,$D1855,B1856,"f",FALSE)</f>
        <v>52468</v>
      </c>
      <c r="E1856" s="177">
        <f>_xll.qlInterestRateIndexValueDate(IndexON,D1856)</f>
        <v>52468</v>
      </c>
      <c r="F1856" s="193">
        <f>IFERROR(_xll.qlIndexFixing(IndexON,D1856,TRUE,_xll.ohTrigger(RecalcTrigger,TriggerON)),NA())</f>
        <v>1.4534280340301464E-2</v>
      </c>
      <c r="H1856" s="42">
        <f>_xll.qlCalendarAdvance(Calendar,$H1855,B1856,"f",FALSE)</f>
        <v>52468</v>
      </c>
      <c r="I1856" s="177">
        <f>_xll.qlInterestRateIndexValueDate(Index1M,$H1856)</f>
        <v>52470</v>
      </c>
      <c r="J1856" s="182">
        <f>IFERROR(_xll.qlIndexFixing(Index1M,$H1856,TRUE,_xll.ohTrigger(RecalcTrigger,Trigger1M)),NA())</f>
        <v>1.4638053142695118E-2</v>
      </c>
      <c r="K1856" s="44">
        <f>IFERROR(_xll.qlIndexFixing(Index3M,H1856,TRUE,_xll.ohTrigger(RecalcTrigger,Trigger3M)),NA())</f>
        <v>1.4912404227993753E-2</v>
      </c>
      <c r="L1856" s="44">
        <f>IFERROR(_xll.qlIndexFixing(Index6M,$H1856,TRUE,_xll.ohTrigger(RecalcTrigger,Trigger6M)),NA())</f>
        <v>1.5009133889415847E-2</v>
      </c>
      <c r="M1856" s="183">
        <f>IFERROR(_xll.qlIndexFixing(Index1Y,$H1856,TRUE,_xll.ohTrigger(RecalcTrigger,Trigger1Y)),NA())</f>
        <v>1.5297221219677299E-2</v>
      </c>
      <c r="N1856" s="182">
        <f>IFERROR(_xll.qlIndexFixing(ONIndex1M,I1856,TRUE,_xll.ohTrigger(RecalcTrigger,Trigger1M)),NA())</f>
        <v>1.4630567674567274E-2</v>
      </c>
      <c r="O1856" s="44">
        <f>IFERROR(_xll.qlIndexFixing(ONIndex3M,I1856,TRUE,_xll.ohTrigger(RecalcTrigger,Trigger3M)),NA())</f>
        <v>1.4890791391302116E-2</v>
      </c>
      <c r="P1856" s="44">
        <f>IFERROR(_xll.qlIndexFixing(ONIndex6M,I1856,TRUE,_xll.ohTrigger(RecalcTrigger,Trigger6M)),NA())</f>
        <v>1.4973081063418547E-2</v>
      </c>
      <c r="Q1856" s="183">
        <f>IFERROR(_xll.qlIndexFixing(ONIndex1Y,I1856,TRUE,_xll.ohTrigger(RecalcTrigger,Trigger1Y)),NA())</f>
        <v>1.522049728460928E-2</v>
      </c>
    </row>
    <row r="1857" spans="2:17" x14ac:dyDescent="0.2">
      <c r="B1857" s="39" t="s">
        <v>42</v>
      </c>
      <c r="D1857" s="42">
        <f>_xll.qlCalendarAdvance(Calendar,$D1856,B1857,"f",FALSE)</f>
        <v>52475</v>
      </c>
      <c r="E1857" s="177">
        <f>_xll.qlInterestRateIndexValueDate(IndexON,D1857)</f>
        <v>52475</v>
      </c>
      <c r="F1857" s="193">
        <f>IFERROR(_xll.qlIndexFixing(IndexON,D1857,TRUE,_xll.ohTrigger(RecalcTrigger,TriggerON)),NA())</f>
        <v>1.4533428362373257E-2</v>
      </c>
      <c r="H1857" s="42">
        <f>_xll.qlCalendarAdvance(Calendar,$H1856,B1857,"f",FALSE)</f>
        <v>52475</v>
      </c>
      <c r="I1857" s="177">
        <f>_xll.qlInterestRateIndexValueDate(Index1M,$H1857)</f>
        <v>52477</v>
      </c>
      <c r="J1857" s="182">
        <f>IFERROR(_xll.qlIndexFixing(Index1M,$H1857,TRUE,_xll.ohTrigger(RecalcTrigger,Trigger1M)),NA())</f>
        <v>1.4637024653983421E-2</v>
      </c>
      <c r="K1857" s="44">
        <f>IFERROR(_xll.qlIndexFixing(Index3M,H1857,TRUE,_xll.ohTrigger(RecalcTrigger,Trigger3M)),NA())</f>
        <v>1.4911155655051698E-2</v>
      </c>
      <c r="L1857" s="44">
        <f>IFERROR(_xll.qlIndexFixing(Index6M,$H1857,TRUE,_xll.ohTrigger(RecalcTrigger,Trigger6M)),NA())</f>
        <v>1.5006757879405848E-2</v>
      </c>
      <c r="M1857" s="183">
        <f>IFERROR(_xll.qlIndexFixing(Index1Y,$H1857,TRUE,_xll.ohTrigger(RecalcTrigger,Trigger1Y)),NA())</f>
        <v>1.5296311993238811E-2</v>
      </c>
      <c r="N1857" s="182">
        <f>IFERROR(_xll.qlIndexFixing(ONIndex1M,I1857,TRUE,_xll.ohTrigger(RecalcTrigger,Trigger1M)),NA())</f>
        <v>1.4629484056172259E-2</v>
      </c>
      <c r="O1857" s="44">
        <f>IFERROR(_xll.qlIndexFixing(ONIndex3M,I1857,TRUE,_xll.ohTrigger(RecalcTrigger,Trigger3M)),NA())</f>
        <v>1.4889575042760228E-2</v>
      </c>
      <c r="P1857" s="44">
        <f>IFERROR(_xll.qlIndexFixing(ONIndex6M,I1857,TRUE,_xll.ohTrigger(RecalcTrigger,Trigger6M)),NA())</f>
        <v>1.4970958746616247E-2</v>
      </c>
      <c r="Q1857" s="183">
        <f>IFERROR(_xll.qlIndexFixing(ONIndex1Y,I1857,TRUE,_xll.ohTrigger(RecalcTrigger,Trigger1Y)),NA())</f>
        <v>1.5217569234966533E-2</v>
      </c>
    </row>
    <row r="1858" spans="2:17" x14ac:dyDescent="0.2">
      <c r="B1858" s="39" t="s">
        <v>42</v>
      </c>
      <c r="D1858" s="42">
        <f>_xll.qlCalendarAdvance(Calendar,$D1857,B1858,"f",FALSE)</f>
        <v>52482</v>
      </c>
      <c r="E1858" s="177">
        <f>_xll.qlInterestRateIndexValueDate(IndexON,D1858)</f>
        <v>52482</v>
      </c>
      <c r="F1858" s="193">
        <f>IFERROR(_xll.qlIndexFixing(IndexON,D1858,TRUE,_xll.ohTrigger(RecalcTrigger,TriggerON)),NA())</f>
        <v>1.4532614100195573E-2</v>
      </c>
      <c r="H1858" s="42">
        <f>_xll.qlCalendarAdvance(Calendar,$H1857,B1858,"f",FALSE)</f>
        <v>52482</v>
      </c>
      <c r="I1858" s="177">
        <f>_xll.qlInterestRateIndexValueDate(Index1M,$H1858)</f>
        <v>52484</v>
      </c>
      <c r="J1858" s="182">
        <f>IFERROR(_xll.qlIndexFixing(Index1M,$H1858,TRUE,_xll.ohTrigger(RecalcTrigger,Trigger1M)),NA())</f>
        <v>1.4636030634826436E-2</v>
      </c>
      <c r="K1858" s="44">
        <f>IFERROR(_xll.qlIndexFixing(Index3M,H1858,TRUE,_xll.ohTrigger(RecalcTrigger,Trigger3M)),NA())</f>
        <v>1.4910184695368933E-2</v>
      </c>
      <c r="L1858" s="44">
        <f>IFERROR(_xll.qlIndexFixing(Index6M,$H1858,TRUE,_xll.ohTrigger(RecalcTrigger,Trigger6M)),NA())</f>
        <v>1.5005316554757644E-2</v>
      </c>
      <c r="M1858" s="183">
        <f>IFERROR(_xll.qlIndexFixing(Index1Y,$H1858,TRUE,_xll.ohTrigger(RecalcTrigger,Trigger1Y)),NA())</f>
        <v>1.5295485229805226E-2</v>
      </c>
      <c r="N1858" s="182">
        <f>IFERROR(_xll.qlIndexFixing(ONIndex1M,I1858,TRUE,_xll.ohTrigger(RecalcTrigger,Trigger1M)),NA())</f>
        <v>1.4628434696293269E-2</v>
      </c>
      <c r="O1858" s="44">
        <f>IFERROR(_xll.qlIndexFixing(ONIndex3M,I1858,TRUE,_xll.ohTrigger(RecalcTrigger,Trigger3M)),NA())</f>
        <v>1.4888394594860799E-2</v>
      </c>
      <c r="P1858" s="44">
        <f>IFERROR(_xll.qlIndexFixing(ONIndex6M,I1858,TRUE,_xll.ohTrigger(RecalcTrigger,Trigger6M)),NA())</f>
        <v>1.496888700759591E-2</v>
      </c>
      <c r="Q1858" s="183">
        <f>IFERROR(_xll.qlIndexFixing(ONIndex1Y,I1858,TRUE,_xll.ohTrigger(RecalcTrigger,Trigger1Y)),NA())</f>
        <v>1.5214716796840833E-2</v>
      </c>
    </row>
    <row r="1859" spans="2:17" x14ac:dyDescent="0.2">
      <c r="B1859" s="39" t="s">
        <v>42</v>
      </c>
      <c r="D1859" s="42">
        <f>_xll.qlCalendarAdvance(Calendar,$D1858,B1859,"f",FALSE)</f>
        <v>52489</v>
      </c>
      <c r="E1859" s="177">
        <f>_xll.qlInterestRateIndexValueDate(IndexON,D1859)</f>
        <v>52489</v>
      </c>
      <c r="F1859" s="193">
        <f>IFERROR(_xll.qlIndexFixing(IndexON,D1859,TRUE,_xll.ohTrigger(RecalcTrigger,TriggerON)),NA())</f>
        <v>1.4531837663680491E-2</v>
      </c>
      <c r="H1859" s="42">
        <f>_xll.qlCalendarAdvance(Calendar,$H1858,B1859,"f",FALSE)</f>
        <v>52489</v>
      </c>
      <c r="I1859" s="177">
        <f>_xll.qlInterestRateIndexValueDate(Index1M,$H1859)</f>
        <v>52491</v>
      </c>
      <c r="J1859" s="182">
        <f>IFERROR(_xll.qlIndexFixing(Index1M,$H1859,TRUE,_xll.ohTrigger(RecalcTrigger,Trigger1M)),NA())</f>
        <v>1.4635071187419912E-2</v>
      </c>
      <c r="K1859" s="44">
        <f>IFERROR(_xll.qlIndexFixing(Index3M,H1859,TRUE,_xll.ohTrigger(RecalcTrigger,Trigger3M)),NA())</f>
        <v>1.4909250485742351E-2</v>
      </c>
      <c r="L1859" s="44">
        <f>IFERROR(_xll.qlIndexFixing(Index6M,$H1859,TRUE,_xll.ohTrigger(RecalcTrigger,Trigger6M)),NA())</f>
        <v>1.5003928161290637E-2</v>
      </c>
      <c r="M1859" s="183">
        <f>IFERROR(_xll.qlIndexFixing(Index1Y,$H1859,TRUE,_xll.ohTrigger(RecalcTrigger,Trigger1Y)),NA())</f>
        <v>1.5294741150354781E-2</v>
      </c>
      <c r="N1859" s="182">
        <f>IFERROR(_xll.qlIndexFixing(ONIndex1M,I1859,TRUE,_xll.ohTrigger(RecalcTrigger,Trigger1M)),NA())</f>
        <v>1.462741969676884E-2</v>
      </c>
      <c r="O1859" s="44">
        <f>IFERROR(_xll.qlIndexFixing(ONIndex3M,I1859,TRUE,_xll.ohTrigger(RecalcTrigger,Trigger3M)),NA())</f>
        <v>1.4887250151360831E-2</v>
      </c>
      <c r="P1859" s="44">
        <f>IFERROR(_xll.qlIndexFixing(ONIndex6M,I1859,TRUE,_xll.ohTrigger(RecalcTrigger,Trigger6M)),NA())</f>
        <v>1.4966865992880329E-2</v>
      </c>
      <c r="Q1859" s="183">
        <f>IFERROR(_xll.qlIndexFixing(ONIndex1Y,I1859,TRUE,_xll.ohTrigger(RecalcTrigger,Trigger1Y)),NA())</f>
        <v>1.5211940187818129E-2</v>
      </c>
    </row>
    <row r="1860" spans="2:17" x14ac:dyDescent="0.2">
      <c r="B1860" s="39" t="s">
        <v>42</v>
      </c>
      <c r="D1860" s="42">
        <f>_xll.qlCalendarAdvance(Calendar,$D1859,B1860,"f",FALSE)</f>
        <v>52496</v>
      </c>
      <c r="E1860" s="177">
        <f>_xll.qlInterestRateIndexValueDate(IndexON,D1860)</f>
        <v>52496</v>
      </c>
      <c r="F1860" s="193">
        <f>IFERROR(_xll.qlIndexFixing(IndexON,D1860,TRUE,_xll.ohTrigger(RecalcTrigger,TriggerON)),NA())</f>
        <v>1.4531099163059835E-2</v>
      </c>
      <c r="H1860" s="42">
        <f>_xll.qlCalendarAdvance(Calendar,$H1859,B1860,"f",FALSE)</f>
        <v>52496</v>
      </c>
      <c r="I1860" s="177">
        <f>_xll.qlInterestRateIndexValueDate(Index1M,$H1860)</f>
        <v>52498</v>
      </c>
      <c r="J1860" s="182">
        <f>IFERROR(_xll.qlIndexFixing(Index1M,$H1860,TRUE,_xll.ohTrigger(RecalcTrigger,Trigger1M)),NA())</f>
        <v>1.4634146413944615E-2</v>
      </c>
      <c r="K1860" s="44">
        <f>IFERROR(_xll.qlIndexFixing(Index3M,H1860,TRUE,_xll.ohTrigger(RecalcTrigger,Trigger3M)),NA())</f>
        <v>1.4908353130474457E-2</v>
      </c>
      <c r="L1860" s="44">
        <f>IFERROR(_xll.qlIndexFixing(Index6M,$H1860,TRUE,_xll.ohTrigger(RecalcTrigger,Trigger6M)),NA())</f>
        <v>1.500259284644908E-2</v>
      </c>
      <c r="M1860" s="183">
        <f>IFERROR(_xll.qlIndexFixing(Index1Y,$H1860,TRUE,_xll.ohTrigger(RecalcTrigger,Trigger1Y)),NA())</f>
        <v>1.529407997588678E-2</v>
      </c>
      <c r="N1860" s="182">
        <f>IFERROR(_xll.qlIndexFixing(ONIndex1M,I1860,TRUE,_xll.ohTrigger(RecalcTrigger,Trigger1M)),NA())</f>
        <v>1.462643915983719E-2</v>
      </c>
      <c r="O1860" s="44">
        <f>IFERROR(_xll.qlIndexFixing(ONIndex3M,I1860,TRUE,_xll.ohTrigger(RecalcTrigger,Trigger3M)),NA())</f>
        <v>1.4886141816496945E-2</v>
      </c>
      <c r="P1860" s="44">
        <f>IFERROR(_xll.qlIndexFixing(ONIndex6M,I1860,TRUE,_xll.ohTrigger(RecalcTrigger,Trigger6M)),NA())</f>
        <v>1.4964895848512683E-2</v>
      </c>
      <c r="Q1860" s="183">
        <f>IFERROR(_xll.qlIndexFixing(ONIndex1Y,I1860,TRUE,_xll.ohTrigger(RecalcTrigger,Trigger1Y)),NA())</f>
        <v>1.5209239625804116E-2</v>
      </c>
    </row>
    <row r="1861" spans="2:17" x14ac:dyDescent="0.2">
      <c r="B1861" s="39" t="s">
        <v>42</v>
      </c>
      <c r="D1861" s="42">
        <f>_xll.qlCalendarAdvance(Calendar,$D1860,B1861,"f",FALSE)</f>
        <v>52503</v>
      </c>
      <c r="E1861" s="177">
        <f>_xll.qlInterestRateIndexValueDate(IndexON,D1861)</f>
        <v>52503</v>
      </c>
      <c r="F1861" s="193">
        <f>IFERROR(_xll.qlIndexFixing(IndexON,D1861,TRUE,_xll.ohTrigger(RecalcTrigger,TriggerON)),NA())</f>
        <v>1.4530398708005876E-2</v>
      </c>
      <c r="H1861" s="42">
        <f>_xll.qlCalendarAdvance(Calendar,$H1860,B1861,"f",FALSE)</f>
        <v>52503</v>
      </c>
      <c r="I1861" s="177">
        <f>_xll.qlInterestRateIndexValueDate(Index1M,$H1861)</f>
        <v>52505</v>
      </c>
      <c r="J1861" s="182">
        <f>IFERROR(_xll.qlIndexFixing(Index1M,$H1861,TRUE,_xll.ohTrigger(RecalcTrigger,Trigger1M)),NA())</f>
        <v>1.4633256416598794E-2</v>
      </c>
      <c r="K1861" s="44">
        <f>IFERROR(_xll.qlIndexFixing(Index3M,H1861,TRUE,_xll.ohTrigger(RecalcTrigger,Trigger3M)),NA())</f>
        <v>1.4908510290043626E-2</v>
      </c>
      <c r="L1861" s="44">
        <f>IFERROR(_xll.qlIndexFixing(Index6M,$H1861,TRUE,_xll.ohTrigger(RecalcTrigger,Trigger6M)),NA())</f>
        <v>1.5001549558056063E-2</v>
      </c>
      <c r="M1861" s="183">
        <f>IFERROR(_xll.qlIndexFixing(Index1Y,$H1861,TRUE,_xll.ohTrigger(RecalcTrigger,Trigger1Y)),NA())</f>
        <v>1.5293501927420078E-2</v>
      </c>
      <c r="N1861" s="182">
        <f>IFERROR(_xll.qlIndexFixing(ONIndex1M,I1861,TRUE,_xll.ohTrigger(RecalcTrigger,Trigger1M)),NA())</f>
        <v>1.4625493187416794E-2</v>
      </c>
      <c r="O1861" s="44">
        <f>IFERROR(_xll.qlIndexFixing(ONIndex3M,I1861,TRUE,_xll.ohTrigger(RecalcTrigger,Trigger3M)),NA())</f>
        <v>1.4885069694106079E-2</v>
      </c>
      <c r="P1861" s="44">
        <f>IFERROR(_xll.qlIndexFixing(ONIndex6M,I1861,TRUE,_xll.ohTrigger(RecalcTrigger,Trigger6M)),NA())</f>
        <v>1.4962976721415444E-2</v>
      </c>
      <c r="Q1861" s="183">
        <f>IFERROR(_xll.qlIndexFixing(ONIndex1Y,I1861,TRUE,_xll.ohTrigger(RecalcTrigger,Trigger1Y)),NA())</f>
        <v>1.5206615328624551E-2</v>
      </c>
    </row>
    <row r="1862" spans="2:17" x14ac:dyDescent="0.2">
      <c r="B1862" s="39" t="s">
        <v>42</v>
      </c>
      <c r="D1862" s="42">
        <f>_xll.qlCalendarAdvance(Calendar,$D1861,B1862,"f",FALSE)</f>
        <v>52510</v>
      </c>
      <c r="E1862" s="177">
        <f>_xll.qlInterestRateIndexValueDate(IndexON,D1862)</f>
        <v>52510</v>
      </c>
      <c r="F1862" s="193">
        <f>IFERROR(_xll.qlIndexFixing(IndexON,D1862,TRUE,_xll.ohTrigger(RecalcTrigger,TriggerON)),NA())</f>
        <v>1.4529736408430693E-2</v>
      </c>
      <c r="H1862" s="42">
        <f>_xll.qlCalendarAdvance(Calendar,$H1861,B1862,"f",FALSE)</f>
        <v>52510</v>
      </c>
      <c r="I1862" s="177">
        <f>_xll.qlInterestRateIndexValueDate(Index1M,$H1862)</f>
        <v>52512</v>
      </c>
      <c r="J1862" s="182">
        <f>IFERROR(_xll.qlIndexFixing(Index1M,$H1862,TRUE,_xll.ohTrigger(RecalcTrigger,Trigger1M)),NA())</f>
        <v>1.4632401297563213E-2</v>
      </c>
      <c r="K1862" s="44">
        <f>IFERROR(_xll.qlIndexFixing(Index3M,H1862,TRUE,_xll.ohTrigger(RecalcTrigger,Trigger3M)),NA())</f>
        <v>1.490692603501885E-2</v>
      </c>
      <c r="L1862" s="44">
        <f>IFERROR(_xll.qlIndexFixing(Index6M,$H1862,TRUE,_xll.ohTrigger(RecalcTrigger,Trigger6M)),NA())</f>
        <v>1.5000324655790763E-2</v>
      </c>
      <c r="M1862" s="183">
        <f>IFERROR(_xll.qlIndexFixing(Index1Y,$H1862,TRUE,_xll.ohTrigger(RecalcTrigger,Trigger1Y)),NA())</f>
        <v>1.5293007225994602E-2</v>
      </c>
      <c r="N1862" s="182">
        <f>IFERROR(_xll.qlIndexFixing(ONIndex1M,I1862,TRUE,_xll.ohTrigger(RecalcTrigger,Trigger1M)),NA())</f>
        <v>1.4624581881825804E-2</v>
      </c>
      <c r="O1862" s="44">
        <f>IFERROR(_xll.qlIndexFixing(ONIndex3M,I1862,TRUE,_xll.ohTrigger(RecalcTrigger,Trigger3M)),NA())</f>
        <v>1.4884033887945236E-2</v>
      </c>
      <c r="P1862" s="44">
        <f>IFERROR(_xll.qlIndexFixing(ONIndex6M,I1862,TRUE,_xll.ohTrigger(RecalcTrigger,Trigger6M)),NA())</f>
        <v>1.4961108757791663E-2</v>
      </c>
      <c r="Q1862" s="183">
        <f>IFERROR(_xll.qlIndexFixing(ONIndex1Y,I1862,TRUE,_xll.ohTrigger(RecalcTrigger,Trigger1Y)),NA())</f>
        <v>1.5204067513945319E-2</v>
      </c>
    </row>
    <row r="1863" spans="2:17" x14ac:dyDescent="0.2">
      <c r="B1863" s="39" t="s">
        <v>42</v>
      </c>
      <c r="D1863" s="42">
        <f>_xll.qlCalendarAdvance(Calendar,$D1862,B1863,"f",FALSE)</f>
        <v>52517</v>
      </c>
      <c r="E1863" s="177">
        <f>_xll.qlInterestRateIndexValueDate(IndexON,D1863)</f>
        <v>52517</v>
      </c>
      <c r="F1863" s="193">
        <f>IFERROR(_xll.qlIndexFixing(IndexON,D1863,TRUE,_xll.ohTrigger(RecalcTrigger,TriggerON)),NA())</f>
        <v>1.4529112374326303E-2</v>
      </c>
      <c r="H1863" s="42">
        <f>_xll.qlCalendarAdvance(Calendar,$H1862,B1863,"f",FALSE)</f>
        <v>52517</v>
      </c>
      <c r="I1863" s="177">
        <f>_xll.qlInterestRateIndexValueDate(Index1M,$H1863)</f>
        <v>52519</v>
      </c>
      <c r="J1863" s="182">
        <f>IFERROR(_xll.qlIndexFixing(Index1M,$H1863,TRUE,_xll.ohTrigger(RecalcTrigger,Trigger1M)),NA())</f>
        <v>1.4631581159036122E-2</v>
      </c>
      <c r="K1863" s="44">
        <f>IFERROR(_xll.qlIndexFixing(Index3M,H1863,TRUE,_xll.ohTrigger(RecalcTrigger,Trigger3M)),NA())</f>
        <v>1.4906142511307721E-2</v>
      </c>
      <c r="L1863" s="44">
        <f>IFERROR(_xll.qlIndexFixing(Index6M,$H1863,TRUE,_xll.ohTrigger(RecalcTrigger,Trigger6M)),NA())</f>
        <v>1.5000142794830883E-2</v>
      </c>
      <c r="M1863" s="183">
        <f>IFERROR(_xll.qlIndexFixing(Index1Y,$H1863,TRUE,_xll.ohTrigger(RecalcTrigger,Trigger1Y)),NA())</f>
        <v>1.5292596092669825E-2</v>
      </c>
      <c r="N1863" s="182">
        <f>IFERROR(_xll.qlIndexFixing(ONIndex1M,I1863,TRUE,_xll.ohTrigger(RecalcTrigger,Trigger1M)),NA())</f>
        <v>1.4623705344822824E-2</v>
      </c>
      <c r="O1863" s="44">
        <f>IFERROR(_xll.qlIndexFixing(ONIndex3M,I1863,TRUE,_xll.ohTrigger(RecalcTrigger,Trigger3M)),NA())</f>
        <v>1.48830345021711E-2</v>
      </c>
      <c r="P1863" s="44">
        <f>IFERROR(_xll.qlIndexFixing(ONIndex6M,I1863,TRUE,_xll.ohTrigger(RecalcTrigger,Trigger6M)),NA())</f>
        <v>1.4959292104004263E-2</v>
      </c>
      <c r="Q1863" s="183">
        <f>IFERROR(_xll.qlIndexFixing(ONIndex1Y,I1863,TRUE,_xll.ohTrigger(RecalcTrigger,Trigger1Y)),NA())</f>
        <v>1.5201596399672113E-2</v>
      </c>
    </row>
    <row r="1864" spans="2:17" x14ac:dyDescent="0.2">
      <c r="B1864" s="39" t="s">
        <v>42</v>
      </c>
      <c r="D1864" s="42">
        <f>_xll.qlCalendarAdvance(Calendar,$D1863,B1864,"f",FALSE)</f>
        <v>52524</v>
      </c>
      <c r="E1864" s="177">
        <f>_xll.qlInterestRateIndexValueDate(IndexON,D1864)</f>
        <v>52524</v>
      </c>
      <c r="F1864" s="193">
        <f>IFERROR(_xll.qlIndexFixing(IndexON,D1864,TRUE,_xll.ohTrigger(RecalcTrigger,TriggerON)),NA())</f>
        <v>1.4528526715844592E-2</v>
      </c>
      <c r="H1864" s="42">
        <f>_xll.qlCalendarAdvance(Calendar,$H1863,B1864,"f",FALSE)</f>
        <v>52524</v>
      </c>
      <c r="I1864" s="177">
        <f>_xll.qlInterestRateIndexValueDate(Index1M,$H1864)</f>
        <v>52526</v>
      </c>
      <c r="J1864" s="182">
        <f>IFERROR(_xll.qlIndexFixing(Index1M,$H1864,TRUE,_xll.ohTrigger(RecalcTrigger,Trigger1M)),NA())</f>
        <v>1.4630796103203281E-2</v>
      </c>
      <c r="K1864" s="44">
        <f>IFERROR(_xll.qlIndexFixing(Index3M,H1864,TRUE,_xll.ohTrigger(RecalcTrigger,Trigger3M)),NA())</f>
        <v>1.4905396268170872E-2</v>
      </c>
      <c r="L1864" s="44">
        <f>IFERROR(_xll.qlIndexFixing(Index6M,$H1864,TRUE,_xll.ohTrigger(RecalcTrigger,Trigger6M)),NA())</f>
        <v>1.4998035599944034E-2</v>
      </c>
      <c r="M1864" s="183">
        <f>IFERROR(_xll.qlIndexFixing(Index1Y,$H1864,TRUE,_xll.ohTrigger(RecalcTrigger,Trigger1Y)),NA())</f>
        <v>1.5292268748526513E-2</v>
      </c>
      <c r="N1864" s="182">
        <f>IFERROR(_xll.qlIndexFixing(ONIndex1M,I1864,TRUE,_xll.ohTrigger(RecalcTrigger,Trigger1M)),NA())</f>
        <v>1.4622863678726006E-2</v>
      </c>
      <c r="O1864" s="44">
        <f>IFERROR(_xll.qlIndexFixing(ONIndex3M,I1864,TRUE,_xll.ohTrigger(RecalcTrigger,Trigger3M)),NA())</f>
        <v>1.4882071640700545E-2</v>
      </c>
      <c r="P1864" s="44">
        <f>IFERROR(_xll.qlIndexFixing(ONIndex6M,I1864,TRUE,_xll.ohTrigger(RecalcTrigger,Trigger6M)),NA())</f>
        <v>1.4957526906735907E-2</v>
      </c>
      <c r="Q1864" s="183">
        <f>IFERROR(_xll.qlIndexFixing(ONIndex1Y,I1864,TRUE,_xll.ohTrigger(RecalcTrigger,Trigger1Y)),NA())</f>
        <v>1.5199202203470819E-2</v>
      </c>
    </row>
    <row r="1865" spans="2:17" x14ac:dyDescent="0.2">
      <c r="B1865" s="39" t="s">
        <v>42</v>
      </c>
      <c r="D1865" s="42">
        <f>_xll.qlCalendarAdvance(Calendar,$D1864,B1865,"f",FALSE)</f>
        <v>52531</v>
      </c>
      <c r="E1865" s="177">
        <f>_xll.qlInterestRateIndexValueDate(IndexON,D1865)</f>
        <v>52531</v>
      </c>
      <c r="F1865" s="193">
        <f>IFERROR(_xll.qlIndexFixing(IndexON,D1865,TRUE,_xll.ohTrigger(RecalcTrigger,TriggerON)),NA())</f>
        <v>1.452797954249796E-2</v>
      </c>
      <c r="H1865" s="42">
        <f>_xll.qlCalendarAdvance(Calendar,$H1864,B1865,"f",FALSE)</f>
        <v>52531</v>
      </c>
      <c r="I1865" s="177">
        <f>_xll.qlInterestRateIndexValueDate(Index1M,$H1865)</f>
        <v>52533</v>
      </c>
      <c r="J1865" s="182">
        <f>IFERROR(_xll.qlIndexFixing(Index1M,$H1865,TRUE,_xll.ohTrigger(RecalcTrigger,Trigger1M)),NA())</f>
        <v>1.4630046232255445E-2</v>
      </c>
      <c r="K1865" s="44">
        <f>IFERROR(_xll.qlIndexFixing(Index3M,H1865,TRUE,_xll.ohTrigger(RecalcTrigger,Trigger3M)),NA())</f>
        <v>1.4904687409918776E-2</v>
      </c>
      <c r="L1865" s="44">
        <f>IFERROR(_xll.qlIndexFixing(Index6M,$H1865,TRUE,_xll.ohTrigger(RecalcTrigger,Trigger6M)),NA())</f>
        <v>1.4996971741296954E-2</v>
      </c>
      <c r="M1865" s="183">
        <f>IFERROR(_xll.qlIndexFixing(Index1Y,$H1865,TRUE,_xll.ohTrigger(RecalcTrigger,Trigger1Y)),NA())</f>
        <v>1.5292025414665626E-2</v>
      </c>
      <c r="N1865" s="182">
        <f>IFERROR(_xll.qlIndexFixing(ONIndex1M,I1865,TRUE,_xll.ohTrigger(RecalcTrigger,Trigger1M)),NA())</f>
        <v>1.4622056985453824E-2</v>
      </c>
      <c r="O1865" s="44">
        <f>IFERROR(_xll.qlIndexFixing(ONIndex3M,I1865,TRUE,_xll.ohTrigger(RecalcTrigger,Trigger3M)),NA())</f>
        <v>1.4881145407450447E-2</v>
      </c>
      <c r="P1865" s="44">
        <f>IFERROR(_xll.qlIndexFixing(ONIndex6M,I1865,TRUE,_xll.ohTrigger(RecalcTrigger,Trigger6M)),NA())</f>
        <v>1.4955813312269584E-2</v>
      </c>
      <c r="Q1865" s="183">
        <f>IFERROR(_xll.qlIndexFixing(ONIndex1Y,I1865,TRUE,_xll.ohTrigger(RecalcTrigger,Trigger1Y)),NA())</f>
        <v>1.5196885143327066E-2</v>
      </c>
    </row>
    <row r="1866" spans="2:17" x14ac:dyDescent="0.2">
      <c r="B1866" s="39" t="s">
        <v>42</v>
      </c>
      <c r="D1866" s="42">
        <f>_xll.qlCalendarAdvance(Calendar,$D1865,B1866,"f",FALSE)</f>
        <v>52538</v>
      </c>
      <c r="E1866" s="177">
        <f>_xll.qlInterestRateIndexValueDate(IndexON,D1866)</f>
        <v>52538</v>
      </c>
      <c r="F1866" s="193">
        <f>IFERROR(_xll.qlIndexFixing(IndexON,D1866,TRUE,_xll.ohTrigger(RecalcTrigger,TriggerON)),NA())</f>
        <v>1.4527470964438294E-2</v>
      </c>
      <c r="H1866" s="42">
        <f>_xll.qlCalendarAdvance(Calendar,$H1865,B1866,"f",FALSE)</f>
        <v>52538</v>
      </c>
      <c r="I1866" s="177">
        <f>_xll.qlInterestRateIndexValueDate(Index1M,$H1866)</f>
        <v>52540</v>
      </c>
      <c r="J1866" s="182">
        <f>IFERROR(_xll.qlIndexFixing(Index1M,$H1866,TRUE,_xll.ohTrigger(RecalcTrigger,Trigger1M)),NA())</f>
        <v>1.462933164838337E-2</v>
      </c>
      <c r="K1866" s="44">
        <f>IFERROR(_xll.qlIndexFixing(Index3M,H1866,TRUE,_xll.ohTrigger(RecalcTrigger,Trigger3M)),NA())</f>
        <v>1.4904016040867118E-2</v>
      </c>
      <c r="L1866" s="44">
        <f>IFERROR(_xll.qlIndexFixing(Index6M,$H1866,TRUE,_xll.ohTrigger(RecalcTrigger,Trigger6M)),NA())</f>
        <v>1.4995703865882859E-2</v>
      </c>
      <c r="M1866" s="183">
        <f>IFERROR(_xll.qlIndexFixing(Index1Y,$H1866,TRUE,_xll.ohTrigger(RecalcTrigger,Trigger1Y)),NA())</f>
        <v>1.5291866312210502E-2</v>
      </c>
      <c r="N1866" s="182">
        <f>IFERROR(_xll.qlIndexFixing(ONIndex1M,I1866,TRUE,_xll.ohTrigger(RecalcTrigger,Trigger1M)),NA())</f>
        <v>1.462128536716456E-2</v>
      </c>
      <c r="O1866" s="44">
        <f>IFERROR(_xll.qlIndexFixing(ONIndex3M,I1866,TRUE,_xll.ohTrigger(RecalcTrigger,Trigger3M)),NA())</f>
        <v>1.4880255906257744E-2</v>
      </c>
      <c r="P1866" s="44">
        <f>IFERROR(_xll.qlIndexFixing(ONIndex6M,I1866,TRUE,_xll.ohTrigger(RecalcTrigger,Trigger6M)),NA())</f>
        <v>1.4954151467128085E-2</v>
      </c>
      <c r="Q1866" s="183">
        <f>IFERROR(_xll.qlIndexFixing(ONIndex1Y,I1866,TRUE,_xll.ohTrigger(RecalcTrigger,Trigger1Y)),NA())</f>
        <v>1.5194645436746868E-2</v>
      </c>
    </row>
    <row r="1867" spans="2:17" x14ac:dyDescent="0.2">
      <c r="B1867" s="39" t="s">
        <v>42</v>
      </c>
      <c r="D1867" s="42">
        <f>_xll.qlCalendarAdvance(Calendar,$D1866,B1867,"f",FALSE)</f>
        <v>52545</v>
      </c>
      <c r="E1867" s="177">
        <f>_xll.qlInterestRateIndexValueDate(IndexON,D1867)</f>
        <v>52545</v>
      </c>
      <c r="F1867" s="193">
        <f>IFERROR(_xll.qlIndexFixing(IndexON,D1867,TRUE,_xll.ohTrigger(RecalcTrigger,TriggerON)),NA())</f>
        <v>1.452700109165761E-2</v>
      </c>
      <c r="H1867" s="42">
        <f>_xll.qlCalendarAdvance(Calendar,$H1866,B1867,"f",FALSE)</f>
        <v>52545</v>
      </c>
      <c r="I1867" s="177">
        <f>_xll.qlInterestRateIndexValueDate(Index1M,$H1867)</f>
        <v>52547</v>
      </c>
      <c r="J1867" s="182">
        <f>IFERROR(_xll.qlIndexFixing(Index1M,$H1867,TRUE,_xll.ohTrigger(RecalcTrigger,Trigger1M)),NA())</f>
        <v>1.4628652453780311E-2</v>
      </c>
      <c r="K1867" s="44">
        <f>IFERROR(_xll.qlIndexFixing(Index3M,H1867,TRUE,_xll.ohTrigger(RecalcTrigger,Trigger3M)),NA())</f>
        <v>1.4903382265328112E-2</v>
      </c>
      <c r="L1867" s="44">
        <f>IFERROR(_xll.qlIndexFixing(Index6M,$H1867,TRUE,_xll.ohTrigger(RecalcTrigger,Trigger6M)),NA())</f>
        <v>1.4994744230177015E-2</v>
      </c>
      <c r="M1867" s="183">
        <f>IFERROR(_xll.qlIndexFixing(Index1Y,$H1867,TRUE,_xll.ohTrigger(RecalcTrigger,Trigger1Y)),NA())</f>
        <v>1.5291791662304028E-2</v>
      </c>
      <c r="N1867" s="182">
        <f>IFERROR(_xll.qlIndexFixing(ONIndex1M,I1867,TRUE,_xll.ohTrigger(RecalcTrigger,Trigger1M)),NA())</f>
        <v>1.4620548925856625E-2</v>
      </c>
      <c r="O1867" s="44">
        <f>IFERROR(_xll.qlIndexFixing(ONIndex3M,I1867,TRUE,_xll.ohTrigger(RecalcTrigger,Trigger3M)),NA())</f>
        <v>1.4879403241119249E-2</v>
      </c>
      <c r="P1867" s="44">
        <f>IFERROR(_xll.qlIndexFixing(ONIndex6M,I1867,TRUE,_xll.ohTrigger(RecalcTrigger,Trigger6M)),NA())</f>
        <v>1.4952541517674334E-2</v>
      </c>
      <c r="Q1867" s="183">
        <f>IFERROR(_xll.qlIndexFixing(ONIndex1Y,I1867,TRUE,_xll.ohTrigger(RecalcTrigger,Trigger1Y)),NA())</f>
        <v>1.5192483301795789E-2</v>
      </c>
    </row>
    <row r="1868" spans="2:17" x14ac:dyDescent="0.2">
      <c r="B1868" s="39" t="s">
        <v>42</v>
      </c>
      <c r="D1868" s="42">
        <f>_xll.qlCalendarAdvance(Calendar,$D1867,B1868,"f",FALSE)</f>
        <v>52552</v>
      </c>
      <c r="E1868" s="177">
        <f>_xll.qlInterestRateIndexValueDate(IndexON,D1868)</f>
        <v>52552</v>
      </c>
      <c r="F1868" s="193">
        <f>IFERROR(_xll.qlIndexFixing(IndexON,D1868,TRUE,_xll.ohTrigger(RecalcTrigger,TriggerON)),NA())</f>
        <v>1.4526570033988051E-2</v>
      </c>
      <c r="H1868" s="42">
        <f>_xll.qlCalendarAdvance(Calendar,$H1867,B1868,"f",FALSE)</f>
        <v>52552</v>
      </c>
      <c r="I1868" s="177">
        <f>_xll.qlInterestRateIndexValueDate(Index1M,$H1868)</f>
        <v>52554</v>
      </c>
      <c r="J1868" s="182">
        <f>IFERROR(_xll.qlIndexFixing(Index1M,$H1868,TRUE,_xll.ohTrigger(RecalcTrigger,Trigger1M)),NA())</f>
        <v>1.4628008750637023E-2</v>
      </c>
      <c r="K1868" s="44">
        <f>IFERROR(_xll.qlIndexFixing(Index3M,H1868,TRUE,_xll.ohTrigger(RecalcTrigger,Trigger3M)),NA())</f>
        <v>1.4902786187618313E-2</v>
      </c>
      <c r="L1868" s="44">
        <f>IFERROR(_xll.qlIndexFixing(Index6M,$H1868,TRUE,_xll.ohTrigger(RecalcTrigger,Trigger6M)),NA())</f>
        <v>1.4993838852789888E-2</v>
      </c>
      <c r="M1868" s="183">
        <f>IFERROR(_xll.qlIndexFixing(Index1Y,$H1868,TRUE,_xll.ohTrigger(RecalcTrigger,Trigger1Y)),NA())</f>
        <v>1.5291801686111899E-2</v>
      </c>
      <c r="N1868" s="182">
        <f>IFERROR(_xll.qlIndexFixing(ONIndex1M,I1868,TRUE,_xll.ohTrigger(RecalcTrigger,Trigger1M)),NA())</f>
        <v>1.4619847763608362E-2</v>
      </c>
      <c r="O1868" s="44">
        <f>IFERROR(_xll.qlIndexFixing(ONIndex3M,I1868,TRUE,_xll.ohTrigger(RecalcTrigger,Trigger3M)),NA())</f>
        <v>1.4878587516111708E-2</v>
      </c>
      <c r="P1868" s="44">
        <f>IFERROR(_xll.qlIndexFixing(ONIndex6M,I1868,TRUE,_xll.ohTrigger(RecalcTrigger,Trigger6M)),NA())</f>
        <v>1.4950983610590995E-2</v>
      </c>
      <c r="Q1868" s="183">
        <f>IFERROR(_xll.qlIndexFixing(ONIndex1Y,I1868,TRUE,_xll.ohTrigger(RecalcTrigger,Trigger1Y)),NA())</f>
        <v>1.5190398956059781E-2</v>
      </c>
    </row>
    <row r="1869" spans="2:17" x14ac:dyDescent="0.2">
      <c r="B1869" s="39" t="s">
        <v>42</v>
      </c>
      <c r="D1869" s="42">
        <f>_xll.qlCalendarAdvance(Calendar,$D1868,B1869,"f",FALSE)</f>
        <v>52559</v>
      </c>
      <c r="E1869" s="177">
        <f>_xll.qlInterestRateIndexValueDate(IndexON,D1869)</f>
        <v>52559</v>
      </c>
      <c r="F1869" s="193">
        <f>IFERROR(_xll.qlIndexFixing(IndexON,D1869,TRUE,_xll.ohTrigger(RecalcTrigger,TriggerON)),NA())</f>
        <v>1.4526177901341697E-2</v>
      </c>
      <c r="H1869" s="42">
        <f>_xll.qlCalendarAdvance(Calendar,$H1868,B1869,"f",FALSE)</f>
        <v>52559</v>
      </c>
      <c r="I1869" s="177">
        <f>_xll.qlInterestRateIndexValueDate(Index1M,$H1869)</f>
        <v>52561</v>
      </c>
      <c r="J1869" s="182">
        <f>IFERROR(_xll.qlIndexFixing(Index1M,$H1869,TRUE,_xll.ohTrigger(RecalcTrigger,Trigger1M)),NA())</f>
        <v>1.4627400641144261E-2</v>
      </c>
      <c r="K1869" s="44">
        <f>IFERROR(_xll.qlIndexFixing(Index3M,H1869,TRUE,_xll.ohTrigger(RecalcTrigger,Trigger3M)),NA())</f>
        <v>1.4902227912050798E-2</v>
      </c>
      <c r="L1869" s="44">
        <f>IFERROR(_xll.qlIndexFixing(Index6M,$H1869,TRUE,_xll.ohTrigger(RecalcTrigger,Trigger6M)),NA())</f>
        <v>1.4992987881200869E-2</v>
      </c>
      <c r="M1869" s="183">
        <f>IFERROR(_xll.qlIndexFixing(Index1Y,$H1869,TRUE,_xll.ohTrigger(RecalcTrigger,Trigger1Y)),NA())</f>
        <v>1.5291896604820662E-2</v>
      </c>
      <c r="N1869" s="182">
        <f>IFERROR(_xll.qlIndexFixing(ONIndex1M,I1869,TRUE,_xll.ohTrigger(RecalcTrigger,Trigger1M)),NA())</f>
        <v>1.4619181982657992E-2</v>
      </c>
      <c r="O1869" s="44">
        <f>IFERROR(_xll.qlIndexFixing(ONIndex3M,I1869,TRUE,_xll.ohTrigger(RecalcTrigger,Trigger3M)),NA())</f>
        <v>1.4877808834992123E-2</v>
      </c>
      <c r="P1869" s="44">
        <f>IFERROR(_xll.qlIndexFixing(ONIndex6M,I1869,TRUE,_xll.ohTrigger(RecalcTrigger,Trigger6M)),NA())</f>
        <v>1.4949477892001184E-2</v>
      </c>
      <c r="Q1869" s="183">
        <f>IFERROR(_xll.qlIndexFixing(ONIndex1Y,I1869,TRUE,_xll.ohTrigger(RecalcTrigger,Trigger1Y)),NA())</f>
        <v>1.5188392617444535E-2</v>
      </c>
    </row>
    <row r="1870" spans="2:17" x14ac:dyDescent="0.2">
      <c r="B1870" s="39" t="s">
        <v>42</v>
      </c>
      <c r="D1870" s="42">
        <f>_xll.qlCalendarAdvance(Calendar,$D1869,B1870,"f",FALSE)</f>
        <v>52566</v>
      </c>
      <c r="E1870" s="177">
        <f>_xll.qlInterestRateIndexValueDate(IndexON,D1870)</f>
        <v>52566</v>
      </c>
      <c r="F1870" s="193">
        <f>IFERROR(_xll.qlIndexFixing(IndexON,D1870,TRUE,_xll.ohTrigger(RecalcTrigger,TriggerON)),NA())</f>
        <v>1.4525824803630627E-2</v>
      </c>
      <c r="H1870" s="42">
        <f>_xll.qlCalendarAdvance(Calendar,$H1869,B1870,"f",FALSE)</f>
        <v>52566</v>
      </c>
      <c r="I1870" s="177">
        <f>_xll.qlInterestRateIndexValueDate(Index1M,$H1870)</f>
        <v>52568</v>
      </c>
      <c r="J1870" s="182">
        <f>IFERROR(_xll.qlIndexFixing(Index1M,$H1870,TRUE,_xll.ohTrigger(RecalcTrigger,Trigger1M)),NA())</f>
        <v>1.4626828227492783E-2</v>
      </c>
      <c r="K1870" s="44">
        <f>IFERROR(_xll.qlIndexFixing(Index3M,H1870,TRUE,_xll.ohTrigger(RecalcTrigger,Trigger3M)),NA())</f>
        <v>1.4901429514936863E-2</v>
      </c>
      <c r="L1870" s="44">
        <f>IFERROR(_xll.qlIndexFixing(Index6M,$H1870,TRUE,_xll.ohTrigger(RecalcTrigger,Trigger6M)),NA())</f>
        <v>1.499246503989844E-2</v>
      </c>
      <c r="M1870" s="183">
        <f>IFERROR(_xll.qlIndexFixing(Index1Y,$H1870,TRUE,_xll.ohTrigger(RecalcTrigger,Trigger1Y)),NA())</f>
        <v>1.5292076639639019E-2</v>
      </c>
      <c r="N1870" s="182">
        <f>IFERROR(_xll.qlIndexFixing(ONIndex1M,I1870,TRUE,_xll.ohTrigger(RecalcTrigger,Trigger1M)),NA())</f>
        <v>1.461855168484405E-2</v>
      </c>
      <c r="O1870" s="44">
        <f>IFERROR(_xll.qlIndexFixing(ONIndex3M,I1870,TRUE,_xll.ohTrigger(RecalcTrigger,Trigger3M)),NA())</f>
        <v>1.4877067301837243E-2</v>
      </c>
      <c r="P1870" s="44">
        <f>IFERROR(_xll.qlIndexFixing(ONIndex6M,I1870,TRUE,_xll.ohTrigger(RecalcTrigger,Trigger6M)),NA())</f>
        <v>1.4948024508667501E-2</v>
      </c>
      <c r="Q1870" s="183">
        <f>IFERROR(_xll.qlIndexFixing(ONIndex1Y,I1870,TRUE,_xll.ohTrigger(RecalcTrigger,Trigger1Y)),NA())</f>
        <v>1.5186464503615937E-2</v>
      </c>
    </row>
    <row r="1871" spans="2:17" x14ac:dyDescent="0.2">
      <c r="B1871" s="39" t="s">
        <v>42</v>
      </c>
      <c r="D1871" s="42">
        <f>_xll.qlCalendarAdvance(Calendar,$D1870,B1871,"f",FALSE)</f>
        <v>52573</v>
      </c>
      <c r="E1871" s="177">
        <f>_xll.qlInterestRateIndexValueDate(IndexON,D1871)</f>
        <v>52573</v>
      </c>
      <c r="F1871" s="193">
        <f>IFERROR(_xll.qlIndexFixing(IndexON,D1871,TRUE,_xll.ohTrigger(RecalcTrigger,TriggerON)),NA())</f>
        <v>1.4525510850846857E-2</v>
      </c>
      <c r="H1871" s="42">
        <f>_xll.qlCalendarAdvance(Calendar,$H1870,B1871,"f",FALSE)</f>
        <v>52573</v>
      </c>
      <c r="I1871" s="177">
        <f>_xll.qlInterestRateIndexValueDate(Index1M,$H1871)</f>
        <v>52575</v>
      </c>
      <c r="J1871" s="182">
        <f>IFERROR(_xll.qlIndexFixing(Index1M,$H1871,TRUE,_xll.ohTrigger(RecalcTrigger,Trigger1M)),NA())</f>
        <v>1.4626291611878339E-2</v>
      </c>
      <c r="K1871" s="44">
        <f>IFERROR(_xll.qlIndexFixing(Index3M,H1871,TRUE,_xll.ohTrigger(RecalcTrigger,Trigger3M)),NA())</f>
        <v>1.4900944441901058E-2</v>
      </c>
      <c r="L1871" s="44">
        <f>IFERROR(_xll.qlIndexFixing(Index6M,$H1871,TRUE,_xll.ohTrigger(RecalcTrigger,Trigger6M)),NA())</f>
        <v>1.4991727250387207E-2</v>
      </c>
      <c r="M1871" s="183">
        <f>IFERROR(_xll.qlIndexFixing(Index1Y,$H1871,TRUE,_xll.ohTrigger(RecalcTrigger,Trigger1Y)),NA())</f>
        <v>1.5292342011797615E-2</v>
      </c>
      <c r="N1871" s="182">
        <f>IFERROR(_xll.qlIndexFixing(ONIndex1M,I1871,TRUE,_xll.ohTrigger(RecalcTrigger,Trigger1M)),NA())</f>
        <v>1.4617956972244883E-2</v>
      </c>
      <c r="O1871" s="44">
        <f>IFERROR(_xll.qlIndexFixing(ONIndex3M,I1871,TRUE,_xll.ohTrigger(RecalcTrigger,Trigger3M)),NA())</f>
        <v>1.4876363020563943E-2</v>
      </c>
      <c r="P1871" s="44">
        <f>IFERROR(_xll.qlIndexFixing(ONIndex6M,I1871,TRUE,_xll.ohTrigger(RecalcTrigger,Trigger6M)),NA())</f>
        <v>1.4946623606872933E-2</v>
      </c>
      <c r="Q1871" s="183">
        <f>IFERROR(_xll.qlIndexFixing(ONIndex1Y,I1871,TRUE,_xll.ohTrigger(RecalcTrigger,Trigger1Y)),NA())</f>
        <v>1.5184614832559618E-2</v>
      </c>
    </row>
    <row r="1872" spans="2:17" x14ac:dyDescent="0.2">
      <c r="B1872" s="39" t="s">
        <v>42</v>
      </c>
      <c r="D1872" s="42">
        <f>_xll.qlCalendarAdvance(Calendar,$D1871,B1872,"f",FALSE)</f>
        <v>52580</v>
      </c>
      <c r="E1872" s="177">
        <f>_xll.qlInterestRateIndexValueDate(IndexON,D1872)</f>
        <v>52580</v>
      </c>
      <c r="F1872" s="193">
        <f>IFERROR(_xll.qlIndexFixing(IndexON,D1872,TRUE,_xll.ohTrigger(RecalcTrigger,TriggerON)),NA())</f>
        <v>1.4525236152902465E-2</v>
      </c>
      <c r="H1872" s="42">
        <f>_xll.qlCalendarAdvance(Calendar,$H1871,B1872,"f",FALSE)</f>
        <v>52580</v>
      </c>
      <c r="I1872" s="177">
        <f>_xll.qlInterestRateIndexValueDate(Index1M,$H1872)</f>
        <v>52582</v>
      </c>
      <c r="J1872" s="182">
        <f>IFERROR(_xll.qlIndexFixing(Index1M,$H1872,TRUE,_xll.ohTrigger(RecalcTrigger,Trigger1M)),NA())</f>
        <v>1.4625790896491686E-2</v>
      </c>
      <c r="K1872" s="44">
        <f>IFERROR(_xll.qlIndexFixing(Index3M,H1872,TRUE,_xll.ohTrigger(RecalcTrigger,Trigger3M)),NA())</f>
        <v>1.4900497474939154E-2</v>
      </c>
      <c r="L1872" s="44">
        <f>IFERROR(_xll.qlIndexFixing(Index6M,$H1872,TRUE,_xll.ohTrigger(RecalcTrigger,Trigger6M)),NA())</f>
        <v>1.4991044321952531E-2</v>
      </c>
      <c r="M1872" s="183">
        <f>IFERROR(_xll.qlIndexFixing(Index1Y,$H1872,TRUE,_xll.ohTrigger(RecalcTrigger,Trigger1Y)),NA())</f>
        <v>1.5292692942548812E-2</v>
      </c>
      <c r="N1872" s="182">
        <f>IFERROR(_xll.qlIndexFixing(ONIndex1M,I1872,TRUE,_xll.ohTrigger(RecalcTrigger,Trigger1M)),NA())</f>
        <v>1.4617397947018773E-2</v>
      </c>
      <c r="O1872" s="44">
        <f>IFERROR(_xll.qlIndexFixing(ONIndex3M,I1872,TRUE,_xll.ohTrigger(RecalcTrigger,Trigger3M)),NA())</f>
        <v>1.4875696095169033E-2</v>
      </c>
      <c r="P1872" s="44">
        <f>IFERROR(_xll.qlIndexFixing(ONIndex6M,I1872,TRUE,_xll.ohTrigger(RecalcTrigger,Trigger6M)),NA())</f>
        <v>1.4945275332900465E-2</v>
      </c>
      <c r="Q1872" s="183">
        <f>IFERROR(_xll.qlIndexFixing(ONIndex1Y,I1872,TRUE,_xll.ohTrigger(RecalcTrigger,Trigger1Y)),NA())</f>
        <v>1.5182843821861525E-2</v>
      </c>
    </row>
    <row r="1873" spans="2:17" x14ac:dyDescent="0.2">
      <c r="B1873" s="39" t="s">
        <v>42</v>
      </c>
      <c r="D1873" s="42">
        <f>_xll.qlCalendarAdvance(Calendar,$D1872,B1873,"f",FALSE)</f>
        <v>52587</v>
      </c>
      <c r="E1873" s="177">
        <f>_xll.qlInterestRateIndexValueDate(IndexON,D1873)</f>
        <v>52587</v>
      </c>
      <c r="F1873" s="193">
        <f>IFERROR(_xll.qlIndexFixing(IndexON,D1873,TRUE,_xll.ohTrigger(RecalcTrigger,TriggerON)),NA())</f>
        <v>1.4525000819789469E-2</v>
      </c>
      <c r="H1873" s="42">
        <f>_xll.qlCalendarAdvance(Calendar,$H1872,B1873,"f",FALSE)</f>
        <v>52587</v>
      </c>
      <c r="I1873" s="177">
        <f>_xll.qlInterestRateIndexValueDate(Index1M,$H1873)</f>
        <v>52589</v>
      </c>
      <c r="J1873" s="182">
        <f>IFERROR(_xll.qlIndexFixing(Index1M,$H1873,TRUE,_xll.ohTrigger(RecalcTrigger,Trigger1M)),NA())</f>
        <v>1.4625326183526077E-2</v>
      </c>
      <c r="K1873" s="44">
        <f>IFERROR(_xll.qlIndexFixing(Index3M,H1873,TRUE,_xll.ohTrigger(RecalcTrigger,Trigger3M)),NA())</f>
        <v>1.4900088718363314E-2</v>
      </c>
      <c r="L1873" s="44">
        <f>IFERROR(_xll.qlIndexFixing(Index6M,$H1873,TRUE,_xll.ohTrigger(RecalcTrigger,Trigger6M)),NA())</f>
        <v>1.4990416402098276E-2</v>
      </c>
      <c r="M1873" s="183">
        <f>IFERROR(_xll.qlIndexFixing(Index1Y,$H1873,TRUE,_xll.ohTrigger(RecalcTrigger,Trigger1Y)),NA())</f>
        <v>1.5293541203525048E-2</v>
      </c>
      <c r="N1873" s="182">
        <f>IFERROR(_xll.qlIndexFixing(ONIndex1M,I1873,TRUE,_xll.ohTrigger(RecalcTrigger,Trigger1M)),NA())</f>
        <v>1.461680289085443E-2</v>
      </c>
      <c r="O1873" s="44">
        <f>IFERROR(_xll.qlIndexFixing(ONIndex3M,I1873,TRUE,_xll.ohTrigger(RecalcTrigger,Trigger3M)),NA())</f>
        <v>1.48749797696901E-2</v>
      </c>
      <c r="P1873" s="44">
        <f>IFERROR(_xll.qlIndexFixing(ONIndex6M,I1873,TRUE,_xll.ohTrigger(RecalcTrigger,Trigger6M)),NA())</f>
        <v>1.4943799078821485E-2</v>
      </c>
      <c r="Q1873" s="183">
        <f>IFERROR(_xll.qlIndexFixing(ONIndex1Y,I1873,TRUE,_xll.ohTrigger(RecalcTrigger,Trigger1Y)),NA())</f>
        <v>1.5180916408032985E-2</v>
      </c>
    </row>
    <row r="1874" spans="2:17" x14ac:dyDescent="0.2">
      <c r="B1874" s="39" t="s">
        <v>42</v>
      </c>
      <c r="D1874" s="42">
        <f>_xll.qlCalendarAdvance(Calendar,$D1873,B1874,"f",FALSE)</f>
        <v>52594</v>
      </c>
      <c r="E1874" s="177">
        <f>_xll.qlInterestRateIndexValueDate(IndexON,D1874)</f>
        <v>52594</v>
      </c>
      <c r="F1874" s="193">
        <f>IFERROR(_xll.qlIndexFixing(IndexON,D1874,TRUE,_xll.ohTrigger(RecalcTrigger,TriggerON)),NA())</f>
        <v>1.4524804961260074E-2</v>
      </c>
      <c r="H1874" s="42">
        <f>_xll.qlCalendarAdvance(Calendar,$H1873,B1874,"f",FALSE)</f>
        <v>52594</v>
      </c>
      <c r="I1874" s="177">
        <f>_xll.qlInterestRateIndexValueDate(Index1M,$H1874)</f>
        <v>52596</v>
      </c>
      <c r="J1874" s="182">
        <f>IFERROR(_xll.qlIndexFixing(Index1M,$H1874,TRUE,_xll.ohTrigger(RecalcTrigger,Trigger1M)),NA())</f>
        <v>1.4624089957986209E-2</v>
      </c>
      <c r="K1874" s="44">
        <f>IFERROR(_xll.qlIndexFixing(Index3M,H1874,TRUE,_xll.ohTrigger(RecalcTrigger,Trigger3M)),NA())</f>
        <v>1.4899718276493609E-2</v>
      </c>
      <c r="L1874" s="44">
        <f>IFERROR(_xll.qlIndexFixing(Index6M,$H1874,TRUE,_xll.ohTrigger(RecalcTrigger,Trigger6M)),NA())</f>
        <v>1.4989554272326721E-2</v>
      </c>
      <c r="M1874" s="183">
        <f>IFERROR(_xll.qlIndexFixing(Index1Y,$H1874,TRUE,_xll.ohTrigger(RecalcTrigger,Trigger1Y)),NA())</f>
        <v>1.5292402516148138E-2</v>
      </c>
      <c r="N1874" s="182">
        <f>IFERROR(_xll.qlIndexFixing(ONIndex1M,I1874,TRUE,_xll.ohTrigger(RecalcTrigger,Trigger1M)),NA())</f>
        <v>1.4616320682341311E-2</v>
      </c>
      <c r="O1874" s="44">
        <f>IFERROR(_xll.qlIndexFixing(ONIndex3M,I1874,TRUE,_xll.ohTrigger(RecalcTrigger,Trigger3M)),NA())</f>
        <v>1.4874393242223505E-2</v>
      </c>
      <c r="P1874" s="44">
        <f>IFERROR(_xll.qlIndexFixing(ONIndex6M,I1874,TRUE,_xll.ohTrigger(RecalcTrigger,Trigger6M)),NA())</f>
        <v>1.4942564072484288E-2</v>
      </c>
      <c r="Q1874" s="183">
        <f>IFERROR(_xll.qlIndexFixing(ONIndex1Y,I1874,TRUE,_xll.ohTrigger(RecalcTrigger,Trigger1Y)),NA())</f>
        <v>1.5179314688795742E-2</v>
      </c>
    </row>
    <row r="1875" spans="2:17" x14ac:dyDescent="0.2">
      <c r="B1875" s="39" t="s">
        <v>42</v>
      </c>
      <c r="D1875" s="42">
        <f>_xll.qlCalendarAdvance(Calendar,$D1874,B1875,"f",FALSE)</f>
        <v>52601</v>
      </c>
      <c r="E1875" s="177">
        <f>_xll.qlInterestRateIndexValueDate(IndexON,D1875)</f>
        <v>52601</v>
      </c>
      <c r="F1875" s="193">
        <f>IFERROR(_xll.qlIndexFixing(IndexON,D1875,TRUE,_xll.ohTrigger(RecalcTrigger,TriggerON)),NA())</f>
        <v>1.4524648687386232E-2</v>
      </c>
      <c r="H1875" s="42">
        <f>_xll.qlCalendarAdvance(Calendar,$H1874,B1875,"f",FALSE)</f>
        <v>52601</v>
      </c>
      <c r="I1875" s="177">
        <f>_xll.qlInterestRateIndexValueDate(Index1M,$H1875)</f>
        <v>52603</v>
      </c>
      <c r="J1875" s="182">
        <f>IFERROR(_xll.qlIndexFixing(Index1M,$H1875,TRUE,_xll.ohTrigger(RecalcTrigger,Trigger1M)),NA())</f>
        <v>1.462450517362851E-2</v>
      </c>
      <c r="K1875" s="44">
        <f>IFERROR(_xll.qlIndexFixing(Index3M,H1875,TRUE,_xll.ohTrigger(RecalcTrigger,Trigger3M)),NA())</f>
        <v>1.4899386253645711E-2</v>
      </c>
      <c r="L1875" s="44">
        <f>IFERROR(_xll.qlIndexFixing(Index6M,$H1875,TRUE,_xll.ohTrigger(RecalcTrigger,Trigger6M)),NA())</f>
        <v>1.4989032832844359E-2</v>
      </c>
      <c r="M1875" s="183">
        <f>IFERROR(_xll.qlIndexFixing(Index1Y,$H1875,TRUE,_xll.ohTrigger(RecalcTrigger,Trigger1Y)),NA())</f>
        <v>1.529426129922595E-2</v>
      </c>
      <c r="N1875" s="182">
        <f>IFERROR(_xll.qlIndexFixing(ONIndex1M,I1875,TRUE,_xll.ohTrigger(RecalcTrigger,Trigger1M)),NA())</f>
        <v>1.4615936016442177E-2</v>
      </c>
      <c r="O1875" s="44">
        <f>IFERROR(_xll.qlIndexFixing(ONIndex3M,I1875,TRUE,_xll.ohTrigger(RecalcTrigger,Trigger3M)),NA())</f>
        <v>1.487392049278391E-2</v>
      </c>
      <c r="P1875" s="44">
        <f>IFERROR(_xll.qlIndexFixing(ONIndex6M,I1875,TRUE,_xll.ohTrigger(RecalcTrigger,Trigger6M)),NA())</f>
        <v>1.4941547743863026E-2</v>
      </c>
      <c r="Q1875" s="183">
        <f>IFERROR(_xll.qlIndexFixing(ONIndex1Y,I1875,TRUE,_xll.ohTrigger(RecalcTrigger,Trigger1Y)),NA())</f>
        <v>1.5178004930413991E-2</v>
      </c>
    </row>
    <row r="1876" spans="2:17" x14ac:dyDescent="0.2">
      <c r="B1876" s="39" t="s">
        <v>42</v>
      </c>
      <c r="D1876" s="42">
        <f>_xll.qlCalendarAdvance(Calendar,$D1875,B1876,"f",FALSE)</f>
        <v>52608</v>
      </c>
      <c r="E1876" s="177">
        <f>_xll.qlInterestRateIndexValueDate(IndexON,D1876)</f>
        <v>52608</v>
      </c>
      <c r="F1876" s="193">
        <f>IFERROR(_xll.qlIndexFixing(IndexON,D1876,TRUE,_xll.ohTrigger(RecalcTrigger,TriggerON)),NA())</f>
        <v>1.4524532108000088E-2</v>
      </c>
      <c r="H1876" s="42">
        <f>_xll.qlCalendarAdvance(Calendar,$H1875,B1876,"f",FALSE)</f>
        <v>52608</v>
      </c>
      <c r="I1876" s="177">
        <f>_xll.qlInterestRateIndexValueDate(Index1M,$H1876)</f>
        <v>52610</v>
      </c>
      <c r="J1876" s="182">
        <f>IFERROR(_xll.qlIndexFixing(Index1M,$H1876,TRUE,_xll.ohTrigger(RecalcTrigger,Trigger1M)),NA())</f>
        <v>1.4624149081090554E-2</v>
      </c>
      <c r="K1876" s="44">
        <f>IFERROR(_xll.qlIndexFixing(Index3M,H1876,TRUE,_xll.ohTrigger(RecalcTrigger,Trigger3M)),NA())</f>
        <v>1.489909275414145E-2</v>
      </c>
      <c r="L1876" s="44">
        <f>IFERROR(_xll.qlIndexFixing(Index6M,$H1876,TRUE,_xll.ohTrigger(RecalcTrigger,Trigger6M)),NA())</f>
        <v>1.4988566831639702E-2</v>
      </c>
      <c r="M1876" s="183">
        <f>IFERROR(_xll.qlIndexFixing(Index1Y,$H1876,TRUE,_xll.ohTrigger(RecalcTrigger,Trigger1Y)),NA())</f>
        <v>1.5294956677327571E-2</v>
      </c>
      <c r="N1876" s="182">
        <f>IFERROR(_xll.qlIndexFixing(ONIndex1M,I1876,TRUE,_xll.ohTrigger(RecalcTrigger,Trigger1M)),NA())</f>
        <v>1.4615520761411815E-2</v>
      </c>
      <c r="O1876" s="44">
        <f>IFERROR(_xll.qlIndexFixing(ONIndex3M,I1876,TRUE,_xll.ohTrigger(RecalcTrigger,Trigger3M)),NA())</f>
        <v>1.4873404029831505E-2</v>
      </c>
      <c r="P1876" s="44">
        <f>IFERROR(_xll.qlIndexFixing(ONIndex6M,I1876,TRUE,_xll.ohTrigger(RecalcTrigger,Trigger6M)),NA())</f>
        <v>1.494041144656677E-2</v>
      </c>
      <c r="Q1876" s="183">
        <f>IFERROR(_xll.qlIndexFixing(ONIndex1Y,I1876,TRUE,_xll.ohTrigger(RecalcTrigger,Trigger1Y)),NA())</f>
        <v>1.517655073940638E-2</v>
      </c>
    </row>
    <row r="1877" spans="2:17" x14ac:dyDescent="0.2">
      <c r="B1877" s="39" t="s">
        <v>42</v>
      </c>
      <c r="D1877" s="42">
        <f>_xll.qlCalendarAdvance(Calendar,$D1876,B1877,"f",FALSE)</f>
        <v>52615</v>
      </c>
      <c r="E1877" s="177">
        <f>_xll.qlInterestRateIndexValueDate(IndexON,D1877)</f>
        <v>52615</v>
      </c>
      <c r="F1877" s="193">
        <f>IFERROR(_xll.qlIndexFixing(IndexON,D1877,TRUE,_xll.ohTrigger(RecalcTrigger,TriggerON)),NA())</f>
        <v>1.4524455333093655E-2</v>
      </c>
      <c r="H1877" s="42">
        <f>_xll.qlCalendarAdvance(Calendar,$H1876,B1877,"f",FALSE)</f>
        <v>52615</v>
      </c>
      <c r="I1877" s="177">
        <f>_xll.qlInterestRateIndexValueDate(Index1M,$H1877)</f>
        <v>52617</v>
      </c>
      <c r="J1877" s="182">
        <f>IFERROR(_xll.qlIndexFixing(Index1M,$H1877,TRUE,_xll.ohTrigger(RecalcTrigger,Trigger1M)),NA())</f>
        <v>1.4623829399746657E-2</v>
      </c>
      <c r="K1877" s="44">
        <f>IFERROR(_xll.qlIndexFixing(Index3M,H1877,TRUE,_xll.ohTrigger(RecalcTrigger,Trigger3M)),NA())</f>
        <v>1.4898837882300016E-2</v>
      </c>
      <c r="L1877" s="44">
        <f>IFERROR(_xll.qlIndexFixing(Index6M,$H1877,TRUE,_xll.ohTrigger(RecalcTrigger,Trigger6M)),NA())</f>
        <v>1.4988156416227716E-2</v>
      </c>
      <c r="M1877" s="183">
        <f>IFERROR(_xll.qlIndexFixing(Index1Y,$H1877,TRUE,_xll.ohTrigger(RecalcTrigger,Trigger1Y)),NA())</f>
        <v>1.5295738720625517E-2</v>
      </c>
      <c r="N1877" s="182">
        <f>IFERROR(_xll.qlIndexFixing(ONIndex1M,I1877,TRUE,_xll.ohTrigger(RecalcTrigger,Trigger1M)),NA())</f>
        <v>1.4615141704066303E-2</v>
      </c>
      <c r="O1877" s="44">
        <f>IFERROR(_xll.qlIndexFixing(ONIndex3M,I1877,TRUE,_xll.ohTrigger(RecalcTrigger,Trigger3M)),NA())</f>
        <v>1.4872925442421803E-2</v>
      </c>
      <c r="P1877" s="44">
        <f>IFERROR(_xll.qlIndexFixing(ONIndex6M,I1877,TRUE,_xll.ohTrigger(RecalcTrigger,Trigger6M)),NA())</f>
        <v>1.4939328509546712E-2</v>
      </c>
      <c r="Q1877" s="183">
        <f>IFERROR(_xll.qlIndexFixing(ONIndex1Y,I1877,TRUE,_xll.ohTrigger(RecalcTrigger,Trigger1Y)),NA())</f>
        <v>1.5175176297885784E-2</v>
      </c>
    </row>
    <row r="1878" spans="2:17" x14ac:dyDescent="0.2">
      <c r="B1878" s="39" t="s">
        <v>42</v>
      </c>
      <c r="D1878" s="42">
        <f>_xll.qlCalendarAdvance(Calendar,$D1877,B1878,"f",FALSE)</f>
        <v>52622</v>
      </c>
      <c r="E1878" s="177">
        <f>_xll.qlInterestRateIndexValueDate(IndexON,D1878)</f>
        <v>52622</v>
      </c>
      <c r="F1878" s="193">
        <f>IFERROR(_xll.qlIndexFixing(IndexON,D1878,TRUE,_xll.ohTrigger(RecalcTrigger,TriggerON)),NA())</f>
        <v>1.4524418472658951E-2</v>
      </c>
      <c r="H1878" s="42">
        <f>_xll.qlCalendarAdvance(Calendar,$H1877,B1878,"f",FALSE)</f>
        <v>52622</v>
      </c>
      <c r="I1878" s="177">
        <f>_xll.qlInterestRateIndexValueDate(Index1M,$H1878)</f>
        <v>52624</v>
      </c>
      <c r="J1878" s="182">
        <f>IFERROR(_xll.qlIndexFixing(Index1M,$H1878,TRUE,_xll.ohTrigger(RecalcTrigger,Trigger1M)),NA())</f>
        <v>1.4623546231792572E-2</v>
      </c>
      <c r="K1878" s="44">
        <f>IFERROR(_xll.qlIndexFixing(Index3M,H1878,TRUE,_xll.ohTrigger(RecalcTrigger,Trigger3M)),NA())</f>
        <v>1.4898621742442357E-2</v>
      </c>
      <c r="L1878" s="44">
        <f>IFERROR(_xll.qlIndexFixing(Index6M,$H1878,TRUE,_xll.ohTrigger(RecalcTrigger,Trigger6M)),NA())</f>
        <v>1.4987801734126883E-2</v>
      </c>
      <c r="M1878" s="183">
        <f>IFERROR(_xll.qlIndexFixing(Index1Y,$H1878,TRUE,_xll.ohTrigger(RecalcTrigger,Trigger1Y)),NA())</f>
        <v>1.529660765050965E-2</v>
      </c>
      <c r="N1878" s="182">
        <f>IFERROR(_xll.qlIndexFixing(ONIndex1M,I1878,TRUE,_xll.ohTrigger(RecalcTrigger,Trigger1M)),NA())</f>
        <v>1.4614798946563923E-2</v>
      </c>
      <c r="O1878" s="44">
        <f>IFERROR(_xll.qlIndexFixing(ONIndex3M,I1878,TRUE,_xll.ohTrigger(RecalcTrigger,Trigger3M)),NA())</f>
        <v>1.4872484834391742E-2</v>
      </c>
      <c r="P1878" s="44">
        <f>IFERROR(_xll.qlIndexFixing(ONIndex6M,I1878,TRUE,_xll.ohTrigger(RecalcTrigger,Trigger6M)),NA())</f>
        <v>1.4938299079085837E-2</v>
      </c>
      <c r="Q1878" s="183">
        <f>IFERROR(_xll.qlIndexFixing(ONIndex1Y,I1878,TRUE,_xll.ohTrigger(RecalcTrigger,Trigger1Y)),NA())</f>
        <v>1.5173881823278279E-2</v>
      </c>
    </row>
    <row r="1879" spans="2:17" x14ac:dyDescent="0.2">
      <c r="B1879" s="39" t="s">
        <v>42</v>
      </c>
      <c r="D1879" s="42">
        <f>_xll.qlCalendarAdvance(Calendar,$D1878,B1879,"f",FALSE)</f>
        <v>52629</v>
      </c>
      <c r="E1879" s="177">
        <f>_xll.qlInterestRateIndexValueDate(IndexON,D1879)</f>
        <v>52629</v>
      </c>
      <c r="F1879" s="193">
        <f>IFERROR(_xll.qlIndexFixing(IndexON,D1879,TRUE,_xll.ohTrigger(RecalcTrigger,TriggerON)),NA())</f>
        <v>1.4524421636448182E-2</v>
      </c>
      <c r="H1879" s="42">
        <f>_xll.qlCalendarAdvance(Calendar,$H1878,B1879,"f",FALSE)</f>
        <v>52629</v>
      </c>
      <c r="I1879" s="177">
        <f>_xll.qlInterestRateIndexValueDate(Index1M,$H1879)</f>
        <v>52631</v>
      </c>
      <c r="J1879" s="182">
        <f>IFERROR(_xll.qlIndexFixing(Index1M,$H1879,TRUE,_xll.ohTrigger(RecalcTrigger,Trigger1M)),NA())</f>
        <v>1.4622453127069885E-2</v>
      </c>
      <c r="K1879" s="44">
        <f>IFERROR(_xll.qlIndexFixing(Index3M,H1879,TRUE,_xll.ohTrigger(RecalcTrigger,Trigger3M)),NA())</f>
        <v>1.4898141928447295E-2</v>
      </c>
      <c r="L1879" s="44">
        <f>IFERROR(_xll.qlIndexFixing(Index6M,$H1879,TRUE,_xll.ohTrigger(RecalcTrigger,Trigger6M)),NA())</f>
        <v>1.4987502932860955E-2</v>
      </c>
      <c r="M1879" s="183">
        <f>IFERROR(_xll.qlIndexFixing(Index1Y,$H1879,TRUE,_xll.ohTrigger(RecalcTrigger,Trigger1Y)),NA())</f>
        <v>1.5297563688393509E-2</v>
      </c>
      <c r="N1879" s="182">
        <f>IFERROR(_xll.qlIndexFixing(ONIndex1M,I1879,TRUE,_xll.ohTrigger(RecalcTrigger,Trigger1M)),NA())</f>
        <v>1.4614492590903083E-2</v>
      </c>
      <c r="O1879" s="44">
        <f>IFERROR(_xll.qlIndexFixing(ONIndex3M,I1879,TRUE,_xll.ohTrigger(RecalcTrigger,Trigger3M)),NA())</f>
        <v>1.4872082309818069E-2</v>
      </c>
      <c r="P1879" s="44">
        <f>IFERROR(_xll.qlIndexFixing(ONIndex6M,I1879,TRUE,_xll.ohTrigger(RecalcTrigger,Trigger6M)),NA())</f>
        <v>1.493732330170694E-2</v>
      </c>
      <c r="Q1879" s="183">
        <f>IFERROR(_xll.qlIndexFixing(ONIndex1Y,I1879,TRUE,_xll.ohTrigger(RecalcTrigger,Trigger1Y)),NA())</f>
        <v>1.5172667533809303E-2</v>
      </c>
    </row>
    <row r="1880" spans="2:17" x14ac:dyDescent="0.2">
      <c r="B1880" s="39" t="s">
        <v>42</v>
      </c>
      <c r="D1880" s="42">
        <f>_xll.qlCalendarAdvance(Calendar,$D1879,B1880,"f",FALSE)</f>
        <v>52636</v>
      </c>
      <c r="E1880" s="177">
        <f>_xll.qlInterestRateIndexValueDate(IndexON,D1880)</f>
        <v>52636</v>
      </c>
      <c r="F1880" s="193">
        <f>IFERROR(_xll.qlIndexFixing(IndexON,D1880,TRUE,_xll.ohTrigger(RecalcTrigger,TriggerON)),NA())</f>
        <v>1.4524464934533299E-2</v>
      </c>
      <c r="H1880" s="42">
        <f>_xll.qlCalendarAdvance(Calendar,$H1879,B1880,"f",FALSE)</f>
        <v>52636</v>
      </c>
      <c r="I1880" s="177">
        <f>_xll.qlInterestRateIndexValueDate(Index1M,$H1880)</f>
        <v>52638</v>
      </c>
      <c r="J1880" s="182">
        <f>IFERROR(_xll.qlIndexFixing(Index1M,$H1880,TRUE,_xll.ohTrigger(RecalcTrigger,Trigger1M)),NA())</f>
        <v>1.4622235426398601E-2</v>
      </c>
      <c r="K1880" s="44">
        <f>IFERROR(_xll.qlIndexFixing(Index3M,H1880,TRUE,_xll.ohTrigger(RecalcTrigger,Trigger3M)),NA())</f>
        <v>1.4898000770366515E-2</v>
      </c>
      <c r="L1880" s="44">
        <f>IFERROR(_xll.qlIndexFixing(Index6M,$H1880,TRUE,_xll.ohTrigger(RecalcTrigger,Trigger6M)),NA())</f>
        <v>1.4987260159958955E-2</v>
      </c>
      <c r="M1880" s="183">
        <f>IFERROR(_xll.qlIndexFixing(Index1Y,$H1880,TRUE,_xll.ohTrigger(RecalcTrigger,Trigger1Y)),NA())</f>
        <v>1.5298607055714529E-2</v>
      </c>
      <c r="N1880" s="182">
        <f>IFERROR(_xll.qlIndexFixing(ONIndex1M,I1880,TRUE,_xll.ohTrigger(RecalcTrigger,Trigger1M)),NA())</f>
        <v>1.4614222739002258E-2</v>
      </c>
      <c r="O1880" s="44">
        <f>IFERROR(_xll.qlIndexFixing(ONIndex3M,I1880,TRUE,_xll.ohTrigger(RecalcTrigger,Trigger3M)),NA())</f>
        <v>1.4871717972537724E-2</v>
      </c>
      <c r="P1880" s="44">
        <f>IFERROR(_xll.qlIndexFixing(ONIndex6M,I1880,TRUE,_xll.ohTrigger(RecalcTrigger,Trigger6M)),NA())</f>
        <v>1.4936401324172621E-2</v>
      </c>
      <c r="Q1880" s="183">
        <f>IFERROR(_xll.qlIndexFixing(ONIndex1Y,I1880,TRUE,_xll.ohTrigger(RecalcTrigger,Trigger1Y)),NA())</f>
        <v>1.5171533647064805E-2</v>
      </c>
    </row>
    <row r="1881" spans="2:17" x14ac:dyDescent="0.2">
      <c r="B1881" s="39" t="s">
        <v>42</v>
      </c>
      <c r="D1881" s="42">
        <f>_xll.qlCalendarAdvance(Calendar,$D1880,B1881,"f",FALSE)</f>
        <v>52643</v>
      </c>
      <c r="E1881" s="177">
        <f>_xll.qlInterestRateIndexValueDate(IndexON,D1881)</f>
        <v>52643</v>
      </c>
      <c r="F1881" s="193">
        <f>IFERROR(_xll.qlIndexFixing(IndexON,D1881,TRUE,_xll.ohTrigger(RecalcTrigger,TriggerON)),NA())</f>
        <v>1.4524548476906318E-2</v>
      </c>
      <c r="H1881" s="42">
        <f>_xll.qlCalendarAdvance(Calendar,$H1880,B1881,"f",FALSE)</f>
        <v>52643</v>
      </c>
      <c r="I1881" s="177">
        <f>_xll.qlInterestRateIndexValueDate(Index1M,$H1881)</f>
        <v>52645</v>
      </c>
      <c r="J1881" s="182">
        <f>IFERROR(_xll.qlIndexFixing(Index1M,$H1881,TRUE,_xll.ohTrigger(RecalcTrigger,Trigger1M)),NA())</f>
        <v>1.4622054519324454E-2</v>
      </c>
      <c r="K1881" s="44">
        <f>IFERROR(_xll.qlIndexFixing(Index3M,H1881,TRUE,_xll.ohTrigger(RecalcTrigger,Trigger3M)),NA())</f>
        <v>1.4897898648174923E-2</v>
      </c>
      <c r="L1881" s="44">
        <f>IFERROR(_xll.qlIndexFixing(Index6M,$H1881,TRUE,_xll.ohTrigger(RecalcTrigger,Trigger6M)),NA())</f>
        <v>1.4987073562952098E-2</v>
      </c>
      <c r="M1881" s="183">
        <f>IFERROR(_xll.qlIndexFixing(Index1Y,$H1881,TRUE,_xll.ohTrigger(RecalcTrigger,Trigger1Y)),NA())</f>
        <v>1.5299737973933384E-2</v>
      </c>
      <c r="N1881" s="182">
        <f>IFERROR(_xll.qlIndexFixing(ONIndex1M,I1881,TRUE,_xll.ohTrigger(RecalcTrigger,Trigger1M)),NA())</f>
        <v>1.4613989493259538E-2</v>
      </c>
      <c r="O1881" s="44">
        <f>IFERROR(_xll.qlIndexFixing(ONIndex3M,I1881,TRUE,_xll.ohTrigger(RecalcTrigger,Trigger3M)),NA())</f>
        <v>1.4871391926467581E-2</v>
      </c>
      <c r="P1881" s="44">
        <f>IFERROR(_xll.qlIndexFixing(ONIndex6M,I1881,TRUE,_xll.ohTrigger(RecalcTrigger,Trigger6M)),NA())</f>
        <v>1.493553329252606E-2</v>
      </c>
      <c r="Q1881" s="183">
        <f>IFERROR(_xll.qlIndexFixing(ONIndex1Y,I1881,TRUE,_xll.ohTrigger(RecalcTrigger,Trigger1Y)),NA())</f>
        <v>1.5170480380790607E-2</v>
      </c>
    </row>
    <row r="1882" spans="2:17" x14ac:dyDescent="0.2">
      <c r="B1882" s="39" t="s">
        <v>42</v>
      </c>
      <c r="D1882" s="42">
        <f>_xll.qlCalendarAdvance(Calendar,$D1881,B1882,"f",FALSE)</f>
        <v>52650</v>
      </c>
      <c r="E1882" s="177">
        <f>_xll.qlInterestRateIndexValueDate(IndexON,D1882)</f>
        <v>52650</v>
      </c>
      <c r="F1882" s="193">
        <f>IFERROR(_xll.qlIndexFixing(IndexON,D1882,TRUE,_xll.ohTrigger(RecalcTrigger,TriggerON)),NA())</f>
        <v>1.4524672373319447E-2</v>
      </c>
      <c r="H1882" s="42">
        <f>_xll.qlCalendarAdvance(Calendar,$H1881,B1882,"f",FALSE)</f>
        <v>52650</v>
      </c>
      <c r="I1882" s="177">
        <f>_xll.qlInterestRateIndexValueDate(Index1M,$H1882)</f>
        <v>52652</v>
      </c>
      <c r="J1882" s="182">
        <f>IFERROR(_xll.qlIndexFixing(Index1M,$H1882,TRUE,_xll.ohTrigger(RecalcTrigger,Trigger1M)),NA())</f>
        <v>1.4621910508027773E-2</v>
      </c>
      <c r="K1882" s="44">
        <f>IFERROR(_xll.qlIndexFixing(Index3M,H1882,TRUE,_xll.ohTrigger(RecalcTrigger,Trigger3M)),NA())</f>
        <v>1.4897835666195292E-2</v>
      </c>
      <c r="L1882" s="44">
        <f>IFERROR(_xll.qlIndexFixing(Index6M,$H1882,TRUE,_xll.ohTrigger(RecalcTrigger,Trigger6M)),NA())</f>
        <v>1.4986943289381265E-2</v>
      </c>
      <c r="M1882" s="183">
        <f>IFERROR(_xll.qlIndexFixing(Index1Y,$H1882,TRUE,_xll.ohTrigger(RecalcTrigger,Trigger1Y)),NA())</f>
        <v>1.5300956664535513E-2</v>
      </c>
      <c r="N1882" s="182">
        <f>IFERROR(_xll.qlIndexFixing(ONIndex1M,I1882,TRUE,_xll.ohTrigger(RecalcTrigger,Trigger1M)),NA())</f>
        <v>1.461379295551346E-2</v>
      </c>
      <c r="O1882" s="44">
        <f>IFERROR(_xll.qlIndexFixing(ONIndex3M,I1882,TRUE,_xll.ohTrigger(RecalcTrigger,Trigger3M)),NA())</f>
        <v>1.4871104275684388E-2</v>
      </c>
      <c r="P1882" s="44">
        <f>IFERROR(_xll.qlIndexFixing(ONIndex6M,I1882,TRUE,_xll.ohTrigger(RecalcTrigger,Trigger6M)),NA())</f>
        <v>1.4934719353529857E-2</v>
      </c>
      <c r="Q1882" s="183">
        <f>IFERROR(_xll.qlIndexFixing(ONIndex1Y,I1882,TRUE,_xll.ohTrigger(RecalcTrigger,Trigger1Y)),NA())</f>
        <v>1.5169507952972339E-2</v>
      </c>
    </row>
    <row r="1883" spans="2:17" x14ac:dyDescent="0.2">
      <c r="B1883" s="39" t="s">
        <v>42</v>
      </c>
      <c r="D1883" s="42">
        <f>_xll.qlCalendarAdvance(Calendar,$D1882,B1883,"f",FALSE)</f>
        <v>52657</v>
      </c>
      <c r="E1883" s="177">
        <f>_xll.qlInterestRateIndexValueDate(IndexON,D1883)</f>
        <v>52657</v>
      </c>
      <c r="F1883" s="193">
        <f>IFERROR(_xll.qlIndexFixing(IndexON,D1883,TRUE,_xll.ohTrigger(RecalcTrigger,TriggerON)),NA())</f>
        <v>1.4524836733684765E-2</v>
      </c>
      <c r="H1883" s="42">
        <f>_xll.qlCalendarAdvance(Calendar,$H1882,B1883,"f",FALSE)</f>
        <v>52657</v>
      </c>
      <c r="I1883" s="177">
        <f>_xll.qlInterestRateIndexValueDate(Index1M,$H1883)</f>
        <v>52659</v>
      </c>
      <c r="J1883" s="182">
        <f>IFERROR(_xll.qlIndexFixing(Index1M,$H1883,TRUE,_xll.ohTrigger(RecalcTrigger,Trigger1M)),NA())</f>
        <v>1.4622681669743121E-2</v>
      </c>
      <c r="K1883" s="44">
        <f>IFERROR(_xll.qlIndexFixing(Index3M,H1883,TRUE,_xll.ohTrigger(RecalcTrigger,Trigger3M)),NA())</f>
        <v>1.4898439698743408E-2</v>
      </c>
      <c r="L1883" s="44">
        <f>IFERROR(_xll.qlIndexFixing(Index6M,$H1883,TRUE,_xll.ohTrigger(RecalcTrigger,Trigger6M)),NA())</f>
        <v>1.498817446726745E-2</v>
      </c>
      <c r="M1883" s="183">
        <f>IFERROR(_xll.qlIndexFixing(Index1Y,$H1883,TRUE,_xll.ohTrigger(RecalcTrigger,Trigger1Y)),NA())</f>
        <v>1.5300840547149294E-2</v>
      </c>
      <c r="N1883" s="182">
        <f>IFERROR(_xll.qlIndexFixing(ONIndex1M,I1883,TRUE,_xll.ohTrigger(RecalcTrigger,Trigger1M)),NA())</f>
        <v>1.4613633227842371E-2</v>
      </c>
      <c r="O1883" s="44">
        <f>IFERROR(_xll.qlIndexFixing(ONIndex3M,I1883,TRUE,_xll.ohTrigger(RecalcTrigger,Trigger3M)),NA())</f>
        <v>1.487085512410502E-2</v>
      </c>
      <c r="P1883" s="44">
        <f>IFERROR(_xll.qlIndexFixing(ONIndex6M,I1883,TRUE,_xll.ohTrigger(RecalcTrigger,Trigger6M)),NA())</f>
        <v>1.4933959653227191E-2</v>
      </c>
      <c r="Q1883" s="183">
        <f>IFERROR(_xll.qlIndexFixing(ONIndex1Y,I1883,TRUE,_xll.ohTrigger(RecalcTrigger,Trigger1Y)),NA())</f>
        <v>1.5168616581116012E-2</v>
      </c>
    </row>
    <row r="1884" spans="2:17" x14ac:dyDescent="0.2">
      <c r="B1884" s="39" t="s">
        <v>42</v>
      </c>
      <c r="D1884" s="42">
        <f>_xll.qlCalendarAdvance(Calendar,$D1883,B1884,"f",FALSE)</f>
        <v>52664</v>
      </c>
      <c r="E1884" s="177">
        <f>_xll.qlInterestRateIndexValueDate(IndexON,D1884)</f>
        <v>52664</v>
      </c>
      <c r="F1884" s="193">
        <f>IFERROR(_xll.qlIndexFixing(IndexON,D1884,TRUE,_xll.ohTrigger(RecalcTrigger,TriggerON)),NA())</f>
        <v>1.4525041667994287E-2</v>
      </c>
      <c r="H1884" s="42">
        <f>_xll.qlCalendarAdvance(Calendar,$H1883,B1884,"f",FALSE)</f>
        <v>52664</v>
      </c>
      <c r="I1884" s="177">
        <f>_xll.qlInterestRateIndexValueDate(Index1M,$H1884)</f>
        <v>52666</v>
      </c>
      <c r="J1884" s="182">
        <f>IFERROR(_xll.qlIndexFixing(Index1M,$H1884,TRUE,_xll.ohTrigger(RecalcTrigger,Trigger1M)),NA())</f>
        <v>1.4622619728251185E-2</v>
      </c>
      <c r="K1884" s="44">
        <f>IFERROR(_xll.qlIndexFixing(Index3M,H1884,TRUE,_xll.ohTrigger(RecalcTrigger,Trigger3M)),NA())</f>
        <v>1.4898460973987582E-2</v>
      </c>
      <c r="L1884" s="44">
        <f>IFERROR(_xll.qlIndexFixing(Index6M,$H1884,TRUE,_xll.ohTrigger(RecalcTrigger,Trigger6M)),NA())</f>
        <v>1.4988173671577914E-2</v>
      </c>
      <c r="M1884" s="183">
        <f>IFERROR(_xll.qlIndexFixing(Index1Y,$H1884,TRUE,_xll.ohTrigger(RecalcTrigger,Trigger1Y)),NA())</f>
        <v>1.5302215937245246E-2</v>
      </c>
      <c r="N1884" s="182">
        <f>IFERROR(_xll.qlIndexFixing(ONIndex1M,I1884,TRUE,_xll.ohTrigger(RecalcTrigger,Trigger1M)),NA())</f>
        <v>1.4613510412404551E-2</v>
      </c>
      <c r="O1884" s="44">
        <f>IFERROR(_xll.qlIndexFixing(ONIndex3M,I1884,TRUE,_xll.ohTrigger(RecalcTrigger,Trigger3M)),NA())</f>
        <v>1.4870644575646352E-2</v>
      </c>
      <c r="P1884" s="44">
        <f>IFERROR(_xll.qlIndexFixing(ONIndex6M,I1884,TRUE,_xll.ohTrigger(RecalcTrigger,Trigger6M)),NA())</f>
        <v>1.49332543384606E-2</v>
      </c>
      <c r="Q1884" s="183">
        <f>IFERROR(_xll.qlIndexFixing(ONIndex1Y,I1884,TRUE,_xll.ohTrigger(RecalcTrigger,Trigger1Y)),NA())</f>
        <v>1.5167806483287194E-2</v>
      </c>
    </row>
    <row r="1885" spans="2:17" x14ac:dyDescent="0.2">
      <c r="B1885" s="39" t="s">
        <v>42</v>
      </c>
      <c r="D1885" s="42">
        <f>_xll.qlCalendarAdvance(Calendar,$D1884,B1885,"f",FALSE)</f>
        <v>52671</v>
      </c>
      <c r="E1885" s="177">
        <f>_xll.qlInterestRateIndexValueDate(IndexON,D1885)</f>
        <v>52671</v>
      </c>
      <c r="F1885" s="193">
        <f>IFERROR(_xll.qlIndexFixing(IndexON,D1885,TRUE,_xll.ohTrigger(RecalcTrigger,TriggerON)),NA())</f>
        <v>1.4525287286319966E-2</v>
      </c>
      <c r="H1885" s="42">
        <f>_xll.qlCalendarAdvance(Calendar,$H1884,B1885,"f",FALSE)</f>
        <v>52671</v>
      </c>
      <c r="I1885" s="177">
        <f>_xll.qlInterestRateIndexValueDate(Index1M,$H1885)</f>
        <v>52673</v>
      </c>
      <c r="J1885" s="182">
        <f>IFERROR(_xll.qlIndexFixing(Index1M,$H1885,TRUE,_xll.ohTrigger(RecalcTrigger,Trigger1M)),NA())</f>
        <v>1.4622893589478669E-2</v>
      </c>
      <c r="K1885" s="44">
        <f>IFERROR(_xll.qlIndexFixing(Index3M,H1885,TRUE,_xll.ohTrigger(RecalcTrigger,Trigger3M)),NA())</f>
        <v>1.4898521720577949E-2</v>
      </c>
      <c r="L1885" s="44">
        <f>IFERROR(_xll.qlIndexFixing(Index6M,$H1885,TRUE,_xll.ohTrigger(RecalcTrigger,Trigger6M)),NA())</f>
        <v>1.4988229693549921E-2</v>
      </c>
      <c r="M1885" s="183">
        <f>IFERROR(_xll.qlIndexFixing(Index1Y,$H1885,TRUE,_xll.ohTrigger(RecalcTrigger,Trigger1Y)),NA())</f>
        <v>1.5303679705631089E-2</v>
      </c>
      <c r="N1885" s="182">
        <f>IFERROR(_xll.qlIndexFixing(ONIndex1M,I1885,TRUE,_xll.ohTrigger(RecalcTrigger,Trigger1M)),NA())</f>
        <v>1.4613424611278347E-2</v>
      </c>
      <c r="O1885" s="44">
        <f>IFERROR(_xll.qlIndexFixing(ONIndex3M,I1885,TRUE,_xll.ohTrigger(RecalcTrigger,Trigger3M)),NA())</f>
        <v>1.4870472733985451E-2</v>
      </c>
      <c r="P1885" s="44">
        <f>IFERROR(_xll.qlIndexFixing(ONIndex6M,I1885,TRUE,_xll.ohTrigger(RecalcTrigger,Trigger6M)),NA())</f>
        <v>1.4932603555593005E-2</v>
      </c>
      <c r="Q1885" s="183">
        <f>IFERROR(_xll.qlIndexFixing(ONIndex1Y,I1885,TRUE,_xll.ohTrigger(RecalcTrigger,Trigger1Y)),NA())</f>
        <v>1.5167077877151769E-2</v>
      </c>
    </row>
    <row r="1886" spans="2:17" x14ac:dyDescent="0.2">
      <c r="B1886" s="39" t="s">
        <v>42</v>
      </c>
      <c r="D1886" s="42">
        <f>_xll.qlCalendarAdvance(Calendar,$D1885,B1886,"f",FALSE)</f>
        <v>52678</v>
      </c>
      <c r="E1886" s="177">
        <f>_xll.qlInterestRateIndexValueDate(IndexON,D1886)</f>
        <v>52678</v>
      </c>
      <c r="F1886" s="193">
        <f>IFERROR(_xll.qlIndexFixing(IndexON,D1886,TRUE,_xll.ohTrigger(RecalcTrigger,TriggerON)),NA())</f>
        <v>1.4525573698414007E-2</v>
      </c>
      <c r="H1886" s="42">
        <f>_xll.qlCalendarAdvance(Calendar,$H1885,B1886,"f",FALSE)</f>
        <v>52678</v>
      </c>
      <c r="I1886" s="177">
        <f>_xll.qlInterestRateIndexValueDate(Index1M,$H1886)</f>
        <v>52680</v>
      </c>
      <c r="J1886" s="182">
        <f>IFERROR(_xll.qlIndexFixing(Index1M,$H1886,TRUE,_xll.ohTrigger(RecalcTrigger,Trigger1M)),NA())</f>
        <v>1.4622607633750784E-2</v>
      </c>
      <c r="K1886" s="44">
        <f>IFERROR(_xll.qlIndexFixing(Index3M,H1886,TRUE,_xll.ohTrigger(RecalcTrigger,Trigger3M)),NA())</f>
        <v>1.4898622042851046E-2</v>
      </c>
      <c r="L1886" s="44">
        <f>IFERROR(_xll.qlIndexFixing(Index6M,$H1886,TRUE,_xll.ohTrigger(RecalcTrigger,Trigger6M)),NA())</f>
        <v>1.4988342680765635E-2</v>
      </c>
      <c r="M1886" s="183">
        <f>IFERROR(_xll.qlIndexFixing(Index1Y,$H1886,TRUE,_xll.ohTrigger(RecalcTrigger,Trigger1Y)),NA())</f>
        <v>1.5305232073853878E-2</v>
      </c>
      <c r="N1886" s="182">
        <f>IFERROR(_xll.qlIndexFixing(ONIndex1M,I1886,TRUE,_xll.ohTrigger(RecalcTrigger,Trigger1M)),NA())</f>
        <v>1.4613375926462169E-2</v>
      </c>
      <c r="O1886" s="44">
        <f>IFERROR(_xll.qlIndexFixing(ONIndex3M,I1886,TRUE,_xll.ohTrigger(RecalcTrigger,Trigger3M)),NA())</f>
        <v>1.4870339703518809E-2</v>
      </c>
      <c r="P1886" s="44">
        <f>IFERROR(_xll.qlIndexFixing(ONIndex6M,I1886,TRUE,_xll.ohTrigger(RecalcTrigger,Trigger6M)),NA())</f>
        <v>1.4932007450987328E-2</v>
      </c>
      <c r="Q1886" s="183">
        <f>IFERROR(_xll.qlIndexFixing(ONIndex1Y,I1886,TRUE,_xll.ohTrigger(RecalcTrigger,Trigger1Y)),NA())</f>
        <v>1.5166430980375623E-2</v>
      </c>
    </row>
    <row r="1887" spans="2:17" x14ac:dyDescent="0.2">
      <c r="B1887" s="39" t="s">
        <v>42</v>
      </c>
      <c r="D1887" s="42">
        <f>_xll.qlCalendarAdvance(Calendar,$D1886,B1887,"f",FALSE)</f>
        <v>52685</v>
      </c>
      <c r="E1887" s="177">
        <f>_xll.qlInterestRateIndexValueDate(IndexON,D1887)</f>
        <v>52685</v>
      </c>
      <c r="F1887" s="193">
        <f>IFERROR(_xll.qlIndexFixing(IndexON,D1887,TRUE,_xll.ohTrigger(RecalcTrigger,TriggerON)),NA())</f>
        <v>1.4525901014268428E-2</v>
      </c>
      <c r="H1887" s="42">
        <f>_xll.qlCalendarAdvance(Calendar,$H1886,B1887,"f",FALSE)</f>
        <v>52685</v>
      </c>
      <c r="I1887" s="177">
        <f>_xll.qlInterestRateIndexValueDate(Index1M,$H1887)</f>
        <v>52687</v>
      </c>
      <c r="J1887" s="182">
        <f>IFERROR(_xll.qlIndexFixing(Index1M,$H1887,TRUE,_xll.ohTrigger(RecalcTrigger,Trigger1M)),NA())</f>
        <v>1.4621747464724775E-2</v>
      </c>
      <c r="K1887" s="44">
        <f>IFERROR(_xll.qlIndexFixing(Index3M,H1887,TRUE,_xll.ohTrigger(RecalcTrigger,Trigger3M)),NA())</f>
        <v>1.4898436636572384E-2</v>
      </c>
      <c r="L1887" s="44">
        <f>IFERROR(_xll.qlIndexFixing(Index6M,$H1887,TRUE,_xll.ohTrigger(RecalcTrigger,Trigger6M)),NA())</f>
        <v>1.4987484037409722E-2</v>
      </c>
      <c r="M1887" s="183">
        <f>IFERROR(_xll.qlIndexFixing(Index1Y,$H1887,TRUE,_xll.ohTrigger(RecalcTrigger,Trigger1Y)),NA())</f>
        <v>1.5306873263485198E-2</v>
      </c>
      <c r="N1887" s="182">
        <f>IFERROR(_xll.qlIndexFixing(ONIndex1M,I1887,TRUE,_xll.ohTrigger(RecalcTrigger,Trigger1M)),NA())</f>
        <v>1.4613364459954425E-2</v>
      </c>
      <c r="O1887" s="44">
        <f>IFERROR(_xll.qlIndexFixing(ONIndex3M,I1887,TRUE,_xll.ohTrigger(RecalcTrigger,Trigger3M)),NA())</f>
        <v>1.487024558776362E-2</v>
      </c>
      <c r="P1887" s="44">
        <f>IFERROR(_xll.qlIndexFixing(ONIndex6M,I1887,TRUE,_xll.ohTrigger(RecalcTrigger,Trigger6M)),NA())</f>
        <v>1.4931466171006491E-2</v>
      </c>
      <c r="Q1887" s="183">
        <f>IFERROR(_xll.qlIndexFixing(ONIndex1Y,I1887,TRUE,_xll.ohTrigger(RecalcTrigger,Trigger1Y)),NA())</f>
        <v>1.5165866010944384E-2</v>
      </c>
    </row>
    <row r="1888" spans="2:17" x14ac:dyDescent="0.2">
      <c r="B1888" s="39" t="s">
        <v>42</v>
      </c>
      <c r="D1888" s="42">
        <f>_xll.qlCalendarAdvance(Calendar,$D1887,B1888,"f",FALSE)</f>
        <v>52692</v>
      </c>
      <c r="E1888" s="177">
        <f>_xll.qlInterestRateIndexValueDate(IndexON,D1888)</f>
        <v>52692</v>
      </c>
      <c r="F1888" s="193">
        <f>IFERROR(_xll.qlIndexFixing(IndexON,D1888,TRUE,_xll.ohTrigger(RecalcTrigger,TriggerON)),NA())</f>
        <v>1.4526269343635434E-2</v>
      </c>
      <c r="H1888" s="42">
        <f>_xll.qlCalendarAdvance(Calendar,$H1887,B1888,"f",FALSE)</f>
        <v>52692</v>
      </c>
      <c r="I1888" s="177">
        <f>_xll.qlInterestRateIndexValueDate(Index1M,$H1888)</f>
        <v>52694</v>
      </c>
      <c r="J1888" s="182">
        <f>IFERROR(_xll.qlIndexFixing(Index1M,$H1888,TRUE,_xll.ohTrigger(RecalcTrigger,Trigger1M)),NA())</f>
        <v>1.4622745271891668E-2</v>
      </c>
      <c r="K1888" s="44">
        <f>IFERROR(_xll.qlIndexFixing(Index3M,H1888,TRUE,_xll.ohTrigger(RecalcTrigger,Trigger3M)),NA())</f>
        <v>1.4898613554476886E-2</v>
      </c>
      <c r="L1888" s="44">
        <f>IFERROR(_xll.qlIndexFixing(Index6M,$H1888,TRUE,_xll.ohTrigger(RecalcTrigger,Trigger6M)),NA())</f>
        <v>1.4987698949698341E-2</v>
      </c>
      <c r="M1888" s="183">
        <f>IFERROR(_xll.qlIndexFixing(Index1Y,$H1888,TRUE,_xll.ohTrigger(RecalcTrigger,Trigger1Y)),NA())</f>
        <v>1.5310632717755188E-2</v>
      </c>
      <c r="N1888" s="182">
        <f>IFERROR(_xll.qlIndexFixing(ONIndex1M,I1888,TRUE,_xll.ohTrigger(RecalcTrigger,Trigger1M)),NA())</f>
        <v>1.4613390314073271E-2</v>
      </c>
      <c r="O1888" s="44">
        <f>IFERROR(_xll.qlIndexFixing(ONIndex3M,I1888,TRUE,_xll.ohTrigger(RecalcTrigger,Trigger3M)),NA())</f>
        <v>1.4870190491116375E-2</v>
      </c>
      <c r="P1888" s="44">
        <f>IFERROR(_xll.qlIndexFixing(ONIndex6M,I1888,TRUE,_xll.ohTrigger(RecalcTrigger,Trigger6M)),NA())</f>
        <v>1.493097986233316E-2</v>
      </c>
      <c r="Q1888" s="183">
        <f>IFERROR(_xll.qlIndexFixing(ONIndex1Y,I1888,TRUE,_xll.ohTrigger(RecalcTrigger,Trigger1Y)),NA())</f>
        <v>1.5165383186603876E-2</v>
      </c>
    </row>
    <row r="1889" spans="2:17" x14ac:dyDescent="0.2">
      <c r="B1889" s="39" t="s">
        <v>42</v>
      </c>
      <c r="D1889" s="42">
        <f>_xll.qlCalendarAdvance(Calendar,$D1888,B1889,"f",FALSE)</f>
        <v>52699</v>
      </c>
      <c r="E1889" s="177">
        <f>_xll.qlInterestRateIndexValueDate(IndexON,D1889)</f>
        <v>52699</v>
      </c>
      <c r="F1889" s="193">
        <f>IFERROR(_xll.qlIndexFixing(IndexON,D1889,TRUE,_xll.ohTrigger(RecalcTrigger,TriggerON)),NA())</f>
        <v>1.452667879674685E-2</v>
      </c>
      <c r="H1889" s="42">
        <f>_xll.qlCalendarAdvance(Calendar,$H1888,B1889,"f",FALSE)</f>
        <v>52699</v>
      </c>
      <c r="I1889" s="177">
        <f>_xll.qlInterestRateIndexValueDate(Index1M,$H1889)</f>
        <v>52701</v>
      </c>
      <c r="J1889" s="182">
        <f>IFERROR(_xll.qlIndexFixing(Index1M,$H1889,TRUE,_xll.ohTrigger(RecalcTrigger,Trigger1M)),NA())</f>
        <v>1.4622870496197593E-2</v>
      </c>
      <c r="K1889" s="44">
        <f>IFERROR(_xll.qlIndexFixing(Index3M,H1889,TRUE,_xll.ohTrigger(RecalcTrigger,Trigger3M)),NA())</f>
        <v>1.4898830351974642E-2</v>
      </c>
      <c r="L1889" s="44">
        <f>IFERROR(_xll.qlIndexFixing(Index6M,$H1889,TRUE,_xll.ohTrigger(RecalcTrigger,Trigger6M)),NA())</f>
        <v>1.4987971231240791E-2</v>
      </c>
      <c r="M1889" s="183">
        <f>IFERROR(_xll.qlIndexFixing(Index1Y,$H1889,TRUE,_xll.ohTrigger(RecalcTrigger,Trigger1Y)),NA())</f>
        <v>1.5310422993386122E-2</v>
      </c>
      <c r="N1889" s="182">
        <f>IFERROR(_xll.qlIndexFixing(ONIndex1M,I1889,TRUE,_xll.ohTrigger(RecalcTrigger,Trigger1M)),NA())</f>
        <v>1.4613478557405912E-2</v>
      </c>
      <c r="O1889" s="44">
        <f>IFERROR(_xll.qlIndexFixing(ONIndex3M,I1889,TRUE,_xll.ohTrigger(RecalcTrigger,Trigger3M)),NA())</f>
        <v>1.4870177153465391E-2</v>
      </c>
      <c r="P1889" s="44">
        <f>IFERROR(_xll.qlIndexFixing(ONIndex6M,I1889,TRUE,_xll.ohTrigger(RecalcTrigger,Trigger6M)),NA())</f>
        <v>1.4930435618083493E-2</v>
      </c>
      <c r="Q1889" s="183">
        <f>IFERROR(_xll.qlIndexFixing(ONIndex1Y,I1889,TRUE,_xll.ohTrigger(RecalcTrigger,Trigger1Y)),NA())</f>
        <v>1.5164883465779155E-2</v>
      </c>
    </row>
    <row r="1890" spans="2:17" x14ac:dyDescent="0.2">
      <c r="B1890" s="39" t="s">
        <v>42</v>
      </c>
      <c r="D1890" s="42">
        <f>_xll.qlCalendarAdvance(Calendar,$D1889,B1890,"f",FALSE)</f>
        <v>52706</v>
      </c>
      <c r="E1890" s="177">
        <f>_xll.qlInterestRateIndexValueDate(IndexON,D1890)</f>
        <v>52706</v>
      </c>
      <c r="F1890" s="193">
        <f>IFERROR(_xll.qlIndexFixing(IndexON,D1890,TRUE,_xll.ohTrigger(RecalcTrigger,TriggerON)),NA())</f>
        <v>1.452712948343482E-2</v>
      </c>
      <c r="H1890" s="42">
        <f>_xll.qlCalendarAdvance(Calendar,$H1889,B1890,"f",FALSE)</f>
        <v>52706</v>
      </c>
      <c r="I1890" s="177">
        <f>_xll.qlInterestRateIndexValueDate(Index1M,$H1890)</f>
        <v>52708</v>
      </c>
      <c r="J1890" s="182">
        <f>IFERROR(_xll.qlIndexFixing(Index1M,$H1890,TRUE,_xll.ohTrigger(RecalcTrigger,Trigger1M)),NA())</f>
        <v>1.4623033460259838E-2</v>
      </c>
      <c r="K1890" s="44">
        <f>IFERROR(_xll.qlIndexFixing(Index3M,H1890,TRUE,_xll.ohTrigger(RecalcTrigger,Trigger3M)),NA())</f>
        <v>1.4899087133401533E-2</v>
      </c>
      <c r="L1890" s="44">
        <f>IFERROR(_xll.qlIndexFixing(Index6M,$H1890,TRUE,_xll.ohTrigger(RecalcTrigger,Trigger6M)),NA())</f>
        <v>1.4988301029619561E-2</v>
      </c>
      <c r="M1890" s="183">
        <f>IFERROR(_xll.qlIndexFixing(Index1Y,$H1890,TRUE,_xll.ohTrigger(RecalcTrigger,Trigger1Y)),NA())</f>
        <v>1.5312331976925258E-2</v>
      </c>
      <c r="N1890" s="182">
        <f>IFERROR(_xll.qlIndexFixing(ONIndex1M,I1890,TRUE,_xll.ohTrigger(RecalcTrigger,Trigger1M)),NA())</f>
        <v>1.4613554391704753E-2</v>
      </c>
      <c r="O1890" s="44">
        <f>IFERROR(_xll.qlIndexFixing(ONIndex3M,I1890,TRUE,_xll.ohTrigger(RecalcTrigger,Trigger3M)),NA())</f>
        <v>1.4870197769853988E-2</v>
      </c>
      <c r="P1890" s="44">
        <f>IFERROR(_xll.qlIndexFixing(ONIndex6M,I1890,TRUE,_xll.ohTrigger(RecalcTrigger,Trigger6M)),NA())</f>
        <v>1.4930172744360704E-2</v>
      </c>
      <c r="Q1890" s="183">
        <f>IFERROR(_xll.qlIndexFixing(ONIndex1Y,I1890,TRUE,_xll.ohTrigger(RecalcTrigger,Trigger1Y)),NA())</f>
        <v>1.5164664844098397E-2</v>
      </c>
    </row>
    <row r="1891" spans="2:17" x14ac:dyDescent="0.2">
      <c r="B1891" s="39" t="s">
        <v>42</v>
      </c>
      <c r="D1891" s="42">
        <f>_xll.qlCalendarAdvance(Calendar,$D1890,B1891,"f",FALSE)</f>
        <v>52713</v>
      </c>
      <c r="E1891" s="177">
        <f>_xll.qlInterestRateIndexValueDate(IndexON,D1891)</f>
        <v>52713</v>
      </c>
      <c r="F1891" s="193">
        <f>IFERROR(_xll.qlIndexFixing(IndexON,D1891,TRUE,_xll.ohTrigger(RecalcTrigger,TriggerON)),NA())</f>
        <v>1.4527621513531486E-2</v>
      </c>
      <c r="H1891" s="42">
        <f>_xll.qlCalendarAdvance(Calendar,$H1890,B1891,"f",FALSE)</f>
        <v>52713</v>
      </c>
      <c r="I1891" s="177">
        <f>_xll.qlInterestRateIndexValueDate(Index1M,$H1891)</f>
        <v>52715</v>
      </c>
      <c r="J1891" s="182">
        <f>IFERROR(_xll.qlIndexFixing(Index1M,$H1891,TRUE,_xll.ohTrigger(RecalcTrigger,Trigger1M)),NA())</f>
        <v>1.462323426627915E-2</v>
      </c>
      <c r="K1891" s="44">
        <f>IFERROR(_xll.qlIndexFixing(Index3M,H1891,TRUE,_xll.ohTrigger(RecalcTrigger,Trigger3M)),NA())</f>
        <v>1.4899384003094318E-2</v>
      </c>
      <c r="L1891" s="44">
        <f>IFERROR(_xll.qlIndexFixing(Index6M,$H1891,TRUE,_xll.ohTrigger(RecalcTrigger,Trigger6M)),NA())</f>
        <v>1.4988688492422825E-2</v>
      </c>
      <c r="M1891" s="183">
        <f>IFERROR(_xll.qlIndexFixing(Index1Y,$H1891,TRUE,_xll.ohTrigger(RecalcTrigger,Trigger1Y)),NA())</f>
        <v>1.5314330668412422E-2</v>
      </c>
      <c r="N1891" s="182">
        <f>IFERROR(_xll.qlIndexFixing(ONIndex1M,I1891,TRUE,_xll.ohTrigger(RecalcTrigger,Trigger1M)),NA())</f>
        <v>1.4613692819613888E-2</v>
      </c>
      <c r="O1891" s="44">
        <f>IFERROR(_xll.qlIndexFixing(ONIndex3M,I1891,TRUE,_xll.ohTrigger(RecalcTrigger,Trigger3M)),NA())</f>
        <v>1.4870260353392339E-2</v>
      </c>
      <c r="P1891" s="44">
        <f>IFERROR(_xll.qlIndexFixing(ONIndex6M,I1891,TRUE,_xll.ohTrigger(RecalcTrigger,Trigger6M)),NA())</f>
        <v>1.4929852227947293E-2</v>
      </c>
      <c r="Q1891" s="183">
        <f>IFERROR(_xll.qlIndexFixing(ONIndex1Y,I1891,TRUE,_xll.ohTrigger(RecalcTrigger,Trigger1Y)),NA())</f>
        <v>1.5164429761584941E-2</v>
      </c>
    </row>
    <row r="1892" spans="2:17" x14ac:dyDescent="0.2">
      <c r="B1892" s="39" t="s">
        <v>42</v>
      </c>
      <c r="D1892" s="42">
        <f>_xll.qlCalendarAdvance(Calendar,$D1891,B1892,"f",FALSE)</f>
        <v>52720</v>
      </c>
      <c r="E1892" s="177">
        <f>_xll.qlInterestRateIndexValueDate(IndexON,D1892)</f>
        <v>52720</v>
      </c>
      <c r="F1892" s="193">
        <f>IFERROR(_xll.qlIndexFixing(IndexON,D1892,TRUE,_xll.ohTrigger(RecalcTrigger,TriggerON)),NA())</f>
        <v>1.4528154996948928E-2</v>
      </c>
      <c r="H1892" s="42">
        <f>_xll.qlCalendarAdvance(Calendar,$H1891,B1892,"f",FALSE)</f>
        <v>52720</v>
      </c>
      <c r="I1892" s="177">
        <f>_xll.qlInterestRateIndexValueDate(Index1M,$H1892)</f>
        <v>52722</v>
      </c>
      <c r="J1892" s="182">
        <f>IFERROR(_xll.qlIndexFixing(Index1M,$H1892,TRUE,_xll.ohTrigger(RecalcTrigger,Trigger1M)),NA())</f>
        <v>1.4623473016451283E-2</v>
      </c>
      <c r="K1892" s="44">
        <f>IFERROR(_xll.qlIndexFixing(Index3M,H1892,TRUE,_xll.ohTrigger(RecalcTrigger,Trigger3M)),NA())</f>
        <v>1.4900060908730533E-2</v>
      </c>
      <c r="L1892" s="44">
        <f>IFERROR(_xll.qlIndexFixing(Index6M,$H1892,TRUE,_xll.ohTrigger(RecalcTrigger,Trigger6M)),NA())</f>
        <v>1.4990225139453488E-2</v>
      </c>
      <c r="M1892" s="183">
        <f>IFERROR(_xll.qlIndexFixing(Index1Y,$H1892,TRUE,_xll.ohTrigger(RecalcTrigger,Trigger1Y)),NA())</f>
        <v>1.531641928954622E-2</v>
      </c>
      <c r="N1892" s="182">
        <f>IFERROR(_xll.qlIndexFixing(ONIndex1M,I1892,TRUE,_xll.ohTrigger(RecalcTrigger,Trigger1M)),NA())</f>
        <v>1.4613868976223188E-2</v>
      </c>
      <c r="O1892" s="44">
        <f>IFERROR(_xll.qlIndexFixing(ONIndex3M,I1892,TRUE,_xll.ohTrigger(RecalcTrigger,Trigger3M)),NA())</f>
        <v>1.4870362371466328E-2</v>
      </c>
      <c r="P1892" s="44">
        <f>IFERROR(_xll.qlIndexFixing(ONIndex6M,I1892,TRUE,_xll.ohTrigger(RecalcTrigger,Trigger6M)),NA())</f>
        <v>1.4929587268532885E-2</v>
      </c>
      <c r="Q1892" s="183">
        <f>IFERROR(_xll.qlIndexFixing(ONIndex1Y,I1892,TRUE,_xll.ohTrigger(RecalcTrigger,Trigger1Y)),NA())</f>
        <v>1.5164277695385309E-2</v>
      </c>
    </row>
    <row r="1893" spans="2:17" x14ac:dyDescent="0.2">
      <c r="B1893" s="39" t="s">
        <v>42</v>
      </c>
      <c r="D1893" s="42">
        <f>_xll.qlCalendarAdvance(Calendar,$D1892,B1893,"f",FALSE)</f>
        <v>52727</v>
      </c>
      <c r="E1893" s="177">
        <f>_xll.qlInterestRateIndexValueDate(IndexON,D1893)</f>
        <v>52727</v>
      </c>
      <c r="F1893" s="193">
        <f>IFERROR(_xll.qlIndexFixing(IndexON,D1893,TRUE,_xll.ohTrigger(RecalcTrigger,TriggerON)),NA())</f>
        <v>1.4528730043759097E-2</v>
      </c>
      <c r="H1893" s="42">
        <f>_xll.qlCalendarAdvance(Calendar,$H1892,B1893,"f",FALSE)</f>
        <v>52727</v>
      </c>
      <c r="I1893" s="177">
        <f>_xll.qlInterestRateIndexValueDate(Index1M,$H1893)</f>
        <v>52729</v>
      </c>
      <c r="J1893" s="182">
        <f>IFERROR(_xll.qlIndexFixing(Index1M,$H1893,TRUE,_xll.ohTrigger(RecalcTrigger,Trigger1M)),NA())</f>
        <v>1.4623749812979481E-2</v>
      </c>
      <c r="K1893" s="44">
        <f>IFERROR(_xll.qlIndexFixing(Index3M,H1893,TRUE,_xll.ohTrigger(RecalcTrigger,Trigger3M)),NA())</f>
        <v>1.4900441182260591E-2</v>
      </c>
      <c r="L1893" s="44">
        <f>IFERROR(_xll.qlIndexFixing(Index6M,$H1893,TRUE,_xll.ohTrigger(RecalcTrigger,Trigger6M)),NA())</f>
        <v>1.4990741016120895E-2</v>
      </c>
      <c r="M1893" s="183">
        <f>IFERROR(_xll.qlIndexFixing(Index1Y,$H1893,TRUE,_xll.ohTrigger(RecalcTrigger,Trigger1Y)),NA())</f>
        <v>1.5318598062051974E-2</v>
      </c>
      <c r="N1893" s="182">
        <f>IFERROR(_xll.qlIndexFixing(ONIndex1M,I1893,TRUE,_xll.ohTrigger(RecalcTrigger,Trigger1M)),NA())</f>
        <v>1.4614082963610997E-2</v>
      </c>
      <c r="O1893" s="44">
        <f>IFERROR(_xll.qlIndexFixing(ONIndex3M,I1893,TRUE,_xll.ohTrigger(RecalcTrigger,Trigger3M)),NA())</f>
        <v>1.4870503928152701E-2</v>
      </c>
      <c r="P1893" s="44">
        <f>IFERROR(_xll.qlIndexFixing(ONIndex6M,I1893,TRUE,_xll.ohTrigger(RecalcTrigger,Trigger6M)),NA())</f>
        <v>1.4929378012640271E-2</v>
      </c>
      <c r="Q1893" s="183">
        <f>IFERROR(_xll.qlIndexFixing(ONIndex1Y,I1893,TRUE,_xll.ohTrigger(RecalcTrigger,Trigger1Y)),NA())</f>
        <v>1.5164208863005513E-2</v>
      </c>
    </row>
    <row r="1894" spans="2:17" x14ac:dyDescent="0.2">
      <c r="B1894" s="39" t="s">
        <v>42</v>
      </c>
      <c r="D1894" s="42">
        <f>_xll.qlCalendarAdvance(Calendar,$D1893,B1894,"f",FALSE)</f>
        <v>52734</v>
      </c>
      <c r="E1894" s="177">
        <f>_xll.qlInterestRateIndexValueDate(IndexON,D1894)</f>
        <v>52734</v>
      </c>
      <c r="F1894" s="193">
        <f>IFERROR(_xll.qlIndexFixing(IndexON,D1894,TRUE,_xll.ohTrigger(RecalcTrigger,TriggerON)),NA())</f>
        <v>1.4529346763794138E-2</v>
      </c>
      <c r="H1894" s="42">
        <f>_xll.qlCalendarAdvance(Calendar,$H1893,B1894,"f",FALSE)</f>
        <v>52734</v>
      </c>
      <c r="I1894" s="177">
        <f>_xll.qlInterestRateIndexValueDate(Index1M,$H1894)</f>
        <v>52736</v>
      </c>
      <c r="J1894" s="182">
        <f>IFERROR(_xll.qlIndexFixing(Index1M,$H1894,TRUE,_xll.ohTrigger(RecalcTrigger,Trigger1M)),NA())</f>
        <v>1.462406475806699E-2</v>
      </c>
      <c r="K1894" s="44">
        <f>IFERROR(_xll.qlIndexFixing(Index3M,H1894,TRUE,_xll.ohTrigger(RecalcTrigger,Trigger3M)),NA())</f>
        <v>1.4900861866197841E-2</v>
      </c>
      <c r="L1894" s="44">
        <f>IFERROR(_xll.qlIndexFixing(Index6M,$H1894,TRUE,_xll.ohTrigger(RecalcTrigger,Trigger6M)),NA())</f>
        <v>1.4991315038878824E-2</v>
      </c>
      <c r="M1894" s="183">
        <f>IFERROR(_xll.qlIndexFixing(Index1Y,$H1894,TRUE,_xll.ohTrigger(RecalcTrigger,Trigger1Y)),NA())</f>
        <v>1.5320867207680632E-2</v>
      </c>
      <c r="N1894" s="182">
        <f>IFERROR(_xll.qlIndexFixing(ONIndex1M,I1894,TRUE,_xll.ohTrigger(RecalcTrigger,Trigger1M)),NA())</f>
        <v>1.4614334883935598E-2</v>
      </c>
      <c r="O1894" s="44">
        <f>IFERROR(_xll.qlIndexFixing(ONIndex3M,I1894,TRUE,_xll.ohTrigger(RecalcTrigger,Trigger3M)),NA())</f>
        <v>1.4870685127208461E-2</v>
      </c>
      <c r="P1894" s="44">
        <f>IFERROR(_xll.qlIndexFixing(ONIndex6M,I1894,TRUE,_xll.ohTrigger(RecalcTrigger,Trigger6M)),NA())</f>
        <v>1.4929224606552438E-2</v>
      </c>
      <c r="Q1894" s="183">
        <f>IFERROR(_xll.qlIndexFixing(ONIndex1Y,I1894,TRUE,_xll.ohTrigger(RecalcTrigger,Trigger1Y)),NA())</f>
        <v>1.5164223482670991E-2</v>
      </c>
    </row>
    <row r="1895" spans="2:17" x14ac:dyDescent="0.2">
      <c r="B1895" s="39" t="s">
        <v>42</v>
      </c>
      <c r="D1895" s="42">
        <f>_xll.qlCalendarAdvance(Calendar,$D1894,B1895,"f",FALSE)</f>
        <v>52741</v>
      </c>
      <c r="E1895" s="177">
        <f>_xll.qlInterestRateIndexValueDate(IndexON,D1895)</f>
        <v>52741</v>
      </c>
      <c r="F1895" s="193">
        <f>IFERROR(_xll.qlIndexFixing(IndexON,D1895,TRUE,_xll.ohTrigger(RecalcTrigger,TriggerON)),NA())</f>
        <v>1.4530005266966128E-2</v>
      </c>
      <c r="H1895" s="42">
        <f>_xll.qlCalendarAdvance(Calendar,$H1894,B1895,"f",FALSE)</f>
        <v>52741</v>
      </c>
      <c r="I1895" s="177">
        <f>_xll.qlInterestRateIndexValueDate(Index1M,$H1895)</f>
        <v>52743</v>
      </c>
      <c r="J1895" s="182">
        <f>IFERROR(_xll.qlIndexFixing(Index1M,$H1895,TRUE,_xll.ohTrigger(RecalcTrigger,Trigger1M)),NA())</f>
        <v>1.4624417953909563E-2</v>
      </c>
      <c r="K1895" s="44">
        <f>IFERROR(_xll.qlIndexFixing(Index3M,H1895,TRUE,_xll.ohTrigger(RecalcTrigger,Trigger3M)),NA())</f>
        <v>1.4901323064886646E-2</v>
      </c>
      <c r="L1895" s="44">
        <f>IFERROR(_xll.qlIndexFixing(Index6M,$H1895,TRUE,_xll.ohTrigger(RecalcTrigger,Trigger6M)),NA())</f>
        <v>1.499194735535714E-2</v>
      </c>
      <c r="M1895" s="183">
        <f>IFERROR(_xll.qlIndexFixing(Index1Y,$H1895,TRUE,_xll.ohTrigger(RecalcTrigger,Trigger1Y)),NA())</f>
        <v>1.532322694820942E-2</v>
      </c>
      <c r="N1895" s="182">
        <f>IFERROR(_xll.qlIndexFixing(ONIndex1M,I1895,TRUE,_xll.ohTrigger(RecalcTrigger,Trigger1M)),NA())</f>
        <v>1.46146248391954E-2</v>
      </c>
      <c r="O1895" s="44">
        <f>IFERROR(_xll.qlIndexFixing(ONIndex3M,I1895,TRUE,_xll.ohTrigger(RecalcTrigger,Trigger3M)),NA())</f>
        <v>1.4870906072870227E-2</v>
      </c>
      <c r="P1895" s="44">
        <f>IFERROR(_xll.qlIndexFixing(ONIndex6M,I1895,TRUE,_xll.ohTrigger(RecalcTrigger,Trigger6M)),NA())</f>
        <v>1.4929127196952052E-2</v>
      </c>
      <c r="Q1895" s="183">
        <f>IFERROR(_xll.qlIndexFixing(ONIndex1Y,I1895,TRUE,_xll.ohTrigger(RecalcTrigger,Trigger1Y)),NA())</f>
        <v>1.5164321771727884E-2</v>
      </c>
    </row>
    <row r="1896" spans="2:17" x14ac:dyDescent="0.2">
      <c r="B1896" s="39" t="s">
        <v>42</v>
      </c>
      <c r="D1896" s="42">
        <f>_xll.qlCalendarAdvance(Calendar,$D1895,B1896,"f",FALSE)</f>
        <v>52748</v>
      </c>
      <c r="E1896" s="177">
        <f>_xll.qlInterestRateIndexValueDate(IndexON,D1896)</f>
        <v>52748</v>
      </c>
      <c r="F1896" s="193">
        <f>IFERROR(_xll.qlIndexFixing(IndexON,D1896,TRUE,_xll.ohTrigger(RecalcTrigger,TriggerON)),NA())</f>
        <v>1.4530705663187149E-2</v>
      </c>
      <c r="H1896" s="42">
        <f>_xll.qlCalendarAdvance(Calendar,$H1895,B1896,"f",FALSE)</f>
        <v>52748</v>
      </c>
      <c r="I1896" s="177">
        <f>_xll.qlInterestRateIndexValueDate(Index1M,$H1896)</f>
        <v>52750</v>
      </c>
      <c r="J1896" s="182">
        <f>IFERROR(_xll.qlIndexFixing(Index1M,$H1896,TRUE,_xll.ohTrigger(RecalcTrigger,Trigger1M)),NA())</f>
        <v>1.4624809502710445E-2</v>
      </c>
      <c r="K1896" s="44">
        <f>IFERROR(_xll.qlIndexFixing(Index3M,H1896,TRUE,_xll.ohTrigger(RecalcTrigger,Trigger3M)),NA())</f>
        <v>1.490182488267397E-2</v>
      </c>
      <c r="L1896" s="44">
        <f>IFERROR(_xll.qlIndexFixing(Index6M,$H1896,TRUE,_xll.ohTrigger(RecalcTrigger,Trigger6M)),NA())</f>
        <v>1.4991495938766858E-2</v>
      </c>
      <c r="M1896" s="183">
        <f>IFERROR(_xll.qlIndexFixing(Index1Y,$H1896,TRUE,_xll.ohTrigger(RecalcTrigger,Trigger1Y)),NA())</f>
        <v>1.5325677505443376E-2</v>
      </c>
      <c r="N1896" s="182">
        <f>IFERROR(_xll.qlIndexFixing(ONIndex1M,I1896,TRUE,_xll.ohTrigger(RecalcTrigger,Trigger1M)),NA())</f>
        <v>1.461495293146875E-2</v>
      </c>
      <c r="O1896" s="44">
        <f>IFERROR(_xll.qlIndexFixing(ONIndex3M,I1896,TRUE,_xll.ohTrigger(RecalcTrigger,Trigger3M)),NA())</f>
        <v>1.4871166868735131E-2</v>
      </c>
      <c r="P1896" s="44">
        <f>IFERROR(_xll.qlIndexFixing(ONIndex6M,I1896,TRUE,_xll.ohTrigger(RecalcTrigger,Trigger6M)),NA())</f>
        <v>1.4929085929882291E-2</v>
      </c>
      <c r="Q1896" s="183">
        <f>IFERROR(_xll.qlIndexFixing(ONIndex1Y,I1896,TRUE,_xll.ohTrigger(RecalcTrigger,Trigger1Y)),NA())</f>
        <v>1.5164503948161823E-2</v>
      </c>
    </row>
    <row r="1897" spans="2:17" x14ac:dyDescent="0.2">
      <c r="B1897" s="39" t="s">
        <v>42</v>
      </c>
      <c r="D1897" s="42">
        <f>_xll.qlCalendarAdvance(Calendar,$D1896,B1897,"f",FALSE)</f>
        <v>52755</v>
      </c>
      <c r="E1897" s="177">
        <f>_xll.qlInterestRateIndexValueDate(IndexON,D1897)</f>
        <v>52755</v>
      </c>
      <c r="F1897" s="193">
        <f>IFERROR(_xll.qlIndexFixing(IndexON,D1897,TRUE,_xll.ohTrigger(RecalcTrigger,TriggerON)),NA())</f>
        <v>1.4531448062449215E-2</v>
      </c>
      <c r="H1897" s="42">
        <f>_xll.qlCalendarAdvance(Calendar,$H1896,B1897,"f",FALSE)</f>
        <v>52755</v>
      </c>
      <c r="I1897" s="177">
        <f>_xll.qlInterestRateIndexValueDate(Index1M,$H1897)</f>
        <v>52757</v>
      </c>
      <c r="J1897" s="182">
        <f>IFERROR(_xll.qlIndexFixing(Index1M,$H1897,TRUE,_xll.ohTrigger(RecalcTrigger,Trigger1M)),NA())</f>
        <v>1.4625239506670384E-2</v>
      </c>
      <c r="K1897" s="44">
        <f>IFERROR(_xll.qlIndexFixing(Index3M,H1897,TRUE,_xll.ohTrigger(RecalcTrigger,Trigger3M)),NA())</f>
        <v>1.4902367423911992E-2</v>
      </c>
      <c r="L1897" s="44">
        <f>IFERROR(_xll.qlIndexFixing(Index6M,$H1897,TRUE,_xll.ohTrigger(RecalcTrigger,Trigger6M)),NA())</f>
        <v>1.4992232487765699E-2</v>
      </c>
      <c r="M1897" s="183">
        <f>IFERROR(_xll.qlIndexFixing(Index1Y,$H1897,TRUE,_xll.ohTrigger(RecalcTrigger,Trigger1Y)),NA())</f>
        <v>1.5328219101212947E-2</v>
      </c>
      <c r="N1897" s="182">
        <f>IFERROR(_xll.qlIndexFixing(ONIndex1M,I1897,TRUE,_xll.ohTrigger(RecalcTrigger,Trigger1M)),NA())</f>
        <v>1.4615319262833992E-2</v>
      </c>
      <c r="O1897" s="44">
        <f>IFERROR(_xll.qlIndexFixing(ONIndex3M,I1897,TRUE,_xll.ohTrigger(RecalcTrigger,Trigger3M)),NA())</f>
        <v>1.4871467619119727E-2</v>
      </c>
      <c r="P1897" s="44">
        <f>IFERROR(_xll.qlIndexFixing(ONIndex6M,I1897,TRUE,_xll.ohTrigger(RecalcTrigger,Trigger6M)),NA())</f>
        <v>1.4929100952265628E-2</v>
      </c>
      <c r="Q1897" s="183">
        <f>IFERROR(_xll.qlIndexFixing(ONIndex1Y,I1897,TRUE,_xll.ohTrigger(RecalcTrigger,Trigger1Y)),NA())</f>
        <v>1.5164770229798563E-2</v>
      </c>
    </row>
    <row r="1898" spans="2:17" x14ac:dyDescent="0.2">
      <c r="B1898" s="39" t="s">
        <v>42</v>
      </c>
      <c r="D1898" s="42">
        <f>_xll.qlCalendarAdvance(Calendar,$D1897,B1898,"f",FALSE)</f>
        <v>52762</v>
      </c>
      <c r="E1898" s="177">
        <f>_xll.qlInterestRateIndexValueDate(IndexON,D1898)</f>
        <v>52762</v>
      </c>
      <c r="F1898" s="193">
        <f>IFERROR(_xll.qlIndexFixing(IndexON,D1898,TRUE,_xll.ohTrigger(RecalcTrigger,TriggerON)),NA())</f>
        <v>1.4532232574664405E-2</v>
      </c>
      <c r="H1898" s="42">
        <f>_xll.qlCalendarAdvance(Calendar,$H1897,B1898,"f",FALSE)</f>
        <v>52762</v>
      </c>
      <c r="I1898" s="177">
        <f>_xll.qlInterestRateIndexValueDate(Index1M,$H1898)</f>
        <v>52764</v>
      </c>
      <c r="J1898" s="182">
        <f>IFERROR(_xll.qlIndexFixing(Index1M,$H1898,TRUE,_xll.ohTrigger(RecalcTrigger,Trigger1M)),NA())</f>
        <v>1.4625708067995125E-2</v>
      </c>
      <c r="K1898" s="44">
        <f>IFERROR(_xll.qlIndexFixing(Index3M,H1898,TRUE,_xll.ohTrigger(RecalcTrigger,Trigger3M)),NA())</f>
        <v>1.4902950792946811E-2</v>
      </c>
      <c r="L1898" s="44">
        <f>IFERROR(_xll.qlIndexFixing(Index6M,$H1898,TRUE,_xll.ohTrigger(RecalcTrigger,Trigger6M)),NA())</f>
        <v>1.4993027734454309E-2</v>
      </c>
      <c r="M1898" s="183">
        <f>IFERROR(_xll.qlIndexFixing(Index1Y,$H1898,TRUE,_xll.ohTrigger(RecalcTrigger,Trigger1Y)),NA())</f>
        <v>1.5330851957376391E-2</v>
      </c>
      <c r="N1898" s="182">
        <f>IFERROR(_xll.qlIndexFixing(ONIndex1M,I1898,TRUE,_xll.ohTrigger(RecalcTrigger,Trigger1M)),NA())</f>
        <v>1.4615723935369473E-2</v>
      </c>
      <c r="O1898" s="44">
        <f>IFERROR(_xll.qlIndexFixing(ONIndex3M,I1898,TRUE,_xll.ohTrigger(RecalcTrigger,Trigger3M)),NA())</f>
        <v>1.4871808427781019E-2</v>
      </c>
      <c r="P1898" s="44">
        <f>IFERROR(_xll.qlIndexFixing(ONIndex6M,I1898,TRUE,_xll.ohTrigger(RecalcTrigger,Trigger6M)),NA())</f>
        <v>1.4929172410225178E-2</v>
      </c>
      <c r="Q1898" s="183">
        <f>IFERROR(_xll.qlIndexFixing(ONIndex1Y,I1898,TRUE,_xll.ohTrigger(RecalcTrigger,Trigger1Y)),NA())</f>
        <v>1.5165120834383927E-2</v>
      </c>
    </row>
    <row r="1899" spans="2:17" x14ac:dyDescent="0.2">
      <c r="B1899" s="39" t="s">
        <v>42</v>
      </c>
      <c r="D1899" s="42">
        <f>_xll.qlCalendarAdvance(Calendar,$D1898,B1899,"f",FALSE)</f>
        <v>52769</v>
      </c>
      <c r="E1899" s="177">
        <f>_xll.qlInterestRateIndexValueDate(IndexON,D1899)</f>
        <v>52769</v>
      </c>
      <c r="F1899" s="193">
        <f>IFERROR(_xll.qlIndexFixing(IndexON,D1899,TRUE,_xll.ohTrigger(RecalcTrigger,TriggerON)),NA())</f>
        <v>1.4533059309824736E-2</v>
      </c>
      <c r="H1899" s="42">
        <f>_xll.qlCalendarAdvance(Calendar,$H1898,B1899,"f",FALSE)</f>
        <v>52769</v>
      </c>
      <c r="I1899" s="177">
        <f>_xll.qlInterestRateIndexValueDate(Index1M,$H1899)</f>
        <v>52771</v>
      </c>
      <c r="J1899" s="182">
        <f>IFERROR(_xll.qlIndexFixing(Index1M,$H1899,TRUE,_xll.ohTrigger(RecalcTrigger,Trigger1M)),NA())</f>
        <v>1.4626215288882916E-2</v>
      </c>
      <c r="K1899" s="44">
        <f>IFERROR(_xll.qlIndexFixing(Index3M,H1899,TRUE,_xll.ohTrigger(RecalcTrigger,Trigger3M)),NA())</f>
        <v>1.4903575094133209E-2</v>
      </c>
      <c r="L1899" s="44">
        <f>IFERROR(_xll.qlIndexFixing(Index6M,$H1899,TRUE,_xll.ohTrigger(RecalcTrigger,Trigger6M)),NA())</f>
        <v>1.4993881826462793E-2</v>
      </c>
      <c r="M1899" s="183">
        <f>IFERROR(_xll.qlIndexFixing(Index1Y,$H1899,TRUE,_xll.ohTrigger(RecalcTrigger,Trigger1Y)),NA())</f>
        <v>1.53335762958189E-2</v>
      </c>
      <c r="N1899" s="182">
        <f>IFERROR(_xll.qlIndexFixing(ONIndex1M,I1899,TRUE,_xll.ohTrigger(RecalcTrigger,Trigger1M)),NA())</f>
        <v>1.4616167051153539E-2</v>
      </c>
      <c r="O1899" s="44">
        <f>IFERROR(_xll.qlIndexFixing(ONIndex3M,I1899,TRUE,_xll.ohTrigger(RecalcTrigger,Trigger3M)),NA())</f>
        <v>1.487218939847601E-2</v>
      </c>
      <c r="P1899" s="44">
        <f>IFERROR(_xll.qlIndexFixing(ONIndex6M,I1899,TRUE,_xll.ohTrigger(RecalcTrigger,Trigger6M)),NA())</f>
        <v>1.4929300450443606E-2</v>
      </c>
      <c r="Q1899" s="183">
        <f>IFERROR(_xll.qlIndexFixing(ONIndex1Y,I1899,TRUE,_xll.ohTrigger(RecalcTrigger,Trigger1Y)),NA())</f>
        <v>1.5165555979663736E-2</v>
      </c>
    </row>
    <row r="1900" spans="2:17" x14ac:dyDescent="0.2">
      <c r="B1900" s="39" t="s">
        <v>42</v>
      </c>
      <c r="D1900" s="42">
        <f>_xll.qlCalendarAdvance(Calendar,$D1899,B1900,"f",FALSE)</f>
        <v>52776</v>
      </c>
      <c r="E1900" s="177">
        <f>_xll.qlInterestRateIndexValueDate(IndexON,D1900)</f>
        <v>52776</v>
      </c>
      <c r="F1900" s="193">
        <f>IFERROR(_xll.qlIndexFixing(IndexON,D1900,TRUE,_xll.ohTrigger(RecalcTrigger,TriggerON)),NA())</f>
        <v>1.4533928377762351E-2</v>
      </c>
      <c r="H1900" s="42">
        <f>_xll.qlCalendarAdvance(Calendar,$H1899,B1900,"f",FALSE)</f>
        <v>52776</v>
      </c>
      <c r="I1900" s="177">
        <f>_xll.qlInterestRateIndexValueDate(Index1M,$H1900)</f>
        <v>52778</v>
      </c>
      <c r="J1900" s="182">
        <f>IFERROR(_xll.qlIndexFixing(Index1M,$H1900,TRUE,_xll.ohTrigger(RecalcTrigger,Trigger1M)),NA())</f>
        <v>1.462574397477457E-2</v>
      </c>
      <c r="K1900" s="44">
        <f>IFERROR(_xll.qlIndexFixing(Index3M,H1900,TRUE,_xll.ohTrigger(RecalcTrigger,Trigger3M)),NA())</f>
        <v>1.4904240431820762E-2</v>
      </c>
      <c r="L1900" s="44">
        <f>IFERROR(_xll.qlIndexFixing(Index6M,$H1900,TRUE,_xll.ohTrigger(RecalcTrigger,Trigger6M)),NA())</f>
        <v>1.4994794911427807E-2</v>
      </c>
      <c r="M1900" s="183">
        <f>IFERROR(_xll.qlIndexFixing(Index1Y,$H1900,TRUE,_xll.ohTrigger(RecalcTrigger,Trigger1Y)),NA())</f>
        <v>1.5336392338453049E-2</v>
      </c>
      <c r="N1900" s="182">
        <f>IFERROR(_xll.qlIndexFixing(ONIndex1M,I1900,TRUE,_xll.ohTrigger(RecalcTrigger,Trigger1M)),NA())</f>
        <v>1.4616648712184599E-2</v>
      </c>
      <c r="O1900" s="44">
        <f>IFERROR(_xll.qlIndexFixing(ONIndex3M,I1900,TRUE,_xll.ohTrigger(RecalcTrigger,Trigger3M)),NA())</f>
        <v>1.4872610635521255E-2</v>
      </c>
      <c r="P1900" s="44">
        <f>IFERROR(_xll.qlIndexFixing(ONIndex6M,I1900,TRUE,_xll.ohTrigger(RecalcTrigger,Trigger6M)),NA())</f>
        <v>1.4929485219123961E-2</v>
      </c>
      <c r="Q1900" s="183">
        <f>IFERROR(_xll.qlIndexFixing(ONIndex1Y,I1900,TRUE,_xll.ohTrigger(RecalcTrigger,Trigger1Y)),NA())</f>
        <v>1.5166075883543684E-2</v>
      </c>
    </row>
    <row r="1901" spans="2:17" x14ac:dyDescent="0.2">
      <c r="B1901" s="39" t="s">
        <v>42</v>
      </c>
      <c r="D1901" s="42">
        <f>_xll.qlCalendarAdvance(Calendar,$D1900,B1901,"f",FALSE)</f>
        <v>52783</v>
      </c>
      <c r="E1901" s="177">
        <f>_xll.qlInterestRateIndexValueDate(IndexON,D1901)</f>
        <v>52783</v>
      </c>
      <c r="F1901" s="193">
        <f>IFERROR(_xll.qlIndexFixing(IndexON,D1901,TRUE,_xll.ohTrigger(RecalcTrigger,TriggerON)),NA())</f>
        <v>1.4534839888389328E-2</v>
      </c>
      <c r="H1901" s="42">
        <f>_xll.qlCalendarAdvance(Calendar,$H1900,B1901,"f",FALSE)</f>
        <v>52783</v>
      </c>
      <c r="I1901" s="177">
        <f>_xll.qlInterestRateIndexValueDate(Index1M,$H1901)</f>
        <v>52785</v>
      </c>
      <c r="J1901" s="182">
        <f>IFERROR(_xll.qlIndexFixing(Index1M,$H1901,TRUE,_xll.ohTrigger(RecalcTrigger,Trigger1M)),NA())</f>
        <v>1.4627346118173123E-2</v>
      </c>
      <c r="K1901" s="44">
        <f>IFERROR(_xll.qlIndexFixing(Index3M,H1901,TRUE,_xll.ohTrigger(RecalcTrigger,Trigger3M)),NA())</f>
        <v>1.4904946910365124E-2</v>
      </c>
      <c r="L1901" s="44">
        <f>IFERROR(_xll.qlIndexFixing(Index6M,$H1901,TRUE,_xll.ohTrigger(RecalcTrigger,Trigger6M)),NA())</f>
        <v>1.4996973690286486E-2</v>
      </c>
      <c r="M1901" s="183">
        <f>IFERROR(_xll.qlIndexFixing(Index1Y,$H1901,TRUE,_xll.ohTrigger(RecalcTrigger,Trigger1Y)),NA())</f>
        <v>1.5339300307219656E-2</v>
      </c>
      <c r="N1901" s="182">
        <f>IFERROR(_xll.qlIndexFixing(ONIndex1M,I1901,TRUE,_xll.ohTrigger(RecalcTrigger,Trigger1M)),NA())</f>
        <v>1.4617169020620935E-2</v>
      </c>
      <c r="O1901" s="44">
        <f>IFERROR(_xll.qlIndexFixing(ONIndex3M,I1901,TRUE,_xll.ohTrigger(RecalcTrigger,Trigger3M)),NA())</f>
        <v>1.4873072242673757E-2</v>
      </c>
      <c r="P1901" s="44">
        <f>IFERROR(_xll.qlIndexFixing(ONIndex6M,I1901,TRUE,_xll.ohTrigger(RecalcTrigger,Trigger6M)),NA())</f>
        <v>1.4929726862948911E-2</v>
      </c>
      <c r="Q1901" s="183">
        <f>IFERROR(_xll.qlIndexFixing(ONIndex1Y,I1901,TRUE,_xll.ohTrigger(RecalcTrigger,Trigger1Y)),NA())</f>
        <v>1.5166680763689655E-2</v>
      </c>
    </row>
    <row r="1902" spans="2:17" x14ac:dyDescent="0.2">
      <c r="B1902" s="39" t="s">
        <v>42</v>
      </c>
      <c r="D1902" s="42">
        <f>_xll.qlCalendarAdvance(Calendar,$D1901,B1902,"f",FALSE)</f>
        <v>52790</v>
      </c>
      <c r="E1902" s="177">
        <f>_xll.qlInterestRateIndexValueDate(IndexON,D1902)</f>
        <v>52790</v>
      </c>
      <c r="F1902" s="193">
        <f>IFERROR(_xll.qlIndexFixing(IndexON,D1902,TRUE,_xll.ohTrigger(RecalcTrigger,TriggerON)),NA())</f>
        <v>1.453579395177762E-2</v>
      </c>
      <c r="H1902" s="42">
        <f>_xll.qlCalendarAdvance(Calendar,$H1901,B1902,"f",FALSE)</f>
        <v>52790</v>
      </c>
      <c r="I1902" s="177">
        <f>_xll.qlInterestRateIndexValueDate(Index1M,$H1902)</f>
        <v>52792</v>
      </c>
      <c r="J1902" s="182">
        <f>IFERROR(_xll.qlIndexFixing(Index1M,$H1902,TRUE,_xll.ohTrigger(RecalcTrigger,Trigger1M)),NA())</f>
        <v>1.4627969930979534E-2</v>
      </c>
      <c r="K1902" s="44">
        <f>IFERROR(_xll.qlIndexFixing(Index3M,H1902,TRUE,_xll.ohTrigger(RecalcTrigger,Trigger3M)),NA())</f>
        <v>1.4905694634122817E-2</v>
      </c>
      <c r="L1902" s="44">
        <f>IFERROR(_xll.qlIndexFixing(Index6M,$H1902,TRUE,_xll.ohTrigger(RecalcTrigger,Trigger6M)),NA())</f>
        <v>1.4998018196891564E-2</v>
      </c>
      <c r="M1902" s="183">
        <f>IFERROR(_xll.qlIndexFixing(Index1Y,$H1902,TRUE,_xll.ohTrigger(RecalcTrigger,Trigger1Y)),NA())</f>
        <v>1.534230042408714E-2</v>
      </c>
      <c r="N1902" s="182">
        <f>IFERROR(_xll.qlIndexFixing(ONIndex1M,I1902,TRUE,_xll.ohTrigger(RecalcTrigger,Trigger1M)),NA())</f>
        <v>1.4617728078540893E-2</v>
      </c>
      <c r="O1902" s="44">
        <f>IFERROR(_xll.qlIndexFixing(ONIndex3M,I1902,TRUE,_xll.ohTrigger(RecalcTrigger,Trigger3M)),NA())</f>
        <v>1.4873574323770455E-2</v>
      </c>
      <c r="P1902" s="44">
        <f>IFERROR(_xll.qlIndexFixing(ONIndex6M,I1902,TRUE,_xll.ohTrigger(RecalcTrigger,Trigger6M)),NA())</f>
        <v>1.493002552820144E-2</v>
      </c>
      <c r="Q1902" s="183">
        <f>IFERROR(_xll.qlIndexFixing(ONIndex1Y,I1902,TRUE,_xll.ohTrigger(RecalcTrigger,Trigger1Y)),NA())</f>
        <v>1.5167370837927407E-2</v>
      </c>
    </row>
    <row r="1903" spans="2:17" x14ac:dyDescent="0.2">
      <c r="B1903" s="39" t="s">
        <v>42</v>
      </c>
      <c r="D1903" s="42">
        <f>_xll.qlCalendarAdvance(Calendar,$D1902,B1903,"f",FALSE)</f>
        <v>52797</v>
      </c>
      <c r="E1903" s="177">
        <f>_xll.qlInterestRateIndexValueDate(IndexON,D1903)</f>
        <v>52797</v>
      </c>
      <c r="F1903" s="193">
        <f>IFERROR(_xll.qlIndexFixing(IndexON,D1903,TRUE,_xll.ohTrigger(RecalcTrigger,TriggerON)),NA())</f>
        <v>1.4536790677679434E-2</v>
      </c>
      <c r="H1903" s="42">
        <f>_xll.qlCalendarAdvance(Calendar,$H1902,B1903,"f",FALSE)</f>
        <v>52797</v>
      </c>
      <c r="I1903" s="177">
        <f>_xll.qlInterestRateIndexValueDate(Index1M,$H1903)</f>
        <v>52799</v>
      </c>
      <c r="J1903" s="182">
        <f>IFERROR(_xll.qlIndexFixing(Index1M,$H1903,TRUE,_xll.ohTrigger(RecalcTrigger,Trigger1M)),NA())</f>
        <v>1.4628632812166975E-2</v>
      </c>
      <c r="K1903" s="44">
        <f>IFERROR(_xll.qlIndexFixing(Index3M,H1903,TRUE,_xll.ohTrigger(RecalcTrigger,Trigger3M)),NA())</f>
        <v>1.4906483707447758E-2</v>
      </c>
      <c r="L1903" s="44">
        <f>IFERROR(_xll.qlIndexFixing(Index6M,$H1903,TRUE,_xll.ohTrigger(RecalcTrigger,Trigger6M)),NA())</f>
        <v>1.4999122178450208E-2</v>
      </c>
      <c r="M1903" s="183">
        <f>IFERROR(_xll.qlIndexFixing(Index1Y,$H1903,TRUE,_xll.ohTrigger(RecalcTrigger,Trigger1Y)),NA())</f>
        <v>1.5345392911050634E-2</v>
      </c>
      <c r="N1903" s="182">
        <f>IFERROR(_xll.qlIndexFixing(ONIndex1M,I1903,TRUE,_xll.ohTrigger(RecalcTrigger,Trigger1M)),NA())</f>
        <v>1.4618325988022818E-2</v>
      </c>
      <c r="O1903" s="44">
        <f>IFERROR(_xll.qlIndexFixing(ONIndex3M,I1903,TRUE,_xll.ohTrigger(RecalcTrigger,Trigger3M)),NA())</f>
        <v>1.4874116982808161E-2</v>
      </c>
      <c r="P1903" s="44">
        <f>IFERROR(_xll.qlIndexFixing(ONIndex6M,I1903,TRUE,_xll.ohTrigger(RecalcTrigger,Trigger6M)),NA())</f>
        <v>1.4930381361404343E-2</v>
      </c>
      <c r="Q1903" s="183">
        <f>IFERROR(_xll.qlIndexFixing(ONIndex1Y,I1903,TRUE,_xll.ohTrigger(RecalcTrigger,Trigger1Y)),NA())</f>
        <v>1.5168146324002763E-2</v>
      </c>
    </row>
    <row r="1904" spans="2:17" x14ac:dyDescent="0.2">
      <c r="B1904" s="39" t="s">
        <v>42</v>
      </c>
      <c r="D1904" s="42">
        <f>_xll.qlCalendarAdvance(Calendar,$D1903,B1904,"f",FALSE)</f>
        <v>52804</v>
      </c>
      <c r="E1904" s="177">
        <f>_xll.qlInterestRateIndexValueDate(IndexON,D1904)</f>
        <v>52804</v>
      </c>
      <c r="F1904" s="193">
        <f>IFERROR(_xll.qlIndexFixing(IndexON,D1904,TRUE,_xll.ohTrigger(RecalcTrigger,TriggerON)),NA())</f>
        <v>1.4537830176086786E-2</v>
      </c>
      <c r="H1904" s="42">
        <f>_xll.qlCalendarAdvance(Calendar,$H1903,B1904,"f",FALSE)</f>
        <v>52804</v>
      </c>
      <c r="I1904" s="177">
        <f>_xll.qlInterestRateIndexValueDate(Index1M,$H1904)</f>
        <v>52806</v>
      </c>
      <c r="J1904" s="182">
        <f>IFERROR(_xll.qlIndexFixing(Index1M,$H1904,TRUE,_xll.ohTrigger(RecalcTrigger,Trigger1M)),NA())</f>
        <v>1.4629334863938692E-2</v>
      </c>
      <c r="K1904" s="44">
        <f>IFERROR(_xll.qlIndexFixing(Index3M,H1904,TRUE,_xll.ohTrigger(RecalcTrigger,Trigger3M)),NA())</f>
        <v>1.4907314234701685E-2</v>
      </c>
      <c r="L1904" s="44">
        <f>IFERROR(_xll.qlIndexFixing(Index6M,$H1904,TRUE,_xll.ohTrigger(RecalcTrigger,Trigger6M)),NA())</f>
        <v>1.5000285782644712E-2</v>
      </c>
      <c r="M1904" s="183">
        <f>IFERROR(_xll.qlIndexFixing(Index1Y,$H1904,TRUE,_xll.ohTrigger(RecalcTrigger,Trigger1Y)),NA())</f>
        <v>1.5348577990135495E-2</v>
      </c>
      <c r="N1904" s="182">
        <f>IFERROR(_xll.qlIndexFixing(ONIndex1M,I1904,TRUE,_xll.ohTrigger(RecalcTrigger,Trigger1M)),NA())</f>
        <v>1.4618962850905248E-2</v>
      </c>
      <c r="O1904" s="44">
        <f>IFERROR(_xll.qlIndexFixing(ONIndex3M,I1904,TRUE,_xll.ohTrigger(RecalcTrigger,Trigger3M)),NA())</f>
        <v>1.4874700323863621E-2</v>
      </c>
      <c r="P1904" s="44">
        <f>IFERROR(_xll.qlIndexFixing(ONIndex6M,I1904,TRUE,_xll.ohTrigger(RecalcTrigger,Trigger6M)),NA())</f>
        <v>1.4930794509080414E-2</v>
      </c>
      <c r="Q1904" s="183">
        <f>IFERROR(_xll.qlIndexFixing(ONIndex1Y,I1904,TRUE,_xll.ohTrigger(RecalcTrigger,Trigger1Y)),NA())</f>
        <v>1.516900743990135E-2</v>
      </c>
    </row>
    <row r="1905" spans="2:17" x14ac:dyDescent="0.2">
      <c r="B1905" s="39" t="s">
        <v>42</v>
      </c>
      <c r="D1905" s="42">
        <f>_xll.qlCalendarAdvance(Calendar,$D1904,B1905,"f",FALSE)</f>
        <v>52811</v>
      </c>
      <c r="E1905" s="177">
        <f>_xll.qlInterestRateIndexValueDate(IndexON,D1905)</f>
        <v>52811</v>
      </c>
      <c r="F1905" s="193">
        <f>IFERROR(_xll.qlIndexFixing(IndexON,D1905,TRUE,_xll.ohTrigger(RecalcTrigger,TriggerON)),NA())</f>
        <v>1.4538912556911754E-2</v>
      </c>
      <c r="H1905" s="42">
        <f>_xll.qlCalendarAdvance(Calendar,$H1904,B1905,"f",FALSE)</f>
        <v>52811</v>
      </c>
      <c r="I1905" s="177">
        <f>_xll.qlInterestRateIndexValueDate(Index1M,$H1905)</f>
        <v>52813</v>
      </c>
      <c r="J1905" s="182">
        <f>IFERROR(_xll.qlIndexFixing(Index1M,$H1905,TRUE,_xll.ohTrigger(RecalcTrigger,Trigger1M)),NA())</f>
        <v>1.4630076188500429E-2</v>
      </c>
      <c r="K1905" s="44">
        <f>IFERROR(_xll.qlIndexFixing(Index3M,H1905,TRUE,_xll.ohTrigger(RecalcTrigger,Trigger3M)),NA())</f>
        <v>1.4908186320241119E-2</v>
      </c>
      <c r="L1905" s="44">
        <f>IFERROR(_xll.qlIndexFixing(Index6M,$H1905,TRUE,_xll.ohTrigger(RecalcTrigger,Trigger6M)),NA())</f>
        <v>1.5001509157158661E-2</v>
      </c>
      <c r="M1905" s="183">
        <f>IFERROR(_xll.qlIndexFixing(Index1Y,$H1905,TRUE,_xll.ohTrigger(RecalcTrigger,Trigger1Y)),NA())</f>
        <v>1.5351855883394456E-2</v>
      </c>
      <c r="N1905" s="182">
        <f>IFERROR(_xll.qlIndexFixing(ONIndex1M,I1905,TRUE,_xll.ohTrigger(RecalcTrigger,Trigger1M)),NA())</f>
        <v>1.4619638769506338E-2</v>
      </c>
      <c r="O1905" s="44">
        <f>IFERROR(_xll.qlIndexFixing(ONIndex3M,I1905,TRUE,_xll.ohTrigger(RecalcTrigger,Trigger3M)),NA())</f>
        <v>1.4875324450853711E-2</v>
      </c>
      <c r="P1905" s="44">
        <f>IFERROR(_xll.qlIndexFixing(ONIndex6M,I1905,TRUE,_xll.ohTrigger(RecalcTrigger,Trigger6M)),NA())</f>
        <v>1.4931265117512638E-2</v>
      </c>
      <c r="Q1905" s="183">
        <f>IFERROR(_xll.qlIndexFixing(ONIndex1Y,I1905,TRUE,_xll.ohTrigger(RecalcTrigger,Trigger1Y)),NA())</f>
        <v>1.5169954403129182E-2</v>
      </c>
    </row>
    <row r="1906" spans="2:17" x14ac:dyDescent="0.2">
      <c r="B1906" s="39" t="s">
        <v>42</v>
      </c>
      <c r="D1906" s="42">
        <f>_xll.qlCalendarAdvance(Calendar,$D1905,B1906,"f",FALSE)</f>
        <v>52818</v>
      </c>
      <c r="E1906" s="177">
        <f>_xll.qlInterestRateIndexValueDate(IndexON,D1906)</f>
        <v>52818</v>
      </c>
      <c r="F1906" s="193">
        <f>IFERROR(_xll.qlIndexFixing(IndexON,D1906,TRUE,_xll.ohTrigger(RecalcTrigger,TriggerON)),NA())</f>
        <v>1.4540037930066418E-2</v>
      </c>
      <c r="H1906" s="42">
        <f>_xll.qlCalendarAdvance(Calendar,$H1905,B1906,"f",FALSE)</f>
        <v>52818</v>
      </c>
      <c r="I1906" s="177">
        <f>_xll.qlInterestRateIndexValueDate(Index1M,$H1906)</f>
        <v>52820</v>
      </c>
      <c r="J1906" s="182">
        <f>IFERROR(_xll.qlIndexFixing(Index1M,$H1906,TRUE,_xll.ohTrigger(RecalcTrigger,Trigger1M)),NA())</f>
        <v>1.463085688805793E-2</v>
      </c>
      <c r="K1906" s="44">
        <f>IFERROR(_xll.qlIndexFixing(Index3M,H1906,TRUE,_xll.ohTrigger(RecalcTrigger,Trigger3M)),NA())</f>
        <v>1.4909100068429538E-2</v>
      </c>
      <c r="L1906" s="44">
        <f>IFERROR(_xll.qlIndexFixing(Index6M,$H1906,TRUE,_xll.ohTrigger(RecalcTrigger,Trigger6M)),NA())</f>
        <v>1.500279244968381E-2</v>
      </c>
      <c r="M1906" s="183">
        <f>IFERROR(_xll.qlIndexFixing(Index1Y,$H1906,TRUE,_xll.ohTrigger(RecalcTrigger,Trigger1Y)),NA())</f>
        <v>1.5355226812909156E-2</v>
      </c>
      <c r="N1906" s="182">
        <f>IFERROR(_xll.qlIndexFixing(ONIndex1M,I1906,TRUE,_xll.ohTrigger(RecalcTrigger,Trigger1M)),NA())</f>
        <v>1.4620353845904432E-2</v>
      </c>
      <c r="O1906" s="44">
        <f>IFERROR(_xll.qlIndexFixing(ONIndex3M,I1906,TRUE,_xll.ohTrigger(RecalcTrigger,Trigger3M)),NA())</f>
        <v>1.4875989467535433E-2</v>
      </c>
      <c r="P1906" s="44">
        <f>IFERROR(_xll.qlIndexFixing(ONIndex6M,I1906,TRUE,_xll.ohTrigger(RecalcTrigger,Trigger6M)),NA())</f>
        <v>1.4931793333223808E-2</v>
      </c>
      <c r="Q1906" s="183">
        <f>IFERROR(_xll.qlIndexFixing(ONIndex1Y,I1906,TRUE,_xll.ohTrigger(RecalcTrigger,Trigger1Y)),NA())</f>
        <v>1.5170987431751826E-2</v>
      </c>
    </row>
    <row r="1907" spans="2:17" x14ac:dyDescent="0.2">
      <c r="B1907" s="39" t="s">
        <v>42</v>
      </c>
      <c r="D1907" s="42">
        <f>_xll.qlCalendarAdvance(Calendar,$D1906,B1907,"f",FALSE)</f>
        <v>52825</v>
      </c>
      <c r="E1907" s="177">
        <f>_xll.qlInterestRateIndexValueDate(IndexON,D1907)</f>
        <v>52825</v>
      </c>
      <c r="F1907" s="193">
        <f>IFERROR(_xll.qlIndexFixing(IndexON,D1907,TRUE,_xll.ohTrigger(RecalcTrigger,TriggerON)),NA())</f>
        <v>1.4541206405782603E-2</v>
      </c>
      <c r="H1907" s="42">
        <f>_xll.qlCalendarAdvance(Calendar,$H1906,B1907,"f",FALSE)</f>
        <v>52825</v>
      </c>
      <c r="I1907" s="177">
        <f>_xll.qlInterestRateIndexValueDate(Index1M,$H1907)</f>
        <v>52827</v>
      </c>
      <c r="J1907" s="182">
        <f>IFERROR(_xll.qlIndexFixing(Index1M,$H1907,TRUE,_xll.ohTrigger(RecalcTrigger,Trigger1M)),NA())</f>
        <v>1.4631677064819437E-2</v>
      </c>
      <c r="K1907" s="44">
        <f>IFERROR(_xll.qlIndexFixing(Index3M,H1907,TRUE,_xll.ohTrigger(RecalcTrigger,Trigger3M)),NA())</f>
        <v>1.4910055583628675E-2</v>
      </c>
      <c r="L1907" s="44">
        <f>IFERROR(_xll.qlIndexFixing(Index6M,$H1907,TRUE,_xll.ohTrigger(RecalcTrigger,Trigger6M)),NA())</f>
        <v>1.5004135807918354E-2</v>
      </c>
      <c r="M1907" s="183">
        <f>IFERROR(_xll.qlIndexFixing(Index1Y,$H1907,TRUE,_xll.ohTrigger(RecalcTrigger,Trigger1Y)),NA())</f>
        <v>1.5358691000789928E-2</v>
      </c>
      <c r="N1907" s="182">
        <f>IFERROR(_xll.qlIndexFixing(ONIndex1M,I1907,TRUE,_xll.ohTrigger(RecalcTrigger,Trigger1M)),NA())</f>
        <v>1.4621108182018006E-2</v>
      </c>
      <c r="O1907" s="44">
        <f>IFERROR(_xll.qlIndexFixing(ONIndex3M,I1907,TRUE,_xll.ohTrigger(RecalcTrigger,Trigger3M)),NA())</f>
        <v>1.4876695477825663E-2</v>
      </c>
      <c r="P1907" s="44">
        <f>IFERROR(_xll.qlIndexFixing(ONIndex6M,I1907,TRUE,_xll.ohTrigger(RecalcTrigger,Trigger6M)),NA())</f>
        <v>1.4932379302816656E-2</v>
      </c>
      <c r="Q1907" s="183">
        <f>IFERROR(_xll.qlIndexFixing(ONIndex1Y,I1907,TRUE,_xll.ohTrigger(RecalcTrigger,Trigger1Y)),NA())</f>
        <v>1.5172106743355229E-2</v>
      </c>
    </row>
    <row r="1908" spans="2:17" x14ac:dyDescent="0.2">
      <c r="B1908" s="39" t="s">
        <v>42</v>
      </c>
      <c r="D1908" s="42">
        <f>_xll.qlCalendarAdvance(Calendar,$D1907,B1908,"f",FALSE)</f>
        <v>52832</v>
      </c>
      <c r="E1908" s="177">
        <f>_xll.qlInterestRateIndexValueDate(IndexON,D1908)</f>
        <v>52832</v>
      </c>
      <c r="F1908" s="193">
        <f>IFERROR(_xll.qlIndexFixing(IndexON,D1908,TRUE,_xll.ohTrigger(RecalcTrigger,TriggerON)),NA())</f>
        <v>1.454241809349277E-2</v>
      </c>
      <c r="H1908" s="42">
        <f>_xll.qlCalendarAdvance(Calendar,$H1907,B1908,"f",FALSE)</f>
        <v>52832</v>
      </c>
      <c r="I1908" s="177">
        <f>_xll.qlInterestRateIndexValueDate(Index1M,$H1908)</f>
        <v>52834</v>
      </c>
      <c r="J1908" s="182">
        <f>IFERROR(_xll.qlIndexFixing(Index1M,$H1908,TRUE,_xll.ohTrigger(RecalcTrigger,Trigger1M)),NA())</f>
        <v>1.4632536820985698E-2</v>
      </c>
      <c r="K1908" s="44">
        <f>IFERROR(_xll.qlIndexFixing(Index3M,H1908,TRUE,_xll.ohTrigger(RecalcTrigger,Trigger3M)),NA())</f>
        <v>1.4911052970202007E-2</v>
      </c>
      <c r="L1908" s="44">
        <f>IFERROR(_xll.qlIndexFixing(Index6M,$H1908,TRUE,_xll.ohTrigger(RecalcTrigger,Trigger6M)),NA())</f>
        <v>1.5005539379564359E-2</v>
      </c>
      <c r="M1908" s="183">
        <f>IFERROR(_xll.qlIndexFixing(Index1Y,$H1908,TRUE,_xll.ohTrigger(RecalcTrigger,Trigger1Y)),NA())</f>
        <v>1.5362248669176447E-2</v>
      </c>
      <c r="N1908" s="182">
        <f>IFERROR(_xll.qlIndexFixing(ONIndex1M,I1908,TRUE,_xll.ohTrigger(RecalcTrigger,Trigger1M)),NA())</f>
        <v>1.4621901880005339E-2</v>
      </c>
      <c r="O1908" s="44">
        <f>IFERROR(_xll.qlIndexFixing(ONIndex3M,I1908,TRUE,_xll.ohTrigger(RecalcTrigger,Trigger3M)),NA())</f>
        <v>1.4877442586120893E-2</v>
      </c>
      <c r="P1908" s="44">
        <f>IFERROR(_xll.qlIndexFixing(ONIndex6M,I1908,TRUE,_xll.ohTrigger(RecalcTrigger,Trigger6M)),NA())</f>
        <v>1.4933023172414295E-2</v>
      </c>
      <c r="Q1908" s="183">
        <f>IFERROR(_xll.qlIndexFixing(ONIndex1Y,I1908,TRUE,_xll.ohTrigger(RecalcTrigger,Trigger1Y)),NA())</f>
        <v>1.5173312555845087E-2</v>
      </c>
    </row>
    <row r="1909" spans="2:17" x14ac:dyDescent="0.2">
      <c r="B1909" s="39" t="s">
        <v>42</v>
      </c>
      <c r="D1909" s="42">
        <f>_xll.qlCalendarAdvance(Calendar,$D1908,B1909,"f",FALSE)</f>
        <v>52839</v>
      </c>
      <c r="E1909" s="177">
        <f>_xll.qlInterestRateIndexValueDate(IndexON,D1909)</f>
        <v>52839</v>
      </c>
      <c r="F1909" s="193">
        <f>IFERROR(_xll.qlIndexFixing(IndexON,D1909,TRUE,_xll.ohTrigger(RecalcTrigger,TriggerON)),NA())</f>
        <v>1.4543673103428745E-2</v>
      </c>
      <c r="H1909" s="42">
        <f>_xll.qlCalendarAdvance(Calendar,$H1908,B1909,"f",FALSE)</f>
        <v>52839</v>
      </c>
      <c r="I1909" s="177">
        <f>_xll.qlInterestRateIndexValueDate(Index1M,$H1909)</f>
        <v>52841</v>
      </c>
      <c r="J1909" s="182">
        <f>IFERROR(_xll.qlIndexFixing(Index1M,$H1909,TRUE,_xll.ohTrigger(RecalcTrigger,Trigger1M)),NA())</f>
        <v>1.463343625876995E-2</v>
      </c>
      <c r="K1909" s="44">
        <f>IFERROR(_xll.qlIndexFixing(Index3M,H1909,TRUE,_xll.ohTrigger(RecalcTrigger,Trigger3M)),NA())</f>
        <v>1.491170170241287E-2</v>
      </c>
      <c r="L1909" s="44">
        <f>IFERROR(_xll.qlIndexFixing(Index6M,$H1909,TRUE,_xll.ohTrigger(RecalcTrigger,Trigger6M)),NA())</f>
        <v>1.5004819513079679E-2</v>
      </c>
      <c r="M1909" s="183">
        <f>IFERROR(_xll.qlIndexFixing(Index1Y,$H1909,TRUE,_xll.ohTrigger(RecalcTrigger,Trigger1Y)),NA())</f>
        <v>1.5365900040237518E-2</v>
      </c>
      <c r="N1909" s="182">
        <f>IFERROR(_xll.qlIndexFixing(ONIndex1M,I1909,TRUE,_xll.ohTrigger(RecalcTrigger,Trigger1M)),NA())</f>
        <v>1.4622735041864843E-2</v>
      </c>
      <c r="O1909" s="44">
        <f>IFERROR(_xll.qlIndexFixing(ONIndex3M,I1909,TRUE,_xll.ohTrigger(RecalcTrigger,Trigger3M)),NA())</f>
        <v>1.487823089585838E-2</v>
      </c>
      <c r="P1909" s="44">
        <f>IFERROR(_xll.qlIndexFixing(ONIndex6M,I1909,TRUE,_xll.ohTrigger(RecalcTrigger,Trigger6M)),NA())</f>
        <v>1.4933725088859262E-2</v>
      </c>
      <c r="Q1909" s="183">
        <f>IFERROR(_xll.qlIndexFixing(ONIndex1Y,I1909,TRUE,_xll.ohTrigger(RecalcTrigger,Trigger1Y)),NA())</f>
        <v>1.5174605086887283E-2</v>
      </c>
    </row>
    <row r="1910" spans="2:17" x14ac:dyDescent="0.2">
      <c r="B1910" s="39" t="s">
        <v>42</v>
      </c>
      <c r="D1910" s="42">
        <f>_xll.qlCalendarAdvance(Calendar,$D1909,B1910,"f",FALSE)</f>
        <v>52846</v>
      </c>
      <c r="E1910" s="177">
        <f>_xll.qlInterestRateIndexValueDate(IndexON,D1910)</f>
        <v>52846</v>
      </c>
      <c r="F1910" s="193">
        <f>IFERROR(_xll.qlIndexFixing(IndexON,D1910,TRUE,_xll.ohTrigger(RecalcTrigger,TriggerON)),NA())</f>
        <v>1.4544971545342733E-2</v>
      </c>
      <c r="H1910" s="42">
        <f>_xll.qlCalendarAdvance(Calendar,$H1909,B1910,"f",FALSE)</f>
        <v>52846</v>
      </c>
      <c r="I1910" s="177">
        <f>_xll.qlInterestRateIndexValueDate(Index1M,$H1910)</f>
        <v>52848</v>
      </c>
      <c r="J1910" s="182">
        <f>IFERROR(_xll.qlIndexFixing(Index1M,$H1910,TRUE,_xll.ohTrigger(RecalcTrigger,Trigger1M)),NA())</f>
        <v>1.4634375480375439E-2</v>
      </c>
      <c r="K1910" s="44">
        <f>IFERROR(_xll.qlIndexFixing(Index3M,H1910,TRUE,_xll.ohTrigger(RecalcTrigger,Trigger3M)),NA())</f>
        <v>1.4912780074826654E-2</v>
      </c>
      <c r="L1910" s="44">
        <f>IFERROR(_xll.qlIndexFixing(Index6M,$H1910,TRUE,_xll.ohTrigger(RecalcTrigger,Trigger6M)),NA())</f>
        <v>1.500632178512964E-2</v>
      </c>
      <c r="M1910" s="183">
        <f>IFERROR(_xll.qlIndexFixing(Index1Y,$H1910,TRUE,_xll.ohTrigger(RecalcTrigger,Trigger1Y)),NA())</f>
        <v>1.5369645336171071E-2</v>
      </c>
      <c r="N1910" s="182">
        <f>IFERROR(_xll.qlIndexFixing(ONIndex1M,I1910,TRUE,_xll.ohTrigger(RecalcTrigger,Trigger1M)),NA())</f>
        <v>1.4623607769834734E-2</v>
      </c>
      <c r="O1910" s="44">
        <f>IFERROR(_xll.qlIndexFixing(ONIndex3M,I1910,TRUE,_xll.ohTrigger(RecalcTrigger,Trigger3M)),NA())</f>
        <v>1.4879060511274744E-2</v>
      </c>
      <c r="P1910" s="44">
        <f>IFERROR(_xll.qlIndexFixing(ONIndex6M,I1910,TRUE,_xll.ohTrigger(RecalcTrigger,Trigger6M)),NA())</f>
        <v>1.4934485198194736E-2</v>
      </c>
      <c r="Q1910" s="183">
        <f>IFERROR(_xll.qlIndexFixing(ONIndex1Y,I1910,TRUE,_xll.ohTrigger(RecalcTrigger,Trigger1Y)),NA())</f>
        <v>1.5175984554467448E-2</v>
      </c>
    </row>
    <row r="1911" spans="2:17" x14ac:dyDescent="0.2">
      <c r="B1911" s="39" t="s">
        <v>42</v>
      </c>
      <c r="D1911" s="42">
        <f>_xll.qlCalendarAdvance(Calendar,$D1910,B1911,"f",FALSE)</f>
        <v>52853</v>
      </c>
      <c r="E1911" s="177">
        <f>_xll.qlInterestRateIndexValueDate(IndexON,D1911)</f>
        <v>52853</v>
      </c>
      <c r="F1911" s="193">
        <f>IFERROR(_xll.qlIndexFixing(IndexON,D1911,TRUE,_xll.ohTrigger(RecalcTrigger,TriggerON)),NA())</f>
        <v>1.4546313529386623E-2</v>
      </c>
      <c r="H1911" s="42">
        <f>_xll.qlCalendarAdvance(Calendar,$H1910,B1911,"f",FALSE)</f>
        <v>52853</v>
      </c>
      <c r="I1911" s="177">
        <f>_xll.qlInterestRateIndexValueDate(Index1M,$H1911)</f>
        <v>52855</v>
      </c>
      <c r="J1911" s="182">
        <f>IFERROR(_xll.qlIndexFixing(Index1M,$H1911,TRUE,_xll.ohTrigger(RecalcTrigger,Trigger1M)),NA())</f>
        <v>1.4635354588012905E-2</v>
      </c>
      <c r="K1911" s="44">
        <f>IFERROR(_xll.qlIndexFixing(Index3M,H1911,TRUE,_xll.ohTrigger(RecalcTrigger,Trigger3M)),NA())</f>
        <v>1.4913900622512063E-2</v>
      </c>
      <c r="L1911" s="44">
        <f>IFERROR(_xll.qlIndexFixing(Index6M,$H1911,TRUE,_xll.ohTrigger(RecalcTrigger,Trigger6M)),NA())</f>
        <v>1.5007884648362061E-2</v>
      </c>
      <c r="M1911" s="183">
        <f>IFERROR(_xll.qlIndexFixing(Index1Y,$H1911,TRUE,_xll.ohTrigger(RecalcTrigger,Trigger1Y)),NA())</f>
        <v>1.5373484779205041E-2</v>
      </c>
      <c r="N1911" s="182">
        <f>IFERROR(_xll.qlIndexFixing(ONIndex1M,I1911,TRUE,_xll.ohTrigger(RecalcTrigger,Trigger1M)),NA())</f>
        <v>1.4624520165753552E-2</v>
      </c>
      <c r="O1911" s="44">
        <f>IFERROR(_xll.qlIndexFixing(ONIndex3M,I1911,TRUE,_xll.ohTrigger(RecalcTrigger,Trigger3M)),NA())</f>
        <v>1.4879931536126989E-2</v>
      </c>
      <c r="P1911" s="44">
        <f>IFERROR(_xll.qlIndexFixing(ONIndex6M,I1911,TRUE,_xll.ohTrigger(RecalcTrigger,Trigger6M)),NA())</f>
        <v>1.4935303647103382E-2</v>
      </c>
      <c r="Q1911" s="183">
        <f>IFERROR(_xll.qlIndexFixing(ONIndex1Y,I1911,TRUE,_xll.ohTrigger(RecalcTrigger,Trigger1Y)),NA())</f>
        <v>1.517745117617153E-2</v>
      </c>
    </row>
    <row r="1912" spans="2:17" x14ac:dyDescent="0.2">
      <c r="B1912" s="39" t="s">
        <v>42</v>
      </c>
      <c r="D1912" s="42">
        <f>_xll.qlCalendarAdvance(Calendar,$D1911,B1912,"f",FALSE)</f>
        <v>52860</v>
      </c>
      <c r="E1912" s="177">
        <f>_xll.qlInterestRateIndexValueDate(IndexON,D1912)</f>
        <v>52860</v>
      </c>
      <c r="F1912" s="193">
        <f>IFERROR(_xll.qlIndexFixing(IndexON,D1912,TRUE,_xll.ohTrigger(RecalcTrigger,TriggerON)),NA())</f>
        <v>1.4547699165312622E-2</v>
      </c>
      <c r="H1912" s="42">
        <f>_xll.qlCalendarAdvance(Calendar,$H1911,B1912,"f",FALSE)</f>
        <v>52860</v>
      </c>
      <c r="I1912" s="177">
        <f>_xll.qlInterestRateIndexValueDate(Index1M,$H1912)</f>
        <v>52862</v>
      </c>
      <c r="J1912" s="182">
        <f>IFERROR(_xll.qlIndexFixing(Index1M,$H1912,TRUE,_xll.ohTrigger(RecalcTrigger,Trigger1M)),NA())</f>
        <v>1.4636373683890591E-2</v>
      </c>
      <c r="K1912" s="44">
        <f>IFERROR(_xll.qlIndexFixing(Index3M,H1912,TRUE,_xll.ohTrigger(RecalcTrigger,Trigger3M)),NA())</f>
        <v>1.4915063449833968E-2</v>
      </c>
      <c r="L1912" s="44">
        <f>IFERROR(_xll.qlIndexFixing(Index6M,$H1912,TRUE,_xll.ohTrigger(RecalcTrigger,Trigger6M)),NA())</f>
        <v>1.5009508250466094E-2</v>
      </c>
      <c r="M1912" s="183">
        <f>IFERROR(_xll.qlIndexFixing(Index1Y,$H1912,TRUE,_xll.ohTrigger(RecalcTrigger,Trigger1Y)),NA())</f>
        <v>1.5377418591598023E-2</v>
      </c>
      <c r="N1912" s="182">
        <f>IFERROR(_xll.qlIndexFixing(ONIndex1M,I1912,TRUE,_xll.ohTrigger(RecalcTrigger,Trigger1M)),NA())</f>
        <v>1.4625472331939449E-2</v>
      </c>
      <c r="O1912" s="44">
        <f>IFERROR(_xll.qlIndexFixing(ONIndex3M,I1912,TRUE,_xll.ohTrigger(RecalcTrigger,Trigger3M)),NA())</f>
        <v>1.4880844074491861E-2</v>
      </c>
      <c r="P1912" s="44">
        <f>IFERROR(_xll.qlIndexFixing(ONIndex6M,I1912,TRUE,_xll.ohTrigger(RecalcTrigger,Trigger6M)),NA())</f>
        <v>1.493618058218793E-2</v>
      </c>
      <c r="Q1912" s="183">
        <f>IFERROR(_xll.qlIndexFixing(ONIndex1Y,I1912,TRUE,_xll.ohTrigger(RecalcTrigger,Trigger1Y)),NA())</f>
        <v>1.5179005169905224E-2</v>
      </c>
    </row>
    <row r="1913" spans="2:17" x14ac:dyDescent="0.2">
      <c r="B1913" s="39" t="s">
        <v>42</v>
      </c>
      <c r="D1913" s="42">
        <f>_xll.qlCalendarAdvance(Calendar,$D1912,B1913,"f",FALSE)</f>
        <v>52867</v>
      </c>
      <c r="E1913" s="177">
        <f>_xll.qlInterestRateIndexValueDate(IndexON,D1913)</f>
        <v>52867</v>
      </c>
      <c r="F1913" s="193">
        <f>IFERROR(_xll.qlIndexFixing(IndexON,D1913,TRUE,_xll.ohTrigger(RecalcTrigger,TriggerON)),NA())</f>
        <v>1.4549128563192681E-2</v>
      </c>
      <c r="H1913" s="42">
        <f>_xll.qlCalendarAdvance(Calendar,$H1912,B1913,"f",FALSE)</f>
        <v>52867</v>
      </c>
      <c r="I1913" s="177">
        <f>_xll.qlInterestRateIndexValueDate(Index1M,$H1913)</f>
        <v>52869</v>
      </c>
      <c r="J1913" s="182">
        <f>IFERROR(_xll.qlIndexFixing(Index1M,$H1913,TRUE,_xll.ohTrigger(RecalcTrigger,Trigger1M)),NA())</f>
        <v>1.463743287021424E-2</v>
      </c>
      <c r="K1913" s="44">
        <f>IFERROR(_xll.qlIndexFixing(Index3M,H1913,TRUE,_xll.ohTrigger(RecalcTrigger,Trigger3M)),NA())</f>
        <v>1.4916268661161629E-2</v>
      </c>
      <c r="L1913" s="44">
        <f>IFERROR(_xll.qlIndexFixing(Index6M,$H1913,TRUE,_xll.ohTrigger(RecalcTrigger,Trigger6M)),NA())</f>
        <v>1.5011192739140165E-2</v>
      </c>
      <c r="M1913" s="183">
        <f>IFERROR(_xll.qlIndexFixing(Index1Y,$H1913,TRUE,_xll.ohTrigger(RecalcTrigger,Trigger1Y)),NA())</f>
        <v>1.5381446995637519E-2</v>
      </c>
      <c r="N1913" s="182">
        <f>IFERROR(_xll.qlIndexFixing(ONIndex1M,I1913,TRUE,_xll.ohTrigger(RecalcTrigger,Trigger1M)),NA())</f>
        <v>1.4626464370230963E-2</v>
      </c>
      <c r="O1913" s="44">
        <f>IFERROR(_xll.qlIndexFixing(ONIndex3M,I1913,TRUE,_xll.ohTrigger(RecalcTrigger,Trigger3M)),NA())</f>
        <v>1.48817982302063E-2</v>
      </c>
      <c r="P1913" s="44">
        <f>IFERROR(_xll.qlIndexFixing(ONIndex6M,I1913,TRUE,_xll.ohTrigger(RecalcTrigger,Trigger6M)),NA())</f>
        <v>1.4937116149491558E-2</v>
      </c>
      <c r="Q1913" s="183">
        <f>IFERROR(_xll.qlIndexFixing(ONIndex1Y,I1913,TRUE,_xll.ohTrigger(RecalcTrigger,Trigger1Y)),NA())</f>
        <v>1.5180646753494287E-2</v>
      </c>
    </row>
    <row r="1914" spans="2:17" x14ac:dyDescent="0.2">
      <c r="B1914" s="39" t="s">
        <v>42</v>
      </c>
      <c r="D1914" s="42">
        <f>_xll.qlCalendarAdvance(Calendar,$D1913,B1914,"f",FALSE)</f>
        <v>52874</v>
      </c>
      <c r="E1914" s="177">
        <f>_xll.qlInterestRateIndexValueDate(IndexON,D1914)</f>
        <v>52874</v>
      </c>
      <c r="F1914" s="193">
        <f>IFERROR(_xll.qlIndexFixing(IndexON,D1914,TRUE,_xll.ohTrigger(RecalcTrigger,TriggerON)),NA())</f>
        <v>1.4550601832858945E-2</v>
      </c>
      <c r="H1914" s="42">
        <f>_xll.qlCalendarAdvance(Calendar,$H1913,B1914,"f",FALSE)</f>
        <v>52874</v>
      </c>
      <c r="I1914" s="177">
        <f>_xll.qlInterestRateIndexValueDate(Index1M,$H1914)</f>
        <v>52876</v>
      </c>
      <c r="J1914" s="182">
        <f>IFERROR(_xll.qlIndexFixing(Index1M,$H1914,TRUE,_xll.ohTrigger(RecalcTrigger,Trigger1M)),NA())</f>
        <v>1.4638532249197089E-2</v>
      </c>
      <c r="K1914" s="44">
        <f>IFERROR(_xll.qlIndexFixing(Index3M,H1914,TRUE,_xll.ohTrigger(RecalcTrigger,Trigger3M)),NA())</f>
        <v>1.49179224330649E-2</v>
      </c>
      <c r="L1914" s="44">
        <f>IFERROR(_xll.qlIndexFixing(Index6M,$H1914,TRUE,_xll.ohTrigger(RecalcTrigger,Trigger6M)),NA())</f>
        <v>1.501339643476666E-2</v>
      </c>
      <c r="M1914" s="183">
        <f>IFERROR(_xll.qlIndexFixing(Index1Y,$H1914,TRUE,_xll.ohTrigger(RecalcTrigger,Trigger1Y)),NA())</f>
        <v>1.5385570213641477E-2</v>
      </c>
      <c r="N1914" s="182">
        <f>IFERROR(_xll.qlIndexFixing(ONIndex1M,I1914,TRUE,_xll.ohTrigger(RecalcTrigger,Trigger1M)),NA())</f>
        <v>1.4627496382866312E-2</v>
      </c>
      <c r="O1914" s="44">
        <f>IFERROR(_xll.qlIndexFixing(ONIndex3M,I1914,TRUE,_xll.ohTrigger(RecalcTrigger,Trigger3M)),NA())</f>
        <v>1.4882794107267117E-2</v>
      </c>
      <c r="P1914" s="44">
        <f>IFERROR(_xll.qlIndexFixing(ONIndex6M,I1914,TRUE,_xll.ohTrigger(RecalcTrigger,Trigger6M)),NA())</f>
        <v>1.4938110495856805E-2</v>
      </c>
      <c r="Q1914" s="183">
        <f>IFERROR(_xll.qlIndexFixing(ONIndex1Y,I1914,TRUE,_xll.ohTrigger(RecalcTrigger,Trigger1Y)),NA())</f>
        <v>1.5182376144604603E-2</v>
      </c>
    </row>
    <row r="1915" spans="2:17" x14ac:dyDescent="0.2">
      <c r="B1915" s="39" t="s">
        <v>42</v>
      </c>
      <c r="D1915" s="42">
        <f>_xll.qlCalendarAdvance(Calendar,$D1914,B1915,"f",FALSE)</f>
        <v>52881</v>
      </c>
      <c r="E1915" s="177">
        <f>_xll.qlInterestRateIndexValueDate(IndexON,D1915)</f>
        <v>52881</v>
      </c>
      <c r="F1915" s="193">
        <f>IFERROR(_xll.qlIndexFixing(IndexON,D1915,TRUE,_xll.ohTrigger(RecalcTrigger,TriggerON)),NA())</f>
        <v>1.4552119084223492E-2</v>
      </c>
      <c r="H1915" s="42">
        <f>_xll.qlCalendarAdvance(Calendar,$H1914,B1915,"f",FALSE)</f>
        <v>52881</v>
      </c>
      <c r="I1915" s="177">
        <f>_xll.qlInterestRateIndexValueDate(Index1M,$H1915)</f>
        <v>52883</v>
      </c>
      <c r="J1915" s="182">
        <f>IFERROR(_xll.qlIndexFixing(Index1M,$H1915,TRUE,_xll.ohTrigger(RecalcTrigger,Trigger1M)),NA())</f>
        <v>1.4639671923047382E-2</v>
      </c>
      <c r="K1915" s="44">
        <f>IFERROR(_xll.qlIndexFixing(Index3M,H1915,TRUE,_xll.ohTrigger(RecalcTrigger,Trigger3M)),NA())</f>
        <v>1.4919215841570415E-2</v>
      </c>
      <c r="L1915" s="44">
        <f>IFERROR(_xll.qlIndexFixing(Index6M,$H1915,TRUE,_xll.ohTrigger(RecalcTrigger,Trigger6M)),NA())</f>
        <v>1.5015207636301346E-2</v>
      </c>
      <c r="M1915" s="183">
        <f>IFERROR(_xll.qlIndexFixing(Index1Y,$H1915,TRUE,_xll.ohTrigger(RecalcTrigger,Trigger1Y)),NA())</f>
        <v>1.5389788467959378E-2</v>
      </c>
      <c r="N1915" s="182">
        <f>IFERROR(_xll.qlIndexFixing(ONIndex1M,I1915,TRUE,_xll.ohTrigger(RecalcTrigger,Trigger1M)),NA())</f>
        <v>1.462856847176397E-2</v>
      </c>
      <c r="O1915" s="44">
        <f>IFERROR(_xll.qlIndexFixing(ONIndex3M,I1915,TRUE,_xll.ohTrigger(RecalcTrigger,Trigger3M)),NA())</f>
        <v>1.4883831809671122E-2</v>
      </c>
      <c r="P1915" s="44">
        <f>IFERROR(_xll.qlIndexFixing(ONIndex6M,I1915,TRUE,_xll.ohTrigger(RecalcTrigger,Trigger6M)),NA())</f>
        <v>1.4939163767566654E-2</v>
      </c>
      <c r="Q1915" s="183">
        <f>IFERROR(_xll.qlIndexFixing(ONIndex1Y,I1915,TRUE,_xll.ohTrigger(RecalcTrigger,Trigger1Y)),NA())</f>
        <v>1.5184193561061932E-2</v>
      </c>
    </row>
    <row r="1916" spans="2:17" x14ac:dyDescent="0.2">
      <c r="B1916" s="39" t="s">
        <v>42</v>
      </c>
      <c r="D1916" s="42">
        <f>_xll.qlCalendarAdvance(Calendar,$D1915,B1916,"f",FALSE)</f>
        <v>52888</v>
      </c>
      <c r="E1916" s="177">
        <f>_xll.qlInterestRateIndexValueDate(IndexON,D1916)</f>
        <v>52888</v>
      </c>
      <c r="F1916" s="193">
        <f>IFERROR(_xll.qlIndexFixing(IndexON,D1916,TRUE,_xll.ohTrigger(RecalcTrigger,TriggerON)),NA())</f>
        <v>1.4553680427198401E-2</v>
      </c>
      <c r="H1916" s="42">
        <f>_xll.qlCalendarAdvance(Calendar,$H1915,B1916,"f",FALSE)</f>
        <v>52888</v>
      </c>
      <c r="I1916" s="177">
        <f>_xll.qlInterestRateIndexValueDate(Index1M,$H1916)</f>
        <v>52890</v>
      </c>
      <c r="J1916" s="182">
        <f>IFERROR(_xll.qlIndexFixing(Index1M,$H1916,TRUE,_xll.ohTrigger(RecalcTrigger,Trigger1M)),NA())</f>
        <v>1.464085199397086E-2</v>
      </c>
      <c r="K1916" s="44">
        <f>IFERROR(_xll.qlIndexFixing(Index3M,H1916,TRUE,_xll.ohTrigger(RecalcTrigger,Trigger3M)),NA())</f>
        <v>1.4920551956414398E-2</v>
      </c>
      <c r="L1916" s="44">
        <f>IFERROR(_xll.qlIndexFixing(Index6M,$H1916,TRUE,_xll.ohTrigger(RecalcTrigger,Trigger6M)),NA())</f>
        <v>1.5017080180642031E-2</v>
      </c>
      <c r="M1916" s="183">
        <f>IFERROR(_xll.qlIndexFixing(Index1Y,$H1916,TRUE,_xll.ohTrigger(RecalcTrigger,Trigger1Y)),NA())</f>
        <v>1.5394101980970265E-2</v>
      </c>
      <c r="N1916" s="182">
        <f>IFERROR(_xll.qlIndexFixing(ONIndex1M,I1916,TRUE,_xll.ohTrigger(RecalcTrigger,Trigger1M)),NA())</f>
        <v>1.4629680739162154E-2</v>
      </c>
      <c r="O1916" s="44">
        <f>IFERROR(_xll.qlIndexFixing(ONIndex3M,I1916,TRUE,_xll.ohTrigger(RecalcTrigger,Trigger3M)),NA())</f>
        <v>1.4884911441335191E-2</v>
      </c>
      <c r="P1916" s="44">
        <f>IFERROR(_xll.qlIndexFixing(ONIndex6M,I1916,TRUE,_xll.ohTrigger(RecalcTrigger,Trigger6M)),NA())</f>
        <v>1.494027611098403E-2</v>
      </c>
      <c r="Q1916" s="183">
        <f>IFERROR(_xll.qlIndexFixing(ONIndex1Y,I1916,TRUE,_xll.ohTrigger(RecalcTrigger,Trigger1Y)),NA())</f>
        <v>1.5186099220692029E-2</v>
      </c>
    </row>
    <row r="1917" spans="2:17" x14ac:dyDescent="0.2">
      <c r="B1917" s="39" t="s">
        <v>42</v>
      </c>
      <c r="D1917" s="42">
        <f>_xll.qlCalendarAdvance(Calendar,$D1916,B1917,"f",FALSE)</f>
        <v>52895</v>
      </c>
      <c r="E1917" s="177">
        <f>_xll.qlInterestRateIndexValueDate(IndexON,D1917)</f>
        <v>52895</v>
      </c>
      <c r="F1917" s="193">
        <f>IFERROR(_xll.qlIndexFixing(IndexON,D1917,TRUE,_xll.ohTrigger(RecalcTrigger,TriggerON)),NA())</f>
        <v>1.4555285971775689E-2</v>
      </c>
      <c r="H1917" s="42">
        <f>_xll.qlCalendarAdvance(Calendar,$H1916,B1917,"f",FALSE)</f>
        <v>52895</v>
      </c>
      <c r="I1917" s="177">
        <f>_xll.qlInterestRateIndexValueDate(Index1M,$H1917)</f>
        <v>52897</v>
      </c>
      <c r="J1917" s="182">
        <f>IFERROR(_xll.qlIndexFixing(Index1M,$H1917,TRUE,_xll.ohTrigger(RecalcTrigger,Trigger1M)),NA())</f>
        <v>1.464207256418576E-2</v>
      </c>
      <c r="K1917" s="44">
        <f>IFERROR(_xll.qlIndexFixing(Index3M,H1917,TRUE,_xll.ohTrigger(RecalcTrigger,Trigger3M)),NA())</f>
        <v>1.4921930881974221E-2</v>
      </c>
      <c r="L1917" s="44">
        <f>IFERROR(_xll.qlIndexFixing(Index6M,$H1917,TRUE,_xll.ohTrigger(RecalcTrigger,Trigger6M)),NA())</f>
        <v>1.5019014215517138E-2</v>
      </c>
      <c r="M1917" s="183">
        <f>IFERROR(_xll.qlIndexFixing(Index1Y,$H1917,TRUE,_xll.ohTrigger(RecalcTrigger,Trigger1Y)),NA())</f>
        <v>1.5398510975084724E-2</v>
      </c>
      <c r="N1917" s="182">
        <f>IFERROR(_xll.qlIndexFixing(ONIndex1M,I1917,TRUE,_xll.ohTrigger(RecalcTrigger,Trigger1M)),NA())</f>
        <v>1.4630833286979339E-2</v>
      </c>
      <c r="O1917" s="44">
        <f>IFERROR(_xll.qlIndexFixing(ONIndex3M,I1917,TRUE,_xll.ohTrigger(RecalcTrigger,Trigger3M)),NA())</f>
        <v>1.4886033106096264E-2</v>
      </c>
      <c r="P1917" s="44">
        <f>IFERROR(_xll.qlIndexFixing(ONIndex6M,I1917,TRUE,_xll.ohTrigger(RecalcTrigger,Trigger6M)),NA())</f>
        <v>1.4941447672711661E-2</v>
      </c>
      <c r="Q1917" s="183">
        <f>IFERROR(_xll.qlIndexFixing(ONIndex1Y,I1917,TRUE,_xll.ohTrigger(RecalcTrigger,Trigger1Y)),NA())</f>
        <v>1.5188093341320652E-2</v>
      </c>
    </row>
    <row r="1918" spans="2:17" x14ac:dyDescent="0.2">
      <c r="B1918" s="39" t="s">
        <v>42</v>
      </c>
      <c r="D1918" s="42">
        <f>_xll.qlCalendarAdvance(Calendar,$D1917,B1918,"f",FALSE)</f>
        <v>52902</v>
      </c>
      <c r="E1918" s="177">
        <f>_xll.qlInterestRateIndexValueDate(IndexON,D1918)</f>
        <v>52902</v>
      </c>
      <c r="F1918" s="193">
        <f>IFERROR(_xll.qlIndexFixing(IndexON,D1918,TRUE,_xll.ohTrigger(RecalcTrigger,TriggerON)),NA())</f>
        <v>1.4556935827787498E-2</v>
      </c>
      <c r="H1918" s="42">
        <f>_xll.qlCalendarAdvance(Calendar,$H1917,B1918,"f",FALSE)</f>
        <v>52902</v>
      </c>
      <c r="I1918" s="177">
        <f>_xll.qlInterestRateIndexValueDate(Index1M,$H1918)</f>
        <v>52904</v>
      </c>
      <c r="J1918" s="182">
        <f>IFERROR(_xll.qlIndexFixing(Index1M,$H1918,TRUE,_xll.ohTrigger(RecalcTrigger,Trigger1M)),NA())</f>
        <v>1.4643333735897823E-2</v>
      </c>
      <c r="K1918" s="44">
        <f>IFERROR(_xll.qlIndexFixing(Index3M,H1918,TRUE,_xll.ohTrigger(RecalcTrigger,Trigger3M)),NA())</f>
        <v>1.4923352722629868E-2</v>
      </c>
      <c r="L1918" s="44">
        <f>IFERROR(_xll.qlIndexFixing(Index6M,$H1918,TRUE,_xll.ohTrigger(RecalcTrigger,Trigger6M)),NA())</f>
        <v>1.5020533650860301E-2</v>
      </c>
      <c r="M1918" s="183">
        <f>IFERROR(_xll.qlIndexFixing(Index1Y,$H1918,TRUE,_xll.ohTrigger(RecalcTrigger,Trigger1Y)),NA())</f>
        <v>1.5403015672744219E-2</v>
      </c>
      <c r="N1918" s="182">
        <f>IFERROR(_xll.qlIndexFixing(ONIndex1M,I1918,TRUE,_xll.ohTrigger(RecalcTrigger,Trigger1M)),NA())</f>
        <v>1.4632026217373806E-2</v>
      </c>
      <c r="O1918" s="44">
        <f>IFERROR(_xll.qlIndexFixing(ONIndex3M,I1918,TRUE,_xll.ohTrigger(RecalcTrigger,Trigger3M)),NA())</f>
        <v>1.488719690795115E-2</v>
      </c>
      <c r="P1918" s="44">
        <f>IFERROR(_xll.qlIndexFixing(ONIndex6M,I1918,TRUE,_xll.ohTrigger(RecalcTrigger,Trigger6M)),NA())</f>
        <v>1.4942678599032533E-2</v>
      </c>
      <c r="Q1918" s="183">
        <f>IFERROR(_xll.qlIndexFixing(ONIndex1Y,I1918,TRUE,_xll.ohTrigger(RecalcTrigger,Trigger1Y)),NA())</f>
        <v>1.5190176140693623E-2</v>
      </c>
    </row>
    <row r="1919" spans="2:17" x14ac:dyDescent="0.2">
      <c r="B1919" s="39" t="s">
        <v>42</v>
      </c>
      <c r="D1919" s="42">
        <f>_xll.qlCalendarAdvance(Calendar,$D1918,B1919,"f",FALSE)</f>
        <v>52909</v>
      </c>
      <c r="E1919" s="177">
        <f>_xll.qlInterestRateIndexValueDate(IndexON,D1919)</f>
        <v>52909</v>
      </c>
      <c r="F1919" s="193">
        <f>IFERROR(_xll.qlIndexFixing(IndexON,D1919,TRUE,_xll.ohTrigger(RecalcTrigger,TriggerON)),NA())</f>
        <v>1.4558630105385717E-2</v>
      </c>
      <c r="H1919" s="42">
        <f>_xll.qlCalendarAdvance(Calendar,$H1918,B1919,"f",FALSE)</f>
        <v>52909</v>
      </c>
      <c r="I1919" s="177">
        <f>_xll.qlInterestRateIndexValueDate(Index1M,$H1919)</f>
        <v>52911</v>
      </c>
      <c r="J1919" s="182">
        <f>IFERROR(_xll.qlIndexFixing(Index1M,$H1919,TRUE,_xll.ohTrigger(RecalcTrigger,Trigger1M)),NA())</f>
        <v>1.4644635611325285E-2</v>
      </c>
      <c r="K1919" s="44">
        <f>IFERROR(_xll.qlIndexFixing(Index3M,H1919,TRUE,_xll.ohTrigger(RecalcTrigger,Trigger3M)),NA())</f>
        <v>1.492481758275698E-2</v>
      </c>
      <c r="L1919" s="44">
        <f>IFERROR(_xll.qlIndexFixing(Index6M,$H1919,TRUE,_xll.ohTrigger(RecalcTrigger,Trigger6M)),NA())</f>
        <v>1.5022586560923239E-2</v>
      </c>
      <c r="M1919" s="183">
        <f>IFERROR(_xll.qlIndexFixing(Index1Y,$H1919,TRUE,_xll.ohTrigger(RecalcTrigger,Trigger1Y)),NA())</f>
        <v>1.5407616296422401E-2</v>
      </c>
      <c r="N1919" s="182">
        <f>IFERROR(_xll.qlIndexFixing(ONIndex1M,I1919,TRUE,_xll.ohTrigger(RecalcTrigger,Trigger1M)),NA())</f>
        <v>1.4633259632423901E-2</v>
      </c>
      <c r="O1919" s="44">
        <f>IFERROR(_xll.qlIndexFixing(ONIndex3M,I1919,TRUE,_xll.ohTrigger(RecalcTrigger,Trigger3M)),NA())</f>
        <v>1.4888402950896662E-2</v>
      </c>
      <c r="P1919" s="44">
        <f>IFERROR(_xll.qlIndexFixing(ONIndex6M,I1919,TRUE,_xll.ohTrigger(RecalcTrigger,Trigger6M)),NA())</f>
        <v>1.4943969036549376E-2</v>
      </c>
      <c r="Q1919" s="183">
        <f>IFERROR(_xll.qlIndexFixing(ONIndex1Y,I1919,TRUE,_xll.ohTrigger(RecalcTrigger,Trigger1Y)),NA())</f>
        <v>1.5192347836636699E-2</v>
      </c>
    </row>
    <row r="1920" spans="2:17" x14ac:dyDescent="0.2">
      <c r="B1920" s="39" t="s">
        <v>42</v>
      </c>
      <c r="D1920" s="42">
        <f>_xll.qlCalendarAdvance(Calendar,$D1919,B1920,"f",FALSE)</f>
        <v>52916</v>
      </c>
      <c r="E1920" s="177">
        <f>_xll.qlInterestRateIndexValueDate(IndexON,D1920)</f>
        <v>52916</v>
      </c>
      <c r="F1920" s="193">
        <f>IFERROR(_xll.qlIndexFixing(IndexON,D1920,TRUE,_xll.ohTrigger(RecalcTrigger,TriggerON)),NA())</f>
        <v>1.4560368914322552E-2</v>
      </c>
      <c r="H1920" s="42">
        <f>_xll.qlCalendarAdvance(Calendar,$H1919,B1920,"f",FALSE)</f>
        <v>52916</v>
      </c>
      <c r="I1920" s="177">
        <f>_xll.qlInterestRateIndexValueDate(Index1M,$H1920)</f>
        <v>52918</v>
      </c>
      <c r="J1920" s="182">
        <f>IFERROR(_xll.qlIndexFixing(Index1M,$H1920,TRUE,_xll.ohTrigger(RecalcTrigger,Trigger1M)),NA())</f>
        <v>1.4645978292671391E-2</v>
      </c>
      <c r="K1920" s="44">
        <f>IFERROR(_xll.qlIndexFixing(Index3M,H1920,TRUE,_xll.ohTrigger(RecalcTrigger,Trigger3M)),NA())</f>
        <v>1.4926325566744227E-2</v>
      </c>
      <c r="L1920" s="44">
        <f>IFERROR(_xll.qlIndexFixing(Index6M,$H1920,TRUE,_xll.ohTrigger(RecalcTrigger,Trigger6M)),NA())</f>
        <v>1.5024701391603761E-2</v>
      </c>
      <c r="M1920" s="183">
        <f>IFERROR(_xll.qlIndexFixing(Index1Y,$H1920,TRUE,_xll.ohTrigger(RecalcTrigger,Trigger1Y)),NA())</f>
        <v>1.5412313068622934E-2</v>
      </c>
      <c r="N1920" s="182">
        <f>IFERROR(_xll.qlIndexFixing(ONIndex1M,I1920,TRUE,_xll.ohTrigger(RecalcTrigger,Trigger1M)),NA())</f>
        <v>1.4634533634128033E-2</v>
      </c>
      <c r="O1920" s="44">
        <f>IFERROR(_xll.qlIndexFixing(ONIndex3M,I1920,TRUE,_xll.ohTrigger(RecalcTrigger,Trigger3M)),NA())</f>
        <v>1.4889651338849674E-2</v>
      </c>
      <c r="P1920" s="44">
        <f>IFERROR(_xll.qlIndexFixing(ONIndex6M,I1920,TRUE,_xll.ohTrigger(RecalcTrigger,Trigger6M)),NA())</f>
        <v>1.4945319131784984E-2</v>
      </c>
      <c r="Q1920" s="183">
        <f>IFERROR(_xll.qlIndexFixing(ONIndex1Y,I1920,TRUE,_xll.ohTrigger(RecalcTrigger,Trigger1Y)),NA())</f>
        <v>1.5194608646815766E-2</v>
      </c>
    </row>
    <row r="1921" spans="2:17" x14ac:dyDescent="0.2">
      <c r="B1921" s="39" t="s">
        <v>42</v>
      </c>
      <c r="D1921" s="42">
        <f>_xll.qlCalendarAdvance(Calendar,$D1920,B1921,"f",FALSE)</f>
        <v>52923</v>
      </c>
      <c r="E1921" s="177">
        <f>_xll.qlInterestRateIndexValueDate(IndexON,D1921)</f>
        <v>52923</v>
      </c>
      <c r="F1921" s="193">
        <f>IFERROR(_xll.qlIndexFixing(IndexON,D1921,TRUE,_xll.ohTrigger(RecalcTrigger,TriggerON)),NA())</f>
        <v>1.4562152364430148E-2</v>
      </c>
      <c r="H1921" s="42">
        <f>_xll.qlCalendarAdvance(Calendar,$H1920,B1921,"f",FALSE)</f>
        <v>52923</v>
      </c>
      <c r="I1921" s="177">
        <f>_xll.qlInterestRateIndexValueDate(Index1M,$H1921)</f>
        <v>52925</v>
      </c>
      <c r="J1921" s="182">
        <f>IFERROR(_xll.qlIndexFixing(Index1M,$H1921,TRUE,_xll.ohTrigger(RecalcTrigger,Trigger1M)),NA())</f>
        <v>1.4647762403589712E-2</v>
      </c>
      <c r="K1921" s="44">
        <f>IFERROR(_xll.qlIndexFixing(Index3M,H1921,TRUE,_xll.ohTrigger(RecalcTrigger,Trigger3M)),NA())</f>
        <v>1.4927876778970721E-2</v>
      </c>
      <c r="L1921" s="44">
        <f>IFERROR(_xll.qlIndexFixing(Index6M,$H1921,TRUE,_xll.ohTrigger(RecalcTrigger,Trigger6M)),NA())</f>
        <v>1.5026878290648875E-2</v>
      </c>
      <c r="M1921" s="183">
        <f>IFERROR(_xll.qlIndexFixing(Index1Y,$H1921,TRUE,_xll.ohTrigger(RecalcTrigger,Trigger1Y)),NA())</f>
        <v>1.5417106211882765E-2</v>
      </c>
      <c r="N1921" s="182">
        <f>IFERROR(_xll.qlIndexFixing(ONIndex1M,I1921,TRUE,_xll.ohTrigger(RecalcTrigger,Trigger1M)),NA())</f>
        <v>1.4635848324564549E-2</v>
      </c>
      <c r="O1921" s="44">
        <f>IFERROR(_xll.qlIndexFixing(ONIndex3M,I1921,TRUE,_xll.ohTrigger(RecalcTrigger,Trigger3M)),NA())</f>
        <v>1.4890942175806998E-2</v>
      </c>
      <c r="P1921" s="44">
        <f>IFERROR(_xll.qlIndexFixing(ONIndex6M,I1921,TRUE,_xll.ohTrigger(RecalcTrigger,Trigger6M)),NA())</f>
        <v>1.4946729030942407E-2</v>
      </c>
      <c r="Q1921" s="183">
        <f>IFERROR(_xll.qlIndexFixing(ONIndex1Y,I1921,TRUE,_xll.ohTrigger(RecalcTrigger,Trigger1Y)),NA())</f>
        <v>1.5196958789136517E-2</v>
      </c>
    </row>
    <row r="1922" spans="2:17" x14ac:dyDescent="0.2">
      <c r="B1922" s="39" t="s">
        <v>42</v>
      </c>
      <c r="D1922" s="42">
        <f>_xll.qlCalendarAdvance(Calendar,$D1921,B1922,"f",FALSE)</f>
        <v>52930</v>
      </c>
      <c r="E1922" s="177">
        <f>_xll.qlInterestRateIndexValueDate(IndexON,D1922)</f>
        <v>52930</v>
      </c>
      <c r="F1922" s="193">
        <f>IFERROR(_xll.qlIndexFixing(IndexON,D1922,TRUE,_xll.ohTrigger(RecalcTrigger,TriggerON)),NA())</f>
        <v>1.4563980565940327E-2</v>
      </c>
      <c r="H1922" s="42">
        <f>_xll.qlCalendarAdvance(Calendar,$H1921,B1922,"f",FALSE)</f>
        <v>52930</v>
      </c>
      <c r="I1922" s="177">
        <f>_xll.qlInterestRateIndexValueDate(Index1M,$H1922)</f>
        <v>52932</v>
      </c>
      <c r="J1922" s="182">
        <f>IFERROR(_xll.qlIndexFixing(Index1M,$H1922,TRUE,_xll.ohTrigger(RecalcTrigger,Trigger1M)),NA())</f>
        <v>1.4648786481984977E-2</v>
      </c>
      <c r="K1922" s="44">
        <f>IFERROR(_xll.qlIndexFixing(Index3M,H1922,TRUE,_xll.ohTrigger(RecalcTrigger,Trigger3M)),NA())</f>
        <v>1.4928609121487746E-2</v>
      </c>
      <c r="L1922" s="44">
        <f>IFERROR(_xll.qlIndexFixing(Index6M,$H1922,TRUE,_xll.ohTrigger(RecalcTrigger,Trigger6M)),NA())</f>
        <v>1.5029611918859716E-2</v>
      </c>
      <c r="M1922" s="183">
        <f>IFERROR(_xll.qlIndexFixing(Index1Y,$H1922,TRUE,_xll.ohTrigger(RecalcTrigger,Trigger1Y)),NA())</f>
        <v>1.5421995948770376E-2</v>
      </c>
      <c r="N1922" s="182">
        <f>IFERROR(_xll.qlIndexFixing(ONIndex1M,I1922,TRUE,_xll.ohTrigger(RecalcTrigger,Trigger1M)),NA())</f>
        <v>1.463720380589173E-2</v>
      </c>
      <c r="O1922" s="44">
        <f>IFERROR(_xll.qlIndexFixing(ONIndex3M,I1922,TRUE,_xll.ohTrigger(RecalcTrigger,Trigger3M)),NA())</f>
        <v>1.4892275565445701E-2</v>
      </c>
      <c r="P1922" s="44">
        <f>IFERROR(_xll.qlIndexFixing(ONIndex6M,I1922,TRUE,_xll.ohTrigger(RecalcTrigger,Trigger6M)),NA())</f>
        <v>1.4948198880624375E-2</v>
      </c>
      <c r="Q1922" s="183">
        <f>IFERROR(_xll.qlIndexFixing(ONIndex1Y,I1922,TRUE,_xll.ohTrigger(RecalcTrigger,Trigger1Y)),NA())</f>
        <v>1.5199398481424709E-2</v>
      </c>
    </row>
    <row r="1923" spans="2:17" x14ac:dyDescent="0.2">
      <c r="B1923" s="39" t="s">
        <v>42</v>
      </c>
      <c r="D1923" s="42">
        <f>_xll.qlCalendarAdvance(Calendar,$D1922,B1923,"f",FALSE)</f>
        <v>52937</v>
      </c>
      <c r="E1923" s="177">
        <f>_xll.qlInterestRateIndexValueDate(IndexON,D1923)</f>
        <v>52937</v>
      </c>
      <c r="F1923" s="193">
        <f>IFERROR(_xll.qlIndexFixing(IndexON,D1923,TRUE,_xll.ohTrigger(RecalcTrigger,TriggerON)),NA())</f>
        <v>1.4565853628445424E-2</v>
      </c>
      <c r="H1923" s="42">
        <f>_xll.qlCalendarAdvance(Calendar,$H1922,B1923,"f",FALSE)</f>
        <v>52937</v>
      </c>
      <c r="I1923" s="177">
        <f>_xll.qlInterestRateIndexValueDate(Index1M,$H1923)</f>
        <v>52939</v>
      </c>
      <c r="J1923" s="182">
        <f>IFERROR(_xll.qlIndexFixing(Index1M,$H1923,TRUE,_xll.ohTrigger(RecalcTrigger,Trigger1M)),NA())</f>
        <v>1.4650252194376434E-2</v>
      </c>
      <c r="K1923" s="44">
        <f>IFERROR(_xll.qlIndexFixing(Index3M,H1923,TRUE,_xll.ohTrigger(RecalcTrigger,Trigger3M)),NA())</f>
        <v>1.4930240724293498E-2</v>
      </c>
      <c r="L1923" s="44">
        <f>IFERROR(_xll.qlIndexFixing(Index6M,$H1923,TRUE,_xll.ohTrigger(RecalcTrigger,Trigger6M)),NA())</f>
        <v>1.503191799959927E-2</v>
      </c>
      <c r="M1923" s="183">
        <f>IFERROR(_xll.qlIndexFixing(Index1Y,$H1923,TRUE,_xll.ohTrigger(RecalcTrigger,Trigger1Y)),NA())</f>
        <v>1.5426982501886009E-2</v>
      </c>
      <c r="N1923" s="182">
        <f>IFERROR(_xll.qlIndexFixing(ONIndex1M,I1923,TRUE,_xll.ohTrigger(RecalcTrigger,Trigger1M)),NA())</f>
        <v>1.4638600180107986E-2</v>
      </c>
      <c r="O1923" s="44">
        <f>IFERROR(_xll.qlIndexFixing(ONIndex3M,I1923,TRUE,_xll.ohTrigger(RecalcTrigger,Trigger3M)),NA())</f>
        <v>1.4893651612162273E-2</v>
      </c>
      <c r="P1923" s="44">
        <f>IFERROR(_xll.qlIndexFixing(ONIndex6M,I1923,TRUE,_xll.ohTrigger(RecalcTrigger,Trigger6M)),NA())</f>
        <v>1.4949728827193809E-2</v>
      </c>
      <c r="Q1923" s="183">
        <f>IFERROR(_xll.qlIndexFixing(ONIndex1Y,I1923,TRUE,_xll.ohTrigger(RecalcTrigger,Trigger1Y)),NA())</f>
        <v>1.5201927941346227E-2</v>
      </c>
    </row>
    <row r="1924" spans="2:17" x14ac:dyDescent="0.2">
      <c r="B1924" s="39" t="s">
        <v>42</v>
      </c>
      <c r="D1924" s="42">
        <f>_xll.qlCalendarAdvance(Calendar,$D1923,B1924,"f",FALSE)</f>
        <v>52944</v>
      </c>
      <c r="E1924" s="177">
        <f>_xll.qlInterestRateIndexValueDate(IndexON,D1924)</f>
        <v>52944</v>
      </c>
      <c r="F1924" s="193">
        <f>IFERROR(_xll.qlIndexFixing(IndexON,D1924,TRUE,_xll.ohTrigger(RecalcTrigger,TriggerON)),NA())</f>
        <v>1.4567771662017392E-2</v>
      </c>
      <c r="H1924" s="42">
        <f>_xll.qlCalendarAdvance(Calendar,$H1923,B1924,"f",FALSE)</f>
        <v>52944</v>
      </c>
      <c r="I1924" s="177">
        <f>_xll.qlInterestRateIndexValueDate(Index1M,$H1924)</f>
        <v>52946</v>
      </c>
      <c r="J1924" s="182">
        <f>IFERROR(_xll.qlIndexFixing(Index1M,$H1924,TRUE,_xll.ohTrigger(RecalcTrigger,Trigger1M)),NA())</f>
        <v>1.4651759121546981E-2</v>
      </c>
      <c r="K1924" s="44">
        <f>IFERROR(_xll.qlIndexFixing(Index3M,H1924,TRUE,_xll.ohTrigger(RecalcTrigger,Trigger3M)),NA())</f>
        <v>1.4931915849969002E-2</v>
      </c>
      <c r="L1924" s="44">
        <f>IFERROR(_xll.qlIndexFixing(Index6M,$H1924,TRUE,_xll.ohTrigger(RecalcTrigger,Trigger6M)),NA())</f>
        <v>1.5034286605153161E-2</v>
      </c>
      <c r="M1924" s="183">
        <f>IFERROR(_xll.qlIndexFixing(Index1Y,$H1924,TRUE,_xll.ohTrigger(RecalcTrigger,Trigger1Y)),NA())</f>
        <v>1.5432066093862752E-2</v>
      </c>
      <c r="N1924" s="182">
        <f>IFERROR(_xll.qlIndexFixing(ONIndex1M,I1924,TRUE,_xll.ohTrigger(RecalcTrigger,Trigger1M)),NA())</f>
        <v>1.4640037549291662E-2</v>
      </c>
      <c r="O1924" s="44">
        <f>IFERROR(_xll.qlIndexFixing(ONIndex3M,I1924,TRUE,_xll.ohTrigger(RecalcTrigger,Trigger3M)),NA())</f>
        <v>1.4895070419553846E-2</v>
      </c>
      <c r="P1924" s="44">
        <f>IFERROR(_xll.qlIndexFixing(ONIndex6M,I1924,TRUE,_xll.ohTrigger(RecalcTrigger,Trigger6M)),NA())</f>
        <v>1.4951319017333375E-2</v>
      </c>
      <c r="Q1924" s="183">
        <f>IFERROR(_xll.qlIndexFixing(ONIndex1Y,I1924,TRUE,_xll.ohTrigger(RecalcTrigger,Trigger1Y)),NA())</f>
        <v>1.5204547386886702E-2</v>
      </c>
    </row>
    <row r="1925" spans="2:17" x14ac:dyDescent="0.2">
      <c r="B1925" s="39" t="s">
        <v>42</v>
      </c>
      <c r="D1925" s="42">
        <f>_xll.qlCalendarAdvance(Calendar,$D1924,B1925,"f",FALSE)</f>
        <v>52951</v>
      </c>
      <c r="E1925" s="177">
        <f>_xll.qlInterestRateIndexValueDate(IndexON,D1925)</f>
        <v>52951</v>
      </c>
      <c r="F1925" s="193">
        <f>IFERROR(_xll.qlIndexFixing(IndexON,D1925,TRUE,_xll.ohTrigger(RecalcTrigger,TriggerON)),NA())</f>
        <v>1.4569734776728183E-2</v>
      </c>
      <c r="H1925" s="42">
        <f>_xll.qlCalendarAdvance(Calendar,$H1924,B1925,"f",FALSE)</f>
        <v>52951</v>
      </c>
      <c r="I1925" s="177">
        <f>_xll.qlInterestRateIndexValueDate(Index1M,$H1925)</f>
        <v>52953</v>
      </c>
      <c r="J1925" s="182">
        <f>IFERROR(_xll.qlIndexFixing(Index1M,$H1925,TRUE,_xll.ohTrigger(RecalcTrigger,Trigger1M)),NA())</f>
        <v>1.4653307365707358E-2</v>
      </c>
      <c r="K1925" s="44">
        <f>IFERROR(_xll.qlIndexFixing(Index3M,H1925,TRUE,_xll.ohTrigger(RecalcTrigger,Trigger3M)),NA())</f>
        <v>1.4933634602892987E-2</v>
      </c>
      <c r="L1925" s="44">
        <f>IFERROR(_xll.qlIndexFixing(Index6M,$H1925,TRUE,_xll.ohTrigger(RecalcTrigger,Trigger6M)),NA())</f>
        <v>1.5036717883299442E-2</v>
      </c>
      <c r="M1925" s="183">
        <f>IFERROR(_xll.qlIndexFixing(Index1Y,$H1925,TRUE,_xll.ohTrigger(RecalcTrigger,Trigger1Y)),NA())</f>
        <v>1.5437246030949795E-2</v>
      </c>
      <c r="N1925" s="182">
        <f>IFERROR(_xll.qlIndexFixing(ONIndex1M,I1925,TRUE,_xll.ohTrigger(RecalcTrigger,Trigger1M)),NA())</f>
        <v>1.4641730585802648E-2</v>
      </c>
      <c r="O1925" s="44">
        <f>IFERROR(_xll.qlIndexFixing(ONIndex3M,I1925,TRUE,_xll.ohTrigger(RecalcTrigger,Trigger3M)),NA())</f>
        <v>1.4896744407062457E-2</v>
      </c>
      <c r="P1925" s="44">
        <f>IFERROR(_xll.qlIndexFixing(ONIndex6M,I1925,TRUE,_xll.ohTrigger(RecalcTrigger,Trigger6M)),NA())</f>
        <v>1.4953210332677713E-2</v>
      </c>
      <c r="Q1925" s="183">
        <f>IFERROR(_xll.qlIndexFixing(ONIndex1Y,I1925,TRUE,_xll.ohTrigger(RecalcTrigger,Trigger1Y)),NA())</f>
        <v>1.5207651504409725E-2</v>
      </c>
    </row>
    <row r="1926" spans="2:17" x14ac:dyDescent="0.2">
      <c r="B1926" s="39" t="s">
        <v>42</v>
      </c>
      <c r="D1926" s="42">
        <f>_xll.qlCalendarAdvance(Calendar,$D1925,B1926,"f",FALSE)</f>
        <v>52958</v>
      </c>
      <c r="E1926" s="177">
        <f>_xll.qlInterestRateIndexValueDate(IndexON,D1926)</f>
        <v>52958</v>
      </c>
      <c r="F1926" s="193">
        <f>IFERROR(_xll.qlIndexFixing(IndexON,D1926,TRUE,_xll.ohTrigger(RecalcTrigger,TriggerON)),NA())</f>
        <v>1.4571743082330002E-2</v>
      </c>
      <c r="H1926" s="42">
        <f>_xll.qlCalendarAdvance(Calendar,$H1925,B1926,"f",FALSE)</f>
        <v>52958</v>
      </c>
      <c r="I1926" s="177">
        <f>_xll.qlInterestRateIndexValueDate(Index1M,$H1926)</f>
        <v>52960</v>
      </c>
      <c r="J1926" s="182">
        <f>IFERROR(_xll.qlIndexFixing(Index1M,$H1926,TRUE,_xll.ohTrigger(RecalcTrigger,Trigger1M)),NA())</f>
        <v>1.4654897029075797E-2</v>
      </c>
      <c r="K1926" s="44">
        <f>IFERROR(_xll.qlIndexFixing(Index3M,H1926,TRUE,_xll.ohTrigger(RecalcTrigger,Trigger3M)),NA())</f>
        <v>1.4935397087446844E-2</v>
      </c>
      <c r="L1926" s="44">
        <f>IFERROR(_xll.qlIndexFixing(Index6M,$H1926,TRUE,_xll.ohTrigger(RecalcTrigger,Trigger6M)),NA())</f>
        <v>1.503921198182627E-2</v>
      </c>
      <c r="M1926" s="183">
        <f>IFERROR(_xll.qlIndexFixing(Index1Y,$H1926,TRUE,_xll.ohTrigger(RecalcTrigger,Trigger1Y)),NA())</f>
        <v>1.5442466146893903E-2</v>
      </c>
      <c r="N1926" s="182">
        <f>IFERROR(_xll.qlIndexFixing(ONIndex1M,I1926,TRUE,_xll.ohTrigger(RecalcTrigger,Trigger1M)),NA())</f>
        <v>1.4643035680874661E-2</v>
      </c>
      <c r="O1926" s="44">
        <f>IFERROR(_xll.qlIndexFixing(ONIndex3M,I1926,TRUE,_xll.ohTrigger(RecalcTrigger,Trigger3M)),NA())</f>
        <v>1.4898036732269304E-2</v>
      </c>
      <c r="P1926" s="44">
        <f>IFERROR(_xll.qlIndexFixing(ONIndex6M,I1926,TRUE,_xll.ohTrigger(RecalcTrigger,Trigger6M)),NA())</f>
        <v>1.4954680713534785E-2</v>
      </c>
      <c r="Q1926" s="183">
        <f>IFERROR(_xll.qlIndexFixing(ONIndex1Y,I1926,TRUE,_xll.ohTrigger(RecalcTrigger,Trigger1Y)),NA())</f>
        <v>1.521005710532819E-2</v>
      </c>
    </row>
    <row r="1927" spans="2:17" x14ac:dyDescent="0.2">
      <c r="B1927" s="39" t="s">
        <v>42</v>
      </c>
      <c r="D1927" s="42">
        <f>_xll.qlCalendarAdvance(Calendar,$D1926,B1927,"f",FALSE)</f>
        <v>52965</v>
      </c>
      <c r="E1927" s="177">
        <f>_xll.qlInterestRateIndexValueDate(IndexON,D1927)</f>
        <v>52965</v>
      </c>
      <c r="F1927" s="193">
        <f>IFERROR(_xll.qlIndexFixing(IndexON,D1927,TRUE,_xll.ohTrigger(RecalcTrigger,TriggerON)),NA())</f>
        <v>1.457379668873493E-2</v>
      </c>
      <c r="H1927" s="42">
        <f>_xll.qlCalendarAdvance(Calendar,$H1926,B1927,"f",FALSE)</f>
        <v>52965</v>
      </c>
      <c r="I1927" s="177">
        <f>_xll.qlInterestRateIndexValueDate(Index1M,$H1927)</f>
        <v>52967</v>
      </c>
      <c r="J1927" s="182">
        <f>IFERROR(_xll.qlIndexFixing(Index1M,$H1927,TRUE,_xll.ohTrigger(RecalcTrigger,Trigger1M)),NA())</f>
        <v>1.4656528213865538E-2</v>
      </c>
      <c r="K1927" s="44">
        <f>IFERROR(_xll.qlIndexFixing(Index3M,H1927,TRUE,_xll.ohTrigger(RecalcTrigger,Trigger3M)),NA())</f>
        <v>1.4937203408014632E-2</v>
      </c>
      <c r="L1927" s="44">
        <f>IFERROR(_xll.qlIndexFixing(Index6M,$H1927,TRUE,_xll.ohTrigger(RecalcTrigger,Trigger6M)),NA())</f>
        <v>1.504125139517511E-2</v>
      </c>
      <c r="M1927" s="183">
        <f>IFERROR(_xll.qlIndexFixing(Index1Y,$H1927,TRUE,_xll.ohTrigger(RecalcTrigger,Trigger1Y)),NA())</f>
        <v>1.5447691705996702E-2</v>
      </c>
      <c r="N1927" s="182">
        <f>IFERROR(_xll.qlIndexFixing(ONIndex1M,I1927,TRUE,_xll.ohTrigger(RecalcTrigger,Trigger1M)),NA())</f>
        <v>1.4644596647430674E-2</v>
      </c>
      <c r="O1927" s="44">
        <f>IFERROR(_xll.qlIndexFixing(ONIndex3M,I1927,TRUE,_xll.ohTrigger(RecalcTrigger,Trigger3M)),NA())</f>
        <v>1.4899584445506875E-2</v>
      </c>
      <c r="P1927" s="44">
        <f>IFERROR(_xll.qlIndexFixing(ONIndex6M,I1927,TRUE,_xll.ohTrigger(RecalcTrigger,Trigger6M)),NA())</f>
        <v>1.4956452512402407E-2</v>
      </c>
      <c r="Q1927" s="183">
        <f>IFERROR(_xll.qlIndexFixing(ONIndex1Y,I1927,TRUE,_xll.ohTrigger(RecalcTrigger,Trigger1Y)),NA())</f>
        <v>1.5212947814040589E-2</v>
      </c>
    </row>
    <row r="1928" spans="2:17" x14ac:dyDescent="0.2">
      <c r="B1928" s="39" t="s">
        <v>42</v>
      </c>
      <c r="D1928" s="42">
        <f>_xll.qlCalendarAdvance(Calendar,$D1927,B1928,"f",FALSE)</f>
        <v>52972</v>
      </c>
      <c r="E1928" s="177">
        <f>_xll.qlInterestRateIndexValueDate(IndexON,D1928)</f>
        <v>52972</v>
      </c>
      <c r="F1928" s="193">
        <f>IFERROR(_xll.qlIndexFixing(IndexON,D1928,TRUE,_xll.ohTrigger(RecalcTrigger,TriggerON)),NA())</f>
        <v>1.4575895706014919E-2</v>
      </c>
      <c r="H1928" s="42">
        <f>_xll.qlCalendarAdvance(Calendar,$H1927,B1928,"f",FALSE)</f>
        <v>52972</v>
      </c>
      <c r="I1928" s="177">
        <f>_xll.qlInterestRateIndexValueDate(Index1M,$H1928)</f>
        <v>52974</v>
      </c>
      <c r="J1928" s="182">
        <f>IFERROR(_xll.qlIndexFixing(Index1M,$H1928,TRUE,_xll.ohTrigger(RecalcTrigger,Trigger1M)),NA())</f>
        <v>1.4658201022292316E-2</v>
      </c>
      <c r="K1928" s="44">
        <f>IFERROR(_xll.qlIndexFixing(Index3M,H1928,TRUE,_xll.ohTrigger(RecalcTrigger,Trigger3M)),NA())</f>
        <v>1.4939053668981295E-2</v>
      </c>
      <c r="L1928" s="44">
        <f>IFERROR(_xll.qlIndexFixing(Index6M,$H1928,TRUE,_xll.ohTrigger(RecalcTrigger,Trigger6M)),NA())</f>
        <v>1.5043866910211043E-2</v>
      </c>
      <c r="M1928" s="183">
        <f>IFERROR(_xll.qlIndexFixing(Index1Y,$H1928,TRUE,_xll.ohTrigger(RecalcTrigger,Trigger1Y)),NA())</f>
        <v>1.545292068432955E-2</v>
      </c>
      <c r="N1928" s="182">
        <f>IFERROR(_xll.qlIndexFixing(ONIndex1M,I1928,TRUE,_xll.ohTrigger(RecalcTrigger,Trigger1M)),NA())</f>
        <v>1.4646199017187556E-2</v>
      </c>
      <c r="O1928" s="44">
        <f>IFERROR(_xll.qlIndexFixing(ONIndex3M,I1928,TRUE,_xll.ohTrigger(RecalcTrigger,Trigger3M)),NA())</f>
        <v>1.4901175335406691E-2</v>
      </c>
      <c r="P1928" s="44">
        <f>IFERROR(_xll.qlIndexFixing(ONIndex6M,I1928,TRUE,_xll.ohTrigger(RecalcTrigger,Trigger6M)),NA())</f>
        <v>1.4958285140531657E-2</v>
      </c>
      <c r="Q1928" s="183">
        <f>IFERROR(_xll.qlIndexFixing(ONIndex1Y,I1928,TRUE,_xll.ohTrigger(RecalcTrigger,Trigger1Y)),NA())</f>
        <v>1.5215929379355231E-2</v>
      </c>
    </row>
    <row r="1929" spans="2:17" x14ac:dyDescent="0.2">
      <c r="B1929" s="39" t="s">
        <v>42</v>
      </c>
      <c r="D1929" s="42">
        <f>_xll.qlCalendarAdvance(Calendar,$D1928,B1929,"f",FALSE)</f>
        <v>52979</v>
      </c>
      <c r="E1929" s="177">
        <f>_xll.qlInterestRateIndexValueDate(IndexON,D1929)</f>
        <v>52979</v>
      </c>
      <c r="F1929" s="193">
        <f>IFERROR(_xll.qlIndexFixing(IndexON,D1929,TRUE,_xll.ohTrigger(RecalcTrigger,TriggerON)),NA())</f>
        <v>1.4578040243922175E-2</v>
      </c>
      <c r="H1929" s="42">
        <f>_xll.qlCalendarAdvance(Calendar,$H1928,B1929,"f",FALSE)</f>
        <v>52979</v>
      </c>
      <c r="I1929" s="177">
        <f>_xll.qlInterestRateIndexValueDate(Index1M,$H1929)</f>
        <v>52981</v>
      </c>
      <c r="J1929" s="182">
        <f>IFERROR(_xll.qlIndexFixing(Index1M,$H1929,TRUE,_xll.ohTrigger(RecalcTrigger,Trigger1M)),NA())</f>
        <v>1.4659915556574366E-2</v>
      </c>
      <c r="K1929" s="44">
        <f>IFERROR(_xll.qlIndexFixing(Index3M,H1929,TRUE,_xll.ohTrigger(RecalcTrigger,Trigger3M)),NA())</f>
        <v>1.4940947974731777E-2</v>
      </c>
      <c r="L1929" s="44">
        <f>IFERROR(_xll.qlIndexFixing(Index6M,$H1929,TRUE,_xll.ohTrigger(RecalcTrigger,Trigger6M)),NA())</f>
        <v>1.5046545675814635E-2</v>
      </c>
      <c r="M1929" s="183">
        <f>IFERROR(_xll.qlIndexFixing(Index1Y,$H1929,TRUE,_xll.ohTrigger(RecalcTrigger,Trigger1Y)),NA())</f>
        <v>1.5458151052644663E-2</v>
      </c>
      <c r="N1929" s="182">
        <f>IFERROR(_xll.qlIndexFixing(ONIndex1M,I1929,TRUE,_xll.ohTrigger(RecalcTrigger,Trigger1M)),NA())</f>
        <v>1.464784289222365E-2</v>
      </c>
      <c r="O1929" s="44">
        <f>IFERROR(_xll.qlIndexFixing(ONIndex3M,I1929,TRUE,_xll.ohTrigger(RecalcTrigger,Trigger3M)),NA())</f>
        <v>1.4902809505725756E-2</v>
      </c>
      <c r="P1929" s="44">
        <f>IFERROR(_xll.qlIndexFixing(ONIndex6M,I1929,TRUE,_xll.ohTrigger(RecalcTrigger,Trigger6M)),NA())</f>
        <v>1.4960178744445329E-2</v>
      </c>
      <c r="Q1929" s="183">
        <f>IFERROR(_xll.qlIndexFixing(ONIndex1Y,I1929,TRUE,_xll.ohTrigger(RecalcTrigger,Trigger1Y)),NA())</f>
        <v>1.5219002019097871E-2</v>
      </c>
    </row>
    <row r="1930" spans="2:17" x14ac:dyDescent="0.2">
      <c r="B1930" s="39" t="s">
        <v>42</v>
      </c>
      <c r="D1930" s="42">
        <f>_xll.qlCalendarAdvance(Calendar,$D1929,B1930,"f",FALSE)</f>
        <v>52986</v>
      </c>
      <c r="E1930" s="177">
        <f>_xll.qlInterestRateIndexValueDate(IndexON,D1930)</f>
        <v>52986</v>
      </c>
      <c r="F1930" s="193">
        <f>IFERROR(_xll.qlIndexFixing(IndexON,D1930,TRUE,_xll.ohTrigger(RecalcTrigger,TriggerON)),NA())</f>
        <v>1.4580230412608586E-2</v>
      </c>
      <c r="H1930" s="42">
        <f>_xll.qlCalendarAdvance(Calendar,$H1929,B1930,"f",FALSE)</f>
        <v>52986</v>
      </c>
      <c r="I1930" s="177">
        <f>_xll.qlInterestRateIndexValueDate(Index1M,$H1930)</f>
        <v>52988</v>
      </c>
      <c r="J1930" s="182">
        <f>IFERROR(_xll.qlIndexFixing(Index1M,$H1930,TRUE,_xll.ohTrigger(RecalcTrigger,Trigger1M)),NA())</f>
        <v>1.4661671918927421E-2</v>
      </c>
      <c r="K1930" s="44">
        <f>IFERROR(_xll.qlIndexFixing(Index3M,H1930,TRUE,_xll.ohTrigger(RecalcTrigger,Trigger3M)),NA())</f>
        <v>1.4942886429656355E-2</v>
      </c>
      <c r="L1930" s="44">
        <f>IFERROR(_xll.qlIndexFixing(Index6M,$H1930,TRUE,_xll.ohTrigger(RecalcTrigger,Trigger6M)),NA())</f>
        <v>1.5049287839793393E-2</v>
      </c>
      <c r="M1930" s="183">
        <f>IFERROR(_xll.qlIndexFixing(Index1Y,$H1930,TRUE,_xll.ohTrigger(RecalcTrigger,Trigger1Y)),NA())</f>
        <v>1.5463380776377964E-2</v>
      </c>
      <c r="N1930" s="182">
        <f>IFERROR(_xll.qlIndexFixing(ONIndex1M,I1930,TRUE,_xll.ohTrigger(RecalcTrigger,Trigger1M)),NA())</f>
        <v>1.464952837469724E-2</v>
      </c>
      <c r="O1930" s="44">
        <f>IFERROR(_xll.qlIndexFixing(ONIndex3M,I1930,TRUE,_xll.ohTrigger(RecalcTrigger,Trigger3M)),NA())</f>
        <v>1.490448706046088E-2</v>
      </c>
      <c r="P1930" s="44">
        <f>IFERROR(_xll.qlIndexFixing(ONIndex6M,I1930,TRUE,_xll.ohTrigger(RecalcTrigger,Trigger6M)),NA())</f>
        <v>1.4962133470266537E-2</v>
      </c>
      <c r="Q1930" s="183">
        <f>IFERROR(_xll.qlIndexFixing(ONIndex1Y,I1930,TRUE,_xll.ohTrigger(RecalcTrigger,Trigger1Y)),NA())</f>
        <v>1.5222165951174205E-2</v>
      </c>
    </row>
    <row r="1931" spans="2:17" x14ac:dyDescent="0.2">
      <c r="B1931" s="39" t="s">
        <v>42</v>
      </c>
      <c r="D1931" s="42">
        <f>_xll.qlCalendarAdvance(Calendar,$D1930,B1931,"f",FALSE)</f>
        <v>52993</v>
      </c>
      <c r="E1931" s="177">
        <f>_xll.qlInterestRateIndexValueDate(IndexON,D1931)</f>
        <v>52993</v>
      </c>
      <c r="F1931" s="193">
        <f>IFERROR(_xll.qlIndexFixing(IndexON,D1931,TRUE,_xll.ohTrigger(RecalcTrigger,TriggerON)),NA())</f>
        <v>1.4582466321826359E-2</v>
      </c>
      <c r="H1931" s="42">
        <f>_xll.qlCalendarAdvance(Calendar,$H1930,B1931,"f",FALSE)</f>
        <v>52993</v>
      </c>
      <c r="I1931" s="177">
        <f>_xll.qlInterestRateIndexValueDate(Index1M,$H1931)</f>
        <v>52995</v>
      </c>
      <c r="J1931" s="182">
        <f>IFERROR(_xll.qlIndexFixing(Index1M,$H1931,TRUE,_xll.ohTrigger(RecalcTrigger,Trigger1M)),NA())</f>
        <v>1.4661749685394972E-2</v>
      </c>
      <c r="K1931" s="44">
        <f>IFERROR(_xll.qlIndexFixing(Index3M,H1931,TRUE,_xll.ohTrigger(RecalcTrigger,Trigger3M)),NA())</f>
        <v>1.4944409484813303E-2</v>
      </c>
      <c r="L1931" s="44">
        <f>IFERROR(_xll.qlIndexFixing(Index6M,$H1931,TRUE,_xll.ohTrigger(RecalcTrigger,Trigger6M)),NA())</f>
        <v>1.5052093549959249E-2</v>
      </c>
      <c r="M1931" s="183">
        <f>IFERROR(_xll.qlIndexFixing(Index1Y,$H1931,TRUE,_xll.ohTrigger(RecalcTrigger,Trigger1Y)),NA())</f>
        <v>1.5468607815645794E-2</v>
      </c>
      <c r="N1931" s="182">
        <f>IFERROR(_xll.qlIndexFixing(ONIndex1M,I1931,TRUE,_xll.ohTrigger(RecalcTrigger,Trigger1M)),NA())</f>
        <v>1.4651255566686672E-2</v>
      </c>
      <c r="O1931" s="44">
        <f>IFERROR(_xll.qlIndexFixing(ONIndex3M,I1931,TRUE,_xll.ohTrigger(RecalcTrigger,Trigger3M)),NA())</f>
        <v>1.490620810352894E-2</v>
      </c>
      <c r="P1931" s="44">
        <f>IFERROR(_xll.qlIndexFixing(ONIndex6M,I1931,TRUE,_xll.ohTrigger(RecalcTrigger,Trigger6M)),NA())</f>
        <v>1.4964149464837817E-2</v>
      </c>
      <c r="Q1931" s="183">
        <f>IFERROR(_xll.qlIndexFixing(ONIndex1Y,I1931,TRUE,_xll.ohTrigger(RecalcTrigger,Trigger1Y)),NA())</f>
        <v>1.522542139317018E-2</v>
      </c>
    </row>
    <row r="1932" spans="2:17" x14ac:dyDescent="0.2">
      <c r="B1932" s="39" t="s">
        <v>42</v>
      </c>
      <c r="D1932" s="42">
        <f>_xll.qlCalendarAdvance(Calendar,$D1931,B1932,"f",FALSE)</f>
        <v>53000</v>
      </c>
      <c r="E1932" s="177">
        <f>_xll.qlInterestRateIndexValueDate(IndexON,D1932)</f>
        <v>53000</v>
      </c>
      <c r="F1932" s="193">
        <f>IFERROR(_xll.qlIndexFixing(IndexON,D1932,TRUE,_xll.ohTrigger(RecalcTrigger,TriggerON)),NA())</f>
        <v>1.4584748081487575E-2</v>
      </c>
      <c r="H1932" s="42">
        <f>_xll.qlCalendarAdvance(Calendar,$H1931,B1932,"f",FALSE)</f>
        <v>53000</v>
      </c>
      <c r="I1932" s="177">
        <f>_xll.qlInterestRateIndexValueDate(Index1M,$H1932)</f>
        <v>53002</v>
      </c>
      <c r="J1932" s="182">
        <f>IFERROR(_xll.qlIndexFixing(Index1M,$H1932,TRUE,_xll.ohTrigger(RecalcTrigger,Trigger1M)),NA())</f>
        <v>1.4663577672305386E-2</v>
      </c>
      <c r="K1932" s="44">
        <f>IFERROR(_xll.qlIndexFixing(Index3M,H1932,TRUE,_xll.ohTrigger(RecalcTrigger,Trigger3M)),NA())</f>
        <v>1.4946433279616955E-2</v>
      </c>
      <c r="L1932" s="44">
        <f>IFERROR(_xll.qlIndexFixing(Index6M,$H1932,TRUE,_xll.ohTrigger(RecalcTrigger,Trigger6M)),NA())</f>
        <v>1.5054962954129872E-2</v>
      </c>
      <c r="M1932" s="183">
        <f>IFERROR(_xll.qlIndexFixing(Index1Y,$H1932,TRUE,_xll.ohTrigger(RecalcTrigger,Trigger1Y)),NA())</f>
        <v>1.5473830125247322E-2</v>
      </c>
      <c r="N1932" s="182">
        <f>IFERROR(_xll.qlIndexFixing(ONIndex1M,I1932,TRUE,_xll.ohTrigger(RecalcTrigger,Trigger1M)),NA())</f>
        <v>1.4653024570110418E-2</v>
      </c>
      <c r="O1932" s="44">
        <f>IFERROR(_xll.qlIndexFixing(ONIndex3M,I1932,TRUE,_xll.ohTrigger(RecalcTrigger,Trigger3M)),NA())</f>
        <v>1.4907972738926745E-2</v>
      </c>
      <c r="P1932" s="44">
        <f>IFERROR(_xll.qlIndexFixing(ONIndex6M,I1932,TRUE,_xll.ohTrigger(RecalcTrigger,Trigger6M)),NA())</f>
        <v>1.4966226874282285E-2</v>
      </c>
      <c r="Q1932" s="183">
        <f>IFERROR(_xll.qlIndexFixing(ONIndex1Y,I1932,TRUE,_xll.ohTrigger(RecalcTrigger,Trigger1Y)),NA())</f>
        <v>1.522876856299149E-2</v>
      </c>
    </row>
    <row r="1933" spans="2:17" x14ac:dyDescent="0.2">
      <c r="B1933" s="39" t="s">
        <v>42</v>
      </c>
      <c r="D1933" s="42">
        <f>_xll.qlCalendarAdvance(Calendar,$D1932,B1933,"f",FALSE)</f>
        <v>53007</v>
      </c>
      <c r="E1933" s="177">
        <f>_xll.qlInterestRateIndexValueDate(IndexON,D1933)</f>
        <v>53007</v>
      </c>
      <c r="F1933" s="193">
        <f>IFERROR(_xll.qlIndexFixing(IndexON,D1933,TRUE,_xll.ohTrigger(RecalcTrigger,TriggerON)),NA())</f>
        <v>1.4587075801504312E-2</v>
      </c>
      <c r="H1933" s="42">
        <f>_xll.qlCalendarAdvance(Calendar,$H1932,B1933,"f",FALSE)</f>
        <v>53007</v>
      </c>
      <c r="I1933" s="177">
        <f>_xll.qlInterestRateIndexValueDate(Index1M,$H1933)</f>
        <v>53009</v>
      </c>
      <c r="J1933" s="182">
        <f>IFERROR(_xll.qlIndexFixing(Index1M,$H1933,TRUE,_xll.ohTrigger(RecalcTrigger,Trigger1M)),NA())</f>
        <v>1.4665447757840384E-2</v>
      </c>
      <c r="K1933" s="44">
        <f>IFERROR(_xll.qlIndexFixing(Index3M,H1933,TRUE,_xll.ohTrigger(RecalcTrigger,Trigger3M)),NA())</f>
        <v>1.4948501527457811E-2</v>
      </c>
      <c r="L1933" s="44">
        <f>IFERROR(_xll.qlIndexFixing(Index6M,$H1933,TRUE,_xll.ohTrigger(RecalcTrigger,Trigger6M)),NA())</f>
        <v>1.5057896200134414E-2</v>
      </c>
      <c r="M1933" s="183">
        <f>IFERROR(_xll.qlIndexFixing(Index1Y,$H1933,TRUE,_xll.ohTrigger(RecalcTrigger,Trigger1Y)),NA())</f>
        <v>1.5479045654663012E-2</v>
      </c>
      <c r="N1933" s="182">
        <f>IFERROR(_xll.qlIndexFixing(ONIndex1M,I1933,TRUE,_xll.ohTrigger(RecalcTrigger,Trigger1M)),NA())</f>
        <v>1.4654835487206697E-2</v>
      </c>
      <c r="O1933" s="44">
        <f>IFERROR(_xll.qlIndexFixing(ONIndex3M,I1933,TRUE,_xll.ohTrigger(RecalcTrigger,Trigger3M)),NA())</f>
        <v>1.4909781070571171E-2</v>
      </c>
      <c r="P1933" s="44">
        <f>IFERROR(_xll.qlIndexFixing(ONIndex6M,I1933,TRUE,_xll.ohTrigger(RecalcTrigger,Trigger6M)),NA())</f>
        <v>1.4968365845202669E-2</v>
      </c>
      <c r="Q1933" s="183">
        <f>IFERROR(_xll.qlIndexFixing(ONIndex1Y,I1933,TRUE,_xll.ohTrigger(RecalcTrigger,Trigger1Y)),NA())</f>
        <v>1.5232207678463894E-2</v>
      </c>
    </row>
    <row r="1934" spans="2:17" x14ac:dyDescent="0.2">
      <c r="B1934" s="39" t="s">
        <v>42</v>
      </c>
      <c r="D1934" s="42">
        <f>_xll.qlCalendarAdvance(Calendar,$D1933,B1934,"f",FALSE)</f>
        <v>53014</v>
      </c>
      <c r="E1934" s="177">
        <f>_xll.qlInterestRateIndexValueDate(IndexON,D1934)</f>
        <v>53014</v>
      </c>
      <c r="F1934" s="193">
        <f>IFERROR(_xll.qlIndexFixing(IndexON,D1934,TRUE,_xll.ohTrigger(RecalcTrigger,TriggerON)),NA())</f>
        <v>1.4589449592028458E-2</v>
      </c>
      <c r="H1934" s="42">
        <f>_xll.qlCalendarAdvance(Calendar,$H1933,B1934,"f",FALSE)</f>
        <v>53014</v>
      </c>
      <c r="I1934" s="177">
        <f>_xll.qlInterestRateIndexValueDate(Index1M,$H1934)</f>
        <v>53016</v>
      </c>
      <c r="J1934" s="182">
        <f>IFERROR(_xll.qlIndexFixing(Index1M,$H1934,TRUE,_xll.ohTrigger(RecalcTrigger,Trigger1M)),NA())</f>
        <v>1.4667360044201074E-2</v>
      </c>
      <c r="K1934" s="44">
        <f>IFERROR(_xll.qlIndexFixing(Index3M,H1934,TRUE,_xll.ohTrigger(RecalcTrigger,Trigger3M)),NA())</f>
        <v>1.4950614332722486E-2</v>
      </c>
      <c r="L1934" s="44">
        <f>IFERROR(_xll.qlIndexFixing(Index6M,$H1934,TRUE,_xll.ohTrigger(RecalcTrigger,Trigger6M)),NA())</f>
        <v>1.5060893435803351E-2</v>
      </c>
      <c r="M1934" s="183">
        <f>IFERROR(_xll.qlIndexFixing(Index1Y,$H1934,TRUE,_xll.ohTrigger(RecalcTrigger,Trigger1Y)),NA())</f>
        <v>1.5484252348054625E-2</v>
      </c>
      <c r="N1934" s="182">
        <f>IFERROR(_xll.qlIndexFixing(ONIndex1M,I1934,TRUE,_xll.ohTrigger(RecalcTrigger,Trigger1M)),NA())</f>
        <v>1.4656688419973918E-2</v>
      </c>
      <c r="O1934" s="44">
        <f>IFERROR(_xll.qlIndexFixing(ONIndex3M,I1934,TRUE,_xll.ohTrigger(RecalcTrigger,Trigger3M)),NA())</f>
        <v>1.4911633202459029E-2</v>
      </c>
      <c r="P1934" s="44">
        <f>IFERROR(_xll.qlIndexFixing(ONIndex6M,I1934,TRUE,_xll.ohTrigger(RecalcTrigger,Trigger6M)),NA())</f>
        <v>1.4970566524041828E-2</v>
      </c>
      <c r="Q1934" s="183">
        <f>IFERROR(_xll.qlIndexFixing(ONIndex1Y,I1934,TRUE,_xll.ohTrigger(RecalcTrigger,Trigger1Y)),NA())</f>
        <v>1.5235738957413147E-2</v>
      </c>
    </row>
    <row r="1935" spans="2:17" x14ac:dyDescent="0.2">
      <c r="B1935" s="39" t="s">
        <v>42</v>
      </c>
      <c r="D1935" s="42">
        <f>_xll.qlCalendarAdvance(Calendar,$D1934,B1935,"f",FALSE)</f>
        <v>53021</v>
      </c>
      <c r="E1935" s="177">
        <f>_xll.qlInterestRateIndexValueDate(IndexON,D1935)</f>
        <v>53021</v>
      </c>
      <c r="F1935" s="193">
        <f>IFERROR(_xll.qlIndexFixing(IndexON,D1935,TRUE,_xll.ohTrigger(RecalcTrigger,TriggerON)),NA())</f>
        <v>1.4591869562732285E-2</v>
      </c>
      <c r="H1935" s="42">
        <f>_xll.qlCalendarAdvance(Calendar,$H1934,B1935,"f",FALSE)</f>
        <v>53021</v>
      </c>
      <c r="I1935" s="177">
        <f>_xll.qlInterestRateIndexValueDate(Index1M,$H1935)</f>
        <v>53023</v>
      </c>
      <c r="J1935" s="182">
        <f>IFERROR(_xll.qlIndexFixing(Index1M,$H1935,TRUE,_xll.ohTrigger(RecalcTrigger,Trigger1M)),NA())</f>
        <v>1.4671084729418471E-2</v>
      </c>
      <c r="K1935" s="44">
        <f>IFERROR(_xll.qlIndexFixing(Index3M,H1935,TRUE,_xll.ohTrigger(RecalcTrigger,Trigger3M)),NA())</f>
        <v>1.4954191174028462E-2</v>
      </c>
      <c r="L1935" s="44">
        <f>IFERROR(_xll.qlIndexFixing(Index6M,$H1935,TRUE,_xll.ohTrigger(RecalcTrigger,Trigger6M)),NA())</f>
        <v>1.5066736362549998E-2</v>
      </c>
      <c r="M1935" s="183">
        <f>IFERROR(_xll.qlIndexFixing(Index1Y,$H1935,TRUE,_xll.ohTrigger(RecalcTrigger,Trigger1Y)),NA())</f>
        <v>1.5489448144266751E-2</v>
      </c>
      <c r="N1935" s="182">
        <f>IFERROR(_xll.qlIndexFixing(ONIndex1M,I1935,TRUE,_xll.ohTrigger(RecalcTrigger,Trigger1M)),NA())</f>
        <v>1.4658583470490427E-2</v>
      </c>
      <c r="O1935" s="44">
        <f>IFERROR(_xll.qlIndexFixing(ONIndex3M,I1935,TRUE,_xll.ohTrigger(RecalcTrigger,Trigger3M)),NA())</f>
        <v>1.4913529238427259E-2</v>
      </c>
      <c r="P1935" s="44">
        <f>IFERROR(_xll.qlIndexFixing(ONIndex6M,I1935,TRUE,_xll.ohTrigger(RecalcTrigger,Trigger6M)),NA())</f>
        <v>1.4972829057322556E-2</v>
      </c>
      <c r="Q1935" s="183">
        <f>IFERROR(_xll.qlIndexFixing(ONIndex1Y,I1935,TRUE,_xll.ohTrigger(RecalcTrigger,Trigger1Y)),NA())</f>
        <v>1.5239362617505137E-2</v>
      </c>
    </row>
    <row r="1936" spans="2:17" x14ac:dyDescent="0.2">
      <c r="B1936" s="39" t="s">
        <v>42</v>
      </c>
      <c r="D1936" s="42">
        <f>_xll.qlCalendarAdvance(Calendar,$D1935,B1936,"f",FALSE)</f>
        <v>53028</v>
      </c>
      <c r="E1936" s="177">
        <f>_xll.qlInterestRateIndexValueDate(IndexON,D1936)</f>
        <v>53028</v>
      </c>
      <c r="F1936" s="193">
        <f>IFERROR(_xll.qlIndexFixing(IndexON,D1936,TRUE,_xll.ohTrigger(RecalcTrigger,TriggerON)),NA())</f>
        <v>1.4594335823767679E-2</v>
      </c>
      <c r="H1936" s="42">
        <f>_xll.qlCalendarAdvance(Calendar,$H1935,B1936,"f",FALSE)</f>
        <v>53028</v>
      </c>
      <c r="I1936" s="177">
        <f>_xll.qlInterestRateIndexValueDate(Index1M,$H1936)</f>
        <v>53030</v>
      </c>
      <c r="J1936" s="182">
        <f>IFERROR(_xll.qlIndexFixing(Index1M,$H1936,TRUE,_xll.ohTrigger(RecalcTrigger,Trigger1M)),NA())</f>
        <v>1.4673540626985601E-2</v>
      </c>
      <c r="K1936" s="44">
        <f>IFERROR(_xll.qlIndexFixing(Index3M,H1936,TRUE,_xll.ohTrigger(RecalcTrigger,Trigger3M)),NA())</f>
        <v>1.4956403336993445E-2</v>
      </c>
      <c r="L1936" s="44">
        <f>IFERROR(_xll.qlIndexFixing(Index6M,$H1936,TRUE,_xll.ohTrigger(RecalcTrigger,Trigger6M)),NA())</f>
        <v>1.50698859028809E-2</v>
      </c>
      <c r="M1936" s="183">
        <f>IFERROR(_xll.qlIndexFixing(Index1Y,$H1936,TRUE,_xll.ohTrigger(RecalcTrigger,Trigger1Y)),NA())</f>
        <v>1.5494630976823959E-2</v>
      </c>
      <c r="N1936" s="182">
        <f>IFERROR(_xll.qlIndexFixing(ONIndex1M,I1936,TRUE,_xll.ohTrigger(RecalcTrigger,Trigger1M)),NA())</f>
        <v>1.4660520740754635E-2</v>
      </c>
      <c r="O1936" s="44">
        <f>IFERROR(_xll.qlIndexFixing(ONIndex3M,I1936,TRUE,_xll.ohTrigger(RecalcTrigger,Trigger3M)),NA())</f>
        <v>1.4915469282312799E-2</v>
      </c>
      <c r="P1936" s="44">
        <f>IFERROR(_xll.qlIndexFixing(ONIndex6M,I1936,TRUE,_xll.ohTrigger(RecalcTrigger,Trigger6M)),NA())</f>
        <v>1.4975153591247903E-2</v>
      </c>
      <c r="Q1936" s="183">
        <f>IFERROR(_xll.qlIndexFixing(ONIndex1Y,I1936,TRUE,_xll.ohTrigger(RecalcTrigger,Trigger1Y)),NA())</f>
        <v>1.5243078876485683E-2</v>
      </c>
    </row>
    <row r="1937" spans="2:17" x14ac:dyDescent="0.2">
      <c r="B1937" s="39" t="s">
        <v>42</v>
      </c>
      <c r="D1937" s="42">
        <f>_xll.qlCalendarAdvance(Calendar,$D1936,B1937,"f",FALSE)</f>
        <v>53035</v>
      </c>
      <c r="E1937" s="177">
        <f>_xll.qlInterestRateIndexValueDate(IndexON,D1937)</f>
        <v>53035</v>
      </c>
      <c r="F1937" s="193">
        <f>IFERROR(_xll.qlIndexFixing(IndexON,D1937,TRUE,_xll.ohTrigger(RecalcTrigger,TriggerON)),NA())</f>
        <v>1.4596848484886848E-2</v>
      </c>
      <c r="H1937" s="42">
        <f>_xll.qlCalendarAdvance(Calendar,$H1936,B1937,"f",FALSE)</f>
        <v>53035</v>
      </c>
      <c r="I1937" s="177">
        <f>_xll.qlInterestRateIndexValueDate(Index1M,$H1937)</f>
        <v>53037</v>
      </c>
      <c r="J1937" s="182">
        <f>IFERROR(_xll.qlIndexFixing(Index1M,$H1937,TRUE,_xll.ohTrigger(RecalcTrigger,Trigger1M)),NA())</f>
        <v>1.46751462277811E-2</v>
      </c>
      <c r="K1937" s="44">
        <f>IFERROR(_xll.qlIndexFixing(Index3M,H1937,TRUE,_xll.ohTrigger(RecalcTrigger,Trigger3M)),NA())</f>
        <v>1.4958660398560657E-2</v>
      </c>
      <c r="L1937" s="44">
        <f>IFERROR(_xll.qlIndexFixing(Index6M,$H1937,TRUE,_xll.ohTrigger(RecalcTrigger,Trigger6M)),NA())</f>
        <v>1.5073099942814883E-2</v>
      </c>
      <c r="M1937" s="183">
        <f>IFERROR(_xll.qlIndexFixing(Index1Y,$H1937,TRUE,_xll.ohTrigger(RecalcTrigger,Trigger1Y)),NA())</f>
        <v>1.5499798773934747E-2</v>
      </c>
      <c r="N1937" s="182">
        <f>IFERROR(_xll.qlIndexFixing(ONIndex1M,I1937,TRUE,_xll.ohTrigger(RecalcTrigger,Trigger1M)),NA())</f>
        <v>1.4662500332924822E-2</v>
      </c>
      <c r="O1937" s="44">
        <f>IFERROR(_xll.qlIndexFixing(ONIndex3M,I1937,TRUE,_xll.ohTrigger(RecalcTrigger,Trigger3M)),NA())</f>
        <v>1.491745343851214E-2</v>
      </c>
      <c r="P1937" s="44">
        <f>IFERROR(_xll.qlIndexFixing(ONIndex6M,I1937,TRUE,_xll.ohTrigger(RecalcTrigger,Trigger6M)),NA())</f>
        <v>1.4977540272660406E-2</v>
      </c>
      <c r="Q1937" s="183">
        <f>IFERROR(_xll.qlIndexFixing(ONIndex1Y,I1937,TRUE,_xll.ohTrigger(RecalcTrigger,Trigger1Y)),NA())</f>
        <v>1.5246887952340415E-2</v>
      </c>
    </row>
    <row r="1938" spans="2:17" x14ac:dyDescent="0.2">
      <c r="B1938" s="39" t="s">
        <v>42</v>
      </c>
      <c r="D1938" s="42">
        <f>_xll.qlCalendarAdvance(Calendar,$D1937,B1938,"f",FALSE)</f>
        <v>53042</v>
      </c>
      <c r="E1938" s="177">
        <f>_xll.qlInterestRateIndexValueDate(IndexON,D1938)</f>
        <v>53042</v>
      </c>
      <c r="F1938" s="193">
        <f>IFERROR(_xll.qlIndexFixing(IndexON,D1938,TRUE,_xll.ohTrigger(RecalcTrigger,TriggerON)),NA())</f>
        <v>1.4599407656001873E-2</v>
      </c>
      <c r="H1938" s="42">
        <f>_xll.qlCalendarAdvance(Calendar,$H1937,B1938,"f",FALSE)</f>
        <v>53042</v>
      </c>
      <c r="I1938" s="177">
        <f>_xll.qlInterestRateIndexValueDate(Index1M,$H1938)</f>
        <v>53044</v>
      </c>
      <c r="J1938" s="182">
        <f>IFERROR(_xll.qlIndexFixing(Index1M,$H1938,TRUE,_xll.ohTrigger(RecalcTrigger,Trigger1M)),NA())</f>
        <v>1.4677240894593602E-2</v>
      </c>
      <c r="K1938" s="44">
        <f>IFERROR(_xll.qlIndexFixing(Index3M,H1938,TRUE,_xll.ohTrigger(RecalcTrigger,Trigger3M)),NA())</f>
        <v>1.4960962463142227E-2</v>
      </c>
      <c r="L1938" s="44">
        <f>IFERROR(_xll.qlIndexFixing(Index6M,$H1938,TRUE,_xll.ohTrigger(RecalcTrigger,Trigger6M)),NA())</f>
        <v>1.5076378630256427E-2</v>
      </c>
      <c r="M1938" s="183">
        <f>IFERROR(_xll.qlIndexFixing(Index1Y,$H1938,TRUE,_xll.ohTrigger(RecalcTrigger,Trigger1Y)),NA())</f>
        <v>1.5507691888239247E-2</v>
      </c>
      <c r="N1938" s="182">
        <f>IFERROR(_xll.qlIndexFixing(ONIndex1M,I1938,TRUE,_xll.ohTrigger(RecalcTrigger,Trigger1M)),NA())</f>
        <v>1.4664522349079334E-2</v>
      </c>
      <c r="O1938" s="44">
        <f>IFERROR(_xll.qlIndexFixing(ONIndex3M,I1938,TRUE,_xll.ohTrigger(RecalcTrigger,Trigger3M)),NA())</f>
        <v>1.4919481810542479E-2</v>
      </c>
      <c r="P1938" s="44">
        <f>IFERROR(_xll.qlIndexFixing(ONIndex6M,I1938,TRUE,_xll.ohTrigger(RecalcTrigger,Trigger6M)),NA())</f>
        <v>1.4979989247603243E-2</v>
      </c>
      <c r="Q1938" s="183">
        <f>IFERROR(_xll.qlIndexFixing(ONIndex1Y,I1938,TRUE,_xll.ohTrigger(RecalcTrigger,Trigger1Y)),NA())</f>
        <v>1.5250790062815156E-2</v>
      </c>
    </row>
    <row r="1939" spans="2:17" x14ac:dyDescent="0.2">
      <c r="B1939" s="39" t="s">
        <v>42</v>
      </c>
      <c r="D1939" s="42">
        <f>_xll.qlCalendarAdvance(Calendar,$D1938,B1939,"f",FALSE)</f>
        <v>53049</v>
      </c>
      <c r="E1939" s="177">
        <f>_xll.qlInterestRateIndexValueDate(IndexON,D1939)</f>
        <v>53049</v>
      </c>
      <c r="F1939" s="193">
        <f>IFERROR(_xll.qlIndexFixing(IndexON,D1939,TRUE,_xll.ohTrigger(RecalcTrigger,TriggerON)),NA())</f>
        <v>1.4602013447424511E-2</v>
      </c>
      <c r="H1939" s="42">
        <f>_xll.qlCalendarAdvance(Calendar,$H1938,B1939,"f",FALSE)</f>
        <v>53049</v>
      </c>
      <c r="I1939" s="177">
        <f>_xll.qlInterestRateIndexValueDate(Index1M,$H1939)</f>
        <v>53051</v>
      </c>
      <c r="J1939" s="182">
        <f>IFERROR(_xll.qlIndexFixing(Index1M,$H1939,TRUE,_xll.ohTrigger(RecalcTrigger,Trigger1M)),NA())</f>
        <v>1.4678012657086565E-2</v>
      </c>
      <c r="K1939" s="44">
        <f>IFERROR(_xll.qlIndexFixing(Index3M,H1939,TRUE,_xll.ohTrigger(RecalcTrigger,Trigger3M)),NA())</f>
        <v>1.4963309635149417E-2</v>
      </c>
      <c r="L1939" s="44">
        <f>IFERROR(_xll.qlIndexFixing(Index6M,$H1939,TRUE,_xll.ohTrigger(RecalcTrigger,Trigger6M)),NA())</f>
        <v>1.5077994189656637E-2</v>
      </c>
      <c r="M1939" s="183">
        <f>IFERROR(_xll.qlIndexFixing(Index1Y,$H1939,TRUE,_xll.ohTrigger(RecalcTrigger,Trigger1Y)),NA())</f>
        <v>1.5510080948055319E-2</v>
      </c>
      <c r="N1939" s="182">
        <f>IFERROR(_xll.qlIndexFixing(ONIndex1M,I1939,TRUE,_xll.ohTrigger(RecalcTrigger,Trigger1M)),NA())</f>
        <v>1.4666586891296518E-2</v>
      </c>
      <c r="O1939" s="44">
        <f>IFERROR(_xll.qlIndexFixing(ONIndex3M,I1939,TRUE,_xll.ohTrigger(RecalcTrigger,Trigger3M)),NA())</f>
        <v>1.4921554502320689E-2</v>
      </c>
      <c r="P1939" s="44">
        <f>IFERROR(_xll.qlIndexFixing(ONIndex6M,I1939,TRUE,_xll.ohTrigger(RecalcTrigger,Trigger6M)),NA())</f>
        <v>1.4982500662839016E-2</v>
      </c>
      <c r="Q1939" s="183">
        <f>IFERROR(_xll.qlIndexFixing(ONIndex1Y,I1939,TRUE,_xll.ohTrigger(RecalcTrigger,Trigger1Y)),NA())</f>
        <v>1.5254785425655726E-2</v>
      </c>
    </row>
    <row r="1940" spans="2:17" x14ac:dyDescent="0.2">
      <c r="B1940" s="39" t="s">
        <v>42</v>
      </c>
      <c r="D1940" s="42">
        <f>_xll.qlCalendarAdvance(Calendar,$D1939,B1940,"f",FALSE)</f>
        <v>53056</v>
      </c>
      <c r="E1940" s="177">
        <f>_xll.qlInterestRateIndexValueDate(IndexON,D1940)</f>
        <v>53056</v>
      </c>
      <c r="F1940" s="193">
        <f>IFERROR(_xll.qlIndexFixing(IndexON,D1940,TRUE,_xll.ohTrigger(RecalcTrigger,TriggerON)),NA())</f>
        <v>1.4604665968587227E-2</v>
      </c>
      <c r="H1940" s="42">
        <f>_xll.qlCalendarAdvance(Calendar,$H1939,B1940,"f",FALSE)</f>
        <v>53056</v>
      </c>
      <c r="I1940" s="177">
        <f>_xll.qlInterestRateIndexValueDate(Index1M,$H1940)</f>
        <v>53058</v>
      </c>
      <c r="J1940" s="182">
        <f>IFERROR(_xll.qlIndexFixing(Index1M,$H1940,TRUE,_xll.ohTrigger(RecalcTrigger,Trigger1M)),NA())</f>
        <v>1.4681558574599629E-2</v>
      </c>
      <c r="K1940" s="44">
        <f>IFERROR(_xll.qlIndexFixing(Index3M,H1940,TRUE,_xll.ohTrigger(RecalcTrigger,Trigger3M)),NA())</f>
        <v>1.4965211917474455E-2</v>
      </c>
      <c r="L1940" s="44">
        <f>IFERROR(_xll.qlIndexFixing(Index6M,$H1940,TRUE,_xll.ohTrigger(RecalcTrigger,Trigger6M)),NA())</f>
        <v>1.5081388123041462E-2</v>
      </c>
      <c r="M1940" s="183">
        <f>IFERROR(_xll.qlIndexFixing(Index1Y,$H1940,TRUE,_xll.ohTrigger(RecalcTrigger,Trigger1Y)),NA())</f>
        <v>1.5515191154891639E-2</v>
      </c>
      <c r="N1940" s="182">
        <f>IFERROR(_xll.qlIndexFixing(ONIndex1M,I1940,TRUE,_xll.ohTrigger(RecalcTrigger,Trigger1M)),NA())</f>
        <v>1.4669303954111257E-2</v>
      </c>
      <c r="O1940" s="44">
        <f>IFERROR(_xll.qlIndexFixing(ONIndex3M,I1940,TRUE,_xll.ohTrigger(RecalcTrigger,Trigger3M)),NA())</f>
        <v>1.4924284682322764E-2</v>
      </c>
      <c r="P1940" s="44">
        <f>IFERROR(_xll.qlIndexFixing(ONIndex6M,I1940,TRUE,_xll.ohTrigger(RecalcTrigger,Trigger6M)),NA())</f>
        <v>1.4985821609636574E-2</v>
      </c>
      <c r="Q1940" s="183">
        <f>IFERROR(_xll.qlIndexFixing(ONIndex1Y,I1940,TRUE,_xll.ohTrigger(RecalcTrigger,Trigger1Y)),NA())</f>
        <v>1.5260059694996997E-2</v>
      </c>
    </row>
    <row r="1941" spans="2:17" x14ac:dyDescent="0.2">
      <c r="B1941" s="39" t="s">
        <v>42</v>
      </c>
      <c r="D1941" s="42">
        <f>_xll.qlCalendarAdvance(Calendar,$D1940,B1941,"f",FALSE)</f>
        <v>53063</v>
      </c>
      <c r="E1941" s="177">
        <f>_xll.qlInterestRateIndexValueDate(IndexON,D1941)</f>
        <v>53063</v>
      </c>
      <c r="F1941" s="193">
        <f>IFERROR(_xll.qlIndexFixing(IndexON,D1941,TRUE,_xll.ohTrigger(RecalcTrigger,TriggerON)),NA())</f>
        <v>1.4607365329482036E-2</v>
      </c>
      <c r="H1941" s="42">
        <f>_xll.qlCalendarAdvance(Calendar,$H1940,B1941,"f",FALSE)</f>
        <v>53063</v>
      </c>
      <c r="I1941" s="177">
        <f>_xll.qlInterestRateIndexValueDate(Index1M,$H1941)</f>
        <v>53065</v>
      </c>
      <c r="J1941" s="182">
        <f>IFERROR(_xll.qlIndexFixing(Index1M,$H1941,TRUE,_xll.ohTrigger(RecalcTrigger,Trigger1M)),NA())</f>
        <v>1.4683781792234618E-2</v>
      </c>
      <c r="K1941" s="44">
        <f>IFERROR(_xll.qlIndexFixing(Index3M,H1941,TRUE,_xll.ohTrigger(RecalcTrigger,Trigger3M)),NA())</f>
        <v>1.4967646259991911E-2</v>
      </c>
      <c r="L1941" s="44">
        <f>IFERROR(_xll.qlIndexFixing(Index6M,$H1941,TRUE,_xll.ohTrigger(RecalcTrigger,Trigger6M)),NA())</f>
        <v>1.5084847107744498E-2</v>
      </c>
      <c r="M1941" s="183">
        <f>IFERROR(_xll.qlIndexFixing(Index1Y,$H1941,TRUE,_xll.ohTrigger(RecalcTrigger,Trigger1Y)),NA())</f>
        <v>1.5520277985933289E-2</v>
      </c>
      <c r="N1941" s="182">
        <f>IFERROR(_xll.qlIndexFixing(ONIndex1M,I1941,TRUE,_xll.ohTrigger(RecalcTrigger,Trigger1M)),NA())</f>
        <v>1.4670843961912539E-2</v>
      </c>
      <c r="O1941" s="44">
        <f>IFERROR(_xll.qlIndexFixing(ONIndex3M,I1941,TRUE,_xll.ohTrigger(RecalcTrigger,Trigger3M)),NA())</f>
        <v>1.4925833261587584E-2</v>
      </c>
      <c r="P1941" s="44">
        <f>IFERROR(_xll.qlIndexFixing(ONIndex6M,I1941,TRUE,_xll.ohTrigger(RecalcTrigger,Trigger6M)),NA())</f>
        <v>1.4987711399401249E-2</v>
      </c>
      <c r="Q1941" s="183">
        <f>IFERROR(_xll.qlIndexFixing(ONIndex1Y,I1941,TRUE,_xll.ohTrigger(RecalcTrigger,Trigger1Y)),NA())</f>
        <v>1.5263056779497575E-2</v>
      </c>
    </row>
    <row r="1942" spans="2:17" x14ac:dyDescent="0.2">
      <c r="B1942" s="39" t="s">
        <v>42</v>
      </c>
      <c r="D1942" s="42">
        <f>_xll.qlCalendarAdvance(Calendar,$D1941,B1942,"f",FALSE)</f>
        <v>53070</v>
      </c>
      <c r="E1942" s="177">
        <f>_xll.qlInterestRateIndexValueDate(IndexON,D1942)</f>
        <v>53070</v>
      </c>
      <c r="F1942" s="193">
        <f>IFERROR(_xll.qlIndexFixing(IndexON,D1942,TRUE,_xll.ohTrigger(RecalcTrigger,TriggerON)),NA())</f>
        <v>1.4610111640340762E-2</v>
      </c>
      <c r="H1942" s="42">
        <f>_xll.qlCalendarAdvance(Calendar,$H1941,B1942,"f",FALSE)</f>
        <v>53070</v>
      </c>
      <c r="I1942" s="177">
        <f>_xll.qlInterestRateIndexValueDate(Index1M,$H1942)</f>
        <v>53072</v>
      </c>
      <c r="J1942" s="182">
        <f>IFERROR(_xll.qlIndexFixing(Index1M,$H1942,TRUE,_xll.ohTrigger(RecalcTrigger,Trigger1M)),NA())</f>
        <v>1.4686048064594392E-2</v>
      </c>
      <c r="K1942" s="44">
        <f>IFERROR(_xll.qlIndexFixing(Index3M,H1942,TRUE,_xll.ohTrigger(RecalcTrigger,Trigger3M)),NA())</f>
        <v>1.4970126013828029E-2</v>
      </c>
      <c r="L1942" s="44">
        <f>IFERROR(_xll.qlIndexFixing(Index6M,$H1942,TRUE,_xll.ohTrigger(RecalcTrigger,Trigger6M)),NA())</f>
        <v>1.5088371291672786E-2</v>
      </c>
      <c r="M1942" s="183">
        <f>IFERROR(_xll.qlIndexFixing(Index1Y,$H1942,TRUE,_xll.ohTrigger(RecalcTrigger,Trigger1Y)),NA())</f>
        <v>1.5525339342800936E-2</v>
      </c>
      <c r="N1942" s="182">
        <f>IFERROR(_xll.qlIndexFixing(ONIndex1M,I1942,TRUE,_xll.ohTrigger(RecalcTrigger,Trigger1M)),NA())</f>
        <v>1.4673036694548003E-2</v>
      </c>
      <c r="O1942" s="44">
        <f>IFERROR(_xll.qlIndexFixing(ONIndex3M,I1942,TRUE,_xll.ohTrigger(RecalcTrigger,Trigger3M)),NA())</f>
        <v>1.4928039536910021E-2</v>
      </c>
      <c r="P1942" s="44">
        <f>IFERROR(_xll.qlIndexFixing(ONIndex6M,I1942,TRUE,_xll.ohTrigger(RecalcTrigger,Trigger6M)),NA())</f>
        <v>1.4990411013933169E-2</v>
      </c>
      <c r="Q1942" s="183">
        <f>IFERROR(_xll.qlIndexFixing(ONIndex1Y,I1942,TRUE,_xll.ohTrigger(RecalcTrigger,Trigger1Y)),NA())</f>
        <v>1.5267333206150369E-2</v>
      </c>
    </row>
    <row r="1943" spans="2:17" x14ac:dyDescent="0.2">
      <c r="B1943" s="39" t="s">
        <v>42</v>
      </c>
      <c r="D1943" s="42">
        <f>_xll.qlCalendarAdvance(Calendar,$D1942,B1943,"f",FALSE)</f>
        <v>53077</v>
      </c>
      <c r="E1943" s="177">
        <f>_xll.qlInterestRateIndexValueDate(IndexON,D1943)</f>
        <v>53077</v>
      </c>
      <c r="F1943" s="193">
        <f>IFERROR(_xll.qlIndexFixing(IndexON,D1943,TRUE,_xll.ohTrigger(RecalcTrigger,TriggerON)),NA())</f>
        <v>1.4612905010835675E-2</v>
      </c>
      <c r="H1943" s="42">
        <f>_xll.qlCalendarAdvance(Calendar,$H1942,B1943,"f",FALSE)</f>
        <v>53077</v>
      </c>
      <c r="I1943" s="177">
        <f>_xll.qlInterestRateIndexValueDate(Index1M,$H1943)</f>
        <v>53079</v>
      </c>
      <c r="J1943" s="182">
        <f>IFERROR(_xll.qlIndexFixing(Index1M,$H1943,TRUE,_xll.ohTrigger(RecalcTrigger,Trigger1M)),NA())</f>
        <v>1.4688357493897186E-2</v>
      </c>
      <c r="K1943" s="44">
        <f>IFERROR(_xll.qlIndexFixing(Index3M,H1943,TRUE,_xll.ohTrigger(RecalcTrigger,Trigger3M)),NA())</f>
        <v>1.4972651283400381E-2</v>
      </c>
      <c r="L1943" s="44">
        <f>IFERROR(_xll.qlIndexFixing(Index6M,$H1943,TRUE,_xll.ohTrigger(RecalcTrigger,Trigger6M)),NA())</f>
        <v>1.5091960822742107E-2</v>
      </c>
      <c r="M1943" s="183">
        <f>IFERROR(_xll.qlIndexFixing(Index1Y,$H1943,TRUE,_xll.ohTrigger(RecalcTrigger,Trigger1Y)),NA())</f>
        <v>1.5530373121798075E-2</v>
      </c>
      <c r="N1943" s="182">
        <f>IFERROR(_xll.qlIndexFixing(ONIndex1M,I1943,TRUE,_xll.ohTrigger(RecalcTrigger,Trigger1M)),NA())</f>
        <v>1.4675595253272888E-2</v>
      </c>
      <c r="O1943" s="44">
        <f>IFERROR(_xll.qlIndexFixing(ONIndex3M,I1943,TRUE,_xll.ohTrigger(RecalcTrigger,Trigger3M)),NA())</f>
        <v>1.4930615778849798E-2</v>
      </c>
      <c r="P1943" s="44">
        <f>IFERROR(_xll.qlIndexFixing(ONIndex6M,I1943,TRUE,_xll.ohTrigger(RecalcTrigger,Trigger6M)),NA())</f>
        <v>1.4993573470549748E-2</v>
      </c>
      <c r="Q1943" s="183">
        <f>IFERROR(_xll.qlIndexFixing(ONIndex1Y,I1943,TRUE,_xll.ohTrigger(RecalcTrigger,Trigger1Y)),NA())</f>
        <v>1.5272335816876037E-2</v>
      </c>
    </row>
    <row r="1944" spans="2:17" x14ac:dyDescent="0.2">
      <c r="B1944" s="39" t="s">
        <v>42</v>
      </c>
      <c r="D1944" s="42">
        <f>_xll.qlCalendarAdvance(Calendar,$D1943,B1944,"f",FALSE)</f>
        <v>53084</v>
      </c>
      <c r="E1944" s="177">
        <f>_xll.qlInterestRateIndexValueDate(IndexON,D1944)</f>
        <v>53084</v>
      </c>
      <c r="F1944" s="193">
        <f>IFERROR(_xll.qlIndexFixing(IndexON,D1944,TRUE,_xll.ohTrigger(RecalcTrigger,TriggerON)),NA())</f>
        <v>1.4615745550958792E-2</v>
      </c>
      <c r="H1944" s="42">
        <f>_xll.qlCalendarAdvance(Calendar,$H1943,B1944,"f",FALSE)</f>
        <v>53084</v>
      </c>
      <c r="I1944" s="177">
        <f>_xll.qlInterestRateIndexValueDate(Index1M,$H1944)</f>
        <v>53086</v>
      </c>
      <c r="J1944" s="182">
        <f>IFERROR(_xll.qlIndexFixing(Index1M,$H1944,TRUE,_xll.ohTrigger(RecalcTrigger,Trigger1M)),NA())</f>
        <v>1.4690710182371225E-2</v>
      </c>
      <c r="K1944" s="44">
        <f>IFERROR(_xll.qlIndexFixing(Index3M,H1944,TRUE,_xll.ohTrigger(RecalcTrigger,Trigger3M)),NA())</f>
        <v>1.497572576120801E-2</v>
      </c>
      <c r="L1944" s="44">
        <f>IFERROR(_xll.qlIndexFixing(Index6M,$H1944,TRUE,_xll.ohTrigger(RecalcTrigger,Trigger6M)),NA())</f>
        <v>1.5097416636075146E-2</v>
      </c>
      <c r="M1944" s="183">
        <f>IFERROR(_xll.qlIndexFixing(Index1Y,$H1944,TRUE,_xll.ohTrigger(RecalcTrigger,Trigger1Y)),NA())</f>
        <v>1.5535377213911468E-2</v>
      </c>
      <c r="N1944" s="182">
        <f>IFERROR(_xll.qlIndexFixing(ONIndex1M,I1944,TRUE,_xll.ohTrigger(RecalcTrigger,Trigger1M)),NA())</f>
        <v>1.4677551064865568E-2</v>
      </c>
      <c r="O1944" s="44">
        <f>IFERROR(_xll.qlIndexFixing(ONIndex3M,I1944,TRUE,_xll.ohTrigger(RecalcTrigger,Trigger3M)),NA())</f>
        <v>1.4932586398437309E-2</v>
      </c>
      <c r="P1944" s="44">
        <f>IFERROR(_xll.qlIndexFixing(ONIndex6M,I1944,TRUE,_xll.ohTrigger(RecalcTrigger,Trigger6M)),NA())</f>
        <v>1.4995999466913545E-2</v>
      </c>
      <c r="Q1944" s="183">
        <f>IFERROR(_xll.qlIndexFixing(ONIndex1Y,I1944,TRUE,_xll.ohTrigger(RecalcTrigger,Trigger1Y)),NA())</f>
        <v>1.5276168647808674E-2</v>
      </c>
    </row>
    <row r="1945" spans="2:17" x14ac:dyDescent="0.2">
      <c r="B1945" s="39" t="s">
        <v>42</v>
      </c>
      <c r="D1945" s="42">
        <f>_xll.qlCalendarAdvance(Calendar,$D1944,B1945,"f",FALSE)</f>
        <v>53091</v>
      </c>
      <c r="E1945" s="177">
        <f>_xll.qlInterestRateIndexValueDate(IndexON,D1945)</f>
        <v>53091</v>
      </c>
      <c r="F1945" s="193">
        <f>IFERROR(_xll.qlIndexFixing(IndexON,D1945,TRUE,_xll.ohTrigger(RecalcTrigger,TriggerON)),NA())</f>
        <v>1.4618633370782064E-2</v>
      </c>
      <c r="H1945" s="42">
        <f>_xll.qlCalendarAdvance(Calendar,$H1944,B1945,"f",FALSE)</f>
        <v>53091</v>
      </c>
      <c r="I1945" s="177">
        <f>_xll.qlInterestRateIndexValueDate(Index1M,$H1945)</f>
        <v>53093</v>
      </c>
      <c r="J1945" s="182">
        <f>IFERROR(_xll.qlIndexFixing(Index1M,$H1945,TRUE,_xll.ohTrigger(RecalcTrigger,Trigger1M)),NA())</f>
        <v>1.4693106232239739E-2</v>
      </c>
      <c r="K1945" s="44">
        <f>IFERROR(_xll.qlIndexFixing(Index3M,H1945,TRUE,_xll.ohTrigger(RecalcTrigger,Trigger3M)),NA())</f>
        <v>1.4978345770572256E-2</v>
      </c>
      <c r="L1945" s="44">
        <f>IFERROR(_xll.qlIndexFixing(Index6M,$H1945,TRUE,_xll.ohTrigger(RecalcTrigger,Trigger6M)),NA())</f>
        <v>1.5101151997987831E-2</v>
      </c>
      <c r="M1945" s="183">
        <f>IFERROR(_xll.qlIndexFixing(Index1Y,$H1945,TRUE,_xll.ohTrigger(RecalcTrigger,Trigger1Y)),NA())</f>
        <v>1.5540349504813773E-2</v>
      </c>
      <c r="N1945" s="182">
        <f>IFERROR(_xll.qlIndexFixing(ONIndex1M,I1945,TRUE,_xll.ohTrigger(RecalcTrigger,Trigger1M)),NA())</f>
        <v>1.4679872906624425E-2</v>
      </c>
      <c r="O1945" s="44">
        <f>IFERROR(_xll.qlIndexFixing(ONIndex3M,I1945,TRUE,_xll.ohTrigger(RecalcTrigger,Trigger3M)),NA())</f>
        <v>1.4934927192475911E-2</v>
      </c>
      <c r="P1945" s="44">
        <f>IFERROR(_xll.qlIndexFixing(ONIndex6M,I1945,TRUE,_xll.ohTrigger(RecalcTrigger,Trigger6M)),NA())</f>
        <v>1.4998888598567461E-2</v>
      </c>
      <c r="Q1945" s="183">
        <f>IFERROR(_xll.qlIndexFixing(ONIndex1Y,I1945,TRUE,_xll.ohTrigger(RecalcTrigger,Trigger1Y)),NA())</f>
        <v>1.5280728098385765E-2</v>
      </c>
    </row>
    <row r="1946" spans="2:17" x14ac:dyDescent="0.2">
      <c r="B1946" s="39" t="s">
        <v>42</v>
      </c>
      <c r="D1946" s="42">
        <f>_xll.qlCalendarAdvance(Calendar,$D1945,B1946,"f",FALSE)</f>
        <v>53098</v>
      </c>
      <c r="E1946" s="177">
        <f>_xll.qlInterestRateIndexValueDate(IndexON,D1946)</f>
        <v>53098</v>
      </c>
      <c r="F1946" s="193">
        <f>IFERROR(_xll.qlIndexFixing(IndexON,D1946,TRUE,_xll.ohTrigger(RecalcTrigger,TriggerON)),NA())</f>
        <v>1.4621568579977762E-2</v>
      </c>
      <c r="H1946" s="42">
        <f>_xll.qlCalendarAdvance(Calendar,$H1945,B1946,"f",FALSE)</f>
        <v>53098</v>
      </c>
      <c r="I1946" s="177">
        <f>_xll.qlInterestRateIndexValueDate(Index1M,$H1946)</f>
        <v>53100</v>
      </c>
      <c r="J1946" s="182">
        <f>IFERROR(_xll.qlIndexFixing(Index1M,$H1946,TRUE,_xll.ohTrigger(RecalcTrigger,Trigger1M)),NA())</f>
        <v>1.4695545745733452E-2</v>
      </c>
      <c r="K1946" s="44">
        <f>IFERROR(_xll.qlIndexFixing(Index3M,H1946,TRUE,_xll.ohTrigger(RecalcTrigger,Trigger3M)),NA())</f>
        <v>1.4981011618312206E-2</v>
      </c>
      <c r="L1946" s="44">
        <f>IFERROR(_xll.qlIndexFixing(Index6M,$H1946,TRUE,_xll.ohTrigger(RecalcTrigger,Trigger6M)),NA())</f>
        <v>1.5104953190905251E-2</v>
      </c>
      <c r="M1946" s="183">
        <f>IFERROR(_xll.qlIndexFixing(Index1Y,$H1946,TRUE,_xll.ohTrigger(RecalcTrigger,Trigger1Y)),NA())</f>
        <v>1.554528787486135E-2</v>
      </c>
      <c r="N1946" s="182">
        <f>IFERROR(_xll.qlIndexFixing(ONIndex1M,I1946,TRUE,_xll.ohTrigger(RecalcTrigger,Trigger1M)),NA())</f>
        <v>1.4682237988834501E-2</v>
      </c>
      <c r="O1946" s="44">
        <f>IFERROR(_xll.qlIndexFixing(ONIndex3M,I1946,TRUE,_xll.ohTrigger(RecalcTrigger,Trigger3M)),NA())</f>
        <v>1.4937313034080191E-2</v>
      </c>
      <c r="P1946" s="44">
        <f>IFERROR(_xll.qlIndexFixing(ONIndex6M,I1946,TRUE,_xll.ohTrigger(RecalcTrigger,Trigger6M)),NA())</f>
        <v>1.5001841195534382E-2</v>
      </c>
      <c r="Q1946" s="183">
        <f>IFERROR(_xll.qlIndexFixing(ONIndex1Y,I1946,TRUE,_xll.ohTrigger(RecalcTrigger,Trigger1Y)),NA())</f>
        <v>1.5285382326029051E-2</v>
      </c>
    </row>
    <row r="1947" spans="2:17" x14ac:dyDescent="0.2">
      <c r="B1947" s="39" t="s">
        <v>42</v>
      </c>
      <c r="D1947" s="42">
        <f>_xll.qlCalendarAdvance(Calendar,$D1946,B1947,"f",FALSE)</f>
        <v>53105</v>
      </c>
      <c r="E1947" s="177">
        <f>_xll.qlInterestRateIndexValueDate(IndexON,D1947)</f>
        <v>53105</v>
      </c>
      <c r="F1947" s="193">
        <f>IFERROR(_xll.qlIndexFixing(IndexON,D1947,TRUE,_xll.ohTrigger(RecalcTrigger,TriggerON)),NA())</f>
        <v>1.462455128877771E-2</v>
      </c>
      <c r="H1947" s="42">
        <f>_xll.qlCalendarAdvance(Calendar,$H1946,B1947,"f",FALSE)</f>
        <v>53105</v>
      </c>
      <c r="I1947" s="177">
        <f>_xll.qlInterestRateIndexValueDate(Index1M,$H1947)</f>
        <v>53107</v>
      </c>
      <c r="J1947" s="182">
        <f>IFERROR(_xll.qlIndexFixing(Index1M,$H1947,TRUE,_xll.ohTrigger(RecalcTrigger,Trigger1M)),NA())</f>
        <v>1.4698028825073095E-2</v>
      </c>
      <c r="K1947" s="44">
        <f>IFERROR(_xll.qlIndexFixing(Index3M,H1947,TRUE,_xll.ohTrigger(RecalcTrigger,Trigger3M)),NA())</f>
        <v>1.4983723408858235E-2</v>
      </c>
      <c r="L1947" s="44">
        <f>IFERROR(_xll.qlIndexFixing(Index6M,$H1947,TRUE,_xll.ohTrigger(RecalcTrigger,Trigger6M)),NA())</f>
        <v>1.510882036279893E-2</v>
      </c>
      <c r="M1947" s="183">
        <f>IFERROR(_xll.qlIndexFixing(Index1Y,$H1947,TRUE,_xll.ohTrigger(RecalcTrigger,Trigger1Y)),NA())</f>
        <v>1.5550190199096234E-2</v>
      </c>
      <c r="N1947" s="182">
        <f>IFERROR(_xll.qlIndexFixing(ONIndex1M,I1947,TRUE,_xll.ohTrigger(RecalcTrigger,Trigger1M)),NA())</f>
        <v>1.4684646413654079E-2</v>
      </c>
      <c r="O1947" s="44">
        <f>IFERROR(_xll.qlIndexFixing(ONIndex3M,I1947,TRUE,_xll.ohTrigger(RecalcTrigger,Trigger3M)),NA())</f>
        <v>1.4939744027087087E-2</v>
      </c>
      <c r="P1947" s="44">
        <f>IFERROR(_xll.qlIndexFixing(ONIndex6M,I1947,TRUE,_xll.ohTrigger(RecalcTrigger,Trigger6M)),NA())</f>
        <v>1.5004857404337102E-2</v>
      </c>
      <c r="Q1947" s="183">
        <f>IFERROR(_xll.qlIndexFixing(ONIndex1Y,I1947,TRUE,_xll.ohTrigger(RecalcTrigger,Trigger1Y)),NA())</f>
        <v>1.5290131548244545E-2</v>
      </c>
    </row>
    <row r="1948" spans="2:17" x14ac:dyDescent="0.2">
      <c r="B1948" s="39" t="s">
        <v>42</v>
      </c>
      <c r="D1948" s="42">
        <f>_xll.qlCalendarAdvance(Calendar,$D1947,B1948,"f",FALSE)</f>
        <v>53112</v>
      </c>
      <c r="E1948" s="177">
        <f>_xll.qlInterestRateIndexValueDate(IndexON,D1948)</f>
        <v>53112</v>
      </c>
      <c r="F1948" s="193">
        <f>IFERROR(_xll.qlIndexFixing(IndexON,D1948,TRUE,_xll.ohTrigger(RecalcTrigger,TriggerON)),NA())</f>
        <v>1.4627581606694307E-2</v>
      </c>
      <c r="H1948" s="42">
        <f>_xll.qlCalendarAdvance(Calendar,$H1947,B1948,"f",FALSE)</f>
        <v>53112</v>
      </c>
      <c r="I1948" s="177">
        <f>_xll.qlInterestRateIndexValueDate(Index1M,$H1948)</f>
        <v>53114</v>
      </c>
      <c r="J1948" s="182">
        <f>IFERROR(_xll.qlIndexFixing(Index1M,$H1948,TRUE,_xll.ohTrigger(RecalcTrigger,Trigger1M)),NA())</f>
        <v>1.4700555572491891E-2</v>
      </c>
      <c r="K1948" s="44">
        <f>IFERROR(_xll.qlIndexFixing(Index3M,H1948,TRUE,_xll.ohTrigger(RecalcTrigger,Trigger3M)),NA())</f>
        <v>1.4986481246636379E-2</v>
      </c>
      <c r="L1948" s="44">
        <f>IFERROR(_xll.qlIndexFixing(Index6M,$H1948,TRUE,_xll.ohTrigger(RecalcTrigger,Trigger6M)),NA())</f>
        <v>1.5110893862757001E-2</v>
      </c>
      <c r="M1948" s="183">
        <f>IFERROR(_xll.qlIndexFixing(Index1Y,$H1948,TRUE,_xll.ohTrigger(RecalcTrigger,Trigger1Y)),NA())</f>
        <v>1.5555054347246579E-2</v>
      </c>
      <c r="N1948" s="182">
        <f>IFERROR(_xll.qlIndexFixing(ONIndex1M,I1948,TRUE,_xll.ohTrigger(RecalcTrigger,Trigger1M)),NA())</f>
        <v>1.468709828324144E-2</v>
      </c>
      <c r="O1948" s="44">
        <f>IFERROR(_xll.qlIndexFixing(ONIndex3M,I1948,TRUE,_xll.ohTrigger(RecalcTrigger,Trigger3M)),NA())</f>
        <v>1.4942220275573348E-2</v>
      </c>
      <c r="P1948" s="44">
        <f>IFERROR(_xll.qlIndexFixing(ONIndex6M,I1948,TRUE,_xll.ohTrigger(RecalcTrigger,Trigger6M)),NA())</f>
        <v>1.5007937371418478E-2</v>
      </c>
      <c r="Q1948" s="183">
        <f>IFERROR(_xll.qlIndexFixing(ONIndex1Y,I1948,TRUE,_xll.ohTrigger(RecalcTrigger,Trigger1Y)),NA())</f>
        <v>1.5294975983017878E-2</v>
      </c>
    </row>
    <row r="1949" spans="2:17" x14ac:dyDescent="0.2">
      <c r="B1949" s="39" t="s">
        <v>42</v>
      </c>
      <c r="D1949" s="42">
        <f>_xll.qlCalendarAdvance(Calendar,$D1948,B1949,"f",FALSE)</f>
        <v>53119</v>
      </c>
      <c r="E1949" s="177">
        <f>_xll.qlInterestRateIndexValueDate(IndexON,D1949)</f>
        <v>53119</v>
      </c>
      <c r="F1949" s="193">
        <f>IFERROR(_xll.qlIndexFixing(IndexON,D1949,TRUE,_xll.ohTrigger(RecalcTrigger,TriggerON)),NA())</f>
        <v>1.4630659644119248E-2</v>
      </c>
      <c r="H1949" s="42">
        <f>_xll.qlCalendarAdvance(Calendar,$H1948,B1949,"f",FALSE)</f>
        <v>53119</v>
      </c>
      <c r="I1949" s="177">
        <f>_xll.qlInterestRateIndexValueDate(Index1M,$H1949)</f>
        <v>53121</v>
      </c>
      <c r="J1949" s="182">
        <f>IFERROR(_xll.qlIndexFixing(Index1M,$H1949,TRUE,_xll.ohTrigger(RecalcTrigger,Trigger1M)),NA())</f>
        <v>1.470312609021307E-2</v>
      </c>
      <c r="K1949" s="44">
        <f>IFERROR(_xll.qlIndexFixing(Index3M,H1949,TRUE,_xll.ohTrigger(RecalcTrigger,Trigger3M)),NA())</f>
        <v>1.4989285236084835E-2</v>
      </c>
      <c r="L1949" s="44">
        <f>IFERROR(_xll.qlIndexFixing(Index6M,$H1949,TRUE,_xll.ohTrigger(RecalcTrigger,Trigger6M)),NA())</f>
        <v>1.5114878583311829E-2</v>
      </c>
      <c r="M1949" s="183">
        <f>IFERROR(_xll.qlIndexFixing(Index1Y,$H1949,TRUE,_xll.ohTrigger(RecalcTrigger,Trigger1Y)),NA())</f>
        <v>1.5559878183727525E-2</v>
      </c>
      <c r="N1949" s="182">
        <f>IFERROR(_xll.qlIndexFixing(ONIndex1M,I1949,TRUE,_xll.ohTrigger(RecalcTrigger,Trigger1M)),NA())</f>
        <v>1.4689593699435122E-2</v>
      </c>
      <c r="O1949" s="44">
        <f>IFERROR(_xll.qlIndexFixing(ONIndex3M,I1949,TRUE,_xll.ohTrigger(RecalcTrigger,Trigger3M)),NA())</f>
        <v>1.4944741883295976E-2</v>
      </c>
      <c r="P1949" s="44">
        <f>IFERROR(_xll.qlIndexFixing(ONIndex6M,I1949,TRUE,_xll.ohTrigger(RecalcTrigger,Trigger6M)),NA())</f>
        <v>1.5011081242981561E-2</v>
      </c>
      <c r="Q1949" s="183">
        <f>IFERROR(_xll.qlIndexFixing(ONIndex1Y,I1949,TRUE,_xll.ohTrigger(RecalcTrigger,Trigger1Y)),NA())</f>
        <v>1.5299915848014933E-2</v>
      </c>
    </row>
    <row r="1950" spans="2:17" x14ac:dyDescent="0.2">
      <c r="B1950" s="39" t="s">
        <v>42</v>
      </c>
      <c r="D1950" s="42">
        <f>_xll.qlCalendarAdvance(Calendar,$D1949,B1950,"f",FALSE)</f>
        <v>53126</v>
      </c>
      <c r="E1950" s="177">
        <f>_xll.qlInterestRateIndexValueDate(IndexON,D1950)</f>
        <v>53126</v>
      </c>
      <c r="F1950" s="193">
        <f>IFERROR(_xll.qlIndexFixing(IndexON,D1950,TRUE,_xll.ohTrigger(RecalcTrigger,TriggerON)),NA())</f>
        <v>1.4633785510724806E-2</v>
      </c>
      <c r="H1950" s="42">
        <f>_xll.qlCalendarAdvance(Calendar,$H1949,B1950,"f",FALSE)</f>
        <v>53126</v>
      </c>
      <c r="I1950" s="177">
        <f>_xll.qlInterestRateIndexValueDate(Index1M,$H1950)</f>
        <v>53128</v>
      </c>
      <c r="J1950" s="182">
        <f>IFERROR(_xll.qlIndexFixing(Index1M,$H1950,TRUE,_xll.ohTrigger(RecalcTrigger,Trigger1M)),NA())</f>
        <v>1.4705740480467355E-2</v>
      </c>
      <c r="K1950" s="44">
        <f>IFERROR(_xll.qlIndexFixing(Index3M,H1950,TRUE,_xll.ohTrigger(RecalcTrigger,Trigger3M)),NA())</f>
        <v>1.4992135481633981E-2</v>
      </c>
      <c r="L1950" s="44">
        <f>IFERROR(_xll.qlIndexFixing(Index6M,$H1950,TRUE,_xll.ohTrigger(RecalcTrigger,Trigger6M)),NA())</f>
        <v>1.5118929686625621E-2</v>
      </c>
      <c r="M1950" s="183">
        <f>IFERROR(_xll.qlIndexFixing(Index1Y,$H1950,TRUE,_xll.ohTrigger(RecalcTrigger,Trigger1Y)),NA())</f>
        <v>1.556465956764142E-2</v>
      </c>
      <c r="N1950" s="182">
        <f>IFERROR(_xll.qlIndexFixing(ONIndex1M,I1950,TRUE,_xll.ohTrigger(RecalcTrigger,Trigger1M)),NA())</f>
        <v>1.4692132764393406E-2</v>
      </c>
      <c r="O1950" s="44">
        <f>IFERROR(_xll.qlIndexFixing(ONIndex3M,I1950,TRUE,_xll.ohTrigger(RecalcTrigger,Trigger3M)),NA())</f>
        <v>1.4947308954251781E-2</v>
      </c>
      <c r="P1950" s="44">
        <f>IFERROR(_xll.qlIndexFixing(ONIndex6M,I1950,TRUE,_xll.ohTrigger(RecalcTrigger,Trigger6M)),NA())</f>
        <v>1.5014289165709016E-2</v>
      </c>
      <c r="Q1950" s="183">
        <f>IFERROR(_xll.qlIndexFixing(ONIndex1Y,I1950,TRUE,_xll.ohTrigger(RecalcTrigger,Trigger1Y)),NA())</f>
        <v>1.5304951361221342E-2</v>
      </c>
    </row>
    <row r="1951" spans="2:17" x14ac:dyDescent="0.2">
      <c r="B1951" s="39" t="s">
        <v>42</v>
      </c>
      <c r="D1951" s="42">
        <f>_xll.qlCalendarAdvance(Calendar,$D1950,B1951,"f",FALSE)</f>
        <v>53133</v>
      </c>
      <c r="E1951" s="177">
        <f>_xll.qlInterestRateIndexValueDate(IndexON,D1951)</f>
        <v>53133</v>
      </c>
      <c r="F1951" s="193">
        <f>IFERROR(_xll.qlIndexFixing(IndexON,D1951,TRUE,_xll.ohTrigger(RecalcTrigger,TriggerON)),NA())</f>
        <v>1.4636959316343123E-2</v>
      </c>
      <c r="H1951" s="42">
        <f>_xll.qlCalendarAdvance(Calendar,$H1950,B1951,"f",FALSE)</f>
        <v>53133</v>
      </c>
      <c r="I1951" s="177">
        <f>_xll.qlInterestRateIndexValueDate(Index1M,$H1951)</f>
        <v>53135</v>
      </c>
      <c r="J1951" s="182">
        <f>IFERROR(_xll.qlIndexFixing(Index1M,$H1951,TRUE,_xll.ohTrigger(RecalcTrigger,Trigger1M)),NA())</f>
        <v>1.4708398845482973E-2</v>
      </c>
      <c r="K1951" s="44">
        <f>IFERROR(_xll.qlIndexFixing(Index3M,H1951,TRUE,_xll.ohTrigger(RecalcTrigger,Trigger3M)),NA())</f>
        <v>1.4995032087720274E-2</v>
      </c>
      <c r="L1951" s="44">
        <f>IFERROR(_xll.qlIndexFixing(Index6M,$H1951,TRUE,_xll.ohTrigger(RecalcTrigger,Trigger6M)),NA())</f>
        <v>1.5123046504645219E-2</v>
      </c>
      <c r="M1951" s="183">
        <f>IFERROR(_xll.qlIndexFixing(Index1Y,$H1951,TRUE,_xll.ohTrigger(RecalcTrigger,Trigger1Y)),NA())</f>
        <v>1.5569396352778698E-2</v>
      </c>
      <c r="N1951" s="182">
        <f>IFERROR(_xll.qlIndexFixing(ONIndex1M,I1951,TRUE,_xll.ohTrigger(RecalcTrigger,Trigger1M)),NA())</f>
        <v>1.4694715580354512E-2</v>
      </c>
      <c r="O1951" s="44">
        <f>IFERROR(_xll.qlIndexFixing(ONIndex3M,I1951,TRUE,_xll.ohTrigger(RecalcTrigger,Trigger3M)),NA())</f>
        <v>1.4949921592517512E-2</v>
      </c>
      <c r="P1951" s="44">
        <f>IFERROR(_xll.qlIndexFixing(ONIndex6M,I1951,TRUE,_xll.ohTrigger(RecalcTrigger,Trigger6M)),NA())</f>
        <v>1.5017561286203573E-2</v>
      </c>
      <c r="Q1951" s="183">
        <f>IFERROR(_xll.qlIndexFixing(ONIndex1Y,I1951,TRUE,_xll.ohTrigger(RecalcTrigger,Trigger1Y)),NA())</f>
        <v>1.5310082740223052E-2</v>
      </c>
    </row>
    <row r="1952" spans="2:17" x14ac:dyDescent="0.2">
      <c r="B1952" s="39" t="s">
        <v>42</v>
      </c>
      <c r="D1952" s="42">
        <f>_xll.qlCalendarAdvance(Calendar,$D1951,B1952,"f",FALSE)</f>
        <v>53140</v>
      </c>
      <c r="E1952" s="177">
        <f>_xll.qlInterestRateIndexValueDate(IndexON,D1952)</f>
        <v>53140</v>
      </c>
      <c r="F1952" s="193">
        <f>IFERROR(_xll.qlIndexFixing(IndexON,D1952,TRUE,_xll.ohTrigger(RecalcTrigger,TriggerON)),NA())</f>
        <v>1.4640181171206024E-2</v>
      </c>
      <c r="H1952" s="42">
        <f>_xll.qlCalendarAdvance(Calendar,$H1951,B1952,"f",FALSE)</f>
        <v>53140</v>
      </c>
      <c r="I1952" s="177">
        <f>_xll.qlInterestRateIndexValueDate(Index1M,$H1952)</f>
        <v>53142</v>
      </c>
      <c r="J1952" s="182">
        <f>IFERROR(_xll.qlIndexFixing(Index1M,$H1952,TRUE,_xll.ohTrigger(RecalcTrigger,Trigger1M)),NA())</f>
        <v>1.4711101287490647E-2</v>
      </c>
      <c r="K1952" s="44">
        <f>IFERROR(_xll.qlIndexFixing(Index3M,H1952,TRUE,_xll.ohTrigger(RecalcTrigger,Trigger3M)),NA())</f>
        <v>1.4997975158783651E-2</v>
      </c>
      <c r="L1952" s="44">
        <f>IFERROR(_xll.qlIndexFixing(Index6M,$H1952,TRUE,_xll.ohTrigger(RecalcTrigger,Trigger6M)),NA())</f>
        <v>1.5127178767504105E-2</v>
      </c>
      <c r="M1952" s="183">
        <f>IFERROR(_xll.qlIndexFixing(Index1Y,$H1952,TRUE,_xll.ohTrigger(RecalcTrigger,Trigger1Y)),NA())</f>
        <v>1.5574086387618752E-2</v>
      </c>
      <c r="N1952" s="182">
        <f>IFERROR(_xll.qlIndexFixing(ONIndex1M,I1952,TRUE,_xll.ohTrigger(RecalcTrigger,Trigger1M)),NA())</f>
        <v>1.4697342249156975E-2</v>
      </c>
      <c r="O1952" s="44">
        <f>IFERROR(_xll.qlIndexFixing(ONIndex3M,I1952,TRUE,_xll.ohTrigger(RecalcTrigger,Trigger3M)),NA())</f>
        <v>1.4952579901930108E-2</v>
      </c>
      <c r="P1952" s="44">
        <f>IFERROR(_xll.qlIndexFixing(ONIndex6M,I1952,TRUE,_xll.ohTrigger(RecalcTrigger,Trigger6M)),NA())</f>
        <v>1.5020897750588347E-2</v>
      </c>
      <c r="Q1952" s="183">
        <f>IFERROR(_xll.qlIndexFixing(ONIndex1Y,I1952,TRUE,_xll.ohTrigger(RecalcTrigger,Trigger1Y)),NA())</f>
        <v>1.5315310202845822E-2</v>
      </c>
    </row>
    <row r="1953" spans="2:17" x14ac:dyDescent="0.2">
      <c r="B1953" s="39" t="s">
        <v>42</v>
      </c>
      <c r="D1953" s="42">
        <f>_xll.qlCalendarAdvance(Calendar,$D1952,B1953,"f",FALSE)</f>
        <v>53147</v>
      </c>
      <c r="E1953" s="177">
        <f>_xll.qlInterestRateIndexValueDate(IndexON,D1953)</f>
        <v>53147</v>
      </c>
      <c r="F1953" s="193">
        <f>IFERROR(_xll.qlIndexFixing(IndexON,D1953,TRUE,_xll.ohTrigger(RecalcTrigger,TriggerON)),NA())</f>
        <v>1.4643451184985778E-2</v>
      </c>
      <c r="H1953" s="42">
        <f>_xll.qlCalendarAdvance(Calendar,$H1952,B1953,"f",FALSE)</f>
        <v>53147</v>
      </c>
      <c r="I1953" s="177">
        <f>_xll.qlInterestRateIndexValueDate(Index1M,$H1953)</f>
        <v>53149</v>
      </c>
      <c r="J1953" s="182">
        <f>IFERROR(_xll.qlIndexFixing(Index1M,$H1953,TRUE,_xll.ohTrigger(RecalcTrigger,Trigger1M)),NA())</f>
        <v>1.4713847908723598E-2</v>
      </c>
      <c r="K1953" s="44">
        <f>IFERROR(_xll.qlIndexFixing(Index3M,H1953,TRUE,_xll.ohTrigger(RecalcTrigger,Trigger3M)),NA())</f>
        <v>1.5000964799265784E-2</v>
      </c>
      <c r="L1953" s="44">
        <f>IFERROR(_xll.qlIndexFixing(Index6M,$H1953,TRUE,_xll.ohTrigger(RecalcTrigger,Trigger6M)),NA())</f>
        <v>1.5133149328958451E-2</v>
      </c>
      <c r="M1953" s="183">
        <f>IFERROR(_xll.qlIndexFixing(Index1Y,$H1953,TRUE,_xll.ohTrigger(RecalcTrigger,Trigger1Y)),NA())</f>
        <v>1.5578727515331256E-2</v>
      </c>
      <c r="N1953" s="182">
        <f>IFERROR(_xll.qlIndexFixing(ONIndex1M,I1953,TRUE,_xll.ohTrigger(RecalcTrigger,Trigger1M)),NA())</f>
        <v>1.4700012872959078E-2</v>
      </c>
      <c r="O1953" s="44">
        <f>IFERROR(_xll.qlIndexFixing(ONIndex3M,I1953,TRUE,_xll.ohTrigger(RecalcTrigger,Trigger3M)),NA())</f>
        <v>1.4955283986326506E-2</v>
      </c>
      <c r="P1953" s="44">
        <f>IFERROR(_xll.qlIndexFixing(ONIndex6M,I1953,TRUE,_xll.ohTrigger(RecalcTrigger,Trigger6M)),NA())</f>
        <v>1.5024298705466066E-2</v>
      </c>
      <c r="Q1953" s="183">
        <f>IFERROR(_xll.qlIndexFixing(ONIndex1Y,I1953,TRUE,_xll.ohTrigger(RecalcTrigger,Trigger1Y)),NA())</f>
        <v>1.5320633966995345E-2</v>
      </c>
    </row>
    <row r="1954" spans="2:17" x14ac:dyDescent="0.2">
      <c r="B1954" s="39" t="s">
        <v>42</v>
      </c>
      <c r="D1954" s="42">
        <f>_xll.qlCalendarAdvance(Calendar,$D1953,B1954,"f",FALSE)</f>
        <v>53154</v>
      </c>
      <c r="E1954" s="177">
        <f>_xll.qlInterestRateIndexValueDate(IndexON,D1954)</f>
        <v>53154</v>
      </c>
      <c r="F1954" s="193">
        <f>IFERROR(_xll.qlIndexFixing(IndexON,D1954,TRUE,_xll.ohTrigger(RecalcTrigger,TriggerON)),NA())</f>
        <v>1.4646769467674403E-2</v>
      </c>
      <c r="H1954" s="42">
        <f>_xll.qlCalendarAdvance(Calendar,$H1953,B1954,"f",FALSE)</f>
        <v>53154</v>
      </c>
      <c r="I1954" s="177">
        <f>_xll.qlInterestRateIndexValueDate(Index1M,$H1954)</f>
        <v>53156</v>
      </c>
      <c r="J1954" s="182">
        <f>IFERROR(_xll.qlIndexFixing(Index1M,$H1954,TRUE,_xll.ohTrigger(RecalcTrigger,Trigger1M)),NA())</f>
        <v>1.471663881140256E-2</v>
      </c>
      <c r="K1954" s="44">
        <f>IFERROR(_xll.qlIndexFixing(Index3M,H1954,TRUE,_xll.ohTrigger(RecalcTrigger,Trigger3M)),NA())</f>
        <v>1.5004001113604001E-2</v>
      </c>
      <c r="L1954" s="44">
        <f>IFERROR(_xll.qlIndexFixing(Index6M,$H1954,TRUE,_xll.ohTrigger(RecalcTrigger,Trigger6M)),NA())</f>
        <v>1.5137227436953834E-2</v>
      </c>
      <c r="M1954" s="183">
        <f>IFERROR(_xll.qlIndexFixing(Index1Y,$H1954,TRUE,_xll.ohTrigger(RecalcTrigger,Trigger1Y)),NA())</f>
        <v>1.558331757377571E-2</v>
      </c>
      <c r="N1954" s="182">
        <f>IFERROR(_xll.qlIndexFixing(ONIndex1M,I1954,TRUE,_xll.ohTrigger(RecalcTrigger,Trigger1M)),NA())</f>
        <v>1.4702727553919104E-2</v>
      </c>
      <c r="O1954" s="44">
        <f>IFERROR(_xll.qlIndexFixing(ONIndex3M,I1954,TRUE,_xll.ohTrigger(RecalcTrigger,Trigger3M)),NA())</f>
        <v>1.4958033949943328E-2</v>
      </c>
      <c r="P1954" s="44">
        <f>IFERROR(_xll.qlIndexFixing(ONIndex6M,I1954,TRUE,_xll.ohTrigger(RecalcTrigger,Trigger6M)),NA())</f>
        <v>1.5027764297279589E-2</v>
      </c>
      <c r="Q1954" s="183">
        <f>IFERROR(_xll.qlIndexFixing(ONIndex1Y,I1954,TRUE,_xll.ohTrigger(RecalcTrigger,Trigger1Y)),NA())</f>
        <v>1.5326054250417442E-2</v>
      </c>
    </row>
    <row r="1955" spans="2:17" x14ac:dyDescent="0.2">
      <c r="B1955" s="39" t="s">
        <v>42</v>
      </c>
      <c r="D1955" s="42">
        <f>_xll.qlCalendarAdvance(Calendar,$D1954,B1955,"f",FALSE)</f>
        <v>53161</v>
      </c>
      <c r="E1955" s="177">
        <f>_xll.qlInterestRateIndexValueDate(IndexON,D1955)</f>
        <v>53161</v>
      </c>
      <c r="F1955" s="193">
        <f>IFERROR(_xll.qlIndexFixing(IndexON,D1955,TRUE,_xll.ohTrigger(RecalcTrigger,TriggerON)),NA())</f>
        <v>1.4650136129263913E-2</v>
      </c>
      <c r="H1955" s="42">
        <f>_xll.qlCalendarAdvance(Calendar,$H1954,B1955,"f",FALSE)</f>
        <v>53161</v>
      </c>
      <c r="I1955" s="177">
        <f>_xll.qlInterestRateIndexValueDate(Index1M,$H1955)</f>
        <v>53163</v>
      </c>
      <c r="J1955" s="182">
        <f>IFERROR(_xll.qlIndexFixing(Index1M,$H1955,TRUE,_xll.ohTrigger(RecalcTrigger,Trigger1M)),NA())</f>
        <v>1.4719474097768248E-2</v>
      </c>
      <c r="K1955" s="44">
        <f>IFERROR(_xll.qlIndexFixing(Index3M,H1955,TRUE,_xll.ohTrigger(RecalcTrigger,Trigger3M)),NA())</f>
        <v>1.5007084206246926E-2</v>
      </c>
      <c r="L1955" s="44">
        <f>IFERROR(_xll.qlIndexFixing(Index6M,$H1955,TRUE,_xll.ohTrigger(RecalcTrigger,Trigger6M)),NA())</f>
        <v>1.5141283785768954E-2</v>
      </c>
      <c r="M1955" s="183">
        <f>IFERROR(_xll.qlIndexFixing(Index1Y,$H1955,TRUE,_xll.ohTrigger(RecalcTrigger,Trigger1Y)),NA())</f>
        <v>1.5587854395504964E-2</v>
      </c>
      <c r="N1955" s="182">
        <f>IFERROR(_xll.qlIndexFixing(ONIndex1M,I1955,TRUE,_xll.ohTrigger(RecalcTrigger,Trigger1M)),NA())</f>
        <v>1.4705486393955525E-2</v>
      </c>
      <c r="O1955" s="44">
        <f>IFERROR(_xll.qlIndexFixing(ONIndex3M,I1955,TRUE,_xll.ohTrigger(RecalcTrigger,Trigger3M)),NA())</f>
        <v>1.4960829896377703E-2</v>
      </c>
      <c r="P1955" s="44">
        <f>IFERROR(_xll.qlIndexFixing(ONIndex6M,I1955,TRUE,_xll.ohTrigger(RecalcTrigger,Trigger6M)),NA())</f>
        <v>1.5031294672551709E-2</v>
      </c>
      <c r="Q1955" s="183">
        <f>IFERROR(_xll.qlIndexFixing(ONIndex1Y,I1955,TRUE,_xll.ohTrigger(RecalcTrigger,Trigger1Y)),NA())</f>
        <v>1.5331571270937872E-2</v>
      </c>
    </row>
    <row r="1956" spans="2:17" x14ac:dyDescent="0.2">
      <c r="B1956" s="39" t="s">
        <v>42</v>
      </c>
      <c r="D1956" s="42">
        <f>_xll.qlCalendarAdvance(Calendar,$D1955,B1956,"f",FALSE)</f>
        <v>53168</v>
      </c>
      <c r="E1956" s="177">
        <f>_xll.qlInterestRateIndexValueDate(IndexON,D1956)</f>
        <v>53168</v>
      </c>
      <c r="F1956" s="193">
        <f>IFERROR(_xll.qlIndexFixing(IndexON,D1956,TRUE,_xll.ohTrigger(RecalcTrigger,TriggerON)),NA())</f>
        <v>1.4653551279666388E-2</v>
      </c>
      <c r="H1956" s="42">
        <f>_xll.qlCalendarAdvance(Calendar,$H1955,B1956,"f",FALSE)</f>
        <v>53168</v>
      </c>
      <c r="I1956" s="177">
        <f>_xll.qlInterestRateIndexValueDate(Index1M,$H1956)</f>
        <v>53170</v>
      </c>
      <c r="J1956" s="182">
        <f>IFERROR(_xll.qlIndexFixing(Index1M,$H1956,TRUE,_xll.ohTrigger(RecalcTrigger,Trigger1M)),NA())</f>
        <v>1.4722353870053884E-2</v>
      </c>
      <c r="K1956" s="44">
        <f>IFERROR(_xll.qlIndexFixing(Index3M,H1956,TRUE,_xll.ohTrigger(RecalcTrigger,Trigger3M)),NA())</f>
        <v>1.5010214181639708E-2</v>
      </c>
      <c r="L1956" s="44">
        <f>IFERROR(_xll.qlIndexFixing(Index6M,$H1956,TRUE,_xll.ohTrigger(RecalcTrigger,Trigger6M)),NA())</f>
        <v>1.5145315604259205E-2</v>
      </c>
      <c r="M1956" s="183">
        <f>IFERROR(_xll.qlIndexFixing(Index1Y,$H1956,TRUE,_xll.ohTrigger(RecalcTrigger,Trigger1Y)),NA())</f>
        <v>1.5592335807762358E-2</v>
      </c>
      <c r="N1956" s="182">
        <f>IFERROR(_xll.qlIndexFixing(ONIndex1M,I1956,TRUE,_xll.ohTrigger(RecalcTrigger,Trigger1M)),NA())</f>
        <v>1.4708289495146687E-2</v>
      </c>
      <c r="O1956" s="44">
        <f>IFERROR(_xll.qlIndexFixing(ONIndex3M,I1956,TRUE,_xll.ohTrigger(RecalcTrigger,Trigger3M)),NA())</f>
        <v>1.4963671929786315E-2</v>
      </c>
      <c r="P1956" s="44">
        <f>IFERROR(_xll.qlIndexFixing(ONIndex6M,I1956,TRUE,_xll.ohTrigger(RecalcTrigger,Trigger6M)),NA())</f>
        <v>1.5034889977565413E-2</v>
      </c>
      <c r="Q1956" s="183">
        <f>IFERROR(_xll.qlIndexFixing(ONIndex1Y,I1956,TRUE,_xll.ohTrigger(RecalcTrigger,Trigger1Y)),NA())</f>
        <v>1.5337185246222518E-2</v>
      </c>
    </row>
    <row r="1957" spans="2:17" x14ac:dyDescent="0.2">
      <c r="B1957" s="39" t="s">
        <v>42</v>
      </c>
      <c r="D1957" s="42">
        <f>_xll.qlCalendarAdvance(Calendar,$D1956,B1957,"f",FALSE)</f>
        <v>53175</v>
      </c>
      <c r="E1957" s="177">
        <f>_xll.qlInterestRateIndexValueDate(IndexON,D1957)</f>
        <v>53175</v>
      </c>
      <c r="F1957" s="193">
        <f>IFERROR(_xll.qlIndexFixing(IndexON,D1957,TRUE,_xll.ohTrigger(RecalcTrigger,TriggerON)),NA())</f>
        <v>1.4657015028793907E-2</v>
      </c>
      <c r="H1957" s="42">
        <f>_xll.qlCalendarAdvance(Calendar,$H1956,B1957,"f",FALSE)</f>
        <v>53175</v>
      </c>
      <c r="I1957" s="177">
        <f>_xll.qlInterestRateIndexValueDate(Index1M,$H1957)</f>
        <v>53177</v>
      </c>
      <c r="J1957" s="182">
        <f>IFERROR(_xll.qlIndexFixing(Index1M,$H1957,TRUE,_xll.ohTrigger(RecalcTrigger,Trigger1M)),NA())</f>
        <v>1.4725278230487693E-2</v>
      </c>
      <c r="K1957" s="44">
        <f>IFERROR(_xll.qlIndexFixing(Index3M,H1957,TRUE,_xll.ohTrigger(RecalcTrigger,Trigger3M)),NA())</f>
        <v>1.5013391144228361E-2</v>
      </c>
      <c r="L1957" s="44">
        <f>IFERROR(_xll.qlIndexFixing(Index6M,$H1957,TRUE,_xll.ohTrigger(RecalcTrigger,Trigger6M)),NA())</f>
        <v>1.5149320114255927E-2</v>
      </c>
      <c r="M1957" s="183">
        <f>IFERROR(_xll.qlIndexFixing(Index1Y,$H1957,TRUE,_xll.ohTrigger(RecalcTrigger,Trigger1Y)),NA())</f>
        <v>1.5596759632486763E-2</v>
      </c>
      <c r="N1957" s="182">
        <f>IFERROR(_xll.qlIndexFixing(ONIndex1M,I1957,TRUE,_xll.ohTrigger(RecalcTrigger,Trigger1M)),NA())</f>
        <v>1.4711136959650872E-2</v>
      </c>
      <c r="O1957" s="44">
        <f>IFERROR(_xll.qlIndexFixing(ONIndex3M,I1957,TRUE,_xll.ohTrigger(RecalcTrigger,Trigger3M)),NA())</f>
        <v>1.4966560154086039E-2</v>
      </c>
      <c r="P1957" s="44">
        <f>IFERROR(_xll.qlIndexFixing(ONIndex6M,I1957,TRUE,_xll.ohTrigger(RecalcTrigger,Trigger6M)),NA())</f>
        <v>1.5038550359083303E-2</v>
      </c>
      <c r="Q1957" s="183">
        <f>IFERROR(_xll.qlIndexFixing(ONIndex1Y,I1957,TRUE,_xll.ohTrigger(RecalcTrigger,Trigger1Y)),NA())</f>
        <v>1.5342896394097139E-2</v>
      </c>
    </row>
    <row r="1958" spans="2:17" x14ac:dyDescent="0.2">
      <c r="B1958" s="39" t="s">
        <v>42</v>
      </c>
      <c r="D1958" s="42">
        <f>_xll.qlCalendarAdvance(Calendar,$D1957,B1958,"f",FALSE)</f>
        <v>53182</v>
      </c>
      <c r="E1958" s="177">
        <f>_xll.qlInterestRateIndexValueDate(IndexON,D1958)</f>
        <v>53182</v>
      </c>
      <c r="F1958" s="193">
        <f>IFERROR(_xll.qlIndexFixing(IndexON,D1958,TRUE,_xll.ohTrigger(RecalcTrigger,TriggerON)),NA())</f>
        <v>1.466052748655855E-2</v>
      </c>
      <c r="H1958" s="42">
        <f>_xll.qlCalendarAdvance(Calendar,$H1957,B1958,"f",FALSE)</f>
        <v>53182</v>
      </c>
      <c r="I1958" s="177">
        <f>_xll.qlInterestRateIndexValueDate(Index1M,$H1958)</f>
        <v>53184</v>
      </c>
      <c r="J1958" s="182">
        <f>IFERROR(_xll.qlIndexFixing(Index1M,$H1958,TRUE,_xll.ohTrigger(RecalcTrigger,Trigger1M)),NA())</f>
        <v>1.4728247281305396E-2</v>
      </c>
      <c r="K1958" s="44">
        <f>IFERROR(_xll.qlIndexFixing(Index3M,H1958,TRUE,_xll.ohTrigger(RecalcTrigger,Trigger3M)),NA())</f>
        <v>1.5016615198466726E-2</v>
      </c>
      <c r="L1958" s="44">
        <f>IFERROR(_xll.qlIndexFixing(Index6M,$H1958,TRUE,_xll.ohTrigger(RecalcTrigger,Trigger6M)),NA())</f>
        <v>1.5153294530569832E-2</v>
      </c>
      <c r="M1958" s="183">
        <f>IFERROR(_xll.qlIndexFixing(Index1Y,$H1958,TRUE,_xll.ohTrigger(RecalcTrigger,Trigger1Y)),NA())</f>
        <v>1.5601123686311924E-2</v>
      </c>
      <c r="N1958" s="182">
        <f>IFERROR(_xll.qlIndexFixing(ONIndex1M,I1958,TRUE,_xll.ohTrigger(RecalcTrigger,Trigger1M)),NA())</f>
        <v>1.4714028889626363E-2</v>
      </c>
      <c r="O1958" s="44">
        <f>IFERROR(_xll.qlIndexFixing(ONIndex3M,I1958,TRUE,_xll.ohTrigger(RecalcTrigger,Trigger3M)),NA())</f>
        <v>1.4969494673113815E-2</v>
      </c>
      <c r="P1958" s="44">
        <f>IFERROR(_xll.qlIndexFixing(ONIndex6M,I1958,TRUE,_xll.ohTrigger(RecalcTrigger,Trigger6M)),NA())</f>
        <v>1.5042275963068619E-2</v>
      </c>
      <c r="Q1958" s="183">
        <f>IFERROR(_xll.qlIndexFixing(ONIndex1Y,I1958,TRUE,_xll.ohTrigger(RecalcTrigger,Trigger1Y)),NA())</f>
        <v>1.5348704932547363E-2</v>
      </c>
    </row>
    <row r="1959" spans="2:17" x14ac:dyDescent="0.2">
      <c r="B1959" s="39" t="s">
        <v>42</v>
      </c>
      <c r="D1959" s="42">
        <f>_xll.qlCalendarAdvance(Calendar,$D1958,B1959,"f",FALSE)</f>
        <v>53189</v>
      </c>
      <c r="E1959" s="177">
        <f>_xll.qlInterestRateIndexValueDate(IndexON,D1959)</f>
        <v>53189</v>
      </c>
      <c r="F1959" s="193">
        <f>IFERROR(_xll.qlIndexFixing(IndexON,D1959,TRUE,_xll.ohTrigger(RecalcTrigger,TriggerON)),NA())</f>
        <v>1.4664088762872396E-2</v>
      </c>
      <c r="H1959" s="42">
        <f>_xll.qlCalendarAdvance(Calendar,$H1958,B1959,"f",FALSE)</f>
        <v>53189</v>
      </c>
      <c r="I1959" s="177">
        <f>_xll.qlInterestRateIndexValueDate(Index1M,$H1959)</f>
        <v>53191</v>
      </c>
      <c r="J1959" s="182">
        <f>IFERROR(_xll.qlIndexFixing(Index1M,$H1959,TRUE,_xll.ohTrigger(RecalcTrigger,Trigger1M)),NA())</f>
        <v>1.4731261124737716E-2</v>
      </c>
      <c r="K1959" s="44">
        <f>IFERROR(_xll.qlIndexFixing(Index3M,H1959,TRUE,_xll.ohTrigger(RecalcTrigger,Trigger3M)),NA())</f>
        <v>1.5019886448803425E-2</v>
      </c>
      <c r="L1959" s="44">
        <f>IFERROR(_xll.qlIndexFixing(Index6M,$H1959,TRUE,_xll.ohTrigger(RecalcTrigger,Trigger6M)),NA())</f>
        <v>1.5157236060988871E-2</v>
      </c>
      <c r="M1959" s="183">
        <f>IFERROR(_xll.qlIndexFixing(Index1Y,$H1959,TRUE,_xll.ohTrigger(RecalcTrigger,Trigger1Y)),NA())</f>
        <v>1.5605425780566022E-2</v>
      </c>
      <c r="N1959" s="182">
        <f>IFERROR(_xll.qlIndexFixing(ONIndex1M,I1959,TRUE,_xll.ohTrigger(RecalcTrigger,Trigger1M)),NA())</f>
        <v>1.4716965386911696E-2</v>
      </c>
      <c r="O1959" s="44">
        <f>IFERROR(_xll.qlIndexFixing(ONIndex3M,I1959,TRUE,_xll.ohTrigger(RecalcTrigger,Trigger3M)),NA())</f>
        <v>1.4972475590946388E-2</v>
      </c>
      <c r="P1959" s="44">
        <f>IFERROR(_xll.qlIndexFixing(ONIndex6M,I1959,TRUE,_xll.ohTrigger(RecalcTrigger,Trigger6M)),NA())</f>
        <v>1.5046066936443836E-2</v>
      </c>
      <c r="Q1959" s="183">
        <f>IFERROR(_xll.qlIndexFixing(ONIndex1Y,I1959,TRUE,_xll.ohTrigger(RecalcTrigger,Trigger1Y)),NA())</f>
        <v>1.5354611079159142E-2</v>
      </c>
    </row>
    <row r="1960" spans="2:17" x14ac:dyDescent="0.2">
      <c r="B1960" s="39" t="s">
        <v>42</v>
      </c>
      <c r="D1960" s="42">
        <f>_xll.qlCalendarAdvance(Calendar,$D1959,B1960,"f",FALSE)</f>
        <v>53196</v>
      </c>
      <c r="E1960" s="177">
        <f>_xll.qlInterestRateIndexValueDate(IndexON,D1960)</f>
        <v>53196</v>
      </c>
      <c r="F1960" s="193">
        <f>IFERROR(_xll.qlIndexFixing(IndexON,D1960,TRUE,_xll.ohTrigger(RecalcTrigger,TriggerON)),NA())</f>
        <v>1.4667698967727461E-2</v>
      </c>
      <c r="H1960" s="42">
        <f>_xll.qlCalendarAdvance(Calendar,$H1959,B1960,"f",FALSE)</f>
        <v>53196</v>
      </c>
      <c r="I1960" s="177">
        <f>_xll.qlInterestRateIndexValueDate(Index1M,$H1960)</f>
        <v>53198</v>
      </c>
      <c r="J1960" s="182">
        <f>IFERROR(_xll.qlIndexFixing(Index1M,$H1960,TRUE,_xll.ohTrigger(RecalcTrigger,Trigger1M)),NA())</f>
        <v>1.4734319863025369E-2</v>
      </c>
      <c r="K1960" s="44">
        <f>IFERROR(_xll.qlIndexFixing(Index3M,H1960,TRUE,_xll.ohTrigger(RecalcTrigger,Trigger3M)),NA())</f>
        <v>1.5023204999696638E-2</v>
      </c>
      <c r="L1960" s="44">
        <f>IFERROR(_xll.qlIndexFixing(Index6M,$H1960,TRUE,_xll.ohTrigger(RecalcTrigger,Trigger6M)),NA())</f>
        <v>1.5161141906281657E-2</v>
      </c>
      <c r="M1960" s="183">
        <f>IFERROR(_xll.qlIndexFixing(Index1Y,$H1960,TRUE,_xll.ohTrigger(RecalcTrigger,Trigger1Y)),NA())</f>
        <v>1.5609663721276493E-2</v>
      </c>
      <c r="N1960" s="182">
        <f>IFERROR(_xll.qlIndexFixing(ONIndex1M,I1960,TRUE,_xll.ohTrigger(RecalcTrigger,Trigger1M)),NA())</f>
        <v>1.4719946553745089E-2</v>
      </c>
      <c r="O1960" s="44">
        <f>IFERROR(_xll.qlIndexFixing(ONIndex3M,I1960,TRUE,_xll.ohTrigger(RecalcTrigger,Trigger3M)),NA())</f>
        <v>1.4975503011580571E-2</v>
      </c>
      <c r="P1960" s="44">
        <f>IFERROR(_xll.qlIndexFixing(ONIndex6M,I1960,TRUE,_xll.ohTrigger(RecalcTrigger,Trigger6M)),NA())</f>
        <v>1.504992342549194E-2</v>
      </c>
      <c r="Q1960" s="183">
        <f>IFERROR(_xll.qlIndexFixing(ONIndex1Y,I1960,TRUE,_xll.ohTrigger(RecalcTrigger,Trigger1Y)),NA())</f>
        <v>1.5360615051838167E-2</v>
      </c>
    </row>
    <row r="1961" spans="2:17" x14ac:dyDescent="0.2">
      <c r="B1961" s="39" t="s">
        <v>42</v>
      </c>
      <c r="D1961" s="42">
        <f>_xll.qlCalendarAdvance(Calendar,$D1960,B1961,"f",FALSE)</f>
        <v>53203</v>
      </c>
      <c r="E1961" s="177">
        <f>_xll.qlInterestRateIndexValueDate(IndexON,D1961)</f>
        <v>53203</v>
      </c>
      <c r="F1961" s="193">
        <f>IFERROR(_xll.qlIndexFixing(IndexON,D1961,TRUE,_xll.ohTrigger(RecalcTrigger,TriggerON)),NA())</f>
        <v>1.4671358211035823E-2</v>
      </c>
      <c r="H1961" s="42">
        <f>_xll.qlCalendarAdvance(Calendar,$H1960,B1961,"f",FALSE)</f>
        <v>53203</v>
      </c>
      <c r="I1961" s="177">
        <f>_xll.qlInterestRateIndexValueDate(Index1M,$H1961)</f>
        <v>53205</v>
      </c>
      <c r="J1961" s="182">
        <f>IFERROR(_xll.qlIndexFixing(Index1M,$H1961,TRUE,_xll.ohTrigger(RecalcTrigger,Trigger1M)),NA())</f>
        <v>1.4735843254277564E-2</v>
      </c>
      <c r="K1961" s="44">
        <f>IFERROR(_xll.qlIndexFixing(Index3M,H1961,TRUE,_xll.ohTrigger(RecalcTrigger,Trigger3M)),NA())</f>
        <v>1.5026008371703219E-2</v>
      </c>
      <c r="L1961" s="44">
        <f>IFERROR(_xll.qlIndexFixing(Index6M,$H1961,TRUE,_xll.ohTrigger(RecalcTrigger,Trigger6M)),NA())</f>
        <v>1.5162149525790283E-2</v>
      </c>
      <c r="M1961" s="183">
        <f>IFERROR(_xll.qlIndexFixing(Index1Y,$H1961,TRUE,_xll.ohTrigger(RecalcTrigger,Trigger1Y)),NA())</f>
        <v>1.5613835309167615E-2</v>
      </c>
      <c r="N1961" s="182">
        <f>IFERROR(_xll.qlIndexFixing(ONIndex1M,I1961,TRUE,_xll.ohTrigger(RecalcTrigger,Trigger1M)),NA())</f>
        <v>1.4722972492124953E-2</v>
      </c>
      <c r="O1961" s="44">
        <f>IFERROR(_xll.qlIndexFixing(ONIndex3M,I1961,TRUE,_xll.ohTrigger(RecalcTrigger,Trigger3M)),NA())</f>
        <v>1.497857703869343E-2</v>
      </c>
      <c r="P1961" s="44">
        <f>IFERROR(_xll.qlIndexFixing(ONIndex6M,I1961,TRUE,_xll.ohTrigger(RecalcTrigger,Trigger6M)),NA())</f>
        <v>1.5053845576495917E-2</v>
      </c>
      <c r="Q1961" s="183">
        <f>IFERROR(_xll.qlIndexFixing(ONIndex1Y,I1961,TRUE,_xll.ohTrigger(RecalcTrigger,Trigger1Y)),NA())</f>
        <v>1.5366717068250324E-2</v>
      </c>
    </row>
    <row r="1962" spans="2:17" x14ac:dyDescent="0.2">
      <c r="B1962" s="39" t="s">
        <v>42</v>
      </c>
      <c r="D1962" s="42">
        <f>_xll.qlCalendarAdvance(Calendar,$D1961,B1962,"f",FALSE)</f>
        <v>53210</v>
      </c>
      <c r="E1962" s="177">
        <f>_xll.qlInterestRateIndexValueDate(IndexON,D1962)</f>
        <v>53210</v>
      </c>
      <c r="F1962" s="193">
        <f>IFERROR(_xll.qlIndexFixing(IndexON,D1962,TRUE,_xll.ohTrigger(RecalcTrigger,TriggerON)),NA())</f>
        <v>1.4675066602709563E-2</v>
      </c>
      <c r="H1962" s="42">
        <f>_xll.qlCalendarAdvance(Calendar,$H1961,B1962,"f",FALSE)</f>
        <v>53210</v>
      </c>
      <c r="I1962" s="177">
        <f>_xll.qlInterestRateIndexValueDate(Index1M,$H1962)</f>
        <v>53212</v>
      </c>
      <c r="J1962" s="182">
        <f>IFERROR(_xll.qlIndexFixing(Index1M,$H1962,TRUE,_xll.ohTrigger(RecalcTrigger,Trigger1M)),NA())</f>
        <v>1.4740572433097066E-2</v>
      </c>
      <c r="K1962" s="44">
        <f>IFERROR(_xll.qlIndexFixing(Index3M,H1962,TRUE,_xll.ohTrigger(RecalcTrigger,Trigger3M)),NA())</f>
        <v>1.5029418281760394E-2</v>
      </c>
      <c r="L1962" s="44">
        <f>IFERROR(_xll.qlIndexFixing(Index6M,$H1962,TRUE,_xll.ohTrigger(RecalcTrigger,Trigger6M)),NA())</f>
        <v>1.5166001884138186E-2</v>
      </c>
      <c r="M1962" s="183">
        <f>IFERROR(_xll.qlIndexFixing(Index1Y,$H1962,TRUE,_xll.ohTrigger(RecalcTrigger,Trigger1Y)),NA())</f>
        <v>1.5617938339665112E-2</v>
      </c>
      <c r="N1962" s="182">
        <f>IFERROR(_xll.qlIndexFixing(ONIndex1M,I1962,TRUE,_xll.ohTrigger(RecalcTrigger,Trigger1M)),NA())</f>
        <v>1.4726043304129632E-2</v>
      </c>
      <c r="O1962" s="44">
        <f>IFERROR(_xll.qlIndexFixing(ONIndex3M,I1962,TRUE,_xll.ohTrigger(RecalcTrigger,Trigger3M)),NA())</f>
        <v>1.4981697776521585E-2</v>
      </c>
      <c r="P1962" s="44">
        <f>IFERROR(_xll.qlIndexFixing(ONIndex6M,I1962,TRUE,_xll.ohTrigger(RecalcTrigger,Trigger6M)),NA())</f>
        <v>1.5057833536058496E-2</v>
      </c>
      <c r="Q1962" s="183">
        <f>IFERROR(_xll.qlIndexFixing(ONIndex1Y,I1962,TRUE,_xll.ohTrigger(RecalcTrigger,Trigger1Y)),NA())</f>
        <v>1.5372917346381243E-2</v>
      </c>
    </row>
    <row r="1963" spans="2:17" x14ac:dyDescent="0.2">
      <c r="B1963" s="39" t="s">
        <v>42</v>
      </c>
      <c r="D1963" s="42">
        <f>_xll.qlCalendarAdvance(Calendar,$D1962,B1963,"f",FALSE)</f>
        <v>53217</v>
      </c>
      <c r="E1963" s="177">
        <f>_xll.qlInterestRateIndexValueDate(IndexON,D1963)</f>
        <v>53217</v>
      </c>
      <c r="F1963" s="193">
        <f>IFERROR(_xll.qlIndexFixing(IndexON,D1963,TRUE,_xll.ohTrigger(RecalcTrigger,TriggerON)),NA())</f>
        <v>1.467882425266076E-2</v>
      </c>
      <c r="H1963" s="42">
        <f>_xll.qlCalendarAdvance(Calendar,$H1962,B1963,"f",FALSE)</f>
        <v>53217</v>
      </c>
      <c r="I1963" s="177">
        <f>_xll.qlInterestRateIndexValueDate(Index1M,$H1963)</f>
        <v>53219</v>
      </c>
      <c r="J1963" s="182">
        <f>IFERROR(_xll.qlIndexFixing(Index1M,$H1963,TRUE,_xll.ohTrigger(RecalcTrigger,Trigger1M)),NA())</f>
        <v>1.4743766469355046E-2</v>
      </c>
      <c r="K1963" s="44">
        <f>IFERROR(_xll.qlIndexFixing(Index3M,H1963,TRUE,_xll.ohTrigger(RecalcTrigger,Trigger3M)),NA())</f>
        <v>1.5032875796267182E-2</v>
      </c>
      <c r="L1963" s="44">
        <f>IFERROR(_xll.qlIndexFixing(Index6M,$H1963,TRUE,_xll.ohTrigger(RecalcTrigger,Trigger6M)),NA())</f>
        <v>1.5169809146418214E-2</v>
      </c>
      <c r="M1963" s="183">
        <f>IFERROR(_xll.qlIndexFixing(Index1Y,$H1963,TRUE,_xll.ohTrigger(RecalcTrigger,Trigger1Y)),NA())</f>
        <v>1.5621970602893961E-2</v>
      </c>
      <c r="N1963" s="182">
        <f>IFERROR(_xll.qlIndexFixing(ONIndex1M,I1963,TRUE,_xll.ohTrigger(RecalcTrigger,Trigger1M)),NA())</f>
        <v>1.4729159091837474E-2</v>
      </c>
      <c r="O1963" s="44">
        <f>IFERROR(_xll.qlIndexFixing(ONIndex3M,I1963,TRUE,_xll.ohTrigger(RecalcTrigger,Trigger3M)),NA())</f>
        <v>1.4984865328742103E-2</v>
      </c>
      <c r="P1963" s="44">
        <f>IFERROR(_xll.qlIndexFixing(ONIndex6M,I1963,TRUE,_xll.ohTrigger(RecalcTrigger,Trigger6M)),NA())</f>
        <v>1.5061887450702471E-2</v>
      </c>
      <c r="Q1963" s="183">
        <f>IFERROR(_xll.qlIndexFixing(ONIndex1Y,I1963,TRUE,_xll.ohTrigger(RecalcTrigger,Trigger1Y)),NA())</f>
        <v>1.5379216103816873E-2</v>
      </c>
    </row>
    <row r="1964" spans="2:17" x14ac:dyDescent="0.2">
      <c r="B1964" s="39" t="s">
        <v>42</v>
      </c>
      <c r="D1964" s="42">
        <f>_xll.qlCalendarAdvance(Calendar,$D1963,B1964,"f",FALSE)</f>
        <v>53224</v>
      </c>
      <c r="E1964" s="177">
        <f>_xll.qlInterestRateIndexValueDate(IndexON,D1964)</f>
        <v>53224</v>
      </c>
      <c r="F1964" s="193">
        <f>IFERROR(_xll.qlIndexFixing(IndexON,D1964,TRUE,_xll.ohTrigger(RecalcTrigger,TriggerON)),NA())</f>
        <v>1.468263127088143E-2</v>
      </c>
      <c r="H1964" s="42">
        <f>_xll.qlCalendarAdvance(Calendar,$H1963,B1964,"f",FALSE)</f>
        <v>53224</v>
      </c>
      <c r="I1964" s="177">
        <f>_xll.qlInterestRateIndexValueDate(Index1M,$H1964)</f>
        <v>53226</v>
      </c>
      <c r="J1964" s="182">
        <f>IFERROR(_xll.qlIndexFixing(Index1M,$H1964,TRUE,_xll.ohTrigger(RecalcTrigger,Trigger1M)),NA())</f>
        <v>1.4747005809408742E-2</v>
      </c>
      <c r="K1964" s="44">
        <f>IFERROR(_xll.qlIndexFixing(Index3M,H1964,TRUE,_xll.ohTrigger(RecalcTrigger,Trigger3M)),NA())</f>
        <v>1.5036381019684198E-2</v>
      </c>
      <c r="L1964" s="44">
        <f>IFERROR(_xll.qlIndexFixing(Index6M,$H1964,TRUE,_xll.ohTrigger(RecalcTrigger,Trigger6M)),NA())</f>
        <v>1.5173568408895655E-2</v>
      </c>
      <c r="M1964" s="183">
        <f>IFERROR(_xll.qlIndexFixing(Index1Y,$H1964,TRUE,_xll.ohTrigger(RecalcTrigger,Trigger1Y)),NA())</f>
        <v>1.5625929883683651E-2</v>
      </c>
      <c r="N1964" s="182">
        <f>IFERROR(_xll.qlIndexFixing(ONIndex1M,I1964,TRUE,_xll.ohTrigger(RecalcTrigger,Trigger1M)),NA())</f>
        <v>1.4732319957326823E-2</v>
      </c>
      <c r="O1964" s="44">
        <f>IFERROR(_xll.qlIndexFixing(ONIndex3M,I1964,TRUE,_xll.ohTrigger(RecalcTrigger,Trigger3M)),NA())</f>
        <v>1.4988079799671539E-2</v>
      </c>
      <c r="P1964" s="44">
        <f>IFERROR(_xll.qlIndexFixing(ONIndex6M,I1964,TRUE,_xll.ohTrigger(RecalcTrigger,Trigger6M)),NA())</f>
        <v>1.5066007466790765E-2</v>
      </c>
      <c r="Q1964" s="183">
        <f>IFERROR(_xll.qlIndexFixing(ONIndex1Y,I1964,TRUE,_xll.ohTrigger(RecalcTrigger,Trigger1Y)),NA())</f>
        <v>1.5385613558542843E-2</v>
      </c>
    </row>
    <row r="1965" spans="2:17" x14ac:dyDescent="0.2">
      <c r="B1965" s="39" t="s">
        <v>42</v>
      </c>
      <c r="D1965" s="42">
        <f>_xll.qlCalendarAdvance(Calendar,$D1964,B1965,"f",FALSE)</f>
        <v>53231</v>
      </c>
      <c r="E1965" s="177">
        <f>_xll.qlInterestRateIndexValueDate(IndexON,D1965)</f>
        <v>53231</v>
      </c>
      <c r="F1965" s="193">
        <f>IFERROR(_xll.qlIndexFixing(IndexON,D1965,TRUE,_xll.ohTrigger(RecalcTrigger,TriggerON)),NA())</f>
        <v>1.4686487767203715E-2</v>
      </c>
      <c r="H1965" s="42">
        <f>_xll.qlCalendarAdvance(Calendar,$H1964,B1965,"f",FALSE)</f>
        <v>53231</v>
      </c>
      <c r="I1965" s="177">
        <f>_xll.qlInterestRateIndexValueDate(Index1M,$H1965)</f>
        <v>53233</v>
      </c>
      <c r="J1965" s="182">
        <f>IFERROR(_xll.qlIndexFixing(Index1M,$H1965,TRUE,_xll.ohTrigger(RecalcTrigger,Trigger1M)),NA())</f>
        <v>1.4750290555503864E-2</v>
      </c>
      <c r="K1965" s="44">
        <f>IFERROR(_xll.qlIndexFixing(Index3M,H1965,TRUE,_xll.ohTrigger(RecalcTrigger,Trigger3M)),NA())</f>
        <v>1.5039815320917044E-2</v>
      </c>
      <c r="L1965" s="44">
        <f>IFERROR(_xll.qlIndexFixing(Index6M,$H1965,TRUE,_xll.ohTrigger(RecalcTrigger,Trigger6M)),NA())</f>
        <v>1.5177276760623007E-2</v>
      </c>
      <c r="M1965" s="183">
        <f>IFERROR(_xll.qlIndexFixing(Index1Y,$H1965,TRUE,_xll.ohTrigger(RecalcTrigger,Trigger1Y)),NA())</f>
        <v>1.5629813961567079E-2</v>
      </c>
      <c r="N1965" s="182">
        <f>IFERROR(_xll.qlIndexFixing(ONIndex1M,I1965,TRUE,_xll.ohTrigger(RecalcTrigger,Trigger1M)),NA())</f>
        <v>1.4735526002755961E-2</v>
      </c>
      <c r="O1965" s="44">
        <f>IFERROR(_xll.qlIndexFixing(ONIndex3M,I1965,TRUE,_xll.ohTrigger(RecalcTrigger,Trigger3M)),NA())</f>
        <v>1.4991341292667215E-2</v>
      </c>
      <c r="P1965" s="44">
        <f>IFERROR(_xll.qlIndexFixing(ONIndex6M,I1965,TRUE,_xll.ohTrigger(RecalcTrigger,Trigger6M)),NA())</f>
        <v>1.5070193730766235E-2</v>
      </c>
      <c r="Q1965" s="183">
        <f>IFERROR(_xll.qlIndexFixing(ONIndex1Y,I1965,TRUE,_xll.ohTrigger(RecalcTrigger,Trigger1Y)),NA())</f>
        <v>1.5392109928065167E-2</v>
      </c>
    </row>
    <row r="1966" spans="2:17" x14ac:dyDescent="0.2">
      <c r="B1966" s="39" t="s">
        <v>42</v>
      </c>
      <c r="D1966" s="42">
        <f>_xll.qlCalendarAdvance(Calendar,$D1965,B1966,"f",FALSE)</f>
        <v>53238</v>
      </c>
      <c r="E1966" s="177">
        <f>_xll.qlInterestRateIndexValueDate(IndexON,D1966)</f>
        <v>53238</v>
      </c>
      <c r="F1966" s="193">
        <f>IFERROR(_xll.qlIndexFixing(IndexON,D1966,TRUE,_xll.ohTrigger(RecalcTrigger,TriggerON)),NA())</f>
        <v>1.4690393851619632E-2</v>
      </c>
      <c r="H1966" s="42">
        <f>_xll.qlCalendarAdvance(Calendar,$H1965,B1966,"f",FALSE)</f>
        <v>53238</v>
      </c>
      <c r="I1966" s="177">
        <f>_xll.qlInterestRateIndexValueDate(Index1M,$H1966)</f>
        <v>53240</v>
      </c>
      <c r="J1966" s="182">
        <f>IFERROR(_xll.qlIndexFixing(Index1M,$H1966,TRUE,_xll.ohTrigger(RecalcTrigger,Trigger1M)),NA())</f>
        <v>1.4753620809871137E-2</v>
      </c>
      <c r="K1966" s="44">
        <f>IFERROR(_xll.qlIndexFixing(Index3M,H1966,TRUE,_xll.ohTrigger(RecalcTrigger,Trigger3M)),NA())</f>
        <v>1.5043572738929227E-2</v>
      </c>
      <c r="L1966" s="44">
        <f>IFERROR(_xll.qlIndexFixing(Index6M,$H1966,TRUE,_xll.ohTrigger(RecalcTrigger,Trigger6M)),NA())</f>
        <v>1.5181479576000191E-2</v>
      </c>
      <c r="M1966" s="183">
        <f>IFERROR(_xll.qlIndexFixing(Index1Y,$H1966,TRUE,_xll.ohTrigger(RecalcTrigger,Trigger1Y)),NA())</f>
        <v>1.563362061078254E-2</v>
      </c>
      <c r="N1966" s="182">
        <f>IFERROR(_xll.qlIndexFixing(ONIndex1M,I1966,TRUE,_xll.ohTrigger(RecalcTrigger,Trigger1M)),NA())</f>
        <v>1.4738777329963426E-2</v>
      </c>
      <c r="O1966" s="44">
        <f>IFERROR(_xll.qlIndexFixing(ONIndex3M,I1966,TRUE,_xll.ohTrigger(RecalcTrigger,Trigger3M)),NA())</f>
        <v>1.499464991220556E-2</v>
      </c>
      <c r="P1966" s="44">
        <f>IFERROR(_xll.qlIndexFixing(ONIndex6M,I1966,TRUE,_xll.ohTrigger(RecalcTrigger,Trigger6M)),NA())</f>
        <v>1.5074446389231611E-2</v>
      </c>
      <c r="Q1966" s="183">
        <f>IFERROR(_xll.qlIndexFixing(ONIndex1Y,I1966,TRUE,_xll.ohTrigger(RecalcTrigger,Trigger1Y)),NA())</f>
        <v>1.5398705430609283E-2</v>
      </c>
    </row>
    <row r="1967" spans="2:17" x14ac:dyDescent="0.2">
      <c r="B1967" s="39" t="s">
        <v>42</v>
      </c>
      <c r="D1967" s="42">
        <f>_xll.qlCalendarAdvance(Calendar,$D1966,B1967,"f",FALSE)</f>
        <v>53245</v>
      </c>
      <c r="E1967" s="177">
        <f>_xll.qlInterestRateIndexValueDate(IndexON,D1967)</f>
        <v>53245</v>
      </c>
      <c r="F1967" s="193">
        <f>IFERROR(_xll.qlIndexFixing(IndexON,D1967,TRUE,_xll.ohTrigger(RecalcTrigger,TriggerON)),NA())</f>
        <v>1.4694349634041259E-2</v>
      </c>
      <c r="H1967" s="42">
        <f>_xll.qlCalendarAdvance(Calendar,$H1966,B1967,"f",FALSE)</f>
        <v>53245</v>
      </c>
      <c r="I1967" s="177">
        <f>_xll.qlInterestRateIndexValueDate(Index1M,$H1967)</f>
        <v>53247</v>
      </c>
      <c r="J1967" s="182">
        <f>IFERROR(_xll.qlIndexFixing(Index1M,$H1967,TRUE,_xll.ohTrigger(RecalcTrigger,Trigger1M)),NA())</f>
        <v>1.4756996674748779E-2</v>
      </c>
      <c r="K1967" s="44">
        <f>IFERROR(_xll.qlIndexFixing(Index3M,H1967,TRUE,_xll.ohTrigger(RecalcTrigger,Trigger3M)),NA())</f>
        <v>1.5046594139692719E-2</v>
      </c>
      <c r="L1967" s="44">
        <f>IFERROR(_xll.qlIndexFixing(Index6M,$H1967,TRUE,_xll.ohTrigger(RecalcTrigger,Trigger6M)),NA())</f>
        <v>1.5185073127362166E-2</v>
      </c>
      <c r="M1967" s="183">
        <f>IFERROR(_xll.qlIndexFixing(Index1Y,$H1967,TRUE,_xll.ohTrigger(RecalcTrigger,Trigger1Y)),NA())</f>
        <v>1.5637347600275891E-2</v>
      </c>
      <c r="N1967" s="182">
        <f>IFERROR(_xll.qlIndexFixing(ONIndex1M,I1967,TRUE,_xll.ohTrigger(RecalcTrigger,Trigger1M)),NA())</f>
        <v>1.4742074041267372E-2</v>
      </c>
      <c r="O1967" s="44">
        <f>IFERROR(_xll.qlIndexFixing(ONIndex3M,I1967,TRUE,_xll.ohTrigger(RecalcTrigger,Trigger3M)),NA())</f>
        <v>1.499800576196364E-2</v>
      </c>
      <c r="P1967" s="44">
        <f>IFERROR(_xll.qlIndexFixing(ONIndex6M,I1967,TRUE,_xll.ohTrigger(RecalcTrigger,Trigger6M)),NA())</f>
        <v>1.5078765588310006E-2</v>
      </c>
      <c r="Q1967" s="183">
        <f>IFERROR(_xll.qlIndexFixing(ONIndex1Y,I1967,TRUE,_xll.ohTrigger(RecalcTrigger,Trigger1Y)),NA())</f>
        <v>1.5405400283521331E-2</v>
      </c>
    </row>
    <row r="1968" spans="2:17" x14ac:dyDescent="0.2">
      <c r="B1968" s="39" t="s">
        <v>42</v>
      </c>
      <c r="D1968" s="42">
        <f>_xll.qlCalendarAdvance(Calendar,$D1967,B1968,"f",FALSE)</f>
        <v>53252</v>
      </c>
      <c r="E1968" s="177">
        <f>_xll.qlInterestRateIndexValueDate(IndexON,D1968)</f>
        <v>53252</v>
      </c>
      <c r="F1968" s="193">
        <f>IFERROR(_xll.qlIndexFixing(IndexON,D1968,TRUE,_xll.ohTrigger(RecalcTrigger,TriggerON)),NA())</f>
        <v>1.4698355224540549E-2</v>
      </c>
      <c r="H1968" s="42">
        <f>_xll.qlCalendarAdvance(Calendar,$H1967,B1968,"f",FALSE)</f>
        <v>53252</v>
      </c>
      <c r="I1968" s="177">
        <f>_xll.qlInterestRateIndexValueDate(Index1M,$H1968)</f>
        <v>53254</v>
      </c>
      <c r="J1968" s="182">
        <f>IFERROR(_xll.qlIndexFixing(Index1M,$H1968,TRUE,_xll.ohTrigger(RecalcTrigger,Trigger1M)),NA())</f>
        <v>1.4760418252384999E-2</v>
      </c>
      <c r="K1968" s="44">
        <f>IFERROR(_xll.qlIndexFixing(Index3M,H1968,TRUE,_xll.ohTrigger(RecalcTrigger,Trigger3M)),NA())</f>
        <v>1.5049417776879395E-2</v>
      </c>
      <c r="L1968" s="44">
        <f>IFERROR(_xll.qlIndexFixing(Index6M,$H1968,TRUE,_xll.ohTrigger(RecalcTrigger,Trigger6M)),NA())</f>
        <v>1.5188607268934525E-2</v>
      </c>
      <c r="M1968" s="183">
        <f>IFERROR(_xll.qlIndexFixing(Index1Y,$H1968,TRUE,_xll.ohTrigger(RecalcTrigger,Trigger1Y)),NA())</f>
        <v>1.5640992693702113E-2</v>
      </c>
      <c r="N1968" s="182">
        <f>IFERROR(_xll.qlIndexFixing(ONIndex1M,I1968,TRUE,_xll.ohTrigger(RecalcTrigger,Trigger1M)),NA())</f>
        <v>1.4745416238586273E-2</v>
      </c>
      <c r="O1968" s="44">
        <f>IFERROR(_xll.qlIndexFixing(ONIndex3M,I1968,TRUE,_xll.ohTrigger(RecalcTrigger,Trigger3M)),NA())</f>
        <v>1.5001408946018202E-2</v>
      </c>
      <c r="P1968" s="44">
        <f>IFERROR(_xll.qlIndexFixing(ONIndex6M,I1968,TRUE,_xll.ohTrigger(RecalcTrigger,Trigger6M)),NA())</f>
        <v>1.5083151474764023E-2</v>
      </c>
      <c r="Q1968" s="183">
        <f>IFERROR(_xll.qlIndexFixing(ONIndex1Y,I1968,TRUE,_xll.ohTrigger(RecalcTrigger,Trigger1Y)),NA())</f>
        <v>1.5412194705026749E-2</v>
      </c>
    </row>
    <row r="1969" spans="2:17" x14ac:dyDescent="0.2">
      <c r="B1969" s="39" t="s">
        <v>42</v>
      </c>
      <c r="D1969" s="42">
        <f>_xll.qlCalendarAdvance(Calendar,$D1968,B1969,"f",FALSE)</f>
        <v>53259</v>
      </c>
      <c r="E1969" s="177">
        <f>_xll.qlInterestRateIndexValueDate(IndexON,D1969)</f>
        <v>53259</v>
      </c>
      <c r="F1969" s="193">
        <f>IFERROR(_xll.qlIndexFixing(IndexON,D1969,TRUE,_xll.ohTrigger(RecalcTrigger,TriggerON)),NA())</f>
        <v>1.47024107326299E-2</v>
      </c>
      <c r="H1969" s="42">
        <f>_xll.qlCalendarAdvance(Calendar,$H1968,B1969,"f",FALSE)</f>
        <v>53259</v>
      </c>
      <c r="I1969" s="177">
        <f>_xll.qlInterestRateIndexValueDate(Index1M,$H1969)</f>
        <v>53261</v>
      </c>
      <c r="J1969" s="182">
        <f>IFERROR(_xll.qlIndexFixing(Index1M,$H1969,TRUE,_xll.ohTrigger(RecalcTrigger,Trigger1M)),NA())</f>
        <v>1.476388564501302E-2</v>
      </c>
      <c r="K1969" s="44">
        <f>IFERROR(_xll.qlIndexFixing(Index3M,H1969,TRUE,_xll.ohTrigger(RecalcTrigger,Trigger3M)),NA())</f>
        <v>1.5052039823051753E-2</v>
      </c>
      <c r="L1969" s="44">
        <f>IFERROR(_xll.qlIndexFixing(Index6M,$H1969,TRUE,_xll.ohTrigger(RecalcTrigger,Trigger6M)),NA())</f>
        <v>1.519207907675334E-2</v>
      </c>
      <c r="M1969" s="183">
        <f>IFERROR(_xll.qlIndexFixing(Index1Y,$H1969,TRUE,_xll.ohTrigger(RecalcTrigger,Trigger1Y)),NA())</f>
        <v>1.5644553649426157E-2</v>
      </c>
      <c r="N1969" s="182">
        <f>IFERROR(_xll.qlIndexFixing(ONIndex1M,I1969,TRUE,_xll.ohTrigger(RecalcTrigger,Trigger1M)),NA())</f>
        <v>1.4748804023998474E-2</v>
      </c>
      <c r="O1969" s="44">
        <f>IFERROR(_xll.qlIndexFixing(ONIndex3M,I1969,TRUE,_xll.ohTrigger(RecalcTrigger,Trigger3M)),NA())</f>
        <v>1.5004859568206186E-2</v>
      </c>
      <c r="P1969" s="44">
        <f>IFERROR(_xll.qlIndexFixing(ONIndex6M,I1969,TRUE,_xll.ohTrigger(RecalcTrigger,Trigger6M)),NA())</f>
        <v>1.5087604194956583E-2</v>
      </c>
      <c r="Q1969" s="183">
        <f>IFERROR(_xll.qlIndexFixing(ONIndex1Y,I1969,TRUE,_xll.ohTrigger(RecalcTrigger,Trigger1Y)),NA())</f>
        <v>1.5419088912631551E-2</v>
      </c>
    </row>
    <row r="1970" spans="2:17" x14ac:dyDescent="0.2">
      <c r="B1970" s="39" t="s">
        <v>42</v>
      </c>
      <c r="D1970" s="42">
        <f>_xll.qlCalendarAdvance(Calendar,$D1969,B1970,"f",FALSE)</f>
        <v>53266</v>
      </c>
      <c r="E1970" s="177">
        <f>_xll.qlInterestRateIndexValueDate(IndexON,D1970)</f>
        <v>53266</v>
      </c>
      <c r="F1970" s="193">
        <f>IFERROR(_xll.qlIndexFixing(IndexON,D1970,TRUE,_xll.ohTrigger(RecalcTrigger,TriggerON)),NA())</f>
        <v>1.4706516268780945E-2</v>
      </c>
      <c r="H1970" s="42">
        <f>_xll.qlCalendarAdvance(Calendar,$H1969,B1970,"f",FALSE)</f>
        <v>53266</v>
      </c>
      <c r="I1970" s="177">
        <f>_xll.qlInterestRateIndexValueDate(Index1M,$H1970)</f>
        <v>53268</v>
      </c>
      <c r="J1970" s="182">
        <f>IFERROR(_xll.qlIndexFixing(Index1M,$H1970,TRUE,_xll.ohTrigger(RecalcTrigger,Trigger1M)),NA())</f>
        <v>1.4767398954876054E-2</v>
      </c>
      <c r="K1970" s="44">
        <f>IFERROR(_xll.qlIndexFixing(Index3M,H1970,TRUE,_xll.ohTrigger(RecalcTrigger,Trigger3M)),NA())</f>
        <v>1.5054456441972381E-2</v>
      </c>
      <c r="L1970" s="44">
        <f>IFERROR(_xll.qlIndexFixing(Index6M,$H1970,TRUE,_xll.ohTrigger(RecalcTrigger,Trigger6M)),NA())</f>
        <v>1.5194952470237654E-2</v>
      </c>
      <c r="M1970" s="183">
        <f>IFERROR(_xll.qlIndexFixing(Index1Y,$H1970,TRUE,_xll.ohTrigger(RecalcTrigger,Trigger1Y)),NA())</f>
        <v>1.5648028220525818E-2</v>
      </c>
      <c r="N1970" s="182">
        <f>IFERROR(_xll.qlIndexFixing(ONIndex1M,I1970,TRUE,_xll.ohTrigger(RecalcTrigger,Trigger1M)),NA())</f>
        <v>1.4752237499582321E-2</v>
      </c>
      <c r="O1970" s="44">
        <f>IFERROR(_xll.qlIndexFixing(ONIndex3M,I1970,TRUE,_xll.ohTrigger(RecalcTrigger,Trigger3M)),NA())</f>
        <v>1.5008357732604338E-2</v>
      </c>
      <c r="P1970" s="44">
        <f>IFERROR(_xll.qlIndexFixing(ONIndex6M,I1970,TRUE,_xll.ohTrigger(RecalcTrigger,Trigger6M)),NA())</f>
        <v>1.5092123895250609E-2</v>
      </c>
      <c r="Q1970" s="183">
        <f>IFERROR(_xll.qlIndexFixing(ONIndex1Y,I1970,TRUE,_xll.ohTrigger(RecalcTrigger,Trigger1Y)),NA())</f>
        <v>1.542608312424143E-2</v>
      </c>
    </row>
    <row r="1971" spans="2:17" x14ac:dyDescent="0.2">
      <c r="B1971" s="39" t="s">
        <v>42</v>
      </c>
      <c r="D1971" s="42">
        <f>_xll.qlCalendarAdvance(Calendar,$D1970,B1971,"f",FALSE)</f>
        <v>53273</v>
      </c>
      <c r="E1971" s="177">
        <f>_xll.qlInterestRateIndexValueDate(IndexON,D1971)</f>
        <v>53273</v>
      </c>
      <c r="F1971" s="193">
        <f>IFERROR(_xll.qlIndexFixing(IndexON,D1971,TRUE,_xll.ohTrigger(RecalcTrigger,TriggerON)),NA())</f>
        <v>1.4710671942586018E-2</v>
      </c>
      <c r="H1971" s="42">
        <f>_xll.qlCalendarAdvance(Calendar,$H1970,B1971,"f",FALSE)</f>
        <v>53273</v>
      </c>
      <c r="I1971" s="177">
        <f>_xll.qlInterestRateIndexValueDate(Index1M,$H1971)</f>
        <v>53275</v>
      </c>
      <c r="J1971" s="182">
        <f>IFERROR(_xll.qlIndexFixing(Index1M,$H1971,TRUE,_xll.ohTrigger(RecalcTrigger,Trigger1M)),NA())</f>
        <v>1.4770958284222313E-2</v>
      </c>
      <c r="K1971" s="44">
        <f>IFERROR(_xll.qlIndexFixing(Index3M,H1971,TRUE,_xll.ohTrigger(RecalcTrigger,Trigger3M)),NA())</f>
        <v>1.5056663788614371E-2</v>
      </c>
      <c r="L1971" s="44">
        <f>IFERROR(_xll.qlIndexFixing(Index6M,$H1971,TRUE,_xll.ohTrigger(RecalcTrigger,Trigger6M)),NA())</f>
        <v>1.5198293823887554E-2</v>
      </c>
      <c r="M1971" s="183">
        <f>IFERROR(_xll.qlIndexFixing(Index1Y,$H1971,TRUE,_xll.ohTrigger(RecalcTrigger,Trigger1Y)),NA())</f>
        <v>1.5651414154793465E-2</v>
      </c>
      <c r="N1971" s="182">
        <f>IFERROR(_xll.qlIndexFixing(ONIndex1M,I1971,TRUE,_xll.ohTrigger(RecalcTrigger,Trigger1M)),NA())</f>
        <v>1.4755716767576033E-2</v>
      </c>
      <c r="O1971" s="44">
        <f>IFERROR(_xll.qlIndexFixing(ONIndex3M,I1971,TRUE,_xll.ohTrigger(RecalcTrigger,Trigger3M)),NA())</f>
        <v>1.5011903542969662E-2</v>
      </c>
      <c r="P1971" s="44">
        <f>IFERROR(_xll.qlIndexFixing(ONIndex6M,I1971,TRUE,_xll.ohTrigger(RecalcTrigger,Trigger6M)),NA())</f>
        <v>1.5096710722168893E-2</v>
      </c>
      <c r="Q1971" s="183">
        <f>IFERROR(_xll.qlIndexFixing(ONIndex1Y,I1971,TRUE,_xll.ohTrigger(RecalcTrigger,Trigger1Y)),NA())</f>
        <v>1.5433177557602207E-2</v>
      </c>
    </row>
    <row r="1972" spans="2:17" x14ac:dyDescent="0.2">
      <c r="B1972" s="39" t="s">
        <v>42</v>
      </c>
      <c r="D1972" s="42">
        <f>_xll.qlCalendarAdvance(Calendar,$D1971,B1972,"f",FALSE)</f>
        <v>53280</v>
      </c>
      <c r="E1972" s="177">
        <f>_xll.qlInterestRateIndexValueDate(IndexON,D1972)</f>
        <v>53280</v>
      </c>
      <c r="F1972" s="193">
        <f>IFERROR(_xll.qlIndexFixing(IndexON,D1972,TRUE,_xll.ohTrigger(RecalcTrigger,TriggerON)),NA())</f>
        <v>1.4714877864037135E-2</v>
      </c>
      <c r="H1972" s="42">
        <f>_xll.qlCalendarAdvance(Calendar,$H1971,B1972,"f",FALSE)</f>
        <v>53280</v>
      </c>
      <c r="I1972" s="177">
        <f>_xll.qlInterestRateIndexValueDate(Index1M,$H1972)</f>
        <v>53282</v>
      </c>
      <c r="J1972" s="182">
        <f>IFERROR(_xll.qlIndexFixing(Index1M,$H1972,TRUE,_xll.ohTrigger(RecalcTrigger,Trigger1M)),NA())</f>
        <v>1.4774563735287516E-2</v>
      </c>
      <c r="K1972" s="44">
        <f>IFERROR(_xll.qlIndexFixing(Index3M,H1972,TRUE,_xll.ohTrigger(RecalcTrigger,Trigger3M)),NA())</f>
        <v>1.505865800914569E-2</v>
      </c>
      <c r="L1972" s="44">
        <f>IFERROR(_xll.qlIndexFixing(Index6M,$H1972,TRUE,_xll.ohTrigger(RecalcTrigger,Trigger6M)),NA())</f>
        <v>1.520156368832732E-2</v>
      </c>
      <c r="M1972" s="183">
        <f>IFERROR(_xll.qlIndexFixing(Index1Y,$H1972,TRUE,_xll.ohTrigger(RecalcTrigger,Trigger1Y)),NA())</f>
        <v>1.5654709194736497E-2</v>
      </c>
      <c r="N1972" s="182">
        <f>IFERROR(_xll.qlIndexFixing(ONIndex1M,I1972,TRUE,_xll.ohTrigger(RecalcTrigger,Trigger1M)),NA())</f>
        <v>1.4759241929818145E-2</v>
      </c>
      <c r="O1972" s="44">
        <f>IFERROR(_xll.qlIndexFixing(ONIndex3M,I1972,TRUE,_xll.ohTrigger(RecalcTrigger,Trigger3M)),NA())</f>
        <v>1.5015497103458841E-2</v>
      </c>
      <c r="P1972" s="44">
        <f>IFERROR(_xll.qlIndexFixing(ONIndex6M,I1972,TRUE,_xll.ohTrigger(RecalcTrigger,Trigger6M)),NA())</f>
        <v>1.5101364822314167E-2</v>
      </c>
      <c r="Q1972" s="183">
        <f>IFERROR(_xll.qlIndexFixing(ONIndex1Y,I1972,TRUE,_xll.ohTrigger(RecalcTrigger,Trigger1Y)),NA())</f>
        <v>1.5440372430459703E-2</v>
      </c>
    </row>
    <row r="1973" spans="2:17" x14ac:dyDescent="0.2">
      <c r="B1973" s="39" t="s">
        <v>42</v>
      </c>
      <c r="D1973" s="42">
        <f>_xll.qlCalendarAdvance(Calendar,$D1972,B1973,"f",FALSE)</f>
        <v>53287</v>
      </c>
      <c r="E1973" s="177">
        <f>_xll.qlInterestRateIndexValueDate(IndexON,D1973)</f>
        <v>53287</v>
      </c>
      <c r="F1973" s="193">
        <f>IFERROR(_xll.qlIndexFixing(IndexON,D1973,TRUE,_xll.ohTrigger(RecalcTrigger,TriggerON)),NA())</f>
        <v>1.4719134143046375E-2</v>
      </c>
      <c r="H1973" s="42">
        <f>_xll.qlCalendarAdvance(Calendar,$H1972,B1973,"f",FALSE)</f>
        <v>53287</v>
      </c>
      <c r="I1973" s="177">
        <f>_xll.qlInterestRateIndexValueDate(Index1M,$H1973)</f>
        <v>53289</v>
      </c>
      <c r="J1973" s="182">
        <f>IFERROR(_xll.qlIndexFixing(Index1M,$H1973,TRUE,_xll.ohTrigger(RecalcTrigger,Trigger1M)),NA())</f>
        <v>1.4779299585425154E-2</v>
      </c>
      <c r="K1973" s="44">
        <f>IFERROR(_xll.qlIndexFixing(Index3M,H1973,TRUE,_xll.ohTrigger(RecalcTrigger,Trigger3M)),NA())</f>
        <v>1.5060435240947415E-2</v>
      </c>
      <c r="L1973" s="44">
        <f>IFERROR(_xll.qlIndexFixing(Index6M,$H1973,TRUE,_xll.ohTrigger(RecalcTrigger,Trigger6M)),NA())</f>
        <v>1.5204759094952145E-2</v>
      </c>
      <c r="M1973" s="183">
        <f>IFERROR(_xll.qlIndexFixing(Index1Y,$H1973,TRUE,_xll.ohTrigger(RecalcTrigger,Trigger1Y)),NA())</f>
        <v>1.5657911077581497E-2</v>
      </c>
      <c r="N1973" s="182">
        <f>IFERROR(_xll.qlIndexFixing(ONIndex1M,I1973,TRUE,_xll.ohTrigger(RecalcTrigger,Trigger1M)),NA())</f>
        <v>1.4762813088546878E-2</v>
      </c>
      <c r="O1973" s="44">
        <f>IFERROR(_xll.qlIndexFixing(ONIndex3M,I1973,TRUE,_xll.ohTrigger(RecalcTrigger,Trigger3M)),NA())</f>
        <v>1.5019138517908814E-2</v>
      </c>
      <c r="P1973" s="44">
        <f>IFERROR(_xll.qlIndexFixing(ONIndex6M,I1973,TRUE,_xll.ohTrigger(RecalcTrigger,Trigger6M)),NA())</f>
        <v>1.5106086341809544E-2</v>
      </c>
      <c r="Q1973" s="183">
        <f>IFERROR(_xll.qlIndexFixing(ONIndex1Y,I1973,TRUE,_xll.ohTrigger(RecalcTrigger,Trigger1Y)),NA())</f>
        <v>1.5447667960639677E-2</v>
      </c>
    </row>
    <row r="1974" spans="2:17" x14ac:dyDescent="0.2">
      <c r="B1974" s="39" t="s">
        <v>42</v>
      </c>
      <c r="D1974" s="42">
        <f>_xll.qlCalendarAdvance(Calendar,$D1973,B1974,"f",FALSE)</f>
        <v>53294</v>
      </c>
      <c r="E1974" s="177">
        <f>_xll.qlInterestRateIndexValueDate(IndexON,D1974)</f>
        <v>53294</v>
      </c>
      <c r="F1974" s="193">
        <f>IFERROR(_xll.qlIndexFixing(IndexON,D1974,TRUE,_xll.ohTrigger(RecalcTrigger,TriggerON)),NA())</f>
        <v>1.4723440889525818E-2</v>
      </c>
      <c r="H1974" s="42">
        <f>_xll.qlCalendarAdvance(Calendar,$H1973,B1974,"f",FALSE)</f>
        <v>53294</v>
      </c>
      <c r="I1974" s="177">
        <f>_xll.qlInterestRateIndexValueDate(Index1M,$H1974)</f>
        <v>53296</v>
      </c>
      <c r="J1974" s="182">
        <f>IFERROR(_xll.qlIndexFixing(Index1M,$H1974,TRUE,_xll.ohTrigger(RecalcTrigger,Trigger1M)),NA())</f>
        <v>1.4780088791688009E-2</v>
      </c>
      <c r="K1974" s="44">
        <f>IFERROR(_xll.qlIndexFixing(Index3M,H1974,TRUE,_xll.ohTrigger(RecalcTrigger,Trigger3M)),NA())</f>
        <v>1.5061231372624384E-2</v>
      </c>
      <c r="L1974" s="44">
        <f>IFERROR(_xll.qlIndexFixing(Index6M,$H1974,TRUE,_xll.ohTrigger(RecalcTrigger,Trigger6M)),NA())</f>
        <v>1.5208400269067914E-2</v>
      </c>
      <c r="M1974" s="183">
        <f>IFERROR(_xll.qlIndexFixing(Index1Y,$H1974,TRUE,_xll.ohTrigger(RecalcTrigger,Trigger1Y)),NA())</f>
        <v>1.5661017535273564E-2</v>
      </c>
      <c r="N1974" s="182">
        <f>IFERROR(_xll.qlIndexFixing(ONIndex1M,I1974,TRUE,_xll.ohTrigger(RecalcTrigger,Trigger1M)),NA())</f>
        <v>1.4766430345760639E-2</v>
      </c>
      <c r="O1974" s="44">
        <f>IFERROR(_xll.qlIndexFixing(ONIndex3M,I1974,TRUE,_xll.ohTrigger(RecalcTrigger,Trigger3M)),NA())</f>
        <v>1.5022827890076584E-2</v>
      </c>
      <c r="P1974" s="44">
        <f>IFERROR(_xll.qlIndexFixing(ONIndex6M,I1974,TRUE,_xll.ohTrigger(RecalcTrigger,Trigger6M)),NA())</f>
        <v>1.5110875427337689E-2</v>
      </c>
      <c r="Q1974" s="183">
        <f>IFERROR(_xll.qlIndexFixing(ONIndex1Y,I1974,TRUE,_xll.ohTrigger(RecalcTrigger,Trigger1Y)),NA())</f>
        <v>1.5455064366047822E-2</v>
      </c>
    </row>
    <row r="1975" spans="2:17" x14ac:dyDescent="0.2">
      <c r="B1975" s="39" t="s">
        <v>42</v>
      </c>
      <c r="D1975" s="42">
        <f>_xll.qlCalendarAdvance(Calendar,$D1974,B1975,"f",FALSE)</f>
        <v>53301</v>
      </c>
      <c r="E1975" s="177">
        <f>_xll.qlInterestRateIndexValueDate(IndexON,D1975)</f>
        <v>53301</v>
      </c>
      <c r="F1975" s="193">
        <f>IFERROR(_xll.qlIndexFixing(IndexON,D1975,TRUE,_xll.ohTrigger(RecalcTrigger,TriggerON)),NA())</f>
        <v>1.4727798213547416E-2</v>
      </c>
      <c r="H1975" s="42">
        <f>_xll.qlCalendarAdvance(Calendar,$H1974,B1975,"f",FALSE)</f>
        <v>53301</v>
      </c>
      <c r="I1975" s="177">
        <f>_xll.qlInterestRateIndexValueDate(Index1M,$H1975)</f>
        <v>53303</v>
      </c>
      <c r="J1975" s="182">
        <f>IFERROR(_xll.qlIndexFixing(Index1M,$H1975,TRUE,_xll.ohTrigger(RecalcTrigger,Trigger1M)),NA())</f>
        <v>1.4785127604969028E-2</v>
      </c>
      <c r="K1975" s="44">
        <f>IFERROR(_xll.qlIndexFixing(Index3M,H1975,TRUE,_xll.ohTrigger(RecalcTrigger,Trigger3M)),NA())</f>
        <v>1.5062575999493788E-2</v>
      </c>
      <c r="L1975" s="44">
        <f>IFERROR(_xll.qlIndexFixing(Index6M,$H1975,TRUE,_xll.ohTrigger(RecalcTrigger,Trigger6M)),NA())</f>
        <v>1.5211436269767986E-2</v>
      </c>
      <c r="M1975" s="183">
        <f>IFERROR(_xll.qlIndexFixing(Index1Y,$H1975,TRUE,_xll.ohTrigger(RecalcTrigger,Trigger1Y)),NA())</f>
        <v>1.5664026294481589E-2</v>
      </c>
      <c r="N1975" s="182">
        <f>IFERROR(_xll.qlIndexFixing(ONIndex1M,I1975,TRUE,_xll.ohTrigger(RecalcTrigger,Trigger1M)),NA())</f>
        <v>1.4770093803377904E-2</v>
      </c>
      <c r="O1975" s="44">
        <f>IFERROR(_xll.qlIndexFixing(ONIndex3M,I1975,TRUE,_xll.ohTrigger(RecalcTrigger,Trigger3M)),NA())</f>
        <v>1.5026565324198771E-2</v>
      </c>
      <c r="P1975" s="44">
        <f>IFERROR(_xll.qlIndexFixing(ONIndex6M,I1975,TRUE,_xll.ohTrigger(RecalcTrigger,Trigger6M)),NA())</f>
        <v>1.5115732225421397E-2</v>
      </c>
      <c r="Q1975" s="183">
        <f>IFERROR(_xll.qlIndexFixing(ONIndex1Y,I1975,TRUE,_xll.ohTrigger(RecalcTrigger,Trigger1Y)),NA())</f>
        <v>1.5462561864270086E-2</v>
      </c>
    </row>
    <row r="1976" spans="2:17" x14ac:dyDescent="0.2">
      <c r="B1976" s="39" t="s">
        <v>42</v>
      </c>
      <c r="D1976" s="42">
        <f>_xll.qlCalendarAdvance(Calendar,$D1975,B1976,"f",FALSE)</f>
        <v>53308</v>
      </c>
      <c r="E1976" s="177">
        <f>_xll.qlInterestRateIndexValueDate(IndexON,D1976)</f>
        <v>53308</v>
      </c>
      <c r="F1976" s="193">
        <f>IFERROR(_xll.qlIndexFixing(IndexON,D1976,TRUE,_xll.ohTrigger(RecalcTrigger,TriggerON)),NA())</f>
        <v>1.4732206224943312E-2</v>
      </c>
      <c r="H1976" s="42">
        <f>_xll.qlCalendarAdvance(Calendar,$H1975,B1976,"f",FALSE)</f>
        <v>53308</v>
      </c>
      <c r="I1976" s="177">
        <f>_xll.qlInterestRateIndexValueDate(Index1M,$H1976)</f>
        <v>53310</v>
      </c>
      <c r="J1976" s="182">
        <f>IFERROR(_xll.qlIndexFixing(Index1M,$H1976,TRUE,_xll.ohTrigger(RecalcTrigger,Trigger1M)),NA())</f>
        <v>1.4788398687343995E-2</v>
      </c>
      <c r="K1976" s="44">
        <f>IFERROR(_xll.qlIndexFixing(Index3M,H1976,TRUE,_xll.ohTrigger(RecalcTrigger,Trigger3M)),NA())</f>
        <v>1.5063686999974735E-2</v>
      </c>
      <c r="L1976" s="44">
        <f>IFERROR(_xll.qlIndexFixing(Index6M,$H1976,TRUE,_xll.ohTrigger(RecalcTrigger,Trigger6M)),NA())</f>
        <v>1.5214389268316092E-2</v>
      </c>
      <c r="M1976" s="183">
        <f>IFERROR(_xll.qlIndexFixing(Index1Y,$H1976,TRUE,_xll.ohTrigger(RecalcTrigger,Trigger1Y)),NA())</f>
        <v>1.5666935076597804E-2</v>
      </c>
      <c r="N1976" s="182">
        <f>IFERROR(_xll.qlIndexFixing(ONIndex1M,I1976,TRUE,_xll.ohTrigger(RecalcTrigger,Trigger1M)),NA())</f>
        <v>1.4773803563796761E-2</v>
      </c>
      <c r="O1976" s="44">
        <f>IFERROR(_xll.qlIndexFixing(ONIndex3M,I1976,TRUE,_xll.ohTrigger(RecalcTrigger,Trigger3M)),NA())</f>
        <v>1.5030350924032376E-2</v>
      </c>
      <c r="P1976" s="44">
        <f>IFERROR(_xll.qlIndexFixing(ONIndex6M,I1976,TRUE,_xll.ohTrigger(RecalcTrigger,Trigger6M)),NA())</f>
        <v>1.5120656882343653E-2</v>
      </c>
      <c r="Q1976" s="183">
        <f>IFERROR(_xll.qlIndexFixing(ONIndex1Y,I1976,TRUE,_xll.ohTrigger(RecalcTrigger,Trigger1Y)),NA())</f>
        <v>1.5470160673451971E-2</v>
      </c>
    </row>
    <row r="1977" spans="2:17" x14ac:dyDescent="0.2">
      <c r="B1977" s="39" t="s">
        <v>42</v>
      </c>
      <c r="D1977" s="42">
        <f>_xll.qlCalendarAdvance(Calendar,$D1976,B1977,"f",FALSE)</f>
        <v>53315</v>
      </c>
      <c r="E1977" s="177">
        <f>_xll.qlInterestRateIndexValueDate(IndexON,D1977)</f>
        <v>53315</v>
      </c>
      <c r="F1977" s="193">
        <f>IFERROR(_xll.qlIndexFixing(IndexON,D1977,TRUE,_xll.ohTrigger(RecalcTrigger,TriggerON)),NA())</f>
        <v>1.4736665033625584E-2</v>
      </c>
      <c r="H1977" s="42">
        <f>_xll.qlCalendarAdvance(Calendar,$H1976,B1977,"f",FALSE)</f>
        <v>53315</v>
      </c>
      <c r="I1977" s="177">
        <f>_xll.qlInterestRateIndexValueDate(Index1M,$H1977)</f>
        <v>53317</v>
      </c>
      <c r="J1977" s="182">
        <f>IFERROR(_xll.qlIndexFixing(Index1M,$H1977,TRUE,_xll.ohTrigger(RecalcTrigger,Trigger1M)),NA())</f>
        <v>1.4791521133305785E-2</v>
      </c>
      <c r="K1977" s="44">
        <f>IFERROR(_xll.qlIndexFixing(Index3M,H1977,TRUE,_xll.ohTrigger(RecalcTrigger,Trigger3M)),NA())</f>
        <v>1.5064560390272597E-2</v>
      </c>
      <c r="L1977" s="44">
        <f>IFERROR(_xll.qlIndexFixing(Index6M,$H1977,TRUE,_xll.ohTrigger(RecalcTrigger,Trigger6M)),NA())</f>
        <v>1.5217256283431957E-2</v>
      </c>
      <c r="M1977" s="183">
        <f>IFERROR(_xll.qlIndexFixing(Index1Y,$H1977,TRUE,_xll.ohTrigger(RecalcTrigger,Trigger1Y)),NA())</f>
        <v>1.5669741597739973E-2</v>
      </c>
      <c r="N1977" s="182">
        <f>IFERROR(_xll.qlIndexFixing(ONIndex1M,I1977,TRUE,_xll.ohTrigger(RecalcTrigger,Trigger1M)),NA())</f>
        <v>1.4777982822655744E-2</v>
      </c>
      <c r="O1977" s="44">
        <f>IFERROR(_xll.qlIndexFixing(ONIndex3M,I1977,TRUE,_xll.ohTrigger(RecalcTrigger,Trigger3M)),NA())</f>
        <v>1.5032426929799669E-2</v>
      </c>
      <c r="P1977" s="44">
        <f>IFERROR(_xll.qlIndexFixing(ONIndex6M,I1977,TRUE,_xll.ohTrigger(RecalcTrigger,Trigger6M)),NA())</f>
        <v>1.5125132350899406E-2</v>
      </c>
      <c r="Q1977" s="183">
        <f>IFERROR(_xll.qlIndexFixing(ONIndex1Y,I1977,TRUE,_xll.ohTrigger(RecalcTrigger,Trigger1Y)),NA())</f>
        <v>1.5475753655689317E-2</v>
      </c>
    </row>
    <row r="1978" spans="2:17" x14ac:dyDescent="0.2">
      <c r="B1978" s="39" t="s">
        <v>42</v>
      </c>
      <c r="D1978" s="42">
        <f>_xll.qlCalendarAdvance(Calendar,$D1977,B1978,"f",FALSE)</f>
        <v>53323</v>
      </c>
      <c r="E1978" s="177">
        <f>_xll.qlInterestRateIndexValueDate(IndexON,D1978)</f>
        <v>53323</v>
      </c>
      <c r="F1978" s="193">
        <f>IFERROR(_xll.qlIndexFixing(IndexON,D1978,TRUE,_xll.ohTrigger(RecalcTrigger,TriggerON)),NA())</f>
        <v>1.474179443796686E-2</v>
      </c>
      <c r="H1978" s="42">
        <f>_xll.qlCalendarAdvance(Calendar,$H1977,B1978,"f",FALSE)</f>
        <v>53323</v>
      </c>
      <c r="I1978" s="177">
        <f>_xll.qlInterestRateIndexValueDate(Index1M,$H1978)</f>
        <v>53325</v>
      </c>
      <c r="J1978" s="182">
        <f>IFERROR(_xll.qlIndexFixing(Index1M,$H1978,TRUE,_xll.ohTrigger(RecalcTrigger,Trigger1M)),NA())</f>
        <v>1.4795511585882114E-2</v>
      </c>
      <c r="K1978" s="44">
        <f>IFERROR(_xll.qlIndexFixing(Index3M,H1978,TRUE,_xll.ohTrigger(RecalcTrigger,Trigger3M)),NA())</f>
        <v>1.5065787372535857E-2</v>
      </c>
      <c r="L1978" s="44">
        <f>IFERROR(_xll.qlIndexFixing(Index6M,$H1978,TRUE,_xll.ohTrigger(RecalcTrigger,Trigger6M)),NA())</f>
        <v>1.5220476909093061E-2</v>
      </c>
      <c r="M1978" s="183">
        <f>IFERROR(_xll.qlIndexFixing(Index1Y,$H1978,TRUE,_xll.ohTrigger(RecalcTrigger,Trigger1Y)),NA())</f>
        <v>1.5673931232332468E-2</v>
      </c>
      <c r="N1978" s="182">
        <f>IFERROR(_xll.qlIndexFixing(ONIndex1M,I1978,TRUE,_xll.ohTrigger(RecalcTrigger,Trigger1M)),NA())</f>
        <v>1.4781033139135147E-2</v>
      </c>
      <c r="O1978" s="44">
        <f>IFERROR(_xll.qlIndexFixing(ONIndex3M,I1978,TRUE,_xll.ohTrigger(RecalcTrigger,Trigger3M)),NA())</f>
        <v>1.5033191424507208E-2</v>
      </c>
      <c r="P1978" s="44">
        <f>IFERROR(_xll.qlIndexFixing(ONIndex6M,I1978,TRUE,_xll.ohTrigger(RecalcTrigger,Trigger6M)),NA())</f>
        <v>1.512803242947669E-2</v>
      </c>
      <c r="Q1978" s="183">
        <f>IFERROR(_xll.qlIndexFixing(ONIndex1Y,I1978,TRUE,_xll.ohTrigger(RecalcTrigger,Trigger1Y)),NA())</f>
        <v>1.5478815072009766E-2</v>
      </c>
    </row>
    <row r="1979" spans="2:17" x14ac:dyDescent="0.2">
      <c r="B1979" s="39" t="s">
        <v>42</v>
      </c>
      <c r="D1979" s="42">
        <f>_xll.qlCalendarAdvance(Calendar,$D1978,B1979,"f",FALSE)</f>
        <v>53330</v>
      </c>
      <c r="E1979" s="177">
        <f>_xll.qlInterestRateIndexValueDate(IndexON,D1979)</f>
        <v>53330</v>
      </c>
      <c r="F1979" s="193">
        <f>IFERROR(_xll.qlIndexFixing(IndexON,D1979,TRUE,_xll.ohTrigger(RecalcTrigger,TriggerON)),NA())</f>
        <v>1.4746267387657497E-2</v>
      </c>
      <c r="H1979" s="42">
        <f>_xll.qlCalendarAdvance(Calendar,$H1978,B1979,"f",FALSE)</f>
        <v>53330</v>
      </c>
      <c r="I1979" s="177">
        <f>_xll.qlInterestRateIndexValueDate(Index1M,$H1979)</f>
        <v>53332</v>
      </c>
      <c r="J1979" s="182">
        <f>IFERROR(_xll.qlIndexFixing(Index1M,$H1979,TRUE,_xll.ohTrigger(RecalcTrigger,Trigger1M)),NA())</f>
        <v>1.4797497028473446E-2</v>
      </c>
      <c r="K1979" s="44">
        <f>IFERROR(_xll.qlIndexFixing(Index3M,H1979,TRUE,_xll.ohTrigger(RecalcTrigger,Trigger3M)),NA())</f>
        <v>1.5066167991019341E-2</v>
      </c>
      <c r="L1979" s="44">
        <f>IFERROR(_xll.qlIndexFixing(Index6M,$H1979,TRUE,_xll.ohTrigger(RecalcTrigger,Trigger6M)),NA())</f>
        <v>1.5222766933904747E-2</v>
      </c>
      <c r="M1979" s="183">
        <f>IFERROR(_xll.qlIndexFixing(Index1Y,$H1979,TRUE,_xll.ohTrigger(RecalcTrigger,Trigger1Y)),NA())</f>
        <v>1.5676659464556146E-2</v>
      </c>
      <c r="N1979" s="182">
        <f>IFERROR(_xll.qlIndexFixing(ONIndex1M,I1979,TRUE,_xll.ohTrigger(RecalcTrigger,Trigger1M)),NA())</f>
        <v>1.4783638137911836E-2</v>
      </c>
      <c r="O1979" s="44">
        <f>IFERROR(_xll.qlIndexFixing(ONIndex3M,I1979,TRUE,_xll.ohTrigger(RecalcTrigger,Trigger3M)),NA())</f>
        <v>1.5033844503058447E-2</v>
      </c>
      <c r="P1979" s="44">
        <f>IFERROR(_xll.qlIndexFixing(ONIndex6M,I1979,TRUE,_xll.ohTrigger(RecalcTrigger,Trigger6M)),NA())</f>
        <v>1.5130511672447611E-2</v>
      </c>
      <c r="Q1979" s="183">
        <f>IFERROR(_xll.qlIndexFixing(ONIndex1Y,I1979,TRUE,_xll.ohTrigger(RecalcTrigger,Trigger1Y)),NA())</f>
        <v>1.5481428542329922E-2</v>
      </c>
    </row>
    <row r="1980" spans="2:17" x14ac:dyDescent="0.2">
      <c r="B1980" s="39" t="s">
        <v>42</v>
      </c>
      <c r="D1980" s="42">
        <f>_xll.qlCalendarAdvance(Calendar,$D1979,B1980,"f",FALSE)</f>
        <v>53337</v>
      </c>
      <c r="E1980" s="177">
        <f>_xll.qlInterestRateIndexValueDate(IndexON,D1980)</f>
        <v>53337</v>
      </c>
      <c r="F1980" s="193">
        <f>IFERROR(_xll.qlIndexFixing(IndexON,D1980,TRUE,_xll.ohTrigger(RecalcTrigger,TriggerON)),NA())</f>
        <v>1.4750724722718545E-2</v>
      </c>
      <c r="H1980" s="42">
        <f>_xll.qlCalendarAdvance(Calendar,$H1979,B1980,"f",FALSE)</f>
        <v>53337</v>
      </c>
      <c r="I1980" s="177">
        <f>_xll.qlInterestRateIndexValueDate(Index1M,$H1980)</f>
        <v>53339</v>
      </c>
      <c r="J1980" s="182">
        <f>IFERROR(_xll.qlIndexFixing(Index1M,$H1980,TRUE,_xll.ohTrigger(RecalcTrigger,Trigger1M)),NA())</f>
        <v>1.4800509656842152E-2</v>
      </c>
      <c r="K1980" s="44">
        <f>IFERROR(_xll.qlIndexFixing(Index3M,H1980,TRUE,_xll.ohTrigger(RecalcTrigger,Trigger3M)),NA())</f>
        <v>1.5066913725002351E-2</v>
      </c>
      <c r="L1980" s="44">
        <f>IFERROR(_xll.qlIndexFixing(Index6M,$H1980,TRUE,_xll.ohTrigger(RecalcTrigger,Trigger6M)),NA())</f>
        <v>1.5225567352799094E-2</v>
      </c>
      <c r="M1980" s="183">
        <f>IFERROR(_xll.qlIndexFixing(Index1Y,$H1980,TRUE,_xll.ohTrigger(RecalcTrigger,Trigger1Y)),NA())</f>
        <v>1.5679372745495364E-2</v>
      </c>
      <c r="N1980" s="182">
        <f>IFERROR(_xll.qlIndexFixing(ONIndex1M,I1980,TRUE,_xll.ohTrigger(RecalcTrigger,Trigger1M)),NA())</f>
        <v>1.4786666113222324E-2</v>
      </c>
      <c r="O1980" s="44">
        <f>IFERROR(_xll.qlIndexFixing(ONIndex3M,I1980,TRUE,_xll.ohTrigger(RecalcTrigger,Trigger3M)),NA())</f>
        <v>1.5034603847885464E-2</v>
      </c>
      <c r="P1980" s="44">
        <f>IFERROR(_xll.qlIndexFixing(ONIndex6M,I1980,TRUE,_xll.ohTrigger(RecalcTrigger,Trigger6M)),NA())</f>
        <v>1.5133396460536019E-2</v>
      </c>
      <c r="Q1980" s="183">
        <f>IFERROR(_xll.qlIndexFixing(ONIndex1Y,I1980,TRUE,_xll.ohTrigger(RecalcTrigger,Trigger1Y)),NA())</f>
        <v>1.5484465176154316E-2</v>
      </c>
    </row>
    <row r="1981" spans="2:17" x14ac:dyDescent="0.2">
      <c r="B1981" s="39" t="s">
        <v>42</v>
      </c>
      <c r="D1981" s="42">
        <f>_xll.qlCalendarAdvance(Calendar,$D1980,B1981,"f",FALSE)</f>
        <v>53344</v>
      </c>
      <c r="E1981" s="177">
        <f>_xll.qlInterestRateIndexValueDate(IndexON,D1981)</f>
        <v>53344</v>
      </c>
      <c r="F1981" s="193">
        <f>IFERROR(_xll.qlIndexFixing(IndexON,D1981,TRUE,_xll.ohTrigger(RecalcTrigger,TriggerON)),NA())</f>
        <v>1.4755166383437768E-2</v>
      </c>
      <c r="H1981" s="42">
        <f>_xll.qlCalendarAdvance(Calendar,$H1980,B1981,"f",FALSE)</f>
        <v>53344</v>
      </c>
      <c r="I1981" s="177">
        <f>_xll.qlInterestRateIndexValueDate(Index1M,$H1981)</f>
        <v>53346</v>
      </c>
      <c r="J1981" s="182">
        <f>IFERROR(_xll.qlIndexFixing(Index1M,$H1981,TRUE,_xll.ohTrigger(RecalcTrigger,Trigger1M)),NA())</f>
        <v>1.4803510109889461E-2</v>
      </c>
      <c r="K1981" s="44">
        <f>IFERROR(_xll.qlIndexFixing(Index3M,H1981,TRUE,_xll.ohTrigger(RecalcTrigger,Trigger3M)),NA())</f>
        <v>1.5067656592280265E-2</v>
      </c>
      <c r="L1981" s="44">
        <f>IFERROR(_xll.qlIndexFixing(Index6M,$H1981,TRUE,_xll.ohTrigger(RecalcTrigger,Trigger6M)),NA())</f>
        <v>1.5228358952909506E-2</v>
      </c>
      <c r="M1981" s="183">
        <f>IFERROR(_xll.qlIndexFixing(Index1Y,$H1981,TRUE,_xll.ohTrigger(RecalcTrigger,Trigger1Y)),NA())</f>
        <v>1.5682071021120098E-2</v>
      </c>
      <c r="N1981" s="182">
        <f>IFERROR(_xll.qlIndexFixing(ONIndex1M,I1981,TRUE,_xll.ohTrigger(RecalcTrigger,Trigger1M)),NA())</f>
        <v>1.4789681996205672E-2</v>
      </c>
      <c r="O1981" s="44">
        <f>IFERROR(_xll.qlIndexFixing(ONIndex3M,I1981,TRUE,_xll.ohTrigger(RecalcTrigger,Trigger3M)),NA())</f>
        <v>1.5035360403183873E-2</v>
      </c>
      <c r="P1981" s="44">
        <f>IFERROR(_xll.qlIndexFixing(ONIndex6M,I1981,TRUE,_xll.ohTrigger(RecalcTrigger,Trigger6M)),NA())</f>
        <v>1.5136272960933894E-2</v>
      </c>
      <c r="Q1981" s="183">
        <f>IFERROR(_xll.qlIndexFixing(ONIndex1Y,I1981,TRUE,_xll.ohTrigger(RecalcTrigger,Trigger1Y)),NA())</f>
        <v>1.5487488389993587E-2</v>
      </c>
    </row>
    <row r="1982" spans="2:17" x14ac:dyDescent="0.2">
      <c r="B1982" s="39" t="s">
        <v>42</v>
      </c>
      <c r="D1982" s="42">
        <f>_xll.qlCalendarAdvance(Calendar,$D1981,B1982,"f",FALSE)</f>
        <v>53351</v>
      </c>
      <c r="E1982" s="177">
        <f>_xll.qlInterestRateIndexValueDate(IndexON,D1982)</f>
        <v>53351</v>
      </c>
      <c r="F1982" s="193">
        <f>IFERROR(_xll.qlIndexFixing(IndexON,D1982,TRUE,_xll.ohTrigger(RecalcTrigger,TriggerON)),NA())</f>
        <v>1.4759592310022995E-2</v>
      </c>
      <c r="H1982" s="42">
        <f>_xll.qlCalendarAdvance(Calendar,$H1981,B1982,"f",FALSE)</f>
        <v>53351</v>
      </c>
      <c r="I1982" s="177">
        <f>_xll.qlInterestRateIndexValueDate(Index1M,$H1982)</f>
        <v>53353</v>
      </c>
      <c r="J1982" s="182">
        <f>IFERROR(_xll.qlIndexFixing(Index1M,$H1982,TRUE,_xll.ohTrigger(RecalcTrigger,Trigger1M)),NA())</f>
        <v>1.480649834382073E-2</v>
      </c>
      <c r="K1982" s="44">
        <f>IFERROR(_xll.qlIndexFixing(Index3M,H1982,TRUE,_xll.ohTrigger(RecalcTrigger,Trigger3M)),NA())</f>
        <v>1.5068396581279231E-2</v>
      </c>
      <c r="L1982" s="44">
        <f>IFERROR(_xll.qlIndexFixing(Index6M,$H1982,TRUE,_xll.ohTrigger(RecalcTrigger,Trigger6M)),NA())</f>
        <v>1.5231141695790713E-2</v>
      </c>
      <c r="M1982" s="183">
        <f>IFERROR(_xll.qlIndexFixing(Index1Y,$H1982,TRUE,_xll.ohTrigger(RecalcTrigger,Trigger1Y)),NA())</f>
        <v>1.5684754237400324E-2</v>
      </c>
      <c r="N1982" s="182">
        <f>IFERROR(_xll.qlIndexFixing(ONIndex1M,I1982,TRUE,_xll.ohTrigger(RecalcTrigger,Trigger1M)),NA())</f>
        <v>1.4792685743056921E-2</v>
      </c>
      <c r="O1982" s="44">
        <f>IFERROR(_xll.qlIndexFixing(ONIndex3M,I1982,TRUE,_xll.ohTrigger(RecalcTrigger,Trigger3M)),NA())</f>
        <v>1.5036114157522817E-2</v>
      </c>
      <c r="P1982" s="44">
        <f>IFERROR(_xll.qlIndexFixing(ONIndex6M,I1982,TRUE,_xll.ohTrigger(RecalcTrigger,Trigger6M)),NA())</f>
        <v>1.5139141135511736E-2</v>
      </c>
      <c r="Q1982" s="183">
        <f>IFERROR(_xll.qlIndexFixing(ONIndex1Y,I1982,TRUE,_xll.ohTrigger(RecalcTrigger,Trigger1Y)),NA())</f>
        <v>1.5490498130450447E-2</v>
      </c>
    </row>
    <row r="1983" spans="2:17" x14ac:dyDescent="0.2">
      <c r="B1983" s="39" t="s">
        <v>42</v>
      </c>
      <c r="D1983" s="42">
        <f>_xll.qlCalendarAdvance(Calendar,$D1982,B1983,"f",FALSE)</f>
        <v>53358</v>
      </c>
      <c r="E1983" s="177">
        <f>_xll.qlInterestRateIndexValueDate(IndexON,D1983)</f>
        <v>53358</v>
      </c>
      <c r="F1983" s="193">
        <f>IFERROR(_xll.qlIndexFixing(IndexON,D1983,TRUE,_xll.ohTrigger(RecalcTrigger,TriggerON)),NA())</f>
        <v>1.4764002442761992E-2</v>
      </c>
      <c r="H1983" s="42">
        <f>_xll.qlCalendarAdvance(Calendar,$H1982,B1983,"f",FALSE)</f>
        <v>53358</v>
      </c>
      <c r="I1983" s="177">
        <f>_xll.qlInterestRateIndexValueDate(Index1M,$H1983)</f>
        <v>53360</v>
      </c>
      <c r="J1983" s="182">
        <f>IFERROR(_xll.qlIndexFixing(Index1M,$H1983,TRUE,_xll.ohTrigger(RecalcTrigger,Trigger1M)),NA())</f>
        <v>1.4807926160801874E-2</v>
      </c>
      <c r="K1983" s="44">
        <f>IFERROR(_xll.qlIndexFixing(Index3M,H1983,TRUE,_xll.ohTrigger(RecalcTrigger,Trigger3M)),NA())</f>
        <v>1.5068766582754781E-2</v>
      </c>
      <c r="L1983" s="44">
        <f>IFERROR(_xll.qlIndexFixing(Index6M,$H1983,TRUE,_xll.ohTrigger(RecalcTrigger,Trigger6M)),NA())</f>
        <v>1.5233915542999655E-2</v>
      </c>
      <c r="M1983" s="183">
        <f>IFERROR(_xll.qlIndexFixing(Index1Y,$H1983,TRUE,_xll.ohTrigger(RecalcTrigger,Trigger1Y)),NA())</f>
        <v>1.5687422340306456E-2</v>
      </c>
      <c r="N1983" s="182">
        <f>IFERROR(_xll.qlIndexFixing(ONIndex1M,I1983,TRUE,_xll.ohTrigger(RecalcTrigger,Trigger1M)),NA())</f>
        <v>1.4795677310051047E-2</v>
      </c>
      <c r="O1983" s="44">
        <f>IFERROR(_xll.qlIndexFixing(ONIndex3M,I1983,TRUE,_xll.ohTrigger(RecalcTrigger,Trigger3M)),NA())</f>
        <v>1.5036865099391505E-2</v>
      </c>
      <c r="P1983" s="44">
        <f>IFERROR(_xll.qlIndexFixing(ONIndex6M,I1983,TRUE,_xll.ohTrigger(RecalcTrigger,Trigger6M)),NA())</f>
        <v>1.514200094621998E-2</v>
      </c>
      <c r="Q1983" s="183">
        <f>IFERROR(_xll.qlIndexFixing(ONIndex1Y,I1983,TRUE,_xll.ohTrigger(RecalcTrigger,Trigger1Y)),NA())</f>
        <v>1.5493494344527292E-2</v>
      </c>
    </row>
    <row r="1984" spans="2:17" x14ac:dyDescent="0.2">
      <c r="B1984" s="39" t="s">
        <v>42</v>
      </c>
      <c r="D1984" s="42">
        <f>_xll.qlCalendarAdvance(Calendar,$D1983,B1984,"f",FALSE)</f>
        <v>53365</v>
      </c>
      <c r="E1984" s="177">
        <f>_xll.qlInterestRateIndexValueDate(IndexON,D1984)</f>
        <v>53365</v>
      </c>
      <c r="F1984" s="193">
        <f>IFERROR(_xll.qlIndexFixing(IndexON,D1984,TRUE,_xll.ohTrigger(RecalcTrigger,TriggerON)),NA())</f>
        <v>1.4768396721942523E-2</v>
      </c>
      <c r="H1984" s="42">
        <f>_xll.qlCalendarAdvance(Calendar,$H1983,B1984,"f",FALSE)</f>
        <v>53365</v>
      </c>
      <c r="I1984" s="177">
        <f>_xll.qlInterestRateIndexValueDate(Index1M,$H1984)</f>
        <v>53367</v>
      </c>
      <c r="J1984" s="182">
        <f>IFERROR(_xll.qlIndexFixing(Index1M,$H1984,TRUE,_xll.ohTrigger(RecalcTrigger,Trigger1M)),NA())</f>
        <v>1.4810892106699327E-2</v>
      </c>
      <c r="K1984" s="44">
        <f>IFERROR(_xll.qlIndexFixing(Index3M,H1984,TRUE,_xll.ohTrigger(RecalcTrigger,Trigger3M)),NA())</f>
        <v>1.5069500959172435E-2</v>
      </c>
      <c r="L1984" s="44">
        <f>IFERROR(_xll.qlIndexFixing(Index6M,$H1984,TRUE,_xll.ohTrigger(RecalcTrigger,Trigger6M)),NA())</f>
        <v>1.5236680456089738E-2</v>
      </c>
      <c r="M1984" s="183">
        <f>IFERROR(_xll.qlIndexFixing(Index1Y,$H1984,TRUE,_xll.ohTrigger(RecalcTrigger,Trigger1Y)),NA())</f>
        <v>1.5690075275808252E-2</v>
      </c>
      <c r="N1984" s="182">
        <f>IFERROR(_xll.qlIndexFixing(ONIndex1M,I1984,TRUE,_xll.ohTrigger(RecalcTrigger,Trigger1M)),NA())</f>
        <v>1.4798656653622899E-2</v>
      </c>
      <c r="O1984" s="44">
        <f>IFERROR(_xll.qlIndexFixing(ONIndex3M,I1984,TRUE,_xll.ohTrigger(RecalcTrigger,Trigger3M)),NA())</f>
        <v>1.5037613217199208E-2</v>
      </c>
      <c r="P1984" s="44">
        <f>IFERROR(_xll.qlIndexFixing(ONIndex6M,I1984,TRUE,_xll.ohTrigger(RecalcTrigger,Trigger6M)),NA())</f>
        <v>1.5144852354849192E-2</v>
      </c>
      <c r="Q1984" s="183">
        <f>IFERROR(_xll.qlIndexFixing(ONIndex1Y,I1984,TRUE,_xll.ohTrigger(RecalcTrigger,Trigger1Y)),NA())</f>
        <v>1.5496476979306451E-2</v>
      </c>
    </row>
    <row r="1985" spans="2:17" x14ac:dyDescent="0.2">
      <c r="B1985" s="39" t="s">
        <v>42</v>
      </c>
      <c r="D1985" s="42">
        <f>_xll.qlCalendarAdvance(Calendar,$D1984,B1985,"f",FALSE)</f>
        <v>53372</v>
      </c>
      <c r="E1985" s="177">
        <f>_xll.qlInterestRateIndexValueDate(IndexON,D1985)</f>
        <v>53372</v>
      </c>
      <c r="F1985" s="193">
        <f>IFERROR(_xll.qlIndexFixing(IndexON,D1985,TRUE,_xll.ohTrigger(RecalcTrigger,TriggerON)),NA())</f>
        <v>1.4772775087612544E-2</v>
      </c>
      <c r="H1985" s="42">
        <f>_xll.qlCalendarAdvance(Calendar,$H1984,B1985,"f",FALSE)</f>
        <v>53372</v>
      </c>
      <c r="I1985" s="177">
        <f>_xll.qlInterestRateIndexValueDate(Index1M,$H1985)</f>
        <v>53374</v>
      </c>
      <c r="J1985" s="182">
        <f>IFERROR(_xll.qlIndexFixing(Index1M,$H1985,TRUE,_xll.ohTrigger(RecalcTrigger,Trigger1M)),NA())</f>
        <v>1.4813845712930349E-2</v>
      </c>
      <c r="K1985" s="44">
        <f>IFERROR(_xll.qlIndexFixing(Index3M,H1985,TRUE,_xll.ohTrigger(RecalcTrigger,Trigger3M)),NA())</f>
        <v>1.5070232423528488E-2</v>
      </c>
      <c r="L1985" s="44">
        <f>IFERROR(_xll.qlIndexFixing(Index6M,$H1985,TRUE,_xll.ohTrigger(RecalcTrigger,Trigger6M)),NA())</f>
        <v>1.523943639661746E-2</v>
      </c>
      <c r="M1985" s="183">
        <f>IFERROR(_xll.qlIndexFixing(Index1Y,$H1985,TRUE,_xll.ohTrigger(RecalcTrigger,Trigger1Y)),NA())</f>
        <v>1.5692712989876127E-2</v>
      </c>
      <c r="N1985" s="182">
        <f>IFERROR(_xll.qlIndexFixing(ONIndex1M,I1985,TRUE,_xll.ohTrigger(RecalcTrigger,Trigger1M)),NA())</f>
        <v>1.4801623729807645E-2</v>
      </c>
      <c r="O1985" s="44">
        <f>IFERROR(_xll.qlIndexFixing(ONIndex3M,I1985,TRUE,_xll.ohTrigger(RecalcTrigger,Trigger3M)),NA())</f>
        <v>1.5038358499355198E-2</v>
      </c>
      <c r="P1985" s="44">
        <f>IFERROR(_xll.qlIndexFixing(ONIndex6M,I1985,TRUE,_xll.ohTrigger(RecalcTrigger,Trigger6M)),NA())</f>
        <v>1.5147695323349808E-2</v>
      </c>
      <c r="Q1985" s="183">
        <f>IFERROR(_xll.qlIndexFixing(ONIndex1Y,I1985,TRUE,_xll.ohTrigger(RecalcTrigger,Trigger1Y)),NA())</f>
        <v>1.5499445981470572E-2</v>
      </c>
    </row>
    <row r="1986" spans="2:17" x14ac:dyDescent="0.2">
      <c r="B1986" s="39" t="s">
        <v>42</v>
      </c>
      <c r="D1986" s="42">
        <f>_xll.qlCalendarAdvance(Calendar,$D1985,B1986,"f",FALSE)</f>
        <v>53379</v>
      </c>
      <c r="E1986" s="177">
        <f>_xll.qlInterestRateIndexValueDate(IndexON,D1986)</f>
        <v>53379</v>
      </c>
      <c r="F1986" s="193">
        <f>IFERROR(_xll.qlIndexFixing(IndexON,D1986,TRUE,_xll.ohTrigger(RecalcTrigger,TriggerON)),NA())</f>
        <v>1.4777137480299629E-2</v>
      </c>
      <c r="H1986" s="42">
        <f>_xll.qlCalendarAdvance(Calendar,$H1985,B1986,"f",FALSE)</f>
        <v>53379</v>
      </c>
      <c r="I1986" s="177">
        <f>_xll.qlInterestRateIndexValueDate(Index1M,$H1986)</f>
        <v>53381</v>
      </c>
      <c r="J1986" s="182">
        <f>IFERROR(_xll.qlIndexFixing(Index1M,$H1986,TRUE,_xll.ohTrigger(RecalcTrigger,Trigger1M)),NA())</f>
        <v>1.4818841852645148E-2</v>
      </c>
      <c r="K1986" s="44">
        <f>IFERROR(_xll.qlIndexFixing(Index3M,H1986,TRUE,_xll.ohTrigger(RecalcTrigger,Trigger3M)),NA())</f>
        <v>1.5070960964248373E-2</v>
      </c>
      <c r="L1986" s="44">
        <f>IFERROR(_xll.qlIndexFixing(Index6M,$H1986,TRUE,_xll.ohTrigger(RecalcTrigger,Trigger6M)),NA())</f>
        <v>1.5242183326137108E-2</v>
      </c>
      <c r="M1986" s="183">
        <f>IFERROR(_xll.qlIndexFixing(Index1Y,$H1986,TRUE,_xll.ohTrigger(RecalcTrigger,Trigger1Y)),NA())</f>
        <v>1.5695335428480273E-2</v>
      </c>
      <c r="N1986" s="182">
        <f>IFERROR(_xll.qlIndexFixing(ONIndex1M,I1986,TRUE,_xll.ohTrigger(RecalcTrigger,Trigger1M)),NA())</f>
        <v>1.4804578494960197E-2</v>
      </c>
      <c r="O1986" s="44">
        <f>IFERROR(_xll.qlIndexFixing(ONIndex3M,I1986,TRUE,_xll.ohTrigger(RecalcTrigger,Trigger3M)),NA())</f>
        <v>1.5039100934268745E-2</v>
      </c>
      <c r="P1986" s="44">
        <f>IFERROR(_xll.qlIndexFixing(ONIndex6M,I1986,TRUE,_xll.ohTrigger(RecalcTrigger,Trigger6M)),NA())</f>
        <v>1.5150529813512392E-2</v>
      </c>
      <c r="Q1986" s="183">
        <f>IFERROR(_xll.qlIndexFixing(ONIndex1Y,I1986,TRUE,_xll.ohTrigger(RecalcTrigger,Trigger1Y)),NA())</f>
        <v>1.5502401298181923E-2</v>
      </c>
    </row>
    <row r="1987" spans="2:17" x14ac:dyDescent="0.2">
      <c r="B1987" s="39" t="s">
        <v>42</v>
      </c>
      <c r="D1987" s="42">
        <f>_xll.qlCalendarAdvance(Calendar,$D1986,B1987,"f",FALSE)</f>
        <v>53386</v>
      </c>
      <c r="E1987" s="177">
        <f>_xll.qlInterestRateIndexValueDate(IndexON,D1987)</f>
        <v>53386</v>
      </c>
      <c r="F1987" s="193">
        <f>IFERROR(_xll.qlIndexFixing(IndexON,D1987,TRUE,_xll.ohTrigger(RecalcTrigger,TriggerON)),NA())</f>
        <v>1.4781483840051735E-2</v>
      </c>
      <c r="H1987" s="42">
        <f>_xll.qlCalendarAdvance(Calendar,$H1986,B1987,"f",FALSE)</f>
        <v>53386</v>
      </c>
      <c r="I1987" s="177">
        <f>_xll.qlInterestRateIndexValueDate(Index1M,$H1987)</f>
        <v>53388</v>
      </c>
      <c r="J1987" s="182">
        <f>IFERROR(_xll.qlIndexFixing(Index1M,$H1987,TRUE,_xll.ohTrigger(RecalcTrigger,Trigger1M)),NA())</f>
        <v>1.4821254693880024E-2</v>
      </c>
      <c r="K1987" s="44">
        <f>IFERROR(_xll.qlIndexFixing(Index3M,H1987,TRUE,_xll.ohTrigger(RecalcTrigger,Trigger3M)),NA())</f>
        <v>1.5073518383015908E-2</v>
      </c>
      <c r="L1987" s="44">
        <f>IFERROR(_xll.qlIndexFixing(Index6M,$H1987,TRUE,_xll.ohTrigger(RecalcTrigger,Trigger6M)),NA())</f>
        <v>1.524697852785248E-2</v>
      </c>
      <c r="M1987" s="183">
        <f>IFERROR(_xll.qlIndexFixing(Index1Y,$H1987,TRUE,_xll.ohTrigger(RecalcTrigger,Trigger1Y)),NA())</f>
        <v>1.5697942537591974E-2</v>
      </c>
      <c r="N1987" s="182">
        <f>IFERROR(_xll.qlIndexFixing(ONIndex1M,I1987,TRUE,_xll.ohTrigger(RecalcTrigger,Trigger1M)),NA())</f>
        <v>1.4807520905435467E-2</v>
      </c>
      <c r="O1987" s="44">
        <f>IFERROR(_xll.qlIndexFixing(ONIndex3M,I1987,TRUE,_xll.ohTrigger(RecalcTrigger,Trigger3M)),NA())</f>
        <v>1.5039840510668867E-2</v>
      </c>
      <c r="P1987" s="44">
        <f>IFERROR(_xll.qlIndexFixing(ONIndex6M,I1987,TRUE,_xll.ohTrigger(RecalcTrigger,Trigger6M)),NA())</f>
        <v>1.5153355787287381E-2</v>
      </c>
      <c r="Q1987" s="183">
        <f>IFERROR(_xll.qlIndexFixing(ONIndex1Y,I1987,TRUE,_xll.ohTrigger(RecalcTrigger,Trigger1Y)),NA())</f>
        <v>1.5505342876283024E-2</v>
      </c>
    </row>
    <row r="1988" spans="2:17" x14ac:dyDescent="0.2">
      <c r="B1988" s="39" t="s">
        <v>42</v>
      </c>
      <c r="D1988" s="42">
        <f>_xll.qlCalendarAdvance(Calendar,$D1987,B1988,"f",FALSE)</f>
        <v>53393</v>
      </c>
      <c r="E1988" s="177">
        <f>_xll.qlInterestRateIndexValueDate(IndexON,D1988)</f>
        <v>53393</v>
      </c>
      <c r="F1988" s="193">
        <f>IFERROR(_xll.qlIndexFixing(IndexON,D1988,TRUE,_xll.ohTrigger(RecalcTrigger,TriggerON)),NA())</f>
        <v>1.4785814107156625E-2</v>
      </c>
      <c r="H1988" s="42">
        <f>_xll.qlCalendarAdvance(Calendar,$H1987,B1988,"f",FALSE)</f>
        <v>53393</v>
      </c>
      <c r="I1988" s="177">
        <f>_xll.qlInterestRateIndexValueDate(Index1M,$H1988)</f>
        <v>53395</v>
      </c>
      <c r="J1988" s="182">
        <f>IFERROR(_xll.qlIndexFixing(Index1M,$H1988,TRUE,_xll.ohTrigger(RecalcTrigger,Trigger1M)),NA())</f>
        <v>1.4824168693399127E-2</v>
      </c>
      <c r="K1988" s="44">
        <f>IFERROR(_xll.qlIndexFixing(Index3M,H1988,TRUE,_xll.ohTrigger(RecalcTrigger,Trigger3M)),NA())</f>
        <v>1.5074240128293068E-2</v>
      </c>
      <c r="L1988" s="44">
        <f>IFERROR(_xll.qlIndexFixing(Index6M,$H1988,TRUE,_xll.ohTrigger(RecalcTrigger,Trigger6M)),NA())</f>
        <v>1.5249705128705902E-2</v>
      </c>
      <c r="M1988" s="183">
        <f>IFERROR(_xll.qlIndexFixing(Index1Y,$H1988,TRUE,_xll.ohTrigger(RecalcTrigger,Trigger1Y)),NA())</f>
        <v>1.5700534263181427E-2</v>
      </c>
      <c r="N1988" s="182">
        <f>IFERROR(_xll.qlIndexFixing(ONIndex1M,I1988,TRUE,_xll.ohTrigger(RecalcTrigger,Trigger1M)),NA())</f>
        <v>1.4810450917428497E-2</v>
      </c>
      <c r="O1988" s="44">
        <f>IFERROR(_xll.qlIndexFixing(ONIndex3M,I1988,TRUE,_xll.ohTrigger(RecalcTrigger,Trigger3M)),NA())</f>
        <v>1.5040577216725026E-2</v>
      </c>
      <c r="P1988" s="44">
        <f>IFERROR(_xll.qlIndexFixing(ONIndex6M,I1988,TRUE,_xll.ohTrigger(RecalcTrigger,Trigger6M)),NA())</f>
        <v>1.5156173206305468E-2</v>
      </c>
      <c r="Q1988" s="183">
        <f>IFERROR(_xll.qlIndexFixing(ONIndex1Y,I1988,TRUE,_xll.ohTrigger(RecalcTrigger,Trigger1Y)),NA())</f>
        <v>1.5508270662776269E-2</v>
      </c>
    </row>
    <row r="1989" spans="2:17" x14ac:dyDescent="0.2">
      <c r="B1989" s="39" t="s">
        <v>42</v>
      </c>
      <c r="D1989" s="42">
        <f>_xll.qlCalendarAdvance(Calendar,$D1988,B1989,"f",FALSE)</f>
        <v>53400</v>
      </c>
      <c r="E1989" s="177">
        <f>_xll.qlInterestRateIndexValueDate(IndexON,D1989)</f>
        <v>53400</v>
      </c>
      <c r="F1989" s="193">
        <f>IFERROR(_xll.qlIndexFixing(IndexON,D1989,TRUE,_xll.ohTrigger(RecalcTrigger,TriggerON)),NA())</f>
        <v>1.4790128221902066E-2</v>
      </c>
      <c r="H1989" s="42">
        <f>_xll.qlCalendarAdvance(Calendar,$H1988,B1989,"f",FALSE)</f>
        <v>53400</v>
      </c>
      <c r="I1989" s="177">
        <f>_xll.qlInterestRateIndexValueDate(Index1M,$H1989)</f>
        <v>53402</v>
      </c>
      <c r="J1989" s="182">
        <f>IFERROR(_xll.qlIndexFixing(Index1M,$H1989,TRUE,_xll.ohTrigger(RecalcTrigger,Trigger1M)),NA())</f>
        <v>1.4827070167226777E-2</v>
      </c>
      <c r="K1989" s="44">
        <f>IFERROR(_xll.qlIndexFixing(Index3M,H1989,TRUE,_xll.ohTrigger(RecalcTrigger,Trigger3M)),NA())</f>
        <v>1.5074958910461322E-2</v>
      </c>
      <c r="L1989" s="44">
        <f>IFERROR(_xll.qlIndexFixing(Index6M,$H1989,TRUE,_xll.ohTrigger(RecalcTrigger,Trigger6M)),NA())</f>
        <v>1.5252422590771435E-2</v>
      </c>
      <c r="M1989" s="183">
        <f>IFERROR(_xll.qlIndexFixing(Index1Y,$H1989,TRUE,_xll.ohTrigger(RecalcTrigger,Trigger1Y)),NA())</f>
        <v>1.5703110551219264E-2</v>
      </c>
      <c r="N1989" s="182">
        <f>IFERROR(_xll.qlIndexFixing(ONIndex1M,I1989,TRUE,_xll.ohTrigger(RecalcTrigger,Trigger1M)),NA())</f>
        <v>1.4813368487134326E-2</v>
      </c>
      <c r="O1989" s="44">
        <f>IFERROR(_xll.qlIndexFixing(ONIndex3M,I1989,TRUE,_xll.ohTrigger(RecalcTrigger,Trigger3M)),NA())</f>
        <v>1.5041311041166239E-2</v>
      </c>
      <c r="P1989" s="44">
        <f>IFERROR(_xll.qlIndexFixing(ONIndex6M,I1989,TRUE,_xll.ohTrigger(RecalcTrigger,Trigger6M)),NA())</f>
        <v>1.5158982032996704E-2</v>
      </c>
      <c r="Q1989" s="183">
        <f>IFERROR(_xll.qlIndexFixing(ONIndex1Y,I1989,TRUE,_xll.ohTrigger(RecalcTrigger,Trigger1Y)),NA())</f>
        <v>1.5511184604584116E-2</v>
      </c>
    </row>
    <row r="1990" spans="2:17" x14ac:dyDescent="0.2">
      <c r="B1990" s="39" t="s">
        <v>42</v>
      </c>
      <c r="D1990" s="42">
        <f>_xll.qlCalendarAdvance(Calendar,$D1989,B1990,"f",FALSE)</f>
        <v>53407</v>
      </c>
      <c r="E1990" s="177">
        <f>_xll.qlInterestRateIndexValueDate(IndexON,D1990)</f>
        <v>53407</v>
      </c>
      <c r="F1990" s="193">
        <f>IFERROR(_xll.qlIndexFixing(IndexON,D1990,TRUE,_xll.ohTrigger(RecalcTrigger,TriggerON)),NA())</f>
        <v>1.4794426124575821E-2</v>
      </c>
      <c r="H1990" s="42">
        <f>_xll.qlCalendarAdvance(Calendar,$H1989,B1990,"f",FALSE)</f>
        <v>53407</v>
      </c>
      <c r="I1990" s="177">
        <f>_xll.qlInterestRateIndexValueDate(Index1M,$H1990)</f>
        <v>53413</v>
      </c>
      <c r="J1990" s="182">
        <f>IFERROR(_xll.qlIndexFixing(Index1M,$H1990,TRUE,_xll.ohTrigger(RecalcTrigger,Trigger1M)),NA())</f>
        <v>1.4831604213758549E-2</v>
      </c>
      <c r="K1990" s="44">
        <f>IFERROR(_xll.qlIndexFixing(Index3M,H1990,TRUE,_xll.ohTrigger(RecalcTrigger,Trigger3M)),NA())</f>
        <v>1.507535102188909E-2</v>
      </c>
      <c r="L1990" s="44">
        <f>IFERROR(_xll.qlIndexFixing(Index6M,$H1990,TRUE,_xll.ohTrigger(RecalcTrigger,Trigger6M)),NA())</f>
        <v>1.5256162031256543E-2</v>
      </c>
      <c r="M1990" s="183">
        <f>IFERROR(_xll.qlIndexFixing(Index1Y,$H1990,TRUE,_xll.ohTrigger(RecalcTrigger,Trigger1Y)),NA())</f>
        <v>1.5706101827880261E-2</v>
      </c>
      <c r="N1990" s="182">
        <f>IFERROR(_xll.qlIndexFixing(ONIndex1M,I1990,TRUE,_xll.ohTrigger(RecalcTrigger,Trigger1M)),NA())</f>
        <v>1.4817101295516721E-2</v>
      </c>
      <c r="O1990" s="44">
        <f>IFERROR(_xll.qlIndexFixing(ONIndex3M,I1990,TRUE,_xll.ohTrigger(RecalcTrigger,Trigger3M)),NA())</f>
        <v>1.5042250276655622E-2</v>
      </c>
      <c r="P1990" s="44">
        <f>IFERROR(_xll.qlIndexFixing(ONIndex6M,I1990,TRUE,_xll.ohTrigger(RecalcTrigger,Trigger6M)),NA())</f>
        <v>1.5162580694045857E-2</v>
      </c>
      <c r="Q1990" s="183">
        <f>IFERROR(_xll.qlIndexFixing(ONIndex1Y,I1990,TRUE,_xll.ohTrigger(RecalcTrigger,Trigger1Y)),NA())</f>
        <v>1.5514910672598248E-2</v>
      </c>
    </row>
    <row r="1991" spans="2:17" x14ac:dyDescent="0.2">
      <c r="B1991" s="39" t="s">
        <v>42</v>
      </c>
      <c r="D1991" s="42">
        <f>_xll.qlCalendarAdvance(Calendar,$D1990,B1991,"f",FALSE)</f>
        <v>53414</v>
      </c>
      <c r="E1991" s="177">
        <f>_xll.qlInterestRateIndexValueDate(IndexON,D1991)</f>
        <v>53414</v>
      </c>
      <c r="F1991" s="193">
        <f>IFERROR(_xll.qlIndexFixing(IndexON,D1991,TRUE,_xll.ohTrigger(RecalcTrigger,TriggerON)),NA())</f>
        <v>1.4798707755225848E-2</v>
      </c>
      <c r="H1991" s="42">
        <f>_xll.qlCalendarAdvance(Calendar,$H1990,B1991,"f",FALSE)</f>
        <v>53414</v>
      </c>
      <c r="I1991" s="177">
        <f>_xll.qlInterestRateIndexValueDate(Index1M,$H1991)</f>
        <v>53416</v>
      </c>
      <c r="J1991" s="182">
        <f>IFERROR(_xll.qlIndexFixing(Index1M,$H1991,TRUE,_xll.ohTrigger(RecalcTrigger,Trigger1M)),NA())</f>
        <v>1.4832835362634298E-2</v>
      </c>
      <c r="K1991" s="44">
        <f>IFERROR(_xll.qlIndexFixing(Index3M,H1991,TRUE,_xll.ohTrigger(RecalcTrigger,Trigger3M)),NA())</f>
        <v>1.5075290683465258E-2</v>
      </c>
      <c r="L1991" s="44">
        <f>IFERROR(_xll.qlIndexFixing(Index6M,$H1991,TRUE,_xll.ohTrigger(RecalcTrigger,Trigger6M)),NA())</f>
        <v>1.5256293642740575E-2</v>
      </c>
      <c r="M1991" s="183">
        <f>IFERROR(_xll.qlIndexFixing(Index1Y,$H1991,TRUE,_xll.ohTrigger(RecalcTrigger,Trigger1Y)),NA())</f>
        <v>1.5706679018351651E-2</v>
      </c>
      <c r="N1991" s="182">
        <f>IFERROR(_xll.qlIndexFixing(ONIndex1M,I1991,TRUE,_xll.ohTrigger(RecalcTrigger,Trigger1M)),NA())</f>
        <v>1.4819166125104033E-2</v>
      </c>
      <c r="O1991" s="44">
        <f>IFERROR(_xll.qlIndexFixing(ONIndex3M,I1991,TRUE,_xll.ohTrigger(RecalcTrigger,Trigger3M)),NA())</f>
        <v>1.5042769998521166E-2</v>
      </c>
      <c r="P1991" s="44">
        <f>IFERROR(_xll.qlIndexFixing(ONIndex6M,I1991,TRUE,_xll.ohTrigger(RecalcTrigger,Trigger6M)),NA())</f>
        <v>1.5164573755601651E-2</v>
      </c>
      <c r="Q1991" s="183">
        <f>IFERROR(_xll.qlIndexFixing(ONIndex1Y,I1991,TRUE,_xll.ohTrigger(RecalcTrigger,Trigger1Y)),NA())</f>
        <v>1.5516970741833447E-2</v>
      </c>
    </row>
    <row r="1992" spans="2:17" x14ac:dyDescent="0.2">
      <c r="B1992" s="39" t="s">
        <v>42</v>
      </c>
      <c r="D1992" s="42">
        <f>_xll.qlCalendarAdvance(Calendar,$D1991,B1992,"f",FALSE)</f>
        <v>53421</v>
      </c>
      <c r="E1992" s="177">
        <f>_xll.qlInterestRateIndexValueDate(IndexON,D1992)</f>
        <v>53421</v>
      </c>
      <c r="F1992" s="193">
        <f>IFERROR(_xll.qlIndexFixing(IndexON,D1992,TRUE,_xll.ohTrigger(RecalcTrigger,TriggerON)),NA())</f>
        <v>1.4802973054299784E-2</v>
      </c>
      <c r="H1992" s="42">
        <f>_xll.qlCalendarAdvance(Calendar,$H1991,B1992,"f",FALSE)</f>
        <v>53421</v>
      </c>
      <c r="I1992" s="177">
        <f>_xll.qlInterestRateIndexValueDate(Index1M,$H1992)</f>
        <v>53423</v>
      </c>
      <c r="J1992" s="182">
        <f>IFERROR(_xll.qlIndexFixing(Index1M,$H1992,TRUE,_xll.ohTrigger(RecalcTrigger,Trigger1M)),NA())</f>
        <v>1.4835698996619722E-2</v>
      </c>
      <c r="K1992" s="44">
        <f>IFERROR(_xll.qlIndexFixing(Index3M,H1992,TRUE,_xll.ohTrigger(RecalcTrigger,Trigger3M)),NA())</f>
        <v>1.507600106658989E-2</v>
      </c>
      <c r="L1992" s="44">
        <f>IFERROR(_xll.qlIndexFixing(Index6M,$H1992,TRUE,_xll.ohTrigger(RecalcTrigger,Trigger6M)),NA())</f>
        <v>1.5260519759711107E-2</v>
      </c>
      <c r="M1992" s="183">
        <f>IFERROR(_xll.qlIndexFixing(Index1Y,$H1992,TRUE,_xll.ohTrigger(RecalcTrigger,Trigger1Y)),NA())</f>
        <v>1.5710746249736549E-2</v>
      </c>
      <c r="N1992" s="182">
        <f>IFERROR(_xll.qlIndexFixing(ONIndex1M,I1992,TRUE,_xll.ohTrigger(RecalcTrigger,Trigger1M)),NA())</f>
        <v>1.4822046105757991E-2</v>
      </c>
      <c r="O1992" s="44">
        <f>IFERROR(_xll.qlIndexFixing(ONIndex3M,I1992,TRUE,_xll.ohTrigger(RecalcTrigger,Trigger3M)),NA())</f>
        <v>1.5043495108413296E-2</v>
      </c>
      <c r="P1992" s="44">
        <f>IFERROR(_xll.qlIndexFixing(ONIndex6M,I1992,TRUE,_xll.ohTrigger(RecalcTrigger,Trigger6M)),NA())</f>
        <v>1.5167356575576108E-2</v>
      </c>
      <c r="Q1992" s="183">
        <f>IFERROR(_xll.qlIndexFixing(ONIndex1Y,I1992,TRUE,_xll.ohTrigger(RecalcTrigger,Trigger1Y)),NA())</f>
        <v>1.5519842831119846E-2</v>
      </c>
    </row>
    <row r="1993" spans="2:17" x14ac:dyDescent="0.2">
      <c r="B1993" s="39" t="s">
        <v>42</v>
      </c>
      <c r="D1993" s="42">
        <f>_xll.qlCalendarAdvance(Calendar,$D1992,B1993,"f",FALSE)</f>
        <v>53428</v>
      </c>
      <c r="E1993" s="177">
        <f>_xll.qlInterestRateIndexValueDate(IndexON,D1993)</f>
        <v>53428</v>
      </c>
      <c r="F1993" s="193">
        <f>IFERROR(_xll.qlIndexFixing(IndexON,D1993,TRUE,_xll.ohTrigger(RecalcTrigger,TriggerON)),NA())</f>
        <v>1.4807221961925521E-2</v>
      </c>
      <c r="H1993" s="42">
        <f>_xll.qlCalendarAdvance(Calendar,$H1992,B1993,"f",FALSE)</f>
        <v>53428</v>
      </c>
      <c r="I1993" s="177">
        <f>_xll.qlInterestRateIndexValueDate(Index1M,$H1993)</f>
        <v>53430</v>
      </c>
      <c r="J1993" s="182">
        <f>IFERROR(_xll.qlIndexFixing(Index1M,$H1993,TRUE,_xll.ohTrigger(RecalcTrigger,Trigger1M)),NA())</f>
        <v>1.4838549929729954E-2</v>
      </c>
      <c r="K1993" s="44">
        <f>IFERROR(_xll.qlIndexFixing(Index3M,H1993,TRUE,_xll.ohTrigger(RecalcTrigger,Trigger3M)),NA())</f>
        <v>1.5076708443148099E-2</v>
      </c>
      <c r="L1993" s="44">
        <f>IFERROR(_xll.qlIndexFixing(Index6M,$H1993,TRUE,_xll.ohTrigger(RecalcTrigger,Trigger6M)),NA())</f>
        <v>1.5263200282096785E-2</v>
      </c>
      <c r="M1993" s="183">
        <f>IFERROR(_xll.qlIndexFixing(Index1Y,$H1993,TRUE,_xll.ohTrigger(RecalcTrigger,Trigger1Y)),NA())</f>
        <v>1.5713770515913973E-2</v>
      </c>
      <c r="N1993" s="182">
        <f>IFERROR(_xll.qlIndexFixing(ONIndex1M,I1993,TRUE,_xll.ohTrigger(RecalcTrigger,Trigger1M)),NA())</f>
        <v>1.4824913469384526E-2</v>
      </c>
      <c r="O1993" s="44">
        <f>IFERROR(_xll.qlIndexFixing(ONIndex3M,I1993,TRUE,_xll.ohTrigger(RecalcTrigger,Trigger3M)),NA())</f>
        <v>1.504421729064731E-2</v>
      </c>
      <c r="P1993" s="44">
        <f>IFERROR(_xll.qlIndexFixing(ONIndex6M,I1993,TRUE,_xll.ohTrigger(RecalcTrigger,Trigger6M)),NA())</f>
        <v>1.5170130650306035E-2</v>
      </c>
      <c r="Q1993" s="183">
        <f>IFERROR(_xll.qlIndexFixing(ONIndex1Y,I1993,TRUE,_xll.ohTrigger(RecalcTrigger,Trigger1Y)),NA())</f>
        <v>1.5522700863490613E-2</v>
      </c>
    </row>
    <row r="1994" spans="2:17" x14ac:dyDescent="0.2">
      <c r="B1994" s="39" t="s">
        <v>42</v>
      </c>
      <c r="D1994" s="42">
        <f>_xll.qlCalendarAdvance(Calendar,$D1993,B1994,"f",FALSE)</f>
        <v>53435</v>
      </c>
      <c r="E1994" s="177">
        <f>_xll.qlInterestRateIndexValueDate(IndexON,D1994)</f>
        <v>53435</v>
      </c>
      <c r="F1994" s="193">
        <f>IFERROR(_xll.qlIndexFixing(IndexON,D1994,TRUE,_xll.ohTrigger(RecalcTrigger,TriggerON)),NA())</f>
        <v>1.481145441847076E-2</v>
      </c>
      <c r="H1994" s="42">
        <f>_xll.qlCalendarAdvance(Calendar,$H1993,B1994,"f",FALSE)</f>
        <v>53435</v>
      </c>
      <c r="I1994" s="177">
        <f>_xll.qlInterestRateIndexValueDate(Index1M,$H1994)</f>
        <v>53437</v>
      </c>
      <c r="J1994" s="182">
        <f>IFERROR(_xll.qlIndexFixing(Index1M,$H1994,TRUE,_xll.ohTrigger(RecalcTrigger,Trigger1M)),NA())</f>
        <v>1.4841388118170352E-2</v>
      </c>
      <c r="K1994" s="44">
        <f>IFERROR(_xll.qlIndexFixing(Index3M,H1994,TRUE,_xll.ohTrigger(RecalcTrigger,Trigger3M)),NA())</f>
        <v>1.5077412801562331E-2</v>
      </c>
      <c r="L1994" s="44">
        <f>IFERROR(_xll.qlIndexFixing(Index6M,$H1994,TRUE,_xll.ohTrigger(RecalcTrigger,Trigger6M)),NA())</f>
        <v>1.5265871473429777E-2</v>
      </c>
      <c r="M1994" s="183">
        <f>IFERROR(_xll.qlIndexFixing(Index1Y,$H1994,TRUE,_xll.ohTrigger(RecalcTrigger,Trigger1Y)),NA())</f>
        <v>1.5715758537131058E-2</v>
      </c>
      <c r="N1994" s="182">
        <f>IFERROR(_xll.qlIndexFixing(ONIndex1M,I1994,TRUE,_xll.ohTrigger(RecalcTrigger,Trigger1M)),NA())</f>
        <v>1.4827768172178679E-2</v>
      </c>
      <c r="O1994" s="44">
        <f>IFERROR(_xll.qlIndexFixing(ONIndex3M,I1994,TRUE,_xll.ohTrigger(RecalcTrigger,Trigger3M)),NA())</f>
        <v>1.5044936533392672E-2</v>
      </c>
      <c r="P1994" s="44">
        <f>IFERROR(_xll.qlIndexFixing(ONIndex6M,I1994,TRUE,_xll.ohTrigger(RecalcTrigger,Trigger6M)),NA())</f>
        <v>1.5172895941901743E-2</v>
      </c>
      <c r="Q1994" s="183">
        <f>IFERROR(_xll.qlIndexFixing(ONIndex1Y,I1994,TRUE,_xll.ohTrigger(RecalcTrigger,Trigger1Y)),NA())</f>
        <v>1.5525544785868206E-2</v>
      </c>
    </row>
    <row r="1995" spans="2:17" x14ac:dyDescent="0.2">
      <c r="B1995" s="39" t="s">
        <v>42</v>
      </c>
      <c r="D1995" s="42">
        <f>_xll.qlCalendarAdvance(Calendar,$D1994,B1995,"f",FALSE)</f>
        <v>53442</v>
      </c>
      <c r="E1995" s="177">
        <f>_xll.qlInterestRateIndexValueDate(IndexON,D1995)</f>
        <v>53442</v>
      </c>
      <c r="F1995" s="193">
        <f>IFERROR(_xll.qlIndexFixing(IndexON,D1995,TRUE,_xll.ohTrigger(RecalcTrigger,TriggerON)),NA())</f>
        <v>1.4815670364063394E-2</v>
      </c>
      <c r="H1995" s="42">
        <f>_xll.qlCalendarAdvance(Calendar,$H1994,B1995,"f",FALSE)</f>
        <v>53442</v>
      </c>
      <c r="I1995" s="177">
        <f>_xll.qlInterestRateIndexValueDate(Index1M,$H1995)</f>
        <v>53444</v>
      </c>
      <c r="J1995" s="182">
        <f>IFERROR(_xll.qlIndexFixing(Index1M,$H1995,TRUE,_xll.ohTrigger(RecalcTrigger,Trigger1M)),NA())</f>
        <v>1.484421351814369E-2</v>
      </c>
      <c r="K1995" s="44">
        <f>IFERROR(_xll.qlIndexFixing(Index3M,H1995,TRUE,_xll.ohTrigger(RecalcTrigger,Trigger3M)),NA())</f>
        <v>1.5078114130255912E-2</v>
      </c>
      <c r="L1995" s="44">
        <f>IFERROR(_xll.qlIndexFixing(Index6M,$H1995,TRUE,_xll.ohTrigger(RecalcTrigger,Trigger6M)),NA())</f>
        <v>1.5268533295258242E-2</v>
      </c>
      <c r="M1995" s="183">
        <f>IFERROR(_xll.qlIndexFixing(Index1Y,$H1995,TRUE,_xll.ohTrigger(RecalcTrigger,Trigger1Y)),NA())</f>
        <v>1.571824106525832E-2</v>
      </c>
      <c r="N1995" s="182">
        <f>IFERROR(_xll.qlIndexFixing(ONIndex1M,I1995,TRUE,_xll.ohTrigger(RecalcTrigger,Trigger1M)),NA())</f>
        <v>1.4831015130161163E-2</v>
      </c>
      <c r="O1995" s="44">
        <f>IFERROR(_xll.qlIndexFixing(ONIndex3M,I1995,TRUE,_xll.ohTrigger(RecalcTrigger,Trigger3M)),NA())</f>
        <v>1.5045754910998355E-2</v>
      </c>
      <c r="P1995" s="44">
        <f>IFERROR(_xll.qlIndexFixing(ONIndex6M,I1995,TRUE,_xll.ohTrigger(RecalcTrigger,Trigger6M)),NA())</f>
        <v>1.5176045471259059E-2</v>
      </c>
      <c r="Q1995" s="183">
        <f>IFERROR(_xll.qlIndexFixing(ONIndex1Y,I1995,TRUE,_xll.ohTrigger(RecalcTrigger,Trigger1Y)),NA())</f>
        <v>1.5528777637054958E-2</v>
      </c>
    </row>
    <row r="1996" spans="2:17" x14ac:dyDescent="0.2">
      <c r="B1996" s="39" t="s">
        <v>42</v>
      </c>
      <c r="D1996" s="42">
        <f>_xll.qlCalendarAdvance(Calendar,$D1995,B1996,"f",FALSE)</f>
        <v>53449</v>
      </c>
      <c r="E1996" s="177">
        <f>_xll.qlInterestRateIndexValueDate(IndexON,D1996)</f>
        <v>53449</v>
      </c>
      <c r="F1996" s="193">
        <f>IFERROR(_xll.qlIndexFixing(IndexON,D1996,TRUE,_xll.ohTrigger(RecalcTrigger,TriggerON)),NA())</f>
        <v>1.4819869738991187E-2</v>
      </c>
      <c r="H1996" s="42">
        <f>_xll.qlCalendarAdvance(Calendar,$H1995,B1996,"f",FALSE)</f>
        <v>53449</v>
      </c>
      <c r="I1996" s="177">
        <f>_xll.qlInterestRateIndexValueDate(Index1M,$H1996)</f>
        <v>53451</v>
      </c>
      <c r="J1996" s="182">
        <f>IFERROR(_xll.qlIndexFixing(Index1M,$H1996,TRUE,_xll.ohTrigger(RecalcTrigger,Trigger1M)),NA())</f>
        <v>1.4847026085857902E-2</v>
      </c>
      <c r="K1996" s="44">
        <f>IFERROR(_xll.qlIndexFixing(Index3M,H1996,TRUE,_xll.ohTrigger(RecalcTrigger,Trigger3M)),NA())</f>
        <v>1.5079906446034892E-2</v>
      </c>
      <c r="L1996" s="44">
        <f>IFERROR(_xll.qlIndexFixing(Index6M,$H1996,TRUE,_xll.ohTrigger(RecalcTrigger,Trigger6M)),NA())</f>
        <v>1.5271185709127326E-2</v>
      </c>
      <c r="M1996" s="183">
        <f>IFERROR(_xll.qlIndexFixing(Index1Y,$H1996,TRUE,_xll.ohTrigger(RecalcTrigger,Trigger1Y)),NA())</f>
        <v>1.5720707777635352E-2</v>
      </c>
      <c r="N1996" s="182">
        <f>IFERROR(_xll.qlIndexFixing(ONIndex1M,I1996,TRUE,_xll.ohTrigger(RecalcTrigger,Trigger1M)),NA())</f>
        <v>1.4833439419890126E-2</v>
      </c>
      <c r="O1996" s="44">
        <f>IFERROR(_xll.qlIndexFixing(ONIndex3M,I1996,TRUE,_xll.ohTrigger(RecalcTrigger,Trigger3M)),NA())</f>
        <v>1.5046366154614077E-2</v>
      </c>
      <c r="P1996" s="44">
        <f>IFERROR(_xll.qlIndexFixing(ONIndex6M,I1996,TRUE,_xll.ohTrigger(RecalcTrigger,Trigger6M)),NA())</f>
        <v>1.5178400022852756E-2</v>
      </c>
      <c r="Q1996" s="183">
        <f>IFERROR(_xll.qlIndexFixing(ONIndex1Y,I1996,TRUE,_xll.ohTrigger(RecalcTrigger,Trigger1Y)),NA())</f>
        <v>1.5531190088093894E-2</v>
      </c>
    </row>
    <row r="1997" spans="2:17" x14ac:dyDescent="0.2">
      <c r="B1997" s="39" t="s">
        <v>42</v>
      </c>
      <c r="D1997" s="42">
        <f>_xll.qlCalendarAdvance(Calendar,$D1996,B1997,"f",FALSE)</f>
        <v>53456</v>
      </c>
      <c r="E1997" s="177">
        <f>_xll.qlInterestRateIndexValueDate(IndexON,D1997)</f>
        <v>53456</v>
      </c>
      <c r="F1997" s="193">
        <f>IFERROR(_xll.qlIndexFixing(IndexON,D1997,TRUE,_xll.ohTrigger(RecalcTrigger,TriggerON)),NA())</f>
        <v>1.4824052483461969E-2</v>
      </c>
      <c r="H1997" s="42">
        <f>_xll.qlCalendarAdvance(Calendar,$H1996,B1997,"f",FALSE)</f>
        <v>53456</v>
      </c>
      <c r="I1997" s="177">
        <f>_xll.qlInterestRateIndexValueDate(Index1M,$H1997)</f>
        <v>53458</v>
      </c>
      <c r="J1997" s="182">
        <f>IFERROR(_xll.qlIndexFixing(Index1M,$H1997,TRUE,_xll.ohTrigger(RecalcTrigger,Trigger1M)),NA())</f>
        <v>1.4849825777510605E-2</v>
      </c>
      <c r="K1997" s="44">
        <f>IFERROR(_xll.qlIndexFixing(Index3M,H1997,TRUE,_xll.ohTrigger(RecalcTrigger,Trigger3M)),NA())</f>
        <v>1.5080601106524023E-2</v>
      </c>
      <c r="L1997" s="44">
        <f>IFERROR(_xll.qlIndexFixing(Index6M,$H1997,TRUE,_xll.ohTrigger(RecalcTrigger,Trigger6M)),NA())</f>
        <v>1.5273828676586051E-2</v>
      </c>
      <c r="M1997" s="183">
        <f>IFERROR(_xll.qlIndexFixing(Index1Y,$H1997,TRUE,_xll.ohTrigger(RecalcTrigger,Trigger1Y)),NA())</f>
        <v>1.572315862023408E-2</v>
      </c>
      <c r="N1997" s="182">
        <f>IFERROR(_xll.qlIndexFixing(ONIndex1M,I1997,TRUE,_xll.ohTrigger(RecalcTrigger,Trigger1M)),NA())</f>
        <v>1.4836255877517246E-2</v>
      </c>
      <c r="O1997" s="44">
        <f>IFERROR(_xll.qlIndexFixing(ONIndex3M,I1997,TRUE,_xll.ohTrigger(RecalcTrigger,Trigger3M)),NA())</f>
        <v>1.5047076509988599E-2</v>
      </c>
      <c r="P1997" s="44">
        <f>IFERROR(_xll.qlIndexFixing(ONIndex6M,I1997,TRUE,_xll.ohTrigger(RecalcTrigger,Trigger6M)),NA())</f>
        <v>1.5181138736028998E-2</v>
      </c>
      <c r="Q1997" s="183">
        <f>IFERROR(_xll.qlIndexFixing(ONIndex1Y,I1997,TRUE,_xll.ohTrigger(RecalcTrigger,Trigger1Y)),NA())</f>
        <v>1.5533991362026711E-2</v>
      </c>
    </row>
    <row r="1998" spans="2:17" x14ac:dyDescent="0.2">
      <c r="B1998" s="39" t="s">
        <v>42</v>
      </c>
      <c r="D1998" s="42">
        <f>_xll.qlCalendarAdvance(Calendar,$D1997,B1998,"f",FALSE)</f>
        <v>53463</v>
      </c>
      <c r="E1998" s="177">
        <f>_xll.qlInterestRateIndexValueDate(IndexON,D1998)</f>
        <v>53463</v>
      </c>
      <c r="F1998" s="193">
        <f>IFERROR(_xll.qlIndexFixing(IndexON,D1998,TRUE,_xll.ohTrigger(RecalcTrigger,TriggerON)),NA())</f>
        <v>1.4828218537843441E-2</v>
      </c>
      <c r="H1998" s="42">
        <f>_xll.qlCalendarAdvance(Calendar,$H1997,B1998,"f",FALSE)</f>
        <v>53463</v>
      </c>
      <c r="I1998" s="177">
        <f>_xll.qlInterestRateIndexValueDate(Index1M,$H1998)</f>
        <v>53465</v>
      </c>
      <c r="J1998" s="182">
        <f>IFERROR(_xll.qlIndexFixing(Index1M,$H1998,TRUE,_xll.ohTrigger(RecalcTrigger,Trigger1M)),NA())</f>
        <v>1.4852612549309736E-2</v>
      </c>
      <c r="K1998" s="44">
        <f>IFERROR(_xll.qlIndexFixing(Index3M,H1998,TRUE,_xll.ohTrigger(RecalcTrigger,Trigger3M)),NA())</f>
        <v>1.5081292699699092E-2</v>
      </c>
      <c r="L1998" s="44">
        <f>IFERROR(_xll.qlIndexFixing(Index6M,$H1998,TRUE,_xll.ohTrigger(RecalcTrigger,Trigger6M)),NA())</f>
        <v>1.5276462159179559E-2</v>
      </c>
      <c r="M1998" s="183">
        <f>IFERROR(_xll.qlIndexFixing(Index1Y,$H1998,TRUE,_xll.ohTrigger(RecalcTrigger,Trigger1Y)),NA())</f>
        <v>1.5725593539027541E-2</v>
      </c>
      <c r="N1998" s="182">
        <f>IFERROR(_xll.qlIndexFixing(ONIndex1M,I1998,TRUE,_xll.ohTrigger(RecalcTrigger,Trigger1M)),NA())</f>
        <v>1.4839059499411889E-2</v>
      </c>
      <c r="O1998" s="44">
        <f>IFERROR(_xll.qlIndexFixing(ONIndex3M,I1998,TRUE,_xll.ohTrigger(RecalcTrigger,Trigger3M)),NA())</f>
        <v>1.5047783879671428E-2</v>
      </c>
      <c r="P1998" s="44">
        <f>IFERROR(_xll.qlIndexFixing(ONIndex6M,I1998,TRUE,_xll.ohTrigger(RecalcTrigger,Trigger6M)),NA())</f>
        <v>1.5183868513553023E-2</v>
      </c>
      <c r="Q1998" s="183">
        <f>IFERROR(_xll.qlIndexFixing(ONIndex1Y,I1998,TRUE,_xll.ohTrigger(RecalcTrigger,Trigger1Y)),NA())</f>
        <v>1.5536778313656185E-2</v>
      </c>
    </row>
    <row r="1999" spans="2:17" x14ac:dyDescent="0.2">
      <c r="B1999" s="39" t="s">
        <v>42</v>
      </c>
      <c r="D1999" s="42">
        <f>_xll.qlCalendarAdvance(Calendar,$D1998,B1999,"f",FALSE)</f>
        <v>53470</v>
      </c>
      <c r="E1999" s="177">
        <f>_xll.qlInterestRateIndexValueDate(IndexON,D1999)</f>
        <v>53470</v>
      </c>
      <c r="F1999" s="193">
        <f>IFERROR(_xll.qlIndexFixing(IndexON,D1999,TRUE,_xll.ohTrigger(RecalcTrigger,TriggerON)),NA())</f>
        <v>1.4832367842263494E-2</v>
      </c>
      <c r="H1999" s="42">
        <f>_xll.qlCalendarAdvance(Calendar,$H1998,B1999,"f",FALSE)</f>
        <v>53470</v>
      </c>
      <c r="I1999" s="177">
        <f>_xll.qlInterestRateIndexValueDate(Index1M,$H1999)</f>
        <v>53472</v>
      </c>
      <c r="J1999" s="182">
        <f>IFERROR(_xll.qlIndexFixing(Index1M,$H1999,TRUE,_xll.ohTrigger(RecalcTrigger,Trigger1M)),NA())</f>
        <v>1.4855386357458068E-2</v>
      </c>
      <c r="K1999" s="44">
        <f>IFERROR(_xll.qlIndexFixing(Index3M,H1999,TRUE,_xll.ohTrigger(RecalcTrigger,Trigger3M)),NA())</f>
        <v>1.5081981213986377E-2</v>
      </c>
      <c r="L1999" s="44">
        <f>IFERROR(_xll.qlIndexFixing(Index6M,$H1999,TRUE,_xll.ohTrigger(RecalcTrigger,Trigger6M)),NA())</f>
        <v>1.5279086118455149E-2</v>
      </c>
      <c r="M1999" s="183">
        <f>IFERROR(_xll.qlIndexFixing(Index1Y,$H1999,TRUE,_xll.ohTrigger(RecalcTrigger,Trigger1Y)),NA())</f>
        <v>1.5728012479988101E-2</v>
      </c>
      <c r="N1999" s="182">
        <f>IFERROR(_xll.qlIndexFixing(ONIndex1M,I1999,TRUE,_xll.ohTrigger(RecalcTrigger,Trigger1M)),NA())</f>
        <v>1.4841850241689158E-2</v>
      </c>
      <c r="O1999" s="44">
        <f>IFERROR(_xll.qlIndexFixing(ONIndex3M,I1999,TRUE,_xll.ohTrigger(RecalcTrigger,Trigger3M)),NA())</f>
        <v>1.5048488252551451E-2</v>
      </c>
      <c r="P1999" s="44">
        <f>IFERROR(_xll.qlIndexFixing(ONIndex6M,I1999,TRUE,_xll.ohTrigger(RecalcTrigger,Trigger6M)),NA())</f>
        <v>1.5186589317055521E-2</v>
      </c>
      <c r="Q1999" s="183">
        <f>IFERROR(_xll.qlIndexFixing(ONIndex1Y,I1999,TRUE,_xll.ohTrigger(RecalcTrigger,Trigger1Y)),NA())</f>
        <v>1.5539550889904774E-2</v>
      </c>
    </row>
    <row r="2000" spans="2:17" x14ac:dyDescent="0.2">
      <c r="B2000" s="39" t="s">
        <v>42</v>
      </c>
      <c r="D2000" s="42">
        <f>_xll.qlCalendarAdvance(Calendar,$D1999,B2000,"f",FALSE)</f>
        <v>53477</v>
      </c>
      <c r="E2000" s="177">
        <f>_xll.qlInterestRateIndexValueDate(IndexON,D2000)</f>
        <v>53477</v>
      </c>
      <c r="F2000" s="193">
        <f>IFERROR(_xll.qlIndexFixing(IndexON,D2000,TRUE,_xll.ohTrigger(RecalcTrigger,TriggerON)),NA())</f>
        <v>1.4836500337009895E-2</v>
      </c>
      <c r="H2000" s="42">
        <f>_xll.qlCalendarAdvance(Calendar,$H1999,B2000,"f",FALSE)</f>
        <v>53477</v>
      </c>
      <c r="I2000" s="177">
        <f>_xll.qlInterestRateIndexValueDate(Index1M,$H2000)</f>
        <v>53479</v>
      </c>
      <c r="J2000" s="182">
        <f>IFERROR(_xll.qlIndexFixing(Index1M,$H2000,TRUE,_xll.ohTrigger(RecalcTrigger,Trigger1M)),NA())</f>
        <v>1.4858147158158377E-2</v>
      </c>
      <c r="K2000" s="44">
        <f>IFERROR(_xll.qlIndexFixing(Index3M,H2000,TRUE,_xll.ohTrigger(RecalcTrigger,Trigger3M)),NA())</f>
        <v>1.5082666637806207E-2</v>
      </c>
      <c r="L2000" s="44">
        <f>IFERROR(_xll.qlIndexFixing(Index6M,$H2000,TRUE,_xll.ohTrigger(RecalcTrigger,Trigger6M)),NA())</f>
        <v>1.5281700515959689E-2</v>
      </c>
      <c r="M2000" s="183">
        <f>IFERROR(_xll.qlIndexFixing(Index1Y,$H2000,TRUE,_xll.ohTrigger(RecalcTrigger,Trigger1Y)),NA())</f>
        <v>1.5730415389089224E-2</v>
      </c>
      <c r="N2000" s="182">
        <f>IFERROR(_xll.qlIndexFixing(ONIndex1M,I2000,TRUE,_xll.ohTrigger(RecalcTrigger,Trigger1M)),NA())</f>
        <v>1.4844628060624032E-2</v>
      </c>
      <c r="O2000" s="44">
        <f>IFERROR(_xll.qlIndexFixing(ONIndex3M,I2000,TRUE,_xll.ohTrigger(RecalcTrigger,Trigger3M)),NA())</f>
        <v>1.5049189616718195E-2</v>
      </c>
      <c r="P2000" s="44">
        <f>IFERROR(_xll.qlIndexFixing(ONIndex6M,I2000,TRUE,_xll.ohTrigger(RecalcTrigger,Trigger6M)),NA())</f>
        <v>1.5189301108806674E-2</v>
      </c>
      <c r="Q2000" s="183">
        <f>IFERROR(_xll.qlIndexFixing(ONIndex1Y,I2000,TRUE,_xll.ohTrigger(RecalcTrigger,Trigger1Y)),NA())</f>
        <v>1.5542309037774871E-2</v>
      </c>
    </row>
    <row r="2001" spans="2:17" x14ac:dyDescent="0.2">
      <c r="B2001" s="39" t="s">
        <v>42</v>
      </c>
      <c r="D2001" s="42">
        <f>_xll.qlCalendarAdvance(Calendar,$D2000,B2001,"f",FALSE)</f>
        <v>53484</v>
      </c>
      <c r="E2001" s="177">
        <f>_xll.qlInterestRateIndexValueDate(IndexON,D2001)</f>
        <v>53484</v>
      </c>
      <c r="F2001" s="193">
        <f>IFERROR(_xll.qlIndexFixing(IndexON,D2001,TRUE,_xll.ohTrigger(RecalcTrigger,TriggerON)),NA())</f>
        <v>1.4840615962290471E-2</v>
      </c>
      <c r="H2001" s="42">
        <f>_xll.qlCalendarAdvance(Calendar,$H2000,B2001,"f",FALSE)</f>
        <v>53484</v>
      </c>
      <c r="I2001" s="177">
        <f>_xll.qlInterestRateIndexValueDate(Index1M,$H2001)</f>
        <v>53486</v>
      </c>
      <c r="J2001" s="182">
        <f>IFERROR(_xll.qlIndexFixing(Index1M,$H2001,TRUE,_xll.ohTrigger(RecalcTrigger,Trigger1M)),NA())</f>
        <v>1.4860894907616022E-2</v>
      </c>
      <c r="K2001" s="44">
        <f>IFERROR(_xll.qlIndexFixing(Index3M,H2001,TRUE,_xll.ohTrigger(RecalcTrigger,Trigger3M)),NA())</f>
        <v>1.5083348959581458E-2</v>
      </c>
      <c r="L2001" s="44">
        <f>IFERROR(_xll.qlIndexFixing(Index6M,$H2001,TRUE,_xll.ohTrigger(RecalcTrigger,Trigger6M)),NA())</f>
        <v>1.5284305313239183E-2</v>
      </c>
      <c r="M2001" s="183">
        <f>IFERROR(_xll.qlIndexFixing(Index1Y,$H2001,TRUE,_xll.ohTrigger(RecalcTrigger,Trigger1Y)),NA())</f>
        <v>1.5732802212303939E-2</v>
      </c>
      <c r="N2001" s="182">
        <f>IFERROR(_xll.qlIndexFixing(ONIndex1M,I2001,TRUE,_xll.ohTrigger(RecalcTrigger,Trigger1M)),NA())</f>
        <v>1.4847392912651358E-2</v>
      </c>
      <c r="O2001" s="44">
        <f>IFERROR(_xll.qlIndexFixing(ONIndex3M,I2001,TRUE,_xll.ohTrigger(RecalcTrigger,Trigger3M)),NA())</f>
        <v>1.5049887960900676E-2</v>
      </c>
      <c r="P2001" s="44">
        <f>IFERROR(_xll.qlIndexFixing(ONIndex6M,I2001,TRUE,_xll.ohTrigger(RecalcTrigger,Trigger6M)),NA())</f>
        <v>1.5192003850357239E-2</v>
      </c>
      <c r="Q2001" s="183">
        <f>IFERROR(_xll.qlIndexFixing(ONIndex1Y,I2001,TRUE,_xll.ohTrigger(RecalcTrigger,Trigger1Y)),NA())</f>
        <v>1.5545052704268869E-2</v>
      </c>
    </row>
    <row r="2002" spans="2:17" x14ac:dyDescent="0.2">
      <c r="B2002" s="39" t="s">
        <v>42</v>
      </c>
      <c r="D2002" s="42">
        <f>_xll.qlCalendarAdvance(Calendar,$D2001,B2002,"f",FALSE)</f>
        <v>53491</v>
      </c>
      <c r="E2002" s="177">
        <f>_xll.qlInterestRateIndexValueDate(IndexON,D2002)</f>
        <v>53491</v>
      </c>
      <c r="F2002" s="193">
        <f>IFERROR(_xll.qlIndexFixing(IndexON,D2002,TRUE,_xll.ohTrigger(RecalcTrigger,TriggerON)),NA())</f>
        <v>1.4844714658392988E-2</v>
      </c>
      <c r="H2002" s="42">
        <f>_xll.qlCalendarAdvance(Calendar,$H2001,B2002,"f",FALSE)</f>
        <v>53491</v>
      </c>
      <c r="I2002" s="177">
        <f>_xll.qlInterestRateIndexValueDate(Index1M,$H2002)</f>
        <v>53493</v>
      </c>
      <c r="J2002" s="182">
        <f>IFERROR(_xll.qlIndexFixing(Index1M,$H2002,TRUE,_xll.ohTrigger(RecalcTrigger,Trigger1M)),NA())</f>
        <v>1.4863629562033773E-2</v>
      </c>
      <c r="K2002" s="44">
        <f>IFERROR(_xll.qlIndexFixing(Index3M,H2002,TRUE,_xll.ohTrigger(RecalcTrigger,Trigger3M)),NA())</f>
        <v>1.5084028167732456E-2</v>
      </c>
      <c r="L2002" s="44">
        <f>IFERROR(_xll.qlIndexFixing(Index6M,$H2002,TRUE,_xll.ohTrigger(RecalcTrigger,Trigger6M)),NA())</f>
        <v>1.5286900471840063E-2</v>
      </c>
      <c r="M2002" s="183">
        <f>IFERROR(_xll.qlIndexFixing(Index1Y,$H2002,TRUE,_xll.ohTrigger(RecalcTrigger,Trigger1Y)),NA())</f>
        <v>1.5735172895605921E-2</v>
      </c>
      <c r="N2002" s="182">
        <f>IFERROR(_xll.qlIndexFixing(ONIndex1M,I2002,TRUE,_xll.ohTrigger(RecalcTrigger,Trigger1M)),NA())</f>
        <v>1.4850144753966177E-2</v>
      </c>
      <c r="O2002" s="44">
        <f>IFERROR(_xll.qlIndexFixing(ONIndex3M,I2002,TRUE,_xll.ohTrigger(RecalcTrigger,Trigger3M)),NA())</f>
        <v>1.5050583273348295E-2</v>
      </c>
      <c r="P2002" s="44">
        <f>IFERROR(_xll.qlIndexFixing(ONIndex6M,I2002,TRUE,_xll.ohTrigger(RecalcTrigger,Trigger6M)),NA())</f>
        <v>1.5194697503897459E-2</v>
      </c>
      <c r="Q2002" s="183">
        <f>IFERROR(_xll.qlIndexFixing(ONIndex1Y,I2002,TRUE,_xll.ohTrigger(RecalcTrigger,Trigger1Y)),NA())</f>
        <v>1.5547781836149355E-2</v>
      </c>
    </row>
    <row r="2003" spans="2:17" x14ac:dyDescent="0.2">
      <c r="B2003" s="39" t="s">
        <v>42</v>
      </c>
      <c r="D2003" s="42">
        <f>_xll.qlCalendarAdvance(Calendar,$D2002,B2003,"f",FALSE)</f>
        <v>53498</v>
      </c>
      <c r="E2003" s="177">
        <f>_xll.qlInterestRateIndexValueDate(IndexON,D2003)</f>
        <v>53498</v>
      </c>
      <c r="F2003" s="193">
        <f>IFERROR(_xll.qlIndexFixing(IndexON,D2003,TRUE,_xll.ohTrigger(RecalcTrigger,TriggerON)),NA())</f>
        <v>1.4848796365525274E-2</v>
      </c>
      <c r="H2003" s="42">
        <f>_xll.qlCalendarAdvance(Calendar,$H2002,B2003,"f",FALSE)</f>
        <v>53498</v>
      </c>
      <c r="I2003" s="177">
        <f>_xll.qlInterestRateIndexValueDate(Index1M,$H2003)</f>
        <v>53500</v>
      </c>
      <c r="J2003" s="182">
        <f>IFERROR(_xll.qlIndexFixing(Index1M,$H2003,TRUE,_xll.ohTrigger(RecalcTrigger,Trigger1M)),NA())</f>
        <v>1.486635107761441E-2</v>
      </c>
      <c r="K2003" s="44">
        <f>IFERROR(_xll.qlIndexFixing(Index3M,H2003,TRUE,_xll.ohTrigger(RecalcTrigger,Trigger3M)),NA())</f>
        <v>1.508470425068038E-2</v>
      </c>
      <c r="L2003" s="44">
        <f>IFERROR(_xll.qlIndexFixing(Index6M,$H2003,TRUE,_xll.ohTrigger(RecalcTrigger,Trigger6M)),NA())</f>
        <v>1.5289485953309629E-2</v>
      </c>
      <c r="M2003" s="183">
        <f>IFERROR(_xll.qlIndexFixing(Index1Y,$H2003,TRUE,_xll.ohTrigger(RecalcTrigger,Trigger1Y)),NA())</f>
        <v>1.5737527384969068E-2</v>
      </c>
      <c r="N2003" s="182">
        <f>IFERROR(_xll.qlIndexFixing(ONIndex1M,I2003,TRUE,_xll.ohTrigger(RecalcTrigger,Trigger1M)),NA())</f>
        <v>1.4852883540763528E-2</v>
      </c>
      <c r="O2003" s="44">
        <f>IFERROR(_xll.qlIndexFixing(ONIndex3M,I2003,TRUE,_xll.ohTrigger(RecalcTrigger,Trigger3M)),NA())</f>
        <v>1.5051275542630194E-2</v>
      </c>
      <c r="P2003" s="44">
        <f>IFERROR(_xll.qlIndexFixing(ONIndex6M,I2003,TRUE,_xll.ohTrigger(RecalcTrigger,Trigger6M)),NA())</f>
        <v>1.5197382031058027E-2</v>
      </c>
      <c r="Q2003" s="183">
        <f>IFERROR(_xll.qlIndexFixing(ONIndex1Y,I2003,TRUE,_xll.ohTrigger(RecalcTrigger,Trigger1Y)),NA())</f>
        <v>1.5550496380498657E-2</v>
      </c>
    </row>
    <row r="2004" spans="2:17" x14ac:dyDescent="0.2">
      <c r="B2004" s="39" t="s">
        <v>42</v>
      </c>
      <c r="D2004" s="42">
        <f>_xll.qlCalendarAdvance(Calendar,$D2003,B2004,"f",FALSE)</f>
        <v>53505</v>
      </c>
      <c r="E2004" s="177">
        <f>_xll.qlInterestRateIndexValueDate(IndexON,D2004)</f>
        <v>53505</v>
      </c>
      <c r="F2004" s="193">
        <f>IFERROR(_xll.qlIndexFixing(IndexON,D2004,TRUE,_xll.ohTrigger(RecalcTrigger,TriggerON)),NA())</f>
        <v>1.4852861024055031E-2</v>
      </c>
      <c r="H2004" s="42">
        <f>_xll.qlCalendarAdvance(Calendar,$H2003,B2004,"f",FALSE)</f>
        <v>53505</v>
      </c>
      <c r="I2004" s="177">
        <f>_xll.qlInterestRateIndexValueDate(Index1M,$H2004)</f>
        <v>53507</v>
      </c>
      <c r="J2004" s="182">
        <f>IFERROR(_xll.qlIndexFixing(Index1M,$H2004,TRUE,_xll.ohTrigger(RecalcTrigger,Trigger1M)),NA())</f>
        <v>1.4869558597706278E-2</v>
      </c>
      <c r="K2004" s="44">
        <f>IFERROR(_xll.qlIndexFixing(Index3M,H2004,TRUE,_xll.ohTrigger(RecalcTrigger,Trigger3M)),NA())</f>
        <v>1.5084287840958133E-2</v>
      </c>
      <c r="L2004" s="44">
        <f>IFERROR(_xll.qlIndexFixing(Index6M,$H2004,TRUE,_xll.ohTrigger(RecalcTrigger,Trigger6M)),NA())</f>
        <v>1.5292061719193456E-2</v>
      </c>
      <c r="M2004" s="183">
        <f>IFERROR(_xll.qlIndexFixing(Index1Y,$H2004,TRUE,_xll.ohTrigger(RecalcTrigger,Trigger1Y)),NA())</f>
        <v>1.5738369652593724E-2</v>
      </c>
      <c r="N2004" s="182">
        <f>IFERROR(_xll.qlIndexFixing(ONIndex1M,I2004,TRUE,_xll.ohTrigger(RecalcTrigger,Trigger1M)),NA())</f>
        <v>1.4855609229318389E-2</v>
      </c>
      <c r="O2004" s="44">
        <f>IFERROR(_xll.qlIndexFixing(ONIndex3M,I2004,TRUE,_xll.ohTrigger(RecalcTrigger,Trigger3M)),NA())</f>
        <v>1.5051964757155645E-2</v>
      </c>
      <c r="P2004" s="44">
        <f>IFERROR(_xll.qlIndexFixing(ONIndex6M,I2004,TRUE,_xll.ohTrigger(RecalcTrigger,Trigger6M)),NA())</f>
        <v>1.5200057393789379E-2</v>
      </c>
      <c r="Q2004" s="183">
        <f>IFERROR(_xll.qlIndexFixing(ONIndex1Y,I2004,TRUE,_xll.ohTrigger(RecalcTrigger,Trigger1Y)),NA())</f>
        <v>1.5553196284239235E-2</v>
      </c>
    </row>
    <row r="2005" spans="2:17" x14ac:dyDescent="0.2">
      <c r="B2005" s="39" t="s">
        <v>42</v>
      </c>
      <c r="D2005" s="42">
        <f>_xll.qlCalendarAdvance(Calendar,$D2004,B2005,"f",FALSE)</f>
        <v>53512</v>
      </c>
      <c r="E2005" s="177">
        <f>_xll.qlInterestRateIndexValueDate(IndexON,D2005)</f>
        <v>53512</v>
      </c>
      <c r="F2005" s="193">
        <f>IFERROR(_xll.qlIndexFixing(IndexON,D2005,TRUE,_xll.ohTrigger(RecalcTrigger,TriggerON)),NA())</f>
        <v>1.4856908574190086E-2</v>
      </c>
      <c r="H2005" s="42">
        <f>_xll.qlCalendarAdvance(Calendar,$H2004,B2005,"f",FALSE)</f>
        <v>53512</v>
      </c>
      <c r="I2005" s="177">
        <f>_xll.qlInterestRateIndexValueDate(Index1M,$H2005)</f>
        <v>53514</v>
      </c>
      <c r="J2005" s="182">
        <f>IFERROR(_xll.qlIndexFixing(Index1M,$H2005,TRUE,_xll.ohTrigger(RecalcTrigger,Trigger1M)),NA())</f>
        <v>1.4871754517085757E-2</v>
      </c>
      <c r="K2005" s="44">
        <f>IFERROR(_xll.qlIndexFixing(Index3M,H2005,TRUE,_xll.ohTrigger(RecalcTrigger,Trigger3M)),NA())</f>
        <v>1.5086046994662764E-2</v>
      </c>
      <c r="L2005" s="44">
        <f>IFERROR(_xll.qlIndexFixing(Index6M,$H2005,TRUE,_xll.ohTrigger(RecalcTrigger,Trigger6M)),NA())</f>
        <v>1.5294627731038409E-2</v>
      </c>
      <c r="M2005" s="183">
        <f>IFERROR(_xll.qlIndexFixing(Index1Y,$H2005,TRUE,_xll.ohTrigger(RecalcTrigger,Trigger1Y)),NA())</f>
        <v>1.5742187565775115E-2</v>
      </c>
      <c r="N2005" s="182">
        <f>IFERROR(_xll.qlIndexFixing(ONIndex1M,I2005,TRUE,_xll.ohTrigger(RecalcTrigger,Trigger1M)),NA())</f>
        <v>1.4858321776065608E-2</v>
      </c>
      <c r="O2005" s="44">
        <f>IFERROR(_xll.qlIndexFixing(ONIndex3M,I2005,TRUE,_xll.ohTrigger(RecalcTrigger,Trigger3M)),NA())</f>
        <v>1.5052650905493792E-2</v>
      </c>
      <c r="P2005" s="44">
        <f>IFERROR(_xll.qlIndexFixing(ONIndex6M,I2005,TRUE,_xll.ohTrigger(RecalcTrigger,Trigger6M)),NA())</f>
        <v>1.5202723554041953E-2</v>
      </c>
      <c r="Q2005" s="183">
        <f>IFERROR(_xll.qlIndexFixing(ONIndex1Y,I2005,TRUE,_xll.ohTrigger(RecalcTrigger,Trigger1Y)),NA())</f>
        <v>1.5555881494213608E-2</v>
      </c>
    </row>
    <row r="2006" spans="2:17" x14ac:dyDescent="0.2">
      <c r="B2006" s="39" t="s">
        <v>42</v>
      </c>
      <c r="D2006" s="42">
        <f>_xll.qlCalendarAdvance(Calendar,$D2005,B2006,"f",FALSE)</f>
        <v>53519</v>
      </c>
      <c r="E2006" s="177">
        <f>_xll.qlInterestRateIndexValueDate(IndexON,D2006)</f>
        <v>53519</v>
      </c>
      <c r="F2006" s="193">
        <f>IFERROR(_xll.qlIndexFixing(IndexON,D2006,TRUE,_xll.ohTrigger(RecalcTrigger,TriggerON)),NA())</f>
        <v>1.4860938955898462E-2</v>
      </c>
      <c r="H2006" s="42">
        <f>_xll.qlCalendarAdvance(Calendar,$H2005,B2006,"f",FALSE)</f>
        <v>53519</v>
      </c>
      <c r="I2006" s="177">
        <f>_xll.qlInterestRateIndexValueDate(Index1M,$H2006)</f>
        <v>53521</v>
      </c>
      <c r="J2006" s="182">
        <f>IFERROR(_xll.qlIndexFixing(Index1M,$H2006,TRUE,_xll.ohTrigger(RecalcTrigger,Trigger1M)),NA())</f>
        <v>1.4874436353384597E-2</v>
      </c>
      <c r="K2006" s="44">
        <f>IFERROR(_xll.qlIndexFixing(Index3M,H2006,TRUE,_xll.ohTrigger(RecalcTrigger,Trigger3M)),NA())</f>
        <v>1.508671363253958E-2</v>
      </c>
      <c r="L2006" s="44">
        <f>IFERROR(_xll.qlIndexFixing(Index6M,$H2006,TRUE,_xll.ohTrigger(RecalcTrigger,Trigger6M)),NA())</f>
        <v>1.5297183950390059E-2</v>
      </c>
      <c r="M2006" s="183">
        <f>IFERROR(_xll.qlIndexFixing(Index1Y,$H2006,TRUE,_xll.ohTrigger(RecalcTrigger,Trigger1Y)),NA())</f>
        <v>1.5744493149167545E-2</v>
      </c>
      <c r="N2006" s="182">
        <f>IFERROR(_xll.qlIndexFixing(ONIndex1M,I2006,TRUE,_xll.ohTrigger(RecalcTrigger,Trigger1M)),NA())</f>
        <v>1.4861021136880481E-2</v>
      </c>
      <c r="O2006" s="44">
        <f>IFERROR(_xll.qlIndexFixing(ONIndex3M,I2006,TRUE,_xll.ohTrigger(RecalcTrigger,Trigger3M)),NA())</f>
        <v>1.5053333976053906E-2</v>
      </c>
      <c r="P2006" s="44">
        <f>IFERROR(_xll.qlIndexFixing(ONIndex6M,I2006,TRUE,_xll.ohTrigger(RecalcTrigger,Trigger6M)),NA())</f>
        <v>1.5205380473686247E-2</v>
      </c>
      <c r="Q2006" s="183">
        <f>IFERROR(_xll.qlIndexFixing(ONIndex1Y,I2006,TRUE,_xll.ohTrigger(RecalcTrigger,Trigger1Y)),NA())</f>
        <v>1.5558551957424172E-2</v>
      </c>
    </row>
    <row r="2007" spans="2:17" x14ac:dyDescent="0.2">
      <c r="B2007" s="39" t="s">
        <v>42</v>
      </c>
      <c r="D2007" s="42">
        <f>_xll.qlCalendarAdvance(Calendar,$D2006,B2007,"f",FALSE)</f>
        <v>53526</v>
      </c>
      <c r="E2007" s="177">
        <f>_xll.qlInterestRateIndexValueDate(IndexON,D2007)</f>
        <v>53526</v>
      </c>
      <c r="F2007" s="193">
        <f>IFERROR(_xll.qlIndexFixing(IndexON,D2007,TRUE,_xll.ohTrigger(RecalcTrigger,TriggerON)),NA())</f>
        <v>1.4864952109787666E-2</v>
      </c>
      <c r="H2007" s="42">
        <f>_xll.qlCalendarAdvance(Calendar,$H2006,B2007,"f",FALSE)</f>
        <v>53526</v>
      </c>
      <c r="I2007" s="177">
        <f>_xll.qlInterestRateIndexValueDate(Index1M,$H2007)</f>
        <v>53528</v>
      </c>
      <c r="J2007" s="182">
        <f>IFERROR(_xll.qlIndexFixing(Index1M,$H2007,TRUE,_xll.ohTrigger(RecalcTrigger,Trigger1M)),NA())</f>
        <v>1.4877104875660007E-2</v>
      </c>
      <c r="K2007" s="44">
        <f>IFERROR(_xll.qlIndexFixing(Index3M,H2007,TRUE,_xll.ohTrigger(RecalcTrigger,Trigger3M)),NA())</f>
        <v>1.5087377098903131E-2</v>
      </c>
      <c r="L2007" s="44">
        <f>IFERROR(_xll.qlIndexFixing(Index6M,$H2007,TRUE,_xll.ohTrigger(RecalcTrigger,Trigger6M)),NA())</f>
        <v>1.5299730338794842E-2</v>
      </c>
      <c r="M2007" s="183">
        <f>IFERROR(_xll.qlIndexFixing(Index1Y,$H2007,TRUE,_xll.ohTrigger(RecalcTrigger,Trigger1Y)),NA())</f>
        <v>1.574678232251913E-2</v>
      </c>
      <c r="N2007" s="182">
        <f>IFERROR(_xll.qlIndexFixing(ONIndex1M,I2007,TRUE,_xll.ohTrigger(RecalcTrigger,Trigger1M)),NA())</f>
        <v>1.4863707268437665E-2</v>
      </c>
      <c r="O2007" s="44">
        <f>IFERROR(_xll.qlIndexFixing(ONIndex3M,I2007,TRUE,_xll.ohTrigger(RecalcTrigger,Trigger3M)),NA())</f>
        <v>1.505401395724526E-2</v>
      </c>
      <c r="P2007" s="44">
        <f>IFERROR(_xll.qlIndexFixing(ONIndex6M,I2007,TRUE,_xll.ohTrigger(RecalcTrigger,Trigger6M)),NA())</f>
        <v>1.5208028114512828E-2</v>
      </c>
      <c r="Q2007" s="183">
        <f>IFERROR(_xll.qlIndexFixing(ONIndex1Y,I2007,TRUE,_xll.ohTrigger(RecalcTrigger,Trigger1Y)),NA())</f>
        <v>1.5561207620793382E-2</v>
      </c>
    </row>
    <row r="2008" spans="2:17" x14ac:dyDescent="0.2">
      <c r="B2008" s="39" t="s">
        <v>42</v>
      </c>
      <c r="D2008" s="42">
        <f>_xll.qlCalendarAdvance(Calendar,$D2007,B2008,"f",FALSE)</f>
        <v>53533</v>
      </c>
      <c r="E2008" s="177">
        <f>_xll.qlInterestRateIndexValueDate(IndexON,D2008)</f>
        <v>53533</v>
      </c>
      <c r="F2008" s="193">
        <f>IFERROR(_xll.qlIndexFixing(IndexON,D2008,TRUE,_xll.ohTrigger(RecalcTrigger,TriggerON)),NA())</f>
        <v>1.4868947975985591E-2</v>
      </c>
      <c r="H2008" s="42">
        <f>_xll.qlCalendarAdvance(Calendar,$H2007,B2008,"f",FALSE)</f>
        <v>53533</v>
      </c>
      <c r="I2008" s="177">
        <f>_xll.qlInterestRateIndexValueDate(Index1M,$H2008)</f>
        <v>53535</v>
      </c>
      <c r="J2008" s="182">
        <f>IFERROR(_xll.qlIndexFixing(Index1M,$H2008,TRUE,_xll.ohTrigger(RecalcTrigger,Trigger1M)),NA())</f>
        <v>1.4879760040117337E-2</v>
      </c>
      <c r="K2008" s="44">
        <f>IFERROR(_xll.qlIndexFixing(Index3M,H2008,TRUE,_xll.ohTrigger(RecalcTrigger,Trigger3M)),NA())</f>
        <v>1.5088037382174593E-2</v>
      </c>
      <c r="L2008" s="44">
        <f>IFERROR(_xll.qlIndexFixing(Index6M,$H2008,TRUE,_xll.ohTrigger(RecalcTrigger,Trigger6M)),NA())</f>
        <v>1.5302266857798759E-2</v>
      </c>
      <c r="M2008" s="183">
        <f>IFERROR(_xll.qlIndexFixing(Index1Y,$H2008,TRUE,_xll.ohTrigger(RecalcTrigger,Trigger1Y)),NA())</f>
        <v>1.5749055031805292E-2</v>
      </c>
      <c r="N2008" s="182">
        <f>IFERROR(_xll.qlIndexFixing(ONIndex1M,I2008,TRUE,_xll.ohTrigger(RecalcTrigger,Trigger1M)),NA())</f>
        <v>1.4866380126932199E-2</v>
      </c>
      <c r="O2008" s="44">
        <f>IFERROR(_xll.qlIndexFixing(ONIndex3M,I2008,TRUE,_xll.ohTrigger(RecalcTrigger,Trigger3M)),NA())</f>
        <v>1.5054690837796869E-2</v>
      </c>
      <c r="P2008" s="44">
        <f>IFERROR(_xll.qlIndexFixing(ONIndex6M,I2008,TRUE,_xll.ohTrigger(RecalcTrigger,Trigger6M)),NA())</f>
        <v>1.5210666438392195E-2</v>
      </c>
      <c r="Q2008" s="183">
        <f>IFERROR(_xll.qlIndexFixing(ONIndex1Y,I2008,TRUE,_xll.ohTrigger(RecalcTrigger,Trigger1Y)),NA())</f>
        <v>1.5563848431243699E-2</v>
      </c>
    </row>
    <row r="2009" spans="2:17" x14ac:dyDescent="0.2">
      <c r="B2009" s="39" t="s">
        <v>42</v>
      </c>
      <c r="D2009" s="42">
        <f>_xll.qlCalendarAdvance(Calendar,$D2008,B2009,"f",FALSE)</f>
        <v>53540</v>
      </c>
      <c r="E2009" s="177">
        <f>_xll.qlInterestRateIndexValueDate(IndexON,D2009)</f>
        <v>53540</v>
      </c>
      <c r="F2009" s="193">
        <f>IFERROR(_xll.qlIndexFixing(IndexON,D2009,TRUE,_xll.ohTrigger(RecalcTrigger,TriggerON)),NA())</f>
        <v>1.4872926494620131E-2</v>
      </c>
      <c r="H2009" s="42">
        <f>_xll.qlCalendarAdvance(Calendar,$H2008,B2009,"f",FALSE)</f>
        <v>53540</v>
      </c>
      <c r="I2009" s="177">
        <f>_xll.qlInterestRateIndexValueDate(Index1M,$H2009)</f>
        <v>53542</v>
      </c>
      <c r="J2009" s="182">
        <f>IFERROR(_xll.qlIndexFixing(Index1M,$H2009,TRUE,_xll.ohTrigger(RecalcTrigger,Trigger1M)),NA())</f>
        <v>1.4882401802964525E-2</v>
      </c>
      <c r="K2009" s="44">
        <f>IFERROR(_xll.qlIndexFixing(Index3M,H2009,TRUE,_xll.ohTrigger(RecalcTrigger,Trigger3M)),NA())</f>
        <v>1.5088694470776846E-2</v>
      </c>
      <c r="L2009" s="44">
        <f>IFERROR(_xll.qlIndexFixing(Index6M,$H2009,TRUE,_xll.ohTrigger(RecalcTrigger,Trigger6M)),NA())</f>
        <v>1.5304793468949113E-2</v>
      </c>
      <c r="M2009" s="183">
        <f>IFERROR(_xll.qlIndexFixing(Index1Y,$H2009,TRUE,_xll.ohTrigger(RecalcTrigger,Trigger1Y)),NA())</f>
        <v>1.5751311223002107E-2</v>
      </c>
      <c r="N2009" s="182">
        <f>IFERROR(_xll.qlIndexFixing(ONIndex1M,I2009,TRUE,_xll.ohTrigger(RecalcTrigger,Trigger1M)),NA())</f>
        <v>1.4869039668399253E-2</v>
      </c>
      <c r="O2009" s="44">
        <f>IFERROR(_xll.qlIndexFixing(ONIndex3M,I2009,TRUE,_xll.ohTrigger(RecalcTrigger,Trigger3M)),NA())</f>
        <v>1.5055364605878196E-2</v>
      </c>
      <c r="P2009" s="44">
        <f>IFERROR(_xll.qlIndexFixing(ONIndex6M,I2009,TRUE,_xll.ohTrigger(RecalcTrigger,Trigger6M)),NA())</f>
        <v>1.5213295407274785E-2</v>
      </c>
      <c r="Q2009" s="183">
        <f>IFERROR(_xll.qlIndexFixing(ONIndex1Y,I2009,TRUE,_xll.ohTrigger(RecalcTrigger,Trigger1Y)),NA())</f>
        <v>1.5566474335777514E-2</v>
      </c>
    </row>
    <row r="2010" spans="2:17" x14ac:dyDescent="0.2">
      <c r="B2010" s="39" t="s">
        <v>42</v>
      </c>
      <c r="D2010" s="42">
        <f>_xll.qlCalendarAdvance(Calendar,$D2009,B2010,"f",FALSE)</f>
        <v>53547</v>
      </c>
      <c r="E2010" s="177">
        <f>_xll.qlInterestRateIndexValueDate(IndexON,D2010)</f>
        <v>53547</v>
      </c>
      <c r="F2010" s="193">
        <f>IFERROR(_xll.qlIndexFixing(IndexON,D2010,TRUE,_xll.ohTrigger(RecalcTrigger,TriggerON)),NA())</f>
        <v>1.4876887606138922E-2</v>
      </c>
      <c r="H2010" s="42">
        <f>_xll.qlCalendarAdvance(Calendar,$H2009,B2010,"f",FALSE)</f>
        <v>53547</v>
      </c>
      <c r="I2010" s="177">
        <f>_xll.qlInterestRateIndexValueDate(Index1M,$H2010)</f>
        <v>53549</v>
      </c>
      <c r="J2010" s="182">
        <f>IFERROR(_xll.qlIndexFixing(Index1M,$H2010,TRUE,_xll.ohTrigger(RecalcTrigger,Trigger1M)),NA())</f>
        <v>1.4885030120401765E-2</v>
      </c>
      <c r="K2010" s="44">
        <f>IFERROR(_xll.qlIndexFixing(Index3M,H2010,TRUE,_xll.ohTrigger(RecalcTrigger,Trigger3M)),NA())</f>
        <v>1.5089348353129365E-2</v>
      </c>
      <c r="L2010" s="44">
        <f>IFERROR(_xll.qlIndexFixing(Index6M,$H2010,TRUE,_xll.ohTrigger(RecalcTrigger,Trigger6M)),NA())</f>
        <v>1.5307310133790178E-2</v>
      </c>
      <c r="M2010" s="183">
        <f>IFERROR(_xll.qlIndexFixing(Index1Y,$H2010,TRUE,_xll.ohTrigger(RecalcTrigger,Trigger1Y)),NA())</f>
        <v>1.5753550842084775E-2</v>
      </c>
      <c r="N2010" s="182">
        <f>IFERROR(_xll.qlIndexFixing(ONIndex1M,I2010,TRUE,_xll.ohTrigger(RecalcTrigger,Trigger1M)),NA())</f>
        <v>1.4871685849353611E-2</v>
      </c>
      <c r="O2010" s="44">
        <f>IFERROR(_xll.qlIndexFixing(ONIndex3M,I2010,TRUE,_xll.ohTrigger(RecalcTrigger,Trigger3M)),NA())</f>
        <v>1.5056035249898514E-2</v>
      </c>
      <c r="P2010" s="44">
        <f>IFERROR(_xll.qlIndexFixing(ONIndex6M,I2010,TRUE,_xll.ohTrigger(RecalcTrigger,Trigger6M)),NA())</f>
        <v>1.521591498319097E-2</v>
      </c>
      <c r="Q2010" s="183">
        <f>IFERROR(_xll.qlIndexFixing(ONIndex1Y,I2010,TRUE,_xll.ohTrigger(RecalcTrigger,Trigger1Y)),NA())</f>
        <v>1.5569085281397221E-2</v>
      </c>
    </row>
    <row r="2011" spans="2:17" x14ac:dyDescent="0.2">
      <c r="B2011" s="39" t="s">
        <v>42</v>
      </c>
      <c r="D2011" s="42">
        <f>_xll.qlCalendarAdvance(Calendar,$D2010,B2011,"f",FALSE)</f>
        <v>53554</v>
      </c>
      <c r="E2011" s="177">
        <f>_xll.qlInterestRateIndexValueDate(IndexON,D2011)</f>
        <v>53554</v>
      </c>
      <c r="F2011" s="193">
        <f>IFERROR(_xll.qlIndexFixing(IndexON,D2011,TRUE,_xll.ohTrigger(RecalcTrigger,TriggerON)),NA())</f>
        <v>1.4880831250589921E-2</v>
      </c>
      <c r="H2011" s="42">
        <f>_xll.qlCalendarAdvance(Calendar,$H2010,B2011,"f",FALSE)</f>
        <v>53554</v>
      </c>
      <c r="I2011" s="177">
        <f>_xll.qlInterestRateIndexValueDate(Index1M,$H2011)</f>
        <v>53556</v>
      </c>
      <c r="J2011" s="182">
        <f>IFERROR(_xll.qlIndexFixing(Index1M,$H2011,TRUE,_xll.ohTrigger(RecalcTrigger,Trigger1M)),NA())</f>
        <v>1.4887644948634414E-2</v>
      </c>
      <c r="K2011" s="44">
        <f>IFERROR(_xll.qlIndexFixing(Index3M,H2011,TRUE,_xll.ohTrigger(RecalcTrigger,Trigger3M)),NA())</f>
        <v>1.508999901765843E-2</v>
      </c>
      <c r="L2011" s="44">
        <f>IFERROR(_xll.qlIndexFixing(Index6M,$H2011,TRUE,_xll.ohTrigger(RecalcTrigger,Trigger6M)),NA())</f>
        <v>1.5309816813869684E-2</v>
      </c>
      <c r="M2011" s="183">
        <f>IFERROR(_xll.qlIndexFixing(Index1Y,$H2011,TRUE,_xll.ohTrigger(RecalcTrigger,Trigger1Y)),NA())</f>
        <v>1.5755773835030247E-2</v>
      </c>
      <c r="N2011" s="182">
        <f>IFERROR(_xll.qlIndexFixing(ONIndex1M,I2011,TRUE,_xll.ohTrigger(RecalcTrigger,Trigger1M)),NA())</f>
        <v>1.4874318625910377E-2</v>
      </c>
      <c r="O2011" s="44">
        <f>IFERROR(_xll.qlIndexFixing(ONIndex3M,I2011,TRUE,_xll.ohTrigger(RecalcTrigger,Trigger3M)),NA())</f>
        <v>1.5056702758666773E-2</v>
      </c>
      <c r="P2011" s="44">
        <f>IFERROR(_xll.qlIndexFixing(ONIndex6M,I2011,TRUE,_xll.ohTrigger(RecalcTrigger,Trigger6M)),NA())</f>
        <v>1.5218525127851379E-2</v>
      </c>
      <c r="Q2011" s="183">
        <f>IFERROR(_xll.qlIndexFixing(ONIndex1Y,I2011,TRUE,_xll.ohTrigger(RecalcTrigger,Trigger1Y)),NA())</f>
        <v>1.5571681214785471E-2</v>
      </c>
    </row>
    <row r="2012" spans="2:17" x14ac:dyDescent="0.2">
      <c r="B2012" s="39" t="s">
        <v>42</v>
      </c>
      <c r="D2012" s="42">
        <f>_xll.qlCalendarAdvance(Calendar,$D2011,B2012,"f",FALSE)</f>
        <v>53561</v>
      </c>
      <c r="E2012" s="177">
        <f>_xll.qlInterestRateIndexValueDate(IndexON,D2012)</f>
        <v>53561</v>
      </c>
      <c r="F2012" s="193">
        <f>IFERROR(_xll.qlIndexFixing(IndexON,D2012,TRUE,_xll.ohTrigger(RecalcTrigger,TriggerON)),NA())</f>
        <v>1.4884757368340829E-2</v>
      </c>
      <c r="H2012" s="42">
        <f>_xll.qlCalendarAdvance(Calendar,$H2011,B2012,"f",FALSE)</f>
        <v>53561</v>
      </c>
      <c r="I2012" s="177">
        <f>_xll.qlInterestRateIndexValueDate(Index1M,$H2012)</f>
        <v>53563</v>
      </c>
      <c r="J2012" s="182">
        <f>IFERROR(_xll.qlIndexFixing(Index1M,$H2012,TRUE,_xll.ohTrigger(RecalcTrigger,Trigger1M)),NA())</f>
        <v>1.4890246243867825E-2</v>
      </c>
      <c r="K2012" s="44">
        <f>IFERROR(_xll.qlIndexFixing(Index3M,H2012,TRUE,_xll.ohTrigger(RecalcTrigger,Trigger3M)),NA())</f>
        <v>1.5090646452782666E-2</v>
      </c>
      <c r="L2012" s="44">
        <f>IFERROR(_xll.qlIndexFixing(Index6M,$H2012,TRUE,_xll.ohTrigger(RecalcTrigger,Trigger6M)),NA())</f>
        <v>1.5312313470733202E-2</v>
      </c>
      <c r="M2012" s="183">
        <f>IFERROR(_xll.qlIndexFixing(Index1Y,$H2012,TRUE,_xll.ohTrigger(RecalcTrigger,Trigger1Y)),NA())</f>
        <v>1.5757980147815032E-2</v>
      </c>
      <c r="N2012" s="182">
        <f>IFERROR(_xll.qlIndexFixing(ONIndex1M,I2012,TRUE,_xll.ohTrigger(RecalcTrigger,Trigger1M)),NA())</f>
        <v>1.4876937954344527E-2</v>
      </c>
      <c r="O2012" s="44">
        <f>IFERROR(_xll.qlIndexFixing(ONIndex3M,I2012,TRUE,_xll.ohTrigger(RecalcTrigger,Trigger3M)),NA())</f>
        <v>1.5057367120432374E-2</v>
      </c>
      <c r="P2012" s="44">
        <f>IFERROR(_xll.qlIndexFixing(ONIndex6M,I2012,TRUE,_xll.ohTrigger(RecalcTrigger,Trigger6M)),NA())</f>
        <v>1.5221125803046576E-2</v>
      </c>
      <c r="Q2012" s="183">
        <f>IFERROR(_xll.qlIndexFixing(ONIndex1Y,I2012,TRUE,_xll.ohTrigger(RecalcTrigger,Trigger1Y)),NA())</f>
        <v>1.5574262083104529E-2</v>
      </c>
    </row>
    <row r="2013" spans="2:17" x14ac:dyDescent="0.2">
      <c r="B2013" s="39" t="s">
        <v>42</v>
      </c>
      <c r="D2013" s="42">
        <f>_xll.qlCalendarAdvance(Calendar,$D2012,B2013,"f",FALSE)</f>
        <v>53568</v>
      </c>
      <c r="E2013" s="177">
        <f>_xll.qlInterestRateIndexValueDate(IndexON,D2013)</f>
        <v>53568</v>
      </c>
      <c r="F2013" s="193">
        <f>IFERROR(_xll.qlIndexFixing(IndexON,D2013,TRUE,_xll.ohTrigger(RecalcTrigger,TriggerON)),NA())</f>
        <v>1.488866589967941E-2</v>
      </c>
      <c r="H2013" s="42">
        <f>_xll.qlCalendarAdvance(Calendar,$H2012,B2013,"f",FALSE)</f>
        <v>53568</v>
      </c>
      <c r="I2013" s="177">
        <f>_xll.qlInterestRateIndexValueDate(Index1M,$H2013)</f>
        <v>53570</v>
      </c>
      <c r="J2013" s="182">
        <f>IFERROR(_xll.qlIndexFixing(Index1M,$H2013,TRUE,_xll.ohTrigger(RecalcTrigger,Trigger1M)),NA())</f>
        <v>1.4891358994329553E-2</v>
      </c>
      <c r="K2013" s="44">
        <f>IFERROR(_xll.qlIndexFixing(Index3M,H2013,TRUE,_xll.ohTrigger(RecalcTrigger,Trigger3M)),NA())</f>
        <v>1.5090206767326066E-2</v>
      </c>
      <c r="L2013" s="44">
        <f>IFERROR(_xll.qlIndexFixing(Index6M,$H2013,TRUE,_xll.ohTrigger(RecalcTrigger,Trigger6M)),NA())</f>
        <v>1.5312803782218975E-2</v>
      </c>
      <c r="M2013" s="183">
        <f>IFERROR(_xll.qlIndexFixing(Index1Y,$H2013,TRUE,_xll.ohTrigger(RecalcTrigger,Trigger1Y)),NA())</f>
        <v>1.5758703907553129E-2</v>
      </c>
      <c r="N2013" s="182">
        <f>IFERROR(_xll.qlIndexFixing(ONIndex1M,I2013,TRUE,_xll.ohTrigger(RecalcTrigger,Trigger1M)),NA())</f>
        <v>1.4879543791010974E-2</v>
      </c>
      <c r="O2013" s="44">
        <f>IFERROR(_xll.qlIndexFixing(ONIndex3M,I2013,TRUE,_xll.ohTrigger(RecalcTrigger,Trigger3M)),NA())</f>
        <v>1.5058028323844397E-2</v>
      </c>
      <c r="P2013" s="44">
        <f>IFERROR(_xll.qlIndexFixing(ONIndex6M,I2013,TRUE,_xll.ohTrigger(RecalcTrigger,Trigger6M)),NA())</f>
        <v>1.5223716970726997E-2</v>
      </c>
      <c r="Q2013" s="183">
        <f>IFERROR(_xll.qlIndexFixing(ONIndex1Y,I2013,TRUE,_xll.ohTrigger(RecalcTrigger,Trigger1Y)),NA())</f>
        <v>1.5576827833196916E-2</v>
      </c>
    </row>
    <row r="2014" spans="2:17" x14ac:dyDescent="0.2">
      <c r="B2014" s="39" t="s">
        <v>42</v>
      </c>
      <c r="D2014" s="42">
        <f>_xll.qlCalendarAdvance(Calendar,$D2013,B2014,"f",FALSE)</f>
        <v>53575</v>
      </c>
      <c r="E2014" s="177">
        <f>_xll.qlInterestRateIndexValueDate(IndexON,D2014)</f>
        <v>53575</v>
      </c>
      <c r="F2014" s="193">
        <f>IFERROR(_xll.qlIndexFixing(IndexON,D2014,TRUE,_xll.ohTrigger(RecalcTrigger,TriggerON)),NA())</f>
        <v>1.4892556784733557E-2</v>
      </c>
      <c r="H2014" s="42">
        <f>_xll.qlCalendarAdvance(Calendar,$H2013,B2014,"f",FALSE)</f>
        <v>53575</v>
      </c>
      <c r="I2014" s="177">
        <f>_xll.qlInterestRateIndexValueDate(Index1M,$H2014)</f>
        <v>53577</v>
      </c>
      <c r="J2014" s="182">
        <f>IFERROR(_xll.qlIndexFixing(Index1M,$H2014,TRUE,_xll.ohTrigger(RecalcTrigger,Trigger1M)),NA())</f>
        <v>1.4895408060140303E-2</v>
      </c>
      <c r="K2014" s="44">
        <f>IFERROR(_xll.qlIndexFixing(Index3M,H2014,TRUE,_xll.ohTrigger(RecalcTrigger,Trigger3M)),NA())</f>
        <v>1.5090848331794431E-2</v>
      </c>
      <c r="L2014" s="44">
        <f>IFERROR(_xll.qlIndexFixing(Index6M,$H2014,TRUE,_xll.ohTrigger(RecalcTrigger,Trigger6M)),NA())</f>
        <v>1.5315282794560679E-2</v>
      </c>
      <c r="M2014" s="183">
        <f>IFERROR(_xll.qlIndexFixing(Index1Y,$H2014,TRUE,_xll.ohTrigger(RecalcTrigger,Trigger1Y)),NA())</f>
        <v>1.5762342516810333E-2</v>
      </c>
      <c r="N2014" s="182">
        <f>IFERROR(_xll.qlIndexFixing(ONIndex1M,I2014,TRUE,_xll.ohTrigger(RecalcTrigger,Trigger1M)),NA())</f>
        <v>1.4882136092264631E-2</v>
      </c>
      <c r="O2014" s="44">
        <f>IFERROR(_xll.qlIndexFixing(ONIndex3M,I2014,TRUE,_xll.ohTrigger(RecalcTrigger,Trigger3M)),NA())</f>
        <v>1.5058686356992368E-2</v>
      </c>
      <c r="P2014" s="44">
        <f>IFERROR(_xll.qlIndexFixing(ONIndex6M,I2014,TRUE,_xll.ohTrigger(RecalcTrigger,Trigger6M)),NA())</f>
        <v>1.5226298593002952E-2</v>
      </c>
      <c r="Q2014" s="183">
        <f>IFERROR(_xll.qlIndexFixing(ONIndex1Y,I2014,TRUE,_xll.ohTrigger(RecalcTrigger,Trigger1Y)),NA())</f>
        <v>1.5579378412144962E-2</v>
      </c>
    </row>
    <row r="2015" spans="2:17" x14ac:dyDescent="0.2">
      <c r="B2015" s="39" t="s">
        <v>42</v>
      </c>
      <c r="D2015" s="42">
        <f>_xll.qlCalendarAdvance(Calendar,$D2014,B2015,"f",FALSE)</f>
        <v>53582</v>
      </c>
      <c r="E2015" s="177">
        <f>_xll.qlInterestRateIndexValueDate(IndexON,D2015)</f>
        <v>53582</v>
      </c>
      <c r="F2015" s="193">
        <f>IFERROR(_xll.qlIndexFixing(IndexON,D2015,TRUE,_xll.ohTrigger(RecalcTrigger,TriggerON)),NA())</f>
        <v>1.4896429963791036E-2</v>
      </c>
      <c r="H2015" s="42">
        <f>_xll.qlCalendarAdvance(Calendar,$H2014,B2015,"f",FALSE)</f>
        <v>53582</v>
      </c>
      <c r="I2015" s="177">
        <f>_xll.qlInterestRateIndexValueDate(Index1M,$H2015)</f>
        <v>53584</v>
      </c>
      <c r="J2015" s="182">
        <f>IFERROR(_xll.qlIndexFixing(Index1M,$H2015,TRUE,_xll.ohTrigger(RecalcTrigger,Trigger1M)),NA())</f>
        <v>1.4897968493590081E-2</v>
      </c>
      <c r="K2015" s="44">
        <f>IFERROR(_xll.qlIndexFixing(Index3M,H2015,TRUE,_xll.ohTrigger(RecalcTrigger,Trigger3M)),NA())</f>
        <v>1.5091486635010427E-2</v>
      </c>
      <c r="L2015" s="44">
        <f>IFERROR(_xll.qlIndexFixing(Index6M,$H2015,TRUE,_xll.ohTrigger(RecalcTrigger,Trigger6M)),NA())</f>
        <v>1.5317751680960308E-2</v>
      </c>
      <c r="M2015" s="183">
        <f>IFERROR(_xll.qlIndexFixing(Index1Y,$H2015,TRUE,_xll.ohTrigger(RecalcTrigger,Trigger1Y)),NA())</f>
        <v>1.5764498464976701E-2</v>
      </c>
      <c r="N2015" s="182">
        <f>IFERROR(_xll.qlIndexFixing(ONIndex1M,I2015,TRUE,_xll.ohTrigger(RecalcTrigger,Trigger1M)),NA())</f>
        <v>1.4884714814140665E-2</v>
      </c>
      <c r="O2015" s="44">
        <f>IFERROR(_xll.qlIndexFixing(ONIndex3M,I2015,TRUE,_xll.ohTrigger(RecalcTrigger,Trigger3M)),NA())</f>
        <v>1.505934120868524E-2</v>
      </c>
      <c r="P2015" s="44">
        <f>IFERROR(_xll.qlIndexFixing(ONIndex6M,I2015,TRUE,_xll.ohTrigger(RecalcTrigger,Trigger6M)),NA())</f>
        <v>1.5228870631425195E-2</v>
      </c>
      <c r="Q2015" s="183">
        <f>IFERROR(_xll.qlIndexFixing(ONIndex1Y,I2015,TRUE,_xll.ohTrigger(RecalcTrigger,Trigger1Y)),NA())</f>
        <v>1.5581913766631317E-2</v>
      </c>
    </row>
    <row r="2016" spans="2:17" x14ac:dyDescent="0.2">
      <c r="B2016" s="39" t="s">
        <v>42</v>
      </c>
      <c r="D2016" s="42">
        <f>_xll.qlCalendarAdvance(Calendar,$D2015,B2016,"f",FALSE)</f>
        <v>53589</v>
      </c>
      <c r="E2016" s="177">
        <f>_xll.qlInterestRateIndexValueDate(IndexON,D2016)</f>
        <v>53589</v>
      </c>
      <c r="F2016" s="193">
        <f>IFERROR(_xll.qlIndexFixing(IndexON,D2016,TRUE,_xll.ohTrigger(RecalcTrigger,TriggerON)),NA())</f>
        <v>1.4900285377059674E-2</v>
      </c>
      <c r="H2016" s="42">
        <f>_xll.qlCalendarAdvance(Calendar,$H2015,B2016,"f",FALSE)</f>
        <v>53589</v>
      </c>
      <c r="I2016" s="177">
        <f>_xll.qlInterestRateIndexValueDate(Index1M,$H2016)</f>
        <v>53591</v>
      </c>
      <c r="J2016" s="182">
        <f>IFERROR(_xll.qlIndexFixing(Index1M,$H2016,TRUE,_xll.ohTrigger(RecalcTrigger,Trigger1M)),NA())</f>
        <v>1.4900515218854304E-2</v>
      </c>
      <c r="K2016" s="44">
        <f>IFERROR(_xll.qlIndexFixing(Index3M,H2016,TRUE,_xll.ohTrigger(RecalcTrigger,Trigger3M)),NA())</f>
        <v>1.509212166539914E-2</v>
      </c>
      <c r="L2016" s="44">
        <f>IFERROR(_xll.qlIndexFixing(Index6M,$H2016,TRUE,_xll.ohTrigger(RecalcTrigger,Trigger6M)),NA())</f>
        <v>1.5320210402970828E-2</v>
      </c>
      <c r="M2016" s="183">
        <f>IFERROR(_xll.qlIndexFixing(Index1Y,$H2016,TRUE,_xll.ohTrigger(RecalcTrigger,Trigger1Y)),NA())</f>
        <v>1.5766637516892352E-2</v>
      </c>
      <c r="N2016" s="182">
        <f>IFERROR(_xll.qlIndexFixing(ONIndex1M,I2016,TRUE,_xll.ohTrigger(RecalcTrigger,Trigger1M)),NA())</f>
        <v>1.4887279912993989E-2</v>
      </c>
      <c r="O2016" s="44">
        <f>IFERROR(_xll.qlIndexFixing(ONIndex3M,I2016,TRUE,_xll.ohTrigger(RecalcTrigger,Trigger3M)),NA())</f>
        <v>1.5059992867332284E-2</v>
      </c>
      <c r="P2016" s="44">
        <f>IFERROR(_xll.qlIndexFixing(ONIndex6M,I2016,TRUE,_xll.ohTrigger(RecalcTrigger,Trigger6M)),NA())</f>
        <v>1.5231433048104037E-2</v>
      </c>
      <c r="Q2016" s="183">
        <f>IFERROR(_xll.qlIndexFixing(ONIndex1Y,I2016,TRUE,_xll.ohTrigger(RecalcTrigger,Trigger1Y)),NA())</f>
        <v>1.5584433843818246E-2</v>
      </c>
    </row>
    <row r="2017" spans="2:17" x14ac:dyDescent="0.2">
      <c r="B2017" s="39" t="s">
        <v>42</v>
      </c>
      <c r="D2017" s="42">
        <f>_xll.qlCalendarAdvance(Calendar,$D2016,B2017,"f",FALSE)</f>
        <v>53596</v>
      </c>
      <c r="E2017" s="177">
        <f>_xll.qlInterestRateIndexValueDate(IndexON,D2017)</f>
        <v>53596</v>
      </c>
      <c r="F2017" s="193">
        <f>IFERROR(_xll.qlIndexFixing(IndexON,D2017,TRUE,_xll.ohTrigger(RecalcTrigger,TriggerON)),NA())</f>
        <v>1.4904122964827238E-2</v>
      </c>
      <c r="H2017" s="42">
        <f>_xll.qlCalendarAdvance(Calendar,$H2016,B2017,"f",FALSE)</f>
        <v>53596</v>
      </c>
      <c r="I2017" s="177">
        <f>_xll.qlInterestRateIndexValueDate(Index1M,$H2017)</f>
        <v>53598</v>
      </c>
      <c r="J2017" s="182">
        <f>IFERROR(_xll.qlIndexFixing(Index1M,$H2017,TRUE,_xll.ohTrigger(RecalcTrigger,Trigger1M)),NA())</f>
        <v>1.4904024147761194E-2</v>
      </c>
      <c r="K2017" s="44">
        <f>IFERROR(_xll.qlIndexFixing(Index3M,H2017,TRUE,_xll.ohTrigger(RecalcTrigger,Trigger3M)),NA())</f>
        <v>1.509383478211768E-2</v>
      </c>
      <c r="L2017" s="44">
        <f>IFERROR(_xll.qlIndexFixing(Index6M,$H2017,TRUE,_xll.ohTrigger(RecalcTrigger,Trigger6M)),NA())</f>
        <v>1.5323155528370432E-2</v>
      </c>
      <c r="M2017" s="183">
        <f>IFERROR(_xll.qlIndexFixing(Index1Y,$H2017,TRUE,_xll.ohTrigger(RecalcTrigger,Trigger1Y)),NA())</f>
        <v>1.5768759618536188E-2</v>
      </c>
      <c r="N2017" s="182">
        <f>IFERROR(_xll.qlIndexFixing(ONIndex1M,I2017,TRUE,_xll.ohTrigger(RecalcTrigger,Trigger1M)),NA())</f>
        <v>1.488983134509958E-2</v>
      </c>
      <c r="O2017" s="44">
        <f>IFERROR(_xll.qlIndexFixing(ONIndex3M,I2017,TRUE,_xll.ohTrigger(RecalcTrigger,Trigger3M)),NA())</f>
        <v>1.5060641321342771E-2</v>
      </c>
      <c r="P2017" s="44">
        <f>IFERROR(_xll.qlIndexFixing(ONIndex6M,I2017,TRUE,_xll.ohTrigger(RecalcTrigger,Trigger6M)),NA())</f>
        <v>1.5233985804830041E-2</v>
      </c>
      <c r="Q2017" s="183">
        <f>IFERROR(_xll.qlIndexFixing(ONIndex1Y,I2017,TRUE,_xll.ohTrigger(RecalcTrigger,Trigger1Y)),NA())</f>
        <v>1.5586938590468336E-2</v>
      </c>
    </row>
    <row r="2018" spans="2:17" x14ac:dyDescent="0.2">
      <c r="B2018" s="39" t="s">
        <v>42</v>
      </c>
      <c r="D2018" s="42">
        <f>_xll.qlCalendarAdvance(Calendar,$D2017,B2018,"f",FALSE)</f>
        <v>53603</v>
      </c>
      <c r="E2018" s="177">
        <f>_xll.qlInterestRateIndexValueDate(IndexON,D2018)</f>
        <v>53603</v>
      </c>
      <c r="F2018" s="193">
        <f>IFERROR(_xll.qlIndexFixing(IndexON,D2018,TRUE,_xll.ohTrigger(RecalcTrigger,TriggerON)),NA())</f>
        <v>1.4907942667461427E-2</v>
      </c>
      <c r="H2018" s="42">
        <f>_xll.qlCalendarAdvance(Calendar,$H2017,B2018,"f",FALSE)</f>
        <v>53603</v>
      </c>
      <c r="I2018" s="177">
        <f>_xll.qlInterestRateIndexValueDate(Index1M,$H2018)</f>
        <v>53605</v>
      </c>
      <c r="J2018" s="182">
        <f>IFERROR(_xll.qlIndexFixing(Index1M,$H2018,TRUE,_xll.ohTrigger(RecalcTrigger,Trigger1M)),NA())</f>
        <v>1.4905567369644926E-2</v>
      </c>
      <c r="K2018" s="44">
        <f>IFERROR(_xll.qlIndexFixing(Index3M,H2018,TRUE,_xll.ohTrigger(RecalcTrigger,Trigger3M)),NA())</f>
        <v>1.5094462597680621E-2</v>
      </c>
      <c r="L2018" s="44">
        <f>IFERROR(_xll.qlIndexFixing(Index6M,$H2018,TRUE,_xll.ohTrigger(RecalcTrigger,Trigger6M)),NA())</f>
        <v>1.5325593164772174E-2</v>
      </c>
      <c r="M2018" s="183">
        <f>IFERROR(_xll.qlIndexFixing(Index1Y,$H2018,TRUE,_xll.ohTrigger(RecalcTrigger,Trigger1Y)),NA())</f>
        <v>1.5770864715887119E-2</v>
      </c>
      <c r="N2018" s="182">
        <f>IFERROR(_xll.qlIndexFixing(ONIndex1M,I2018,TRUE,_xll.ohTrigger(RecalcTrigger,Trigger1M)),NA())</f>
        <v>1.4892369066732414E-2</v>
      </c>
      <c r="O2018" s="44">
        <f>IFERROR(_xll.qlIndexFixing(ONIndex3M,I2018,TRUE,_xll.ohTrigger(RecalcTrigger,Trigger3M)),NA())</f>
        <v>1.5061286559285847E-2</v>
      </c>
      <c r="P2018" s="44">
        <f>IFERROR(_xll.qlIndexFixing(ONIndex6M,I2018,TRUE,_xll.ohTrigger(RecalcTrigger,Trigger6M)),NA())</f>
        <v>1.5236528863393772E-2</v>
      </c>
      <c r="Q2018" s="183">
        <f>IFERROR(_xll.qlIndexFixing(ONIndex1Y,I2018,TRUE,_xll.ohTrigger(RecalcTrigger,Trigger1Y)),NA())</f>
        <v>1.5589427953504043E-2</v>
      </c>
    </row>
    <row r="2019" spans="2:17" x14ac:dyDescent="0.2">
      <c r="B2019" s="39" t="s">
        <v>42</v>
      </c>
      <c r="D2019" s="42">
        <f>_xll.qlCalendarAdvance(Calendar,$D2018,B2019,"f",FALSE)</f>
        <v>53610</v>
      </c>
      <c r="E2019" s="177">
        <f>_xll.qlInterestRateIndexValueDate(IndexON,D2019)</f>
        <v>53610</v>
      </c>
      <c r="F2019" s="193">
        <f>IFERROR(_xll.qlIndexFixing(IndexON,D2019,TRUE,_xll.ohTrigger(RecalcTrigger,TriggerON)),NA())</f>
        <v>1.4911744425010198E-2</v>
      </c>
      <c r="H2019" s="42">
        <f>_xll.qlCalendarAdvance(Calendar,$H2018,B2019,"f",FALSE)</f>
        <v>53610</v>
      </c>
      <c r="I2019" s="177">
        <f>_xll.qlInterestRateIndexValueDate(Index1M,$H2019)</f>
        <v>53612</v>
      </c>
      <c r="J2019" s="182">
        <f>IFERROR(_xll.qlIndexFixing(Index1M,$H2019,TRUE,_xll.ohTrigger(RecalcTrigger,Trigger1M)),NA())</f>
        <v>1.4908072707574299E-2</v>
      </c>
      <c r="K2019" s="44">
        <f>IFERROR(_xll.qlIndexFixing(Index3M,H2019,TRUE,_xll.ohTrigger(RecalcTrigger,Trigger3M)),NA())</f>
        <v>1.5095087102792925E-2</v>
      </c>
      <c r="L2019" s="44">
        <f>IFERROR(_xll.qlIndexFixing(Index6M,$H2019,TRUE,_xll.ohTrigger(RecalcTrigger,Trigger6M)),NA())</f>
        <v>1.5330001315221473E-2</v>
      </c>
      <c r="M2019" s="183">
        <f>IFERROR(_xll.qlIndexFixing(Index1Y,$H2019,TRUE,_xll.ohTrigger(RecalcTrigger,Trigger1Y)),NA())</f>
        <v>1.5772952754924706E-2</v>
      </c>
      <c r="N2019" s="182">
        <f>IFERROR(_xll.qlIndexFixing(ONIndex1M,I2019,TRUE,_xll.ohTrigger(RecalcTrigger,Trigger1M)),NA())</f>
        <v>1.4894893034167467E-2</v>
      </c>
      <c r="O2019" s="44">
        <f>IFERROR(_xll.qlIndexFixing(ONIndex3M,I2019,TRUE,_xll.ohTrigger(RecalcTrigger,Trigger3M)),NA())</f>
        <v>1.5061928569490846E-2</v>
      </c>
      <c r="P2019" s="44">
        <f>IFERROR(_xll.qlIndexFixing(ONIndex6M,I2019,TRUE,_xll.ohTrigger(RecalcTrigger,Trigger6M)),NA())</f>
        <v>1.5239062185905539E-2</v>
      </c>
      <c r="Q2019" s="183">
        <f>IFERROR(_xll.qlIndexFixing(ONIndex1Y,I2019,TRUE,_xll.ohTrigger(RecalcTrigger,Trigger1Y)),NA())</f>
        <v>1.5591901880167569E-2</v>
      </c>
    </row>
    <row r="2020" spans="2:17" x14ac:dyDescent="0.2">
      <c r="B2020" s="39" t="s">
        <v>42</v>
      </c>
      <c r="D2020" s="42">
        <f>_xll.qlCalendarAdvance(Calendar,$D2019,B2020,"f",FALSE)</f>
        <v>53617</v>
      </c>
      <c r="E2020" s="177">
        <f>_xll.qlInterestRateIndexValueDate(IndexON,D2020)</f>
        <v>53617</v>
      </c>
      <c r="F2020" s="193">
        <f>IFERROR(_xll.qlIndexFixing(IndexON,D2020,TRUE,_xll.ohTrigger(RecalcTrigger,TriggerON)),NA())</f>
        <v>1.4915528177681381E-2</v>
      </c>
      <c r="H2020" s="42">
        <f>_xll.qlCalendarAdvance(Calendar,$H2019,B2020,"f",FALSE)</f>
        <v>53617</v>
      </c>
      <c r="I2020" s="177">
        <f>_xll.qlInterestRateIndexValueDate(Index1M,$H2020)</f>
        <v>53619</v>
      </c>
      <c r="J2020" s="182">
        <f>IFERROR(_xll.qlIndexFixing(Index1M,$H2020,TRUE,_xll.ohTrigger(RecalcTrigger,Trigger1M)),NA())</f>
        <v>1.4910564162134378E-2</v>
      </c>
      <c r="K2020" s="44">
        <f>IFERROR(_xll.qlIndexFixing(Index3M,H2020,TRUE,_xll.ohTrigger(RecalcTrigger,Trigger3M)),NA())</f>
        <v>1.509570828587832E-2</v>
      </c>
      <c r="L2020" s="44">
        <f>IFERROR(_xll.qlIndexFixing(Index6M,$H2020,TRUE,_xll.ohTrigger(RecalcTrigger,Trigger6M)),NA())</f>
        <v>1.5330437550438853E-2</v>
      </c>
      <c r="M2020" s="183">
        <f>IFERROR(_xll.qlIndexFixing(Index1Y,$H2020,TRUE,_xll.ohTrigger(RecalcTrigger,Trigger1Y)),NA())</f>
        <v>1.5775023681628288E-2</v>
      </c>
      <c r="N2020" s="182">
        <f>IFERROR(_xll.qlIndexFixing(ONIndex1M,I2020,TRUE,_xll.ohTrigger(RecalcTrigger,Trigger1M)),NA())</f>
        <v>1.4897403203759652E-2</v>
      </c>
      <c r="O2020" s="44">
        <f>IFERROR(_xll.qlIndexFixing(ONIndex3M,I2020,TRUE,_xll.ohTrigger(RecalcTrigger,Trigger3M)),NA())</f>
        <v>1.5062567340367039E-2</v>
      </c>
      <c r="P2020" s="44">
        <f>IFERROR(_xll.qlIndexFixing(ONIndex6M,I2020,TRUE,_xll.ohTrigger(RecalcTrigger,Trigger6M)),NA())</f>
        <v>1.5241585734155905E-2</v>
      </c>
      <c r="Q2020" s="183">
        <f>IFERROR(_xll.qlIndexFixing(ONIndex1Y,I2020,TRUE,_xll.ohTrigger(RecalcTrigger,Trigger1Y)),NA())</f>
        <v>1.5594360317061629E-2</v>
      </c>
    </row>
    <row r="2021" spans="2:17" x14ac:dyDescent="0.2">
      <c r="B2021" s="39" t="s">
        <v>42</v>
      </c>
      <c r="D2021" s="42">
        <f>_xll.qlCalendarAdvance(Calendar,$D2020,B2021,"f",FALSE)</f>
        <v>53624</v>
      </c>
      <c r="E2021" s="177">
        <f>_xll.qlInterestRateIndexValueDate(IndexON,D2021)</f>
        <v>53624</v>
      </c>
      <c r="F2021" s="193">
        <f>IFERROR(_xll.qlIndexFixing(IndexON,D2021,TRUE,_xll.ohTrigger(RecalcTrigger,TriggerON)),NA())</f>
        <v>1.4919293866002548E-2</v>
      </c>
      <c r="H2021" s="42">
        <f>_xll.qlCalendarAdvance(Calendar,$H2020,B2021,"f",FALSE)</f>
        <v>53624</v>
      </c>
      <c r="I2021" s="177">
        <f>_xll.qlInterestRateIndexValueDate(Index1M,$H2021)</f>
        <v>53626</v>
      </c>
      <c r="J2021" s="182">
        <f>IFERROR(_xll.qlIndexFixing(Index1M,$H2021,TRUE,_xll.ohTrigger(RecalcTrigger,Trigger1M)),NA())</f>
        <v>1.4913041689527942E-2</v>
      </c>
      <c r="K2021" s="44">
        <f>IFERROR(_xll.qlIndexFixing(Index3M,H2021,TRUE,_xll.ohTrigger(RecalcTrigger,Trigger3M)),NA())</f>
        <v>1.5096326135356284E-2</v>
      </c>
      <c r="L2021" s="44">
        <f>IFERROR(_xll.qlIndexFixing(Index6M,$H2021,TRUE,_xll.ohTrigger(RecalcTrigger,Trigger6M)),NA())</f>
        <v>1.5332844222805743E-2</v>
      </c>
      <c r="M2021" s="183">
        <f>IFERROR(_xll.qlIndexFixing(Index1Y,$H2021,TRUE,_xll.ohTrigger(RecalcTrigger,Trigger1Y)),NA())</f>
        <v>1.5777077441978739E-2</v>
      </c>
      <c r="N2021" s="182">
        <f>IFERROR(_xll.qlIndexFixing(ONIndex1M,I2021,TRUE,_xll.ohTrigger(RecalcTrigger,Trigger1M)),NA())</f>
        <v>1.4899899531544136E-2</v>
      </c>
      <c r="O2021" s="44">
        <f>IFERROR(_xll.qlIndexFixing(ONIndex3M,I2021,TRUE,_xll.ohTrigger(RecalcTrigger,Trigger3M)),NA())</f>
        <v>1.5063202860643443E-2</v>
      </c>
      <c r="P2021" s="44">
        <f>IFERROR(_xll.qlIndexFixing(ONIndex6M,I2021,TRUE,_xll.ohTrigger(RecalcTrigger,Trigger6M)),NA())</f>
        <v>1.5244099470015371E-2</v>
      </c>
      <c r="Q2021" s="183">
        <f>IFERROR(_xll.qlIndexFixing(ONIndex1Y,I2021,TRUE,_xll.ohTrigger(RecalcTrigger,Trigger1Y)),NA())</f>
        <v>1.5596803211348487E-2</v>
      </c>
    </row>
    <row r="2022" spans="2:17" x14ac:dyDescent="0.2">
      <c r="B2022" s="39" t="s">
        <v>42</v>
      </c>
      <c r="D2022" s="42">
        <f>_xll.qlCalendarAdvance(Calendar,$D2021,B2022,"f",FALSE)</f>
        <v>53631</v>
      </c>
      <c r="E2022" s="177">
        <f>_xll.qlInterestRateIndexValueDate(IndexON,D2022)</f>
        <v>53631</v>
      </c>
      <c r="F2022" s="193">
        <f>IFERROR(_xll.qlIndexFixing(IndexON,D2022,TRUE,_xll.ohTrigger(RecalcTrigger,TriggerON)),NA())</f>
        <v>1.4923041430021655E-2</v>
      </c>
      <c r="H2022" s="42">
        <f>_xll.qlCalendarAdvance(Calendar,$H2021,B2022,"f",FALSE)</f>
        <v>53631</v>
      </c>
      <c r="I2022" s="177">
        <f>_xll.qlInterestRateIndexValueDate(Index1M,$H2022)</f>
        <v>53633</v>
      </c>
      <c r="J2022" s="182">
        <f>IFERROR(_xll.qlIndexFixing(Index1M,$H2022,TRUE,_xll.ohTrigger(RecalcTrigger,Trigger1M)),NA())</f>
        <v>1.4915505245960343E-2</v>
      </c>
      <c r="K2022" s="44">
        <f>IFERROR(_xll.qlIndexFixing(Index3M,H2022,TRUE,_xll.ohTrigger(RecalcTrigger,Trigger3M)),NA())</f>
        <v>1.5096940639652242E-2</v>
      </c>
      <c r="L2022" s="44">
        <f>IFERROR(_xll.qlIndexFixing(Index6M,$H2022,TRUE,_xll.ohTrigger(RecalcTrigger,Trigger6M)),NA())</f>
        <v>1.5334747129825126E-2</v>
      </c>
      <c r="M2022" s="183">
        <f>IFERROR(_xll.qlIndexFixing(Index1Y,$H2022,TRUE,_xll.ohTrigger(RecalcTrigger,Trigger1Y)),NA())</f>
        <v>1.577911398195583E-2</v>
      </c>
      <c r="N2022" s="182">
        <f>IFERROR(_xll.qlIndexFixing(ONIndex1M,I2022,TRUE,_xll.ohTrigger(RecalcTrigger,Trigger1M)),NA())</f>
        <v>1.4902381973955769E-2</v>
      </c>
      <c r="O2022" s="44">
        <f>IFERROR(_xll.qlIndexFixing(ONIndex3M,I2022,TRUE,_xll.ohTrigger(RecalcTrigger,Trigger3M)),NA())</f>
        <v>1.5063835118489521E-2</v>
      </c>
      <c r="P2022" s="44">
        <f>IFERROR(_xll.qlIndexFixing(ONIndex6M,I2022,TRUE,_xll.ohTrigger(RecalcTrigger,Trigger6M)),NA())</f>
        <v>1.5246603355274502E-2</v>
      </c>
      <c r="Q2022" s="183">
        <f>IFERROR(_xll.qlIndexFixing(ONIndex1Y,I2022,TRUE,_xll.ohTrigger(RecalcTrigger,Trigger1Y)),NA())</f>
        <v>1.5599230509710793E-2</v>
      </c>
    </row>
    <row r="2023" spans="2:17" x14ac:dyDescent="0.2">
      <c r="B2023" s="39" t="s">
        <v>42</v>
      </c>
      <c r="D2023" s="42">
        <f>_xll.qlCalendarAdvance(Calendar,$D2022,B2023,"f",FALSE)</f>
        <v>53638</v>
      </c>
      <c r="E2023" s="177">
        <f>_xll.qlInterestRateIndexValueDate(IndexON,D2023)</f>
        <v>53638</v>
      </c>
      <c r="F2023" s="193">
        <f>IFERROR(_xll.qlIndexFixing(IndexON,D2023,TRUE,_xll.ohTrigger(RecalcTrigger,TriggerON)),NA())</f>
        <v>1.4926770810106404E-2</v>
      </c>
      <c r="H2023" s="42">
        <f>_xll.qlCalendarAdvance(Calendar,$H2022,B2023,"f",FALSE)</f>
        <v>53638</v>
      </c>
      <c r="I2023" s="177">
        <f>_xll.qlInterestRateIndexValueDate(Index1M,$H2023)</f>
        <v>53640</v>
      </c>
      <c r="J2023" s="182">
        <f>IFERROR(_xll.qlIndexFixing(Index1M,$H2023,TRUE,_xll.ohTrigger(RecalcTrigger,Trigger1M)),NA())</f>
        <v>1.491795478763178E-2</v>
      </c>
      <c r="K2023" s="44">
        <f>IFERROR(_xll.qlIndexFixing(Index3M,H2023,TRUE,_xll.ohTrigger(RecalcTrigger,Trigger3M)),NA())</f>
        <v>1.5097551787182271E-2</v>
      </c>
      <c r="L2023" s="44">
        <f>IFERROR(_xll.qlIndexFixing(Index6M,$H2023,TRUE,_xll.ohTrigger(RecalcTrigger,Trigger6M)),NA())</f>
        <v>1.5337133624595765E-2</v>
      </c>
      <c r="M2023" s="183">
        <f>IFERROR(_xll.qlIndexFixing(Index1Y,$H2023,TRUE,_xll.ohTrigger(RecalcTrigger,Trigger1Y)),NA())</f>
        <v>1.5781133247541306E-2</v>
      </c>
      <c r="N2023" s="182">
        <f>IFERROR(_xll.qlIndexFixing(ONIndex1M,I2023,TRUE,_xll.ohTrigger(RecalcTrigger,Trigger1M)),NA())</f>
        <v>1.4904850487269528E-2</v>
      </c>
      <c r="O2023" s="44">
        <f>IFERROR(_xll.qlIndexFixing(ONIndex3M,I2023,TRUE,_xll.ohTrigger(RecalcTrigger,Trigger3M)),NA())</f>
        <v>1.5064464102794162E-2</v>
      </c>
      <c r="P2023" s="44">
        <f>IFERROR(_xll.qlIndexFixing(ONIndex6M,I2023,TRUE,_xll.ohTrigger(RecalcTrigger,Trigger6M)),NA())</f>
        <v>1.5249097351883734E-2</v>
      </c>
      <c r="Q2023" s="183">
        <f>IFERROR(_xll.qlIndexFixing(ONIndex1Y,I2023,TRUE,_xll.ohTrigger(RecalcTrigger,Trigger1Y)),NA())</f>
        <v>1.5601642159390749E-2</v>
      </c>
    </row>
    <row r="2024" spans="2:17" x14ac:dyDescent="0.2">
      <c r="B2024" s="39" t="s">
        <v>42</v>
      </c>
      <c r="D2024" s="42">
        <f>_xll.qlCalendarAdvance(Calendar,$D2023,B2024,"f",FALSE)</f>
        <v>53645</v>
      </c>
      <c r="E2024" s="177">
        <f>_xll.qlInterestRateIndexValueDate(IndexON,D2024)</f>
        <v>53645</v>
      </c>
      <c r="F2024" s="193">
        <f>IFERROR(_xll.qlIndexFixing(IndexON,D2024,TRUE,_xll.ohTrigger(RecalcTrigger,TriggerON)),NA())</f>
        <v>1.4930481946304752E-2</v>
      </c>
      <c r="H2024" s="42">
        <f>_xll.qlCalendarAdvance(Calendar,$H2023,B2024,"f",FALSE)</f>
        <v>53645</v>
      </c>
      <c r="I2024" s="177">
        <f>_xll.qlInterestRateIndexValueDate(Index1M,$H2024)</f>
        <v>53647</v>
      </c>
      <c r="J2024" s="182">
        <f>IFERROR(_xll.qlIndexFixing(Index1M,$H2024,TRUE,_xll.ohTrigger(RecalcTrigger,Trigger1M)),NA())</f>
        <v>1.4920390270752763E-2</v>
      </c>
      <c r="K2024" s="44">
        <f>IFERROR(_xll.qlIndexFixing(Index3M,H2024,TRUE,_xll.ohTrigger(RecalcTrigger,Trigger3M)),NA())</f>
        <v>1.5098159566376054E-2</v>
      </c>
      <c r="L2024" s="44">
        <f>IFERROR(_xll.qlIndexFixing(Index6M,$H2024,TRUE,_xll.ohTrigger(RecalcTrigger,Trigger6M)),NA())</f>
        <v>1.5339509647400129E-2</v>
      </c>
      <c r="M2024" s="183">
        <f>IFERROR(_xll.qlIndexFixing(Index1Y,$H2024,TRUE,_xll.ohTrigger(RecalcTrigger,Trigger1Y)),NA())</f>
        <v>1.5783135184716468E-2</v>
      </c>
      <c r="N2024" s="182">
        <f>IFERROR(_xll.qlIndexFixing(ONIndex1M,I2024,TRUE,_xll.ohTrigger(RecalcTrigger,Trigger1M)),NA())</f>
        <v>1.4907305027680451E-2</v>
      </c>
      <c r="O2024" s="44">
        <f>IFERROR(_xll.qlIndexFixing(ONIndex3M,I2024,TRUE,_xll.ohTrigger(RecalcTrigger,Trigger3M)),NA())</f>
        <v>1.5065089801407083E-2</v>
      </c>
      <c r="P2024" s="44">
        <f>IFERROR(_xll.qlIndexFixing(ONIndex6M,I2024,TRUE,_xll.ohTrigger(RecalcTrigger,Trigger6M)),NA())</f>
        <v>1.5251581421713567E-2</v>
      </c>
      <c r="Q2024" s="183">
        <f>IFERROR(_xll.qlIndexFixing(ONIndex1Y,I2024,TRUE,_xll.ohTrigger(RecalcTrigger,Trigger1Y)),NA())</f>
        <v>1.5604038107150942E-2</v>
      </c>
    </row>
    <row r="2025" spans="2:17" x14ac:dyDescent="0.2">
      <c r="B2025" s="39" t="s">
        <v>42</v>
      </c>
      <c r="D2025" s="42">
        <f>_xll.qlCalendarAdvance(Calendar,$D2024,B2025,"f",FALSE)</f>
        <v>53652</v>
      </c>
      <c r="E2025" s="177">
        <f>_xll.qlInterestRateIndexValueDate(IndexON,D2025)</f>
        <v>53652</v>
      </c>
      <c r="F2025" s="193">
        <f>IFERROR(_xll.qlIndexFixing(IndexON,D2025,TRUE,_xll.ohTrigger(RecalcTrigger,TriggerON)),NA())</f>
        <v>1.4934174778904463E-2</v>
      </c>
      <c r="H2025" s="42">
        <f>_xll.qlCalendarAdvance(Calendar,$H2024,B2025,"f",FALSE)</f>
        <v>53652</v>
      </c>
      <c r="I2025" s="177">
        <f>_xll.qlInterestRateIndexValueDate(Index1M,$H2025)</f>
        <v>53654</v>
      </c>
      <c r="J2025" s="182">
        <f>IFERROR(_xll.qlIndexFixing(Index1M,$H2025,TRUE,_xll.ohTrigger(RecalcTrigger,Trigger1M)),NA())</f>
        <v>1.4922811651520913E-2</v>
      </c>
      <c r="K2025" s="44">
        <f>IFERROR(_xll.qlIndexFixing(Index3M,H2025,TRUE,_xll.ohTrigger(RecalcTrigger,Trigger3M)),NA())</f>
        <v>1.5098763965648812E-2</v>
      </c>
      <c r="L2025" s="44">
        <f>IFERROR(_xll.qlIndexFixing(Index6M,$H2025,TRUE,_xll.ohTrigger(RecalcTrigger,Trigger6M)),NA())</f>
        <v>1.5341875159792063E-2</v>
      </c>
      <c r="M2025" s="183">
        <f>IFERROR(_xll.qlIndexFixing(Index1Y,$H2025,TRUE,_xll.ohTrigger(RecalcTrigger,Trigger1Y)),NA())</f>
        <v>1.5785119739463491E-2</v>
      </c>
      <c r="N2025" s="182">
        <f>IFERROR(_xll.qlIndexFixing(ONIndex1M,I2025,TRUE,_xll.ohTrigger(RecalcTrigger,Trigger1M)),NA())</f>
        <v>1.4909745551543452E-2</v>
      </c>
      <c r="O2025" s="44">
        <f>IFERROR(_xll.qlIndexFixing(ONIndex3M,I2025,TRUE,_xll.ohTrigger(RecalcTrigger,Trigger3M)),NA())</f>
        <v>1.5065712203456982E-2</v>
      </c>
      <c r="P2025" s="44">
        <f>IFERROR(_xll.qlIndexFixing(ONIndex6M,I2025,TRUE,_xll.ohTrigger(RecalcTrigger,Trigger6M)),NA())</f>
        <v>1.5254055526634502E-2</v>
      </c>
      <c r="Q2025" s="183">
        <f>IFERROR(_xll.qlIndexFixing(ONIndex1Y,I2025,TRUE,_xll.ohTrigger(RecalcTrigger,Trigger1Y)),NA())</f>
        <v>1.5606418299993763E-2</v>
      </c>
    </row>
    <row r="2026" spans="2:17" x14ac:dyDescent="0.2">
      <c r="B2026" s="39" t="s">
        <v>42</v>
      </c>
      <c r="D2026" s="42">
        <f>_xll.qlCalendarAdvance(Calendar,$D2025,B2026,"f",FALSE)</f>
        <v>53659</v>
      </c>
      <c r="E2026" s="177">
        <f>_xll.qlInterestRateIndexValueDate(IndexON,D2026)</f>
        <v>53659</v>
      </c>
      <c r="F2026" s="193">
        <f>IFERROR(_xll.qlIndexFixing(IndexON,D2026,TRUE,_xll.ohTrigger(RecalcTrigger,TriggerON)),NA())</f>
        <v>1.4937849248273238E-2</v>
      </c>
      <c r="H2026" s="42">
        <f>_xll.qlCalendarAdvance(Calendar,$H2025,B2026,"f",FALSE)</f>
        <v>53659</v>
      </c>
      <c r="I2026" s="177">
        <f>_xll.qlInterestRateIndexValueDate(Index1M,$H2026)</f>
        <v>53661</v>
      </c>
      <c r="J2026" s="182">
        <f>IFERROR(_xll.qlIndexFixing(Index1M,$H2026,TRUE,_xll.ohTrigger(RecalcTrigger,Trigger1M)),NA())</f>
        <v>1.4925218886141582E-2</v>
      </c>
      <c r="K2026" s="44">
        <f>IFERROR(_xll.qlIndexFixing(Index3M,H2026,TRUE,_xll.ohTrigger(RecalcTrigger,Trigger3M)),NA())</f>
        <v>1.5097930876062371E-2</v>
      </c>
      <c r="L2026" s="44">
        <f>IFERROR(_xll.qlIndexFixing(Index6M,$H2026,TRUE,_xll.ohTrigger(RecalcTrigger,Trigger6M)),NA())</f>
        <v>1.5344720842023939E-2</v>
      </c>
      <c r="M2026" s="183">
        <f>IFERROR(_xll.qlIndexFixing(Index1Y,$H2026,TRUE,_xll.ohTrigger(RecalcTrigger,Trigger1Y)),NA())</f>
        <v>1.5785666559823115E-2</v>
      </c>
      <c r="N2026" s="182">
        <f>IFERROR(_xll.qlIndexFixing(ONIndex1M,I2026,TRUE,_xll.ohTrigger(RecalcTrigger,Trigger1M)),NA())</f>
        <v>1.4912172014973635E-2</v>
      </c>
      <c r="O2026" s="44">
        <f>IFERROR(_xll.qlIndexFixing(ONIndex3M,I2026,TRUE,_xll.ohTrigger(RecalcTrigger,Trigger3M)),NA())</f>
        <v>1.506633129695345E-2</v>
      </c>
      <c r="P2026" s="44">
        <f>IFERROR(_xll.qlIndexFixing(ONIndex6M,I2026,TRUE,_xll.ohTrigger(RecalcTrigger,Trigger6M)),NA())</f>
        <v>1.5256519628596976E-2</v>
      </c>
      <c r="Q2026" s="183">
        <f>IFERROR(_xll.qlIndexFixing(ONIndex1Y,I2026,TRUE,_xll.ohTrigger(RecalcTrigger,Trigger1Y)),NA())</f>
        <v>1.5608782684761735E-2</v>
      </c>
    </row>
    <row r="2027" spans="2:17" x14ac:dyDescent="0.2">
      <c r="B2027" s="39" t="s">
        <v>42</v>
      </c>
      <c r="D2027" s="42">
        <f>_xll.qlCalendarAdvance(Calendar,$D2026,B2027,"f",FALSE)</f>
        <v>53666</v>
      </c>
      <c r="E2027" s="177">
        <f>_xll.qlInterestRateIndexValueDate(IndexON,D2027)</f>
        <v>53666</v>
      </c>
      <c r="F2027" s="193">
        <f>IFERROR(_xll.qlIndexFixing(IndexON,D2027,TRUE,_xll.ohTrigger(RecalcTrigger,TriggerON)),NA())</f>
        <v>1.4941505294618906E-2</v>
      </c>
      <c r="H2027" s="42">
        <f>_xll.qlCalendarAdvance(Calendar,$H2026,B2027,"f",FALSE)</f>
        <v>53666</v>
      </c>
      <c r="I2027" s="177">
        <f>_xll.qlInterestRateIndexValueDate(Index1M,$H2027)</f>
        <v>53668</v>
      </c>
      <c r="J2027" s="182">
        <f>IFERROR(_xll.qlIndexFixing(Index1M,$H2027,TRUE,_xll.ohTrigger(RecalcTrigger,Trigger1M)),NA())</f>
        <v>1.4927611930822707E-2</v>
      </c>
      <c r="K2027" s="44">
        <f>IFERROR(_xll.qlIndexFixing(Index3M,H2027,TRUE,_xll.ohTrigger(RecalcTrigger,Trigger3M)),NA())</f>
        <v>1.5098529361279311E-2</v>
      </c>
      <c r="L2027" s="44">
        <f>IFERROR(_xll.qlIndexFixing(Index6M,$H2027,TRUE,_xll.ohTrigger(RecalcTrigger,Trigger6M)),NA())</f>
        <v>1.5347064548201204E-2</v>
      </c>
      <c r="M2027" s="183">
        <f>IFERROR(_xll.qlIndexFixing(Index1Y,$H2027,TRUE,_xll.ohTrigger(RecalcTrigger,Trigger1Y)),NA())</f>
        <v>1.5789036485604206E-2</v>
      </c>
      <c r="N2027" s="182">
        <f>IFERROR(_xll.qlIndexFixing(ONIndex1M,I2027,TRUE,_xll.ohTrigger(RecalcTrigger,Trigger1M)),NA())</f>
        <v>1.4914584374405848E-2</v>
      </c>
      <c r="O2027" s="44">
        <f>IFERROR(_xll.qlIndexFixing(ONIndex3M,I2027,TRUE,_xll.ohTrigger(RecalcTrigger,Trigger3M)),NA())</f>
        <v>1.5066947070545567E-2</v>
      </c>
      <c r="P2027" s="44">
        <f>IFERROR(_xll.qlIndexFixing(ONIndex6M,I2027,TRUE,_xll.ohTrigger(RecalcTrigger,Trigger6M)),NA())</f>
        <v>1.5258973689471489E-2</v>
      </c>
      <c r="Q2027" s="183">
        <f>IFERROR(_xll.qlIndexFixing(ONIndex1Y,I2027,TRUE,_xll.ohTrigger(RecalcTrigger,Trigger1Y)),NA())</f>
        <v>1.5611131208457252E-2</v>
      </c>
    </row>
    <row r="2028" spans="2:17" x14ac:dyDescent="0.2">
      <c r="B2028" s="39" t="s">
        <v>42</v>
      </c>
      <c r="D2028" s="42">
        <f>_xll.qlCalendarAdvance(Calendar,$D2027,B2028,"f",FALSE)</f>
        <v>53673</v>
      </c>
      <c r="E2028" s="177">
        <f>_xll.qlInterestRateIndexValueDate(IndexON,D2028)</f>
        <v>53673</v>
      </c>
      <c r="F2028" s="193">
        <f>IFERROR(_xll.qlIndexFixing(IndexON,D2028,TRUE,_xll.ohTrigger(RecalcTrigger,TriggerON)),NA())</f>
        <v>1.4945142858229232E-2</v>
      </c>
      <c r="H2028" s="42">
        <f>_xll.qlCalendarAdvance(Calendar,$H2027,B2028,"f",FALSE)</f>
        <v>53673</v>
      </c>
      <c r="I2028" s="177">
        <f>_xll.qlInterestRateIndexValueDate(Index1M,$H2028)</f>
        <v>53675</v>
      </c>
      <c r="J2028" s="182">
        <f>IFERROR(_xll.qlIndexFixing(Index1M,$H2028,TRUE,_xll.ohTrigger(RecalcTrigger,Trigger1M)),NA())</f>
        <v>1.4929990741767062E-2</v>
      </c>
      <c r="K2028" s="44">
        <f>IFERROR(_xll.qlIndexFixing(Index3M,H2028,TRUE,_xll.ohTrigger(RecalcTrigger,Trigger3M)),NA())</f>
        <v>1.5099124435717926E-2</v>
      </c>
      <c r="L2028" s="44">
        <f>IFERROR(_xll.qlIndexFixing(Index6M,$H2028,TRUE,_xll.ohTrigger(RecalcTrigger,Trigger6M)),NA())</f>
        <v>1.5349397625442934E-2</v>
      </c>
      <c r="M2028" s="183">
        <f>IFERROR(_xll.qlIndexFixing(Index1Y,$H2028,TRUE,_xll.ohTrigger(RecalcTrigger,Trigger1Y)),NA())</f>
        <v>1.5790968568963774E-2</v>
      </c>
      <c r="N2028" s="182">
        <f>IFERROR(_xll.qlIndexFixing(ONIndex1M,I2028,TRUE,_xll.ohTrigger(RecalcTrigger,Trigger1M)),NA())</f>
        <v>1.4916982586035132E-2</v>
      </c>
      <c r="O2028" s="44">
        <f>IFERROR(_xll.qlIndexFixing(ONIndex3M,I2028,TRUE,_xll.ohTrigger(RecalcTrigger,Trigger3M)),NA())</f>
        <v>1.5067559512722539E-2</v>
      </c>
      <c r="P2028" s="44">
        <f>IFERROR(_xll.qlIndexFixing(ONIndex6M,I2028,TRUE,_xll.ohTrigger(RecalcTrigger,Trigger6M)),NA())</f>
        <v>1.5261417671128541E-2</v>
      </c>
      <c r="Q2028" s="183">
        <f>IFERROR(_xll.qlIndexFixing(ONIndex1Y,I2028,TRUE,_xll.ohTrigger(RecalcTrigger,Trigger1Y)),NA())</f>
        <v>1.5613463818082707E-2</v>
      </c>
    </row>
    <row r="2029" spans="2:17" x14ac:dyDescent="0.2">
      <c r="B2029" s="39" t="s">
        <v>42</v>
      </c>
      <c r="D2029" s="42">
        <f>_xll.qlCalendarAdvance(Calendar,$D2028,B2029,"f",FALSE)</f>
        <v>53680</v>
      </c>
      <c r="E2029" s="177">
        <f>_xll.qlInterestRateIndexValueDate(IndexON,D2029)</f>
        <v>53680</v>
      </c>
      <c r="F2029" s="193">
        <f>IFERROR(_xll.qlIndexFixing(IndexON,D2029,TRUE,_xll.ohTrigger(RecalcTrigger,TriggerON)),NA())</f>
        <v>1.4948761879232109E-2</v>
      </c>
      <c r="H2029" s="42">
        <f>_xll.qlCalendarAdvance(Calendar,$H2028,B2029,"f",FALSE)</f>
        <v>53680</v>
      </c>
      <c r="I2029" s="177">
        <f>_xll.qlInterestRateIndexValueDate(Index1M,$H2029)</f>
        <v>53682</v>
      </c>
      <c r="J2029" s="182">
        <f>IFERROR(_xll.qlIndexFixing(Index1M,$H2029,TRUE,_xll.ohTrigger(RecalcTrigger,Trigger1M)),NA())</f>
        <v>1.4932355275174844E-2</v>
      </c>
      <c r="K2029" s="44">
        <f>IFERROR(_xll.qlIndexFixing(Index3M,H2029,TRUE,_xll.ohTrigger(RecalcTrigger,Trigger3M)),NA())</f>
        <v>1.509971608780436E-2</v>
      </c>
      <c r="L2029" s="44">
        <f>IFERROR(_xll.qlIndexFixing(Index6M,$H2029,TRUE,_xll.ohTrigger(RecalcTrigger,Trigger6M)),NA())</f>
        <v>1.5351720035299448E-2</v>
      </c>
      <c r="M2029" s="183">
        <f>IFERROR(_xll.qlIndexFixing(Index1Y,$H2029,TRUE,_xll.ohTrigger(RecalcTrigger,Trigger1Y)),NA())</f>
        <v>1.5792883053828477E-2</v>
      </c>
      <c r="N2029" s="182">
        <f>IFERROR(_xll.qlIndexFixing(ONIndex1M,I2029,TRUE,_xll.ohTrigger(RecalcTrigger,Trigger1M)),NA())</f>
        <v>1.4920045141924021E-2</v>
      </c>
      <c r="O2029" s="44">
        <f>IFERROR(_xll.qlIndexFixing(ONIndex3M,I2029,TRUE,_xll.ohTrigger(RecalcTrigger,Trigger3M)),NA())</f>
        <v>1.5068342024537884E-2</v>
      </c>
      <c r="P2029" s="44">
        <f>IFERROR(_xll.qlIndexFixing(ONIndex6M,I2029,TRUE,_xll.ohTrigger(RecalcTrigger,Trigger6M)),NA())</f>
        <v>1.5264545061555168E-2</v>
      </c>
      <c r="Q2029" s="183">
        <f>IFERROR(_xll.qlIndexFixing(ONIndex1Y,I2029,TRUE,_xll.ohTrigger(RecalcTrigger,Trigger1Y)),NA())</f>
        <v>1.5616439418009165E-2</v>
      </c>
    </row>
    <row r="2030" spans="2:17" x14ac:dyDescent="0.2">
      <c r="B2030" s="39" t="s">
        <v>42</v>
      </c>
      <c r="D2030" s="42">
        <f>_xll.qlCalendarAdvance(Calendar,$D2029,B2030,"f",FALSE)</f>
        <v>53688</v>
      </c>
      <c r="E2030" s="177">
        <f>_xll.qlInterestRateIndexValueDate(IndexON,D2030)</f>
        <v>53688</v>
      </c>
      <c r="F2030" s="193">
        <f>IFERROR(_xll.qlIndexFixing(IndexON,D2030,TRUE,_xll.ohTrigger(RecalcTrigger,TriggerON)),NA())</f>
        <v>1.4952875121378995E-2</v>
      </c>
      <c r="H2030" s="42">
        <f>_xll.qlCalendarAdvance(Calendar,$H2029,B2030,"f",FALSE)</f>
        <v>53688</v>
      </c>
      <c r="I2030" s="177">
        <f>_xll.qlInterestRateIndexValueDate(Index1M,$H2030)</f>
        <v>53692</v>
      </c>
      <c r="J2030" s="182">
        <f>IFERROR(_xll.qlIndexFixing(Index1M,$H2030,TRUE,_xll.ohTrigger(RecalcTrigger,Trigger1M)),NA())</f>
        <v>1.493570832606469E-2</v>
      </c>
      <c r="K2030" s="44">
        <f>IFERROR(_xll.qlIndexFixing(Index3M,H2030,TRUE,_xll.ohTrigger(RecalcTrigger,Trigger3M)),NA())</f>
        <v>1.5099840192448175E-2</v>
      </c>
      <c r="L2030" s="44">
        <f>IFERROR(_xll.qlIndexFixing(Index6M,$H2030,TRUE,_xll.ohTrigger(RecalcTrigger,Trigger6M)),NA())</f>
        <v>1.5353555845555403E-2</v>
      </c>
      <c r="M2030" s="183">
        <f>IFERROR(_xll.qlIndexFixing(Index1Y,$H2030,TRUE,_xll.ohTrigger(RecalcTrigger,Trigger1Y)),NA())</f>
        <v>1.579465132959515E-2</v>
      </c>
      <c r="N2030" s="182">
        <f>IFERROR(_xll.qlIndexFixing(ONIndex1M,I2030,TRUE,_xll.ohTrigger(RecalcTrigger,Trigger1M)),NA())</f>
        <v>1.4922410851472279E-2</v>
      </c>
      <c r="O2030" s="44">
        <f>IFERROR(_xll.qlIndexFixing(ONIndex3M,I2030,TRUE,_xll.ohTrigger(RecalcTrigger,Trigger3M)),NA())</f>
        <v>1.506894680868065E-2</v>
      </c>
      <c r="P2030" s="44">
        <f>IFERROR(_xll.qlIndexFixing(ONIndex6M,I2030,TRUE,_xll.ohTrigger(RecalcTrigger,Trigger6M)),NA())</f>
        <v>1.5266965861755466E-2</v>
      </c>
      <c r="Q2030" s="183">
        <f>IFERROR(_xll.qlIndexFixing(ONIndex1Y,I2030,TRUE,_xll.ohTrigger(RecalcTrigger,Trigger1Y)),NA())</f>
        <v>1.5618735453291066E-2</v>
      </c>
    </row>
    <row r="2031" spans="2:17" x14ac:dyDescent="0.2">
      <c r="B2031" s="39" t="s">
        <v>42</v>
      </c>
      <c r="D2031" s="42">
        <f>_xll.qlCalendarAdvance(Calendar,$D2030,B2031,"f",FALSE)</f>
        <v>53695</v>
      </c>
      <c r="E2031" s="177">
        <f>_xll.qlInterestRateIndexValueDate(IndexON,D2031)</f>
        <v>53695</v>
      </c>
      <c r="F2031" s="193">
        <f>IFERROR(_xll.qlIndexFixing(IndexON,D2031,TRUE,_xll.ohTrigger(RecalcTrigger,TriggerON)),NA())</f>
        <v>1.4956454207126768E-2</v>
      </c>
      <c r="H2031" s="42">
        <f>_xll.qlCalendarAdvance(Calendar,$H2030,B2031,"f",FALSE)</f>
        <v>53695</v>
      </c>
      <c r="I2031" s="177">
        <f>_xll.qlInterestRateIndexValueDate(Index1M,$H2031)</f>
        <v>53699</v>
      </c>
      <c r="J2031" s="182">
        <f>IFERROR(_xll.qlIndexFixing(Index1M,$H2031,TRUE,_xll.ohTrigger(RecalcTrigger,Trigger1M)),NA())</f>
        <v>1.4938038003127567E-2</v>
      </c>
      <c r="K2031" s="44">
        <f>IFERROR(_xll.qlIndexFixing(Index3M,H2031,TRUE,_xll.ohTrigger(RecalcTrigger,Trigger3M)),NA())</f>
        <v>1.5101495972891159E-2</v>
      </c>
      <c r="L2031" s="44">
        <f>IFERROR(_xll.qlIndexFixing(Index6M,$H2031,TRUE,_xll.ohTrigger(RecalcTrigger,Trigger6M)),NA())</f>
        <v>1.5357315526069955E-2</v>
      </c>
      <c r="M2031" s="183">
        <f>IFERROR(_xll.qlIndexFixing(Index1Y,$H2031,TRUE,_xll.ohTrigger(RecalcTrigger,Trigger1Y)),NA())</f>
        <v>1.5796525290504008E-2</v>
      </c>
      <c r="N2031" s="182">
        <f>IFERROR(_xll.qlIndexFixing(ONIndex1M,I2031,TRUE,_xll.ohTrigger(RecalcTrigger,Trigger1M)),NA())</f>
        <v>1.4924427229336956E-2</v>
      </c>
      <c r="O2031" s="44">
        <f>IFERROR(_xll.qlIndexFixing(ONIndex3M,I2031,TRUE,_xll.ohTrigger(RecalcTrigger,Trigger3M)),NA())</f>
        <v>1.5069462513679355E-2</v>
      </c>
      <c r="P2031" s="44">
        <f>IFERROR(_xll.qlIndexFixing(ONIndex6M,I2031,TRUE,_xll.ohTrigger(RecalcTrigger,Trigger6M)),NA())</f>
        <v>1.5269032712925679E-2</v>
      </c>
      <c r="Q2031" s="183">
        <f>IFERROR(_xll.qlIndexFixing(ONIndex1Y,I2031,TRUE,_xll.ohTrigger(RecalcTrigger,Trigger1Y)),NA())</f>
        <v>1.5620690680231419E-2</v>
      </c>
    </row>
    <row r="2032" spans="2:17" x14ac:dyDescent="0.2">
      <c r="B2032" s="39" t="s">
        <v>42</v>
      </c>
      <c r="D2032" s="42">
        <f>_xll.qlCalendarAdvance(Calendar,$D2031,B2032,"f",FALSE)</f>
        <v>53702</v>
      </c>
      <c r="E2032" s="177">
        <f>_xll.qlInterestRateIndexValueDate(IndexON,D2032)</f>
        <v>53702</v>
      </c>
      <c r="F2032" s="193">
        <f>IFERROR(_xll.qlIndexFixing(IndexON,D2032,TRUE,_xll.ohTrigger(RecalcTrigger,TriggerON)),NA())</f>
        <v>1.4960014562577229E-2</v>
      </c>
      <c r="H2032" s="42">
        <f>_xll.qlCalendarAdvance(Calendar,$H2031,B2032,"f",FALSE)</f>
        <v>53702</v>
      </c>
      <c r="I2032" s="177">
        <f>_xll.qlInterestRateIndexValueDate(Index1M,$H2032)</f>
        <v>53706</v>
      </c>
      <c r="J2032" s="182">
        <f>IFERROR(_xll.qlIndexFixing(Index1M,$H2032,TRUE,_xll.ohTrigger(RecalcTrigger,Trigger1M)),NA())</f>
        <v>1.4940353252497852E-2</v>
      </c>
      <c r="K2032" s="44">
        <f>IFERROR(_xll.qlIndexFixing(Index3M,H2032,TRUE,_xll.ohTrigger(RecalcTrigger,Trigger3M)),NA())</f>
        <v>1.5102432676214255E-2</v>
      </c>
      <c r="L2032" s="44">
        <f>IFERROR(_xll.qlIndexFixing(Index6M,$H2032,TRUE,_xll.ohTrigger(RecalcTrigger,Trigger6M)),NA())</f>
        <v>1.5359601070136049E-2</v>
      </c>
      <c r="M2032" s="183">
        <f>IFERROR(_xll.qlIndexFixing(Index1Y,$H2032,TRUE,_xll.ohTrigger(RecalcTrigger,Trigger1Y)),NA())</f>
        <v>1.5798381476968378E-2</v>
      </c>
      <c r="N2032" s="182">
        <f>IFERROR(_xll.qlIndexFixing(ONIndex1M,I2032,TRUE,_xll.ohTrigger(RecalcTrigger,Trigger1M)),NA())</f>
        <v>1.4926766362624022E-2</v>
      </c>
      <c r="O2032" s="44">
        <f>IFERROR(_xll.qlIndexFixing(ONIndex3M,I2032,TRUE,_xll.ohTrigger(RecalcTrigger,Trigger3M)),NA())</f>
        <v>1.5070061031314808E-2</v>
      </c>
      <c r="P2032" s="44">
        <f>IFERROR(_xll.qlIndexFixing(ONIndex6M,I2032,TRUE,_xll.ohTrigger(RecalcTrigger,Trigger6M)),NA())</f>
        <v>1.5271434531589634E-2</v>
      </c>
      <c r="Q2032" s="183">
        <f>IFERROR(_xll.qlIndexFixing(ONIndex1Y,I2032,TRUE,_xll.ohTrigger(RecalcTrigger,Trigger1Y)),NA())</f>
        <v>1.56229567945676E-2</v>
      </c>
    </row>
    <row r="2033" spans="2:17" x14ac:dyDescent="0.2">
      <c r="B2033" s="39" t="s">
        <v>42</v>
      </c>
      <c r="D2033" s="42">
        <f>_xll.qlCalendarAdvance(Calendar,$D2032,B2033,"f",FALSE)</f>
        <v>53709</v>
      </c>
      <c r="E2033" s="177">
        <f>_xll.qlInterestRateIndexValueDate(IndexON,D2033)</f>
        <v>53709</v>
      </c>
      <c r="F2033" s="193">
        <f>IFERROR(_xll.qlIndexFixing(IndexON,D2033,TRUE,_xll.ohTrigger(RecalcTrigger,TriggerON)),NA())</f>
        <v>1.4963556127938205E-2</v>
      </c>
      <c r="H2033" s="42">
        <f>_xll.qlCalendarAdvance(Calendar,$H2032,B2033,"f",FALSE)</f>
        <v>53709</v>
      </c>
      <c r="I2033" s="177">
        <f>_xll.qlInterestRateIndexValueDate(Index1M,$H2033)</f>
        <v>53713</v>
      </c>
      <c r="J2033" s="182">
        <f>IFERROR(_xll.qlIndexFixing(Index1M,$H2033,TRUE,_xll.ohTrigger(RecalcTrigger,Trigger1M)),NA())</f>
        <v>1.4942654030380904E-2</v>
      </c>
      <c r="K2033" s="44">
        <f>IFERROR(_xll.qlIndexFixing(Index3M,H2033,TRUE,_xll.ohTrigger(RecalcTrigger,Trigger3M)),NA())</f>
        <v>1.5102651708651441E-2</v>
      </c>
      <c r="L2033" s="44">
        <f>IFERROR(_xll.qlIndexFixing(Index6M,$H2033,TRUE,_xll.ohTrigger(RecalcTrigger,Trigger6M)),NA())</f>
        <v>1.5361875776544336E-2</v>
      </c>
      <c r="M2033" s="183">
        <f>IFERROR(_xll.qlIndexFixing(Index1Y,$H2033,TRUE,_xll.ohTrigger(RecalcTrigger,Trigger1Y)),NA())</f>
        <v>1.5800219834980606E-2</v>
      </c>
      <c r="N2033" s="182">
        <f>IFERROR(_xll.qlIndexFixing(ONIndex1M,I2033,TRUE,_xll.ohTrigger(RecalcTrigger,Trigger1M)),NA())</f>
        <v>1.4929091123248028E-2</v>
      </c>
      <c r="O2033" s="44">
        <f>IFERROR(_xll.qlIndexFixing(ONIndex3M,I2033,TRUE,_xll.ohTrigger(RecalcTrigger,Trigger3M)),NA())</f>
        <v>1.5070656157982754E-2</v>
      </c>
      <c r="P2033" s="44">
        <f>IFERROR(_xll.qlIndexFixing(ONIndex6M,I2033,TRUE,_xll.ohTrigger(RecalcTrigger,Trigger6M)),NA())</f>
        <v>1.5273826075192787E-2</v>
      </c>
      <c r="Q2033" s="183">
        <f>IFERROR(_xll.qlIndexFixing(ONIndex1Y,I2033,TRUE,_xll.ohTrigger(RecalcTrigger,Trigger1Y)),NA())</f>
        <v>1.5625206721772145E-2</v>
      </c>
    </row>
    <row r="2034" spans="2:17" x14ac:dyDescent="0.2">
      <c r="B2034" s="39" t="s">
        <v>42</v>
      </c>
      <c r="D2034" s="42">
        <f>_xll.qlCalendarAdvance(Calendar,$D2033,B2034,"f",FALSE)</f>
        <v>53716</v>
      </c>
      <c r="E2034" s="177">
        <f>_xll.qlInterestRateIndexValueDate(IndexON,D2034)</f>
        <v>53716</v>
      </c>
      <c r="F2034" s="193">
        <f>IFERROR(_xll.qlIndexFixing(IndexON,D2034,TRUE,_xll.ohTrigger(RecalcTrigger,TriggerON)),NA())</f>
        <v>1.4967078843337589E-2</v>
      </c>
      <c r="H2034" s="42">
        <f>_xll.qlCalendarAdvance(Calendar,$H2033,B2034,"f",FALSE)</f>
        <v>53716</v>
      </c>
      <c r="I2034" s="177">
        <f>_xll.qlInterestRateIndexValueDate(Index1M,$H2034)</f>
        <v>53720</v>
      </c>
      <c r="J2034" s="182">
        <f>IFERROR(_xll.qlIndexFixing(Index1M,$H2034,TRUE,_xll.ohTrigger(RecalcTrigger,Trigger1M)),NA())</f>
        <v>1.4944940292982076E-2</v>
      </c>
      <c r="K2034" s="44">
        <f>IFERROR(_xll.qlIndexFixing(Index3M,H2034,TRUE,_xll.ohTrigger(RecalcTrigger,Trigger3M)),NA())</f>
        <v>1.5103224353071236E-2</v>
      </c>
      <c r="L2034" s="44">
        <f>IFERROR(_xll.qlIndexFixing(Index6M,$H2034,TRUE,_xll.ohTrigger(RecalcTrigger,Trigger6M)),NA())</f>
        <v>1.5364139606842943E-2</v>
      </c>
      <c r="M2034" s="183">
        <f>IFERROR(_xll.qlIndexFixing(Index1Y,$H2034,TRUE,_xll.ohTrigger(RecalcTrigger,Trigger1Y)),NA())</f>
        <v>1.5802040310532173E-2</v>
      </c>
      <c r="N2034" s="182">
        <f>IFERROR(_xll.qlIndexFixing(ONIndex1M,I2034,TRUE,_xll.ohTrigger(RecalcTrigger,Trigger1M)),NA())</f>
        <v>1.4931401467563887E-2</v>
      </c>
      <c r="O2034" s="44">
        <f>IFERROR(_xll.qlIndexFixing(ONIndex3M,I2034,TRUE,_xll.ohTrigger(RecalcTrigger,Trigger3M)),NA())</f>
        <v>1.5071247882412209E-2</v>
      </c>
      <c r="P2034" s="44">
        <f>IFERROR(_xll.qlIndexFixing(ONIndex6M,I2034,TRUE,_xll.ohTrigger(RecalcTrigger,Trigger6M)),NA())</f>
        <v>1.5276207305285894E-2</v>
      </c>
      <c r="Q2034" s="183">
        <f>IFERROR(_xll.qlIndexFixing(ONIndex1Y,I2034,TRUE,_xll.ohTrigger(RecalcTrigger,Trigger1Y)),NA())</f>
        <v>1.562744040900732E-2</v>
      </c>
    </row>
    <row r="2035" spans="2:17" x14ac:dyDescent="0.2">
      <c r="B2035" s="39" t="s">
        <v>42</v>
      </c>
      <c r="D2035" s="42">
        <f>_xll.qlCalendarAdvance(Calendar,$D2034,B2035,"f",FALSE)</f>
        <v>53723</v>
      </c>
      <c r="E2035" s="177">
        <f>_xll.qlInterestRateIndexValueDate(IndexON,D2035)</f>
        <v>53723</v>
      </c>
      <c r="F2035" s="193">
        <f>IFERROR(_xll.qlIndexFixing(IndexON,D2035,TRUE,_xll.ohTrigger(RecalcTrigger,TriggerON)),NA())</f>
        <v>1.4970582649302955E-2</v>
      </c>
      <c r="H2035" s="42">
        <f>_xll.qlCalendarAdvance(Calendar,$H2034,B2035,"f",FALSE)</f>
        <v>53723</v>
      </c>
      <c r="I2035" s="177">
        <f>_xll.qlInterestRateIndexValueDate(Index1M,$H2035)</f>
        <v>53727</v>
      </c>
      <c r="J2035" s="182">
        <f>IFERROR(_xll.qlIndexFixing(Index1M,$H2035,TRUE,_xll.ohTrigger(RecalcTrigger,Trigger1M)),NA())</f>
        <v>1.4945798212066144E-2</v>
      </c>
      <c r="K2035" s="44">
        <f>IFERROR(_xll.qlIndexFixing(Index3M,H2035,TRUE,_xll.ohTrigger(RecalcTrigger,Trigger3M)),NA())</f>
        <v>1.5103793499747397E-2</v>
      </c>
      <c r="L2035" s="44">
        <f>IFERROR(_xll.qlIndexFixing(Index6M,$H2035,TRUE,_xll.ohTrigger(RecalcTrigger,Trigger6M)),NA())</f>
        <v>1.5366392522585696E-2</v>
      </c>
      <c r="M2035" s="183">
        <f>IFERROR(_xll.qlIndexFixing(Index1Y,$H2035,TRUE,_xll.ohTrigger(RecalcTrigger,Trigger1Y)),NA())</f>
        <v>1.5803842849615429E-2</v>
      </c>
      <c r="N2035" s="182">
        <f>IFERROR(_xll.qlIndexFixing(ONIndex1M,I2035,TRUE,_xll.ohTrigger(RecalcTrigger,Trigger1M)),NA())</f>
        <v>1.4933697351606767E-2</v>
      </c>
      <c r="O2035" s="44">
        <f>IFERROR(_xll.qlIndexFixing(ONIndex3M,I2035,TRUE,_xll.ohTrigger(RecalcTrigger,Trigger3M)),NA())</f>
        <v>1.5071836193092381E-2</v>
      </c>
      <c r="P2035" s="44">
        <f>IFERROR(_xll.qlIndexFixing(ONIndex6M,I2035,TRUE,_xll.ohTrigger(RecalcTrigger,Trigger6M)),NA())</f>
        <v>1.5278578183739455E-2</v>
      </c>
      <c r="Q2035" s="183">
        <f>IFERROR(_xll.qlIndexFixing(ONIndex1Y,I2035,TRUE,_xll.ohTrigger(RecalcTrigger,Trigger1Y)),NA())</f>
        <v>1.5629657802955776E-2</v>
      </c>
    </row>
    <row r="2036" spans="2:17" x14ac:dyDescent="0.2">
      <c r="B2036" s="39" t="s">
        <v>42</v>
      </c>
      <c r="D2036" s="42">
        <f>_xll.qlCalendarAdvance(Calendar,$D2035,B2036,"f",FALSE)</f>
        <v>53730</v>
      </c>
      <c r="E2036" s="177">
        <f>_xll.qlInterestRateIndexValueDate(IndexON,D2036)</f>
        <v>53730</v>
      </c>
      <c r="F2036" s="193">
        <f>IFERROR(_xll.qlIndexFixing(IndexON,D2036,TRUE,_xll.ohTrigger(RecalcTrigger,TriggerON)),NA())</f>
        <v>1.4974067485722387E-2</v>
      </c>
      <c r="H2036" s="42">
        <f>_xll.qlCalendarAdvance(Calendar,$H2035,B2036,"f",FALSE)</f>
        <v>53730</v>
      </c>
      <c r="I2036" s="177">
        <f>_xll.qlInterestRateIndexValueDate(Index1M,$H2036)</f>
        <v>53734</v>
      </c>
      <c r="J2036" s="182">
        <f>IFERROR(_xll.qlIndexFixing(Index1M,$H2036,TRUE,_xll.ohTrigger(RecalcTrigger,Trigger1M)),NA())</f>
        <v>1.4948058170829131E-2</v>
      </c>
      <c r="K2036" s="44">
        <f>IFERROR(_xll.qlIndexFixing(Index3M,H2036,TRUE,_xll.ohTrigger(RecalcTrigger,Trigger3M)),NA())</f>
        <v>1.5104359137106766E-2</v>
      </c>
      <c r="L2036" s="44">
        <f>IFERROR(_xll.qlIndexFixing(Index6M,$H2036,TRUE,_xll.ohTrigger(RecalcTrigger,Trigger6M)),NA())</f>
        <v>1.5368634485321596E-2</v>
      </c>
      <c r="M2036" s="183">
        <f>IFERROR(_xll.qlIndexFixing(Index1Y,$H2036,TRUE,_xll.ohTrigger(RecalcTrigger,Trigger1Y)),NA())</f>
        <v>1.5805627398224477E-2</v>
      </c>
      <c r="N2036" s="182">
        <f>IFERROR(_xll.qlIndexFixing(ONIndex1M,I2036,TRUE,_xll.ohTrigger(RecalcTrigger,Trigger1M)),NA())</f>
        <v>1.4935978731731581E-2</v>
      </c>
      <c r="O2036" s="44">
        <f>IFERROR(_xll.qlIndexFixing(ONIndex3M,I2036,TRUE,_xll.ohTrigger(RecalcTrigger,Trigger3M)),NA())</f>
        <v>1.5072421078352605E-2</v>
      </c>
      <c r="P2036" s="44">
        <f>IFERROR(_xll.qlIndexFixing(ONIndex6M,I2036,TRUE,_xll.ohTrigger(RecalcTrigger,Trigger6M)),NA())</f>
        <v>1.5280938672743716E-2</v>
      </c>
      <c r="Q2036" s="183">
        <f>IFERROR(_xll.qlIndexFixing(ONIndex1Y,I2036,TRUE,_xll.ohTrigger(RecalcTrigger,Trigger1Y)),NA())</f>
        <v>1.5631858850859714E-2</v>
      </c>
    </row>
    <row r="2037" spans="2:17" x14ac:dyDescent="0.2">
      <c r="B2037" s="39" t="s">
        <v>42</v>
      </c>
      <c r="D2037" s="42">
        <f>_xll.qlCalendarAdvance(Calendar,$D2036,B2037,"f",FALSE)</f>
        <v>53737</v>
      </c>
      <c r="E2037" s="177">
        <f>_xll.qlInterestRateIndexValueDate(IndexON,D2037)</f>
        <v>53737</v>
      </c>
      <c r="F2037" s="193">
        <f>IFERROR(_xll.qlIndexFixing(IndexON,D2037,TRUE,_xll.ohTrigger(RecalcTrigger,TriggerON)),NA())</f>
        <v>1.4977533292963585E-2</v>
      </c>
      <c r="H2037" s="42">
        <f>_xll.qlCalendarAdvance(Calendar,$H2036,B2037,"f",FALSE)</f>
        <v>53737</v>
      </c>
      <c r="I2037" s="177">
        <f>_xll.qlInterestRateIndexValueDate(Index1M,$H2037)</f>
        <v>53741</v>
      </c>
      <c r="J2037" s="182">
        <f>IFERROR(_xll.qlIndexFixing(Index1M,$H2037,TRUE,_xll.ohTrigger(RecalcTrigger,Trigger1M)),NA())</f>
        <v>1.4950303494085024E-2</v>
      </c>
      <c r="K2037" s="44">
        <f>IFERROR(_xll.qlIndexFixing(Index3M,H2037,TRUE,_xll.ohTrigger(RecalcTrigger,Trigger3M)),NA())</f>
        <v>1.5104921253567397E-2</v>
      </c>
      <c r="L2037" s="44">
        <f>IFERROR(_xll.qlIndexFixing(Index6M,$H2037,TRUE,_xll.ohTrigger(RecalcTrigger,Trigger6M)),NA())</f>
        <v>1.5370865456603156E-2</v>
      </c>
      <c r="M2037" s="183">
        <f>IFERROR(_xll.qlIndexFixing(Index1Y,$H2037,TRUE,_xll.ohTrigger(RecalcTrigger,Trigger1Y)),NA())</f>
        <v>1.5807393902352331E-2</v>
      </c>
      <c r="N2037" s="182">
        <f>IFERROR(_xll.qlIndexFixing(ONIndex1M,I2037,TRUE,_xll.ohTrigger(RecalcTrigger,Trigger1M)),NA())</f>
        <v>1.4938245564133368E-2</v>
      </c>
      <c r="O2037" s="44">
        <f>IFERROR(_xll.qlIndexFixing(ONIndex3M,I2037,TRUE,_xll.ohTrigger(RecalcTrigger,Trigger3M)),NA())</f>
        <v>1.5073002526682089E-2</v>
      </c>
      <c r="P2037" s="44">
        <f>IFERROR(_xll.qlIndexFixing(ONIndex6M,I2037,TRUE,_xll.ohTrigger(RecalcTrigger,Trigger6M)),NA())</f>
        <v>1.5283288734009304E-2</v>
      </c>
      <c r="Q2037" s="183">
        <f>IFERROR(_xll.qlIndexFixing(ONIndex1Y,I2037,TRUE,_xll.ohTrigger(RecalcTrigger,Trigger1Y)),NA())</f>
        <v>1.5634043499401784E-2</v>
      </c>
    </row>
    <row r="2038" spans="2:17" x14ac:dyDescent="0.2">
      <c r="B2038" s="39" t="s">
        <v>42</v>
      </c>
      <c r="D2038" s="42">
        <f>_xll.qlCalendarAdvance(Calendar,$D2037,B2038,"f",FALSE)</f>
        <v>53744</v>
      </c>
      <c r="E2038" s="177">
        <f>_xll.qlInterestRateIndexValueDate(IndexON,D2038)</f>
        <v>53744</v>
      </c>
      <c r="F2038" s="193">
        <f>IFERROR(_xll.qlIndexFixing(IndexON,D2038,TRUE,_xll.ohTrigger(RecalcTrigger,TriggerON)),NA())</f>
        <v>1.4980980011554124E-2</v>
      </c>
      <c r="H2038" s="42">
        <f>_xll.qlCalendarAdvance(Calendar,$H2037,B2038,"f",FALSE)</f>
        <v>53744</v>
      </c>
      <c r="I2038" s="177">
        <f>_xll.qlInterestRateIndexValueDate(Index1M,$H2038)</f>
        <v>53748</v>
      </c>
      <c r="J2038" s="182">
        <f>IFERROR(_xll.qlIndexFixing(Index1M,$H2038,TRUE,_xll.ohTrigger(RecalcTrigger,Trigger1M)),NA())</f>
        <v>1.4952534138048852E-2</v>
      </c>
      <c r="K2038" s="44">
        <f>IFERROR(_xll.qlIndexFixing(Index3M,H2038,TRUE,_xll.ohTrigger(RecalcTrigger,Trigger3M)),NA())</f>
        <v>1.5105479837557887E-2</v>
      </c>
      <c r="L2038" s="44">
        <f>IFERROR(_xll.qlIndexFixing(Index6M,$H2038,TRUE,_xll.ohTrigger(RecalcTrigger,Trigger6M)),NA())</f>
        <v>1.5373085397979814E-2</v>
      </c>
      <c r="M2038" s="183">
        <f>IFERROR(_xll.qlIndexFixing(Index1Y,$H2038,TRUE,_xll.ohTrigger(RecalcTrigger,Trigger1Y)),NA())</f>
        <v>1.5809142307993747E-2</v>
      </c>
      <c r="N2038" s="182">
        <f>IFERROR(_xll.qlIndexFixing(ONIndex1M,I2038,TRUE,_xll.ohTrigger(RecalcTrigger,Trigger1M)),NA())</f>
        <v>1.4940497805246977E-2</v>
      </c>
      <c r="O2038" s="44">
        <f>IFERROR(_xll.qlIndexFixing(ONIndex3M,I2038,TRUE,_xll.ohTrigger(RecalcTrigger,Trigger3M)),NA())</f>
        <v>1.5073580526729913E-2</v>
      </c>
      <c r="P2038" s="44">
        <f>IFERROR(_xll.qlIndexFixing(ONIndex6M,I2038,TRUE,_xll.ohTrigger(RecalcTrigger,Trigger6M)),NA())</f>
        <v>1.5285628329326784E-2</v>
      </c>
      <c r="Q2038" s="183">
        <f>IFERROR(_xll.qlIndexFixing(ONIndex1Y,I2038,TRUE,_xll.ohTrigger(RecalcTrigger,Trigger1Y)),NA())</f>
        <v>1.5636211695504443E-2</v>
      </c>
    </row>
    <row r="2039" spans="2:17" x14ac:dyDescent="0.2">
      <c r="B2039" s="39" t="s">
        <v>42</v>
      </c>
      <c r="D2039" s="42">
        <f>_xll.qlCalendarAdvance(Calendar,$D2038,B2039,"f",FALSE)</f>
        <v>53751</v>
      </c>
      <c r="E2039" s="177">
        <f>_xll.qlInterestRateIndexValueDate(IndexON,D2039)</f>
        <v>53751</v>
      </c>
      <c r="F2039" s="193">
        <f>IFERROR(_xll.qlIndexFixing(IndexON,D2039,TRUE,_xll.ohTrigger(RecalcTrigger,TriggerON)),NA())</f>
        <v>1.498440758130215E-2</v>
      </c>
      <c r="H2039" s="42">
        <f>_xll.qlCalendarAdvance(Calendar,$H2038,B2039,"f",FALSE)</f>
        <v>53751</v>
      </c>
      <c r="I2039" s="177">
        <f>_xll.qlInterestRateIndexValueDate(Index1M,$H2039)</f>
        <v>53755</v>
      </c>
      <c r="J2039" s="182">
        <f>IFERROR(_xll.qlIndexFixing(Index1M,$H2039,TRUE,_xll.ohTrigger(RecalcTrigger,Trigger1M)),NA())</f>
        <v>1.495615234388011E-2</v>
      </c>
      <c r="K2039" s="44">
        <f>IFERROR(_xll.qlIndexFixing(Index3M,H2039,TRUE,_xll.ohTrigger(RecalcTrigger,Trigger3M)),NA())</f>
        <v>1.5106390371004409E-2</v>
      </c>
      <c r="L2039" s="44">
        <f>IFERROR(_xll.qlIndexFixing(Index6M,$H2039,TRUE,_xll.ohTrigger(RecalcTrigger,Trigger6M)),NA())</f>
        <v>1.5376257015844394E-2</v>
      </c>
      <c r="M2039" s="183">
        <f>IFERROR(_xll.qlIndexFixing(Index1Y,$H2039,TRUE,_xll.ohTrigger(RecalcTrigger,Trigger1Y)),NA())</f>
        <v>1.581132950217793E-2</v>
      </c>
      <c r="N2039" s="182">
        <f>IFERROR(_xll.qlIndexFixing(ONIndex1M,I2039,TRUE,_xll.ohTrigger(RecalcTrigger,Trigger1M)),NA())</f>
        <v>1.4942735411267449E-2</v>
      </c>
      <c r="O2039" s="44">
        <f>IFERROR(_xll.qlIndexFixing(ONIndex3M,I2039,TRUE,_xll.ohTrigger(RecalcTrigger,Trigger3M)),NA())</f>
        <v>1.507415506666554E-2</v>
      </c>
      <c r="P2039" s="44">
        <f>IFERROR(_xll.qlIndexFixing(ONIndex6M,I2039,TRUE,_xll.ohTrigger(RecalcTrigger,Trigger6M)),NA())</f>
        <v>1.5287957420646592E-2</v>
      </c>
      <c r="Q2039" s="183">
        <f>IFERROR(_xll.qlIndexFixing(ONIndex1Y,I2039,TRUE,_xll.ohTrigger(RecalcTrigger,Trigger1Y)),NA())</f>
        <v>1.5638363386329956E-2</v>
      </c>
    </row>
    <row r="2040" spans="2:17" x14ac:dyDescent="0.2">
      <c r="B2040" s="39" t="s">
        <v>42</v>
      </c>
      <c r="D2040" s="42">
        <f>_xll.qlCalendarAdvance(Calendar,$D2039,B2040,"f",FALSE)</f>
        <v>53758</v>
      </c>
      <c r="E2040" s="177">
        <f>_xll.qlInterestRateIndexValueDate(IndexON,D2040)</f>
        <v>53758</v>
      </c>
      <c r="F2040" s="193">
        <f>IFERROR(_xll.qlIndexFixing(IndexON,D2040,TRUE,_xll.ohTrigger(RecalcTrigger,TriggerON)),NA())</f>
        <v>1.4987815942895111E-2</v>
      </c>
      <c r="H2040" s="42">
        <f>_xll.qlCalendarAdvance(Calendar,$H2039,B2040,"f",FALSE)</f>
        <v>53758</v>
      </c>
      <c r="I2040" s="177">
        <f>_xll.qlInterestRateIndexValueDate(Index1M,$H2040)</f>
        <v>53762</v>
      </c>
      <c r="J2040" s="182">
        <f>IFERROR(_xll.qlIndexFixing(Index1M,$H2040,TRUE,_xll.ohTrigger(RecalcTrigger,Trigger1M)),NA())</f>
        <v>1.4958350595068932E-2</v>
      </c>
      <c r="K2040" s="44">
        <f>IFERROR(_xll.qlIndexFixing(Index3M,H2040,TRUE,_xll.ohTrigger(RecalcTrigger,Trigger3M)),NA())</f>
        <v>1.5106941622189977E-2</v>
      </c>
      <c r="L2040" s="44">
        <f>IFERROR(_xll.qlIndexFixing(Index6M,$H2040,TRUE,_xll.ohTrigger(RecalcTrigger,Trigger6M)),NA())</f>
        <v>1.5378453355215638E-2</v>
      </c>
      <c r="M2040" s="183">
        <f>IFERROR(_xll.qlIndexFixing(Index1Y,$H2040,TRUE,_xll.ohTrigger(RecalcTrigger,Trigger1Y)),NA())</f>
        <v>1.5813040287314437E-2</v>
      </c>
      <c r="N2040" s="182">
        <f>IFERROR(_xll.qlIndexFixing(ONIndex1M,I2040,TRUE,_xll.ohTrigger(RecalcTrigger,Trigger1M)),NA())</f>
        <v>1.4944958338389824E-2</v>
      </c>
      <c r="O2040" s="44">
        <f>IFERROR(_xll.qlIndexFixing(ONIndex3M,I2040,TRUE,_xll.ohTrigger(RecalcTrigger,Trigger3M)),NA())</f>
        <v>1.507472613513805E-2</v>
      </c>
      <c r="P2040" s="44">
        <f>IFERROR(_xll.qlIndexFixing(ONIndex6M,I2040,TRUE,_xll.ohTrigger(RecalcTrigger,Trigger6M)),NA())</f>
        <v>1.5290275969919165E-2</v>
      </c>
      <c r="Q2040" s="183">
        <f>IFERROR(_xll.qlIndexFixing(ONIndex1Y,I2040,TRUE,_xll.ohTrigger(RecalcTrigger,Trigger1Y)),NA())</f>
        <v>1.5640498518560975E-2</v>
      </c>
    </row>
    <row r="2041" spans="2:17" x14ac:dyDescent="0.2">
      <c r="B2041" s="39" t="s">
        <v>42</v>
      </c>
      <c r="D2041" s="42">
        <f>_xll.qlCalendarAdvance(Calendar,$D2040,B2041,"f",FALSE)</f>
        <v>53765</v>
      </c>
      <c r="E2041" s="177">
        <f>_xll.qlInterestRateIndexValueDate(IndexON,D2041)</f>
        <v>53765</v>
      </c>
      <c r="F2041" s="193">
        <f>IFERROR(_xll.qlIndexFixing(IndexON,D2041,TRUE,_xll.ohTrigger(RecalcTrigger,TriggerON)),NA())</f>
        <v>1.4991205036221089E-2</v>
      </c>
      <c r="H2041" s="42">
        <f>_xll.qlCalendarAdvance(Calendar,$H2040,B2041,"f",FALSE)</f>
        <v>53765</v>
      </c>
      <c r="I2041" s="177">
        <f>_xll.qlInterestRateIndexValueDate(Index1M,$H2041)</f>
        <v>53769</v>
      </c>
      <c r="J2041" s="182">
        <f>IFERROR(_xll.qlIndexFixing(Index1M,$H2041,TRUE,_xll.ohTrigger(RecalcTrigger,Trigger1M)),NA())</f>
        <v>1.4960534024403041E-2</v>
      </c>
      <c r="K2041" s="44">
        <f>IFERROR(_xll.qlIndexFixing(Index3M,H2041,TRUE,_xll.ohTrigger(RecalcTrigger,Trigger3M)),NA())</f>
        <v>1.5107489305197617E-2</v>
      </c>
      <c r="L2041" s="44">
        <f>IFERROR(_xll.qlIndexFixing(Index6M,$H2041,TRUE,_xll.ohTrigger(RecalcTrigger,Trigger6M)),NA())</f>
        <v>1.5380638542921205E-2</v>
      </c>
      <c r="M2041" s="183">
        <f>IFERROR(_xll.qlIndexFixing(Index1Y,$H2041,TRUE,_xll.ohTrigger(RecalcTrigger,Trigger1Y)),NA())</f>
        <v>1.5814732807306355E-2</v>
      </c>
      <c r="N2041" s="182">
        <f>IFERROR(_xll.qlIndexFixing(ONIndex1M,I2041,TRUE,_xll.ohTrigger(RecalcTrigger,Trigger1M)),NA())</f>
        <v>1.4947166542889079E-2</v>
      </c>
      <c r="O2041" s="44">
        <f>IFERROR(_xll.qlIndexFixing(ONIndex3M,I2041,TRUE,_xll.ohTrigger(RecalcTrigger,Trigger3M)),NA())</f>
        <v>1.5075293720556715E-2</v>
      </c>
      <c r="P2041" s="44">
        <f>IFERROR(_xll.qlIndexFixing(ONIndex6M,I2041,TRUE,_xll.ohTrigger(RecalcTrigger,Trigger6M)),NA())</f>
        <v>1.5292583939094939E-2</v>
      </c>
      <c r="Q2041" s="183">
        <f>IFERROR(_xll.qlIndexFixing(ONIndex1Y,I2041,TRUE,_xll.ohTrigger(RecalcTrigger,Trigger1Y)),NA())</f>
        <v>1.5642617039359763E-2</v>
      </c>
    </row>
    <row r="2042" spans="2:17" x14ac:dyDescent="0.2">
      <c r="B2042" s="39" t="s">
        <v>42</v>
      </c>
      <c r="D2042" s="42">
        <f>_xll.qlCalendarAdvance(Calendar,$D2041,B2042,"f",FALSE)</f>
        <v>53772</v>
      </c>
      <c r="E2042" s="177">
        <f>_xll.qlInterestRateIndexValueDate(IndexON,D2042)</f>
        <v>53772</v>
      </c>
      <c r="F2042" s="193">
        <f>IFERROR(_xll.qlIndexFixing(IndexON,D2042,TRUE,_xll.ohTrigger(RecalcTrigger,TriggerON)),NA())</f>
        <v>1.4994574801727723E-2</v>
      </c>
      <c r="H2042" s="42">
        <f>_xll.qlCalendarAdvance(Calendar,$H2041,B2042,"f",FALSE)</f>
        <v>53772</v>
      </c>
      <c r="I2042" s="177">
        <f>_xll.qlInterestRateIndexValueDate(Index1M,$H2042)</f>
        <v>53776</v>
      </c>
      <c r="J2042" s="182">
        <f>IFERROR(_xll.qlIndexFixing(Index1M,$H2042,TRUE,_xll.ohTrigger(RecalcTrigger,Trigger1M)),NA())</f>
        <v>1.4962702588090371E-2</v>
      </c>
      <c r="K2042" s="44">
        <f>IFERROR(_xll.qlIndexFixing(Index3M,H2042,TRUE,_xll.ohTrigger(RecalcTrigger,Trigger3M)),NA())</f>
        <v>1.5108033408451375E-2</v>
      </c>
      <c r="L2042" s="44">
        <f>IFERROR(_xll.qlIndexFixing(Index6M,$H2042,TRUE,_xll.ohTrigger(RecalcTrigger,Trigger6M)),NA())</f>
        <v>1.5382812540508807E-2</v>
      </c>
      <c r="M2042" s="183">
        <f>IFERROR(_xll.qlIndexFixing(Index1Y,$H2042,TRUE,_xll.ohTrigger(RecalcTrigger,Trigger1Y)),NA())</f>
        <v>1.581640700814705E-2</v>
      </c>
      <c r="N2042" s="182">
        <f>IFERROR(_xll.qlIndexFixing(ONIndex1M,I2042,TRUE,_xll.ohTrigger(RecalcTrigger,Trigger1M)),NA())</f>
        <v>1.4949359981120125E-2</v>
      </c>
      <c r="O2042" s="44">
        <f>IFERROR(_xll.qlIndexFixing(ONIndex3M,I2042,TRUE,_xll.ohTrigger(RecalcTrigger,Trigger3M)),NA())</f>
        <v>1.5075857811570614E-2</v>
      </c>
      <c r="P2042" s="44">
        <f>IFERROR(_xll.qlIndexFixing(ONIndex6M,I2042,TRUE,_xll.ohTrigger(RecalcTrigger,Trigger6M)),NA())</f>
        <v>1.5294881289964479E-2</v>
      </c>
      <c r="Q2042" s="183">
        <f>IFERROR(_xll.qlIndexFixing(ONIndex1Y,I2042,TRUE,_xll.ohTrigger(RecalcTrigger,Trigger1Y)),NA())</f>
        <v>1.5644718895568843E-2</v>
      </c>
    </row>
    <row r="2043" spans="2:17" x14ac:dyDescent="0.2">
      <c r="B2043" s="39" t="s">
        <v>42</v>
      </c>
      <c r="D2043" s="42">
        <f>_xll.qlCalendarAdvance(Calendar,$D2042,B2043,"f",FALSE)</f>
        <v>53779</v>
      </c>
      <c r="E2043" s="177">
        <f>_xll.qlInterestRateIndexValueDate(IndexON,D2043)</f>
        <v>53779</v>
      </c>
      <c r="F2043" s="193">
        <f>IFERROR(_xll.qlIndexFixing(IndexON,D2043,TRUE,_xll.ohTrigger(RecalcTrigger,TriggerON)),NA())</f>
        <v>1.4997925179542904E-2</v>
      </c>
      <c r="H2043" s="42">
        <f>_xll.qlCalendarAdvance(Calendar,$H2042,B2043,"f",FALSE)</f>
        <v>53779</v>
      </c>
      <c r="I2043" s="177">
        <f>_xll.qlInterestRateIndexValueDate(Index1M,$H2043)</f>
        <v>53783</v>
      </c>
      <c r="J2043" s="182">
        <f>IFERROR(_xll.qlIndexFixing(Index1M,$H2043,TRUE,_xll.ohTrigger(RecalcTrigger,Trigger1M)),NA())</f>
        <v>1.4964856242331123E-2</v>
      </c>
      <c r="K2043" s="44">
        <f>IFERROR(_xll.qlIndexFixing(Index3M,H2043,TRUE,_xll.ohTrigger(RecalcTrigger,Trigger3M)),NA())</f>
        <v>1.5108219365244787E-2</v>
      </c>
      <c r="L2043" s="44">
        <f>IFERROR(_xll.qlIndexFixing(Index6M,$H2043,TRUE,_xll.ohTrigger(RecalcTrigger,Trigger6M)),NA())</f>
        <v>1.5384496838159794E-2</v>
      </c>
      <c r="M2043" s="183">
        <f>IFERROR(_xll.qlIndexFixing(Index1Y,$H2043,TRUE,_xll.ohTrigger(RecalcTrigger,Trigger1Y)),NA())</f>
        <v>1.5818062835832723E-2</v>
      </c>
      <c r="N2043" s="182">
        <f>IFERROR(_xll.qlIndexFixing(ONIndex1M,I2043,TRUE,_xll.ohTrigger(RecalcTrigger,Trigger1M)),NA())</f>
        <v>1.4951538609278003E-2</v>
      </c>
      <c r="O2043" s="44">
        <f>IFERROR(_xll.qlIndexFixing(ONIndex3M,I2043,TRUE,_xll.ohTrigger(RecalcTrigger,Trigger3M)),NA())</f>
        <v>1.5076418396429148E-2</v>
      </c>
      <c r="P2043" s="44">
        <f>IFERROR(_xll.qlIndexFixing(ONIndex6M,I2043,TRUE,_xll.ohTrigger(RecalcTrigger,Trigger6M)),NA())</f>
        <v>1.5297167984318349E-2</v>
      </c>
      <c r="Q2043" s="183">
        <f>IFERROR(_xll.qlIndexFixing(ONIndex1Y,I2043,TRUE,_xll.ohTrigger(RecalcTrigger,Trigger1Y)),NA())</f>
        <v>1.5646804034110673E-2</v>
      </c>
    </row>
    <row r="2044" spans="2:17" x14ac:dyDescent="0.2">
      <c r="B2044" s="39" t="s">
        <v>42</v>
      </c>
      <c r="D2044" s="42">
        <f>_xll.qlCalendarAdvance(Calendar,$D2043,B2044,"f",FALSE)</f>
        <v>53786</v>
      </c>
      <c r="E2044" s="177">
        <f>_xll.qlInterestRateIndexValueDate(IndexON,D2044)</f>
        <v>53786</v>
      </c>
      <c r="F2044" s="193">
        <f>IFERROR(_xll.qlIndexFixing(IndexON,D2044,TRUE,_xll.ohTrigger(RecalcTrigger,TriggerON)),NA())</f>
        <v>1.5001256110034333E-2</v>
      </c>
      <c r="H2044" s="42">
        <f>_xll.qlCalendarAdvance(Calendar,$H2043,B2044,"f",FALSE)</f>
        <v>53786</v>
      </c>
      <c r="I2044" s="177">
        <f>_xll.qlInterestRateIndexValueDate(Index1M,$H2044)</f>
        <v>53790</v>
      </c>
      <c r="J2044" s="182">
        <f>IFERROR(_xll.qlIndexFixing(Index1M,$H2044,TRUE,_xll.ohTrigger(RecalcTrigger,Trigger1M)),NA())</f>
        <v>1.4966532471448524E-2</v>
      </c>
      <c r="K2044" s="44">
        <f>IFERROR(_xll.qlIndexFixing(Index3M,H2044,TRUE,_xll.ohTrigger(RecalcTrigger,Trigger3M)),NA())</f>
        <v>1.5108756511294624E-2</v>
      </c>
      <c r="L2044" s="44">
        <f>IFERROR(_xll.qlIndexFixing(Index6M,$H2044,TRUE,_xll.ohTrigger(RecalcTrigger,Trigger6M)),NA())</f>
        <v>1.5386649066581942E-2</v>
      </c>
      <c r="M2044" s="183">
        <f>IFERROR(_xll.qlIndexFixing(Index1Y,$H2044,TRUE,_xll.ohTrigger(RecalcTrigger,Trigger1Y)),NA())</f>
        <v>1.5819700236357839E-2</v>
      </c>
      <c r="N2044" s="182">
        <f>IFERROR(_xll.qlIndexFixing(ONIndex1M,I2044,TRUE,_xll.ohTrigger(RecalcTrigger,Trigger1M)),NA())</f>
        <v>1.495370238363769E-2</v>
      </c>
      <c r="O2044" s="44">
        <f>IFERROR(_xll.qlIndexFixing(ONIndex3M,I2044,TRUE,_xll.ohTrigger(RecalcTrigger,Trigger3M)),NA())</f>
        <v>1.5076975463701459E-2</v>
      </c>
      <c r="P2044" s="44">
        <f>IFERROR(_xll.qlIndexFixing(ONIndex6M,I2044,TRUE,_xll.ohTrigger(RecalcTrigger,Trigger6M)),NA())</f>
        <v>1.5299443983947114E-2</v>
      </c>
      <c r="Q2044" s="183">
        <f>IFERROR(_xll.qlIndexFixing(ONIndex1Y,I2044,TRUE,_xll.ohTrigger(RecalcTrigger,Trigger1Y)),NA())</f>
        <v>1.5648872402067582E-2</v>
      </c>
    </row>
    <row r="2045" spans="2:17" x14ac:dyDescent="0.2">
      <c r="B2045" s="39" t="s">
        <v>42</v>
      </c>
      <c r="D2045" s="42">
        <f>_xll.qlCalendarAdvance(Calendar,$D2044,B2045,"f",FALSE)</f>
        <v>53793</v>
      </c>
      <c r="E2045" s="177">
        <f>_xll.qlInterestRateIndexValueDate(IndexON,D2045)</f>
        <v>53793</v>
      </c>
      <c r="F2045" s="193">
        <f>IFERROR(_xll.qlIndexFixing(IndexON,D2045,TRUE,_xll.ohTrigger(RecalcTrigger,TriggerON)),NA())</f>
        <v>1.5006760633863081E-2</v>
      </c>
      <c r="H2045" s="42">
        <f>_xll.qlCalendarAdvance(Calendar,$H2044,B2045,"f",FALSE)</f>
        <v>53793</v>
      </c>
      <c r="I2045" s="177">
        <f>_xll.qlInterestRateIndexValueDate(Index1M,$H2045)</f>
        <v>53799</v>
      </c>
      <c r="J2045" s="182">
        <f>IFERROR(_xll.qlIndexFixing(Index1M,$H2045,TRUE,_xll.ohTrigger(RecalcTrigger,Trigger1M)),NA())</f>
        <v>1.4969261456531768E-2</v>
      </c>
      <c r="K2045" s="44">
        <f>IFERROR(_xll.qlIndexFixing(Index3M,H2045,TRUE,_xll.ohTrigger(RecalcTrigger,Trigger3M)),NA())</f>
        <v>1.5109441816382027E-2</v>
      </c>
      <c r="L2045" s="44">
        <f>IFERROR(_xll.qlIndexFixing(Index6M,$H2045,TRUE,_xll.ohTrigger(RecalcTrigger,Trigger6M)),NA())</f>
        <v>1.5389399604624952E-2</v>
      </c>
      <c r="M2045" s="183">
        <f>IFERROR(_xll.qlIndexFixing(Index1Y,$H2045,TRUE,_xll.ohTrigger(RecalcTrigger,Trigger1Y)),NA())</f>
        <v>1.5821778302051566E-2</v>
      </c>
      <c r="N2045" s="182">
        <f>IFERROR(_xll.qlIndexFixing(ONIndex1M,I2045,TRUE,_xll.ohTrigger(RecalcTrigger,Trigger1M)),NA())</f>
        <v>1.4957388945786576E-2</v>
      </c>
      <c r="O2045" s="44">
        <f>IFERROR(_xll.qlIndexFixing(ONIndex3M,I2045,TRUE,_xll.ohTrigger(RecalcTrigger,Trigger3M)),NA())</f>
        <v>1.5078396631098556E-2</v>
      </c>
      <c r="P2045" s="44">
        <f>IFERROR(_xll.qlIndexFixing(ONIndex6M,I2045,TRUE,_xll.ohTrigger(RecalcTrigger,Trigger6M)),NA())</f>
        <v>1.5303327198230576E-2</v>
      </c>
      <c r="Q2045" s="183">
        <f>IFERROR(_xll.qlIndexFixing(ONIndex1Y,I2045,TRUE,_xll.ohTrigger(RecalcTrigger,Trigger1Y)),NA())</f>
        <v>1.5652478407428561E-2</v>
      </c>
    </row>
    <row r="2046" spans="2:17" x14ac:dyDescent="0.2">
      <c r="B2046" s="39" t="s">
        <v>42</v>
      </c>
      <c r="D2046" s="42">
        <f>_xll.qlCalendarAdvance(Calendar,$D2045,B2046,"f",FALSE)</f>
        <v>53800</v>
      </c>
      <c r="E2046" s="177">
        <f>_xll.qlInterestRateIndexValueDate(IndexON,D2046)</f>
        <v>53800</v>
      </c>
      <c r="F2046" s="193">
        <f>IFERROR(_xll.qlIndexFixing(IndexON,D2046,TRUE,_xll.ohTrigger(RecalcTrigger,TriggerON)),NA())</f>
        <v>1.5007859389717382E-2</v>
      </c>
      <c r="H2046" s="42">
        <f>_xll.qlCalendarAdvance(Calendar,$H2045,B2046,"f",FALSE)</f>
        <v>53800</v>
      </c>
      <c r="I2046" s="177">
        <f>_xll.qlInterestRateIndexValueDate(Index1M,$H2046)</f>
        <v>53804</v>
      </c>
      <c r="J2046" s="182">
        <f>IFERROR(_xll.qlIndexFixing(Index1M,$H2046,TRUE,_xll.ohTrigger(RecalcTrigger,Trigger1M)),NA())</f>
        <v>1.4970766815601166E-2</v>
      </c>
      <c r="K2046" s="44">
        <f>IFERROR(_xll.qlIndexFixing(Index3M,H2046,TRUE,_xll.ohTrigger(RecalcTrigger,Trigger3M)),NA())</f>
        <v>1.5109819951296177E-2</v>
      </c>
      <c r="L2046" s="44">
        <f>IFERROR(_xll.qlIndexFixing(Index6M,$H2046,TRUE,_xll.ohTrigger(RecalcTrigger,Trigger6M)),NA())</f>
        <v>1.5390919578190981E-2</v>
      </c>
      <c r="M2046" s="183">
        <f>IFERROR(_xll.qlIndexFixing(Index1Y,$H2046,TRUE,_xll.ohTrigger(RecalcTrigger,Trigger1Y)),NA())</f>
        <v>1.5822919539913813E-2</v>
      </c>
      <c r="N2046" s="182">
        <f>IFERROR(_xll.qlIndexFixing(ONIndex1M,I2046,TRUE,_xll.ohTrigger(RecalcTrigger,Trigger1M)),NA())</f>
        <v>1.4957985196142332E-2</v>
      </c>
      <c r="O2046" s="44">
        <f>IFERROR(_xll.qlIndexFixing(ONIndex3M,I2046,TRUE,_xll.ohTrigger(RecalcTrigger,Trigger3M)),NA())</f>
        <v>1.5078078999204436E-2</v>
      </c>
      <c r="P2046" s="44">
        <f>IFERROR(_xll.qlIndexFixing(ONIndex6M,I2046,TRUE,_xll.ohTrigger(RecalcTrigger,Trigger6M)),NA())</f>
        <v>1.5303963747390625E-2</v>
      </c>
      <c r="Q2046" s="183">
        <f>IFERROR(_xll.qlIndexFixing(ONIndex1Y,I2046,TRUE,_xll.ohTrigger(RecalcTrigger,Trigger1Y)),NA())</f>
        <v>1.5652958613276979E-2</v>
      </c>
    </row>
    <row r="2047" spans="2:17" x14ac:dyDescent="0.2">
      <c r="B2047" s="39" t="s">
        <v>42</v>
      </c>
      <c r="D2047" s="42">
        <f>_xll.qlCalendarAdvance(Calendar,$D2046,B2047,"f",FALSE)</f>
        <v>53807</v>
      </c>
      <c r="E2047" s="177">
        <f>_xll.qlInterestRateIndexValueDate(IndexON,D2047)</f>
        <v>53807</v>
      </c>
      <c r="F2047" s="193">
        <f>IFERROR(_xll.qlIndexFixing(IndexON,D2047,TRUE,_xll.ohTrigger(RecalcTrigger,TriggerON)),NA())</f>
        <v>1.5011131619404594E-2</v>
      </c>
      <c r="H2047" s="42">
        <f>_xll.qlCalendarAdvance(Calendar,$H2046,B2047,"f",FALSE)</f>
        <v>53807</v>
      </c>
      <c r="I2047" s="177">
        <f>_xll.qlInterestRateIndexValueDate(Index1M,$H2047)</f>
        <v>53811</v>
      </c>
      <c r="J2047" s="182">
        <f>IFERROR(_xll.qlIndexFixing(Index1M,$H2047,TRUE,_xll.ohTrigger(RecalcTrigger,Trigger1M)),NA())</f>
        <v>1.4972861388244496E-2</v>
      </c>
      <c r="K2047" s="44">
        <f>IFERROR(_xll.qlIndexFixing(Index3M,H2047,TRUE,_xll.ohTrigger(RecalcTrigger,Trigger3M)),NA())</f>
        <v>1.5110346222094546E-2</v>
      </c>
      <c r="L2047" s="44">
        <f>IFERROR(_xll.qlIndexFixing(Index6M,$H2047,TRUE,_xll.ohTrigger(RecalcTrigger,Trigger6M)),NA())</f>
        <v>1.5393037784477636E-2</v>
      </c>
      <c r="M2047" s="183">
        <f>IFERROR(_xll.qlIndexFixing(Index1Y,$H2047,TRUE,_xll.ohTrigger(RecalcTrigger,Trigger1Y)),NA())</f>
        <v>1.5824501334939046E-2</v>
      </c>
      <c r="N2047" s="182">
        <f>IFERROR(_xll.qlIndexFixing(ONIndex1M,I2047,TRUE,_xll.ohTrigger(RecalcTrigger,Trigger1M)),NA())</f>
        <v>1.4960405628317019E-2</v>
      </c>
      <c r="O2047" s="44">
        <f>IFERROR(_xll.qlIndexFixing(ONIndex3M,I2047,TRUE,_xll.ohTrigger(RecalcTrigger,Trigger3M)),NA())</f>
        <v>1.5078703217241696E-2</v>
      </c>
      <c r="P2047" s="44">
        <f>IFERROR(_xll.qlIndexFixing(ONIndex6M,I2047,TRUE,_xll.ohTrigger(RecalcTrigger,Trigger6M)),NA())</f>
        <v>1.5306527076939247E-2</v>
      </c>
      <c r="Q2047" s="183">
        <f>IFERROR(_xll.qlIndexFixing(ONIndex1Y,I2047,TRUE,_xll.ohTrigger(RecalcTrigger,Trigger1Y)),NA())</f>
        <v>1.5655263213627535E-2</v>
      </c>
    </row>
    <row r="2048" spans="2:17" x14ac:dyDescent="0.2">
      <c r="B2048" s="39" t="s">
        <v>42</v>
      </c>
      <c r="D2048" s="42">
        <f>_xll.qlCalendarAdvance(Calendar,$D2047,B2048,"f",FALSE)</f>
        <v>53814</v>
      </c>
      <c r="E2048" s="177">
        <f>_xll.qlInterestRateIndexValueDate(IndexON,D2048)</f>
        <v>53814</v>
      </c>
      <c r="F2048" s="193">
        <f>IFERROR(_xll.qlIndexFixing(IndexON,D2048,TRUE,_xll.ohTrigger(RecalcTrigger,TriggerON)),NA())</f>
        <v>1.5014384162759242E-2</v>
      </c>
      <c r="H2048" s="42">
        <f>_xll.qlCalendarAdvance(Calendar,$H2047,B2048,"f",FALSE)</f>
        <v>53814</v>
      </c>
      <c r="I2048" s="177">
        <f>_xll.qlInterestRateIndexValueDate(Index1M,$H2048)</f>
        <v>53818</v>
      </c>
      <c r="J2048" s="182">
        <f>IFERROR(_xll.qlIndexFixing(Index1M,$H2048,TRUE,_xll.ohTrigger(RecalcTrigger,Trigger1M)),NA())</f>
        <v>1.4975399339018423E-2</v>
      </c>
      <c r="K2048" s="44">
        <f>IFERROR(_xll.qlIndexFixing(Index3M,H2048,TRUE,_xll.ohTrigger(RecalcTrigger,Trigger3M)),NA())</f>
        <v>1.5111222204827891E-2</v>
      </c>
      <c r="L2048" s="44">
        <f>IFERROR(_xll.qlIndexFixing(Index6M,$H2048,TRUE,_xll.ohTrigger(RecalcTrigger,Trigger6M)),NA())</f>
        <v>1.5395619380198415E-2</v>
      </c>
      <c r="M2048" s="183">
        <f>IFERROR(_xll.qlIndexFixing(Index1Y,$H2048,TRUE,_xll.ohTrigger(RecalcTrigger,Trigger1Y)),NA())</f>
        <v>1.5826064486793124E-2</v>
      </c>
      <c r="N2048" s="182">
        <f>IFERROR(_xll.qlIndexFixing(ONIndex1M,I2048,TRUE,_xll.ohTrigger(RecalcTrigger,Trigger1M)),NA())</f>
        <v>1.496220806883386E-2</v>
      </c>
      <c r="O2048" s="44">
        <f>IFERROR(_xll.qlIndexFixing(ONIndex3M,I2048,TRUE,_xll.ohTrigger(RecalcTrigger,Trigger3M)),NA())</f>
        <v>1.5079168325833336E-2</v>
      </c>
      <c r="P2048" s="44">
        <f>IFERROR(_xll.qlIndexFixing(ONIndex6M,I2048,TRUE,_xll.ohTrigger(RecalcTrigger,Trigger6M)),NA())</f>
        <v>1.5308440275099144E-2</v>
      </c>
      <c r="Q2048" s="183">
        <f>IFERROR(_xll.qlIndexFixing(ONIndex1Y,I2048,TRUE,_xll.ohTrigger(RecalcTrigger,Trigger1Y)),NA())</f>
        <v>1.5656977104976377E-2</v>
      </c>
    </row>
    <row r="2049" spans="2:17" x14ac:dyDescent="0.2">
      <c r="B2049" s="39" t="s">
        <v>42</v>
      </c>
      <c r="D2049" s="42">
        <f>_xll.qlCalendarAdvance(Calendar,$D2048,B2049,"f",FALSE)</f>
        <v>53821</v>
      </c>
      <c r="E2049" s="177">
        <f>_xll.qlInterestRateIndexValueDate(IndexON,D2049)</f>
        <v>53821</v>
      </c>
      <c r="F2049" s="193">
        <f>IFERROR(_xll.qlIndexFixing(IndexON,D2049,TRUE,_xll.ohTrigger(RecalcTrigger,TriggerON)),NA())</f>
        <v>1.5017616959909219E-2</v>
      </c>
      <c r="H2049" s="42">
        <f>_xll.qlCalendarAdvance(Calendar,$H2048,B2049,"f",FALSE)</f>
        <v>53821</v>
      </c>
      <c r="I2049" s="177">
        <f>_xll.qlInterestRateIndexValueDate(Index1M,$H2049)</f>
        <v>53825</v>
      </c>
      <c r="J2049" s="182">
        <f>IFERROR(_xll.qlIndexFixing(Index1M,$H2049,TRUE,_xll.ohTrigger(RecalcTrigger,Trigger1M)),NA())</f>
        <v>1.4977462616884403E-2</v>
      </c>
      <c r="K2049" s="44">
        <f>IFERROR(_xll.qlIndexFixing(Index3M,H2049,TRUE,_xll.ohTrigger(RecalcTrigger,Trigger3M)),NA())</f>
        <v>1.5111740925647233E-2</v>
      </c>
      <c r="L2049" s="44">
        <f>IFERROR(_xll.qlIndexFixing(Index6M,$H2049,TRUE,_xll.ohTrigger(RecalcTrigger,Trigger6M)),NA())</f>
        <v>1.5397713970285444E-2</v>
      </c>
      <c r="M2049" s="183">
        <f>IFERROR(_xll.qlIndexFixing(Index1Y,$H2049,TRUE,_xll.ohTrigger(RecalcTrigger,Trigger1Y)),NA())</f>
        <v>1.5827608941475522E-2</v>
      </c>
      <c r="N2049" s="182">
        <f>IFERROR(_xll.qlIndexFixing(ONIndex1M,I2049,TRUE,_xll.ohTrigger(RecalcTrigger,Trigger1M)),NA())</f>
        <v>1.49642969182473E-2</v>
      </c>
      <c r="O2049" s="44">
        <f>IFERROR(_xll.qlIndexFixing(ONIndex3M,I2049,TRUE,_xll.ohTrigger(RecalcTrigger,Trigger3M)),NA())</f>
        <v>1.5079707631953099E-2</v>
      </c>
      <c r="P2049" s="44">
        <f>IFERROR(_xll.qlIndexFixing(ONIndex6M,I2049,TRUE,_xll.ohTrigger(RecalcTrigger,Trigger6M)),NA())</f>
        <v>1.5310662230199057E-2</v>
      </c>
      <c r="Q2049" s="183">
        <f>IFERROR(_xll.qlIndexFixing(ONIndex1Y,I2049,TRUE,_xll.ohTrigger(RecalcTrigger,Trigger1Y)),NA())</f>
        <v>1.5658960823206058E-2</v>
      </c>
    </row>
    <row r="2050" spans="2:17" x14ac:dyDescent="0.2">
      <c r="B2050" s="39" t="s">
        <v>42</v>
      </c>
      <c r="D2050" s="42">
        <f>_xll.qlCalendarAdvance(Calendar,$D2049,B2050,"f",FALSE)</f>
        <v>53828</v>
      </c>
      <c r="E2050" s="177">
        <f>_xll.qlInterestRateIndexValueDate(IndexON,D2050)</f>
        <v>53828</v>
      </c>
      <c r="F2050" s="193">
        <f>IFERROR(_xll.qlIndexFixing(IndexON,D2050,TRUE,_xll.ohTrigger(RecalcTrigger,TriggerON)),NA())</f>
        <v>1.5020829951142289E-2</v>
      </c>
      <c r="H2050" s="42">
        <f>_xll.qlCalendarAdvance(Calendar,$H2049,B2050,"f",FALSE)</f>
        <v>53828</v>
      </c>
      <c r="I2050" s="177">
        <f>_xll.qlInterestRateIndexValueDate(Index1M,$H2050)</f>
        <v>53832</v>
      </c>
      <c r="J2050" s="182">
        <f>IFERROR(_xll.qlIndexFixing(Index1M,$H2050,TRUE,_xll.ohTrigger(RecalcTrigger,Trigger1M)),NA())</f>
        <v>1.4979510678738706E-2</v>
      </c>
      <c r="K2050" s="44">
        <f>IFERROR(_xll.qlIndexFixing(Index3M,H2050,TRUE,_xll.ohTrigger(RecalcTrigger,Trigger3M)),NA())</f>
        <v>1.5112255974097209E-2</v>
      </c>
      <c r="L2050" s="44">
        <f>IFERROR(_xll.qlIndexFixing(Index6M,$H2050,TRUE,_xll.ohTrigger(RecalcTrigger,Trigger6M)),NA())</f>
        <v>1.5399797062634059E-2</v>
      </c>
      <c r="M2050" s="183">
        <f>IFERROR(_xll.qlIndexFixing(Index1Y,$H2050,TRUE,_xll.ohTrigger(RecalcTrigger,Trigger1Y)),NA())</f>
        <v>1.5829134644985282E-2</v>
      </c>
      <c r="N2050" s="182">
        <f>IFERROR(_xll.qlIndexFixing(ONIndex1M,I2050,TRUE,_xll.ohTrigger(RecalcTrigger,Trigger1M)),NA())</f>
        <v>1.4966370651592342E-2</v>
      </c>
      <c r="O2050" s="44">
        <f>IFERROR(_xll.qlIndexFixing(ONIndex3M,I2050,TRUE,_xll.ohTrigger(RecalcTrigger,Trigger3M)),NA())</f>
        <v>1.5080243351421885E-2</v>
      </c>
      <c r="P2050" s="44">
        <f>IFERROR(_xll.qlIndexFixing(ONIndex6M,I2050,TRUE,_xll.ohTrigger(RecalcTrigger,Trigger6M)),NA())</f>
        <v>1.5312873262196547E-2</v>
      </c>
      <c r="Q2050" s="183">
        <f>IFERROR(_xll.qlIndexFixing(ONIndex1Y,I2050,TRUE,_xll.ohTrigger(RecalcTrigger,Trigger1Y)),NA())</f>
        <v>1.5660927452465501E-2</v>
      </c>
    </row>
    <row r="2051" spans="2:17" x14ac:dyDescent="0.2">
      <c r="B2051" s="39" t="s">
        <v>42</v>
      </c>
      <c r="D2051" s="42">
        <f>_xll.qlCalendarAdvance(Calendar,$D2050,B2051,"f",FALSE)</f>
        <v>53835</v>
      </c>
      <c r="E2051" s="177">
        <f>_xll.qlInterestRateIndexValueDate(IndexON,D2051)</f>
        <v>53835</v>
      </c>
      <c r="F2051" s="193">
        <f>IFERROR(_xll.qlIndexFixing(IndexON,D2051,TRUE,_xll.ohTrigger(RecalcTrigger,TriggerON)),NA())</f>
        <v>1.5024023076666282E-2</v>
      </c>
      <c r="H2051" s="42">
        <f>_xll.qlCalendarAdvance(Calendar,$H2050,B2051,"f",FALSE)</f>
        <v>53835</v>
      </c>
      <c r="I2051" s="177">
        <f>_xll.qlInterestRateIndexValueDate(Index1M,$H2051)</f>
        <v>53839</v>
      </c>
      <c r="J2051" s="182">
        <f>IFERROR(_xll.qlIndexFixing(Index1M,$H2051,TRUE,_xll.ohTrigger(RecalcTrigger,Trigger1M)),NA())</f>
        <v>1.4981543480778951E-2</v>
      </c>
      <c r="K2051" s="44">
        <f>IFERROR(_xll.qlIndexFixing(Index3M,H2051,TRUE,_xll.ohTrigger(RecalcTrigger,Trigger3M)),NA())</f>
        <v>1.5112767338600125E-2</v>
      </c>
      <c r="L2051" s="44">
        <f>IFERROR(_xll.qlIndexFixing(Index6M,$H2051,TRUE,_xll.ohTrigger(RecalcTrigger,Trigger6M)),NA())</f>
        <v>1.5401868618791541E-2</v>
      </c>
      <c r="M2051" s="183">
        <f>IFERROR(_xll.qlIndexFixing(Index1Y,$H2051,TRUE,_xll.ohTrigger(RecalcTrigger,Trigger1Y)),NA())</f>
        <v>1.5830641543323414E-2</v>
      </c>
      <c r="N2051" s="182">
        <f>IFERROR(_xll.qlIndexFixing(ONIndex1M,I2051,TRUE,_xll.ohTrigger(RecalcTrigger,Trigger1M)),NA())</f>
        <v>1.4968429224984092E-2</v>
      </c>
      <c r="O2051" s="44">
        <f>IFERROR(_xll.qlIndexFixing(ONIndex3M,I2051,TRUE,_xll.ohTrigger(RecalcTrigger,Trigger3M)),NA())</f>
        <v>1.508077547256903E-2</v>
      </c>
      <c r="P2051" s="44">
        <f>IFERROR(_xll.qlIndexFixing(ONIndex6M,I2051,TRUE,_xll.ohTrigger(RecalcTrigger,Trigger6M)),NA())</f>
        <v>1.5315073332802243E-2</v>
      </c>
      <c r="Q2051" s="183">
        <f>IFERROR(_xll.qlIndexFixing(ONIndex1Y,I2051,TRUE,_xll.ohTrigger(RecalcTrigger,Trigger1Y)),NA())</f>
        <v>1.566287693951729E-2</v>
      </c>
    </row>
    <row r="2052" spans="2:17" x14ac:dyDescent="0.2">
      <c r="B2052" s="39" t="s">
        <v>42</v>
      </c>
      <c r="D2052" s="42">
        <f>_xll.qlCalendarAdvance(Calendar,$D2051,B2052,"f",FALSE)</f>
        <v>53842</v>
      </c>
      <c r="E2052" s="177">
        <f>_xll.qlInterestRateIndexValueDate(IndexON,D2052)</f>
        <v>53842</v>
      </c>
      <c r="F2052" s="193">
        <f>IFERROR(_xll.qlIndexFixing(IndexON,D2052,TRUE,_xll.ohTrigger(RecalcTrigger,TriggerON)),NA())</f>
        <v>1.5027196276768962E-2</v>
      </c>
      <c r="H2052" s="42">
        <f>_xll.qlCalendarAdvance(Calendar,$H2051,B2052,"f",FALSE)</f>
        <v>53842</v>
      </c>
      <c r="I2052" s="177">
        <f>_xll.qlInterestRateIndexValueDate(Index1M,$H2052)</f>
        <v>53846</v>
      </c>
      <c r="J2052" s="182">
        <f>IFERROR(_xll.qlIndexFixing(Index1M,$H2052,TRUE,_xll.ohTrigger(RecalcTrigger,Trigger1M)),NA())</f>
        <v>1.4983106505441768E-2</v>
      </c>
      <c r="K2052" s="44">
        <f>IFERROR(_xll.qlIndexFixing(Index3M,H2052,TRUE,_xll.ohTrigger(RecalcTrigger,Trigger3M)),NA())</f>
        <v>1.5113275007580022E-2</v>
      </c>
      <c r="L2052" s="44">
        <f>IFERROR(_xll.qlIndexFixing(Index6M,$H2052,TRUE,_xll.ohTrigger(RecalcTrigger,Trigger6M)),NA())</f>
        <v>1.5403456782706623E-2</v>
      </c>
      <c r="M2052" s="183">
        <f>IFERROR(_xll.qlIndexFixing(Index1Y,$H2052,TRUE,_xll.ohTrigger(RecalcTrigger,Trigger1Y)),NA())</f>
        <v>1.5832129582491146E-2</v>
      </c>
      <c r="N2052" s="182">
        <f>IFERROR(_xll.qlIndexFixing(ONIndex1M,I2052,TRUE,_xll.ohTrigger(RecalcTrigger,Trigger1M)),NA())</f>
        <v>1.4970472594697526E-2</v>
      </c>
      <c r="O2052" s="44">
        <f>IFERROR(_xll.qlIndexFixing(ONIndex3M,I2052,TRUE,_xll.ohTrigger(RecalcTrigger,Trigger3M)),NA())</f>
        <v>1.508130398372387E-2</v>
      </c>
      <c r="P2052" s="44">
        <f>IFERROR(_xll.qlIndexFixing(ONIndex6M,I2052,TRUE,_xll.ohTrigger(RecalcTrigger,Trigger6M)),NA())</f>
        <v>1.5317262403726772E-2</v>
      </c>
      <c r="Q2052" s="183">
        <f>IFERROR(_xll.qlIndexFixing(ONIndex1Y,I2052,TRUE,_xll.ohTrigger(RecalcTrigger,Trigger1Y)),NA())</f>
        <v>1.5664809231443755E-2</v>
      </c>
    </row>
    <row r="2053" spans="2:17" x14ac:dyDescent="0.2">
      <c r="B2053" s="39" t="s">
        <v>42</v>
      </c>
      <c r="D2053" s="42">
        <f>_xll.qlCalendarAdvance(Calendar,$D2052,B2053,"f",FALSE)</f>
        <v>53849</v>
      </c>
      <c r="E2053" s="177">
        <f>_xll.qlInterestRateIndexValueDate(IndexON,D2053)</f>
        <v>53849</v>
      </c>
      <c r="F2053" s="193">
        <f>IFERROR(_xll.qlIndexFixing(IndexON,D2053,TRUE,_xll.ohTrigger(RecalcTrigger,TriggerON)),NA())</f>
        <v>1.5030349491738093E-2</v>
      </c>
      <c r="H2053" s="42">
        <f>_xll.qlCalendarAdvance(Calendar,$H2052,B2053,"f",FALSE)</f>
        <v>53849</v>
      </c>
      <c r="I2053" s="177">
        <f>_xll.qlInterestRateIndexValueDate(Index1M,$H2053)</f>
        <v>53853</v>
      </c>
      <c r="J2053" s="182">
        <f>IFERROR(_xll.qlIndexFixing(Index1M,$H2053,TRUE,_xll.ohTrigger(RecalcTrigger,Trigger1M)),NA())</f>
        <v>1.498510967311617E-2</v>
      </c>
      <c r="K2053" s="44">
        <f>IFERROR(_xll.qlIndexFixing(Index3M,H2053,TRUE,_xll.ohTrigger(RecalcTrigger,Trigger3M)),NA())</f>
        <v>1.511377896945834E-2</v>
      </c>
      <c r="L2053" s="44">
        <f>IFERROR(_xll.qlIndexFixing(Index6M,$H2053,TRUE,_xll.ohTrigger(RecalcTrigger,Trigger6M)),NA())</f>
        <v>1.5405505906558207E-2</v>
      </c>
      <c r="M2053" s="183">
        <f>IFERROR(_xll.qlIndexFixing(Index1Y,$H2053,TRUE,_xll.ohTrigger(RecalcTrigger,Trigger1Y)),NA())</f>
        <v>1.5833598708490142E-2</v>
      </c>
      <c r="N2053" s="182">
        <f>IFERROR(_xll.qlIndexFixing(ONIndex1M,I2053,TRUE,_xll.ohTrigger(RecalcTrigger,Trigger1M)),NA())</f>
        <v>1.4972500717167492E-2</v>
      </c>
      <c r="O2053" s="44">
        <f>IFERROR(_xll.qlIndexFixing(ONIndex3M,I2053,TRUE,_xll.ohTrigger(RecalcTrigger,Trigger3M)),NA())</f>
        <v>1.5081828873535486E-2</v>
      </c>
      <c r="P2053" s="44">
        <f>IFERROR(_xll.qlIndexFixing(ONIndex6M,I2053,TRUE,_xll.ohTrigger(RecalcTrigger,Trigger6M)),NA())</f>
        <v>1.5319440437240317E-2</v>
      </c>
      <c r="Q2053" s="183">
        <f>IFERROR(_xll.qlIndexFixing(ONIndex1Y,I2053,TRUE,_xll.ohTrigger(RecalcTrigger,Trigger1Y)),NA())</f>
        <v>1.5666724275007482E-2</v>
      </c>
    </row>
    <row r="2054" spans="2:17" x14ac:dyDescent="0.2">
      <c r="B2054" s="39" t="s">
        <v>42</v>
      </c>
      <c r="D2054" s="42">
        <f>_xll.qlCalendarAdvance(Calendar,$D2053,B2054,"f",FALSE)</f>
        <v>53856</v>
      </c>
      <c r="E2054" s="177">
        <f>_xll.qlInterestRateIndexValueDate(IndexON,D2054)</f>
        <v>53856</v>
      </c>
      <c r="F2054" s="193">
        <f>IFERROR(_xll.qlIndexFixing(IndexON,D2054,TRUE,_xll.ohTrigger(RecalcTrigger,TriggerON)),NA())</f>
        <v>1.5033482661781505E-2</v>
      </c>
      <c r="H2054" s="42">
        <f>_xll.qlCalendarAdvance(Calendar,$H2053,B2054,"f",FALSE)</f>
        <v>53856</v>
      </c>
      <c r="I2054" s="177">
        <f>_xll.qlInterestRateIndexValueDate(Index1M,$H2054)</f>
        <v>53860</v>
      </c>
      <c r="J2054" s="182">
        <f>IFERROR(_xll.qlIndexFixing(Index1M,$H2054,TRUE,_xll.ohTrigger(RecalcTrigger,Trigger1M)),NA())</f>
        <v>1.4987097453360576E-2</v>
      </c>
      <c r="K2054" s="44">
        <f>IFERROR(_xll.qlIndexFixing(Index3M,H2054,TRUE,_xll.ohTrigger(RecalcTrigger,Trigger3M)),NA())</f>
        <v>1.5114279212659983E-2</v>
      </c>
      <c r="L2054" s="44">
        <f>IFERROR(_xll.qlIndexFixing(Index6M,$H2054,TRUE,_xll.ohTrigger(RecalcTrigger,Trigger6M)),NA())</f>
        <v>1.5407543382094253E-2</v>
      </c>
      <c r="M2054" s="183">
        <f>IFERROR(_xll.qlIndexFixing(Index1Y,$H2054,TRUE,_xll.ohTrigger(RecalcTrigger,Trigger1Y)),NA())</f>
        <v>1.583504886732294E-2</v>
      </c>
      <c r="N2054" s="182">
        <f>IFERROR(_xll.qlIndexFixing(ONIndex1M,I2054,TRUE,_xll.ohTrigger(RecalcTrigger,Trigger1M)),NA())</f>
        <v>1.4974513548429158E-2</v>
      </c>
      <c r="O2054" s="44">
        <f>IFERROR(_xll.qlIndexFixing(ONIndex3M,I2054,TRUE,_xll.ohTrigger(RecalcTrigger,Trigger3M)),NA())</f>
        <v>1.5082350130413147E-2</v>
      </c>
      <c r="P2054" s="44">
        <f>IFERROR(_xll.qlIndexFixing(ONIndex6M,I2054,TRUE,_xll.ohTrigger(RecalcTrigger,Trigger6M)),NA())</f>
        <v>1.5321607394973569E-2</v>
      </c>
      <c r="Q2054" s="183">
        <f>IFERROR(_xll.qlIndexFixing(ONIndex1Y,I2054,TRUE,_xll.ohTrigger(RecalcTrigger,Trigger1Y)),NA())</f>
        <v>1.5668622017210865E-2</v>
      </c>
    </row>
    <row r="2055" spans="2:17" x14ac:dyDescent="0.2">
      <c r="B2055" s="39" t="s">
        <v>42</v>
      </c>
      <c r="D2055" s="42">
        <f>_xll.qlCalendarAdvance(Calendar,$D2054,B2055,"f",FALSE)</f>
        <v>53863</v>
      </c>
      <c r="E2055" s="177">
        <f>_xll.qlInterestRateIndexValueDate(IndexON,D2055)</f>
        <v>53863</v>
      </c>
      <c r="F2055" s="193">
        <f>IFERROR(_xll.qlIndexFixing(IndexON,D2055,TRUE,_xll.ohTrigger(RecalcTrigger,TriggerON)),NA())</f>
        <v>1.5036595727107027E-2</v>
      </c>
      <c r="H2055" s="42">
        <f>_xll.qlCalendarAdvance(Calendar,$H2054,B2055,"f",FALSE)</f>
        <v>53863</v>
      </c>
      <c r="I2055" s="177">
        <f>_xll.qlInterestRateIndexValueDate(Index1M,$H2055)</f>
        <v>53867</v>
      </c>
      <c r="J2055" s="182">
        <f>IFERROR(_xll.qlIndexFixing(Index1M,$H2055,TRUE,_xll.ohTrigger(RecalcTrigger,Trigger1M)),NA())</f>
        <v>1.4989069802370025E-2</v>
      </c>
      <c r="K2055" s="44">
        <f>IFERROR(_xll.qlIndexFixing(Index3M,H2055,TRUE,_xll.ohTrigger(RecalcTrigger,Trigger3M)),NA())</f>
        <v>1.5114775725605524E-2</v>
      </c>
      <c r="L2055" s="44">
        <f>IFERROR(_xll.qlIndexFixing(Index6M,$H2055,TRUE,_xll.ohTrigger(RecalcTrigger,Trigger6M)),NA())</f>
        <v>1.5409569170864647E-2</v>
      </c>
      <c r="M2055" s="183">
        <f>IFERROR(_xll.qlIndexFixing(Index1Y,$H2055,TRUE,_xll.ohTrigger(RecalcTrigger,Trigger1Y)),NA())</f>
        <v>1.5836480004993606E-2</v>
      </c>
      <c r="N2055" s="182">
        <f>IFERROR(_xll.qlIndexFixing(ONIndex1M,I2055,TRUE,_xll.ohTrigger(RecalcTrigger,Trigger1M)),NA())</f>
        <v>1.4976511044837437E-2</v>
      </c>
      <c r="O2055" s="44">
        <f>IFERROR(_xll.qlIndexFixing(ONIndex3M,I2055,TRUE,_xll.ohTrigger(RecalcTrigger,Trigger3M)),NA())</f>
        <v>1.5082867742766126E-2</v>
      </c>
      <c r="P2055" s="44">
        <f>IFERROR(_xll.qlIndexFixing(ONIndex6M,I2055,TRUE,_xll.ohTrigger(RecalcTrigger,Trigger6M)),NA())</f>
        <v>1.5323763238637156E-2</v>
      </c>
      <c r="Q2055" s="183">
        <f>IFERROR(_xll.qlIndexFixing(ONIndex1Y,I2055,TRUE,_xll.ohTrigger(RecalcTrigger,Trigger1Y)),NA())</f>
        <v>1.5670502405056297E-2</v>
      </c>
    </row>
    <row r="2056" spans="2:17" x14ac:dyDescent="0.2">
      <c r="B2056" s="39" t="s">
        <v>42</v>
      </c>
      <c r="D2056" s="42">
        <f>_xll.qlCalendarAdvance(Calendar,$D2055,B2056,"f",FALSE)</f>
        <v>53870</v>
      </c>
      <c r="E2056" s="177">
        <f>_xll.qlInterestRateIndexValueDate(IndexON,D2056)</f>
        <v>53870</v>
      </c>
      <c r="F2056" s="193">
        <f>IFERROR(_xll.qlIndexFixing(IndexON,D2056,TRUE,_xll.ohTrigger(RecalcTrigger,TriggerON)),NA())</f>
        <v>1.5039688628002423E-2</v>
      </c>
      <c r="H2056" s="42">
        <f>_xll.qlCalendarAdvance(Calendar,$H2055,B2056,"f",FALSE)</f>
        <v>53870</v>
      </c>
      <c r="I2056" s="177">
        <f>_xll.qlInterestRateIndexValueDate(Index1M,$H2056)</f>
        <v>53874</v>
      </c>
      <c r="J2056" s="182">
        <f>IFERROR(_xll.qlIndexFixing(Index1M,$H2056,TRUE,_xll.ohTrigger(RecalcTrigger,Trigger1M)),NA())</f>
        <v>1.4991477061018615E-2</v>
      </c>
      <c r="K2056" s="44">
        <f>IFERROR(_xll.qlIndexFixing(Index3M,H2056,TRUE,_xll.ohTrigger(RecalcTrigger,Trigger3M)),NA())</f>
        <v>1.5115268496719004E-2</v>
      </c>
      <c r="L2056" s="44">
        <f>IFERROR(_xll.qlIndexFixing(Index6M,$H2056,TRUE,_xll.ohTrigger(RecalcTrigger,Trigger6M)),NA())</f>
        <v>1.5412520726879292E-2</v>
      </c>
      <c r="M2056" s="183">
        <f>IFERROR(_xll.qlIndexFixing(Index1Y,$H2056,TRUE,_xll.ohTrigger(RecalcTrigger,Trigger1Y)),NA())</f>
        <v>1.583789206750599E-2</v>
      </c>
      <c r="N2056" s="182">
        <f>IFERROR(_xll.qlIndexFixing(ONIndex1M,I2056,TRUE,_xll.ohTrigger(RecalcTrigger,Trigger1M)),NA())</f>
        <v>1.4978493162667306E-2</v>
      </c>
      <c r="O2056" s="44">
        <f>IFERROR(_xll.qlIndexFixing(ONIndex3M,I2056,TRUE,_xll.ohTrigger(RecalcTrigger,Trigger3M)),NA())</f>
        <v>1.5083381699243503E-2</v>
      </c>
      <c r="P2056" s="44">
        <f>IFERROR(_xll.qlIndexFixing(ONIndex6M,I2056,TRUE,_xll.ohTrigger(RecalcTrigger,Trigger6M)),NA())</f>
        <v>1.5325907930581195E-2</v>
      </c>
      <c r="Q2056" s="183">
        <f>IFERROR(_xll.qlIndexFixing(ONIndex1Y,I2056,TRUE,_xll.ohTrigger(RecalcTrigger,Trigger1Y)),NA())</f>
        <v>1.5672365385466236E-2</v>
      </c>
    </row>
    <row r="2057" spans="2:17" x14ac:dyDescent="0.2">
      <c r="B2057" s="39" t="s">
        <v>42</v>
      </c>
      <c r="D2057" s="42">
        <f>_xll.qlCalendarAdvance(Calendar,$D2056,B2057,"f",FALSE)</f>
        <v>53877</v>
      </c>
      <c r="E2057" s="177">
        <f>_xll.qlInterestRateIndexValueDate(IndexON,D2057)</f>
        <v>53877</v>
      </c>
      <c r="F2057" s="193">
        <f>IFERROR(_xll.qlIndexFixing(IndexON,D2057,TRUE,_xll.ohTrigger(RecalcTrigger,TriggerON)),NA())</f>
        <v>1.5042761304755459E-2</v>
      </c>
      <c r="H2057" s="42">
        <f>_xll.qlCalendarAdvance(Calendar,$H2056,B2057,"f",FALSE)</f>
        <v>53877</v>
      </c>
      <c r="I2057" s="177">
        <f>_xll.qlInterestRateIndexValueDate(Index1M,$H2057)</f>
        <v>53881</v>
      </c>
      <c r="J2057" s="182">
        <f>IFERROR(_xll.qlIndexFixing(Index1M,$H2057,TRUE,_xll.ohTrigger(RecalcTrigger,Trigger1M)),NA())</f>
        <v>1.4993417384505013E-2</v>
      </c>
      <c r="K2057" s="44">
        <f>IFERROR(_xll.qlIndexFixing(Index3M,H2057,TRUE,_xll.ohTrigger(RecalcTrigger,Trigger3M)),NA())</f>
        <v>1.5115757514426202E-2</v>
      </c>
      <c r="L2057" s="44">
        <f>IFERROR(_xll.qlIndexFixing(Index6M,$H2057,TRUE,_xll.ohTrigger(RecalcTrigger,Trigger6M)),NA())</f>
        <v>1.5414053542413373E-2</v>
      </c>
      <c r="M2057" s="183">
        <f>IFERROR(_xll.qlIndexFixing(Index1Y,$H2057,TRUE,_xll.ohTrigger(RecalcTrigger,Trigger1Y)),NA())</f>
        <v>1.5839285000865028E-2</v>
      </c>
      <c r="N2057" s="182">
        <f>IFERROR(_xll.qlIndexFixing(ONIndex1M,I2057,TRUE,_xll.ohTrigger(RecalcTrigger,Trigger1M)),NA())</f>
        <v>1.4980459858273676E-2</v>
      </c>
      <c r="O2057" s="44">
        <f>IFERROR(_xll.qlIndexFixing(ONIndex3M,I2057,TRUE,_xll.ohTrigger(RecalcTrigger,Trigger3M)),NA())</f>
        <v>1.5083891988094678E-2</v>
      </c>
      <c r="P2057" s="44">
        <f>IFERROR(_xll.qlIndexFixing(ONIndex6M,I2057,TRUE,_xll.ohTrigger(RecalcTrigger,Trigger6M)),NA())</f>
        <v>1.5328041432356443E-2</v>
      </c>
      <c r="Q2057" s="183">
        <f>IFERROR(_xll.qlIndexFixing(ONIndex1Y,I2057,TRUE,_xll.ohTrigger(RecalcTrigger,Trigger1Y)),NA())</f>
        <v>1.5674210905283203E-2</v>
      </c>
    </row>
    <row r="2058" spans="2:17" x14ac:dyDescent="0.2">
      <c r="B2058" s="39" t="s">
        <v>42</v>
      </c>
      <c r="D2058" s="42">
        <f>_xll.qlCalendarAdvance(Calendar,$D2057,B2058,"f",FALSE)</f>
        <v>53884</v>
      </c>
      <c r="E2058" s="177">
        <f>_xll.qlInterestRateIndexValueDate(IndexON,D2058)</f>
        <v>53884</v>
      </c>
      <c r="F2058" s="193">
        <f>IFERROR(_xll.qlIndexFixing(IndexON,D2058,TRUE,_xll.ohTrigger(RecalcTrigger,TriggerON)),NA())</f>
        <v>1.504581369741409E-2</v>
      </c>
      <c r="H2058" s="42">
        <f>_xll.qlCalendarAdvance(Calendar,$H2057,B2058,"f",FALSE)</f>
        <v>53884</v>
      </c>
      <c r="I2058" s="177">
        <f>_xll.qlInterestRateIndexValueDate(Index1M,$H2058)</f>
        <v>53888</v>
      </c>
      <c r="J2058" s="182">
        <f>IFERROR(_xll.qlIndexFixing(Index1M,$H2058,TRUE,_xll.ohTrigger(RecalcTrigger,Trigger1M)),NA())</f>
        <v>1.4995342141612258E-2</v>
      </c>
      <c r="K2058" s="44">
        <f>IFERROR(_xll.qlIndexFixing(Index3M,H2058,TRUE,_xll.ohTrigger(RecalcTrigger,Trigger3M)),NA())</f>
        <v>1.5116242767146815E-2</v>
      </c>
      <c r="L2058" s="44">
        <f>IFERROR(_xll.qlIndexFixing(Index6M,$H2058,TRUE,_xll.ohTrigger(RecalcTrigger,Trigger6M)),NA())</f>
        <v>1.5416043268576771E-2</v>
      </c>
      <c r="M2058" s="183">
        <f>IFERROR(_xll.qlIndexFixing(Index1Y,$H2058,TRUE,_xll.ohTrigger(RecalcTrigger,Trigger1Y)),NA())</f>
        <v>1.5840658751076538E-2</v>
      </c>
      <c r="N2058" s="182">
        <f>IFERROR(_xll.qlIndexFixing(ONIndex1M,I2058,TRUE,_xll.ohTrigger(RecalcTrigger,Trigger1M)),NA())</f>
        <v>1.4982411087691716E-2</v>
      </c>
      <c r="O2058" s="44">
        <f>IFERROR(_xll.qlIndexFixing(ONIndex3M,I2058,TRUE,_xll.ohTrigger(RecalcTrigger,Trigger3M)),NA())</f>
        <v>1.5084398597968729E-2</v>
      </c>
      <c r="P2058" s="44">
        <f>IFERROR(_xll.qlIndexFixing(ONIndex6M,I2058,TRUE,_xll.ohTrigger(RecalcTrigger,Trigger6M)),NA())</f>
        <v>1.5330163705913336E-2</v>
      </c>
      <c r="Q2058" s="183">
        <f>IFERROR(_xll.qlIndexFixing(ONIndex1Y,I2058,TRUE,_xll.ohTrigger(RecalcTrigger,Trigger1Y)),NA())</f>
        <v>1.5676038911589529E-2</v>
      </c>
    </row>
    <row r="2059" spans="2:17" x14ac:dyDescent="0.2">
      <c r="B2059" s="39" t="s">
        <v>42</v>
      </c>
      <c r="D2059" s="42">
        <f>_xll.qlCalendarAdvance(Calendar,$D2058,B2059,"f",FALSE)</f>
        <v>53891</v>
      </c>
      <c r="E2059" s="177">
        <f>_xll.qlInterestRateIndexValueDate(IndexON,D2059)</f>
        <v>53891</v>
      </c>
      <c r="F2059" s="193">
        <f>IFERROR(_xll.qlIndexFixing(IndexON,D2059,TRUE,_xll.ohTrigger(RecalcTrigger,TriggerON)),NA())</f>
        <v>1.5048845746425954E-2</v>
      </c>
      <c r="H2059" s="42">
        <f>_xll.qlCalendarAdvance(Calendar,$H2058,B2059,"f",FALSE)</f>
        <v>53891</v>
      </c>
      <c r="I2059" s="177">
        <f>_xll.qlInterestRateIndexValueDate(Index1M,$H2059)</f>
        <v>53895</v>
      </c>
      <c r="J2059" s="182">
        <f>IFERROR(_xll.qlIndexFixing(Index1M,$H2059,TRUE,_xll.ohTrigger(RecalcTrigger,Trigger1M)),NA())</f>
        <v>1.4997251288553441E-2</v>
      </c>
      <c r="K2059" s="44">
        <f>IFERROR(_xll.qlIndexFixing(Index3M,H2059,TRUE,_xll.ohTrigger(RecalcTrigger,Trigger3M)),NA())</f>
        <v>1.5116724243304888E-2</v>
      </c>
      <c r="L2059" s="44">
        <f>IFERROR(_xll.qlIndexFixing(Index6M,$H2059,TRUE,_xll.ohTrigger(RecalcTrigger,Trigger6M)),NA())</f>
        <v>1.5418021150932059E-2</v>
      </c>
      <c r="M2059" s="183">
        <f>IFERROR(_xll.qlIndexFixing(Index1Y,$H2059,TRUE,_xll.ohTrigger(RecalcTrigger,Trigger1Y)),NA())</f>
        <v>1.5842013264147206E-2</v>
      </c>
      <c r="N2059" s="182">
        <f>IFERROR(_xll.qlIndexFixing(ONIndex1M,I2059,TRUE,_xll.ohTrigger(RecalcTrigger,Trigger1M)),NA())</f>
        <v>1.4984346807436211E-2</v>
      </c>
      <c r="O2059" s="44">
        <f>IFERROR(_xll.qlIndexFixing(ONIndex3M,I2059,TRUE,_xll.ohTrigger(RecalcTrigger,Trigger3M)),NA())</f>
        <v>1.5084901517194993E-2</v>
      </c>
      <c r="P2059" s="44">
        <f>IFERROR(_xll.qlIndexFixing(ONIndex6M,I2059,TRUE,_xll.ohTrigger(RecalcTrigger,Trigger6M)),NA())</f>
        <v>1.5332274713122374E-2</v>
      </c>
      <c r="Q2059" s="183">
        <f>IFERROR(_xll.qlIndexFixing(ONIndex1Y,I2059,TRUE,_xll.ohTrigger(RecalcTrigger,Trigger1Y)),NA())</f>
        <v>1.5677849351227735E-2</v>
      </c>
    </row>
    <row r="2060" spans="2:17" x14ac:dyDescent="0.2">
      <c r="B2060" s="39" t="s">
        <v>42</v>
      </c>
      <c r="D2060" s="42">
        <f>_xll.qlCalendarAdvance(Calendar,$D2059,B2060,"f",FALSE)</f>
        <v>53898</v>
      </c>
      <c r="E2060" s="177">
        <f>_xll.qlInterestRateIndexValueDate(IndexON,D2060)</f>
        <v>53898</v>
      </c>
      <c r="F2060" s="193">
        <f>IFERROR(_xll.qlIndexFixing(IndexON,D2060,TRUE,_xll.ohTrigger(RecalcTrigger,TriggerON)),NA())</f>
        <v>1.505185739199888E-2</v>
      </c>
      <c r="H2060" s="42">
        <f>_xll.qlCalendarAdvance(Calendar,$H2059,B2060,"f",FALSE)</f>
        <v>53898</v>
      </c>
      <c r="I2060" s="177">
        <f>_xll.qlInterestRateIndexValueDate(Index1M,$H2060)</f>
        <v>53902</v>
      </c>
      <c r="J2060" s="182">
        <f>IFERROR(_xll.qlIndexFixing(Index1M,$H2060,TRUE,_xll.ohTrigger(RecalcTrigger,Trigger1M)),NA())</f>
        <v>1.49991447815236E-2</v>
      </c>
      <c r="K2060" s="44">
        <f>IFERROR(_xll.qlIndexFixing(Index3M,H2060,TRUE,_xll.ohTrigger(RecalcTrigger,Trigger3M)),NA())</f>
        <v>1.5117201931325333E-2</v>
      </c>
      <c r="L2060" s="44">
        <f>IFERROR(_xll.qlIndexFixing(Index6M,$H2060,TRUE,_xll.ohTrigger(RecalcTrigger,Trigger6M)),NA())</f>
        <v>1.5419987151028693E-2</v>
      </c>
      <c r="M2060" s="183">
        <f>IFERROR(_xll.qlIndexFixing(Index1Y,$H2060,TRUE,_xll.ohTrigger(RecalcTrigger,Trigger1Y)),NA())</f>
        <v>1.5843348486084811E-2</v>
      </c>
      <c r="N2060" s="182">
        <f>IFERROR(_xll.qlIndexFixing(ONIndex1M,I2060,TRUE,_xll.ohTrigger(RecalcTrigger,Trigger1M)),NA())</f>
        <v>1.4986266973622264E-2</v>
      </c>
      <c r="O2060" s="44">
        <f>IFERROR(_xll.qlIndexFixing(ONIndex3M,I2060,TRUE,_xll.ohTrigger(RecalcTrigger,Trigger3M)),NA())</f>
        <v>1.5085400734262677E-2</v>
      </c>
      <c r="P2060" s="44">
        <f>IFERROR(_xll.qlIndexFixing(ONIndex6M,I2060,TRUE,_xll.ohTrigger(RecalcTrigger,Trigger6M)),NA())</f>
        <v>1.5334374415933993E-2</v>
      </c>
      <c r="Q2060" s="183">
        <f>IFERROR(_xll.qlIndexFixing(ONIndex1Y,I2060,TRUE,_xll.ohTrigger(RecalcTrigger,Trigger1Y)),NA())</f>
        <v>1.5679642171120278E-2</v>
      </c>
    </row>
    <row r="2061" spans="2:17" x14ac:dyDescent="0.2">
      <c r="B2061" s="39" t="s">
        <v>42</v>
      </c>
      <c r="D2061" s="42">
        <f>_xll.qlCalendarAdvance(Calendar,$D2060,B2061,"f",FALSE)</f>
        <v>53905</v>
      </c>
      <c r="E2061" s="177">
        <f>_xll.qlInterestRateIndexValueDate(IndexON,D2061)</f>
        <v>53905</v>
      </c>
      <c r="F2061" s="193">
        <f>IFERROR(_xll.qlIndexFixing(IndexON,D2061,TRUE,_xll.ohTrigger(RecalcTrigger,TriggerON)),NA())</f>
        <v>1.5054848574340696E-2</v>
      </c>
      <c r="H2061" s="42">
        <f>_xll.qlCalendarAdvance(Calendar,$H2060,B2061,"f",FALSE)</f>
        <v>53905</v>
      </c>
      <c r="I2061" s="177">
        <f>_xll.qlInterestRateIndexValueDate(Index1M,$H2061)</f>
        <v>53909</v>
      </c>
      <c r="J2061" s="182">
        <f>IFERROR(_xll.qlIndexFixing(Index1M,$H2061,TRUE,_xll.ohTrigger(RecalcTrigger,Trigger1M)),NA())</f>
        <v>1.5001022576733249E-2</v>
      </c>
      <c r="K2061" s="44">
        <f>IFERROR(_xll.qlIndexFixing(Index3M,H2061,TRUE,_xll.ohTrigger(RecalcTrigger,Trigger3M)),NA())</f>
        <v>1.5117675819627845E-2</v>
      </c>
      <c r="L2061" s="44">
        <f>IFERROR(_xll.qlIndexFixing(Index6M,$H2061,TRUE,_xll.ohTrigger(RecalcTrigger,Trigger6M)),NA())</f>
        <v>1.5421941230413952E-2</v>
      </c>
      <c r="M2061" s="183">
        <f>IFERROR(_xll.qlIndexFixing(Index1Y,$H2061,TRUE,_xll.ohTrigger(RecalcTrigger,Trigger1Y)),NA())</f>
        <v>1.5844664362896697E-2</v>
      </c>
      <c r="N2061" s="182">
        <f>IFERROR(_xll.qlIndexFixing(ONIndex1M,I2061,TRUE,_xll.ohTrigger(RecalcTrigger,Trigger1M)),NA())</f>
        <v>1.4988171542604789E-2</v>
      </c>
      <c r="O2061" s="44">
        <f>IFERROR(_xll.qlIndexFixing(ONIndex3M,I2061,TRUE,_xll.ohTrigger(RecalcTrigger,Trigger3M)),NA())</f>
        <v>1.5085896237900798E-2</v>
      </c>
      <c r="P2061" s="44">
        <f>IFERROR(_xll.qlIndexFixing(ONIndex6M,I2061,TRUE,_xll.ohTrigger(RecalcTrigger,Trigger6M)),NA())</f>
        <v>1.533646277613876E-2</v>
      </c>
      <c r="Q2061" s="183">
        <f>IFERROR(_xll.qlIndexFixing(ONIndex1Y,I2061,TRUE,_xll.ohTrigger(RecalcTrigger,Trigger1Y)),NA())</f>
        <v>1.5681417318269553E-2</v>
      </c>
    </row>
    <row r="2062" spans="2:17" x14ac:dyDescent="0.2">
      <c r="B2062" s="39" t="s">
        <v>42</v>
      </c>
      <c r="D2062" s="42">
        <f>_xll.qlCalendarAdvance(Calendar,$D2061,B2062,"f",FALSE)</f>
        <v>53912</v>
      </c>
      <c r="E2062" s="177">
        <f>_xll.qlInterestRateIndexValueDate(IndexON,D2062)</f>
        <v>53912</v>
      </c>
      <c r="F2062" s="193">
        <f>IFERROR(_xll.qlIndexFixing(IndexON,D2062,TRUE,_xll.ohTrigger(RecalcTrigger,TriggerON)),NA())</f>
        <v>1.5057819233739167E-2</v>
      </c>
      <c r="H2062" s="42">
        <f>_xll.qlCalendarAdvance(Calendar,$H2061,B2062,"f",FALSE)</f>
        <v>53912</v>
      </c>
      <c r="I2062" s="177">
        <f>_xll.qlInterestRateIndexValueDate(Index1M,$H2062)</f>
        <v>53916</v>
      </c>
      <c r="J2062" s="182">
        <f>IFERROR(_xll.qlIndexFixing(Index1M,$H2062,TRUE,_xll.ohTrigger(RecalcTrigger,Trigger1M)),NA())</f>
        <v>1.5002884630387741E-2</v>
      </c>
      <c r="K2062" s="44">
        <f>IFERROR(_xll.qlIndexFixing(Index3M,H2062,TRUE,_xll.ohTrigger(RecalcTrigger,Trigger3M)),NA())</f>
        <v>1.5118145896638206E-2</v>
      </c>
      <c r="L2062" s="44">
        <f>IFERROR(_xll.qlIndexFixing(Index6M,$H2062,TRUE,_xll.ohTrigger(RecalcTrigger,Trigger6M)),NA())</f>
        <v>1.542388335063642E-2</v>
      </c>
      <c r="M2062" s="183">
        <f>IFERROR(_xll.qlIndexFixing(Index1Y,$H2062,TRUE,_xll.ohTrigger(RecalcTrigger,Trigger1Y)),NA())</f>
        <v>1.5845960840593042E-2</v>
      </c>
      <c r="N2062" s="182">
        <f>IFERROR(_xll.qlIndexFixing(ONIndex1M,I2062,TRUE,_xll.ohTrigger(RecalcTrigger,Trigger1M)),NA())</f>
        <v>1.4990060470578825E-2</v>
      </c>
      <c r="O2062" s="44">
        <f>IFERROR(_xll.qlIndexFixing(ONIndex3M,I2062,TRUE,_xll.ohTrigger(RecalcTrigger,Trigger3M)),NA())</f>
        <v>1.508638801603901E-2</v>
      </c>
      <c r="P2062" s="44">
        <f>IFERROR(_xll.qlIndexFixing(ONIndex6M,I2062,TRUE,_xll.ohTrigger(RecalcTrigger,Trigger6M)),NA())</f>
        <v>1.5338539755687108E-2</v>
      </c>
      <c r="Q2062" s="183">
        <f>IFERROR(_xll.qlIndexFixing(ONIndex1Y,I2062,TRUE,_xll.ohTrigger(RecalcTrigger,Trigger1Y)),NA())</f>
        <v>1.5683174739598016E-2</v>
      </c>
    </row>
    <row r="2063" spans="2:17" x14ac:dyDescent="0.2">
      <c r="B2063" s="39" t="s">
        <v>42</v>
      </c>
      <c r="D2063" s="42">
        <f>_xll.qlCalendarAdvance(Calendar,$D2062,B2063,"f",FALSE)</f>
        <v>53919</v>
      </c>
      <c r="E2063" s="177">
        <f>_xll.qlInterestRateIndexValueDate(IndexON,D2063)</f>
        <v>53919</v>
      </c>
      <c r="F2063" s="193">
        <f>IFERROR(_xll.qlIndexFixing(IndexON,D2063,TRUE,_xll.ohTrigger(RecalcTrigger,TriggerON)),NA())</f>
        <v>1.5060769310322186E-2</v>
      </c>
      <c r="H2063" s="42">
        <f>_xll.qlCalendarAdvance(Calendar,$H2062,B2063,"f",FALSE)</f>
        <v>53919</v>
      </c>
      <c r="I2063" s="177">
        <f>_xll.qlInterestRateIndexValueDate(Index1M,$H2063)</f>
        <v>53923</v>
      </c>
      <c r="J2063" s="182">
        <f>IFERROR(_xll.qlIndexFixing(Index1M,$H2063,TRUE,_xll.ohTrigger(RecalcTrigger,Trigger1M)),NA())</f>
        <v>1.5004730898689854E-2</v>
      </c>
      <c r="K2063" s="44">
        <f>IFERROR(_xll.qlIndexFixing(Index3M,H2063,TRUE,_xll.ohTrigger(RecalcTrigger,Trigger3M)),NA())</f>
        <v>1.5118612150779588E-2</v>
      </c>
      <c r="L2063" s="44">
        <f>IFERROR(_xll.qlIndexFixing(Index6M,$H2063,TRUE,_xll.ohTrigger(RecalcTrigger,Trigger6M)),NA())</f>
        <v>1.5425813473244681E-2</v>
      </c>
      <c r="M2063" s="183">
        <f>IFERROR(_xll.qlIndexFixing(Index1Y,$H2063,TRUE,_xll.ohTrigger(RecalcTrigger,Trigger1Y)),NA())</f>
        <v>1.5847237865183599E-2</v>
      </c>
      <c r="N2063" s="182">
        <f>IFERROR(_xll.qlIndexFixing(ONIndex1M,I2063,TRUE,_xll.ohTrigger(RecalcTrigger,Trigger1M)),NA())</f>
        <v>1.4991933713899286E-2</v>
      </c>
      <c r="O2063" s="44">
        <f>IFERROR(_xll.qlIndexFixing(ONIndex3M,I2063,TRUE,_xll.ohTrigger(RecalcTrigger,Trigger3M)),NA())</f>
        <v>1.5086876057726073E-2</v>
      </c>
      <c r="P2063" s="44">
        <f>IFERROR(_xll.qlIndexFixing(ONIndex6M,I2063,TRUE,_xll.ohTrigger(RecalcTrigger,Trigger6M)),NA())</f>
        <v>1.534060531644954E-2</v>
      </c>
      <c r="Q2063" s="183">
        <f>IFERROR(_xll.qlIndexFixing(ONIndex1Y,I2063,TRUE,_xll.ohTrigger(RecalcTrigger,Trigger1Y)),NA())</f>
        <v>1.5684914382028126E-2</v>
      </c>
    </row>
    <row r="2064" spans="2:17" x14ac:dyDescent="0.2">
      <c r="B2064" s="39" t="s">
        <v>42</v>
      </c>
      <c r="D2064" s="42">
        <f>_xll.qlCalendarAdvance(Calendar,$D2063,B2064,"f",FALSE)</f>
        <v>53926</v>
      </c>
      <c r="E2064" s="177">
        <f>_xll.qlInterestRateIndexValueDate(IndexON,D2064)</f>
        <v>53926</v>
      </c>
      <c r="F2064" s="193">
        <f>IFERROR(_xll.qlIndexFixing(IndexON,D2064,TRUE,_xll.ohTrigger(RecalcTrigger,TriggerON)),NA())</f>
        <v>1.5063698744457454E-2</v>
      </c>
      <c r="H2064" s="42">
        <f>_xll.qlCalendarAdvance(Calendar,$H2063,B2064,"f",FALSE)</f>
        <v>53926</v>
      </c>
      <c r="I2064" s="177">
        <f>_xll.qlInterestRateIndexValueDate(Index1M,$H2064)</f>
        <v>53930</v>
      </c>
      <c r="J2064" s="182">
        <f>IFERROR(_xll.qlIndexFixing(Index1M,$H2064,TRUE,_xll.ohTrigger(RecalcTrigger,Trigger1M)),NA())</f>
        <v>1.5006561337844941E-2</v>
      </c>
      <c r="K2064" s="44">
        <f>IFERROR(_xll.qlIndexFixing(Index3M,H2064,TRUE,_xll.ohTrigger(RecalcTrigger,Trigger3M)),NA())</f>
        <v>1.5119074570474298E-2</v>
      </c>
      <c r="L2064" s="44">
        <f>IFERROR(_xll.qlIndexFixing(Index6M,$H2064,TRUE,_xll.ohTrigger(RecalcTrigger,Trigger6M)),NA())</f>
        <v>1.5427731559786453E-2</v>
      </c>
      <c r="M2064" s="183">
        <f>IFERROR(_xll.qlIndexFixing(Index1Y,$H2064,TRUE,_xll.ohTrigger(RecalcTrigger,Trigger1Y)),NA())</f>
        <v>1.5848495382678105E-2</v>
      </c>
      <c r="N2064" s="182">
        <f>IFERROR(_xll.qlIndexFixing(ONIndex1M,I2064,TRUE,_xll.ohTrigger(RecalcTrigger,Trigger1M)),NA())</f>
        <v>1.4993791228681275E-2</v>
      </c>
      <c r="O2064" s="44">
        <f>IFERROR(_xll.qlIndexFixing(ONIndex3M,I2064,TRUE,_xll.ohTrigger(RecalcTrigger,Trigger3M)),NA())</f>
        <v>1.5087360350971579E-2</v>
      </c>
      <c r="P2064" s="44">
        <f>IFERROR(_xll.qlIndexFixing(ONIndex6M,I2064,TRUE,_xll.ohTrigger(RecalcTrigger,Trigger6M)),NA())</f>
        <v>1.5342659420376492E-2</v>
      </c>
      <c r="Q2064" s="183">
        <f>IFERROR(_xll.qlIndexFixing(ONIndex1Y,I2064,TRUE,_xll.ohTrigger(RecalcTrigger,Trigger1Y)),NA())</f>
        <v>1.5686636192482339E-2</v>
      </c>
    </row>
    <row r="2065" spans="2:17" x14ac:dyDescent="0.2">
      <c r="B2065" s="39" t="s">
        <v>42</v>
      </c>
      <c r="D2065" s="42">
        <f>_xll.qlCalendarAdvance(Calendar,$D2064,B2065,"f",FALSE)</f>
        <v>53933</v>
      </c>
      <c r="E2065" s="177">
        <f>_xll.qlInterestRateIndexValueDate(IndexON,D2065)</f>
        <v>53933</v>
      </c>
      <c r="F2065" s="193">
        <f>IFERROR(_xll.qlIndexFixing(IndexON,D2065,TRUE,_xll.ohTrigger(RecalcTrigger,TriggerON)),NA())</f>
        <v>1.5066607476432736E-2</v>
      </c>
      <c r="H2065" s="42">
        <f>_xll.qlCalendarAdvance(Calendar,$H2064,B2065,"f",FALSE)</f>
        <v>53933</v>
      </c>
      <c r="I2065" s="177">
        <f>_xll.qlInterestRateIndexValueDate(Index1M,$H2065)</f>
        <v>53937</v>
      </c>
      <c r="J2065" s="182">
        <f>IFERROR(_xll.qlIndexFixing(Index1M,$H2065,TRUE,_xll.ohTrigger(RecalcTrigger,Trigger1M)),NA())</f>
        <v>1.5007934940267198E-2</v>
      </c>
      <c r="K2065" s="44">
        <f>IFERROR(_xll.qlIndexFixing(Index3M,H2065,TRUE,_xll.ohTrigger(RecalcTrigger,Trigger3M)),NA())</f>
        <v>1.5119184030367008E-2</v>
      </c>
      <c r="L2065" s="44">
        <f>IFERROR(_xll.qlIndexFixing(Index6M,$H2065,TRUE,_xll.ohTrigger(RecalcTrigger,Trigger6M)),NA())</f>
        <v>1.5428714019583012E-2</v>
      </c>
      <c r="M2065" s="183">
        <f>IFERROR(_xll.qlIndexFixing(Index1Y,$H2065,TRUE,_xll.ohTrigger(RecalcTrigger,Trigger1Y)),NA())</f>
        <v>1.5849733339089365E-2</v>
      </c>
      <c r="N2065" s="182">
        <f>IFERROR(_xll.qlIndexFixing(ONIndex1M,I2065,TRUE,_xll.ohTrigger(RecalcTrigger,Trigger1M)),NA())</f>
        <v>1.499563297135964E-2</v>
      </c>
      <c r="O2065" s="44">
        <f>IFERROR(_xll.qlIndexFixing(ONIndex3M,I2065,TRUE,_xll.ohTrigger(RecalcTrigger,Trigger3M)),NA())</f>
        <v>1.5087840884664416E-2</v>
      </c>
      <c r="P2065" s="44">
        <f>IFERROR(_xll.qlIndexFixing(ONIndex6M,I2065,TRUE,_xll.ohTrigger(RecalcTrigger,Trigger6M)),NA())</f>
        <v>1.5344702029178592E-2</v>
      </c>
      <c r="Q2065" s="183">
        <f>IFERROR(_xll.qlIndexFixing(ONIndex1Y,I2065,TRUE,_xll.ohTrigger(RecalcTrigger,Trigger1Y)),NA())</f>
        <v>1.5688340117883115E-2</v>
      </c>
    </row>
    <row r="2066" spans="2:17" x14ac:dyDescent="0.2">
      <c r="B2066" s="39" t="s">
        <v>42</v>
      </c>
      <c r="D2066" s="42">
        <f>_xll.qlCalendarAdvance(Calendar,$D2065,B2066,"f",FALSE)</f>
        <v>53940</v>
      </c>
      <c r="E2066" s="177">
        <f>_xll.qlInterestRateIndexValueDate(IndexON,D2066)</f>
        <v>53940</v>
      </c>
      <c r="F2066" s="193">
        <f>IFERROR(_xll.qlIndexFixing(IndexON,D2066,TRUE,_xll.ohTrigger(RecalcTrigger,TriggerON)),NA())</f>
        <v>1.5069495446295988E-2</v>
      </c>
      <c r="H2066" s="42">
        <f>_xll.qlCalendarAdvance(Calendar,$H2065,B2066,"f",FALSE)</f>
        <v>53940</v>
      </c>
      <c r="I2066" s="177">
        <f>_xll.qlInterestRateIndexValueDate(Index1M,$H2066)</f>
        <v>53944</v>
      </c>
      <c r="J2066" s="182">
        <f>IFERROR(_xll.qlIndexFixing(Index1M,$H2066,TRUE,_xll.ohTrigger(RecalcTrigger,Trigger1M)),NA())</f>
        <v>1.5009734655388129E-2</v>
      </c>
      <c r="K2066" s="44">
        <f>IFERROR(_xll.qlIndexFixing(Index3M,H2066,TRUE,_xll.ohTrigger(RecalcTrigger,Trigger3M)),NA())</f>
        <v>1.5119639005092157E-2</v>
      </c>
      <c r="L2066" s="44">
        <f>IFERROR(_xll.qlIndexFixing(Index6M,$H2066,TRUE,_xll.ohTrigger(RecalcTrigger,Trigger6M)),NA())</f>
        <v>1.5430609513477165E-2</v>
      </c>
      <c r="M2066" s="183">
        <f>IFERROR(_xll.qlIndexFixing(Index1Y,$H2066,TRUE,_xll.ohTrigger(RecalcTrigger,Trigger1Y)),NA())</f>
        <v>1.5850951680429749E-2</v>
      </c>
      <c r="N2066" s="182">
        <f>IFERROR(_xll.qlIndexFixing(ONIndex1M,I2066,TRUE,_xll.ohTrigger(RecalcTrigger,Trigger1M)),NA())</f>
        <v>1.4997458898129423E-2</v>
      </c>
      <c r="O2066" s="44">
        <f>IFERROR(_xll.qlIndexFixing(ONIndex3M,I2066,TRUE,_xll.ohTrigger(RecalcTrigger,Trigger3M)),NA())</f>
        <v>1.5088317646974048E-2</v>
      </c>
      <c r="P2066" s="44">
        <f>IFERROR(_xll.qlIndexFixing(ONIndex6M,I2066,TRUE,_xll.ohTrigger(RecalcTrigger,Trigger6M)),NA())</f>
        <v>1.5346733104806276E-2</v>
      </c>
      <c r="Q2066" s="183">
        <f>IFERROR(_xll.qlIndexFixing(ONIndex1Y,I2066,TRUE,_xll.ohTrigger(RecalcTrigger,Trigger1Y)),NA())</f>
        <v>1.5690026105312782E-2</v>
      </c>
    </row>
    <row r="2067" spans="2:17" x14ac:dyDescent="0.2">
      <c r="B2067" s="39" t="s">
        <v>42</v>
      </c>
      <c r="D2067" s="42">
        <f>_xll.qlCalendarAdvance(Calendar,$D2066,B2067,"f",FALSE)</f>
        <v>53947</v>
      </c>
      <c r="E2067" s="177">
        <f>_xll.qlInterestRateIndexValueDate(IndexON,D2067)</f>
        <v>53947</v>
      </c>
      <c r="F2067" s="193">
        <f>IFERROR(_xll.qlIndexFixing(IndexON,D2067,TRUE,_xll.ohTrigger(RecalcTrigger,TriggerON)),NA())</f>
        <v>1.507236259465472E-2</v>
      </c>
      <c r="H2067" s="42">
        <f>_xll.qlCalendarAdvance(Calendar,$H2066,B2067,"f",FALSE)</f>
        <v>53947</v>
      </c>
      <c r="I2067" s="177">
        <f>_xll.qlInterestRateIndexValueDate(Index1M,$H2067)</f>
        <v>53951</v>
      </c>
      <c r="J2067" s="182">
        <f>IFERROR(_xll.qlIndexFixing(Index1M,$H2067,TRUE,_xll.ohTrigger(RecalcTrigger,Trigger1M)),NA())</f>
        <v>1.5011518413763802E-2</v>
      </c>
      <c r="K2067" s="44">
        <f>IFERROR(_xll.qlIndexFixing(Index3M,H2067,TRUE,_xll.ohTrigger(RecalcTrigger,Trigger3M)),NA())</f>
        <v>1.5120090111628896E-2</v>
      </c>
      <c r="L2067" s="44">
        <f>IFERROR(_xll.qlIndexFixing(Index6M,$H2067,TRUE,_xll.ohTrigger(RecalcTrigger,Trigger6M)),NA())</f>
        <v>1.5432492862462063E-2</v>
      </c>
      <c r="M2067" s="183">
        <f>IFERROR(_xll.qlIndexFixing(Index1Y,$H2067,TRUE,_xll.ohTrigger(RecalcTrigger,Trigger1Y)),NA())</f>
        <v>1.5852150352712271E-2</v>
      </c>
      <c r="N2067" s="182">
        <f>IFERROR(_xll.qlIndexFixing(ONIndex1M,I2067,TRUE,_xll.ohTrigger(RecalcTrigger,Trigger1M)),NA())</f>
        <v>1.49992689652656E-2</v>
      </c>
      <c r="O2067" s="44">
        <f>IFERROR(_xll.qlIndexFixing(ONIndex3M,I2067,TRUE,_xll.ohTrigger(RecalcTrigger,Trigger3M)),NA())</f>
        <v>1.5088790626309745E-2</v>
      </c>
      <c r="P2067" s="44">
        <f>IFERROR(_xll.qlIndexFixing(ONIndex6M,I2067,TRUE,_xll.ohTrigger(RecalcTrigger,Trigger6M)),NA())</f>
        <v>1.5348752609209981E-2</v>
      </c>
      <c r="Q2067" s="183">
        <f>IFERROR(_xll.qlIndexFixing(ONIndex1Y,I2067,TRUE,_xll.ohTrigger(RecalcTrigger,Trigger1Y)),NA())</f>
        <v>1.569169410145399E-2</v>
      </c>
    </row>
    <row r="2068" spans="2:17" x14ac:dyDescent="0.2">
      <c r="B2068" s="39" t="s">
        <v>42</v>
      </c>
      <c r="D2068" s="42">
        <f>_xll.qlCalendarAdvance(Calendar,$D2067,B2068,"f",FALSE)</f>
        <v>53954</v>
      </c>
      <c r="E2068" s="177">
        <f>_xll.qlInterestRateIndexValueDate(IndexON,D2068)</f>
        <v>53954</v>
      </c>
      <c r="F2068" s="193">
        <f>IFERROR(_xll.qlIndexFixing(IndexON,D2068,TRUE,_xll.ohTrigger(RecalcTrigger,TriggerON)),NA())</f>
        <v>1.5075208861237144E-2</v>
      </c>
      <c r="H2068" s="42">
        <f>_xll.qlCalendarAdvance(Calendar,$H2067,B2068,"f",FALSE)</f>
        <v>53954</v>
      </c>
      <c r="I2068" s="177">
        <f>_xll.qlInterestRateIndexValueDate(Index1M,$H2068)</f>
        <v>53958</v>
      </c>
      <c r="J2068" s="182">
        <f>IFERROR(_xll.qlIndexFixing(Index1M,$H2068,TRUE,_xll.ohTrigger(RecalcTrigger,Trigger1M)),NA())</f>
        <v>1.5013286171597251E-2</v>
      </c>
      <c r="K2068" s="44">
        <f>IFERROR(_xll.qlIndexFixing(Index3M,H2068,TRUE,_xll.ohTrigger(RecalcTrigger,Trigger3M)),NA())</f>
        <v>1.5120537338401435E-2</v>
      </c>
      <c r="L2068" s="44">
        <f>IFERROR(_xll.qlIndexFixing(Index6M,$H2068,TRUE,_xll.ohTrigger(RecalcTrigger,Trigger6M)),NA())</f>
        <v>1.5434364028088461E-2</v>
      </c>
      <c r="M2068" s="183">
        <f>IFERROR(_xll.qlIndexFixing(Index1Y,$H2068,TRUE,_xll.ohTrigger(RecalcTrigger,Trigger1Y)),NA())</f>
        <v>1.5853329301951491E-2</v>
      </c>
      <c r="N2068" s="182">
        <f>IFERROR(_xll.qlIndexFixing(ONIndex1M,I2068,TRUE,_xll.ohTrigger(RecalcTrigger,Trigger1M)),NA())</f>
        <v>1.5001063129123082E-2</v>
      </c>
      <c r="O2068" s="44">
        <f>IFERROR(_xll.qlIndexFixing(ONIndex3M,I2068,TRUE,_xll.ohTrigger(RecalcTrigger,Trigger3M)),NA())</f>
        <v>1.5089259811400524E-2</v>
      </c>
      <c r="P2068" s="44">
        <f>IFERROR(_xll.qlIndexFixing(ONIndex6M,I2068,TRUE,_xll.ohTrigger(RecalcTrigger,Trigger6M)),NA())</f>
        <v>1.5350760504100336E-2</v>
      </c>
      <c r="Q2068" s="183">
        <f>IFERROR(_xll.qlIndexFixing(ONIndex1Y,I2068,TRUE,_xll.ohTrigger(RecalcTrigger,Trigger1Y)),NA())</f>
        <v>1.5693344053389069E-2</v>
      </c>
    </row>
    <row r="2069" spans="2:17" x14ac:dyDescent="0.2">
      <c r="B2069" s="39" t="s">
        <v>42</v>
      </c>
      <c r="D2069" s="42">
        <f>_xll.qlCalendarAdvance(Calendar,$D2068,B2069,"f",FALSE)</f>
        <v>53961</v>
      </c>
      <c r="E2069" s="177">
        <f>_xll.qlInterestRateIndexValueDate(IndexON,D2069)</f>
        <v>53961</v>
      </c>
      <c r="F2069" s="193">
        <f>IFERROR(_xll.qlIndexFixing(IndexON,D2069,TRUE,_xll.ohTrigger(RecalcTrigger,TriggerON)),NA())</f>
        <v>1.507803418681064E-2</v>
      </c>
      <c r="H2069" s="42">
        <f>_xll.qlCalendarAdvance(Calendar,$H2068,B2069,"f",FALSE)</f>
        <v>53961</v>
      </c>
      <c r="I2069" s="177">
        <f>_xll.qlInterestRateIndexValueDate(Index1M,$H2069)</f>
        <v>53965</v>
      </c>
      <c r="J2069" s="182">
        <f>IFERROR(_xll.qlIndexFixing(Index1M,$H2069,TRUE,_xll.ohTrigger(RecalcTrigger,Trigger1M)),NA())</f>
        <v>1.5015474563594674E-2</v>
      </c>
      <c r="K2069" s="44">
        <f>IFERROR(_xll.qlIndexFixing(Index3M,H2069,TRUE,_xll.ohTrigger(RecalcTrigger,Trigger3M)),NA())</f>
        <v>1.5121328747051001E-2</v>
      </c>
      <c r="L2069" s="44">
        <f>IFERROR(_xll.qlIndexFixing(Index6M,$H2069,TRUE,_xll.ohTrigger(RecalcTrigger,Trigger6M)),NA())</f>
        <v>1.543668157118685E-2</v>
      </c>
      <c r="M2069" s="183">
        <f>IFERROR(_xll.qlIndexFixing(Index1Y,$H2069,TRUE,_xll.ohTrigger(RecalcTrigger,Trigger1Y)),NA())</f>
        <v>1.5854488474163042E-2</v>
      </c>
      <c r="N2069" s="182">
        <f>IFERROR(_xll.qlIndexFixing(ONIndex1M,I2069,TRUE,_xll.ohTrigger(RecalcTrigger,Trigger1M)),NA())</f>
        <v>1.5002841345577167E-2</v>
      </c>
      <c r="O2069" s="44">
        <f>IFERROR(_xll.qlIndexFixing(ONIndex3M,I2069,TRUE,_xll.ohTrigger(RecalcTrigger,Trigger3M)),NA())</f>
        <v>1.508972519057572E-2</v>
      </c>
      <c r="P2069" s="44">
        <f>IFERROR(_xll.qlIndexFixing(ONIndex6M,I2069,TRUE,_xll.ohTrigger(RecalcTrigger,Trigger6M)),NA())</f>
        <v>1.5352756751747521E-2</v>
      </c>
      <c r="Q2069" s="183">
        <f>IFERROR(_xll.qlIndexFixing(ONIndex1Y,I2069,TRUE,_xll.ohTrigger(RecalcTrigger,Trigger1Y)),NA())</f>
        <v>1.5694975908040476E-2</v>
      </c>
    </row>
    <row r="2070" spans="2:17" x14ac:dyDescent="0.2">
      <c r="B2070" s="39" t="s">
        <v>42</v>
      </c>
      <c r="D2070" s="42">
        <f>_xll.qlCalendarAdvance(Calendar,$D2069,B2070,"f",FALSE)</f>
        <v>53968</v>
      </c>
      <c r="E2070" s="177">
        <f>_xll.qlInterestRateIndexValueDate(IndexON,D2070)</f>
        <v>53968</v>
      </c>
      <c r="F2070" s="193">
        <f>IFERROR(_xll.qlIndexFixing(IndexON,D2070,TRUE,_xll.ohTrigger(RecalcTrigger,TriggerON)),NA())</f>
        <v>1.5080838511263295E-2</v>
      </c>
      <c r="H2070" s="42">
        <f>_xll.qlCalendarAdvance(Calendar,$H2069,B2070,"f",FALSE)</f>
        <v>53968</v>
      </c>
      <c r="I2070" s="177">
        <f>_xll.qlInterestRateIndexValueDate(Index1M,$H2070)</f>
        <v>53972</v>
      </c>
      <c r="J2070" s="182">
        <f>IFERROR(_xll.qlIndexFixing(Index1M,$H2070,TRUE,_xll.ohTrigger(RecalcTrigger,Trigger1M)),NA())</f>
        <v>1.5017209108180055E-2</v>
      </c>
      <c r="K2070" s="44">
        <f>IFERROR(_xll.qlIndexFixing(Index3M,H2070,TRUE,_xll.ohTrigger(RecalcTrigger,Trigger3M)),NA())</f>
        <v>1.5121767916949708E-2</v>
      </c>
      <c r="L2070" s="44">
        <f>IFERROR(_xll.qlIndexFixing(Index6M,$H2070,TRUE,_xll.ohTrigger(RecalcTrigger,Trigger6M)),NA())</f>
        <v>1.5438527444470582E-2</v>
      </c>
      <c r="M2070" s="183">
        <f>IFERROR(_xll.qlIndexFixing(Index1Y,$H2070,TRUE,_xll.ohTrigger(RecalcTrigger,Trigger1Y)),NA())</f>
        <v>1.585562781536257E-2</v>
      </c>
      <c r="N2070" s="182">
        <f>IFERROR(_xll.qlIndexFixing(ONIndex1M,I2070,TRUE,_xll.ohTrigger(RecalcTrigger,Trigger1M)),NA())</f>
        <v>1.5004603571462383E-2</v>
      </c>
      <c r="O2070" s="44">
        <f>IFERROR(_xll.qlIndexFixing(ONIndex3M,I2070,TRUE,_xll.ohTrigger(RecalcTrigger,Trigger3M)),NA())</f>
        <v>1.5090186752244605E-2</v>
      </c>
      <c r="P2070" s="44">
        <f>IFERROR(_xll.qlIndexFixing(ONIndex6M,I2070,TRUE,_xll.ohTrigger(RecalcTrigger,Trigger6M)),NA())</f>
        <v>1.5354741313622355E-2</v>
      </c>
      <c r="Q2070" s="183">
        <f>IFERROR(_xll.qlIndexFixing(ONIndex1Y,I2070,TRUE,_xll.ohTrigger(RecalcTrigger,Trigger1Y)),NA())</f>
        <v>1.5696589612410605E-2</v>
      </c>
    </row>
    <row r="2071" spans="2:17" x14ac:dyDescent="0.2">
      <c r="B2071" s="39" t="s">
        <v>42</v>
      </c>
      <c r="D2071" s="42">
        <f>_xll.qlCalendarAdvance(Calendar,$D2070,B2071,"f",FALSE)</f>
        <v>53975</v>
      </c>
      <c r="E2071" s="177">
        <f>_xll.qlInterestRateIndexValueDate(IndexON,D2071)</f>
        <v>53975</v>
      </c>
      <c r="F2071" s="193">
        <f>IFERROR(_xll.qlIndexFixing(IndexON,D2071,TRUE,_xll.ohTrigger(RecalcTrigger,TriggerON)),NA())</f>
        <v>1.5083621775042744E-2</v>
      </c>
      <c r="H2071" s="42">
        <f>_xll.qlCalendarAdvance(Calendar,$H2070,B2071,"f",FALSE)</f>
        <v>53975</v>
      </c>
      <c r="I2071" s="177">
        <f>_xll.qlInterestRateIndexValueDate(Index1M,$H2071)</f>
        <v>53979</v>
      </c>
      <c r="J2071" s="182">
        <f>IFERROR(_xll.qlIndexFixing(Index1M,$H2071,TRUE,_xll.ohTrigger(RecalcTrigger,Trigger1M)),NA())</f>
        <v>1.5018927517048159E-2</v>
      </c>
      <c r="K2071" s="44">
        <f>IFERROR(_xll.qlIndexFixing(Index3M,H2071,TRUE,_xll.ohTrigger(RecalcTrigger,Trigger3M)),NA())</f>
        <v>1.5122203171365697E-2</v>
      </c>
      <c r="L2071" s="44">
        <f>IFERROR(_xll.qlIndexFixing(Index6M,$H2071,TRUE,_xll.ohTrigger(RecalcTrigger,Trigger6M)),NA())</f>
        <v>1.5440361015792461E-2</v>
      </c>
      <c r="M2071" s="183">
        <f>IFERROR(_xll.qlIndexFixing(Index1Y,$H2071,TRUE,_xll.ohTrigger(RecalcTrigger,Trigger1Y)),NA())</f>
        <v>1.585674727156746E-2</v>
      </c>
      <c r="N2071" s="182">
        <f>IFERROR(_xll.qlIndexFixing(ONIndex1M,I2071,TRUE,_xll.ohTrigger(RecalcTrigger,Trigger1M)),NA())</f>
        <v>1.5006349762733961E-2</v>
      </c>
      <c r="O2071" s="44">
        <f>IFERROR(_xll.qlIndexFixing(ONIndex3M,I2071,TRUE,_xll.ohTrigger(RecalcTrigger,Trigger3M)),NA())</f>
        <v>1.5090644485136195E-2</v>
      </c>
      <c r="P2071" s="44">
        <f>IFERROR(_xll.qlIndexFixing(ONIndex6M,I2071,TRUE,_xll.ohTrigger(RecalcTrigger,Trigger6M)),NA())</f>
        <v>1.5356714151755213E-2</v>
      </c>
      <c r="Q2071" s="183">
        <f>IFERROR(_xll.qlIndexFixing(ONIndex1Y,I2071,TRUE,_xll.ohTrigger(RecalcTrigger,Trigger1Y)),NA())</f>
        <v>1.5698185113421914E-2</v>
      </c>
    </row>
    <row r="2072" spans="2:17" x14ac:dyDescent="0.2">
      <c r="B2072" s="39" t="s">
        <v>42</v>
      </c>
      <c r="D2072" s="42">
        <f>_xll.qlCalendarAdvance(Calendar,$D2071,B2072,"f",FALSE)</f>
        <v>53982</v>
      </c>
      <c r="E2072" s="177">
        <f>_xll.qlInterestRateIndexValueDate(IndexON,D2072)</f>
        <v>53982</v>
      </c>
      <c r="F2072" s="193">
        <f>IFERROR(_xll.qlIndexFixing(IndexON,D2072,TRUE,_xll.ohTrigger(RecalcTrigger,TriggerON)),NA())</f>
        <v>1.508638391827688E-2</v>
      </c>
      <c r="H2072" s="42">
        <f>_xll.qlCalendarAdvance(Calendar,$H2071,B2072,"f",FALSE)</f>
        <v>53982</v>
      </c>
      <c r="I2072" s="177">
        <f>_xll.qlInterestRateIndexValueDate(Index1M,$H2072)</f>
        <v>53986</v>
      </c>
      <c r="J2072" s="182">
        <f>IFERROR(_xll.qlIndexFixing(Index1M,$H2072,TRUE,_xll.ohTrigger(RecalcTrigger,Trigger1M)),NA())</f>
        <v>1.5020629746414655E-2</v>
      </c>
      <c r="K2072" s="44">
        <f>IFERROR(_xll.qlIndexFixing(Index3M,H2072,TRUE,_xll.ohTrigger(RecalcTrigger,Trigger3M)),NA())</f>
        <v>1.5122634498718661E-2</v>
      </c>
      <c r="L2072" s="44">
        <f>IFERROR(_xll.qlIndexFixing(Index6M,$H2072,TRUE,_xll.ohTrigger(RecalcTrigger,Trigger6M)),NA())</f>
        <v>1.5442182246702804E-2</v>
      </c>
      <c r="M2072" s="183">
        <f>IFERROR(_xll.qlIndexFixing(Index1Y,$H2072,TRUE,_xll.ohTrigger(RecalcTrigger,Trigger1Y)),NA())</f>
        <v>1.5857846788795326E-2</v>
      </c>
      <c r="N2072" s="182">
        <f>IFERROR(_xll.qlIndexFixing(ONIndex1M,I2072,TRUE,_xll.ohTrigger(RecalcTrigger,Trigger1M)),NA())</f>
        <v>1.500807987566688E-2</v>
      </c>
      <c r="O2072" s="44">
        <f>IFERROR(_xll.qlIndexFixing(ONIndex3M,I2072,TRUE,_xll.ohTrigger(RecalcTrigger,Trigger3M)),NA())</f>
        <v>1.5091098377340018E-2</v>
      </c>
      <c r="P2072" s="44">
        <f>IFERROR(_xll.qlIndexFixing(ONIndex6M,I2072,TRUE,_xll.ohTrigger(RecalcTrigger,Trigger6M)),NA())</f>
        <v>1.5358675228016594E-2</v>
      </c>
      <c r="Q2072" s="183">
        <f>IFERROR(_xll.qlIndexFixing(ONIndex1Y,I2072,TRUE,_xll.ohTrigger(RecalcTrigger,Trigger1Y)),NA())</f>
        <v>1.5699762357916924E-2</v>
      </c>
    </row>
    <row r="2073" spans="2:17" x14ac:dyDescent="0.2">
      <c r="B2073" s="39" t="s">
        <v>42</v>
      </c>
      <c r="D2073" s="42">
        <f>_xll.qlCalendarAdvance(Calendar,$D2072,B2073,"f",FALSE)</f>
        <v>53989</v>
      </c>
      <c r="E2073" s="177">
        <f>_xll.qlInterestRateIndexValueDate(IndexON,D2073)</f>
        <v>53989</v>
      </c>
      <c r="F2073" s="193">
        <f>IFERROR(_xll.qlIndexFixing(IndexON,D2073,TRUE,_xll.ohTrigger(RecalcTrigger,TriggerON)),NA())</f>
        <v>1.5089124881173532E-2</v>
      </c>
      <c r="H2073" s="42">
        <f>_xll.qlCalendarAdvance(Calendar,$H2072,B2073,"f",FALSE)</f>
        <v>53989</v>
      </c>
      <c r="I2073" s="177">
        <f>_xll.qlInterestRateIndexValueDate(Index1M,$H2073)</f>
        <v>53993</v>
      </c>
      <c r="J2073" s="182">
        <f>IFERROR(_xll.qlIndexFixing(Index1M,$H2073,TRUE,_xll.ohTrigger(RecalcTrigger,Trigger1M)),NA())</f>
        <v>1.5022315752479738E-2</v>
      </c>
      <c r="K2073" s="44">
        <f>IFERROR(_xll.qlIndexFixing(Index3M,H2073,TRUE,_xll.ohTrigger(RecalcTrigger,Trigger3M)),NA())</f>
        <v>1.5123061887431778E-2</v>
      </c>
      <c r="L2073" s="44">
        <f>IFERROR(_xll.qlIndexFixing(Index6M,$H2073,TRUE,_xll.ohTrigger(RecalcTrigger,Trigger6M)),NA())</f>
        <v>1.5443991098751933E-2</v>
      </c>
      <c r="M2073" s="183">
        <f>IFERROR(_xll.qlIndexFixing(Index1Y,$H2073,TRUE,_xll.ohTrigger(RecalcTrigger,Trigger1Y)),NA())</f>
        <v>1.5858926313065957E-2</v>
      </c>
      <c r="N2073" s="182">
        <f>IFERROR(_xll.qlIndexFixing(ONIndex1M,I2073,TRUE,_xll.ohTrigger(RecalcTrigger,Trigger1M)),NA())</f>
        <v>1.5009793866456178E-2</v>
      </c>
      <c r="O2073" s="44">
        <f>IFERROR(_xll.qlIndexFixing(ONIndex3M,I2073,TRUE,_xll.ohTrigger(RecalcTrigger,Trigger3M)),NA())</f>
        <v>1.5091548417585088E-2</v>
      </c>
      <c r="P2073" s="44">
        <f>IFERROR(_xll.qlIndexFixing(ONIndex6M,I2073,TRUE,_xll.ohTrigger(RecalcTrigger,Trigger6M)),NA())</f>
        <v>1.5360624504436871E-2</v>
      </c>
      <c r="Q2073" s="183">
        <f>IFERROR(_xll.qlIndexFixing(ONIndex1Y,I2073,TRUE,_xll.ohTrigger(RecalcTrigger,Trigger1Y)),NA())</f>
        <v>1.5701321292977966E-2</v>
      </c>
    </row>
    <row r="2074" spans="2:17" x14ac:dyDescent="0.2">
      <c r="B2074" s="39" t="s">
        <v>42</v>
      </c>
      <c r="D2074" s="42">
        <f>_xll.qlCalendarAdvance(Calendar,$D2073,B2074,"f",FALSE)</f>
        <v>53996</v>
      </c>
      <c r="E2074" s="177">
        <f>_xll.qlInterestRateIndexValueDate(IndexON,D2074)</f>
        <v>53996</v>
      </c>
      <c r="F2074" s="193">
        <f>IFERROR(_xll.qlIndexFixing(IndexON,D2074,TRUE,_xll.ohTrigger(RecalcTrigger,TriggerON)),NA())</f>
        <v>1.5091844604180338E-2</v>
      </c>
      <c r="H2074" s="42">
        <f>_xll.qlCalendarAdvance(Calendar,$H2073,B2074,"f",FALSE)</f>
        <v>53996</v>
      </c>
      <c r="I2074" s="177">
        <f>_xll.qlInterestRateIndexValueDate(Index1M,$H2074)</f>
        <v>54000</v>
      </c>
      <c r="J2074" s="182">
        <f>IFERROR(_xll.qlIndexFixing(Index1M,$H2074,TRUE,_xll.ohTrigger(RecalcTrigger,Trigger1M)),NA())</f>
        <v>1.5023554254879556E-2</v>
      </c>
      <c r="K2074" s="44">
        <f>IFERROR(_xll.qlIndexFixing(Index3M,H2074,TRUE,_xll.ohTrigger(RecalcTrigger,Trigger3M)),NA())</f>
        <v>1.5123485325932561E-2</v>
      </c>
      <c r="L2074" s="44">
        <f>IFERROR(_xll.qlIndexFixing(Index6M,$H2074,TRUE,_xll.ohTrigger(RecalcTrigger,Trigger6M)),NA())</f>
        <v>1.5445333018283731E-2</v>
      </c>
      <c r="M2074" s="183">
        <f>IFERROR(_xll.qlIndexFixing(Index1Y,$H2074,TRUE,_xll.ohTrigger(RecalcTrigger,Trigger1Y)),NA())</f>
        <v>1.5859985790398708E-2</v>
      </c>
      <c r="N2074" s="182">
        <f>IFERROR(_xll.qlIndexFixing(ONIndex1M,I2074,TRUE,_xll.ohTrigger(RecalcTrigger,Trigger1M)),NA())</f>
        <v>1.5011491691536705E-2</v>
      </c>
      <c r="O2074" s="44">
        <f>IFERROR(_xll.qlIndexFixing(ONIndex3M,I2074,TRUE,_xll.ohTrigger(RecalcTrigger,Trigger3M)),NA())</f>
        <v>1.5091994594280678E-2</v>
      </c>
      <c r="P2074" s="44">
        <f>IFERROR(_xll.qlIndexFixing(ONIndex6M,I2074,TRUE,_xll.ohTrigger(RecalcTrigger,Trigger6M)),NA())</f>
        <v>1.5362561942646735E-2</v>
      </c>
      <c r="Q2074" s="183">
        <f>IFERROR(_xll.qlIndexFixing(ONIndex1Y,I2074,TRUE,_xll.ohTrigger(RecalcTrigger,Trigger1Y)),NA())</f>
        <v>1.5702861865367623E-2</v>
      </c>
    </row>
    <row r="2075" spans="2:17" x14ac:dyDescent="0.2">
      <c r="B2075" s="39" t="s">
        <v>42</v>
      </c>
      <c r="D2075" s="42">
        <f>_xll.qlCalendarAdvance(Calendar,$D2074,B2075,"f",FALSE)</f>
        <v>54003</v>
      </c>
      <c r="E2075" s="177">
        <f>_xll.qlInterestRateIndexValueDate(IndexON,D2075)</f>
        <v>54003</v>
      </c>
      <c r="F2075" s="193">
        <f>IFERROR(_xll.qlIndexFixing(IndexON,D2075,TRUE,_xll.ohTrigger(RecalcTrigger,TriggerON)),NA())</f>
        <v>1.5094543027265317E-2</v>
      </c>
      <c r="H2075" s="42">
        <f>_xll.qlCalendarAdvance(Calendar,$H2074,B2075,"f",FALSE)</f>
        <v>54003</v>
      </c>
      <c r="I2075" s="177">
        <f>_xll.qlInterestRateIndexValueDate(Index1M,$H2075)</f>
        <v>54007</v>
      </c>
      <c r="J2075" s="182">
        <f>IFERROR(_xll.qlIndexFixing(Index1M,$H2075,TRUE,_xll.ohTrigger(RecalcTrigger,Trigger1M)),NA())</f>
        <v>1.502520878274094E-2</v>
      </c>
      <c r="K2075" s="44">
        <f>IFERROR(_xll.qlIndexFixing(Index3M,H2075,TRUE,_xll.ohTrigger(RecalcTrigger,Trigger3M)),NA())</f>
        <v>1.5123904802638975E-2</v>
      </c>
      <c r="L2075" s="44">
        <f>IFERROR(_xll.qlIndexFixing(Index6M,$H2075,TRUE,_xll.ohTrigger(RecalcTrigger,Trigger6M)),NA())</f>
        <v>1.5447117823880233E-2</v>
      </c>
      <c r="M2075" s="183">
        <f>IFERROR(_xll.qlIndexFixing(Index1Y,$H2075,TRUE,_xll.ohTrigger(RecalcTrigger,Trigger1Y)),NA())</f>
        <v>1.5861025166814681E-2</v>
      </c>
      <c r="N2075" s="182">
        <f>IFERROR(_xll.qlIndexFixing(ONIndex1M,I2075,TRUE,_xll.ohTrigger(RecalcTrigger,Trigger1M)),NA())</f>
        <v>1.5013173307183436E-2</v>
      </c>
      <c r="O2075" s="44">
        <f>IFERROR(_xll.qlIndexFixing(ONIndex3M,I2075,TRUE,_xll.ohTrigger(RecalcTrigger,Trigger3M)),NA())</f>
        <v>1.5092436895915995E-2</v>
      </c>
      <c r="P2075" s="44">
        <f>IFERROR(_xll.qlIndexFixing(ONIndex6M,I2075,TRUE,_xll.ohTrigger(RecalcTrigger,Trigger6M)),NA())</f>
        <v>1.5364487504676561E-2</v>
      </c>
      <c r="Q2075" s="183">
        <f>IFERROR(_xll.qlIndexFixing(ONIndex1Y,I2075,TRUE,_xll.ohTrigger(RecalcTrigger,Trigger1Y)),NA())</f>
        <v>1.5704384022168227E-2</v>
      </c>
    </row>
    <row r="2076" spans="2:17" x14ac:dyDescent="0.2">
      <c r="B2076" s="39" t="s">
        <v>42</v>
      </c>
      <c r="D2076" s="42">
        <f>_xll.qlCalendarAdvance(Calendar,$D2075,B2076,"f",FALSE)</f>
        <v>54010</v>
      </c>
      <c r="E2076" s="177">
        <f>_xll.qlInterestRateIndexValueDate(IndexON,D2076)</f>
        <v>54010</v>
      </c>
      <c r="F2076" s="193">
        <f>IFERROR(_xll.qlIndexFixing(IndexON,D2076,TRUE,_xll.ohTrigger(RecalcTrigger,TriggerON)),NA())</f>
        <v>1.5097220090956043E-2</v>
      </c>
      <c r="H2076" s="42">
        <f>_xll.qlCalendarAdvance(Calendar,$H2075,B2076,"f",FALSE)</f>
        <v>54010</v>
      </c>
      <c r="I2076" s="177">
        <f>_xll.qlInterestRateIndexValueDate(Index1M,$H2076)</f>
        <v>54014</v>
      </c>
      <c r="J2076" s="182">
        <f>IFERROR(_xll.qlIndexFixing(Index1M,$H2076,TRUE,_xll.ohTrigger(RecalcTrigger,Trigger1M)),NA())</f>
        <v>1.5026846959721674E-2</v>
      </c>
      <c r="K2076" s="44">
        <f>IFERROR(_xll.qlIndexFixing(Index3M,H2076,TRUE,_xll.ohTrigger(RecalcTrigger,Trigger3M)),NA())</f>
        <v>1.5124320305977667E-2</v>
      </c>
      <c r="L2076" s="44">
        <f>IFERROR(_xll.qlIndexFixing(Index6M,$H2076,TRUE,_xll.ohTrigger(RecalcTrigger,Trigger6M)),NA())</f>
        <v>1.5448890138541418E-2</v>
      </c>
      <c r="M2076" s="183">
        <f>IFERROR(_xll.qlIndexFixing(Index1Y,$H2076,TRUE,_xll.ohTrigger(RecalcTrigger,Trigger1Y)),NA())</f>
        <v>1.5862044388335852E-2</v>
      </c>
      <c r="N2076" s="182">
        <f>IFERROR(_xll.qlIndexFixing(ONIndex1M,I2076,TRUE,_xll.ohTrigger(RecalcTrigger,Trigger1M)),NA())</f>
        <v>1.5014838669591413E-2</v>
      </c>
      <c r="O2076" s="44">
        <f>IFERROR(_xll.qlIndexFixing(ONIndex3M,I2076,TRUE,_xll.ohTrigger(RecalcTrigger,Trigger3M)),NA())</f>
        <v>1.5092875310820375E-2</v>
      </c>
      <c r="P2076" s="44">
        <f>IFERROR(_xll.qlIndexFixing(ONIndex6M,I2076,TRUE,_xll.ohTrigger(RecalcTrigger,Trigger6M)),NA())</f>
        <v>1.5366401152316911E-2</v>
      </c>
      <c r="Q2076" s="183">
        <f>IFERROR(_xll.qlIndexFixing(ONIndex1Y,I2076,TRUE,_xll.ohTrigger(RecalcTrigger,Trigger1Y)),NA())</f>
        <v>1.5705887710222299E-2</v>
      </c>
    </row>
    <row r="2077" spans="2:17" x14ac:dyDescent="0.2">
      <c r="B2077" s="39" t="s">
        <v>42</v>
      </c>
      <c r="D2077" s="42">
        <f>_xll.qlCalendarAdvance(Calendar,$D2076,B2077,"f",FALSE)</f>
        <v>54017</v>
      </c>
      <c r="E2077" s="177">
        <f>_xll.qlInterestRateIndexValueDate(IndexON,D2077)</f>
        <v>54017</v>
      </c>
      <c r="F2077" s="193">
        <f>IFERROR(_xll.qlIndexFixing(IndexON,D2077,TRUE,_xll.ohTrigger(RecalcTrigger,TriggerON)),NA())</f>
        <v>1.5099875735300472E-2</v>
      </c>
      <c r="H2077" s="42">
        <f>_xll.qlCalendarAdvance(Calendar,$H2076,B2077,"f",FALSE)</f>
        <v>54017</v>
      </c>
      <c r="I2077" s="177">
        <f>_xll.qlInterestRateIndexValueDate(Index1M,$H2077)</f>
        <v>54021</v>
      </c>
      <c r="J2077" s="182">
        <f>IFERROR(_xll.qlIndexFixing(Index1M,$H2077,TRUE,_xll.ohTrigger(RecalcTrigger,Trigger1M)),NA())</f>
        <v>1.5029324499756802E-2</v>
      </c>
      <c r="K2077" s="44">
        <f>IFERROR(_xll.qlIndexFixing(Index3M,H2077,TRUE,_xll.ohTrigger(RecalcTrigger,Trigger3M)),NA())</f>
        <v>1.5124731824370073E-2</v>
      </c>
      <c r="L2077" s="44">
        <f>IFERROR(_xll.qlIndexFixing(Index6M,$H2077,TRUE,_xll.ohTrigger(RecalcTrigger,Trigger6M)),NA())</f>
        <v>1.5450649923819356E-2</v>
      </c>
      <c r="M2077" s="183">
        <f>IFERROR(_xll.qlIndexFixing(Index1Y,$H2077,TRUE,_xll.ohTrigger(RecalcTrigger,Trigger1Y)),NA())</f>
        <v>1.5863043400985287E-2</v>
      </c>
      <c r="N2077" s="182">
        <f>IFERROR(_xll.qlIndexFixing(ONIndex1M,I2077,TRUE,_xll.ohTrigger(RecalcTrigger,Trigger1M)),NA())</f>
        <v>1.5016487734955675E-2</v>
      </c>
      <c r="O2077" s="44">
        <f>IFERROR(_xll.qlIndexFixing(ONIndex3M,I2077,TRUE,_xll.ohTrigger(RecalcTrigger,Trigger3M)),NA())</f>
        <v>1.5093309827722834E-2</v>
      </c>
      <c r="P2077" s="44">
        <f>IFERROR(_xll.qlIndexFixing(ONIndex6M,I2077,TRUE,_xll.ohTrigger(RecalcTrigger,Trigger6M)),NA())</f>
        <v>1.5368302847598159E-2</v>
      </c>
      <c r="Q2077" s="183">
        <f>IFERROR(_xll.qlIndexFixing(ONIndex1Y,I2077,TRUE,_xll.ohTrigger(RecalcTrigger,Trigger1Y)),NA())</f>
        <v>1.5707372876532233E-2</v>
      </c>
    </row>
    <row r="2078" spans="2:17" x14ac:dyDescent="0.2">
      <c r="B2078" s="39" t="s">
        <v>42</v>
      </c>
      <c r="D2078" s="42">
        <f>_xll.qlCalendarAdvance(Calendar,$D2077,B2078,"f",FALSE)</f>
        <v>54024</v>
      </c>
      <c r="E2078" s="177">
        <f>_xll.qlInterestRateIndexValueDate(IndexON,D2078)</f>
        <v>54024</v>
      </c>
      <c r="F2078" s="193">
        <f>IFERROR(_xll.qlIndexFixing(IndexON,D2078,TRUE,_xll.ohTrigger(RecalcTrigger,TriggerON)),NA())</f>
        <v>1.5102509900586369E-2</v>
      </c>
      <c r="H2078" s="42">
        <f>_xll.qlCalendarAdvance(Calendar,$H2077,B2078,"f",FALSE)</f>
        <v>54024</v>
      </c>
      <c r="I2078" s="177">
        <f>_xll.qlInterestRateIndexValueDate(Index1M,$H2078)</f>
        <v>54028</v>
      </c>
      <c r="J2078" s="182">
        <f>IFERROR(_xll.qlIndexFixing(Index1M,$H2078,TRUE,_xll.ohTrigger(RecalcTrigger,Trigger1M)),NA())</f>
        <v>1.503050090049975E-2</v>
      </c>
      <c r="K2078" s="44">
        <f>IFERROR(_xll.qlIndexFixing(Index3M,H2078,TRUE,_xll.ohTrigger(RecalcTrigger,Trigger3M)),NA())</f>
        <v>1.5124793672237149E-2</v>
      </c>
      <c r="L2078" s="44">
        <f>IFERROR(_xll.qlIndexFixing(Index6M,$H2078,TRUE,_xll.ohTrigger(RecalcTrigger,Trigger6M)),NA())</f>
        <v>1.5452848330378976E-2</v>
      </c>
      <c r="M2078" s="183">
        <f>IFERROR(_xll.qlIndexFixing(Index1Y,$H2078,TRUE,_xll.ohTrigger(RecalcTrigger,Trigger1Y)),NA())</f>
        <v>1.5864022150786274E-2</v>
      </c>
      <c r="N2078" s="182">
        <f>IFERROR(_xll.qlIndexFixing(ONIndex1M,I2078,TRUE,_xll.ohTrigger(RecalcTrigger,Trigger1M)),NA())</f>
        <v>1.5018120459711071E-2</v>
      </c>
      <c r="O2078" s="44">
        <f>IFERROR(_xll.qlIndexFixing(ONIndex3M,I2078,TRUE,_xll.ohTrigger(RecalcTrigger,Trigger3M)),NA())</f>
        <v>1.5093740434792835E-2</v>
      </c>
      <c r="P2078" s="44">
        <f>IFERROR(_xll.qlIndexFixing(ONIndex6M,I2078,TRUE,_xll.ohTrigger(RecalcTrigger,Trigger6M)),NA())</f>
        <v>1.5370192552310868E-2</v>
      </c>
      <c r="Q2078" s="183">
        <f>IFERROR(_xll.qlIndexFixing(ONIndex1Y,I2078,TRUE,_xll.ohTrigger(RecalcTrigger,Trigger1Y)),NA())</f>
        <v>1.5708839468020486E-2</v>
      </c>
    </row>
    <row r="2079" spans="2:17" x14ac:dyDescent="0.2">
      <c r="B2079" s="39" t="s">
        <v>42</v>
      </c>
      <c r="D2079" s="42">
        <f>_xll.qlCalendarAdvance(Calendar,$D2078,B2079,"f",FALSE)</f>
        <v>54031</v>
      </c>
      <c r="E2079" s="177">
        <f>_xll.qlInterestRateIndexValueDate(IndexON,D2079)</f>
        <v>54031</v>
      </c>
      <c r="F2079" s="193">
        <f>IFERROR(_xll.qlIndexFixing(IndexON,D2079,TRUE,_xll.ohTrigger(RecalcTrigger,TriggerON)),NA())</f>
        <v>1.51051225271015E-2</v>
      </c>
      <c r="H2079" s="42">
        <f>_xll.qlCalendarAdvance(Calendar,$H2078,B2079,"f",FALSE)</f>
        <v>54031</v>
      </c>
      <c r="I2079" s="177">
        <f>_xll.qlInterestRateIndexValueDate(Index1M,$H2079)</f>
        <v>54035</v>
      </c>
      <c r="J2079" s="182">
        <f>IFERROR(_xll.qlIndexFixing(Index1M,$H2079,TRUE,_xll.ohTrigger(RecalcTrigger,Trigger1M)),NA())</f>
        <v>1.5032088647076546E-2</v>
      </c>
      <c r="K2079" s="44">
        <f>IFERROR(_xll.qlIndexFixing(Index3M,H2079,TRUE,_xll.ohTrigger(RecalcTrigger,Trigger3M)),NA())</f>
        <v>1.512519745755354E-2</v>
      </c>
      <c r="L2079" s="44">
        <f>IFERROR(_xll.qlIndexFixing(Index6M,$H2079,TRUE,_xll.ohTrigger(RecalcTrigger,Trigger6M)),NA())</f>
        <v>1.5454582101839363E-2</v>
      </c>
      <c r="M2079" s="183">
        <f>IFERROR(_xll.qlIndexFixing(Index1Y,$H2079,TRUE,_xll.ohTrigger(RecalcTrigger,Trigger1Y)),NA())</f>
        <v>1.5864980583764721E-2</v>
      </c>
      <c r="N2079" s="182">
        <f>IFERROR(_xll.qlIndexFixing(ONIndex1M,I2079,TRUE,_xll.ohTrigger(RecalcTrigger,Trigger1M)),NA())</f>
        <v>1.5019736799812833E-2</v>
      </c>
      <c r="O2079" s="44">
        <f>IFERROR(_xll.qlIndexFixing(ONIndex3M,I2079,TRUE,_xll.ohTrigger(RecalcTrigger,Trigger3M)),NA())</f>
        <v>1.5094167120759394E-2</v>
      </c>
      <c r="P2079" s="44">
        <f>IFERROR(_xll.qlIndexFixing(ONIndex6M,I2079,TRUE,_xll.ohTrigger(RecalcTrigger,Trigger6M)),NA())</f>
        <v>1.5372070228325541E-2</v>
      </c>
      <c r="Q2079" s="183">
        <f>IFERROR(_xll.qlIndexFixing(ONIndex1Y,I2079,TRUE,_xll.ohTrigger(RecalcTrigger,Trigger1Y)),NA())</f>
        <v>1.5710287431449643E-2</v>
      </c>
    </row>
    <row r="2080" spans="2:17" x14ac:dyDescent="0.2">
      <c r="B2080" s="39" t="s">
        <v>42</v>
      </c>
      <c r="D2080" s="42">
        <f>_xll.qlCalendarAdvance(Calendar,$D2079,B2080,"f",FALSE)</f>
        <v>54038</v>
      </c>
      <c r="E2080" s="177">
        <f>_xll.qlInterestRateIndexValueDate(IndexON,D2080)</f>
        <v>54038</v>
      </c>
      <c r="F2080" s="193">
        <f>IFERROR(_xll.qlIndexFixing(IndexON,D2080,TRUE,_xll.ohTrigger(RecalcTrigger,TriggerON)),NA())</f>
        <v>1.5107713555133628E-2</v>
      </c>
      <c r="H2080" s="42">
        <f>_xll.qlCalendarAdvance(Calendar,$H2079,B2080,"f",FALSE)</f>
        <v>54038</v>
      </c>
      <c r="I2080" s="177">
        <f>_xll.qlInterestRateIndexValueDate(Index1M,$H2080)</f>
        <v>54042</v>
      </c>
      <c r="J2080" s="182">
        <f>IFERROR(_xll.qlIndexFixing(Index1M,$H2080,TRUE,_xll.ohTrigger(RecalcTrigger,Trigger1M)),NA())</f>
        <v>1.5033659863797148E-2</v>
      </c>
      <c r="K2080" s="44">
        <f>IFERROR(_xll.qlIndexFixing(Index3M,H2080,TRUE,_xll.ohTrigger(RecalcTrigger,Trigger3M)),NA())</f>
        <v>1.5125597224188282E-2</v>
      </c>
      <c r="L2080" s="44">
        <f>IFERROR(_xll.qlIndexFixing(Index6M,$H2080,TRUE,_xll.ohTrigger(RecalcTrigger,Trigger6M)),NA())</f>
        <v>1.5456303225298635E-2</v>
      </c>
      <c r="M2080" s="183">
        <f>IFERROR(_xll.qlIndexFixing(Index1Y,$H2080,TRUE,_xll.ohTrigger(RecalcTrigger,Trigger1Y)),NA())</f>
        <v>1.586591864594588E-2</v>
      </c>
      <c r="N2080" s="182">
        <f>IFERROR(_xll.qlIndexFixing(ONIndex1M,I2080,TRUE,_xll.ohTrigger(RecalcTrigger,Trigger1M)),NA())</f>
        <v>1.5021336711935618E-2</v>
      </c>
      <c r="O2080" s="44">
        <f>IFERROR(_xll.qlIndexFixing(ONIndex3M,I2080,TRUE,_xll.ohTrigger(RecalcTrigger,Trigger3M)),NA())</f>
        <v>1.5094589873951847E-2</v>
      </c>
      <c r="P2080" s="44">
        <f>IFERROR(_xll.qlIndexFixing(ONIndex6M,I2080,TRUE,_xll.ohTrigger(RecalcTrigger,Trigger6M)),NA())</f>
        <v>1.5373935837592612E-2</v>
      </c>
      <c r="Q2080" s="183">
        <f>IFERROR(_xll.qlIndexFixing(ONIndex1Y,I2080,TRUE,_xll.ohTrigger(RecalcTrigger,Trigger1Y)),NA())</f>
        <v>1.5711716714141843E-2</v>
      </c>
    </row>
    <row r="2081" spans="2:17" x14ac:dyDescent="0.2">
      <c r="B2081" s="39" t="s">
        <v>42</v>
      </c>
      <c r="D2081" s="42">
        <f>_xll.qlCalendarAdvance(Calendar,$D2080,B2081,"f",FALSE)</f>
        <v>54045</v>
      </c>
      <c r="E2081" s="177">
        <f>_xll.qlInterestRateIndexValueDate(IndexON,D2081)</f>
        <v>54045</v>
      </c>
      <c r="F2081" s="193">
        <f>IFERROR(_xll.qlIndexFixing(IndexON,D2081,TRUE,_xll.ohTrigger(RecalcTrigger,TriggerON)),NA())</f>
        <v>1.5110282924890583E-2</v>
      </c>
      <c r="H2081" s="42">
        <f>_xll.qlCalendarAdvance(Calendar,$H2080,B2081,"f",FALSE)</f>
        <v>54045</v>
      </c>
      <c r="I2081" s="177">
        <f>_xll.qlInterestRateIndexValueDate(Index1M,$H2081)</f>
        <v>54049</v>
      </c>
      <c r="J2081" s="182">
        <f>IFERROR(_xll.qlIndexFixing(Index1M,$H2081,TRUE,_xll.ohTrigger(RecalcTrigger,Trigger1M)),NA())</f>
        <v>1.5035214506861752E-2</v>
      </c>
      <c r="K2081" s="44">
        <f>IFERROR(_xll.qlIndexFixing(Index3M,H2081,TRUE,_xll.ohTrigger(RecalcTrigger,Trigger3M)),NA())</f>
        <v>1.5125992960566454E-2</v>
      </c>
      <c r="L2081" s="44">
        <f>IFERROR(_xll.qlIndexFixing(Index6M,$H2081,TRUE,_xll.ohTrigger(RecalcTrigger,Trigger6M)),NA())</f>
        <v>1.5458011662307548E-2</v>
      </c>
      <c r="M2081" s="183">
        <f>IFERROR(_xll.qlIndexFixing(Index1Y,$H2081,TRUE,_xll.ohTrigger(RecalcTrigger,Trigger1Y)),NA())</f>
        <v>1.5866836283357617E-2</v>
      </c>
      <c r="N2081" s="182">
        <f>IFERROR(_xll.qlIndexFixing(ONIndex1M,I2081,TRUE,_xll.ohTrigger(RecalcTrigger,Trigger1M)),NA())</f>
        <v>1.5024220580039938E-2</v>
      </c>
      <c r="O2081" s="44">
        <f>IFERROR(_xll.qlIndexFixing(ONIndex3M,I2081,TRUE,_xll.ohTrigger(RecalcTrigger,Trigger3M)),NA())</f>
        <v>1.5095819901391749E-2</v>
      </c>
      <c r="P2081" s="44">
        <f>IFERROR(_xll.qlIndexFixing(ONIndex6M,I2081,TRUE,_xll.ohTrigger(RecalcTrigger,Trigger6M)),NA())</f>
        <v>1.537723668803892E-2</v>
      </c>
      <c r="Q2081" s="183">
        <f>IFERROR(_xll.qlIndexFixing(ONIndex1Y,I2081,TRUE,_xll.ohTrigger(RecalcTrigger,Trigger1Y)),NA())</f>
        <v>1.571441180964861E-2</v>
      </c>
    </row>
    <row r="2082" spans="2:17" x14ac:dyDescent="0.2">
      <c r="B2082" s="39" t="s">
        <v>42</v>
      </c>
      <c r="D2082" s="42">
        <f>_xll.qlCalendarAdvance(Calendar,$D2081,B2082,"f",FALSE)</f>
        <v>54053</v>
      </c>
      <c r="E2082" s="177">
        <f>_xll.qlInterestRateIndexValueDate(IndexON,D2082)</f>
        <v>54053</v>
      </c>
      <c r="F2082" s="193">
        <f>IFERROR(_xll.qlIndexFixing(IndexON,D2082,TRUE,_xll.ohTrigger(RecalcTrigger,TriggerON)),NA())</f>
        <v>1.5114188838936116E-2</v>
      </c>
      <c r="H2082" s="42">
        <f>_xll.qlCalendarAdvance(Calendar,$H2081,B2082,"f",FALSE)</f>
        <v>54053</v>
      </c>
      <c r="I2082" s="177">
        <f>_xll.qlInterestRateIndexValueDate(Index1M,$H2082)</f>
        <v>54057</v>
      </c>
      <c r="J2082" s="182">
        <f>IFERROR(_xll.qlIndexFixing(Index1M,$H2082,TRUE,_xll.ohTrigger(RecalcTrigger,Trigger1M)),NA())</f>
        <v>1.5036970891342189E-2</v>
      </c>
      <c r="K2082" s="44">
        <f>IFERROR(_xll.qlIndexFixing(Index3M,H2082,TRUE,_xll.ohTrigger(RecalcTrigger,Trigger3M)),NA())</f>
        <v>1.5126440280854516E-2</v>
      </c>
      <c r="L2082" s="44">
        <f>IFERROR(_xll.qlIndexFixing(Index6M,$H2082,TRUE,_xll.ohTrigger(RecalcTrigger,Trigger6M)),NA())</f>
        <v>1.5459500889049542E-2</v>
      </c>
      <c r="M2082" s="183">
        <f>IFERROR(_xll.qlIndexFixing(Index1Y,$H2082,TRUE,_xll.ohTrigger(RecalcTrigger,Trigger1Y)),NA())</f>
        <v>1.5867859932670474E-2</v>
      </c>
      <c r="N2082" s="182">
        <f>IFERROR(_xll.qlIndexFixing(ONIndex1M,I2082,TRUE,_xll.ohTrigger(RecalcTrigger,Trigger1M)),NA())</f>
        <v>1.5025780542945455E-2</v>
      </c>
      <c r="O2082" s="44">
        <f>IFERROR(_xll.qlIndexFixing(ONIndex3M,I2082,TRUE,_xll.ohTrigger(RecalcTrigger,Trigger3M)),NA())</f>
        <v>1.5096233090208244E-2</v>
      </c>
      <c r="P2082" s="44">
        <f>IFERROR(_xll.qlIndexFixing(ONIndex6M,I2082,TRUE,_xll.ohTrigger(RecalcTrigger,Trigger6M)),NA())</f>
        <v>1.5379072990109321E-2</v>
      </c>
      <c r="Q2082" s="183">
        <f>IFERROR(_xll.qlIndexFixing(ONIndex1Y,I2082,TRUE,_xll.ohTrigger(RecalcTrigger,Trigger1Y)),NA())</f>
        <v>1.5715795623778561E-2</v>
      </c>
    </row>
    <row r="2083" spans="2:17" x14ac:dyDescent="0.2">
      <c r="B2083" s="39" t="s">
        <v>42</v>
      </c>
      <c r="D2083" s="42">
        <f>_xll.qlCalendarAdvance(Calendar,$D2082,B2083,"f",FALSE)</f>
        <v>54060</v>
      </c>
      <c r="E2083" s="177">
        <f>_xll.qlInterestRateIndexValueDate(IndexON,D2083)</f>
        <v>54060</v>
      </c>
      <c r="F2083" s="193">
        <f>IFERROR(_xll.qlIndexFixing(IndexON,D2083,TRUE,_xll.ohTrigger(RecalcTrigger,TriggerON)),NA())</f>
        <v>1.5116708690730007E-2</v>
      </c>
      <c r="H2083" s="42">
        <f>_xll.qlCalendarAdvance(Calendar,$H2082,B2083,"f",FALSE)</f>
        <v>54060</v>
      </c>
      <c r="I2083" s="177">
        <f>_xll.qlInterestRateIndexValueDate(Index1M,$H2083)</f>
        <v>54064</v>
      </c>
      <c r="J2083" s="182">
        <f>IFERROR(_xll.qlIndexFixing(Index1M,$H2083,TRUE,_xll.ohTrigger(RecalcTrigger,Trigger1M)),NA())</f>
        <v>1.5038489871955737E-2</v>
      </c>
      <c r="K2083" s="44">
        <f>IFERROR(_xll.qlIndexFixing(Index3M,H2083,TRUE,_xll.ohTrigger(RecalcTrigger,Trigger3M)),NA())</f>
        <v>1.5126827341985795E-2</v>
      </c>
      <c r="L2083" s="44">
        <f>IFERROR(_xll.qlIndexFixing(Index6M,$H2083,TRUE,_xll.ohTrigger(RecalcTrigger,Trigger6M)),NA())</f>
        <v>1.5461182864648341E-2</v>
      </c>
      <c r="M2083" s="183">
        <f>IFERROR(_xll.qlIndexFixing(Index1Y,$H2083,TRUE,_xll.ohTrigger(RecalcTrigger,Trigger1Y)),NA())</f>
        <v>1.586873362097644E-2</v>
      </c>
      <c r="N2083" s="182">
        <f>IFERROR(_xll.qlIndexFixing(ONIndex1M,I2083,TRUE,_xll.ohTrigger(RecalcTrigger,Trigger1M)),NA())</f>
        <v>1.5026257568298007E-2</v>
      </c>
      <c r="O2083" s="44">
        <f>IFERROR(_xll.qlIndexFixing(ONIndex3M,I2083,TRUE,_xll.ohTrigger(RecalcTrigger,Trigger3M)),NA())</f>
        <v>1.5095892795162769E-2</v>
      </c>
      <c r="P2083" s="44">
        <f>IFERROR(_xll.qlIndexFixing(ONIndex6M,I2083,TRUE,_xll.ohTrigger(RecalcTrigger,Trigger6M)),NA())</f>
        <v>1.5379720198103186E-2</v>
      </c>
      <c r="Q2083" s="183">
        <f>IFERROR(_xll.qlIndexFixing(ONIndex1Y,I2083,TRUE,_xll.ohTrigger(RecalcTrigger,Trigger1Y)),NA())</f>
        <v>1.5716086536086138E-2</v>
      </c>
    </row>
    <row r="2084" spans="2:17" x14ac:dyDescent="0.2">
      <c r="B2084" s="39" t="s">
        <v>42</v>
      </c>
      <c r="D2084" s="42">
        <f>_xll.qlCalendarAdvance(Calendar,$D2083,B2084,"f",FALSE)</f>
        <v>54067</v>
      </c>
      <c r="E2084" s="177">
        <f>_xll.qlInterestRateIndexValueDate(IndexON,D2084)</f>
        <v>54067</v>
      </c>
      <c r="F2084" s="193">
        <f>IFERROR(_xll.qlIndexFixing(IndexON,D2084,TRUE,_xll.ohTrigger(RecalcTrigger,TriggerON)),NA())</f>
        <v>1.5119206686113884E-2</v>
      </c>
      <c r="H2084" s="42">
        <f>_xll.qlCalendarAdvance(Calendar,$H2083,B2084,"f",FALSE)</f>
        <v>54067</v>
      </c>
      <c r="I2084" s="177">
        <f>_xll.qlInterestRateIndexValueDate(Index1M,$H2084)</f>
        <v>54071</v>
      </c>
      <c r="J2084" s="182">
        <f>IFERROR(_xll.qlIndexFixing(Index1M,$H2084,TRUE,_xll.ohTrigger(RecalcTrigger,Trigger1M)),NA())</f>
        <v>1.5039992141278871E-2</v>
      </c>
      <c r="K2084" s="44">
        <f>IFERROR(_xll.qlIndexFixing(Index3M,H2084,TRUE,_xll.ohTrigger(RecalcTrigger,Trigger3M)),NA())</f>
        <v>1.5127210336475544E-2</v>
      </c>
      <c r="L2084" s="44">
        <f>IFERROR(_xll.qlIndexFixing(Index6M,$H2084,TRUE,_xll.ohTrigger(RecalcTrigger,Trigger6M)),NA())</f>
        <v>1.5462852036248399E-2</v>
      </c>
      <c r="M2084" s="183">
        <f>IFERROR(_xll.qlIndexFixing(Index1Y,$H2084,TRUE,_xll.ohTrigger(RecalcTrigger,Trigger1Y)),NA())</f>
        <v>1.5869586714890638E-2</v>
      </c>
      <c r="N2084" s="182">
        <f>IFERROR(_xll.qlIndexFixing(ONIndex1M,I2084,TRUE,_xll.ohTrigger(RecalcTrigger,Trigger1M)),NA())</f>
        <v>1.5027788954915522E-2</v>
      </c>
      <c r="O2084" s="44">
        <f>IFERROR(_xll.qlIndexFixing(ONIndex3M,I2084,TRUE,_xll.ohTrigger(RecalcTrigger,Trigger3M)),NA())</f>
        <v>1.5096299132686397E-2</v>
      </c>
      <c r="P2084" s="44">
        <f>IFERROR(_xll.qlIndexFixing(ONIndex6M,I2084,TRUE,_xll.ohTrigger(RecalcTrigger,Trigger6M)),NA())</f>
        <v>1.5381535410243785E-2</v>
      </c>
      <c r="Q2084" s="183">
        <f>IFERROR(_xll.qlIndexFixing(ONIndex1Y,I2084,TRUE,_xll.ohTrigger(RecalcTrigger,Trigger1Y)),NA())</f>
        <v>1.5717437860978123E-2</v>
      </c>
    </row>
    <row r="2085" spans="2:17" x14ac:dyDescent="0.2">
      <c r="B2085" s="39" t="s">
        <v>42</v>
      </c>
      <c r="D2085" s="42">
        <f>_xll.qlCalendarAdvance(Calendar,$D2084,B2085,"f",FALSE)</f>
        <v>54074</v>
      </c>
      <c r="E2085" s="177">
        <f>_xll.qlInterestRateIndexValueDate(IndexON,D2085)</f>
        <v>54074</v>
      </c>
      <c r="F2085" s="193">
        <f>IFERROR(_xll.qlIndexFixing(IndexON,D2085,TRUE,_xll.ohTrigger(RecalcTrigger,TriggerON)),NA())</f>
        <v>1.512168276532222E-2</v>
      </c>
      <c r="H2085" s="42">
        <f>_xll.qlCalendarAdvance(Calendar,$H2084,B2085,"f",FALSE)</f>
        <v>54074</v>
      </c>
      <c r="I2085" s="177">
        <f>_xll.qlInterestRateIndexValueDate(Index1M,$H2085)</f>
        <v>54078</v>
      </c>
      <c r="J2085" s="182">
        <f>IFERROR(_xll.qlIndexFixing(Index1M,$H2085,TRUE,_xll.ohTrigger(RecalcTrigger,Trigger1M)),NA())</f>
        <v>1.5041477655511785E-2</v>
      </c>
      <c r="K2085" s="44">
        <f>IFERROR(_xll.qlIndexFixing(Index3M,H2085,TRUE,_xll.ohTrigger(RecalcTrigger,Trigger3M)),NA())</f>
        <v>1.5127589252750604E-2</v>
      </c>
      <c r="L2085" s="44">
        <f>IFERROR(_xll.qlIndexFixing(Index6M,$H2085,TRUE,_xll.ohTrigger(RecalcTrigger,Trigger6M)),NA())</f>
        <v>1.5464508365402231E-2</v>
      </c>
      <c r="M2085" s="183">
        <f>IFERROR(_xll.qlIndexFixing(Index1Y,$H2085,TRUE,_xll.ohTrigger(RecalcTrigger,Trigger1Y)),NA())</f>
        <v>1.5870419160443346E-2</v>
      </c>
      <c r="N2085" s="182">
        <f>IFERROR(_xll.qlIndexFixing(ONIndex1M,I2085,TRUE,_xll.ohTrigger(RecalcTrigger,Trigger1M)),NA())</f>
        <v>1.5029303688454121E-2</v>
      </c>
      <c r="O2085" s="44">
        <f>IFERROR(_xll.qlIndexFixing(ONIndex3M,I2085,TRUE,_xll.ohTrigger(RecalcTrigger,Trigger3M)),NA())</f>
        <v>1.50967014782033E-2</v>
      </c>
      <c r="P2085" s="44">
        <f>IFERROR(_xll.qlIndexFixing(ONIndex6M,I2085,TRUE,_xll.ohTrigger(RecalcTrigger,Trigger6M)),NA())</f>
        <v>1.5383338359553633E-2</v>
      </c>
      <c r="Q2085" s="183">
        <f>IFERROR(_xll.qlIndexFixing(ONIndex1Y,I2085,TRUE,_xll.ohTrigger(RecalcTrigger,Trigger1Y)),NA())</f>
        <v>1.5718770231991641E-2</v>
      </c>
    </row>
    <row r="2086" spans="2:17" x14ac:dyDescent="0.2">
      <c r="B2086" s="39" t="s">
        <v>42</v>
      </c>
      <c r="D2086" s="42">
        <f>_xll.qlCalendarAdvance(Calendar,$D2085,B2086,"f",FALSE)</f>
        <v>54081</v>
      </c>
      <c r="E2086" s="177">
        <f>_xll.qlInterestRateIndexValueDate(IndexON,D2086)</f>
        <v>54081</v>
      </c>
      <c r="F2086" s="193">
        <f>IFERROR(_xll.qlIndexFixing(IndexON,D2086,TRUE,_xll.ohTrigger(RecalcTrigger,TriggerON)),NA())</f>
        <v>1.5124136868589488E-2</v>
      </c>
      <c r="H2086" s="42">
        <f>_xll.qlCalendarAdvance(Calendar,$H2085,B2086,"f",FALSE)</f>
        <v>54081</v>
      </c>
      <c r="I2086" s="177">
        <f>_xll.qlInterestRateIndexValueDate(Index1M,$H2086)</f>
        <v>54085</v>
      </c>
      <c r="J2086" s="182">
        <f>IFERROR(_xll.qlIndexFixing(Index1M,$H2086,TRUE,_xll.ohTrigger(RecalcTrigger,Trigger1M)),NA())</f>
        <v>1.5042946370859836E-2</v>
      </c>
      <c r="K2086" s="44">
        <f>IFERROR(_xll.qlIndexFixing(Index3M,H2086,TRUE,_xll.ohTrigger(RecalcTrigger,Trigger3M)),NA())</f>
        <v>1.512796407923518E-2</v>
      </c>
      <c r="L2086" s="44">
        <f>IFERROR(_xll.qlIndexFixing(Index6M,$H2086,TRUE,_xll.ohTrigger(RecalcTrigger,Trigger6M)),NA())</f>
        <v>1.5466151813664106E-2</v>
      </c>
      <c r="M2086" s="183">
        <f>IFERROR(_xll.qlIndexFixing(Index1Y,$H2086,TRUE,_xll.ohTrigger(RecalcTrigger,Trigger1Y)),NA())</f>
        <v>1.5871230903667898E-2</v>
      </c>
      <c r="N2086" s="182">
        <f>IFERROR(_xll.qlIndexFixing(ONIndex1M,I2086,TRUE,_xll.ohTrigger(RecalcTrigger,Trigger1M)),NA())</f>
        <v>1.5030801725268716E-2</v>
      </c>
      <c r="O2086" s="44">
        <f>IFERROR(_xll.qlIndexFixing(ONIndex3M,I2086,TRUE,_xll.ohTrigger(RecalcTrigger,Trigger3M)),NA())</f>
        <v>1.5097099819962878E-2</v>
      </c>
      <c r="P2086" s="44">
        <f>IFERROR(_xll.qlIndexFixing(ONIndex6M,I2086,TRUE,_xll.ohTrigger(RecalcTrigger,Trigger6M)),NA())</f>
        <v>1.5385129007983167E-2</v>
      </c>
      <c r="Q2086" s="183">
        <f>IFERROR(_xll.qlIndexFixing(ONIndex1Y,I2086,TRUE,_xll.ohTrigger(RecalcTrigger,Trigger1Y)),NA())</f>
        <v>1.5720083595969214E-2</v>
      </c>
    </row>
    <row r="2087" spans="2:17" x14ac:dyDescent="0.2">
      <c r="B2087" s="39" t="s">
        <v>42</v>
      </c>
      <c r="D2087" s="42">
        <f>_xll.qlCalendarAdvance(Calendar,$D2086,B2087,"f",FALSE)</f>
        <v>54088</v>
      </c>
      <c r="E2087" s="177">
        <f>_xll.qlInterestRateIndexValueDate(IndexON,D2087)</f>
        <v>54088</v>
      </c>
      <c r="F2087" s="193">
        <f>IFERROR(_xll.qlIndexFixing(IndexON,D2087,TRUE,_xll.ohTrigger(RecalcTrigger,TriggerON)),NA())</f>
        <v>1.5126568936150164E-2</v>
      </c>
      <c r="H2087" s="42">
        <f>_xll.qlCalendarAdvance(Calendar,$H2086,B2087,"f",FALSE)</f>
        <v>54088</v>
      </c>
      <c r="I2087" s="177">
        <f>_xll.qlInterestRateIndexValueDate(Index1M,$H2087)</f>
        <v>54092</v>
      </c>
      <c r="J2087" s="182">
        <f>IFERROR(_xll.qlIndexFixing(Index1M,$H2087,TRUE,_xll.ohTrigger(RecalcTrigger,Trigger1M)),NA())</f>
        <v>1.5043565189069057E-2</v>
      </c>
      <c r="K2087" s="44">
        <f>IFERROR(_xll.qlIndexFixing(Index3M,H2087,TRUE,_xll.ohTrigger(RecalcTrigger,Trigger3M)),NA())</f>
        <v>1.5127991632929216E-2</v>
      </c>
      <c r="L2087" s="44">
        <f>IFERROR(_xll.qlIndexFixing(Index6M,$H2087,TRUE,_xll.ohTrigger(RecalcTrigger,Trigger6M)),NA())</f>
        <v>1.5467782342588733E-2</v>
      </c>
      <c r="M2087" s="183">
        <f>IFERROR(_xll.qlIndexFixing(Index1Y,$H2087,TRUE,_xll.ohTrigger(RecalcTrigger,Trigger1Y)),NA())</f>
        <v>1.5872021890597842E-2</v>
      </c>
      <c r="N2087" s="182">
        <f>IFERROR(_xll.qlIndexFixing(ONIndex1M,I2087,TRUE,_xll.ohTrigger(RecalcTrigger,Trigger1M)),NA())</f>
        <v>1.5032283021314541E-2</v>
      </c>
      <c r="O2087" s="44">
        <f>IFERROR(_xll.qlIndexFixing(ONIndex3M,I2087,TRUE,_xll.ohTrigger(RecalcTrigger,Trigger3M)),NA())</f>
        <v>1.5097494146774082E-2</v>
      </c>
      <c r="P2087" s="44">
        <f>IFERROR(_xll.qlIndexFixing(ONIndex6M,I2087,TRUE,_xll.ohTrigger(RecalcTrigger,Trigger6M)),NA())</f>
        <v>1.5386907317322951E-2</v>
      </c>
      <c r="Q2087" s="183">
        <f>IFERROR(_xll.qlIndexFixing(ONIndex1Y,I2087,TRUE,_xll.ohTrigger(RecalcTrigger,Trigger1Y)),NA())</f>
        <v>1.5721377899913236E-2</v>
      </c>
    </row>
    <row r="2088" spans="2:17" x14ac:dyDescent="0.2">
      <c r="B2088" s="39" t="s">
        <v>42</v>
      </c>
      <c r="D2088" s="42">
        <f>_xll.qlCalendarAdvance(Calendar,$D2087,B2088,"f",FALSE)</f>
        <v>54095</v>
      </c>
      <c r="E2088" s="177">
        <f>_xll.qlInterestRateIndexValueDate(IndexON,D2088)</f>
        <v>54095</v>
      </c>
      <c r="F2088" s="193">
        <f>IFERROR(_xll.qlIndexFixing(IndexON,D2088,TRUE,_xll.ohTrigger(RecalcTrigger,TriggerON)),NA())</f>
        <v>1.5128978908185431E-2</v>
      </c>
      <c r="H2088" s="42">
        <f>_xll.qlCalendarAdvance(Calendar,$H2087,B2088,"f",FALSE)</f>
        <v>54095</v>
      </c>
      <c r="I2088" s="177">
        <f>_xll.qlInterestRateIndexValueDate(Index1M,$H2088)</f>
        <v>54099</v>
      </c>
      <c r="J2088" s="182">
        <f>IFERROR(_xll.qlIndexFixing(Index1M,$H2088,TRUE,_xll.ohTrigger(RecalcTrigger,Trigger1M)),NA())</f>
        <v>1.5045002474714041E-2</v>
      </c>
      <c r="K2088" s="44">
        <f>IFERROR(_xll.qlIndexFixing(Index3M,H2088,TRUE,_xll.ohTrigger(RecalcTrigger,Trigger3M)),NA())</f>
        <v>1.5128358525658747E-2</v>
      </c>
      <c r="L2088" s="44">
        <f>IFERROR(_xll.qlIndexFixing(Index6M,$H2088,TRUE,_xll.ohTrigger(RecalcTrigger,Trigger6M)),NA())</f>
        <v>1.5469399913729502E-2</v>
      </c>
      <c r="M2088" s="183">
        <f>IFERROR(_xll.qlIndexFixing(Index1Y,$H2088,TRUE,_xll.ohTrigger(RecalcTrigger,Trigger1Y)),NA())</f>
        <v>1.5872792067267386E-2</v>
      </c>
      <c r="N2088" s="182">
        <f>IFERROR(_xll.qlIndexFixing(ONIndex1M,I2088,TRUE,_xll.ohTrigger(RecalcTrigger,Trigger1M)),NA())</f>
        <v>1.5033747533266251E-2</v>
      </c>
      <c r="O2088" s="44">
        <f>IFERROR(_xll.qlIndexFixing(ONIndex3M,I2088,TRUE,_xll.ohTrigger(RecalcTrigger,Trigger3M)),NA())</f>
        <v>1.5097884446806376E-2</v>
      </c>
      <c r="P2088" s="44">
        <f>IFERROR(_xll.qlIndexFixing(ONIndex6M,I2088,TRUE,_xll.ohTrigger(RecalcTrigger,Trigger6M)),NA())</f>
        <v>1.5388673249363549E-2</v>
      </c>
      <c r="Q2088" s="183">
        <f>IFERROR(_xll.qlIndexFixing(ONIndex1Y,I2088,TRUE,_xll.ohTrigger(RecalcTrigger,Trigger1Y)),NA())</f>
        <v>1.5722653090906036E-2</v>
      </c>
    </row>
    <row r="2089" spans="2:17" x14ac:dyDescent="0.2">
      <c r="B2089" s="39" t="s">
        <v>42</v>
      </c>
      <c r="D2089" s="42">
        <f>_xll.qlCalendarAdvance(Calendar,$D2088,B2089,"f",FALSE)</f>
        <v>54102</v>
      </c>
      <c r="E2089" s="177">
        <f>_xll.qlInterestRateIndexValueDate(IndexON,D2089)</f>
        <v>54102</v>
      </c>
      <c r="F2089" s="193">
        <f>IFERROR(_xll.qlIndexFixing(IndexON,D2089,TRUE,_xll.ohTrigger(RecalcTrigger,TriggerON)),NA())</f>
        <v>1.5131366725036344E-2</v>
      </c>
      <c r="H2089" s="42">
        <f>_xll.qlCalendarAdvance(Calendar,$H2088,B2089,"f",FALSE)</f>
        <v>54102</v>
      </c>
      <c r="I2089" s="177">
        <f>_xll.qlInterestRateIndexValueDate(Index1M,$H2089)</f>
        <v>54106</v>
      </c>
      <c r="J2089" s="182">
        <f>IFERROR(_xll.qlIndexFixing(Index1M,$H2089,TRUE,_xll.ohTrigger(RecalcTrigger,Trigger1M)),NA())</f>
        <v>1.5046422837757771E-2</v>
      </c>
      <c r="K2089" s="44">
        <f>IFERROR(_xll.qlIndexFixing(Index3M,H2089,TRUE,_xll.ohTrigger(RecalcTrigger,Trigger3M)),NA())</f>
        <v>1.5128721294863645E-2</v>
      </c>
      <c r="L2089" s="44">
        <f>IFERROR(_xll.qlIndexFixing(Index6M,$H2089,TRUE,_xll.ohTrigger(RecalcTrigger,Trigger6M)),NA())</f>
        <v>1.5471004488641561E-2</v>
      </c>
      <c r="M2089" s="183">
        <f>IFERROR(_xll.qlIndexFixing(Index1Y,$H2089,TRUE,_xll.ohTrigger(RecalcTrigger,Trigger1Y)),NA())</f>
        <v>1.5873541379713356E-2</v>
      </c>
      <c r="N2089" s="182">
        <f>IFERROR(_xll.qlIndexFixing(ONIndex1M,I2089,TRUE,_xll.ohTrigger(RecalcTrigger,Trigger1M)),NA())</f>
        <v>1.5035195217159014E-2</v>
      </c>
      <c r="O2089" s="44">
        <f>IFERROR(_xll.qlIndexFixing(ONIndex3M,I2089,TRUE,_xll.ohTrigger(RecalcTrigger,Trigger3M)),NA())</f>
        <v>1.5098270708868711E-2</v>
      </c>
      <c r="P2089" s="44">
        <f>IFERROR(_xll.qlIndexFixing(ONIndex6M,I2089,TRUE,_xll.ohTrigger(RecalcTrigger,Trigger6M)),NA())</f>
        <v>1.5390426766215271E-2</v>
      </c>
      <c r="Q2089" s="183">
        <f>IFERROR(_xll.qlIndexFixing(ONIndex1Y,I2089,TRUE,_xll.ohTrigger(RecalcTrigger,Trigger1Y)),NA())</f>
        <v>1.5723909115950008E-2</v>
      </c>
    </row>
    <row r="2090" spans="2:17" x14ac:dyDescent="0.2">
      <c r="B2090" s="39" t="s">
        <v>42</v>
      </c>
      <c r="D2090" s="42">
        <f>_xll.qlCalendarAdvance(Calendar,$D2089,B2090,"f",FALSE)</f>
        <v>54109</v>
      </c>
      <c r="E2090" s="177">
        <f>_xll.qlInterestRateIndexValueDate(IndexON,D2090)</f>
        <v>54109</v>
      </c>
      <c r="F2090" s="193">
        <f>IFERROR(_xll.qlIndexFixing(IndexON,D2090,TRUE,_xll.ohTrigger(RecalcTrigger,TriggerON)),NA())</f>
        <v>1.5133732326884086E-2</v>
      </c>
      <c r="H2090" s="42">
        <f>_xll.qlCalendarAdvance(Calendar,$H2089,B2090,"f",FALSE)</f>
        <v>54109</v>
      </c>
      <c r="I2090" s="177">
        <f>_xll.qlInterestRateIndexValueDate(Index1M,$H2090)</f>
        <v>54113</v>
      </c>
      <c r="J2090" s="182">
        <f>IFERROR(_xll.qlIndexFixing(Index1M,$H2090,TRUE,_xll.ohTrigger(RecalcTrigger,Trigger1M)),NA())</f>
        <v>1.5047826234403563E-2</v>
      </c>
      <c r="K2090" s="44">
        <f>IFERROR(_xll.qlIndexFixing(Index3M,H2090,TRUE,_xll.ohTrigger(RecalcTrigger,Trigger3M)),NA())</f>
        <v>1.512907992897361E-2</v>
      </c>
      <c r="L2090" s="44">
        <f>IFERROR(_xll.qlIndexFixing(Index6M,$H2090,TRUE,_xll.ohTrigger(RecalcTrigger,Trigger6M)),NA())</f>
        <v>1.5472596028880061E-2</v>
      </c>
      <c r="M2090" s="183">
        <f>IFERROR(_xll.qlIndexFixing(Index1Y,$H2090,TRUE,_xll.ohTrigger(RecalcTrigger,Trigger1Y)),NA())</f>
        <v>1.5874269773972362E-2</v>
      </c>
      <c r="N2090" s="182">
        <f>IFERROR(_xll.qlIndexFixing(ONIndex1M,I2090,TRUE,_xll.ohTrigger(RecalcTrigger,Trigger1M)),NA())</f>
        <v>1.5036626029267808E-2</v>
      </c>
      <c r="O2090" s="44">
        <f>IFERROR(_xll.qlIndexFixing(ONIndex3M,I2090,TRUE,_xll.ohTrigger(RecalcTrigger,Trigger3M)),NA())</f>
        <v>1.5098652921130551E-2</v>
      </c>
      <c r="P2090" s="44">
        <f>IFERROR(_xll.qlIndexFixing(ONIndex6M,I2090,TRUE,_xll.ohTrigger(RecalcTrigger,Trigger6M)),NA())</f>
        <v>1.5392167829668679E-2</v>
      </c>
      <c r="Q2090" s="183">
        <f>IFERROR(_xll.qlIndexFixing(ONIndex1Y,I2090,TRUE,_xll.ohTrigger(RecalcTrigger,Trigger1Y)),NA())</f>
        <v>1.5725145921727801E-2</v>
      </c>
    </row>
    <row r="2091" spans="2:17" x14ac:dyDescent="0.2">
      <c r="B2091" s="39" t="s">
        <v>42</v>
      </c>
      <c r="D2091" s="42">
        <f>_xll.qlCalendarAdvance(Calendar,$D2090,B2091,"f",FALSE)</f>
        <v>54116</v>
      </c>
      <c r="E2091" s="177">
        <f>_xll.qlInterestRateIndexValueDate(IndexON,D2091)</f>
        <v>54116</v>
      </c>
      <c r="F2091" s="193">
        <f>IFERROR(_xll.qlIndexFixing(IndexON,D2091,TRUE,_xll.ohTrigger(RecalcTrigger,TriggerON)),NA())</f>
        <v>1.5136075654016423E-2</v>
      </c>
      <c r="H2091" s="42">
        <f>_xll.qlCalendarAdvance(Calendar,$H2090,B2091,"f",FALSE)</f>
        <v>54116</v>
      </c>
      <c r="I2091" s="177">
        <f>_xll.qlInterestRateIndexValueDate(Index1M,$H2091)</f>
        <v>54120</v>
      </c>
      <c r="J2091" s="182">
        <f>IFERROR(_xll.qlIndexFixing(Index1M,$H2091,TRUE,_xll.ohTrigger(RecalcTrigger,Trigger1M)),NA())</f>
        <v>1.505168285866024E-2</v>
      </c>
      <c r="K2091" s="44">
        <f>IFERROR(_xll.qlIndexFixing(Index3M,H2091,TRUE,_xll.ohTrigger(RecalcTrigger,Trigger3M)),NA())</f>
        <v>1.5130118485174437E-2</v>
      </c>
      <c r="L2091" s="44">
        <f>IFERROR(_xll.qlIndexFixing(Index6M,$H2091,TRUE,_xll.ohTrigger(RecalcTrigger,Trigger6M)),NA())</f>
        <v>1.5475054205248709E-2</v>
      </c>
      <c r="M2091" s="183">
        <f>IFERROR(_xll.qlIndexFixing(Index1Y,$H2091,TRUE,_xll.ohTrigger(RecalcTrigger,Trigger1Y)),NA())</f>
        <v>1.5874592284301211E-2</v>
      </c>
      <c r="N2091" s="182">
        <f>IFERROR(_xll.qlIndexFixing(ONIndex1M,I2091,TRUE,_xll.ohTrigger(RecalcTrigger,Trigger1M)),NA())</f>
        <v>1.5038039925947544E-2</v>
      </c>
      <c r="O2091" s="44">
        <f>IFERROR(_xll.qlIndexFixing(ONIndex3M,I2091,TRUE,_xll.ohTrigger(RecalcTrigger,Trigger3M)),NA())</f>
        <v>1.509903107216104E-2</v>
      </c>
      <c r="P2091" s="44">
        <f>IFERROR(_xll.qlIndexFixing(ONIndex6M,I2091,TRUE,_xll.ohTrigger(RecalcTrigger,Trigger6M)),NA())</f>
        <v>1.539389640151434E-2</v>
      </c>
      <c r="Q2091" s="183">
        <f>IFERROR(_xll.qlIndexFixing(ONIndex1Y,I2091,TRUE,_xll.ohTrigger(RecalcTrigger,Trigger1Y)),NA())</f>
        <v>1.5726363455321746E-2</v>
      </c>
    </row>
    <row r="2092" spans="2:17" x14ac:dyDescent="0.2">
      <c r="B2092" s="39" t="s">
        <v>42</v>
      </c>
      <c r="D2092" s="42">
        <f>_xll.qlCalendarAdvance(Calendar,$D2091,B2092,"f",FALSE)</f>
        <v>54123</v>
      </c>
      <c r="E2092" s="177">
        <f>_xll.qlInterestRateIndexValueDate(IndexON,D2092)</f>
        <v>54123</v>
      </c>
      <c r="F2092" s="193">
        <f>IFERROR(_xll.qlIndexFixing(IndexON,D2092,TRUE,_xll.ohTrigger(RecalcTrigger,TriggerON)),NA())</f>
        <v>1.5138396646587893E-2</v>
      </c>
      <c r="H2092" s="42">
        <f>_xll.qlCalendarAdvance(Calendar,$H2091,B2092,"f",FALSE)</f>
        <v>54123</v>
      </c>
      <c r="I2092" s="177">
        <f>_xll.qlInterestRateIndexValueDate(Index1M,$H2092)</f>
        <v>54127</v>
      </c>
      <c r="J2092" s="182">
        <f>IFERROR(_xll.qlIndexFixing(Index1M,$H2092,TRUE,_xll.ohTrigger(RecalcTrigger,Trigger1M)),NA())</f>
        <v>1.505140343397416E-2</v>
      </c>
      <c r="K2092" s="44">
        <f>IFERROR(_xll.qlIndexFixing(Index3M,H2092,TRUE,_xll.ohTrigger(RecalcTrigger,Trigger3M)),NA())</f>
        <v>1.5130468245138907E-2</v>
      </c>
      <c r="L2092" s="44">
        <f>IFERROR(_xll.qlIndexFixing(Index6M,$H2092,TRUE,_xll.ohTrigger(RecalcTrigger,Trigger6M)),NA())</f>
        <v>1.5476617794564556E-2</v>
      </c>
      <c r="M2092" s="183">
        <f>IFERROR(_xll.qlIndexFixing(Index1Y,$H2092,TRUE,_xll.ohTrigger(RecalcTrigger,Trigger1Y)),NA())</f>
        <v>1.5875280187385623E-2</v>
      </c>
      <c r="N2092" s="182">
        <f>IFERROR(_xll.qlIndexFixing(ONIndex1M,I2092,TRUE,_xll.ohTrigger(RecalcTrigger,Trigger1M)),NA())</f>
        <v>1.5039436863393263E-2</v>
      </c>
      <c r="O2092" s="44">
        <f>IFERROR(_xll.qlIndexFixing(ONIndex3M,I2092,TRUE,_xll.ohTrigger(RecalcTrigger,Trigger3M)),NA())</f>
        <v>1.5099405150369449E-2</v>
      </c>
      <c r="P2092" s="44">
        <f>IFERROR(_xll.qlIndexFixing(ONIndex6M,I2092,TRUE,_xll.ohTrigger(RecalcTrigger,Trigger6M)),NA())</f>
        <v>1.5395612443702689E-2</v>
      </c>
      <c r="Q2092" s="183">
        <f>IFERROR(_xll.qlIndexFixing(ONIndex1Y,I2092,TRUE,_xll.ohTrigger(RecalcTrigger,Trigger1Y)),NA())</f>
        <v>1.5727561663574363E-2</v>
      </c>
    </row>
    <row r="2093" spans="2:17" x14ac:dyDescent="0.2">
      <c r="B2093" s="39" t="s">
        <v>42</v>
      </c>
      <c r="D2093" s="42">
        <f>_xll.qlCalendarAdvance(Calendar,$D2092,B2093,"f",FALSE)</f>
        <v>54130</v>
      </c>
      <c r="E2093" s="177">
        <f>_xll.qlInterestRateIndexValueDate(IndexON,D2093)</f>
        <v>54130</v>
      </c>
      <c r="F2093" s="193">
        <f>IFERROR(_xll.qlIndexFixing(IndexON,D2093,TRUE,_xll.ohTrigger(RecalcTrigger,TriggerON)),NA())</f>
        <v>1.5140695244912905E-2</v>
      </c>
      <c r="H2093" s="42">
        <f>_xll.qlCalendarAdvance(Calendar,$H2092,B2093,"f",FALSE)</f>
        <v>54130</v>
      </c>
      <c r="I2093" s="177">
        <f>_xll.qlInterestRateIndexValueDate(Index1M,$H2093)</f>
        <v>54134</v>
      </c>
      <c r="J2093" s="182">
        <f>IFERROR(_xll.qlIndexFixing(Index1M,$H2093,TRUE,_xll.ohTrigger(RecalcTrigger,Trigger1M)),NA())</f>
        <v>1.5052753330916773E-2</v>
      </c>
      <c r="K2093" s="44">
        <f>IFERROR(_xll.qlIndexFixing(Index3M,H2093,TRUE,_xll.ohTrigger(RecalcTrigger,Trigger3M)),NA())</f>
        <v>1.513081383327875E-2</v>
      </c>
      <c r="L2093" s="44">
        <f>IFERROR(_xll.qlIndexFixing(Index6M,$H2093,TRUE,_xll.ohTrigger(RecalcTrigger,Trigger6M)),NA())</f>
        <v>1.5478168227266781E-2</v>
      </c>
      <c r="M2093" s="183">
        <f>IFERROR(_xll.qlIndexFixing(Index1Y,$H2093,TRUE,_xll.ohTrigger(RecalcTrigger,Trigger1Y)),NA())</f>
        <v>1.5875947015176417E-2</v>
      </c>
      <c r="N2093" s="182">
        <f>IFERROR(_xll.qlIndexFixing(ONIndex1M,I2093,TRUE,_xll.ohTrigger(RecalcTrigger,Trigger1M)),NA())</f>
        <v>1.5040816797959877E-2</v>
      </c>
      <c r="O2093" s="44">
        <f>IFERROR(_xll.qlIndexFixing(ONIndex3M,I2093,TRUE,_xll.ohTrigger(RecalcTrigger,Trigger3M)),NA())</f>
        <v>1.5099775144324923E-2</v>
      </c>
      <c r="P2093" s="44">
        <f>IFERROR(_xll.qlIndexFixing(ONIndex6M,I2093,TRUE,_xll.ohTrigger(RecalcTrigger,Trigger6M)),NA())</f>
        <v>1.5397315918184162E-2</v>
      </c>
      <c r="Q2093" s="183">
        <f>IFERROR(_xll.qlIndexFixing(ONIndex1Y,I2093,TRUE,_xll.ohTrigger(RecalcTrigger,Trigger1Y)),NA())</f>
        <v>1.5728740493488047E-2</v>
      </c>
    </row>
    <row r="2094" spans="2:17" x14ac:dyDescent="0.2">
      <c r="B2094" s="39" t="s">
        <v>42</v>
      </c>
      <c r="D2094" s="42">
        <f>_xll.qlCalendarAdvance(Calendar,$D2093,B2094,"f",FALSE)</f>
        <v>54137</v>
      </c>
      <c r="E2094" s="177">
        <f>_xll.qlInterestRateIndexValueDate(IndexON,D2094)</f>
        <v>54137</v>
      </c>
      <c r="F2094" s="193">
        <f>IFERROR(_xll.qlIndexFixing(IndexON,D2094,TRUE,_xll.ohTrigger(RecalcTrigger,TriggerON)),NA())</f>
        <v>1.5142971389225934E-2</v>
      </c>
      <c r="H2094" s="42">
        <f>_xll.qlCalendarAdvance(Calendar,$H2093,B2094,"f",FALSE)</f>
        <v>54137</v>
      </c>
      <c r="I2094" s="177">
        <f>_xll.qlInterestRateIndexValueDate(Index1M,$H2094)</f>
        <v>54141</v>
      </c>
      <c r="J2094" s="182">
        <f>IFERROR(_xll.qlIndexFixing(Index1M,$H2094,TRUE,_xll.ohTrigger(RecalcTrigger,Trigger1M)),NA())</f>
        <v>1.5054086078625096E-2</v>
      </c>
      <c r="K2094" s="44">
        <f>IFERROR(_xll.qlIndexFixing(Index3M,H2094,TRUE,_xll.ohTrigger(RecalcTrigger,Trigger3M)),NA())</f>
        <v>1.5131155238015406E-2</v>
      </c>
      <c r="L2094" s="44">
        <f>IFERROR(_xll.qlIndexFixing(Index6M,$H2094,TRUE,_xll.ohTrigger(RecalcTrigger,Trigger6M)),NA())</f>
        <v>1.5479705464905702E-2</v>
      </c>
      <c r="M2094" s="183">
        <f>IFERROR(_xll.qlIndexFixing(Index1Y,$H2094,TRUE,_xll.ohTrigger(RecalcTrigger,Trigger1Y)),NA())</f>
        <v>1.5876592713716969E-2</v>
      </c>
      <c r="N2094" s="182">
        <f>IFERROR(_xll.qlIndexFixing(ONIndex1M,I2094,TRUE,_xll.ohTrigger(RecalcTrigger,Trigger1M)),NA())</f>
        <v>1.5042179685682555E-2</v>
      </c>
      <c r="O2094" s="44">
        <f>IFERROR(_xll.qlIndexFixing(ONIndex3M,I2094,TRUE,_xll.ohTrigger(RecalcTrigger,Trigger3M)),NA())</f>
        <v>1.5100141042436732E-2</v>
      </c>
      <c r="P2094" s="44">
        <f>IFERROR(_xll.qlIndexFixing(ONIndex6M,I2094,TRUE,_xll.ohTrigger(RecalcTrigger,Trigger6M)),NA())</f>
        <v>1.5399006786669389E-2</v>
      </c>
      <c r="Q2094" s="183">
        <f>IFERROR(_xll.qlIndexFixing(ONIndex1Y,I2094,TRUE,_xll.ohTrigger(RecalcTrigger,Trigger1Y)),NA())</f>
        <v>1.5729899891985255E-2</v>
      </c>
    </row>
    <row r="2095" spans="2:17" x14ac:dyDescent="0.2">
      <c r="B2095" s="39" t="s">
        <v>42</v>
      </c>
      <c r="D2095" s="42">
        <f>_xll.qlCalendarAdvance(Calendar,$D2094,B2095,"f",FALSE)</f>
        <v>54144</v>
      </c>
      <c r="E2095" s="177">
        <f>_xll.qlInterestRateIndexValueDate(IndexON,D2095)</f>
        <v>54144</v>
      </c>
      <c r="F2095" s="193">
        <f>IFERROR(_xll.qlIndexFixing(IndexON,D2095,TRUE,_xll.ohTrigger(RecalcTrigger,TriggerON)),NA())</f>
        <v>1.5145225019734809E-2</v>
      </c>
      <c r="H2095" s="42">
        <f>_xll.qlCalendarAdvance(Calendar,$H2094,B2095,"f",FALSE)</f>
        <v>54144</v>
      </c>
      <c r="I2095" s="177">
        <f>_xll.qlInterestRateIndexValueDate(Index1M,$H2095)</f>
        <v>54148</v>
      </c>
      <c r="J2095" s="182">
        <f>IFERROR(_xll.qlIndexFixing(Index1M,$H2095,TRUE,_xll.ohTrigger(RecalcTrigger,Trigger1M)),NA())</f>
        <v>1.5054994461704219E-2</v>
      </c>
      <c r="K2095" s="44">
        <f>IFERROR(_xll.qlIndexFixing(Index3M,H2095,TRUE,_xll.ohTrigger(RecalcTrigger,Trigger3M)),NA())</f>
        <v>1.5131151566854085E-2</v>
      </c>
      <c r="L2095" s="44">
        <f>IFERROR(_xll.qlIndexFixing(Index6M,$H2095,TRUE,_xll.ohTrigger(RecalcTrigger,Trigger6M)),NA())</f>
        <v>1.5480793203483036E-2</v>
      </c>
      <c r="M2095" s="183">
        <f>IFERROR(_xll.qlIndexFixing(Index1Y,$H2095,TRUE,_xll.ohTrigger(RecalcTrigger,Trigger1Y)),NA())</f>
        <v>1.5877217229052634E-2</v>
      </c>
      <c r="N2095" s="182">
        <f>IFERROR(_xll.qlIndexFixing(ONIndex1M,I2095,TRUE,_xll.ohTrigger(RecalcTrigger,Trigger1M)),NA())</f>
        <v>1.5045163882556167E-2</v>
      </c>
      <c r="O2095" s="44">
        <f>IFERROR(_xll.qlIndexFixing(ONIndex3M,I2095,TRUE,_xll.ohTrigger(RecalcTrigger,Trigger3M)),NA())</f>
        <v>1.5101872238711067E-2</v>
      </c>
      <c r="P2095" s="44">
        <f>IFERROR(_xll.qlIndexFixing(ONIndex6M,I2095,TRUE,_xll.ohTrigger(RecalcTrigger,Trigger6M)),NA())</f>
        <v>1.5402479728011897E-2</v>
      </c>
      <c r="Q2095" s="183">
        <f>IFERROR(_xll.qlIndexFixing(ONIndex1Y,I2095,TRUE,_xll.ohTrigger(RecalcTrigger,Trigger1Y)),NA())</f>
        <v>1.5732736435817074E-2</v>
      </c>
    </row>
    <row r="2096" spans="2:17" x14ac:dyDescent="0.2">
      <c r="B2096" s="39" t="s">
        <v>42</v>
      </c>
      <c r="D2096" s="42">
        <f>_xll.qlCalendarAdvance(Calendar,$D2095,B2096,"f",FALSE)</f>
        <v>54155</v>
      </c>
      <c r="E2096" s="177">
        <f>_xll.qlInterestRateIndexValueDate(IndexON,D2096)</f>
        <v>54155</v>
      </c>
      <c r="F2096" s="193">
        <f>IFERROR(_xll.qlIndexFixing(IndexON,D2096,TRUE,_xll.ohTrigger(RecalcTrigger,TriggerON)),NA())</f>
        <v>1.5147768089462943E-2</v>
      </c>
      <c r="H2096" s="42">
        <f>_xll.qlCalendarAdvance(Calendar,$H2095,B2096,"f",FALSE)</f>
        <v>54155</v>
      </c>
      <c r="I2096" s="177">
        <f>_xll.qlInterestRateIndexValueDate(Index1M,$H2096)</f>
        <v>54157</v>
      </c>
      <c r="J2096" s="182">
        <f>IFERROR(_xll.qlIndexFixing(Index1M,$H2096,TRUE,_xll.ohTrigger(RecalcTrigger,Trigger1M)),NA())</f>
        <v>1.5057473278429767E-2</v>
      </c>
      <c r="K2096" s="44">
        <f>IFERROR(_xll.qlIndexFixing(Index3M,H2096,TRUE,_xll.ohTrigger(RecalcTrigger,Trigger3M)),NA())</f>
        <v>1.5131579310902617E-2</v>
      </c>
      <c r="L2096" s="44">
        <f>IFERROR(_xll.qlIndexFixing(Index6M,$H2096,TRUE,_xll.ohTrigger(RecalcTrigger,Trigger6M)),NA())</f>
        <v>1.548273428359105E-2</v>
      </c>
      <c r="M2096" s="183">
        <f>IFERROR(_xll.qlIndexFixing(Index1Y,$H2096,TRUE,_xll.ohTrigger(RecalcTrigger,Trigger1Y)),NA())</f>
        <v>1.5877988964171405E-2</v>
      </c>
      <c r="N2096" s="182">
        <f>IFERROR(_xll.qlIndexFixing(ONIndex1M,I2096,TRUE,_xll.ohTrigger(RecalcTrigger,Trigger1M)),NA())</f>
        <v>1.504560567285651E-2</v>
      </c>
      <c r="O2096" s="44">
        <f>IFERROR(_xll.qlIndexFixing(ONIndex3M,I2096,TRUE,_xll.ohTrigger(RecalcTrigger,Trigger3M)),NA())</f>
        <v>1.5101063035078965E-2</v>
      </c>
      <c r="P2096" s="44">
        <f>IFERROR(_xll.qlIndexFixing(ONIndex6M,I2096,TRUE,_xll.ohTrigger(RecalcTrigger,Trigger6M)),NA())</f>
        <v>1.5403296583507142E-2</v>
      </c>
      <c r="Q2096" s="183">
        <f>IFERROR(_xll.qlIndexFixing(ONIndex1Y,I2096,TRUE,_xll.ohTrigger(RecalcTrigger,Trigger1Y)),NA())</f>
        <v>1.5732791605413965E-2</v>
      </c>
    </row>
    <row r="2097" spans="2:17" x14ac:dyDescent="0.2">
      <c r="B2097" s="39" t="s">
        <v>42</v>
      </c>
      <c r="D2097" s="42">
        <f>_xll.qlCalendarAdvance(Calendar,$D2096,B2097,"f",FALSE)</f>
        <v>54162</v>
      </c>
      <c r="E2097" s="177">
        <f>_xll.qlInterestRateIndexValueDate(IndexON,D2097)</f>
        <v>54162</v>
      </c>
      <c r="F2097" s="193">
        <f>IFERROR(_xll.qlIndexFixing(IndexON,D2097,TRUE,_xll.ohTrigger(RecalcTrigger,TriggerON)),NA())</f>
        <v>1.5149966610188415E-2</v>
      </c>
      <c r="H2097" s="42">
        <f>_xll.qlCalendarAdvance(Calendar,$H2096,B2097,"f",FALSE)</f>
        <v>54162</v>
      </c>
      <c r="I2097" s="177">
        <f>_xll.qlInterestRateIndexValueDate(Index1M,$H2097)</f>
        <v>54164</v>
      </c>
      <c r="J2097" s="182">
        <f>IFERROR(_xll.qlIndexFixing(Index1M,$H2097,TRUE,_xll.ohTrigger(RecalcTrigger,Trigger1M)),NA())</f>
        <v>1.5058748184363091E-2</v>
      </c>
      <c r="K2097" s="44">
        <f>IFERROR(_xll.qlIndexFixing(Index3M,H2097,TRUE,_xll.ohTrigger(RecalcTrigger,Trigger3M)),NA())</f>
        <v>1.5131907178620648E-2</v>
      </c>
      <c r="L2097" s="44">
        <f>IFERROR(_xll.qlIndexFixing(Index6M,$H2097,TRUE,_xll.ohTrigger(RecalcTrigger,Trigger6M)),NA())</f>
        <v>1.5484228796082954E-2</v>
      </c>
      <c r="M2097" s="183">
        <f>IFERROR(_xll.qlIndexFixing(Index1Y,$H2097,TRUE,_xll.ohTrigger(RecalcTrigger,Trigger1Y)),NA())</f>
        <v>1.58800654695254E-2</v>
      </c>
      <c r="N2097" s="182">
        <f>IFERROR(_xll.qlIndexFixing(ONIndex1M,I2097,TRUE,_xll.ohTrigger(RecalcTrigger,Trigger1M)),NA())</f>
        <v>1.5046907322604497E-2</v>
      </c>
      <c r="O2097" s="44">
        <f>IFERROR(_xll.qlIndexFixing(ONIndex3M,I2097,TRUE,_xll.ohTrigger(RecalcTrigger,Trigger3M)),NA())</f>
        <v>1.5101414211127206E-2</v>
      </c>
      <c r="P2097" s="44">
        <f>IFERROR(_xll.qlIndexFixing(ONIndex6M,I2097,TRUE,_xll.ohTrigger(RecalcTrigger,Trigger6M)),NA())</f>
        <v>1.5404942119934262E-2</v>
      </c>
      <c r="Q2097" s="183">
        <f>IFERROR(_xll.qlIndexFixing(ONIndex1Y,I2097,TRUE,_xll.ohTrigger(RecalcTrigger,Trigger1Y)),NA())</f>
        <v>1.5733881172810271E-2</v>
      </c>
    </row>
    <row r="2098" spans="2:17" x14ac:dyDescent="0.2">
      <c r="B2098" s="39" t="s">
        <v>42</v>
      </c>
      <c r="D2098" s="42">
        <f>_xll.qlCalendarAdvance(Calendar,$D2097,B2098,"f",FALSE)</f>
        <v>54169</v>
      </c>
      <c r="E2098" s="177">
        <f>_xll.qlInterestRateIndexValueDate(IndexON,D2098)</f>
        <v>54169</v>
      </c>
      <c r="F2098" s="193">
        <f>IFERROR(_xll.qlIndexFixing(IndexON,D2098,TRUE,_xll.ohTrigger(RecalcTrigger,TriggerON)),NA())</f>
        <v>1.5152142414125436E-2</v>
      </c>
      <c r="H2098" s="42">
        <f>_xll.qlCalendarAdvance(Calendar,$H2097,B2098,"f",FALSE)</f>
        <v>54169</v>
      </c>
      <c r="I2098" s="177">
        <f>_xll.qlInterestRateIndexValueDate(Index1M,$H2098)</f>
        <v>54171</v>
      </c>
      <c r="J2098" s="182">
        <f>IFERROR(_xll.qlIndexFixing(Index1M,$H2098,TRUE,_xll.ohTrigger(RecalcTrigger,Trigger1M)),NA())</f>
        <v>1.5060005749527594E-2</v>
      </c>
      <c r="K2098" s="44">
        <f>IFERROR(_xll.qlIndexFixing(Index3M,H2098,TRUE,_xll.ohTrigger(RecalcTrigger,Trigger3M)),NA())</f>
        <v>1.5132230814325257E-2</v>
      </c>
      <c r="L2098" s="44">
        <f>IFERROR(_xll.qlIndexFixing(Index6M,$H2098,TRUE,_xll.ohTrigger(RecalcTrigger,Trigger6M)),NA())</f>
        <v>1.5485709952046296E-2</v>
      </c>
      <c r="M2098" s="183">
        <f>IFERROR(_xll.qlIndexFixing(Index1Y,$H2098,TRUE,_xll.ohTrigger(RecalcTrigger,Trigger1Y)),NA())</f>
        <v>1.5879119391662852E-2</v>
      </c>
      <c r="N2098" s="182">
        <f>IFERROR(_xll.qlIndexFixing(ONIndex1M,I2098,TRUE,_xll.ohTrigger(RecalcTrigger,Trigger1M)),NA())</f>
        <v>1.5048191725828275E-2</v>
      </c>
      <c r="O2098" s="44">
        <f>IFERROR(_xll.qlIndexFixing(ONIndex3M,I2098,TRUE,_xll.ohTrigger(RecalcTrigger,Trigger3M)),NA())</f>
        <v>1.5101761238573985E-2</v>
      </c>
      <c r="P2098" s="44">
        <f>IFERROR(_xll.qlIndexFixing(ONIndex6M,I2098,TRUE,_xll.ohTrigger(RecalcTrigger,Trigger6M)),NA())</f>
        <v>1.5406574876184465E-2</v>
      </c>
      <c r="Q2098" s="183">
        <f>IFERROR(_xll.qlIndexFixing(ONIndex1Y,I2098,TRUE,_xll.ohTrigger(RecalcTrigger,Trigger1Y)),NA())</f>
        <v>1.5734951066264102E-2</v>
      </c>
    </row>
    <row r="2099" spans="2:17" x14ac:dyDescent="0.2">
      <c r="B2099" s="39" t="s">
        <v>42</v>
      </c>
      <c r="D2099" s="42">
        <f>_xll.qlCalendarAdvance(Calendar,$D2098,B2099,"f",FALSE)</f>
        <v>54176</v>
      </c>
      <c r="E2099" s="177">
        <f>_xll.qlInterestRateIndexValueDate(IndexON,D2099)</f>
        <v>54176</v>
      </c>
      <c r="F2099" s="193">
        <f>IFERROR(_xll.qlIndexFixing(IndexON,D2099,TRUE,_xll.ohTrigger(RecalcTrigger,TriggerON)),NA())</f>
        <v>1.5154295441561771E-2</v>
      </c>
      <c r="H2099" s="42">
        <f>_xll.qlCalendarAdvance(Calendar,$H2098,B2099,"f",FALSE)</f>
        <v>54176</v>
      </c>
      <c r="I2099" s="177">
        <f>_xll.qlInterestRateIndexValueDate(Index1M,$H2099)</f>
        <v>54178</v>
      </c>
      <c r="J2099" s="182">
        <f>IFERROR(_xll.qlIndexFixing(Index1M,$H2099,TRUE,_xll.ohTrigger(RecalcTrigger,Trigger1M)),NA())</f>
        <v>1.5060039675908608E-2</v>
      </c>
      <c r="K2099" s="44">
        <f>IFERROR(_xll.qlIndexFixing(Index3M,H2099,TRUE,_xll.ohTrigger(RecalcTrigger,Trigger3M)),NA())</f>
        <v>1.5132889843123651E-2</v>
      </c>
      <c r="L2099" s="44">
        <f>IFERROR(_xll.qlIndexFixing(Index6M,$H2099,TRUE,_xll.ohTrigger(RecalcTrigger,Trigger6M)),NA())</f>
        <v>1.5487177713036203E-2</v>
      </c>
      <c r="M2099" s="183">
        <f>IFERROR(_xll.qlIndexFixing(Index1Y,$H2099,TRUE,_xll.ohTrigger(RecalcTrigger,Trigger1Y)),NA())</f>
        <v>1.5879652510745104E-2</v>
      </c>
      <c r="N2099" s="182">
        <f>IFERROR(_xll.qlIndexFixing(ONIndex1M,I2099,TRUE,_xll.ohTrigger(RecalcTrigger,Trigger1M)),NA())</f>
        <v>1.5049638440816082E-2</v>
      </c>
      <c r="O2099" s="44">
        <f>IFERROR(_xll.qlIndexFixing(ONIndex3M,I2099,TRUE,_xll.ohTrigger(RecalcTrigger,Trigger3M)),NA())</f>
        <v>1.5102152746759856E-2</v>
      </c>
      <c r="P2099" s="44">
        <f>IFERROR(_xll.qlIndexFixing(ONIndex6M,I2099,TRUE,_xll.ohTrigger(RecalcTrigger,Trigger6M)),NA())</f>
        <v>1.5408425185290398E-2</v>
      </c>
      <c r="Q2099" s="183">
        <f>IFERROR(_xll.qlIndexFixing(ONIndex1Y,I2099,TRUE,_xll.ohTrigger(RecalcTrigger,Trigger1Y)),NA())</f>
        <v>1.5736149643021946E-2</v>
      </c>
    </row>
    <row r="2100" spans="2:17" x14ac:dyDescent="0.2">
      <c r="B2100" s="39" t="s">
        <v>42</v>
      </c>
      <c r="D2100" s="42">
        <f>_xll.qlCalendarAdvance(Calendar,$D2099,B2100,"f",FALSE)</f>
        <v>54183</v>
      </c>
      <c r="E2100" s="177">
        <f>_xll.qlInterestRateIndexValueDate(IndexON,D2100)</f>
        <v>54183</v>
      </c>
      <c r="F2100" s="193">
        <f>IFERROR(_xll.qlIndexFixing(IndexON,D2100,TRUE,_xll.ohTrigger(RecalcTrigger,TriggerON)),NA())</f>
        <v>1.5156425632625314E-2</v>
      </c>
      <c r="H2100" s="42">
        <f>_xll.qlCalendarAdvance(Calendar,$H2099,B2100,"f",FALSE)</f>
        <v>54183</v>
      </c>
      <c r="I2100" s="177">
        <f>_xll.qlInterestRateIndexValueDate(Index1M,$H2100)</f>
        <v>54185</v>
      </c>
      <c r="J2100" s="182">
        <f>IFERROR(_xll.qlIndexFixing(Index1M,$H2100,TRUE,_xll.ohTrigger(RecalcTrigger,Trigger1M)),NA())</f>
        <v>1.5062468682372765E-2</v>
      </c>
      <c r="K2100" s="44">
        <f>IFERROR(_xll.qlIndexFixing(Index3M,H2100,TRUE,_xll.ohTrigger(RecalcTrigger,Trigger3M)),NA())</f>
        <v>1.5133204687097153E-2</v>
      </c>
      <c r="L2100" s="44">
        <f>IFERROR(_xll.qlIndexFixing(Index6M,$H2100,TRUE,_xll.ohTrigger(RecalcTrigger,Trigger6M)),NA())</f>
        <v>1.5489926282398094E-2</v>
      </c>
      <c r="M2100" s="183">
        <f>IFERROR(_xll.qlIndexFixing(Index1Y,$H2100,TRUE,_xll.ohTrigger(RecalcTrigger,Trigger1Y)),NA())</f>
        <v>1.5880164161454848E-2</v>
      </c>
      <c r="N2100" s="182">
        <f>IFERROR(_xll.qlIndexFixing(ONIndex1M,I2100,TRUE,_xll.ohTrigger(RecalcTrigger,Trigger1M)),NA())</f>
        <v>1.5050708617483366E-2</v>
      </c>
      <c r="O2100" s="44">
        <f>IFERROR(_xll.qlIndexFixing(ONIndex3M,I2100,TRUE,_xll.ohTrigger(RecalcTrigger,Trigger3M)),NA())</f>
        <v>1.5102442801619986E-2</v>
      </c>
      <c r="P2100" s="44">
        <f>IFERROR(_xll.qlIndexFixing(ONIndex6M,I2100,TRUE,_xll.ohTrigger(RecalcTrigger,Trigger6M)),NA())</f>
        <v>1.5409801895716058E-2</v>
      </c>
      <c r="Q2100" s="183">
        <f>IFERROR(_xll.qlIndexFixing(ONIndex1Y,I2100,TRUE,_xll.ohTrigger(RecalcTrigger,Trigger1Y)),NA())</f>
        <v>1.5737031619114106E-2</v>
      </c>
    </row>
    <row r="2101" spans="2:17" x14ac:dyDescent="0.2">
      <c r="B2101" s="39" t="s">
        <v>42</v>
      </c>
      <c r="D2101" s="42">
        <f>_xll.qlCalendarAdvance(Calendar,$D2100,B2101,"f",FALSE)</f>
        <v>54190</v>
      </c>
      <c r="E2101" s="177">
        <f>_xll.qlInterestRateIndexValueDate(IndexON,D2101)</f>
        <v>54190</v>
      </c>
      <c r="F2101" s="193">
        <f>IFERROR(_xll.qlIndexFixing(IndexON,D2101,TRUE,_xll.ohTrigger(RecalcTrigger,TriggerON)),NA())</f>
        <v>1.5158532927683765E-2</v>
      </c>
      <c r="H2101" s="42">
        <f>_xll.qlCalendarAdvance(Calendar,$H2100,B2101,"f",FALSE)</f>
        <v>54190</v>
      </c>
      <c r="I2101" s="177">
        <f>_xll.qlInterestRateIndexValueDate(Index1M,$H2101)</f>
        <v>54192</v>
      </c>
      <c r="J2101" s="182">
        <f>IFERROR(_xll.qlIndexFixing(Index1M,$H2101,TRUE,_xll.ohTrigger(RecalcTrigger,Trigger1M)),NA())</f>
        <v>1.5063673962463497E-2</v>
      </c>
      <c r="K2101" s="44">
        <f>IFERROR(_xll.qlIndexFixing(Index3M,H2101,TRUE,_xll.ohTrigger(RecalcTrigger,Trigger3M)),NA())</f>
        <v>1.513351526332189E-2</v>
      </c>
      <c r="L2101" s="44">
        <f>IFERROR(_xll.qlIndexFixing(Index6M,$H2101,TRUE,_xll.ohTrigger(RecalcTrigger,Trigger6M)),NA())</f>
        <v>1.5491364394996134E-2</v>
      </c>
      <c r="M2101" s="183">
        <f>IFERROR(_xll.qlIndexFixing(Index1Y,$H2101,TRUE,_xll.ohTrigger(RecalcTrigger,Trigger1Y)),NA())</f>
        <v>1.5880654289844011E-2</v>
      </c>
      <c r="N2101" s="182">
        <f>IFERROR(_xll.qlIndexFixing(ONIndex1M,I2101,TRUE,_xll.ohTrigger(RecalcTrigger,Trigger1M)),NA())</f>
        <v>1.5051941018544568E-2</v>
      </c>
      <c r="O2101" s="44">
        <f>IFERROR(_xll.qlIndexFixing(ONIndex3M,I2101,TRUE,_xll.ohTrigger(RecalcTrigger,Trigger3M)),NA())</f>
        <v>1.510277731427756E-2</v>
      </c>
      <c r="P2101" s="44">
        <f>IFERROR(_xll.qlIndexFixing(ONIndex6M,I2101,TRUE,_xll.ohTrigger(RecalcTrigger,Trigger6M)),NA())</f>
        <v>1.5411396082818385E-2</v>
      </c>
      <c r="Q2101" s="183">
        <f>IFERROR(_xll.qlIndexFixing(ONIndex1Y,I2101,TRUE,_xll.ohTrigger(RecalcTrigger,Trigger1Y)),NA())</f>
        <v>1.5738042172355193E-2</v>
      </c>
    </row>
    <row r="2102" spans="2:17" x14ac:dyDescent="0.2">
      <c r="B2102" s="39" t="s">
        <v>42</v>
      </c>
      <c r="D2102" s="42">
        <f>_xll.qlCalendarAdvance(Calendar,$D2101,B2102,"f",FALSE)</f>
        <v>54197</v>
      </c>
      <c r="E2102" s="177">
        <f>_xll.qlInterestRateIndexValueDate(IndexON,D2102)</f>
        <v>54197</v>
      </c>
      <c r="F2102" s="193">
        <f>IFERROR(_xll.qlIndexFixing(IndexON,D2102,TRUE,_xll.ohTrigger(RecalcTrigger,TriggerON)),NA())</f>
        <v>1.5160617266865017E-2</v>
      </c>
      <c r="H2102" s="42">
        <f>_xll.qlCalendarAdvance(Calendar,$H2101,B2102,"f",FALSE)</f>
        <v>54197</v>
      </c>
      <c r="I2102" s="177">
        <f>_xll.qlInterestRateIndexValueDate(Index1M,$H2102)</f>
        <v>54199</v>
      </c>
      <c r="J2102" s="182">
        <f>IFERROR(_xll.qlIndexFixing(Index1M,$H2102,TRUE,_xll.ohTrigger(RecalcTrigger,Trigger1M)),NA())</f>
        <v>1.506486172660304E-2</v>
      </c>
      <c r="K2102" s="44">
        <f>IFERROR(_xll.qlIndexFixing(Index3M,H2102,TRUE,_xll.ohTrigger(RecalcTrigger,Trigger3M)),NA())</f>
        <v>1.5133821560221038E-2</v>
      </c>
      <c r="L2102" s="44">
        <f>IFERROR(_xll.qlIndexFixing(Index6M,$H2102,TRUE,_xll.ohTrigger(RecalcTrigger,Trigger6M)),NA())</f>
        <v>1.5492788987323248E-2</v>
      </c>
      <c r="M2102" s="183">
        <f>IFERROR(_xll.qlIndexFixing(Index1Y,$H2102,TRUE,_xll.ohTrigger(RecalcTrigger,Trigger1Y)),NA())</f>
        <v>1.5881122841966702E-2</v>
      </c>
      <c r="N2102" s="182">
        <f>IFERROR(_xll.qlIndexFixing(ONIndex1M,I2102,TRUE,_xll.ohTrigger(RecalcTrigger,Trigger1M)),NA())</f>
        <v>1.5053155998021595E-2</v>
      </c>
      <c r="O2102" s="44">
        <f>IFERROR(_xll.qlIndexFixing(ONIndex3M,I2102,TRUE,_xll.ohTrigger(RecalcTrigger,Trigger3M)),NA())</f>
        <v>1.5103107632210566E-2</v>
      </c>
      <c r="P2102" s="44">
        <f>IFERROR(_xll.qlIndexFixing(ONIndex6M,I2102,TRUE,_xll.ohTrigger(RecalcTrigger,Trigger6M)),NA())</f>
        <v>1.5412977337385669E-2</v>
      </c>
      <c r="Q2102" s="183">
        <f>IFERROR(_xll.qlIndexFixing(ONIndex1Y,I2102,TRUE,_xll.ohTrigger(RecalcTrigger,Trigger1Y)),NA())</f>
        <v>1.57390328392637E-2</v>
      </c>
    </row>
    <row r="2103" spans="2:17" x14ac:dyDescent="0.2">
      <c r="B2103" s="39" t="s">
        <v>42</v>
      </c>
      <c r="D2103" s="42">
        <f>_xll.qlCalendarAdvance(Calendar,$D2102,B2103,"f",FALSE)</f>
        <v>54204</v>
      </c>
      <c r="E2103" s="177">
        <f>_xll.qlInterestRateIndexValueDate(IndexON,D2103)</f>
        <v>54204</v>
      </c>
      <c r="F2103" s="193">
        <f>IFERROR(_xll.qlIndexFixing(IndexON,D2103,TRUE,_xll.ohTrigger(RecalcTrigger,TriggerON)),NA())</f>
        <v>1.5162678590536771E-2</v>
      </c>
      <c r="H2103" s="42">
        <f>_xll.qlCalendarAdvance(Calendar,$H2102,B2103,"f",FALSE)</f>
        <v>54204</v>
      </c>
      <c r="I2103" s="177">
        <f>_xll.qlInterestRateIndexValueDate(Index1M,$H2103)</f>
        <v>54206</v>
      </c>
      <c r="J2103" s="182">
        <f>IFERROR(_xll.qlIndexFixing(Index1M,$H2103,TRUE,_xll.ohTrigger(RecalcTrigger,Trigger1M)),NA())</f>
        <v>1.506603193100392E-2</v>
      </c>
      <c r="K2103" s="44">
        <f>IFERROR(_xll.qlIndexFixing(Index3M,H2103,TRUE,_xll.ohTrigger(RecalcTrigger,Trigger3M)),NA())</f>
        <v>1.5134123566221246E-2</v>
      </c>
      <c r="L2103" s="44">
        <f>IFERROR(_xll.qlIndexFixing(Index6M,$H2103,TRUE,_xll.ohTrigger(RecalcTrigger,Trigger6M)),NA())</f>
        <v>1.5494200020931053E-2</v>
      </c>
      <c r="M2103" s="183">
        <f>IFERROR(_xll.qlIndexFixing(Index1Y,$H2103,TRUE,_xll.ohTrigger(RecalcTrigger,Trigger1Y)),NA())</f>
        <v>1.5881569763880096E-2</v>
      </c>
      <c r="N2103" s="182">
        <f>IFERROR(_xll.qlIndexFixing(ONIndex1M,I2103,TRUE,_xll.ohTrigger(RecalcTrigger,Trigger1M)),NA())</f>
        <v>1.5054353512269358E-2</v>
      </c>
      <c r="O2103" s="44">
        <f>IFERROR(_xll.qlIndexFixing(ONIndex3M,I2103,TRUE,_xll.ohTrigger(RecalcTrigger,Trigger3M)),NA())</f>
        <v>1.5103433743908212E-2</v>
      </c>
      <c r="P2103" s="44">
        <f>IFERROR(_xll.qlIndexFixing(ONIndex6M,I2103,TRUE,_xll.ohTrigger(RecalcTrigger,Trigger6M)),NA())</f>
        <v>1.5414545621048603E-2</v>
      </c>
      <c r="Q2103" s="183">
        <f>IFERROR(_xll.qlIndexFixing(ONIndex1Y,I2103,TRUE,_xll.ohTrigger(RecalcTrigger,Trigger1Y)),NA())</f>
        <v>1.5740003566921956E-2</v>
      </c>
    </row>
    <row r="2104" spans="2:17" x14ac:dyDescent="0.2">
      <c r="B2104" s="39" t="s">
        <v>42</v>
      </c>
      <c r="D2104" s="42">
        <f>_xll.qlCalendarAdvance(Calendar,$D2103,B2104,"f",FALSE)</f>
        <v>54211</v>
      </c>
      <c r="E2104" s="177">
        <f>_xll.qlInterestRateIndexValueDate(IndexON,D2104)</f>
        <v>54211</v>
      </c>
      <c r="F2104" s="193">
        <f>IFERROR(_xll.qlIndexFixing(IndexON,D2104,TRUE,_xll.ohTrigger(RecalcTrigger,TriggerON)),NA())</f>
        <v>1.5164716838826919E-2</v>
      </c>
      <c r="H2104" s="42">
        <f>_xll.qlCalendarAdvance(Calendar,$H2103,B2104,"f",FALSE)</f>
        <v>54211</v>
      </c>
      <c r="I2104" s="177">
        <f>_xll.qlInterestRateIndexValueDate(Index1M,$H2104)</f>
        <v>54213</v>
      </c>
      <c r="J2104" s="182">
        <f>IFERROR(_xll.qlIndexFixing(Index1M,$H2104,TRUE,_xll.ohTrigger(RecalcTrigger,Trigger1M)),NA())</f>
        <v>1.5067184531861177E-2</v>
      </c>
      <c r="K2104" s="44">
        <f>IFERROR(_xll.qlIndexFixing(Index3M,H2104,TRUE,_xll.ohTrigger(RecalcTrigger,Trigger3M)),NA())</f>
        <v>1.5134421269744819E-2</v>
      </c>
      <c r="L2104" s="44">
        <f>IFERROR(_xll.qlIndexFixing(Index6M,$H2104,TRUE,_xll.ohTrigger(RecalcTrigger,Trigger6M)),NA())</f>
        <v>1.5494314247786896E-2</v>
      </c>
      <c r="M2104" s="183">
        <f>IFERROR(_xll.qlIndexFixing(Index1Y,$H2104,TRUE,_xll.ohTrigger(RecalcTrigger,Trigger1Y)),NA())</f>
        <v>1.5881995001640059E-2</v>
      </c>
      <c r="N2104" s="182">
        <f>IFERROR(_xll.qlIndexFixing(ONIndex1M,I2104,TRUE,_xll.ohTrigger(RecalcTrigger,Trigger1M)),NA())</f>
        <v>1.50555335174829E-2</v>
      </c>
      <c r="O2104" s="44">
        <f>IFERROR(_xll.qlIndexFixing(ONIndex3M,I2104,TRUE,_xll.ohTrigger(RecalcTrigger,Trigger3M)),NA())</f>
        <v>1.5103755637939642E-2</v>
      </c>
      <c r="P2104" s="44">
        <f>IFERROR(_xll.qlIndexFixing(ONIndex6M,I2104,TRUE,_xll.ohTrigger(RecalcTrigger,Trigger6M)),NA())</f>
        <v>1.5416100895997431E-2</v>
      </c>
      <c r="Q2104" s="183">
        <f>IFERROR(_xll.qlIndexFixing(ONIndex1Y,I2104,TRUE,_xll.ohTrigger(RecalcTrigger,Trigger1Y)),NA())</f>
        <v>1.5740954302172483E-2</v>
      </c>
    </row>
    <row r="2105" spans="2:17" x14ac:dyDescent="0.2">
      <c r="B2105" s="39" t="s">
        <v>42</v>
      </c>
      <c r="D2105" s="42">
        <f>_xll.qlCalendarAdvance(Calendar,$D2104,B2105,"f",FALSE)</f>
        <v>54218</v>
      </c>
      <c r="E2105" s="177">
        <f>_xll.qlInterestRateIndexValueDate(IndexON,D2105)</f>
        <v>54218</v>
      </c>
      <c r="F2105" s="193">
        <f>IFERROR(_xll.qlIndexFixing(IndexON,D2105,TRUE,_xll.ohTrigger(RecalcTrigger,TriggerON)),NA())</f>
        <v>1.5166731952103163E-2</v>
      </c>
      <c r="H2105" s="42">
        <f>_xll.qlCalendarAdvance(Calendar,$H2104,B2105,"f",FALSE)</f>
        <v>54218</v>
      </c>
      <c r="I2105" s="177">
        <f>_xll.qlInterestRateIndexValueDate(Index1M,$H2105)</f>
        <v>54220</v>
      </c>
      <c r="J2105" s="182">
        <f>IFERROR(_xll.qlIndexFixing(Index1M,$H2105,TRUE,_xll.ohTrigger(RecalcTrigger,Trigger1M)),NA())</f>
        <v>1.506831948538484E-2</v>
      </c>
      <c r="K2105" s="44">
        <f>IFERROR(_xll.qlIndexFixing(Index3M,H2105,TRUE,_xll.ohTrigger(RecalcTrigger,Trigger3M)),NA())</f>
        <v>1.5134714659211453E-2</v>
      </c>
      <c r="L2105" s="44">
        <f>IFERROR(_xll.qlIndexFixing(Index6M,$H2105,TRUE,_xll.ohTrigger(RecalcTrigger,Trigger6M)),NA())</f>
        <v>1.5495700831581126E-2</v>
      </c>
      <c r="M2105" s="183">
        <f>IFERROR(_xll.qlIndexFixing(Index1Y,$H2105,TRUE,_xll.ohTrigger(RecalcTrigger,Trigger1Y)),NA())</f>
        <v>1.5882398501304643E-2</v>
      </c>
      <c r="N2105" s="182">
        <f>IFERROR(_xll.qlIndexFixing(ONIndex1M,I2105,TRUE,_xll.ohTrigger(RecalcTrigger,Trigger1M)),NA())</f>
        <v>1.5056695969937195E-2</v>
      </c>
      <c r="O2105" s="44">
        <f>IFERROR(_xll.qlIndexFixing(ONIndex3M,I2105,TRUE,_xll.ohTrigger(RecalcTrigger,Trigger3M)),NA())</f>
        <v>1.5104073302634191E-2</v>
      </c>
      <c r="P2105" s="44">
        <f>IFERROR(_xll.qlIndexFixing(ONIndex6M,I2105,TRUE,_xll.ohTrigger(RecalcTrigger,Trigger6M)),NA())</f>
        <v>1.5417643123942781E-2</v>
      </c>
      <c r="Q2105" s="183">
        <f>IFERROR(_xll.qlIndexFixing(ONIndex1Y,I2105,TRUE,_xll.ohTrigger(RecalcTrigger,Trigger1Y)),NA())</f>
        <v>1.5741884992177546E-2</v>
      </c>
    </row>
    <row r="2106" spans="2:17" x14ac:dyDescent="0.2">
      <c r="B2106" s="39" t="s">
        <v>42</v>
      </c>
      <c r="D2106" s="42">
        <f>_xll.qlCalendarAdvance(Calendar,$D2105,B2106,"f",FALSE)</f>
        <v>54225</v>
      </c>
      <c r="E2106" s="177">
        <f>_xll.qlInterestRateIndexValueDate(IndexON,D2106)</f>
        <v>54225</v>
      </c>
      <c r="F2106" s="193">
        <f>IFERROR(_xll.qlIndexFixing(IndexON,D2106,TRUE,_xll.ohTrigger(RecalcTrigger,TriggerON)),NA())</f>
        <v>1.5168723870653267E-2</v>
      </c>
      <c r="H2106" s="42">
        <f>_xll.qlCalendarAdvance(Calendar,$H2105,B2106,"f",FALSE)</f>
        <v>54225</v>
      </c>
      <c r="I2106" s="177">
        <f>_xll.qlInterestRateIndexValueDate(Index1M,$H2106)</f>
        <v>54227</v>
      </c>
      <c r="J2106" s="182">
        <f>IFERROR(_xll.qlIndexFixing(Index1M,$H2106,TRUE,_xll.ohTrigger(RecalcTrigger,Trigger1M)),NA())</f>
        <v>1.5069436747782439E-2</v>
      </c>
      <c r="K2106" s="44">
        <f>IFERROR(_xll.qlIndexFixing(Index3M,H2106,TRUE,_xll.ohTrigger(RecalcTrigger,Trigger3M)),NA())</f>
        <v>1.5135003723049536E-2</v>
      </c>
      <c r="L2106" s="44">
        <f>IFERROR(_xll.qlIndexFixing(Index6M,$H2106,TRUE,_xll.ohTrigger(RecalcTrigger,Trigger6M)),NA())</f>
        <v>1.5497073751284734E-2</v>
      </c>
      <c r="M2106" s="183">
        <f>IFERROR(_xll.qlIndexFixing(Index1Y,$H2106,TRUE,_xll.ohTrigger(RecalcTrigger,Trigger1Y)),NA())</f>
        <v>1.5882780208934313E-2</v>
      </c>
      <c r="N2106" s="182">
        <f>IFERROR(_xll.qlIndexFixing(ONIndex1M,I2106,TRUE,_xll.ohTrigger(RecalcTrigger,Trigger1M)),NA())</f>
        <v>1.5057840825987157E-2</v>
      </c>
      <c r="O2106" s="44">
        <f>IFERROR(_xll.qlIndexFixing(ONIndex3M,I2106,TRUE,_xll.ohTrigger(RecalcTrigger,Trigger3M)),NA())</f>
        <v>1.5104386726561003E-2</v>
      </c>
      <c r="P2106" s="44">
        <f>IFERROR(_xll.qlIndexFixing(ONIndex6M,I2106,TRUE,_xll.ohTrigger(RecalcTrigger,Trigger6M)),NA())</f>
        <v>1.5419172266915027E-2</v>
      </c>
      <c r="Q2106" s="183">
        <f>IFERROR(_xll.qlIndexFixing(ONIndex1Y,I2106,TRUE,_xll.ohTrigger(RecalcTrigger,Trigger1Y)),NA())</f>
        <v>1.5742795583539859E-2</v>
      </c>
    </row>
    <row r="2107" spans="2:17" x14ac:dyDescent="0.2">
      <c r="B2107" s="39" t="s">
        <v>42</v>
      </c>
      <c r="D2107" s="42">
        <f>_xll.qlCalendarAdvance(Calendar,$D2106,B2107,"f",FALSE)</f>
        <v>54232</v>
      </c>
      <c r="E2107" s="177">
        <f>_xll.qlInterestRateIndexValueDate(IndexON,D2107)</f>
        <v>54232</v>
      </c>
      <c r="F2107" s="193">
        <f>IFERROR(_xll.qlIndexFixing(IndexON,D2107,TRUE,_xll.ohTrigger(RecalcTrigger,TriggerON)),NA())</f>
        <v>1.5170692534445251E-2</v>
      </c>
      <c r="H2107" s="42">
        <f>_xll.qlCalendarAdvance(Calendar,$H2106,B2107,"f",FALSE)</f>
        <v>54232</v>
      </c>
      <c r="I2107" s="177">
        <f>_xll.qlInterestRateIndexValueDate(Index1M,$H2107)</f>
        <v>54234</v>
      </c>
      <c r="J2107" s="182">
        <f>IFERROR(_xll.qlIndexFixing(Index1M,$H2107,TRUE,_xll.ohTrigger(RecalcTrigger,Trigger1M)),NA())</f>
        <v>1.5070536275256508E-2</v>
      </c>
      <c r="K2107" s="44">
        <f>IFERROR(_xll.qlIndexFixing(Index3M,H2107,TRUE,_xll.ohTrigger(RecalcTrigger,Trigger3M)),NA())</f>
        <v>1.5135288449679636E-2</v>
      </c>
      <c r="L2107" s="44">
        <f>IFERROR(_xll.qlIndexFixing(Index6M,$H2107,TRUE,_xll.ohTrigger(RecalcTrigger,Trigger6M)),NA())</f>
        <v>1.5499707799148646E-2</v>
      </c>
      <c r="M2107" s="183">
        <f>IFERROR(_xll.qlIndexFixing(Index1Y,$H2107,TRUE,_xll.ohTrigger(RecalcTrigger,Trigger1Y)),NA())</f>
        <v>1.5883140070589528E-2</v>
      </c>
      <c r="N2107" s="182">
        <f>IFERROR(_xll.qlIndexFixing(ONIndex1M,I2107,TRUE,_xll.ohTrigger(RecalcTrigger,Trigger1M)),NA())</f>
        <v>1.5058968041667953E-2</v>
      </c>
      <c r="O2107" s="44">
        <f>IFERROR(_xll.qlIndexFixing(ONIndex3M,I2107,TRUE,_xll.ohTrigger(RecalcTrigger,Trigger3M)),NA())</f>
        <v>1.5104695898049414E-2</v>
      </c>
      <c r="P2107" s="44">
        <f>IFERROR(_xll.qlIndexFixing(ONIndex6M,I2107,TRUE,_xll.ohTrigger(RecalcTrigger,Trigger6M)),NA())</f>
        <v>1.5420688286464923E-2</v>
      </c>
      <c r="Q2107" s="183">
        <f>IFERROR(_xll.qlIndexFixing(ONIndex1Y,I2107,TRUE,_xll.ohTrigger(RecalcTrigger,Trigger1Y)),NA())</f>
        <v>1.5743686023421688E-2</v>
      </c>
    </row>
    <row r="2108" spans="2:17" x14ac:dyDescent="0.2">
      <c r="B2108" s="39" t="s">
        <v>42</v>
      </c>
      <c r="D2108" s="42">
        <f>_xll.qlCalendarAdvance(Calendar,$D2107,B2108,"f",FALSE)</f>
        <v>54239</v>
      </c>
      <c r="E2108" s="177">
        <f>_xll.qlInterestRateIndexValueDate(IndexON,D2108)</f>
        <v>54239</v>
      </c>
      <c r="F2108" s="193">
        <f>IFERROR(_xll.qlIndexFixing(IndexON,D2108,TRUE,_xll.ohTrigger(RecalcTrigger,TriggerON)),NA())</f>
        <v>1.517263788400669E-2</v>
      </c>
      <c r="H2108" s="42">
        <f>_xll.qlCalendarAdvance(Calendar,$H2107,B2108,"f",FALSE)</f>
        <v>54239</v>
      </c>
      <c r="I2108" s="177">
        <f>_xll.qlInterestRateIndexValueDate(Index1M,$H2108)</f>
        <v>54241</v>
      </c>
      <c r="J2108" s="182">
        <f>IFERROR(_xll.qlIndexFixing(Index1M,$H2108,TRUE,_xll.ohTrigger(RecalcTrigger,Trigger1M)),NA())</f>
        <v>1.5071618024007083E-2</v>
      </c>
      <c r="K2108" s="44">
        <f>IFERROR(_xll.qlIndexFixing(Index3M,H2108,TRUE,_xll.ohTrigger(RecalcTrigger,Trigger3M)),NA())</f>
        <v>1.5135568827526662E-2</v>
      </c>
      <c r="L2108" s="44">
        <f>IFERROR(_xll.qlIndexFixing(Index6M,$H2108,TRUE,_xll.ohTrigger(RecalcTrigger,Trigger6M)),NA())</f>
        <v>1.5501050462401054E-2</v>
      </c>
      <c r="M2108" s="183">
        <f>IFERROR(_xll.qlIndexFixing(Index1Y,$H2108,TRUE,_xll.ohTrigger(RecalcTrigger,Trigger1Y)),NA())</f>
        <v>1.5883478032332719E-2</v>
      </c>
      <c r="N2108" s="182">
        <f>IFERROR(_xll.qlIndexFixing(ONIndex1M,I2108,TRUE,_xll.ohTrigger(RecalcTrigger,Trigger1M)),NA())</f>
        <v>1.5060077573574304E-2</v>
      </c>
      <c r="O2108" s="44">
        <f>IFERROR(_xll.qlIndexFixing(ONIndex3M,I2108,TRUE,_xll.ohTrigger(RecalcTrigger,Trigger3M)),NA())</f>
        <v>1.5105000805828439E-2</v>
      </c>
      <c r="P2108" s="44">
        <f>IFERROR(_xll.qlIndexFixing(ONIndex6M,I2108,TRUE,_xll.ohTrigger(RecalcTrigger,Trigger6M)),NA())</f>
        <v>1.5422191144862651E-2</v>
      </c>
      <c r="Q2108" s="183">
        <f>IFERROR(_xll.qlIndexFixing(ONIndex1Y,I2108,TRUE,_xll.ohTrigger(RecalcTrigger,Trigger1Y)),NA())</f>
        <v>1.574455625874549E-2</v>
      </c>
    </row>
    <row r="2109" spans="2:17" x14ac:dyDescent="0.2">
      <c r="B2109" s="39" t="s">
        <v>42</v>
      </c>
      <c r="D2109" s="42">
        <f>_xll.qlCalendarAdvance(Calendar,$D2108,B2109,"f",FALSE)</f>
        <v>54246</v>
      </c>
      <c r="E2109" s="177">
        <f>_xll.qlInterestRateIndexValueDate(IndexON,D2109)</f>
        <v>54246</v>
      </c>
      <c r="F2109" s="193">
        <f>IFERROR(_xll.qlIndexFixing(IndexON,D2109,TRUE,_xll.ohTrigger(RecalcTrigger,TriggerON)),NA())</f>
        <v>1.5174559859545411E-2</v>
      </c>
      <c r="H2109" s="42">
        <f>_xll.qlCalendarAdvance(Calendar,$H2108,B2109,"f",FALSE)</f>
        <v>54246</v>
      </c>
      <c r="I2109" s="177">
        <f>_xll.qlInterestRateIndexValueDate(Index1M,$H2109)</f>
        <v>54248</v>
      </c>
      <c r="J2109" s="182">
        <f>IFERROR(_xll.qlIndexFixing(Index1M,$H2109,TRUE,_xll.ohTrigger(RecalcTrigger,Trigger1M)),NA())</f>
        <v>1.5072681950249189E-2</v>
      </c>
      <c r="K2109" s="44">
        <f>IFERROR(_xll.qlIndexFixing(Index3M,H2109,TRUE,_xll.ohTrigger(RecalcTrigger,Trigger3M)),NA())</f>
        <v>1.5135844845012052E-2</v>
      </c>
      <c r="L2109" s="44">
        <f>IFERROR(_xll.qlIndexFixing(Index6M,$H2109,TRUE,_xll.ohTrigger(RecalcTrigger,Trigger6M)),NA())</f>
        <v>1.5502379336233102E-2</v>
      </c>
      <c r="M2109" s="183">
        <f>IFERROR(_xll.qlIndexFixing(Index1Y,$H2109,TRUE,_xll.ohTrigger(RecalcTrigger,Trigger1Y)),NA())</f>
        <v>1.5883794040227422E-2</v>
      </c>
      <c r="N2109" s="182">
        <f>IFERROR(_xll.qlIndexFixing(ONIndex1M,I2109,TRUE,_xll.ohTrigger(RecalcTrigger,Trigger1M)),NA())</f>
        <v>1.5061169377901251E-2</v>
      </c>
      <c r="O2109" s="44">
        <f>IFERROR(_xll.qlIndexFixing(ONIndex3M,I2109,TRUE,_xll.ohTrigger(RecalcTrigger,Trigger3M)),NA())</f>
        <v>1.5105301438067542E-2</v>
      </c>
      <c r="P2109" s="44">
        <f>IFERROR(_xll.qlIndexFixing(ONIndex6M,I2109,TRUE,_xll.ohTrigger(RecalcTrigger,Trigger6M)),NA())</f>
        <v>1.5423680803738904E-2</v>
      </c>
      <c r="Q2109" s="183">
        <f>IFERROR(_xll.qlIndexFixing(ONIndex1Y,I2109,TRUE,_xll.ohTrigger(RecalcTrigger,Trigger1Y)),NA())</f>
        <v>1.5745406236433723E-2</v>
      </c>
    </row>
    <row r="2110" spans="2:17" x14ac:dyDescent="0.2">
      <c r="B2110" s="39" t="s">
        <v>42</v>
      </c>
      <c r="D2110" s="42">
        <f>_xll.qlCalendarAdvance(Calendar,$D2109,B2110,"f",FALSE)</f>
        <v>54253</v>
      </c>
      <c r="E2110" s="177">
        <f>_xll.qlInterestRateIndexValueDate(IndexON,D2110)</f>
        <v>54253</v>
      </c>
      <c r="F2110" s="193">
        <f>IFERROR(_xll.qlIndexFixing(IndexON,D2110,TRUE,_xll.ohTrigger(RecalcTrigger,TriggerON)),NA())</f>
        <v>1.5176458401029436E-2</v>
      </c>
      <c r="H2110" s="42">
        <f>_xll.qlCalendarAdvance(Calendar,$H2109,B2110,"f",FALSE)</f>
        <v>54253</v>
      </c>
      <c r="I2110" s="177">
        <f>_xll.qlInterestRateIndexValueDate(Index1M,$H2110)</f>
        <v>54255</v>
      </c>
      <c r="J2110" s="182">
        <f>IFERROR(_xll.qlIndexFixing(Index1M,$H2110,TRUE,_xll.ohTrigger(RecalcTrigger,Trigger1M)),NA())</f>
        <v>1.5073728010182863E-2</v>
      </c>
      <c r="K2110" s="44">
        <f>IFERROR(_xll.qlIndexFixing(Index3M,H2110,TRUE,_xll.ohTrigger(RecalcTrigger,Trigger3M)),NA())</f>
        <v>1.5136116490561584E-2</v>
      </c>
      <c r="L2110" s="44">
        <f>IFERROR(_xll.qlIndexFixing(Index6M,$H2110,TRUE,_xll.ohTrigger(RecalcTrigger,Trigger6M)),NA())</f>
        <v>1.550369438219598E-2</v>
      </c>
      <c r="M2110" s="183">
        <f>IFERROR(_xll.qlIndexFixing(Index1Y,$H2110,TRUE,_xll.ohTrigger(RecalcTrigger,Trigger1Y)),NA())</f>
        <v>1.5884088040338692E-2</v>
      </c>
      <c r="N2110" s="182">
        <f>IFERROR(_xll.qlIndexFixing(ONIndex1M,I2110,TRUE,_xll.ohTrigger(RecalcTrigger,Trigger1M)),NA())</f>
        <v>1.5062243410604026E-2</v>
      </c>
      <c r="O2110" s="44">
        <f>IFERROR(_xll.qlIndexFixing(ONIndex3M,I2110,TRUE,_xll.ohTrigger(RecalcTrigger,Trigger3M)),NA())</f>
        <v>1.5105597783495739E-2</v>
      </c>
      <c r="P2110" s="44">
        <f>IFERROR(_xll.qlIndexFixing(ONIndex6M,I2110,TRUE,_xll.ohTrigger(RecalcTrigger,Trigger6M)),NA())</f>
        <v>1.5425157225124053E-2</v>
      </c>
      <c r="Q2110" s="183">
        <f>IFERROR(_xll.qlIndexFixing(ONIndex1Y,I2110,TRUE,_xll.ohTrigger(RecalcTrigger,Trigger1Y)),NA())</f>
        <v>1.5746235903248973E-2</v>
      </c>
    </row>
    <row r="2111" spans="2:17" x14ac:dyDescent="0.2">
      <c r="B2111" s="39" t="s">
        <v>42</v>
      </c>
      <c r="D2111" s="42">
        <f>_xll.qlCalendarAdvance(Calendar,$D2110,B2111,"f",FALSE)</f>
        <v>54260</v>
      </c>
      <c r="E2111" s="177">
        <f>_xll.qlInterestRateIndexValueDate(IndexON,D2111)</f>
        <v>54260</v>
      </c>
      <c r="F2111" s="193">
        <f>IFERROR(_xll.qlIndexFixing(IndexON,D2111,TRUE,_xll.ohTrigger(RecalcTrigger,TriggerON)),NA())</f>
        <v>1.5178333449066272E-2</v>
      </c>
      <c r="H2111" s="42">
        <f>_xll.qlCalendarAdvance(Calendar,$H2110,B2111,"f",FALSE)</f>
        <v>54260</v>
      </c>
      <c r="I2111" s="177">
        <f>_xll.qlInterestRateIndexValueDate(Index1M,$H2111)</f>
        <v>54262</v>
      </c>
      <c r="J2111" s="182">
        <f>IFERROR(_xll.qlIndexFixing(Index1M,$H2111,TRUE,_xll.ohTrigger(RecalcTrigger,Trigger1M)),NA())</f>
        <v>1.5074756160015634E-2</v>
      </c>
      <c r="K2111" s="44">
        <f>IFERROR(_xll.qlIndexFixing(Index3M,H2111,TRUE,_xll.ohTrigger(RecalcTrigger,Trigger3M)),NA())</f>
        <v>1.5136383752598433E-2</v>
      </c>
      <c r="L2111" s="44">
        <f>IFERROR(_xll.qlIndexFixing(Index6M,$H2111,TRUE,_xll.ohTrigger(RecalcTrigger,Trigger6M)),NA())</f>
        <v>1.550499556183915E-2</v>
      </c>
      <c r="M2111" s="183">
        <f>IFERROR(_xll.qlIndexFixing(Index1Y,$H2111,TRUE,_xll.ohTrigger(RecalcTrigger,Trigger1Y)),NA())</f>
        <v>1.5884359978733345E-2</v>
      </c>
      <c r="N2111" s="182">
        <f>IFERROR(_xll.qlIndexFixing(ONIndex1M,I2111,TRUE,_xll.ohTrigger(RecalcTrigger,Trigger1M)),NA())</f>
        <v>1.5063299628277349E-2</v>
      </c>
      <c r="O2111" s="44">
        <f>IFERROR(_xll.qlIndexFixing(ONIndex3M,I2111,TRUE,_xll.ohTrigger(RecalcTrigger,Trigger3M)),NA())</f>
        <v>1.5105889830362429E-2</v>
      </c>
      <c r="P2111" s="44">
        <f>IFERROR(_xll.qlIndexFixing(ONIndex6M,I2111,TRUE,_xll.ohTrigger(RecalcTrigger,Trigger6M)),NA())</f>
        <v>1.54266203708886E-2</v>
      </c>
      <c r="Q2111" s="183">
        <f>IFERROR(_xll.qlIndexFixing(ONIndex1Y,I2111,TRUE,_xll.ohTrigger(RecalcTrigger,Trigger1Y)),NA())</f>
        <v>1.5747045206353505E-2</v>
      </c>
    </row>
    <row r="2112" spans="2:17" x14ac:dyDescent="0.2">
      <c r="B2112" s="39" t="s">
        <v>42</v>
      </c>
      <c r="D2112" s="42">
        <f>_xll.qlCalendarAdvance(Calendar,$D2111,B2112,"f",FALSE)</f>
        <v>54267</v>
      </c>
      <c r="E2112" s="177">
        <f>_xll.qlInterestRateIndexValueDate(IndexON,D2112)</f>
        <v>54267</v>
      </c>
      <c r="F2112" s="193">
        <f>IFERROR(_xll.qlIndexFixing(IndexON,D2112,TRUE,_xll.ohTrigger(RecalcTrigger,TriggerON)),NA())</f>
        <v>1.5180184943783814E-2</v>
      </c>
      <c r="H2112" s="42">
        <f>_xll.qlCalendarAdvance(Calendar,$H2111,B2112,"f",FALSE)</f>
        <v>54267</v>
      </c>
      <c r="I2112" s="177">
        <f>_xll.qlInterestRateIndexValueDate(Index1M,$H2112)</f>
        <v>54269</v>
      </c>
      <c r="J2112" s="182">
        <f>IFERROR(_xll.qlIndexFixing(Index1M,$H2112,TRUE,_xll.ohTrigger(RecalcTrigger,Trigger1M)),NA())</f>
        <v>1.507576635594754E-2</v>
      </c>
      <c r="K2112" s="44">
        <f>IFERROR(_xll.qlIndexFixing(Index3M,H2112,TRUE,_xll.ohTrigger(RecalcTrigger,Trigger3M)),NA())</f>
        <v>1.5136646619546642E-2</v>
      </c>
      <c r="L2112" s="44">
        <f>IFERROR(_xll.qlIndexFixing(Index6M,$H2112,TRUE,_xll.ohTrigger(RecalcTrigger,Trigger6M)),NA())</f>
        <v>1.5505022170738719E-2</v>
      </c>
      <c r="M2112" s="183">
        <f>IFERROR(_xll.qlIndexFixing(Index1Y,$H2112,TRUE,_xll.ohTrigger(RecalcTrigger,Trigger1Y)),NA())</f>
        <v>1.5884609801478409E-2</v>
      </c>
      <c r="N2112" s="182">
        <f>IFERROR(_xll.qlIndexFixing(ONIndex1M,I2112,TRUE,_xll.ohTrigger(RecalcTrigger,Trigger1M)),NA())</f>
        <v>1.5064337987196197E-2</v>
      </c>
      <c r="O2112" s="44">
        <f>IFERROR(_xll.qlIndexFixing(ONIndex3M,I2112,TRUE,_xll.ohTrigger(RecalcTrigger,Trigger3M)),NA())</f>
        <v>1.5106177567396628E-2</v>
      </c>
      <c r="P2112" s="44">
        <f>IFERROR(_xll.qlIndexFixing(ONIndex6M,I2112,TRUE,_xll.ohTrigger(RecalcTrigger,Trigger6M)),NA())</f>
        <v>1.5428070202823108E-2</v>
      </c>
      <c r="Q2112" s="183">
        <f>IFERROR(_xll.qlIndexFixing(ONIndex1Y,I2112,TRUE,_xll.ohTrigger(RecalcTrigger,Trigger1Y)),NA())</f>
        <v>1.5747834092669777E-2</v>
      </c>
    </row>
    <row r="2113" spans="2:17" x14ac:dyDescent="0.2">
      <c r="B2113" s="39" t="s">
        <v>42</v>
      </c>
      <c r="D2113" s="42">
        <f>_xll.qlCalendarAdvance(Calendar,$D2112,B2113,"f",FALSE)</f>
        <v>54274</v>
      </c>
      <c r="E2113" s="177">
        <f>_xll.qlInterestRateIndexValueDate(IndexON,D2113)</f>
        <v>54274</v>
      </c>
      <c r="F2113" s="193">
        <f>IFERROR(_xll.qlIndexFixing(IndexON,D2113,TRUE,_xll.ohTrigger(RecalcTrigger,TriggerON)),NA())</f>
        <v>1.5182012825230018E-2</v>
      </c>
      <c r="H2113" s="42">
        <f>_xll.qlCalendarAdvance(Calendar,$H2112,B2113,"f",FALSE)</f>
        <v>54274</v>
      </c>
      <c r="I2113" s="177">
        <f>_xll.qlInterestRateIndexValueDate(Index1M,$H2113)</f>
        <v>54276</v>
      </c>
      <c r="J2113" s="182">
        <f>IFERROR(_xll.qlIndexFixing(Index1M,$H2113,TRUE,_xll.ohTrigger(RecalcTrigger,Trigger1M)),NA())</f>
        <v>1.5076758554191105E-2</v>
      </c>
      <c r="K2113" s="44">
        <f>IFERROR(_xll.qlIndexFixing(Index3M,H2113,TRUE,_xll.ohTrigger(RecalcTrigger,Trigger3M)),NA())</f>
        <v>1.5136905079826776E-2</v>
      </c>
      <c r="L2113" s="44">
        <f>IFERROR(_xll.qlIndexFixing(Index6M,$H2113,TRUE,_xll.ohTrigger(RecalcTrigger,Trigger6M)),NA())</f>
        <v>1.550755616837499E-2</v>
      </c>
      <c r="M2113" s="183">
        <f>IFERROR(_xll.qlIndexFixing(Index1Y,$H2113,TRUE,_xll.ohTrigger(RecalcTrigger,Trigger1Y)),NA())</f>
        <v>1.5884837454643551E-2</v>
      </c>
      <c r="N2113" s="182">
        <f>IFERROR(_xll.qlIndexFixing(ONIndex1M,I2113,TRUE,_xll.ohTrigger(RecalcTrigger,Trigger1M)),NA())</f>
        <v>1.5065358443395738E-2</v>
      </c>
      <c r="O2113" s="44">
        <f>IFERROR(_xll.qlIndexFixing(ONIndex3M,I2113,TRUE,_xll.ohTrigger(RecalcTrigger,Trigger3M)),NA())</f>
        <v>1.5106460982847736E-2</v>
      </c>
      <c r="P2113" s="44">
        <f>IFERROR(_xll.qlIndexFixing(ONIndex6M,I2113,TRUE,_xll.ohTrigger(RecalcTrigger,Trigger6M)),NA())</f>
        <v>1.5429506682798078E-2</v>
      </c>
      <c r="Q2113" s="183">
        <f>IFERROR(_xll.qlIndexFixing(ONIndex1Y,I2113,TRUE,_xll.ohTrigger(RecalcTrigger,Trigger1Y)),NA())</f>
        <v>1.574860250904031E-2</v>
      </c>
    </row>
    <row r="2114" spans="2:17" x14ac:dyDescent="0.2">
      <c r="B2114" s="39" t="s">
        <v>42</v>
      </c>
      <c r="D2114" s="42">
        <f>_xll.qlCalendarAdvance(Calendar,$D2113,B2114,"f",FALSE)</f>
        <v>54281</v>
      </c>
      <c r="E2114" s="177">
        <f>_xll.qlInterestRateIndexValueDate(IndexON,D2114)</f>
        <v>54281</v>
      </c>
      <c r="F2114" s="193">
        <f>IFERROR(_xll.qlIndexFixing(IndexON,D2114,TRUE,_xll.ohTrigger(RecalcTrigger,TriggerON)),NA())</f>
        <v>1.5183817034012392E-2</v>
      </c>
      <c r="H2114" s="42">
        <f>_xll.qlCalendarAdvance(Calendar,$H2113,B2114,"f",FALSE)</f>
        <v>54281</v>
      </c>
      <c r="I2114" s="177">
        <f>_xll.qlInterestRateIndexValueDate(Index1M,$H2114)</f>
        <v>54283</v>
      </c>
      <c r="J2114" s="182">
        <f>IFERROR(_xll.qlIndexFixing(Index1M,$H2114,TRUE,_xll.ohTrigger(RecalcTrigger,Trigger1M)),NA())</f>
        <v>1.5077732710951364E-2</v>
      </c>
      <c r="K2114" s="44">
        <f>IFERROR(_xll.qlIndexFixing(Index3M,H2114,TRUE,_xll.ohTrigger(RecalcTrigger,Trigger3M)),NA())</f>
        <v>1.5137159121865487E-2</v>
      </c>
      <c r="L2114" s="44">
        <f>IFERROR(_xll.qlIndexFixing(Index6M,$H2114,TRUE,_xll.ohTrigger(RecalcTrigger,Trigger6M)),NA())</f>
        <v>1.5508815518370458E-2</v>
      </c>
      <c r="M2114" s="183">
        <f>IFERROR(_xll.qlIndexFixing(Index1Y,$H2114,TRUE,_xll.ohTrigger(RecalcTrigger,Trigger1Y)),NA())</f>
        <v>1.588504288429974E-2</v>
      </c>
      <c r="N2114" s="182">
        <f>IFERROR(_xll.qlIndexFixing(ONIndex1M,I2114,TRUE,_xll.ohTrigger(RecalcTrigger,Trigger1M)),NA())</f>
        <v>1.5066360953230884E-2</v>
      </c>
      <c r="O2114" s="44">
        <f>IFERROR(_xll.qlIndexFixing(ONIndex3M,I2114,TRUE,_xll.ohTrigger(RecalcTrigger,Trigger3M)),NA())</f>
        <v>1.5106740065045088E-2</v>
      </c>
      <c r="P2114" s="44">
        <f>IFERROR(_xll.qlIndexFixing(ONIndex6M,I2114,TRUE,_xll.ohTrigger(RecalcTrigger,Trigger6M)),NA())</f>
        <v>1.5430929772843882E-2</v>
      </c>
      <c r="Q2114" s="183">
        <f>IFERROR(_xll.qlIndexFixing(ONIndex1Y,I2114,TRUE,_xll.ohTrigger(RecalcTrigger,Trigger1Y)),NA())</f>
        <v>1.5749350402387563E-2</v>
      </c>
    </row>
    <row r="2115" spans="2:17" x14ac:dyDescent="0.2">
      <c r="B2115" s="39" t="s">
        <v>42</v>
      </c>
      <c r="D2115" s="42">
        <f>_xll.qlCalendarAdvance(Calendar,$D2114,B2115,"f",FALSE)</f>
        <v>54288</v>
      </c>
      <c r="E2115" s="177">
        <f>_xll.qlInterestRateIndexValueDate(IndexON,D2115)</f>
        <v>54288</v>
      </c>
      <c r="F2115" s="193">
        <f>IFERROR(_xll.qlIndexFixing(IndexON,D2115,TRUE,_xll.ohTrigger(RecalcTrigger,TriggerON)),NA())</f>
        <v>1.5185597510098958E-2</v>
      </c>
      <c r="H2115" s="42">
        <f>_xll.qlCalendarAdvance(Calendar,$H2114,B2115,"f",FALSE)</f>
        <v>54288</v>
      </c>
      <c r="I2115" s="177">
        <f>_xll.qlInterestRateIndexValueDate(Index1M,$H2115)</f>
        <v>54290</v>
      </c>
      <c r="J2115" s="182">
        <f>IFERROR(_xll.qlIndexFixing(Index1M,$H2115,TRUE,_xll.ohTrigger(RecalcTrigger,Trigger1M)),NA())</f>
        <v>1.5078688782428351E-2</v>
      </c>
      <c r="K2115" s="44">
        <f>IFERROR(_xll.qlIndexFixing(Index3M,H2115,TRUE,_xll.ohTrigger(RecalcTrigger,Trigger3M)),NA())</f>
        <v>1.5137408734085075E-2</v>
      </c>
      <c r="L2115" s="44">
        <f>IFERROR(_xll.qlIndexFixing(Index6M,$H2115,TRUE,_xll.ohTrigger(RecalcTrigger,Trigger6M)),NA())</f>
        <v>1.5510060848252254E-2</v>
      </c>
      <c r="M2115" s="183">
        <f>IFERROR(_xll.qlIndexFixing(Index1Y,$H2115,TRUE,_xll.ohTrigger(RecalcTrigger,Trigger1Y)),NA())</f>
        <v>1.5885226036518391E-2</v>
      </c>
      <c r="N2115" s="182">
        <f>IFERROR(_xll.qlIndexFixing(ONIndex1M,I2115,TRUE,_xll.ohTrigger(RecalcTrigger,Trigger1M)),NA())</f>
        <v>1.5067345473136484E-2</v>
      </c>
      <c r="O2115" s="44">
        <f>IFERROR(_xll.qlIndexFixing(ONIndex3M,I2115,TRUE,_xll.ohTrigger(RecalcTrigger,Trigger3M)),NA())</f>
        <v>1.5107014802797636E-2</v>
      </c>
      <c r="P2115" s="44">
        <f>IFERROR(_xll.qlIndexFixing(ONIndex6M,I2115,TRUE,_xll.ohTrigger(RecalcTrigger,Trigger6M)),NA())</f>
        <v>1.5432339434591213E-2</v>
      </c>
      <c r="Q2115" s="183">
        <f>IFERROR(_xll.qlIndexFixing(ONIndex1Y,I2115,TRUE,_xll.ohTrigger(RecalcTrigger,Trigger1Y)),NA())</f>
        <v>1.5750077719713929E-2</v>
      </c>
    </row>
    <row r="2116" spans="2:17" x14ac:dyDescent="0.2">
      <c r="B2116" s="39" t="s">
        <v>42</v>
      </c>
      <c r="D2116" s="42">
        <f>_xll.qlCalendarAdvance(Calendar,$D2115,B2116,"f",FALSE)</f>
        <v>54295</v>
      </c>
      <c r="E2116" s="177">
        <f>_xll.qlInterestRateIndexValueDate(IndexON,D2116)</f>
        <v>54295</v>
      </c>
      <c r="F2116" s="193">
        <f>IFERROR(_xll.qlIndexFixing(IndexON,D2116,TRUE,_xll.ohTrigger(RecalcTrigger,TriggerON)),NA())</f>
        <v>1.5187354193857416E-2</v>
      </c>
      <c r="H2116" s="42">
        <f>_xll.qlCalendarAdvance(Calendar,$H2115,B2116,"f",FALSE)</f>
        <v>54295</v>
      </c>
      <c r="I2116" s="177">
        <f>_xll.qlInterestRateIndexValueDate(Index1M,$H2116)</f>
        <v>54297</v>
      </c>
      <c r="J2116" s="182">
        <f>IFERROR(_xll.qlIndexFixing(Index1M,$H2116,TRUE,_xll.ohTrigger(RecalcTrigger,Trigger1M)),NA())</f>
        <v>1.5079626724832096E-2</v>
      </c>
      <c r="K2116" s="44">
        <f>IFERROR(_xll.qlIndexFixing(Index3M,H2116,TRUE,_xll.ohTrigger(RecalcTrigger,Trigger3M)),NA())</f>
        <v>1.5137653904909587E-2</v>
      </c>
      <c r="L2116" s="44">
        <f>IFERROR(_xll.qlIndexFixing(Index6M,$H2116,TRUE,_xll.ohTrigger(RecalcTrigger,Trigger6M)),NA())</f>
        <v>1.551004296567437E-2</v>
      </c>
      <c r="M2116" s="183">
        <f>IFERROR(_xll.qlIndexFixing(Index1Y,$H2116,TRUE,_xll.ohTrigger(RecalcTrigger,Trigger1Y)),NA())</f>
        <v>1.5885386857373326E-2</v>
      </c>
      <c r="N2116" s="182">
        <f>IFERROR(_xll.qlIndexFixing(ONIndex1M,I2116,TRUE,_xll.ohTrigger(RecalcTrigger,Trigger1M)),NA())</f>
        <v>1.5068311959147707E-2</v>
      </c>
      <c r="O2116" s="44">
        <f>IFERROR(_xll.qlIndexFixing(ONIndex3M,I2116,TRUE,_xll.ohTrigger(RecalcTrigger,Trigger3M)),NA())</f>
        <v>1.5107285184514652E-2</v>
      </c>
      <c r="P2116" s="44">
        <f>IFERROR(_xll.qlIndexFixing(ONIndex6M,I2116,TRUE,_xll.ohTrigger(RecalcTrigger,Trigger6M)),NA())</f>
        <v>1.5433735630230316E-2</v>
      </c>
      <c r="Q2116" s="183">
        <f>IFERROR(_xll.qlIndexFixing(ONIndex1Y,I2116,TRUE,_xll.ohTrigger(RecalcTrigger,Trigger1Y)),NA())</f>
        <v>1.5750784408101737E-2</v>
      </c>
    </row>
    <row r="2117" spans="2:17" x14ac:dyDescent="0.2">
      <c r="B2117" s="39" t="s">
        <v>42</v>
      </c>
      <c r="D2117" s="42">
        <f>_xll.qlCalendarAdvance(Calendar,$D2116,B2117,"f",FALSE)</f>
        <v>54302</v>
      </c>
      <c r="E2117" s="177">
        <f>_xll.qlInterestRateIndexValueDate(IndexON,D2117)</f>
        <v>54302</v>
      </c>
      <c r="F2117" s="193">
        <f>IFERROR(_xll.qlIndexFixing(IndexON,D2117,TRUE,_xll.ohTrigger(RecalcTrigger,TriggerON)),NA())</f>
        <v>1.518908702541566E-2</v>
      </c>
      <c r="H2117" s="42">
        <f>_xll.qlCalendarAdvance(Calendar,$H2116,B2117,"f",FALSE)</f>
        <v>54302</v>
      </c>
      <c r="I2117" s="177">
        <f>_xll.qlInterestRateIndexValueDate(Index1M,$H2117)</f>
        <v>54304</v>
      </c>
      <c r="J2117" s="182">
        <f>IFERROR(_xll.qlIndexFixing(Index1M,$H2117,TRUE,_xll.ohTrigger(RecalcTrigger,Trigger1M)),NA())</f>
        <v>1.508054649436763E-2</v>
      </c>
      <c r="K2117" s="44">
        <f>IFERROR(_xll.qlIndexFixing(Index3M,H2117,TRUE,_xll.ohTrigger(RecalcTrigger,Trigger3M)),NA())</f>
        <v>1.5137560413906258E-2</v>
      </c>
      <c r="L2117" s="44">
        <f>IFERROR(_xll.qlIndexFixing(Index6M,$H2117,TRUE,_xll.ohTrigger(RecalcTrigger,Trigger6M)),NA())</f>
        <v>1.5510431803169984E-2</v>
      </c>
      <c r="M2117" s="183">
        <f>IFERROR(_xll.qlIndexFixing(Index1Y,$H2117,TRUE,_xll.ohTrigger(RecalcTrigger,Trigger1Y)),NA())</f>
        <v>1.5885525292939462E-2</v>
      </c>
      <c r="N2117" s="182">
        <f>IFERROR(_xll.qlIndexFixing(ONIndex1M,I2117,TRUE,_xll.ohTrigger(RecalcTrigger,Trigger1M)),NA())</f>
        <v>1.50692603676994E-2</v>
      </c>
      <c r="O2117" s="44">
        <f>IFERROR(_xll.qlIndexFixing(ONIndex3M,I2117,TRUE,_xll.ohTrigger(RecalcTrigger,Trigger3M)),NA())</f>
        <v>1.5107551198525471E-2</v>
      </c>
      <c r="P2117" s="44">
        <f>IFERROR(_xll.qlIndexFixing(ONIndex6M,I2117,TRUE,_xll.ohTrigger(RecalcTrigger,Trigger6M)),NA())</f>
        <v>1.5435118321471819E-2</v>
      </c>
      <c r="Q2117" s="183">
        <f>IFERROR(_xll.qlIndexFixing(ONIndex1Y,I2117,TRUE,_xll.ohTrigger(RecalcTrigger,Trigger1Y)),NA())</f>
        <v>1.5751470414153701E-2</v>
      </c>
    </row>
    <row r="2118" spans="2:17" x14ac:dyDescent="0.2">
      <c r="B2118" s="39" t="s">
        <v>42</v>
      </c>
      <c r="D2118" s="42">
        <f>_xll.qlCalendarAdvance(Calendar,$D2117,B2118,"f",FALSE)</f>
        <v>54309</v>
      </c>
      <c r="E2118" s="177">
        <f>_xll.qlInterestRateIndexValueDate(IndexON,D2118)</f>
        <v>54309</v>
      </c>
      <c r="F2118" s="193">
        <f>IFERROR(_xll.qlIndexFixing(IndexON,D2118,TRUE,_xll.ohTrigger(RecalcTrigger,TriggerON)),NA())</f>
        <v>1.5190795945221325E-2</v>
      </c>
      <c r="H2118" s="42">
        <f>_xll.qlCalendarAdvance(Calendar,$H2117,B2118,"f",FALSE)</f>
        <v>54309</v>
      </c>
      <c r="I2118" s="177">
        <f>_xll.qlInterestRateIndexValueDate(Index1M,$H2118)</f>
        <v>54311</v>
      </c>
      <c r="J2118" s="182">
        <f>IFERROR(_xll.qlIndexFixing(Index1M,$H2118,TRUE,_xll.ohTrigger(RecalcTrigger,Trigger1M)),NA())</f>
        <v>1.5081448047244983E-2</v>
      </c>
      <c r="K2118" s="44">
        <f>IFERROR(_xll.qlIndexFixing(Index3M,H2118,TRUE,_xll.ohTrigger(RecalcTrigger,Trigger3M)),NA())</f>
        <v>1.5137796978363951E-2</v>
      </c>
      <c r="L2118" s="44">
        <f>IFERROR(_xll.qlIndexFixing(Index6M,$H2118,TRUE,_xll.ohTrigger(RecalcTrigger,Trigger6M)),NA())</f>
        <v>1.5511639695545275E-2</v>
      </c>
      <c r="M2118" s="183">
        <f>IFERROR(_xll.qlIndexFixing(Index1Y,$H2118,TRUE,_xll.ohTrigger(RecalcTrigger,Trigger1Y)),NA())</f>
        <v>1.5885641289293463E-2</v>
      </c>
      <c r="N2118" s="182">
        <f>IFERROR(_xll.qlIndexFixing(ONIndex1M,I2118,TRUE,_xll.ohTrigger(RecalcTrigger,Trigger1M)),NA())</f>
        <v>1.5070190654906668E-2</v>
      </c>
      <c r="O2118" s="44">
        <f>IFERROR(_xll.qlIndexFixing(ONIndex3M,I2118,TRUE,_xll.ohTrigger(RecalcTrigger,Trigger3M)),NA())</f>
        <v>1.5107812833319301E-2</v>
      </c>
      <c r="P2118" s="44">
        <f>IFERROR(_xll.qlIndexFixing(ONIndex6M,I2118,TRUE,_xll.ohTrigger(RecalcTrigger,Trigger6M)),NA())</f>
        <v>1.5436487470186222E-2</v>
      </c>
      <c r="Q2118" s="183">
        <f>IFERROR(_xll.qlIndexFixing(ONIndex1Y,I2118,TRUE,_xll.ohTrigger(RecalcTrigger,Trigger1Y)),NA())</f>
        <v>1.5752135684952151E-2</v>
      </c>
    </row>
    <row r="2119" spans="2:17" x14ac:dyDescent="0.2">
      <c r="B2119" s="39" t="s">
        <v>42</v>
      </c>
      <c r="D2119" s="42">
        <f>_xll.qlCalendarAdvance(Calendar,$D2118,B2119,"f",FALSE)</f>
        <v>54316</v>
      </c>
      <c r="E2119" s="177">
        <f>_xll.qlInterestRateIndexValueDate(IndexON,D2119)</f>
        <v>54316</v>
      </c>
      <c r="F2119" s="193">
        <f>IFERROR(_xll.qlIndexFixing(IndexON,D2119,TRUE,_xll.ohTrigger(RecalcTrigger,TriggerON)),NA())</f>
        <v>1.5192480893242433E-2</v>
      </c>
      <c r="H2119" s="42">
        <f>_xll.qlCalendarAdvance(Calendar,$H2118,B2119,"f",FALSE)</f>
        <v>54316</v>
      </c>
      <c r="I2119" s="177">
        <f>_xll.qlInterestRateIndexValueDate(Index1M,$H2119)</f>
        <v>54318</v>
      </c>
      <c r="J2119" s="182">
        <f>IFERROR(_xll.qlIndexFixing(Index1M,$H2119,TRUE,_xll.ohTrigger(RecalcTrigger,Trigger1M)),NA())</f>
        <v>1.508233133966419E-2</v>
      </c>
      <c r="K2119" s="44">
        <f>IFERROR(_xll.qlIndexFixing(Index3M,H2119,TRUE,_xll.ohTrigger(RecalcTrigger,Trigger3M)),NA())</f>
        <v>1.5138029067711252E-2</v>
      </c>
      <c r="L2119" s="44">
        <f>IFERROR(_xll.qlIndexFixing(Index6M,$H2119,TRUE,_xll.ohTrigger(RecalcTrigger,Trigger6M)),NA())</f>
        <v>1.5512833430765561E-2</v>
      </c>
      <c r="M2119" s="183">
        <f>IFERROR(_xll.qlIndexFixing(Index1Y,$H2119,TRUE,_xll.ohTrigger(RecalcTrigger,Trigger1Y)),NA())</f>
        <v>1.5885734792512877E-2</v>
      </c>
      <c r="N2119" s="182">
        <f>IFERROR(_xll.qlIndexFixing(ONIndex1M,I2119,TRUE,_xll.ohTrigger(RecalcTrigger,Trigger1M)),NA())</f>
        <v>1.5071102777204359E-2</v>
      </c>
      <c r="O2119" s="44">
        <f>IFERROR(_xll.qlIndexFixing(ONIndex3M,I2119,TRUE,_xll.ohTrigger(RecalcTrigger,Trigger3M)),NA())</f>
        <v>1.5108070077545221E-2</v>
      </c>
      <c r="P2119" s="44">
        <f>IFERROR(_xll.qlIndexFixing(ONIndex6M,I2119,TRUE,_xll.ohTrigger(RecalcTrigger,Trigger6M)),NA())</f>
        <v>1.5437843038403898E-2</v>
      </c>
      <c r="Q2119" s="183">
        <f>IFERROR(_xll.qlIndexFixing(ONIndex1Y,I2119,TRUE,_xll.ohTrigger(RecalcTrigger,Trigger1Y)),NA())</f>
        <v>1.5752780167579417E-2</v>
      </c>
    </row>
    <row r="2120" spans="2:17" x14ac:dyDescent="0.2">
      <c r="B2120" s="39" t="s">
        <v>42</v>
      </c>
      <c r="D2120" s="42">
        <f>_xll.qlCalendarAdvance(Calendar,$D2119,B2120,"f",FALSE)</f>
        <v>54323</v>
      </c>
      <c r="E2120" s="177">
        <f>_xll.qlInterestRateIndexValueDate(IndexON,D2120)</f>
        <v>54323</v>
      </c>
      <c r="F2120" s="193">
        <f>IFERROR(_xll.qlIndexFixing(IndexON,D2120,TRUE,_xll.ohTrigger(RecalcTrigger,TriggerON)),NA())</f>
        <v>1.5194141810006556E-2</v>
      </c>
      <c r="H2120" s="42">
        <f>_xll.qlCalendarAdvance(Calendar,$H2119,B2120,"f",FALSE)</f>
        <v>54323</v>
      </c>
      <c r="I2120" s="177">
        <f>_xll.qlInterestRateIndexValueDate(Index1M,$H2120)</f>
        <v>54325</v>
      </c>
      <c r="J2120" s="182">
        <f>IFERROR(_xll.qlIndexFixing(Index1M,$H2120,TRUE,_xll.ohTrigger(RecalcTrigger,Trigger1M)),NA())</f>
        <v>1.5083196327830284E-2</v>
      </c>
      <c r="K2120" s="44">
        <f>IFERROR(_xll.qlIndexFixing(Index3M,H2120,TRUE,_xll.ohTrigger(RecalcTrigger,Trigger3M)),NA())</f>
        <v>1.5138256670371488E-2</v>
      </c>
      <c r="L2120" s="44">
        <f>IFERROR(_xll.qlIndexFixing(Index6M,$H2120,TRUE,_xll.ohTrigger(RecalcTrigger,Trigger6M)),NA())</f>
        <v>1.5514012970392196E-2</v>
      </c>
      <c r="M2120" s="183">
        <f>IFERROR(_xll.qlIndexFixing(Index1Y,$H2120,TRUE,_xll.ohTrigger(RecalcTrigger,Trigger1Y)),NA())</f>
        <v>1.5885805748677435E-2</v>
      </c>
      <c r="N2120" s="182">
        <f>IFERROR(_xll.qlIndexFixing(ONIndex1M,I2120,TRUE,_xll.ohTrigger(RecalcTrigger,Trigger1M)),NA())</f>
        <v>1.5071996690787515E-2</v>
      </c>
      <c r="O2120" s="44">
        <f>IFERROR(_xll.qlIndexFixing(ONIndex3M,I2120,TRUE,_xll.ohTrigger(RecalcTrigger,Trigger3M)),NA())</f>
        <v>1.5108322919452633E-2</v>
      </c>
      <c r="P2120" s="44">
        <f>IFERROR(_xll.qlIndexFixing(ONIndex6M,I2120,TRUE,_xll.ohTrigger(RecalcTrigger,Trigger6M)),NA())</f>
        <v>1.5439184987755539E-2</v>
      </c>
      <c r="Q2120" s="183">
        <f>IFERROR(_xll.qlIndexFixing(ONIndex1Y,I2120,TRUE,_xll.ohTrigger(RecalcTrigger,Trigger1Y)),NA())</f>
        <v>1.5753403808798083E-2</v>
      </c>
    </row>
    <row r="2121" spans="2:17" x14ac:dyDescent="0.2">
      <c r="B2121" s="39" t="s">
        <v>42</v>
      </c>
      <c r="D2121" s="42">
        <f>_xll.qlCalendarAdvance(Calendar,$D2120,B2121,"f",FALSE)</f>
        <v>54330</v>
      </c>
      <c r="E2121" s="177">
        <f>_xll.qlInterestRateIndexValueDate(IndexON,D2121)</f>
        <v>54330</v>
      </c>
      <c r="F2121" s="193">
        <f>IFERROR(_xll.qlIndexFixing(IndexON,D2121,TRUE,_xll.ohTrigger(RecalcTrigger,TriggerON)),NA())</f>
        <v>1.5195778635641588E-2</v>
      </c>
      <c r="H2121" s="42">
        <f>_xll.qlCalendarAdvance(Calendar,$H2120,B2121,"f",FALSE)</f>
        <v>54330</v>
      </c>
      <c r="I2121" s="177">
        <f>_xll.qlInterestRateIndexValueDate(Index1M,$H2121)</f>
        <v>54332</v>
      </c>
      <c r="J2121" s="182">
        <f>IFERROR(_xll.qlIndexFixing(Index1M,$H2121,TRUE,_xll.ohTrigger(RecalcTrigger,Trigger1M)),NA())</f>
        <v>1.5084042967955791E-2</v>
      </c>
      <c r="K2121" s="44">
        <f>IFERROR(_xll.qlIndexFixing(Index3M,H2121,TRUE,_xll.ohTrigger(RecalcTrigger,Trigger3M)),NA())</f>
        <v>1.5139811482639437E-2</v>
      </c>
      <c r="L2121" s="44">
        <f>IFERROR(_xll.qlIndexFixing(Index6M,$H2121,TRUE,_xll.ohTrigger(RecalcTrigger,Trigger6M)),NA())</f>
        <v>1.5515590036380622E-2</v>
      </c>
      <c r="M2121" s="183">
        <f>IFERROR(_xll.qlIndexFixing(Index1Y,$H2121,TRUE,_xll.ohTrigger(RecalcTrigger,Trigger1Y)),NA())</f>
        <v>1.5885854103867971E-2</v>
      </c>
      <c r="N2121" s="182">
        <f>IFERROR(_xll.qlIndexFixing(ONIndex1M,I2121,TRUE,_xll.ohTrigger(RecalcTrigger,Trigger1M)),NA())</f>
        <v>1.5072872351851174E-2</v>
      </c>
      <c r="O2121" s="44">
        <f>IFERROR(_xll.qlIndexFixing(ONIndex3M,I2121,TRUE,_xll.ohTrigger(RecalcTrigger,Trigger3M)),NA())</f>
        <v>1.5108571347530741E-2</v>
      </c>
      <c r="P2121" s="44">
        <f>IFERROR(_xll.qlIndexFixing(ONIndex6M,I2121,TRUE,_xll.ohTrigger(RecalcTrigger,Trigger6M)),NA())</f>
        <v>1.5440513280351453E-2</v>
      </c>
      <c r="Q2121" s="183">
        <f>IFERROR(_xll.qlIndexFixing(ONIndex1Y,I2121,TRUE,_xll.ohTrigger(RecalcTrigger,Trigger1Y)),NA())</f>
        <v>1.5754006555690481E-2</v>
      </c>
    </row>
    <row r="2122" spans="2:17" x14ac:dyDescent="0.2">
      <c r="B2122" s="39" t="s">
        <v>42</v>
      </c>
      <c r="D2122" s="42">
        <f>_xll.qlCalendarAdvance(Calendar,$D2121,B2122,"f",FALSE)</f>
        <v>54337</v>
      </c>
      <c r="E2122" s="177">
        <f>_xll.qlInterestRateIndexValueDate(IndexON,D2122)</f>
        <v>54337</v>
      </c>
      <c r="F2122" s="193">
        <f>IFERROR(_xll.qlIndexFixing(IndexON,D2122,TRUE,_xll.ohTrigger(RecalcTrigger,TriggerON)),NA())</f>
        <v>1.5197391310275421E-2</v>
      </c>
      <c r="H2122" s="42">
        <f>_xll.qlCalendarAdvance(Calendar,$H2121,B2122,"f",FALSE)</f>
        <v>54337</v>
      </c>
      <c r="I2122" s="177">
        <f>_xll.qlInterestRateIndexValueDate(Index1M,$H2122)</f>
        <v>54339</v>
      </c>
      <c r="J2122" s="182">
        <f>IFERROR(_xll.qlIndexFixing(Index1M,$H2122,TRUE,_xll.ohTrigger(RecalcTrigger,Trigger1M)),NA())</f>
        <v>1.5084871216243245E-2</v>
      </c>
      <c r="K2122" s="44">
        <f>IFERROR(_xll.qlIndexFixing(Index3M,H2122,TRUE,_xll.ohTrigger(RecalcTrigger,Trigger3M)),NA())</f>
        <v>1.5139031012274252E-2</v>
      </c>
      <c r="L2122" s="44">
        <f>IFERROR(_xll.qlIndexFixing(Index6M,$H2122,TRUE,_xll.ohTrigger(RecalcTrigger,Trigger6M)),NA())</f>
        <v>1.5516740086087956E-2</v>
      </c>
      <c r="M2122" s="183">
        <f>IFERROR(_xll.qlIndexFixing(Index1Y,$H2122,TRUE,_xll.ohTrigger(RecalcTrigger,Trigger1Y)),NA())</f>
        <v>1.5885879804167068E-2</v>
      </c>
      <c r="N2122" s="182">
        <f>IFERROR(_xll.qlIndexFixing(ONIndex1M,I2122,TRUE,_xll.ohTrigger(RecalcTrigger,Trigger1M)),NA())</f>
        <v>1.5073729716670314E-2</v>
      </c>
      <c r="O2122" s="44">
        <f>IFERROR(_xll.qlIndexFixing(ONIndex3M,I2122,TRUE,_xll.ohTrigger(RecalcTrigger,Trigger3M)),NA())</f>
        <v>1.5108815350268756E-2</v>
      </c>
      <c r="P2122" s="44">
        <f>IFERROR(_xll.qlIndexFixing(ONIndex6M,I2122,TRUE,_xll.ohTrigger(RecalcTrigger,Trigger6M)),NA())</f>
        <v>1.5441827877822334E-2</v>
      </c>
      <c r="Q2122" s="183">
        <f>IFERROR(_xll.qlIndexFixing(ONIndex1Y,I2122,TRUE,_xll.ohTrigger(RecalcTrigger,Trigger1Y)),NA())</f>
        <v>1.5754588355099131E-2</v>
      </c>
    </row>
    <row r="2123" spans="2:17" x14ac:dyDescent="0.2">
      <c r="B2123" s="39" t="s">
        <v>42</v>
      </c>
      <c r="D2123" s="42">
        <f>_xll.qlCalendarAdvance(Calendar,$D2122,B2123,"f",FALSE)</f>
        <v>54344</v>
      </c>
      <c r="E2123" s="177">
        <f>_xll.qlInterestRateIndexValueDate(IndexON,D2123)</f>
        <v>54344</v>
      </c>
      <c r="F2123" s="193">
        <f>IFERROR(_xll.qlIndexFixing(IndexON,D2123,TRUE,_xll.ohTrigger(RecalcTrigger,TriggerON)),NA())</f>
        <v>1.5198979774355692E-2</v>
      </c>
      <c r="H2123" s="42">
        <f>_xll.qlCalendarAdvance(Calendar,$H2122,B2123,"f",FALSE)</f>
        <v>54344</v>
      </c>
      <c r="I2123" s="177">
        <f>_xll.qlInterestRateIndexValueDate(Index1M,$H2123)</f>
        <v>54346</v>
      </c>
      <c r="J2123" s="182">
        <f>IFERROR(_xll.qlIndexFixing(Index1M,$H2123,TRUE,_xll.ohTrigger(RecalcTrigger,Trigger1M)),NA())</f>
        <v>1.5085681028897679E-2</v>
      </c>
      <c r="K2123" s="44">
        <f>IFERROR(_xll.qlIndexFixing(Index3M,H2123,TRUE,_xll.ohTrigger(RecalcTrigger,Trigger3M)),NA())</f>
        <v>1.5139244769192504E-2</v>
      </c>
      <c r="L2123" s="44">
        <f>IFERROR(_xll.qlIndexFixing(Index6M,$H2123,TRUE,_xll.ohTrigger(RecalcTrigger,Trigger6M)),NA())</f>
        <v>1.5517875821531668E-2</v>
      </c>
      <c r="M2123" s="183">
        <f>IFERROR(_xll.qlIndexFixing(Index1Y,$H2123,TRUE,_xll.ohTrigger(RecalcTrigger,Trigger1Y)),NA())</f>
        <v>1.5885882795658175E-2</v>
      </c>
      <c r="N2123" s="182">
        <f>IFERROR(_xll.qlIndexFixing(ONIndex1M,I2123,TRUE,_xll.ohTrigger(RecalcTrigger,Trigger1M)),NA())</f>
        <v>1.5074568741599847E-2</v>
      </c>
      <c r="O2123" s="44">
        <f>IFERROR(_xll.qlIndexFixing(ONIndex3M,I2123,TRUE,_xll.ohTrigger(RecalcTrigger,Trigger3M)),NA())</f>
        <v>1.510905491623582E-2</v>
      </c>
      <c r="P2123" s="44">
        <f>IFERROR(_xll.qlIndexFixing(ONIndex6M,I2123,TRUE,_xll.ohTrigger(RecalcTrigger,Trigger6M)),NA())</f>
        <v>1.5443128742438361E-2</v>
      </c>
      <c r="Q2123" s="183">
        <f>IFERROR(_xll.qlIndexFixing(ONIndex1Y,I2123,TRUE,_xll.ohTrigger(RecalcTrigger,Trigger1Y)),NA())</f>
        <v>1.5755149153866554E-2</v>
      </c>
    </row>
    <row r="2124" spans="2:17" x14ac:dyDescent="0.2">
      <c r="B2124" s="39" t="s">
        <v>42</v>
      </c>
      <c r="D2124" s="42">
        <f>_xll.qlCalendarAdvance(Calendar,$D2123,B2124,"f",FALSE)</f>
        <v>54351</v>
      </c>
      <c r="E2124" s="177">
        <f>_xll.qlInterestRateIndexValueDate(IndexON,D2124)</f>
        <v>54351</v>
      </c>
      <c r="F2124" s="193">
        <f>IFERROR(_xll.qlIndexFixing(IndexON,D2124,TRUE,_xll.ohTrigger(RecalcTrigger,TriggerON)),NA())</f>
        <v>1.520054396809023E-2</v>
      </c>
      <c r="H2124" s="42">
        <f>_xll.qlCalendarAdvance(Calendar,$H2123,B2124,"f",FALSE)</f>
        <v>54351</v>
      </c>
      <c r="I2124" s="177">
        <f>_xll.qlInterestRateIndexValueDate(Index1M,$H2124)</f>
        <v>54353</v>
      </c>
      <c r="J2124" s="182">
        <f>IFERROR(_xll.qlIndexFixing(Index1M,$H2124,TRUE,_xll.ohTrigger(RecalcTrigger,Trigger1M)),NA())</f>
        <v>1.508647236213162E-2</v>
      </c>
      <c r="K2124" s="44">
        <f>IFERROR(_xll.qlIndexFixing(Index3M,H2124,TRUE,_xll.ohTrigger(RecalcTrigger,Trigger3M)),NA())</f>
        <v>1.5139453992104543E-2</v>
      </c>
      <c r="L2124" s="44">
        <f>IFERROR(_xll.qlIndexFixing(Index6M,$H2124,TRUE,_xll.ohTrigger(RecalcTrigger,Trigger6M)),NA())</f>
        <v>1.551899720427218E-2</v>
      </c>
      <c r="M2124" s="183">
        <f>IFERROR(_xll.qlIndexFixing(Index1Y,$H2124,TRUE,_xll.ohTrigger(RecalcTrigger,Trigger1Y)),NA())</f>
        <v>1.5885863024427169E-2</v>
      </c>
      <c r="N2124" s="182">
        <f>IFERROR(_xll.qlIndexFixing(ONIndex1M,I2124,TRUE,_xll.ohTrigger(RecalcTrigger,Trigger1M)),NA())</f>
        <v>1.507538938291475E-2</v>
      </c>
      <c r="O2124" s="44">
        <f>IFERROR(_xll.qlIndexFixing(ONIndex3M,I2124,TRUE,_xll.ohTrigger(RecalcTrigger,Trigger3M)),NA())</f>
        <v>1.5109290033921141E-2</v>
      </c>
      <c r="P2124" s="44">
        <f>IFERROR(_xll.qlIndexFixing(ONIndex6M,I2124,TRUE,_xll.ohTrigger(RecalcTrigger,Trigger6M)),NA())</f>
        <v>1.5444415835750291E-2</v>
      </c>
      <c r="Q2124" s="183">
        <f>IFERROR(_xll.qlIndexFixing(ONIndex1Y,I2124,TRUE,_xll.ohTrigger(RecalcTrigger,Trigger1Y)),NA())</f>
        <v>1.5755688899234954E-2</v>
      </c>
    </row>
    <row r="2125" spans="2:17" x14ac:dyDescent="0.2">
      <c r="B2125" s="39" t="s">
        <v>42</v>
      </c>
      <c r="D2125" s="42">
        <f>_xll.qlCalendarAdvance(Calendar,$D2124,B2125,"f",FALSE)</f>
        <v>54358</v>
      </c>
      <c r="E2125" s="177">
        <f>_xll.qlInterestRateIndexValueDate(IndexON,D2125)</f>
        <v>54358</v>
      </c>
      <c r="F2125" s="193">
        <f>IFERROR(_xll.qlIndexFixing(IndexON,D2125,TRUE,_xll.ohTrigger(RecalcTrigger,TriggerON)),NA())</f>
        <v>1.5202083831606927E-2</v>
      </c>
      <c r="H2125" s="42">
        <f>_xll.qlCalendarAdvance(Calendar,$H2124,B2125,"f",FALSE)</f>
        <v>54358</v>
      </c>
      <c r="I2125" s="177">
        <f>_xll.qlInterestRateIndexValueDate(Index1M,$H2125)</f>
        <v>54360</v>
      </c>
      <c r="J2125" s="182">
        <f>IFERROR(_xll.qlIndexFixing(Index1M,$H2125,TRUE,_xll.ohTrigger(RecalcTrigger,Trigger1M)),NA())</f>
        <v>1.5087245172145103E-2</v>
      </c>
      <c r="K2125" s="44">
        <f>IFERROR(_xll.qlIndexFixing(Index3M,H2125,TRUE,_xll.ohTrigger(RecalcTrigger,Trigger3M)),NA())</f>
        <v>1.5139658669433542E-2</v>
      </c>
      <c r="L2125" s="44">
        <f>IFERROR(_xll.qlIndexFixing(Index6M,$H2125,TRUE,_xll.ohTrigger(RecalcTrigger,Trigger6M)),NA())</f>
        <v>1.5520104195871227E-2</v>
      </c>
      <c r="M2125" s="183">
        <f>IFERROR(_xll.qlIndexFixing(Index1Y,$H2125,TRUE,_xll.ohTrigger(RecalcTrigger,Trigger1Y)),NA())</f>
        <v>1.5885820436561005E-2</v>
      </c>
      <c r="N2125" s="182">
        <f>IFERROR(_xll.qlIndexFixing(ONIndex1M,I2125,TRUE,_xll.ohTrigger(RecalcTrigger,Trigger1M)),NA())</f>
        <v>1.5076191596810062E-2</v>
      </c>
      <c r="O2125" s="44">
        <f>IFERROR(_xll.qlIndexFixing(ONIndex3M,I2125,TRUE,_xll.ohTrigger(RecalcTrigger,Trigger3M)),NA())</f>
        <v>1.5109520691414247E-2</v>
      </c>
      <c r="P2125" s="44">
        <f>IFERROR(_xll.qlIndexFixing(ONIndex6M,I2125,TRUE,_xll.ohTrigger(RecalcTrigger,Trigger6M)),NA())</f>
        <v>1.5445689119708561E-2</v>
      </c>
      <c r="Q2125" s="183">
        <f>IFERROR(_xll.qlIndexFixing(ONIndex1Y,I2125,TRUE,_xll.ohTrigger(RecalcTrigger,Trigger1Y)),NA())</f>
        <v>1.5756207537727107E-2</v>
      </c>
    </row>
    <row r="2126" spans="2:17" x14ac:dyDescent="0.2">
      <c r="B2126" s="39" t="s">
        <v>42</v>
      </c>
      <c r="D2126" s="42">
        <f>_xll.qlCalendarAdvance(Calendar,$D2125,B2126,"f",FALSE)</f>
        <v>54365</v>
      </c>
      <c r="E2126" s="177">
        <f>_xll.qlInterestRateIndexValueDate(IndexON,D2126)</f>
        <v>54365</v>
      </c>
      <c r="F2126" s="193">
        <f>IFERROR(_xll.qlIndexFixing(IndexON,D2126,TRUE,_xll.ohTrigger(RecalcTrigger,TriggerON)),NA())</f>
        <v>1.5203599305113613E-2</v>
      </c>
      <c r="H2126" s="42">
        <f>_xll.qlCalendarAdvance(Calendar,$H2125,B2126,"f",FALSE)</f>
        <v>54365</v>
      </c>
      <c r="I2126" s="177">
        <f>_xll.qlInterestRateIndexValueDate(Index1M,$H2126)</f>
        <v>54367</v>
      </c>
      <c r="J2126" s="182">
        <f>IFERROR(_xll.qlIndexFixing(Index1M,$H2126,TRUE,_xll.ohTrigger(RecalcTrigger,Trigger1M)),NA())</f>
        <v>1.5087999415150655E-2</v>
      </c>
      <c r="K2126" s="44">
        <f>IFERROR(_xll.qlIndexFixing(Index3M,H2126,TRUE,_xll.ohTrigger(RecalcTrigger,Trigger3M)),NA())</f>
        <v>1.5139858789603541E-2</v>
      </c>
      <c r="L2126" s="44">
        <f>IFERROR(_xll.qlIndexFixing(Index6M,$H2126,TRUE,_xll.ohTrigger(RecalcTrigger,Trigger6M)),NA())</f>
        <v>1.552078994817601E-2</v>
      </c>
      <c r="M2126" s="183">
        <f>IFERROR(_xll.qlIndexFixing(Index1Y,$H2126,TRUE,_xll.ohTrigger(RecalcTrigger,Trigger1Y)),NA())</f>
        <v>1.5885754978148394E-2</v>
      </c>
      <c r="N2126" s="182">
        <f>IFERROR(_xll.qlIndexFixing(ONIndex1M,I2126,TRUE,_xll.ohTrigger(RecalcTrigger,Trigger1M)),NA())</f>
        <v>1.5076975339480825E-2</v>
      </c>
      <c r="O2126" s="44">
        <f>IFERROR(_xll.qlIndexFixing(ONIndex3M,I2126,TRUE,_xll.ohTrigger(RecalcTrigger,Trigger3M)),NA())</f>
        <v>1.5109746877763897E-2</v>
      </c>
      <c r="P2126" s="44">
        <f>IFERROR(_xll.qlIndexFixing(ONIndex6M,I2126,TRUE,_xll.ohTrigger(RecalcTrigger,Trigger6M)),NA())</f>
        <v>1.5446948556263607E-2</v>
      </c>
      <c r="Q2126" s="183">
        <f>IFERROR(_xll.qlIndexFixing(ONIndex1Y,I2126,TRUE,_xll.ohTrigger(RecalcTrigger,Trigger1Y)),NA())</f>
        <v>1.5756705016585215E-2</v>
      </c>
    </row>
    <row r="2127" spans="2:17" x14ac:dyDescent="0.2">
      <c r="B2127" s="39" t="s">
        <v>42</v>
      </c>
      <c r="D2127" s="42">
        <f>_xll.qlCalendarAdvance(Calendar,$D2126,B2127,"f",FALSE)</f>
        <v>54372</v>
      </c>
      <c r="E2127" s="177">
        <f>_xll.qlInterestRateIndexValueDate(IndexON,D2127)</f>
        <v>54372</v>
      </c>
      <c r="F2127" s="193">
        <f>IFERROR(_xll.qlIndexFixing(IndexON,D2127,TRUE,_xll.ohTrigger(RecalcTrigger,TriggerON)),NA())</f>
        <v>1.5205090329057924E-2</v>
      </c>
      <c r="H2127" s="42">
        <f>_xll.qlCalendarAdvance(Calendar,$H2126,B2127,"f",FALSE)</f>
        <v>54372</v>
      </c>
      <c r="I2127" s="177">
        <f>_xll.qlInterestRateIndexValueDate(Index1M,$H2127)</f>
        <v>54374</v>
      </c>
      <c r="J2127" s="182">
        <f>IFERROR(_xll.qlIndexFixing(Index1M,$H2127,TRUE,_xll.ohTrigger(RecalcTrigger,Trigger1M)),NA())</f>
        <v>1.5088735047343316E-2</v>
      </c>
      <c r="K2127" s="44">
        <f>IFERROR(_xll.qlIndexFixing(Index3M,H2127,TRUE,_xll.ohTrigger(RecalcTrigger,Trigger3M)),NA())</f>
        <v>1.5140054341037717E-2</v>
      </c>
      <c r="L2127" s="44">
        <f>IFERROR(_xll.qlIndexFixing(Index6M,$H2127,TRUE,_xll.ohTrigger(RecalcTrigger,Trigger6M)),NA())</f>
        <v>1.5521869042393749E-2</v>
      </c>
      <c r="M2127" s="183">
        <f>IFERROR(_xll.qlIndexFixing(Index1Y,$H2127,TRUE,_xll.ohTrigger(RecalcTrigger,Trigger1Y)),NA())</f>
        <v>1.5885666595279152E-2</v>
      </c>
      <c r="N2127" s="182">
        <f>IFERROR(_xll.qlIndexFixing(ONIndex1M,I2127,TRUE,_xll.ohTrigger(RecalcTrigger,Trigger1M)),NA())</f>
        <v>1.5077740567521758E-2</v>
      </c>
      <c r="O2127" s="44">
        <f>IFERROR(_xll.qlIndexFixing(ONIndex3M,I2127,TRUE,_xll.ohTrigger(RecalcTrigger,Trigger3M)),NA())</f>
        <v>1.5109968581139555E-2</v>
      </c>
      <c r="P2127" s="44">
        <f>IFERROR(_xll.qlIndexFixing(ONIndex6M,I2127,TRUE,_xll.ohTrigger(RecalcTrigger,Trigger6M)),NA())</f>
        <v>1.5448194107285929E-2</v>
      </c>
      <c r="Q2127" s="183">
        <f>IFERROR(_xll.qlIndexFixing(ONIndex1Y,I2127,TRUE,_xll.ohTrigger(RecalcTrigger,Trigger1Y)),NA())</f>
        <v>1.57571812826518E-2</v>
      </c>
    </row>
    <row r="2128" spans="2:17" x14ac:dyDescent="0.2">
      <c r="B2128" s="39" t="s">
        <v>42</v>
      </c>
      <c r="D2128" s="42">
        <f>_xll.qlCalendarAdvance(Calendar,$D2127,B2128,"f",FALSE)</f>
        <v>54379</v>
      </c>
      <c r="E2128" s="177">
        <f>_xll.qlInterestRateIndexValueDate(IndexON,D2128)</f>
        <v>54379</v>
      </c>
      <c r="F2128" s="193">
        <f>IFERROR(_xll.qlIndexFixing(IndexON,D2128,TRUE,_xll.ohTrigger(RecalcTrigger,TriggerON)),NA())</f>
        <v>1.5206556843567753E-2</v>
      </c>
      <c r="H2128" s="42">
        <f>_xll.qlCalendarAdvance(Calendar,$H2127,B2128,"f",FALSE)</f>
        <v>54379</v>
      </c>
      <c r="I2128" s="177">
        <f>_xll.qlInterestRateIndexValueDate(Index1M,$H2128)</f>
        <v>54381</v>
      </c>
      <c r="J2128" s="182">
        <f>IFERROR(_xll.qlIndexFixing(Index1M,$H2128,TRUE,_xll.ohTrigger(RecalcTrigger,Trigger1M)),NA())</f>
        <v>1.5089452024940608E-2</v>
      </c>
      <c r="K2128" s="44">
        <f>IFERROR(_xll.qlIndexFixing(Index3M,H2128,TRUE,_xll.ohTrigger(RecalcTrigger,Trigger3M)),NA())</f>
        <v>1.5140245312163587E-2</v>
      </c>
      <c r="L2128" s="44">
        <f>IFERROR(_xll.qlIndexFixing(Index6M,$H2128,TRUE,_xll.ohTrigger(RecalcTrigger,Trigger6M)),NA())</f>
        <v>1.5522933633518837E-2</v>
      </c>
      <c r="M2128" s="183">
        <f>IFERROR(_xll.qlIndexFixing(Index1Y,$H2128,TRUE,_xll.ohTrigger(RecalcTrigger,Trigger1Y)),NA())</f>
        <v>1.5885555234045931E-2</v>
      </c>
      <c r="N2128" s="182">
        <f>IFERROR(_xll.qlIndexFixing(ONIndex1M,I2128,TRUE,_xll.ohTrigger(RecalcTrigger,Trigger1M)),NA())</f>
        <v>1.5078487236808158E-2</v>
      </c>
      <c r="O2128" s="44">
        <f>IFERROR(_xll.qlIndexFixing(ONIndex3M,I2128,TRUE,_xll.ohTrigger(RecalcTrigger,Trigger3M)),NA())</f>
        <v>1.5110185789950492E-2</v>
      </c>
      <c r="P2128" s="44">
        <f>IFERROR(_xll.qlIndexFixing(ONIndex6M,I2128,TRUE,_xll.ohTrigger(RecalcTrigger,Trigger6M)),NA())</f>
        <v>1.5449425734566091E-2</v>
      </c>
      <c r="Q2128" s="183">
        <f>IFERROR(_xll.qlIndexFixing(ONIndex1Y,I2128,TRUE,_xll.ohTrigger(RecalcTrigger,Trigger1Y)),NA())</f>
        <v>1.5757636282929255E-2</v>
      </c>
    </row>
    <row r="2129" spans="2:17" x14ac:dyDescent="0.2">
      <c r="B2129" s="39" t="s">
        <v>42</v>
      </c>
      <c r="D2129" s="42">
        <f>_xll.qlCalendarAdvance(Calendar,$D2128,B2129,"f",FALSE)</f>
        <v>54386</v>
      </c>
      <c r="E2129" s="177">
        <f>_xll.qlInterestRateIndexValueDate(IndexON,D2129)</f>
        <v>54386</v>
      </c>
      <c r="F2129" s="193">
        <f>IFERROR(_xll.qlIndexFixing(IndexON,D2129,TRUE,_xll.ohTrigger(RecalcTrigger,TriggerON)),NA())</f>
        <v>1.5207998789010801E-2</v>
      </c>
      <c r="H2129" s="42">
        <f>_xll.qlCalendarAdvance(Calendar,$H2128,B2129,"f",FALSE)</f>
        <v>54386</v>
      </c>
      <c r="I2129" s="177">
        <f>_xll.qlInterestRateIndexValueDate(Index1M,$H2129)</f>
        <v>54388</v>
      </c>
      <c r="J2129" s="182">
        <f>IFERROR(_xll.qlIndexFixing(Index1M,$H2129,TRUE,_xll.ohTrigger(RecalcTrigger,Trigger1M)),NA())</f>
        <v>1.5090150304150063E-2</v>
      </c>
      <c r="K2129" s="44">
        <f>IFERROR(_xll.qlIndexFixing(Index3M,H2129,TRUE,_xll.ohTrigger(RecalcTrigger,Trigger3M)),NA())</f>
        <v>1.5140431691399111E-2</v>
      </c>
      <c r="L2129" s="44">
        <f>IFERROR(_xll.qlIndexFixing(Index6M,$H2129,TRUE,_xll.ohTrigger(RecalcTrigger,Trigger6M)),NA())</f>
        <v>1.5523983683115725E-2</v>
      </c>
      <c r="M2129" s="183">
        <f>IFERROR(_xll.qlIndexFixing(Index1Y,$H2129,TRUE,_xll.ohTrigger(RecalcTrigger,Trigger1Y)),NA())</f>
        <v>1.588542084054095E-2</v>
      </c>
      <c r="N2129" s="182">
        <f>IFERROR(_xll.qlIndexFixing(ONIndex1M,I2129,TRUE,_xll.ohTrigger(RecalcTrigger,Trigger1M)),NA())</f>
        <v>1.5079215303774873E-2</v>
      </c>
      <c r="O2129" s="44">
        <f>IFERROR(_xll.qlIndexFixing(ONIndex3M,I2129,TRUE,_xll.ohTrigger(RecalcTrigger,Trigger3M)),NA())</f>
        <v>1.5110398492765853E-2</v>
      </c>
      <c r="P2129" s="44">
        <f>IFERROR(_xll.qlIndexFixing(ONIndex6M,I2129,TRUE,_xll.ohTrigger(RecalcTrigger,Trigger6M)),NA())</f>
        <v>1.5450643400054531E-2</v>
      </c>
      <c r="Q2129" s="183">
        <f>IFERROR(_xll.qlIndexFixing(ONIndex1Y,I2129,TRUE,_xll.ohTrigger(RecalcTrigger,Trigger1Y)),NA())</f>
        <v>1.5758069964260102E-2</v>
      </c>
    </row>
    <row r="2130" spans="2:17" x14ac:dyDescent="0.2">
      <c r="B2130" s="39" t="s">
        <v>42</v>
      </c>
      <c r="D2130" s="42">
        <f>_xll.qlCalendarAdvance(Calendar,$D2129,B2130,"f",FALSE)</f>
        <v>54393</v>
      </c>
      <c r="E2130" s="177">
        <f>_xll.qlInterestRateIndexValueDate(IndexON,D2130)</f>
        <v>54393</v>
      </c>
      <c r="F2130" s="193">
        <f>IFERROR(_xll.qlIndexFixing(IndexON,D2130,TRUE,_xll.ohTrigger(RecalcTrigger,TriggerON)),NA())</f>
        <v>1.5209416105355089E-2</v>
      </c>
      <c r="H2130" s="42">
        <f>_xll.qlCalendarAdvance(Calendar,$H2129,B2130,"f",FALSE)</f>
        <v>54393</v>
      </c>
      <c r="I2130" s="177">
        <f>_xll.qlInterestRateIndexValueDate(Index1M,$H2130)</f>
        <v>54395</v>
      </c>
      <c r="J2130" s="182">
        <f>IFERROR(_xll.qlIndexFixing(Index1M,$H2130,TRUE,_xll.ohTrigger(RecalcTrigger,Trigger1M)),NA())</f>
        <v>1.5090829841171716E-2</v>
      </c>
      <c r="K2130" s="44">
        <f>IFERROR(_xll.qlIndexFixing(Index3M,H2130,TRUE,_xll.ohTrigger(RecalcTrigger,Trigger3M)),NA())</f>
        <v>1.5139953276263718E-2</v>
      </c>
      <c r="L2130" s="44">
        <f>IFERROR(_xll.qlIndexFixing(Index6M,$H2130,TRUE,_xll.ohTrigger(RecalcTrigger,Trigger6M)),NA())</f>
        <v>1.5525421941382414E-2</v>
      </c>
      <c r="M2130" s="183">
        <f>IFERROR(_xll.qlIndexFixing(Index1Y,$H2130,TRUE,_xll.ohTrigger(RecalcTrigger,Trigger1Y)),NA())</f>
        <v>1.5885263360860147E-2</v>
      </c>
      <c r="N2130" s="182">
        <f>IFERROR(_xll.qlIndexFixing(ONIndex1M,I2130,TRUE,_xll.ohTrigger(RecalcTrigger,Trigger1M)),NA())</f>
        <v>1.5079924724776816E-2</v>
      </c>
      <c r="O2130" s="44">
        <f>IFERROR(_xll.qlIndexFixing(ONIndex3M,I2130,TRUE,_xll.ohTrigger(RecalcTrigger,Trigger3M)),NA())</f>
        <v>1.5110606677994909E-2</v>
      </c>
      <c r="P2130" s="44">
        <f>IFERROR(_xll.qlIndexFixing(ONIndex6M,I2130,TRUE,_xll.ohTrigger(RecalcTrigger,Trigger6M)),NA())</f>
        <v>1.5451847065861557E-2</v>
      </c>
      <c r="Q2130" s="183">
        <f>IFERROR(_xll.qlIndexFixing(ONIndex1Y,I2130,TRUE,_xll.ohTrigger(RecalcTrigger,Trigger1Y)),NA())</f>
        <v>1.5758482273566798E-2</v>
      </c>
    </row>
    <row r="2131" spans="2:17" x14ac:dyDescent="0.2">
      <c r="B2131" s="39" t="s">
        <v>42</v>
      </c>
      <c r="D2131" s="42">
        <f>_xll.qlCalendarAdvance(Calendar,$D2130,B2131,"f",FALSE)</f>
        <v>54400</v>
      </c>
      <c r="E2131" s="177">
        <f>_xll.qlInterestRateIndexValueDate(IndexON,D2131)</f>
        <v>54400</v>
      </c>
      <c r="F2131" s="193">
        <f>IFERROR(_xll.qlIndexFixing(IndexON,D2131,TRUE,_xll.ohTrigger(RecalcTrigger,TriggerON)),NA())</f>
        <v>1.5210808733208125E-2</v>
      </c>
      <c r="H2131" s="42">
        <f>_xll.qlCalendarAdvance(Calendar,$H2130,B2131,"f",FALSE)</f>
        <v>54400</v>
      </c>
      <c r="I2131" s="177">
        <f>_xll.qlInterestRateIndexValueDate(Index1M,$H2131)</f>
        <v>54402</v>
      </c>
      <c r="J2131" s="182">
        <f>IFERROR(_xll.qlIndexFixing(Index1M,$H2131,TRUE,_xll.ohTrigger(RecalcTrigger,Trigger1M)),NA())</f>
        <v>1.5091490592215595E-2</v>
      </c>
      <c r="K2131" s="44">
        <f>IFERROR(_xll.qlIndexFixing(Index3M,H2131,TRUE,_xll.ohTrigger(RecalcTrigger,Trigger3M)),NA())</f>
        <v>1.5140131085652264E-2</v>
      </c>
      <c r="L2131" s="44">
        <f>IFERROR(_xll.qlIndexFixing(Index6M,$H2131,TRUE,_xll.ohTrigger(RecalcTrigger,Trigger6M)),NA())</f>
        <v>1.5526441778921228E-2</v>
      </c>
      <c r="M2131" s="183">
        <f>IFERROR(_xll.qlIndexFixing(Index1Y,$H2131,TRUE,_xll.ohTrigger(RecalcTrigger,Trigger1Y)),NA())</f>
        <v>1.5885082741099683E-2</v>
      </c>
      <c r="N2131" s="182">
        <f>IFERROR(_xll.qlIndexFixing(ONIndex1M,I2131,TRUE,_xll.ohTrigger(RecalcTrigger,Trigger1M)),NA())</f>
        <v>1.5080615456009028E-2</v>
      </c>
      <c r="O2131" s="44">
        <f>IFERROR(_xll.qlIndexFixing(ONIndex3M,I2131,TRUE,_xll.ohTrigger(RecalcTrigger,Trigger3M)),NA())</f>
        <v>1.5110810334046931E-2</v>
      </c>
      <c r="P2131" s="44">
        <f>IFERROR(_xll.qlIndexFixing(ONIndex6M,I2131,TRUE,_xll.ohTrigger(RecalcTrigger,Trigger6M)),NA())</f>
        <v>1.5453036693457989E-2</v>
      </c>
      <c r="Q2131" s="183">
        <f>IFERROR(_xll.qlIndexFixing(ONIndex1Y,I2131,TRUE,_xll.ohTrigger(RecalcTrigger,Trigger1Y)),NA())</f>
        <v>1.575887315801161E-2</v>
      </c>
    </row>
    <row r="2132" spans="2:17" x14ac:dyDescent="0.2">
      <c r="B2132" s="39" t="s">
        <v>42</v>
      </c>
      <c r="D2132" s="42">
        <f>_xll.qlCalendarAdvance(Calendar,$D2131,B2132,"f",FALSE)</f>
        <v>54407</v>
      </c>
      <c r="E2132" s="177">
        <f>_xll.qlInterestRateIndexValueDate(IndexON,D2132)</f>
        <v>54407</v>
      </c>
      <c r="F2132" s="193">
        <f>IFERROR(_xll.qlIndexFixing(IndexON,D2132,TRUE,_xll.ohTrigger(RecalcTrigger,TriggerON)),NA())</f>
        <v>1.5212176612537931E-2</v>
      </c>
      <c r="H2132" s="42">
        <f>_xll.qlCalendarAdvance(Calendar,$H2131,B2132,"f",FALSE)</f>
        <v>54407</v>
      </c>
      <c r="I2132" s="177">
        <f>_xll.qlInterestRateIndexValueDate(Index1M,$H2132)</f>
        <v>54409</v>
      </c>
      <c r="J2132" s="182">
        <f>IFERROR(_xll.qlIndexFixing(Index1M,$H2132,TRUE,_xll.ohTrigger(RecalcTrigger,Trigger1M)),NA())</f>
        <v>1.5092132513494227E-2</v>
      </c>
      <c r="K2132" s="44">
        <f>IFERROR(_xll.qlIndexFixing(Index3M,H2132,TRUE,_xll.ohTrigger(RecalcTrigger,Trigger3M)),NA())</f>
        <v>1.5140304270465421E-2</v>
      </c>
      <c r="L2132" s="44">
        <f>IFERROR(_xll.qlIndexFixing(Index6M,$H2132,TRUE,_xll.ohTrigger(RecalcTrigger,Trigger6M)),NA())</f>
        <v>1.5527446956249854E-2</v>
      </c>
      <c r="M2132" s="183">
        <f>IFERROR(_xll.qlIndexFixing(Index1Y,$H2132,TRUE,_xll.ohTrigger(RecalcTrigger,Trigger1Y)),NA())</f>
        <v>1.5884878927358129E-2</v>
      </c>
      <c r="N2132" s="182">
        <f>IFERROR(_xll.qlIndexFixing(ONIndex1M,I2132,TRUE,_xll.ohTrigger(RecalcTrigger,Trigger1M)),NA())</f>
        <v>1.5081287453586611E-2</v>
      </c>
      <c r="O2132" s="44">
        <f>IFERROR(_xll.qlIndexFixing(ONIndex3M,I2132,TRUE,_xll.ohTrigger(RecalcTrigger,Trigger3M)),NA())</f>
        <v>1.5111009449650936E-2</v>
      </c>
      <c r="P2132" s="44">
        <f>IFERROR(_xll.qlIndexFixing(ONIndex6M,I2132,TRUE,_xll.ohTrigger(RecalcTrigger,Trigger6M)),NA())</f>
        <v>1.5454212245034071E-2</v>
      </c>
      <c r="Q2132" s="183">
        <f>IFERROR(_xll.qlIndexFixing(ONIndex1Y,I2132,TRUE,_xll.ohTrigger(RecalcTrigger,Trigger1Y)),NA())</f>
        <v>1.5759242564277187E-2</v>
      </c>
    </row>
    <row r="2133" spans="2:17" x14ac:dyDescent="0.2">
      <c r="B2133" s="39" t="s">
        <v>42</v>
      </c>
      <c r="D2133" s="42">
        <f>_xll.qlCalendarAdvance(Calendar,$D2132,B2133,"f",FALSE)</f>
        <v>54414</v>
      </c>
      <c r="E2133" s="177">
        <f>_xll.qlInterestRateIndexValueDate(IndexON,D2133)</f>
        <v>54414</v>
      </c>
      <c r="F2133" s="193">
        <f>IFERROR(_xll.qlIndexFixing(IndexON,D2133,TRUE,_xll.ohTrigger(RecalcTrigger,TriggerON)),NA())</f>
        <v>1.5213519683632271E-2</v>
      </c>
      <c r="H2133" s="42">
        <f>_xll.qlCalendarAdvance(Calendar,$H2132,B2133,"f",FALSE)</f>
        <v>54414</v>
      </c>
      <c r="I2133" s="177">
        <f>_xll.qlInterestRateIndexValueDate(Index1M,$H2133)</f>
        <v>54416</v>
      </c>
      <c r="J2133" s="182">
        <f>IFERROR(_xll.qlIndexFixing(Index1M,$H2133,TRUE,_xll.ohTrigger(RecalcTrigger,Trigger1M)),NA())</f>
        <v>1.5092755561200155E-2</v>
      </c>
      <c r="K2133" s="44">
        <f>IFERROR(_xll.qlIndexFixing(Index3M,H2133,TRUE,_xll.ohTrigger(RecalcTrigger,Trigger3M)),NA())</f>
        <v>1.5140472819127559E-2</v>
      </c>
      <c r="L2133" s="44">
        <f>IFERROR(_xll.qlIndexFixing(Index6M,$H2133,TRUE,_xll.ohTrigger(RecalcTrigger,Trigger6M)),NA())</f>
        <v>1.552843743493354E-2</v>
      </c>
      <c r="M2133" s="183">
        <f>IFERROR(_xll.qlIndexFixing(Index1Y,$H2133,TRUE,_xll.ohTrigger(RecalcTrigger,Trigger1Y)),NA())</f>
        <v>1.5884651865734924E-2</v>
      </c>
      <c r="N2133" s="182">
        <f>IFERROR(_xll.qlIndexFixing(ONIndex1M,I2133,TRUE,_xll.ohTrigger(RecalcTrigger,Trigger1M)),NA())</f>
        <v>1.5082032455806527E-2</v>
      </c>
      <c r="O2133" s="44">
        <f>IFERROR(_xll.qlIndexFixing(ONIndex3M,I2133,TRUE,_xll.ohTrigger(RecalcTrigger,Trigger3M)),NA())</f>
        <v>1.5111231435440686E-2</v>
      </c>
      <c r="P2133" s="44">
        <f>IFERROR(_xll.qlIndexFixing(ONIndex6M,I2133,TRUE,_xll.ohTrigger(RecalcTrigger,Trigger6M)),NA())</f>
        <v>1.5455538447302075E-2</v>
      </c>
      <c r="Q2133" s="183">
        <f>IFERROR(_xll.qlIndexFixing(ONIndex1Y,I2133,TRUE,_xll.ohTrigger(RecalcTrigger,Trigger1Y)),NA())</f>
        <v>1.5759638375021368E-2</v>
      </c>
    </row>
    <row r="2134" spans="2:17" x14ac:dyDescent="0.2">
      <c r="B2134" s="39" t="s">
        <v>42</v>
      </c>
      <c r="D2134" s="42">
        <f>_xll.qlCalendarAdvance(Calendar,$D2133,B2134,"f",FALSE)</f>
        <v>54421</v>
      </c>
      <c r="E2134" s="177">
        <f>_xll.qlInterestRateIndexValueDate(IndexON,D2134)</f>
        <v>54421</v>
      </c>
      <c r="F2134" s="193">
        <f>IFERROR(_xll.qlIndexFixing(IndexON,D2134,TRUE,_xll.ohTrigger(RecalcTrigger,TriggerON)),NA())</f>
        <v>1.5214837886938781E-2</v>
      </c>
      <c r="H2134" s="42">
        <f>_xll.qlCalendarAdvance(Calendar,$H2133,B2134,"f",FALSE)</f>
        <v>54421</v>
      </c>
      <c r="I2134" s="177">
        <f>_xll.qlInterestRateIndexValueDate(Index1M,$H2134)</f>
        <v>54423</v>
      </c>
      <c r="J2134" s="182">
        <f>IFERROR(_xll.qlIndexFixing(Index1M,$H2134,TRUE,_xll.ohTrigger(RecalcTrigger,Trigger1M)),NA())</f>
        <v>1.5092286052297019E-2</v>
      </c>
      <c r="K2134" s="44">
        <f>IFERROR(_xll.qlIndexFixing(Index3M,H2134,TRUE,_xll.ohTrigger(RecalcTrigger,Trigger3M)),NA())</f>
        <v>1.5140636720064826E-2</v>
      </c>
      <c r="L2134" s="44">
        <f>IFERROR(_xll.qlIndexFixing(Index6M,$H2134,TRUE,_xll.ohTrigger(RecalcTrigger,Trigger6M)),NA())</f>
        <v>1.5529014462903171E-2</v>
      </c>
      <c r="M2134" s="183">
        <f>IFERROR(_xll.qlIndexFixing(Index1Y,$H2134,TRUE,_xll.ohTrigger(RecalcTrigger,Trigger1Y)),NA())</f>
        <v>1.588440150233237E-2</v>
      </c>
      <c r="N2134" s="182">
        <f>IFERROR(_xll.qlIndexFixing(ONIndex1M,I2134,TRUE,_xll.ohTrigger(RecalcTrigger,Trigger1M)),NA())</f>
        <v>1.5082664162813231E-2</v>
      </c>
      <c r="O2134" s="44">
        <f>IFERROR(_xll.qlIndexFixing(ONIndex3M,I2134,TRUE,_xll.ohTrigger(RecalcTrigger,Trigger3M)),NA())</f>
        <v>1.5111420782218943E-2</v>
      </c>
      <c r="P2134" s="44">
        <f>IFERROR(_xll.qlIndexFixing(ONIndex6M,I2134,TRUE,_xll.ohTrigger(RecalcTrigger,Trigger6M)),NA())</f>
        <v>1.5456683707268937E-2</v>
      </c>
      <c r="Q2134" s="183">
        <f>IFERROR(_xll.qlIndexFixing(ONIndex1Y,I2134,TRUE,_xll.ohTrigger(RecalcTrigger,Trigger1Y)),NA())</f>
        <v>1.5759961578165615E-2</v>
      </c>
    </row>
    <row r="2135" spans="2:17" x14ac:dyDescent="0.2">
      <c r="B2135" s="39" t="s">
        <v>42</v>
      </c>
      <c r="D2135" s="42">
        <f>_xll.qlCalendarAdvance(Calendar,$D2134,B2135,"f",FALSE)</f>
        <v>54428</v>
      </c>
      <c r="E2135" s="177">
        <f>_xll.qlInterestRateIndexValueDate(IndexON,D2135)</f>
        <v>54428</v>
      </c>
      <c r="F2135" s="193">
        <f>IFERROR(_xll.qlIndexFixing(IndexON,D2135,TRUE,_xll.ohTrigger(RecalcTrigger,TriggerON)),NA())</f>
        <v>1.521613116250542E-2</v>
      </c>
      <c r="H2135" s="42">
        <f>_xll.qlCalendarAdvance(Calendar,$H2134,B2135,"f",FALSE)</f>
        <v>54428</v>
      </c>
      <c r="I2135" s="177">
        <f>_xll.qlInterestRateIndexValueDate(Index1M,$H2135)</f>
        <v>54430</v>
      </c>
      <c r="J2135" s="182">
        <f>IFERROR(_xll.qlIndexFixing(Index1M,$H2135,TRUE,_xll.ohTrigger(RecalcTrigger,Trigger1M)),NA())</f>
        <v>1.5093944860761488E-2</v>
      </c>
      <c r="K2135" s="44">
        <f>IFERROR(_xll.qlIndexFixing(Index3M,H2135,TRUE,_xll.ohTrigger(RecalcTrigger,Trigger3M)),NA())</f>
        <v>1.5140795961703368E-2</v>
      </c>
      <c r="L2135" s="44">
        <f>IFERROR(_xll.qlIndexFixing(Index6M,$H2135,TRUE,_xll.ohTrigger(RecalcTrigger,Trigger6M)),NA())</f>
        <v>1.5529976456173629E-2</v>
      </c>
      <c r="M2135" s="183">
        <f>IFERROR(_xll.qlIndexFixing(Index1Y,$H2135,TRUE,_xll.ohTrigger(RecalcTrigger,Trigger1Y)),NA())</f>
        <v>1.5884127783252967E-2</v>
      </c>
      <c r="N2135" s="182">
        <f>IFERROR(_xll.qlIndexFixing(ONIndex1M,I2135,TRUE,_xll.ohTrigger(RecalcTrigger,Trigger1M)),NA())</f>
        <v>1.5083190608020658E-2</v>
      </c>
      <c r="O2135" s="44">
        <f>IFERROR(_xll.qlIndexFixing(ONIndex3M,I2135,TRUE,_xll.ohTrigger(RecalcTrigger,Trigger3M)),NA())</f>
        <v>1.5111579437148137E-2</v>
      </c>
      <c r="P2135" s="44">
        <f>IFERROR(_xll.qlIndexFixing(ONIndex6M,I2135,TRUE,_xll.ohTrigger(RecalcTrigger,Trigger6M)),NA())</f>
        <v>1.5457654061385995E-2</v>
      </c>
      <c r="Q2135" s="183">
        <f>IFERROR(_xll.qlIndexFixing(ONIndex1Y,I2135,TRUE,_xll.ohTrigger(RecalcTrigger,Trigger1Y)),NA())</f>
        <v>1.5760221383862572E-2</v>
      </c>
    </row>
    <row r="2136" spans="2:17" x14ac:dyDescent="0.2">
      <c r="B2136" s="39" t="s">
        <v>42</v>
      </c>
      <c r="D2136" s="42">
        <f>_xll.qlCalendarAdvance(Calendar,$D2135,B2136,"f",FALSE)</f>
        <v>54435</v>
      </c>
      <c r="E2136" s="177">
        <f>_xll.qlInterestRateIndexValueDate(IndexON,D2136)</f>
        <v>54435</v>
      </c>
      <c r="F2136" s="193">
        <f>IFERROR(_xll.qlIndexFixing(IndexON,D2136,TRUE,_xll.ohTrigger(RecalcTrigger,TriggerON)),NA())</f>
        <v>1.5217399450699887E-2</v>
      </c>
      <c r="H2136" s="42">
        <f>_xll.qlCalendarAdvance(Calendar,$H2135,B2136,"f",FALSE)</f>
        <v>54435</v>
      </c>
      <c r="I2136" s="177">
        <f>_xll.qlInterestRateIndexValueDate(Index1M,$H2136)</f>
        <v>54437</v>
      </c>
      <c r="J2136" s="182">
        <f>IFERROR(_xll.qlIndexFixing(Index1M,$H2136,TRUE,_xll.ohTrigger(RecalcTrigger,Trigger1M)),NA())</f>
        <v>1.509451102502446E-2</v>
      </c>
      <c r="K2136" s="44">
        <f>IFERROR(_xll.qlIndexFixing(Index3M,H2136,TRUE,_xll.ohTrigger(RecalcTrigger,Trigger3M)),NA())</f>
        <v>1.5140950532464892E-2</v>
      </c>
      <c r="L2136" s="44">
        <f>IFERROR(_xll.qlIndexFixing(Index6M,$H2136,TRUE,_xll.ohTrigger(RecalcTrigger,Trigger6M)),NA())</f>
        <v>1.5530923638867013E-2</v>
      </c>
      <c r="M2136" s="183">
        <f>IFERROR(_xll.qlIndexFixing(Index1Y,$H2136,TRUE,_xll.ohTrigger(RecalcTrigger,Trigger1Y)),NA())</f>
        <v>1.5883830654602298E-2</v>
      </c>
      <c r="N2136" s="182">
        <f>IFERROR(_xll.qlIndexFixing(ONIndex1M,I2136,TRUE,_xll.ohTrigger(RecalcTrigger,Trigger1M)),NA())</f>
        <v>1.5083787234129176E-2</v>
      </c>
      <c r="O2136" s="44">
        <f>IFERROR(_xll.qlIndexFixing(ONIndex3M,I2136,TRUE,_xll.ohTrigger(RecalcTrigger,Trigger3M)),NA())</f>
        <v>1.511176027481298E-2</v>
      </c>
      <c r="P2136" s="44">
        <f>IFERROR(_xll.qlIndexFixing(ONIndex6M,I2136,TRUE,_xll.ohTrigger(RecalcTrigger,Trigger6M)),NA())</f>
        <v>1.5458772927106068E-2</v>
      </c>
      <c r="Q2136" s="183">
        <f>IFERROR(_xll.qlIndexFixing(ONIndex1Y,I2136,TRUE,_xll.ohTrigger(RecalcTrigger,Trigger1Y)),NA())</f>
        <v>1.5760504347035464E-2</v>
      </c>
    </row>
    <row r="2137" spans="2:17" x14ac:dyDescent="0.2">
      <c r="B2137" s="39" t="s">
        <v>42</v>
      </c>
      <c r="D2137" s="42">
        <f>_xll.qlCalendarAdvance(Calendar,$D2136,B2137,"f",FALSE)</f>
        <v>54442</v>
      </c>
      <c r="E2137" s="177">
        <f>_xll.qlInterestRateIndexValueDate(IndexON,D2137)</f>
        <v>54442</v>
      </c>
      <c r="F2137" s="193">
        <f>IFERROR(_xll.qlIndexFixing(IndexON,D2137,TRUE,_xll.ohTrigger(RecalcTrigger,TriggerON)),NA())</f>
        <v>1.5218642691490203E-2</v>
      </c>
      <c r="H2137" s="42">
        <f>_xll.qlCalendarAdvance(Calendar,$H2136,B2137,"f",FALSE)</f>
        <v>54442</v>
      </c>
      <c r="I2137" s="177">
        <f>_xll.qlInterestRateIndexValueDate(Index1M,$H2137)</f>
        <v>54444</v>
      </c>
      <c r="J2137" s="182">
        <f>IFERROR(_xll.qlIndexFixing(Index1M,$H2137,TRUE,_xll.ohTrigger(RecalcTrigger,Trigger1M)),NA())</f>
        <v>1.5095058140557338E-2</v>
      </c>
      <c r="K2137" s="44">
        <f>IFERROR(_xll.qlIndexFixing(Index3M,H2137,TRUE,_xll.ohTrigger(RecalcTrigger,Trigger3M)),NA())</f>
        <v>1.5141100420776432E-2</v>
      </c>
      <c r="L2137" s="44">
        <f>IFERROR(_xll.qlIndexFixing(Index6M,$H2137,TRUE,_xll.ohTrigger(RecalcTrigger,Trigger6M)),NA())</f>
        <v>1.5531855972548652E-2</v>
      </c>
      <c r="M2137" s="183">
        <f>IFERROR(_xll.qlIndexFixing(Index1Y,$H2137,TRUE,_xll.ohTrigger(RecalcTrigger,Trigger1Y)),NA())</f>
        <v>1.5883510062486374E-2</v>
      </c>
      <c r="N2137" s="182">
        <f>IFERROR(_xll.qlIndexFixing(ONIndex1M,I2137,TRUE,_xll.ohTrigger(RecalcTrigger,Trigger1M)),NA())</f>
        <v>1.5084364908197756E-2</v>
      </c>
      <c r="O2137" s="44">
        <f>IFERROR(_xll.qlIndexFixing(ONIndex3M,I2137,TRUE,_xll.ohTrigger(RecalcTrigger,Trigger3M)),NA())</f>
        <v>1.5111936514236035E-2</v>
      </c>
      <c r="P2137" s="44">
        <f>IFERROR(_xll.qlIndexFixing(ONIndex6M,I2137,TRUE,_xll.ohTrigger(RecalcTrigger,Trigger6M)),NA())</f>
        <v>1.545987752623823E-2</v>
      </c>
      <c r="Q2137" s="183">
        <f>IFERROR(_xll.qlIndexFixing(ONIndex1Y,I2137,TRUE,_xll.ohTrigger(RecalcTrigger,Trigger1Y)),NA())</f>
        <v>1.5760765566961155E-2</v>
      </c>
    </row>
    <row r="2138" spans="2:17" x14ac:dyDescent="0.2">
      <c r="B2138" s="39" t="s">
        <v>42</v>
      </c>
      <c r="D2138" s="42">
        <f>_xll.qlCalendarAdvance(Calendar,$D2137,B2138,"f",FALSE)</f>
        <v>54449</v>
      </c>
      <c r="E2138" s="177">
        <f>_xll.qlInterestRateIndexValueDate(IndexON,D2138)</f>
        <v>54449</v>
      </c>
      <c r="F2138" s="193">
        <f>IFERROR(_xll.qlIndexFixing(IndexON,D2138,TRUE,_xll.ohTrigger(RecalcTrigger,TriggerON)),NA())</f>
        <v>1.5219860825563813E-2</v>
      </c>
      <c r="H2138" s="42">
        <f>_xll.qlCalendarAdvance(Calendar,$H2137,B2138,"f",FALSE)</f>
        <v>54449</v>
      </c>
      <c r="I2138" s="177">
        <f>_xll.qlInterestRateIndexValueDate(Index1M,$H2138)</f>
        <v>54451</v>
      </c>
      <c r="J2138" s="182">
        <f>IFERROR(_xll.qlIndexFixing(Index1M,$H2138,TRUE,_xll.ohTrigger(RecalcTrigger,Trigger1M)),NA())</f>
        <v>1.5094528593112133E-2</v>
      </c>
      <c r="K2138" s="44">
        <f>IFERROR(_xll.qlIndexFixing(Index3M,H2138,TRUE,_xll.ohTrigger(RecalcTrigger,Trigger3M)),NA())</f>
        <v>1.5141245615064136E-2</v>
      </c>
      <c r="L2138" s="44">
        <f>IFERROR(_xll.qlIndexFixing(Index6M,$H2138,TRUE,_xll.ohTrigger(RecalcTrigger,Trigger6M)),NA())</f>
        <v>1.5532773418784319E-2</v>
      </c>
      <c r="M2138" s="183">
        <f>IFERROR(_xll.qlIndexFixing(Index1Y,$H2138,TRUE,_xll.ohTrigger(RecalcTrigger,Trigger1Y)),NA())</f>
        <v>1.5883165953014058E-2</v>
      </c>
      <c r="N2138" s="182">
        <f>IFERROR(_xll.qlIndexFixing(ONIndex1M,I2138,TRUE,_xll.ohTrigger(RecalcTrigger,Trigger1M)),NA())</f>
        <v>1.5084923586341503E-2</v>
      </c>
      <c r="O2138" s="44">
        <f>IFERROR(_xll.qlIndexFixing(ONIndex3M,I2138,TRUE,_xll.ohTrigger(RecalcTrigger,Trigger3M)),NA())</f>
        <v>1.5112108143986447E-2</v>
      </c>
      <c r="P2138" s="44">
        <f>IFERROR(_xll.qlIndexFixing(ONIndex6M,I2138,TRUE,_xll.ohTrigger(RecalcTrigger,Trigger6M)),NA())</f>
        <v>1.5460967820413174E-2</v>
      </c>
      <c r="Q2138" s="183">
        <f>IFERROR(_xll.qlIndexFixing(ONIndex1Y,I2138,TRUE,_xll.ohTrigger(RecalcTrigger,Trigger1Y)),NA())</f>
        <v>1.5761004990482164E-2</v>
      </c>
    </row>
    <row r="2139" spans="2:17" x14ac:dyDescent="0.2">
      <c r="B2139" s="39" t="s">
        <v>42</v>
      </c>
      <c r="D2139" s="42">
        <f>_xll.qlCalendarAdvance(Calendar,$D2138,B2139,"f",FALSE)</f>
        <v>54456</v>
      </c>
      <c r="E2139" s="177">
        <f>_xll.qlInterestRateIndexValueDate(IndexON,D2139)</f>
        <v>54456</v>
      </c>
      <c r="F2139" s="193">
        <f>IFERROR(_xll.qlIndexFixing(IndexON,D2139,TRUE,_xll.ohTrigger(RecalcTrigger,TriggerON)),NA())</f>
        <v>1.5221053792728867E-2</v>
      </c>
      <c r="H2139" s="42">
        <f>_xll.qlCalendarAdvance(Calendar,$H2138,B2139,"f",FALSE)</f>
        <v>54456</v>
      </c>
      <c r="I2139" s="177">
        <f>_xll.qlInterestRateIndexValueDate(Index1M,$H2139)</f>
        <v>54458</v>
      </c>
      <c r="J2139" s="182">
        <f>IFERROR(_xll.qlIndexFixing(Index1M,$H2139,TRUE,_xll.ohTrigger(RecalcTrigger,Trigger1M)),NA())</f>
        <v>1.5094690113925311E-2</v>
      </c>
      <c r="K2139" s="44">
        <f>IFERROR(_xll.qlIndexFixing(Index3M,H2139,TRUE,_xll.ohTrigger(RecalcTrigger,Trigger3M)),NA())</f>
        <v>1.5141058930023696E-2</v>
      </c>
      <c r="L2139" s="44">
        <f>IFERROR(_xll.qlIndexFixing(Index6M,$H2139,TRUE,_xll.ohTrigger(RecalcTrigger,Trigger6M)),NA())</f>
        <v>1.5533675939141111E-2</v>
      </c>
      <c r="M2139" s="183">
        <f>IFERROR(_xll.qlIndexFixing(Index1Y,$H2139,TRUE,_xll.ohTrigger(RecalcTrigger,Trigger1Y)),NA())</f>
        <v>1.5882798272295311E-2</v>
      </c>
      <c r="N2139" s="182">
        <f>IFERROR(_xll.qlIndexFixing(ONIndex1M,I2139,TRUE,_xll.ohTrigger(RecalcTrigger,Trigger1M)),NA())</f>
        <v>1.5085463224835394E-2</v>
      </c>
      <c r="O2139" s="44">
        <f>IFERROR(_xll.qlIndexFixing(ONIndex3M,I2139,TRUE,_xll.ohTrigger(RecalcTrigger,Trigger3M)),NA())</f>
        <v>1.5112275152233678E-2</v>
      </c>
      <c r="P2139" s="44">
        <f>IFERROR(_xll.qlIndexFixing(ONIndex6M,I2139,TRUE,_xll.ohTrigger(RecalcTrigger,Trigger6M)),NA())</f>
        <v>1.5462043771741207E-2</v>
      </c>
      <c r="Q2139" s="183">
        <f>IFERROR(_xll.qlIndexFixing(ONIndex1Y,I2139,TRUE,_xll.ohTrigger(RecalcTrigger,Trigger1Y)),NA())</f>
        <v>1.5761222564281141E-2</v>
      </c>
    </row>
    <row r="2140" spans="2:17" x14ac:dyDescent="0.2">
      <c r="B2140" s="39" t="s">
        <v>42</v>
      </c>
      <c r="D2140" s="42">
        <f>_xll.qlCalendarAdvance(Calendar,$D2139,B2140,"f",FALSE)</f>
        <v>54463</v>
      </c>
      <c r="E2140" s="177">
        <f>_xll.qlInterestRateIndexValueDate(IndexON,D2140)</f>
        <v>54463</v>
      </c>
      <c r="F2140" s="193">
        <f>IFERROR(_xll.qlIndexFixing(IndexON,D2140,TRUE,_xll.ohTrigger(RecalcTrigger,TriggerON)),NA())</f>
        <v>1.5222221533512936E-2</v>
      </c>
      <c r="H2140" s="42">
        <f>_xll.qlCalendarAdvance(Calendar,$H2139,B2140,"f",FALSE)</f>
        <v>54463</v>
      </c>
      <c r="I2140" s="177">
        <f>_xll.qlInterestRateIndexValueDate(Index1M,$H2140)</f>
        <v>54465</v>
      </c>
      <c r="J2140" s="182">
        <f>IFERROR(_xll.qlIndexFixing(Index1M,$H2140,TRUE,_xll.ohTrigger(RecalcTrigger,Trigger1M)),NA())</f>
        <v>1.5095185230938415E-2</v>
      </c>
      <c r="K2140" s="44">
        <f>IFERROR(_xll.qlIndexFixing(Index3M,H2140,TRUE,_xll.ohTrigger(RecalcTrigger,Trigger3M)),NA())</f>
        <v>1.5141195034907464E-2</v>
      </c>
      <c r="L2140" s="44">
        <f>IFERROR(_xll.qlIndexFixing(Index6M,$H2140,TRUE,_xll.ohTrigger(RecalcTrigger,Trigger6M)),NA())</f>
        <v>1.5534563495183033E-2</v>
      </c>
      <c r="M2140" s="183">
        <f>IFERROR(_xll.qlIndexFixing(Index1Y,$H2140,TRUE,_xll.ohTrigger(RecalcTrigger,Trigger1Y)),NA())</f>
        <v>1.5882406966442057E-2</v>
      </c>
      <c r="N2140" s="182">
        <f>IFERROR(_xll.qlIndexFixing(ONIndex1M,I2140,TRUE,_xll.ohTrigger(RecalcTrigger,Trigger1M)),NA())</f>
        <v>1.5085983779874468E-2</v>
      </c>
      <c r="O2140" s="44">
        <f>IFERROR(_xll.qlIndexFixing(ONIndex3M,I2140,TRUE,_xll.ohTrigger(RecalcTrigger,Trigger3M)),NA())</f>
        <v>1.511243752762681E-2</v>
      </c>
      <c r="P2140" s="44">
        <f>IFERROR(_xll.qlIndexFixing(ONIndex6M,I2140,TRUE,_xll.ohTrigger(RecalcTrigger,Trigger6M)),NA())</f>
        <v>1.5463105341853023E-2</v>
      </c>
      <c r="Q2140" s="183">
        <f>IFERROR(_xll.qlIndexFixing(ONIndex1Y,I2140,TRUE,_xll.ohTrigger(RecalcTrigger,Trigger1Y)),NA())</f>
        <v>1.5761418235600289E-2</v>
      </c>
    </row>
    <row r="2141" spans="2:17" x14ac:dyDescent="0.2">
      <c r="B2141" s="39" t="s">
        <v>42</v>
      </c>
      <c r="D2141" s="42">
        <f>_xll.qlCalendarAdvance(Calendar,$D2140,B2141,"f",FALSE)</f>
        <v>54470</v>
      </c>
      <c r="E2141" s="177">
        <f>_xll.qlInterestRateIndexValueDate(IndexON,D2141)</f>
        <v>54470</v>
      </c>
      <c r="F2141" s="193">
        <f>IFERROR(_xll.qlIndexFixing(IndexON,D2141,TRUE,_xll.ohTrigger(RecalcTrigger,TriggerON)),NA())</f>
        <v>1.5223363988043914E-2</v>
      </c>
      <c r="H2141" s="42">
        <f>_xll.qlCalendarAdvance(Calendar,$H2140,B2141,"f",FALSE)</f>
        <v>54470</v>
      </c>
      <c r="I2141" s="177">
        <f>_xll.qlInterestRateIndexValueDate(Index1M,$H2141)</f>
        <v>54472</v>
      </c>
      <c r="J2141" s="182">
        <f>IFERROR(_xll.qlIndexFixing(Index1M,$H2141,TRUE,_xll.ohTrigger(RecalcTrigger,Trigger1M)),NA())</f>
        <v>1.5095661139776466E-2</v>
      </c>
      <c r="K2141" s="44">
        <f>IFERROR(_xll.qlIndexFixing(Index3M,H2141,TRUE,_xll.ohTrigger(RecalcTrigger,Trigger3M)),NA())</f>
        <v>1.5141326412063809E-2</v>
      </c>
      <c r="L2141" s="44">
        <f>IFERROR(_xll.qlIndexFixing(Index6M,$H2141,TRUE,_xll.ohTrigger(RecalcTrigger,Trigger6M)),NA())</f>
        <v>1.5535436048478506E-2</v>
      </c>
      <c r="M2141" s="183">
        <f>IFERROR(_xll.qlIndexFixing(Index1Y,$H2141,TRUE,_xll.ohTrigger(RecalcTrigger,Trigger1Y)),NA())</f>
        <v>1.5881991981567756E-2</v>
      </c>
      <c r="N2141" s="182">
        <f>IFERROR(_xll.qlIndexFixing(ONIndex1M,I2141,TRUE,_xll.ohTrigger(RecalcTrigger,Trigger1M)),NA())</f>
        <v>1.5086485207813638E-2</v>
      </c>
      <c r="O2141" s="44">
        <f>IFERROR(_xll.qlIndexFixing(ONIndex3M,I2141,TRUE,_xll.ohTrigger(RecalcTrigger,Trigger3M)),NA())</f>
        <v>1.5112595258734984E-2</v>
      </c>
      <c r="P2141" s="44">
        <f>IFERROR(_xll.qlIndexFixing(ONIndex6M,I2141,TRUE,_xll.ohTrigger(RecalcTrigger,Trigger6M)),NA())</f>
        <v>1.5464152492699057E-2</v>
      </c>
      <c r="Q2141" s="183">
        <f>IFERROR(_xll.qlIndexFixing(ONIndex1Y,I2141,TRUE,_xll.ohTrigger(RecalcTrigger,Trigger1Y)),NA())</f>
        <v>1.5761591951202192E-2</v>
      </c>
    </row>
    <row r="2142" spans="2:17" x14ac:dyDescent="0.2">
      <c r="B2142" s="39" t="s">
        <v>42</v>
      </c>
      <c r="D2142" s="42">
        <f>_xll.qlCalendarAdvance(Calendar,$D2141,B2142,"f",FALSE)</f>
        <v>54477</v>
      </c>
      <c r="E2142" s="177">
        <f>_xll.qlInterestRateIndexValueDate(IndexON,D2142)</f>
        <v>54477</v>
      </c>
      <c r="F2142" s="193">
        <f>IFERROR(_xll.qlIndexFixing(IndexON,D2142,TRUE,_xll.ohTrigger(RecalcTrigger,TriggerON)),NA())</f>
        <v>1.5224481096689502E-2</v>
      </c>
      <c r="H2142" s="42">
        <f>_xll.qlCalendarAdvance(Calendar,$H2141,B2142,"f",FALSE)</f>
        <v>54477</v>
      </c>
      <c r="I2142" s="177">
        <f>_xll.qlInterestRateIndexValueDate(Index1M,$H2142)</f>
        <v>54479</v>
      </c>
      <c r="J2142" s="182">
        <f>IFERROR(_xll.qlIndexFixing(Index1M,$H2142,TRUE,_xll.ohTrigger(RecalcTrigger,Trigger1M)),NA())</f>
        <v>1.5096117796654492E-2</v>
      </c>
      <c r="K2142" s="44">
        <f>IFERROR(_xll.qlIndexFixing(Index3M,H2142,TRUE,_xll.ohTrigger(RecalcTrigger,Trigger3M)),NA())</f>
        <v>1.5141453049920863E-2</v>
      </c>
      <c r="L2142" s="44">
        <f>IFERROR(_xll.qlIndexFixing(Index6M,$H2142,TRUE,_xll.ohTrigger(RecalcTrigger,Trigger6M)),NA())</f>
        <v>1.5536293560593743E-2</v>
      </c>
      <c r="M2142" s="183">
        <f>IFERROR(_xll.qlIndexFixing(Index1Y,$H2142,TRUE,_xll.ohTrigger(RecalcTrigger,Trigger1Y)),NA())</f>
        <v>1.5881553263787405E-2</v>
      </c>
      <c r="N2142" s="182">
        <f>IFERROR(_xll.qlIndexFixing(ONIndex1M,I2142,TRUE,_xll.ohTrigger(RecalcTrigger,Trigger1M)),NA())</f>
        <v>1.5086967465007817E-2</v>
      </c>
      <c r="O2142" s="44">
        <f>IFERROR(_xll.qlIndexFixing(ONIndex3M,I2142,TRUE,_xll.ohTrigger(RecalcTrigger,Trigger3M)),NA())</f>
        <v>1.5112748333727666E-2</v>
      </c>
      <c r="P2142" s="44">
        <f>IFERROR(_xll.qlIndexFixing(ONIndex6M,I2142,TRUE,_xll.ohTrigger(RecalcTrigger,Trigger6M)),NA())</f>
        <v>1.5465185186469554E-2</v>
      </c>
      <c r="Q2142" s="183">
        <f>IFERROR(_xll.qlIndexFixing(ONIndex1Y,I2142,TRUE,_xll.ohTrigger(RecalcTrigger,Trigger1Y)),NA())</f>
        <v>1.5761743658249117E-2</v>
      </c>
    </row>
    <row r="2143" spans="2:17" x14ac:dyDescent="0.2">
      <c r="B2143" s="39" t="s">
        <v>42</v>
      </c>
      <c r="D2143" s="42">
        <f>_xll.qlCalendarAdvance(Calendar,$D2142,B2143,"f",FALSE)</f>
        <v>54484</v>
      </c>
      <c r="E2143" s="177">
        <f>_xll.qlInterestRateIndexValueDate(IndexON,D2143)</f>
        <v>54484</v>
      </c>
      <c r="F2143" s="193">
        <f>IFERROR(_xll.qlIndexFixing(IndexON,D2143,TRUE,_xll.ohTrigger(RecalcTrigger,TriggerON)),NA())</f>
        <v>1.5225572799497655E-2</v>
      </c>
      <c r="H2143" s="42">
        <f>_xll.qlCalendarAdvance(Calendar,$H2142,B2143,"f",FALSE)</f>
        <v>54484</v>
      </c>
      <c r="I2143" s="177">
        <f>_xll.qlInterestRateIndexValueDate(Index1M,$H2143)</f>
        <v>54486</v>
      </c>
      <c r="J2143" s="182">
        <f>IFERROR(_xll.qlIndexFixing(Index1M,$H2143,TRUE,_xll.ohTrigger(RecalcTrigger,Trigger1M)),NA())</f>
        <v>1.5097938357954421E-2</v>
      </c>
      <c r="K2143" s="44">
        <f>IFERROR(_xll.qlIndexFixing(Index3M,H2143,TRUE,_xll.ohTrigger(RecalcTrigger,Trigger3M)),NA())</f>
        <v>1.5142552369827627E-2</v>
      </c>
      <c r="L2143" s="44">
        <f>IFERROR(_xll.qlIndexFixing(Index6M,$H2143,TRUE,_xll.ohTrigger(RecalcTrigger,Trigger6M)),NA())</f>
        <v>1.5539081825647229E-2</v>
      </c>
      <c r="M2143" s="183">
        <f>IFERROR(_xll.qlIndexFixing(Index1Y,$H2143,TRUE,_xll.ohTrigger(RecalcTrigger,Trigger1Y)),NA())</f>
        <v>1.5881090759218845E-2</v>
      </c>
      <c r="N2143" s="182">
        <f>IFERROR(_xll.qlIndexFixing(ONIndex1M,I2143,TRUE,_xll.ohTrigger(RecalcTrigger,Trigger1M)),NA())</f>
        <v>1.5087430507492172E-2</v>
      </c>
      <c r="O2143" s="44">
        <f>IFERROR(_xll.qlIndexFixing(ONIndex3M,I2143,TRUE,_xll.ohTrigger(RecalcTrigger,Trigger3M)),NA())</f>
        <v>1.5112896741493742E-2</v>
      </c>
      <c r="P2143" s="44">
        <f>IFERROR(_xll.qlIndexFixing(ONIndex6M,I2143,TRUE,_xll.ohTrigger(RecalcTrigger,Trigger6M)),NA())</f>
        <v>1.5466203384475463E-2</v>
      </c>
      <c r="Q2143" s="183">
        <f>IFERROR(_xll.qlIndexFixing(ONIndex1Y,I2143,TRUE,_xll.ohTrigger(RecalcTrigger,Trigger1Y)),NA())</f>
        <v>1.5761873303343776E-2</v>
      </c>
    </row>
    <row r="2144" spans="2:17" x14ac:dyDescent="0.2">
      <c r="B2144" s="39" t="s">
        <v>42</v>
      </c>
      <c r="D2144" s="42">
        <f>_xll.qlCalendarAdvance(Calendar,$D2143,B2144,"f",FALSE)</f>
        <v>54491</v>
      </c>
      <c r="E2144" s="177">
        <f>_xll.qlInterestRateIndexValueDate(IndexON,D2144)</f>
        <v>54491</v>
      </c>
      <c r="F2144" s="193">
        <f>IFERROR(_xll.qlIndexFixing(IndexON,D2144,TRUE,_xll.ohTrigger(RecalcTrigger,TriggerON)),NA())</f>
        <v>1.5226639036995948E-2</v>
      </c>
      <c r="H2144" s="42">
        <f>_xll.qlCalendarAdvance(Calendar,$H2143,B2144,"f",FALSE)</f>
        <v>54491</v>
      </c>
      <c r="I2144" s="177">
        <f>_xll.qlInterestRateIndexValueDate(Index1M,$H2144)</f>
        <v>54493</v>
      </c>
      <c r="J2144" s="182">
        <f>IFERROR(_xll.qlIndexFixing(Index1M,$H2144,TRUE,_xll.ohTrigger(RecalcTrigger,Trigger1M)),NA())</f>
        <v>1.5098350906162517E-2</v>
      </c>
      <c r="K2144" s="44">
        <f>IFERROR(_xll.qlIndexFixing(Index3M,H2144,TRUE,_xll.ohTrigger(RecalcTrigger,Trigger3M)),NA())</f>
        <v>1.5142668481608685E-2</v>
      </c>
      <c r="L2144" s="44">
        <f>IFERROR(_xll.qlIndexFixing(Index6M,$H2144,TRUE,_xll.ohTrigger(RecalcTrigger,Trigger6M)),NA())</f>
        <v>1.5539903848225407E-2</v>
      </c>
      <c r="M2144" s="183">
        <f>IFERROR(_xll.qlIndexFixing(Index1Y,$H2144,TRUE,_xll.ohTrigger(RecalcTrigger,Trigger1Y)),NA())</f>
        <v>1.5880604413980572E-2</v>
      </c>
      <c r="N2144" s="182">
        <f>IFERROR(_xll.qlIndexFixing(ONIndex1M,I2144,TRUE,_xll.ohTrigger(RecalcTrigger,Trigger1M)),NA())</f>
        <v>1.5087874291621617E-2</v>
      </c>
      <c r="O2144" s="44">
        <f>IFERROR(_xll.qlIndexFixing(ONIndex3M,I2144,TRUE,_xll.ohTrigger(RecalcTrigger,Trigger3M)),NA())</f>
        <v>1.5113040469962868E-2</v>
      </c>
      <c r="P2144" s="44">
        <f>IFERROR(_xll.qlIndexFixing(ONIndex6M,I2144,TRUE,_xll.ohTrigger(RecalcTrigger,Trigger6M)),NA())</f>
        <v>1.5467207049306708E-2</v>
      </c>
      <c r="Q2144" s="183">
        <f>IFERROR(_xll.qlIndexFixing(ONIndex1Y,I2144,TRUE,_xll.ohTrigger(RecalcTrigger,Trigger1Y)),NA())</f>
        <v>1.5761980833568501E-2</v>
      </c>
    </row>
    <row r="2145" spans="2:17" x14ac:dyDescent="0.2">
      <c r="B2145" s="39" t="s">
        <v>42</v>
      </c>
      <c r="D2145" s="42">
        <f>_xll.qlCalendarAdvance(Calendar,$D2144,B2145,"f",FALSE)</f>
        <v>54498</v>
      </c>
      <c r="E2145" s="177">
        <f>_xll.qlInterestRateIndexValueDate(IndexON,D2145)</f>
        <v>54498</v>
      </c>
      <c r="F2145" s="193">
        <f>IFERROR(_xll.qlIndexFixing(IndexON,D2145,TRUE,_xll.ohTrigger(RecalcTrigger,TriggerON)),NA())</f>
        <v>1.5227679749152401E-2</v>
      </c>
      <c r="H2145" s="42">
        <f>_xll.qlCalendarAdvance(Calendar,$H2144,B2145,"f",FALSE)</f>
        <v>54498</v>
      </c>
      <c r="I2145" s="177">
        <f>_xll.qlInterestRateIndexValueDate(Index1M,$H2145)</f>
        <v>54500</v>
      </c>
      <c r="J2145" s="182">
        <f>IFERROR(_xll.qlIndexFixing(Index1M,$H2145,TRUE,_xll.ohTrigger(RecalcTrigger,Trigger1M)),NA())</f>
        <v>1.509908681093706E-2</v>
      </c>
      <c r="K2145" s="44">
        <f>IFERROR(_xll.qlIndexFixing(Index3M,H2145,TRUE,_xll.ohTrigger(RecalcTrigger,Trigger3M)),NA())</f>
        <v>1.5142779816282341E-2</v>
      </c>
      <c r="L2145" s="44">
        <f>IFERROR(_xll.qlIndexFixing(Index6M,$H2145,TRUE,_xll.ohTrigger(RecalcTrigger,Trigger6M)),NA())</f>
        <v>1.5540710697347975E-2</v>
      </c>
      <c r="M2145" s="183">
        <f>IFERROR(_xll.qlIndexFixing(Index1Y,$H2145,TRUE,_xll.ohTrigger(RecalcTrigger,Trigger1Y)),NA())</f>
        <v>1.5880094174193272E-2</v>
      </c>
      <c r="N2145" s="182">
        <f>IFERROR(_xll.qlIndexFixing(ONIndex1M,I2145,TRUE,_xll.ohTrigger(RecalcTrigger,Trigger1M)),NA())</f>
        <v>1.5088298773830999E-2</v>
      </c>
      <c r="O2145" s="44">
        <f>IFERROR(_xll.qlIndexFixing(ONIndex3M,I2145,TRUE,_xll.ohTrigger(RecalcTrigger,Trigger3M)),NA())</f>
        <v>1.5113179508103869E-2</v>
      </c>
      <c r="P2145" s="44">
        <f>IFERROR(_xll.qlIndexFixing(ONIndex6M,I2145,TRUE,_xll.ohTrigger(RecalcTrigger,Trigger6M)),NA())</f>
        <v>1.5468196142354174E-2</v>
      </c>
      <c r="Q2145" s="183">
        <f>IFERROR(_xll.qlIndexFixing(ONIndex1Y,I2145,TRUE,_xll.ohTrigger(RecalcTrigger,Trigger1Y)),NA())</f>
        <v>1.5762066196085556E-2</v>
      </c>
    </row>
    <row r="2146" spans="2:17" x14ac:dyDescent="0.2">
      <c r="B2146" s="39" t="s">
        <v>42</v>
      </c>
      <c r="D2146" s="42">
        <f>_xll.qlCalendarAdvance(Calendar,$D2145,B2146,"f",FALSE)</f>
        <v>54505</v>
      </c>
      <c r="E2146" s="177">
        <f>_xll.qlInterestRateIndexValueDate(IndexON,D2146)</f>
        <v>54505</v>
      </c>
      <c r="F2146" s="193">
        <f>IFERROR(_xll.qlIndexFixing(IndexON,D2146,TRUE,_xll.ohTrigger(RecalcTrigger,TriggerON)),NA())</f>
        <v>1.5228694876574522E-2</v>
      </c>
      <c r="H2146" s="42">
        <f>_xll.qlCalendarAdvance(Calendar,$H2145,B2146,"f",FALSE)</f>
        <v>54505</v>
      </c>
      <c r="I2146" s="177">
        <f>_xll.qlInterestRateIndexValueDate(Index1M,$H2146)</f>
        <v>54507</v>
      </c>
      <c r="J2146" s="182">
        <f>IFERROR(_xll.qlIndexFixing(Index1M,$H2146,TRUE,_xll.ohTrigger(RecalcTrigger,Trigger1M)),NA())</f>
        <v>1.5099117761576686E-2</v>
      </c>
      <c r="K2146" s="44">
        <f>IFERROR(_xll.qlIndexFixing(Index3M,H2146,TRUE,_xll.ohTrigger(RecalcTrigger,Trigger3M)),NA())</f>
        <v>1.5142886362275237E-2</v>
      </c>
      <c r="L2146" s="44">
        <f>IFERROR(_xll.qlIndexFixing(Index6M,$H2146,TRUE,_xll.ohTrigger(RecalcTrigger,Trigger6M)),NA())</f>
        <v>1.5541502334574285E-2</v>
      </c>
      <c r="M2146" s="183">
        <f>IFERROR(_xll.qlIndexFixing(Index1Y,$H2146,TRUE,_xll.ohTrigger(RecalcTrigger,Trigger1Y)),NA())</f>
        <v>1.5879559985979608E-2</v>
      </c>
      <c r="N2146" s="182">
        <f>IFERROR(_xll.qlIndexFixing(ONIndex1M,I2146,TRUE,_xll.ohTrigger(RecalcTrigger,Trigger1M)),NA())</f>
        <v>1.5088703910155488E-2</v>
      </c>
      <c r="O2146" s="44">
        <f>IFERROR(_xll.qlIndexFixing(ONIndex3M,I2146,TRUE,_xll.ohTrigger(RecalcTrigger,Trigger3M)),NA())</f>
        <v>1.5113313844166143E-2</v>
      </c>
      <c r="P2146" s="44">
        <f>IFERROR(_xll.qlIndexFixing(ONIndex6M,I2146,TRUE,_xll.ohTrigger(RecalcTrigger,Trigger6M)),NA())</f>
        <v>1.5469170625568296E-2</v>
      </c>
      <c r="Q2146" s="183">
        <f>IFERROR(_xll.qlIndexFixing(ONIndex1Y,I2146,TRUE,_xll.ohTrigger(RecalcTrigger,Trigger1Y)),NA())</f>
        <v>1.5762129337497655E-2</v>
      </c>
    </row>
    <row r="2147" spans="2:17" x14ac:dyDescent="0.2">
      <c r="B2147" s="39" t="s">
        <v>42</v>
      </c>
      <c r="D2147" s="42">
        <f>_xll.qlCalendarAdvance(Calendar,$D2146,B2147,"f",FALSE)</f>
        <v>54512</v>
      </c>
      <c r="E2147" s="177">
        <f>_xll.qlInterestRateIndexValueDate(IndexON,D2147)</f>
        <v>54512</v>
      </c>
      <c r="F2147" s="193">
        <f>IFERROR(_xll.qlIndexFixing(IndexON,D2147,TRUE,_xll.ohTrigger(RecalcTrigger,TriggerON)),NA())</f>
        <v>1.5229684358910589E-2</v>
      </c>
      <c r="H2147" s="42">
        <f>_xll.qlCalendarAdvance(Calendar,$H2146,B2147,"f",FALSE)</f>
        <v>54512</v>
      </c>
      <c r="I2147" s="177">
        <f>_xll.qlInterestRateIndexValueDate(Index1M,$H2147)</f>
        <v>54514</v>
      </c>
      <c r="J2147" s="182">
        <f>IFERROR(_xll.qlIndexFixing(Index1M,$H2147,TRUE,_xll.ohTrigger(RecalcTrigger,Trigger1M)),NA())</f>
        <v>1.5099471981200319E-2</v>
      </c>
      <c r="K2147" s="44">
        <f>IFERROR(_xll.qlIndexFixing(Index3M,H2147,TRUE,_xll.ohTrigger(RecalcTrigger,Trigger3M)),NA())</f>
        <v>1.5142663677074791E-2</v>
      </c>
      <c r="L2147" s="44">
        <f>IFERROR(_xll.qlIndexFixing(Index6M,$H2147,TRUE,_xll.ohTrigger(RecalcTrigger,Trigger6M)),NA())</f>
        <v>1.5541124258766855E-2</v>
      </c>
      <c r="M2147" s="183">
        <f>IFERROR(_xll.qlIndexFixing(Index1Y,$H2147,TRUE,_xll.ohTrigger(RecalcTrigger,Trigger1Y)),NA())</f>
        <v>1.5879001795463994E-2</v>
      </c>
      <c r="N2147" s="182">
        <f>IFERROR(_xll.qlIndexFixing(ONIndex1M,I2147,TRUE,_xll.ohTrigger(RecalcTrigger,Trigger1M)),NA())</f>
        <v>1.508908965702993E-2</v>
      </c>
      <c r="O2147" s="44">
        <f>IFERROR(_xll.qlIndexFixing(ONIndex3M,I2147,TRUE,_xll.ohTrigger(RecalcTrigger,Trigger3M)),NA())</f>
        <v>1.5113443466558962E-2</v>
      </c>
      <c r="P2147" s="44">
        <f>IFERROR(_xll.qlIndexFixing(ONIndex6M,I2147,TRUE,_xll.ohTrigger(RecalcTrigger,Trigger6M)),NA())</f>
        <v>1.5470130460739639E-2</v>
      </c>
      <c r="Q2147" s="183">
        <f>IFERROR(_xll.qlIndexFixing(ONIndex1Y,I2147,TRUE,_xll.ohTrigger(RecalcTrigger,Trigger1Y)),NA())</f>
        <v>1.5762170204967063E-2</v>
      </c>
    </row>
    <row r="2148" spans="2:17" x14ac:dyDescent="0.2">
      <c r="B2148" s="39" t="s">
        <v>42</v>
      </c>
      <c r="D2148" s="42">
        <f>_xll.qlCalendarAdvance(Calendar,$D2147,B2148,"f",FALSE)</f>
        <v>54519</v>
      </c>
      <c r="E2148" s="177">
        <f>_xll.qlInterestRateIndexValueDate(IndexON,D2148)</f>
        <v>54519</v>
      </c>
      <c r="F2148" s="193">
        <f>IFERROR(_xll.qlIndexFixing(IndexON,D2148,TRUE,_xll.ohTrigger(RecalcTrigger,TriggerON)),NA())</f>
        <v>1.5230648136848046E-2</v>
      </c>
      <c r="H2148" s="42">
        <f>_xll.qlCalendarAdvance(Calendar,$H2147,B2148,"f",FALSE)</f>
        <v>54519</v>
      </c>
      <c r="I2148" s="177">
        <f>_xll.qlInterestRateIndexValueDate(Index1M,$H2148)</f>
        <v>54521</v>
      </c>
      <c r="J2148" s="182">
        <f>IFERROR(_xll.qlIndexFixing(Index1M,$H2148,TRUE,_xll.ohTrigger(RecalcTrigger,Trigger1M)),NA())</f>
        <v>1.5099806670374194E-2</v>
      </c>
      <c r="K2148" s="44">
        <f>IFERROR(_xll.qlIndexFixing(Index3M,H2148,TRUE,_xll.ohTrigger(RecalcTrigger,Trigger3M)),NA())</f>
        <v>1.5142760952779645E-2</v>
      </c>
      <c r="L2148" s="44">
        <f>IFERROR(_xll.qlIndexFixing(Index6M,$H2148,TRUE,_xll.ohTrigger(RecalcTrigger,Trigger6M)),NA())</f>
        <v>1.5541888573848901E-2</v>
      </c>
      <c r="M2148" s="183">
        <f>IFERROR(_xll.qlIndexFixing(Index1Y,$H2148,TRUE,_xll.ohTrigger(RecalcTrigger,Trigger1Y)),NA())</f>
        <v>1.5879581808493741E-2</v>
      </c>
      <c r="N2148" s="182">
        <f>IFERROR(_xll.qlIndexFixing(ONIndex1M,I2148,TRUE,_xll.ohTrigger(RecalcTrigger,Trigger1M)),NA())</f>
        <v>1.5089455970649368E-2</v>
      </c>
      <c r="O2148" s="44">
        <f>IFERROR(_xll.qlIndexFixing(ONIndex3M,I2148,TRUE,_xll.ohTrigger(RecalcTrigger,Trigger3M)),NA())</f>
        <v>1.5113568364011343E-2</v>
      </c>
      <c r="P2148" s="44">
        <f>IFERROR(_xll.qlIndexFixing(ONIndex6M,I2148,TRUE,_xll.ohTrigger(RecalcTrigger,Trigger6M)),NA())</f>
        <v>1.5471075609978513E-2</v>
      </c>
      <c r="Q2148" s="183">
        <f>IFERROR(_xll.qlIndexFixing(ONIndex1Y,I2148,TRUE,_xll.ohTrigger(RecalcTrigger,Trigger1Y)),NA())</f>
        <v>1.5762188745416239E-2</v>
      </c>
    </row>
    <row r="2149" spans="2:17" x14ac:dyDescent="0.2">
      <c r="B2149" s="39" t="s">
        <v>42</v>
      </c>
      <c r="D2149" s="42">
        <f>_xll.qlCalendarAdvance(Calendar,$D2148,B2149,"f",FALSE)</f>
        <v>54526</v>
      </c>
      <c r="E2149" s="177">
        <f>_xll.qlInterestRateIndexValueDate(IndexON,D2149)</f>
        <v>54526</v>
      </c>
      <c r="F2149" s="193">
        <f>IFERROR(_xll.qlIndexFixing(IndexON,D2149,TRUE,_xll.ohTrigger(RecalcTrigger,TriggerON)),NA())</f>
        <v>1.5231586150594723E-2</v>
      </c>
      <c r="H2149" s="42">
        <f>_xll.qlCalendarAdvance(Calendar,$H2148,B2149,"f",FALSE)</f>
        <v>54526</v>
      </c>
      <c r="I2149" s="177">
        <f>_xll.qlInterestRateIndexValueDate(Index1M,$H2149)</f>
        <v>54528</v>
      </c>
      <c r="J2149" s="182">
        <f>IFERROR(_xll.qlIndexFixing(Index1M,$H2149,TRUE,_xll.ohTrigger(RecalcTrigger,Trigger1M)),NA())</f>
        <v>1.5100121785310838E-2</v>
      </c>
      <c r="K2149" s="44">
        <f>IFERROR(_xll.qlIndexFixing(Index3M,H2149,TRUE,_xll.ohTrigger(RecalcTrigger,Trigger3M)),NA())</f>
        <v>1.5142853406103761E-2</v>
      </c>
      <c r="L2149" s="44">
        <f>IFERROR(_xll.qlIndexFixing(Index6M,$H2149,TRUE,_xll.ohTrigger(RecalcTrigger,Trigger6M)),NA())</f>
        <v>1.5542637571922518E-2</v>
      </c>
      <c r="M2149" s="183">
        <f>IFERROR(_xll.qlIndexFixing(Index1Y,$H2149,TRUE,_xll.ohTrigger(RecalcTrigger,Trigger1Y)),NA())</f>
        <v>1.5877813192033519E-2</v>
      </c>
      <c r="N2149" s="182">
        <f>IFERROR(_xll.qlIndexFixing(ONIndex1M,I2149,TRUE,_xll.ohTrigger(RecalcTrigger,Trigger1M)),NA())</f>
        <v>1.5089898319926576E-2</v>
      </c>
      <c r="O2149" s="44">
        <f>IFERROR(_xll.qlIndexFixing(ONIndex3M,I2149,TRUE,_xll.ohTrigger(RecalcTrigger,Trigger3M)),NA())</f>
        <v>1.5113721984567619E-2</v>
      </c>
      <c r="P2149" s="44">
        <f>IFERROR(_xll.qlIndexFixing(ONIndex6M,I2149,TRUE,_xll.ohTrigger(RecalcTrigger,Trigger6M)),NA())</f>
        <v>1.5472269161236341E-2</v>
      </c>
      <c r="Q2149" s="183">
        <f>IFERROR(_xll.qlIndexFixing(ONIndex1Y,I2149,TRUE,_xll.ohTrigger(RecalcTrigger,Trigger1Y)),NA())</f>
        <v>1.5762179690419487E-2</v>
      </c>
    </row>
    <row r="2150" spans="2:17" x14ac:dyDescent="0.2">
      <c r="B2150" s="39" t="s">
        <v>42</v>
      </c>
      <c r="D2150" s="42">
        <f>_xll.qlCalendarAdvance(Calendar,$D2149,B2150,"f",FALSE)</f>
        <v>54533</v>
      </c>
      <c r="E2150" s="177">
        <f>_xll.qlInterestRateIndexValueDate(IndexON,D2150)</f>
        <v>54533</v>
      </c>
      <c r="F2150" s="193">
        <f>IFERROR(_xll.qlIndexFixing(IndexON,D2150,TRUE,_xll.ohTrigger(RecalcTrigger,TriggerON)),NA())</f>
        <v>1.5232498340438383E-2</v>
      </c>
      <c r="H2150" s="42">
        <f>_xll.qlCalendarAdvance(Calendar,$H2149,B2150,"f",FALSE)</f>
        <v>54533</v>
      </c>
      <c r="I2150" s="177">
        <f>_xll.qlInterestRateIndexValueDate(Index1M,$H2150)</f>
        <v>54535</v>
      </c>
      <c r="J2150" s="182">
        <f>IFERROR(_xll.qlIndexFixing(Index1M,$H2150,TRUE,_xll.ohTrigger(RecalcTrigger,Trigger1M)),NA())</f>
        <v>1.5100417282222778E-2</v>
      </c>
      <c r="K2150" s="44">
        <f>IFERROR(_xll.qlIndexFixing(Index3M,H2150,TRUE,_xll.ohTrigger(RecalcTrigger,Trigger3M)),NA())</f>
        <v>1.5142941025473105E-2</v>
      </c>
      <c r="L2150" s="44">
        <f>IFERROR(_xll.qlIndexFixing(Index6M,$H2150,TRUE,_xll.ohTrigger(RecalcTrigger,Trigger6M)),NA())</f>
        <v>1.5543371214554191E-2</v>
      </c>
      <c r="M2150" s="183">
        <f>IFERROR(_xll.qlIndexFixing(Index1Y,$H2150,TRUE,_xll.ohTrigger(RecalcTrigger,Trigger1Y)),NA())</f>
        <v>1.5877182671376461E-2</v>
      </c>
      <c r="N2150" s="182">
        <f>IFERROR(_xll.qlIndexFixing(ONIndex1M,I2150,TRUE,_xll.ohTrigger(RecalcTrigger,Trigger1M)),NA())</f>
        <v>1.5090130123223133E-2</v>
      </c>
      <c r="O2150" s="44">
        <f>IFERROR(_xll.qlIndexFixing(ONIndex3M,I2150,TRUE,_xll.ohTrigger(RecalcTrigger,Trigger3M)),NA())</f>
        <v>1.5113803937092385E-2</v>
      </c>
      <c r="P2150" s="44">
        <f>IFERROR(_xll.qlIndexFixing(ONIndex6M,I2150,TRUE,_xll.ohTrigger(RecalcTrigger,Trigger6M)),NA())</f>
        <v>1.5472921698060915E-2</v>
      </c>
      <c r="Q2150" s="183">
        <f>IFERROR(_xll.qlIndexFixing(ONIndex1Y,I2150,TRUE,_xll.ohTrigger(RecalcTrigger,Trigger1Y)),NA())</f>
        <v>1.5762158632544043E-2</v>
      </c>
    </row>
    <row r="2151" spans="2:17" x14ac:dyDescent="0.2">
      <c r="B2151" s="39" t="s">
        <v>42</v>
      </c>
      <c r="D2151" s="42">
        <f>_xll.qlCalendarAdvance(Calendar,$D2150,B2151,"f",FALSE)</f>
        <v>54540</v>
      </c>
      <c r="E2151" s="177">
        <f>_xll.qlInterestRateIndexValueDate(IndexON,D2151)</f>
        <v>54540</v>
      </c>
      <c r="F2151" s="193">
        <f>IFERROR(_xll.qlIndexFixing(IndexON,D2151,TRUE,_xll.ohTrigger(RecalcTrigger,TriggerON)),NA())</f>
        <v>1.5233384646347048E-2</v>
      </c>
      <c r="H2151" s="42">
        <f>_xll.qlCalendarAdvance(Calendar,$H2150,B2151,"f",FALSE)</f>
        <v>54540</v>
      </c>
      <c r="I2151" s="177">
        <f>_xll.qlInterestRateIndexValueDate(Index1M,$H2151)</f>
        <v>54542</v>
      </c>
      <c r="J2151" s="182">
        <f>IFERROR(_xll.qlIndexFixing(Index1M,$H2151,TRUE,_xll.ohTrigger(RecalcTrigger,Trigger1M)),NA())</f>
        <v>1.5100693117315045E-2</v>
      </c>
      <c r="K2151" s="44">
        <f>IFERROR(_xll.qlIndexFixing(Index3M,H2151,TRUE,_xll.ohTrigger(RecalcTrigger,Trigger3M)),NA())</f>
        <v>1.514302379931012E-2</v>
      </c>
      <c r="L2151" s="44">
        <f>IFERROR(_xll.qlIndexFixing(Index6M,$H2151,TRUE,_xll.ohTrigger(RecalcTrigger,Trigger6M)),NA())</f>
        <v>1.5544089463307778E-2</v>
      </c>
      <c r="M2151" s="183">
        <f>IFERROR(_xll.qlIndexFixing(Index1Y,$H2151,TRUE,_xll.ohTrigger(RecalcTrigger,Trigger1Y)),NA())</f>
        <v>1.5876527932933492E-2</v>
      </c>
      <c r="N2151" s="182">
        <f>IFERROR(_xll.qlIndexFixing(ONIndex1M,I2151,TRUE,_xll.ohTrigger(RecalcTrigger,Trigger1M)),NA())</f>
        <v>1.5090437874647478E-2</v>
      </c>
      <c r="O2151" s="44">
        <f>IFERROR(_xll.qlIndexFixing(ONIndex3M,I2151,TRUE,_xll.ohTrigger(RecalcTrigger,Trigger3M)),NA())</f>
        <v>1.5113914589859334E-2</v>
      </c>
      <c r="P2151" s="44">
        <f>IFERROR(_xll.qlIndexFixing(ONIndex6M,I2151,TRUE,_xll.ohTrigger(RecalcTrigger,Trigger6M)),NA())</f>
        <v>1.5473822560565509E-2</v>
      </c>
      <c r="Q2151" s="183">
        <f>IFERROR(_xll.qlIndexFixing(ONIndex1Y,I2151,TRUE,_xll.ohTrigger(RecalcTrigger,Trigger1Y)),NA())</f>
        <v>1.5762109873307395E-2</v>
      </c>
    </row>
    <row r="2152" spans="2:17" x14ac:dyDescent="0.2">
      <c r="B2152" s="39" t="s">
        <v>42</v>
      </c>
      <c r="D2152" s="42">
        <f>_xll.qlCalendarAdvance(Calendar,$D2151,B2152,"f",FALSE)</f>
        <v>54547</v>
      </c>
      <c r="E2152" s="177">
        <f>_xll.qlInterestRateIndexValueDate(IndexON,D2152)</f>
        <v>54547</v>
      </c>
      <c r="F2152" s="193">
        <f>IFERROR(_xll.qlIndexFixing(IndexON,D2152,TRUE,_xll.ohTrigger(RecalcTrigger,TriggerON)),NA())</f>
        <v>1.5234245008848291E-2</v>
      </c>
      <c r="H2152" s="42">
        <f>_xll.qlCalendarAdvance(Calendar,$H2151,B2152,"f",FALSE)</f>
        <v>54547</v>
      </c>
      <c r="I2152" s="177">
        <f>_xll.qlInterestRateIndexValueDate(Index1M,$H2152)</f>
        <v>54549</v>
      </c>
      <c r="J2152" s="182">
        <f>IFERROR(_xll.qlIndexFixing(Index1M,$H2152,TRUE,_xll.ohTrigger(RecalcTrigger,Trigger1M)),NA())</f>
        <v>1.5100949246792672E-2</v>
      </c>
      <c r="K2152" s="44">
        <f>IFERROR(_xll.qlIndexFixing(Index3M,H2152,TRUE,_xll.ohTrigger(RecalcTrigger,Trigger3M)),NA())</f>
        <v>1.514342442765966E-2</v>
      </c>
      <c r="L2152" s="44">
        <f>IFERROR(_xll.qlIndexFixing(Index6M,$H2152,TRUE,_xll.ohTrigger(RecalcTrigger,Trigger6M)),NA())</f>
        <v>1.5545930555462755E-2</v>
      </c>
      <c r="M2152" s="183">
        <f>IFERROR(_xll.qlIndexFixing(Index1Y,$H2152,TRUE,_xll.ohTrigger(RecalcTrigger,Trigger1Y)),NA())</f>
        <v>1.587584892283822E-2</v>
      </c>
      <c r="N2152" s="182">
        <f>IFERROR(_xll.qlIndexFixing(ONIndex1M,I2152,TRUE,_xll.ohTrigger(RecalcTrigger,Trigger1M)),NA())</f>
        <v>1.5090726017996658E-2</v>
      </c>
      <c r="O2152" s="44">
        <f>IFERROR(_xll.qlIndexFixing(ONIndex3M,I2152,TRUE,_xll.ohTrigger(RecalcTrigger,Trigger3M)),NA())</f>
        <v>1.5114020471402867E-2</v>
      </c>
      <c r="P2152" s="44">
        <f>IFERROR(_xll.qlIndexFixing(ONIndex6M,I2152,TRUE,_xll.ohTrigger(RecalcTrigger,Trigger6M)),NA())</f>
        <v>1.547470858469957E-2</v>
      </c>
      <c r="Q2152" s="183">
        <f>IFERROR(_xll.qlIndexFixing(ONIndex1Y,I2152,TRUE,_xll.ohTrigger(RecalcTrigger,Trigger1Y)),NA())</f>
        <v>1.5762038574660409E-2</v>
      </c>
    </row>
    <row r="2153" spans="2:17" x14ac:dyDescent="0.2">
      <c r="B2153" s="39" t="s">
        <v>42</v>
      </c>
      <c r="D2153" s="42">
        <f>_xll.qlCalendarAdvance(Calendar,$D2152,B2153,"f",FALSE)</f>
        <v>54554</v>
      </c>
      <c r="E2153" s="177">
        <f>_xll.qlInterestRateIndexValueDate(IndexON,D2153)</f>
        <v>54554</v>
      </c>
      <c r="F2153" s="193">
        <f>IFERROR(_xll.qlIndexFixing(IndexON,D2153,TRUE,_xll.ohTrigger(RecalcTrigger,TriggerON)),NA())</f>
        <v>1.5235079368070004E-2</v>
      </c>
      <c r="H2153" s="42">
        <f>_xll.qlCalendarAdvance(Calendar,$H2152,B2153,"f",FALSE)</f>
        <v>54554</v>
      </c>
      <c r="I2153" s="177">
        <f>_xll.qlInterestRateIndexValueDate(Index1M,$H2153)</f>
        <v>54556</v>
      </c>
      <c r="J2153" s="182">
        <f>IFERROR(_xll.qlIndexFixing(Index1M,$H2153,TRUE,_xll.ohTrigger(RecalcTrigger,Trigger1M)),NA())</f>
        <v>1.5101185626870683E-2</v>
      </c>
      <c r="K2153" s="44">
        <f>IFERROR(_xll.qlIndexFixing(Index3M,H2153,TRUE,_xll.ohTrigger(RecalcTrigger,Trigger3M)),NA())</f>
        <v>1.51434971287535E-2</v>
      </c>
      <c r="L2153" s="44">
        <f>IFERROR(_xll.qlIndexFixing(Index6M,$H2153,TRUE,_xll.ohTrigger(RecalcTrigger,Trigger6M)),NA())</f>
        <v>1.5546614633099443E-2</v>
      </c>
      <c r="M2153" s="183">
        <f>IFERROR(_xll.qlIndexFixing(Index1Y,$H2153,TRUE,_xll.ohTrigger(RecalcTrigger,Trigger1Y)),NA())</f>
        <v>1.5875145587226441E-2</v>
      </c>
      <c r="N2153" s="182">
        <f>IFERROR(_xll.qlIndexFixing(ONIndex1M,I2153,TRUE,_xll.ohTrigger(RecalcTrigger,Trigger1M)),NA())</f>
        <v>1.509099450938578E-2</v>
      </c>
      <c r="O2153" s="44">
        <f>IFERROR(_xll.qlIndexFixing(ONIndex3M,I2153,TRUE,_xll.ohTrigger(RecalcTrigger,Trigger3M)),NA())</f>
        <v>1.5114121570132255E-2</v>
      </c>
      <c r="P2153" s="44">
        <f>IFERROR(_xll.qlIndexFixing(ONIndex6M,I2153,TRUE,_xll.ohTrigger(RecalcTrigger,Trigger6M)),NA())</f>
        <v>1.5475579732093792E-2</v>
      </c>
      <c r="Q2153" s="183">
        <f>IFERROR(_xll.qlIndexFixing(ONIndex1Y,I2153,TRUE,_xll.ohTrigger(RecalcTrigger,Trigger1Y)),NA())</f>
        <v>1.576194468376535E-2</v>
      </c>
    </row>
    <row r="2154" spans="2:17" x14ac:dyDescent="0.2">
      <c r="B2154" s="39" t="s">
        <v>42</v>
      </c>
      <c r="D2154" s="42">
        <f>_xll.qlCalendarAdvance(Calendar,$D2153,B2154,"f",FALSE)</f>
        <v>54561</v>
      </c>
      <c r="E2154" s="177">
        <f>_xll.qlInterestRateIndexValueDate(IndexON,D2154)</f>
        <v>54561</v>
      </c>
      <c r="F2154" s="193">
        <f>IFERROR(_xll.qlIndexFixing(IndexON,D2154,TRUE,_xll.ohTrigger(RecalcTrigger,TriggerON)),NA())</f>
        <v>1.5235887664379888E-2</v>
      </c>
      <c r="H2154" s="42">
        <f>_xll.qlCalendarAdvance(Calendar,$H2153,B2154,"f",FALSE)</f>
        <v>54561</v>
      </c>
      <c r="I2154" s="177">
        <f>_xll.qlInterestRateIndexValueDate(Index1M,$H2154)</f>
        <v>54563</v>
      </c>
      <c r="J2154" s="182">
        <f>IFERROR(_xll.qlIndexFixing(Index1M,$H2154,TRUE,_xll.ohTrigger(RecalcTrigger,Trigger1M)),NA())</f>
        <v>1.5101402213759108E-2</v>
      </c>
      <c r="K2154" s="44">
        <f>IFERROR(_xll.qlIndexFixing(Index3M,H2154,TRUE,_xll.ohTrigger(RecalcTrigger,Trigger3M)),NA())</f>
        <v>1.5143564948558055E-2</v>
      </c>
      <c r="L2154" s="44">
        <f>IFERROR(_xll.qlIndexFixing(Index6M,$H2154,TRUE,_xll.ohTrigger(RecalcTrigger,Trigger6M)),NA())</f>
        <v>1.5547283191323707E-2</v>
      </c>
      <c r="M2154" s="183">
        <f>IFERROR(_xll.qlIndexFixing(Index1Y,$H2154,TRUE,_xll.ohTrigger(RecalcTrigger,Trigger1Y)),NA())</f>
        <v>1.5874417872235272E-2</v>
      </c>
      <c r="N2154" s="182">
        <f>IFERROR(_xll.qlIndexFixing(ONIndex1M,I2154,TRUE,_xll.ohTrigger(RecalcTrigger,Trigger1M)),NA())</f>
        <v>1.5091243305089819E-2</v>
      </c>
      <c r="O2154" s="44">
        <f>IFERROR(_xll.qlIndexFixing(ONIndex3M,I2154,TRUE,_xll.ohTrigger(RecalcTrigger,Trigger3M)),NA())</f>
        <v>1.5114217874616642E-2</v>
      </c>
      <c r="P2154" s="44">
        <f>IFERROR(_xll.qlIndexFixing(ONIndex6M,I2154,TRUE,_xll.ohTrigger(RecalcTrigger,Trigger6M)),NA())</f>
        <v>1.5476435964698609E-2</v>
      </c>
      <c r="Q2154" s="183">
        <f>IFERROR(_xll.qlIndexFixing(ONIndex1Y,I2154,TRUE,_xll.ohTrigger(RecalcTrigger,Trigger1Y)),NA())</f>
        <v>1.5761828147304868E-2</v>
      </c>
    </row>
    <row r="2155" spans="2:17" x14ac:dyDescent="0.2">
      <c r="B2155" s="39" t="s">
        <v>42</v>
      </c>
      <c r="D2155" s="42">
        <f>_xll.qlCalendarAdvance(Calendar,$D2154,B2155,"f",FALSE)</f>
        <v>54568</v>
      </c>
      <c r="E2155" s="177">
        <f>_xll.qlInterestRateIndexValueDate(IndexON,D2155)</f>
        <v>54568</v>
      </c>
      <c r="F2155" s="193">
        <f>IFERROR(_xll.qlIndexFixing(IndexON,D2155,TRUE,_xll.ohTrigger(RecalcTrigger,TriggerON)),NA())</f>
        <v>1.5236669837745964E-2</v>
      </c>
      <c r="H2155" s="42">
        <f>_xll.qlCalendarAdvance(Calendar,$H2154,B2155,"f",FALSE)</f>
        <v>54568</v>
      </c>
      <c r="I2155" s="177">
        <f>_xll.qlInterestRateIndexValueDate(Index1M,$H2155)</f>
        <v>54570</v>
      </c>
      <c r="J2155" s="182">
        <f>IFERROR(_xll.qlIndexFixing(Index1M,$H2155,TRUE,_xll.ohTrigger(RecalcTrigger,Trigger1M)),NA())</f>
        <v>1.5101598963660479E-2</v>
      </c>
      <c r="K2155" s="44">
        <f>IFERROR(_xll.qlIndexFixing(Index3M,H2155,TRUE,_xll.ohTrigger(RecalcTrigger,Trigger3M)),NA())</f>
        <v>1.5143627875497367E-2</v>
      </c>
      <c r="L2155" s="44">
        <f>IFERROR(_xll.qlIndexFixing(Index6M,$H2155,TRUE,_xll.ohTrigger(RecalcTrigger,Trigger6M)),NA())</f>
        <v>1.554793619169963E-2</v>
      </c>
      <c r="M2155" s="183">
        <f>IFERROR(_xll.qlIndexFixing(Index1Y,$H2155,TRUE,_xll.ohTrigger(RecalcTrigger,Trigger1Y)),NA())</f>
        <v>1.587366572400423E-2</v>
      </c>
      <c r="N2155" s="182">
        <f>IFERROR(_xll.qlIndexFixing(ONIndex1M,I2155,TRUE,_xll.ohTrigger(RecalcTrigger,Trigger1M)),NA())</f>
        <v>1.5091472361383751E-2</v>
      </c>
      <c r="O2155" s="44">
        <f>IFERROR(_xll.qlIndexFixing(ONIndex3M,I2155,TRUE,_xll.ohTrigger(RecalcTrigger,Trigger3M)),NA())</f>
        <v>1.5114309373185364E-2</v>
      </c>
      <c r="P2155" s="44">
        <f>IFERROR(_xll.qlIndexFixing(ONIndex6M,I2155,TRUE,_xll.ohTrigger(RecalcTrigger,Trigger6M)),NA())</f>
        <v>1.5477277244624332E-2</v>
      </c>
      <c r="Q2155" s="183">
        <f>IFERROR(_xll.qlIndexFixing(ONIndex1Y,I2155,TRUE,_xll.ohTrigger(RecalcTrigger,Trigger1Y)),NA())</f>
        <v>1.5761688912361294E-2</v>
      </c>
    </row>
    <row r="2156" spans="2:17" x14ac:dyDescent="0.2">
      <c r="B2156" s="39" t="s">
        <v>42</v>
      </c>
      <c r="D2156" s="42">
        <f>_xll.qlCalendarAdvance(Calendar,$D2155,B2156,"f",FALSE)</f>
        <v>54575</v>
      </c>
      <c r="E2156" s="177">
        <f>_xll.qlInterestRateIndexValueDate(IndexON,D2156)</f>
        <v>54575</v>
      </c>
      <c r="F2156" s="193">
        <f>IFERROR(_xll.qlIndexFixing(IndexON,D2156,TRUE,_xll.ohTrigger(RecalcTrigger,TriggerON)),NA())</f>
        <v>1.5237425828775741E-2</v>
      </c>
      <c r="H2156" s="42">
        <f>_xll.qlCalendarAdvance(Calendar,$H2155,B2156,"f",FALSE)</f>
        <v>54575</v>
      </c>
      <c r="I2156" s="177">
        <f>_xll.qlInterestRateIndexValueDate(Index1M,$H2156)</f>
        <v>54577</v>
      </c>
      <c r="J2156" s="182">
        <f>IFERROR(_xll.qlIndexFixing(Index1M,$H2156,TRUE,_xll.ohTrigger(RecalcTrigger,Trigger1M)),NA())</f>
        <v>1.5101775832787323E-2</v>
      </c>
      <c r="K2156" s="44">
        <f>IFERROR(_xll.qlIndexFixing(Index3M,H2156,TRUE,_xll.ohTrigger(RecalcTrigger,Trigger3M)),NA())</f>
        <v>1.5143685897996346E-2</v>
      </c>
      <c r="L2156" s="44">
        <f>IFERROR(_xll.qlIndexFixing(Index6M,$H2156,TRUE,_xll.ohTrigger(RecalcTrigger,Trigger6M)),NA())</f>
        <v>1.5547448453755752E-2</v>
      </c>
      <c r="M2156" s="183">
        <f>IFERROR(_xll.qlIndexFixing(Index1Y,$H2156,TRUE,_xll.ohTrigger(RecalcTrigger,Trigger1Y)),NA())</f>
        <v>1.5872889088675252E-2</v>
      </c>
      <c r="N2156" s="182">
        <f>IFERROR(_xll.qlIndexFixing(ONIndex1M,I2156,TRUE,_xll.ohTrigger(RecalcTrigger,Trigger1M)),NA())</f>
        <v>1.5091681634622489E-2</v>
      </c>
      <c r="O2156" s="44">
        <f>IFERROR(_xll.qlIndexFixing(ONIndex3M,I2156,TRUE,_xll.ohTrigger(RecalcTrigger,Trigger3M)),NA())</f>
        <v>1.5114396054407564E-2</v>
      </c>
      <c r="P2156" s="44">
        <f>IFERROR(_xll.qlIndexFixing(ONIndex6M,I2156,TRUE,_xll.ohTrigger(RecalcTrigger,Trigger6M)),NA())</f>
        <v>1.5478103533581589E-2</v>
      </c>
      <c r="Q2156" s="183">
        <f>IFERROR(_xll.qlIndexFixing(ONIndex1Y,I2156,TRUE,_xll.ohTrigger(RecalcTrigger,Trigger1Y)),NA())</f>
        <v>1.5761526925857083E-2</v>
      </c>
    </row>
    <row r="2157" spans="2:17" x14ac:dyDescent="0.2">
      <c r="B2157" s="39" t="s">
        <v>42</v>
      </c>
      <c r="D2157" s="42">
        <f>_xll.qlCalendarAdvance(Calendar,$D2156,B2157,"f",FALSE)</f>
        <v>54582</v>
      </c>
      <c r="E2157" s="177">
        <f>_xll.qlInterestRateIndexValueDate(IndexON,D2157)</f>
        <v>54582</v>
      </c>
      <c r="F2157" s="193">
        <f>IFERROR(_xll.qlIndexFixing(IndexON,D2157,TRUE,_xll.ohTrigger(RecalcTrigger,TriggerON)),NA())</f>
        <v>1.5238155577517176E-2</v>
      </c>
      <c r="H2157" s="42">
        <f>_xll.qlCalendarAdvance(Calendar,$H2156,B2157,"f",FALSE)</f>
        <v>54582</v>
      </c>
      <c r="I2157" s="177">
        <f>_xll.qlInterestRateIndexValueDate(Index1M,$H2157)</f>
        <v>54584</v>
      </c>
      <c r="J2157" s="182">
        <f>IFERROR(_xll.qlIndexFixing(Index1M,$H2157,TRUE,_xll.ohTrigger(RecalcTrigger,Trigger1M)),NA())</f>
        <v>1.5101932777352167E-2</v>
      </c>
      <c r="K2157" s="44">
        <f>IFERROR(_xll.qlIndexFixing(Index3M,H2157,TRUE,_xll.ohTrigger(RecalcTrigger,Trigger3M)),NA())</f>
        <v>1.5143739004478168E-2</v>
      </c>
      <c r="L2157" s="44">
        <f>IFERROR(_xll.qlIndexFixing(Index6M,$H2157,TRUE,_xll.ohTrigger(RecalcTrigger,Trigger6M)),NA())</f>
        <v>1.5548073532152228E-2</v>
      </c>
      <c r="M2157" s="183">
        <f>IFERROR(_xll.qlIndexFixing(Index1Y,$H2157,TRUE,_xll.ohTrigger(RecalcTrigger,Trigger1Y)),NA())</f>
        <v>1.5872087912391579E-2</v>
      </c>
      <c r="N2157" s="182">
        <f>IFERROR(_xll.qlIndexFixing(ONIndex1M,I2157,TRUE,_xll.ohTrigger(RecalcTrigger,Trigger1M)),NA())</f>
        <v>1.509187108108101E-2</v>
      </c>
      <c r="O2157" s="44">
        <f>IFERROR(_xll.qlIndexFixing(ONIndex3M,I2157,TRUE,_xll.ohTrigger(RecalcTrigger,Trigger3M)),NA())</f>
        <v>1.5114477906692514E-2</v>
      </c>
      <c r="P2157" s="44">
        <f>IFERROR(_xll.qlIndexFixing(ONIndex6M,I2157,TRUE,_xll.ohTrigger(RecalcTrigger,Trigger6M)),NA())</f>
        <v>1.5478914793360943E-2</v>
      </c>
      <c r="Q2157" s="183">
        <f>IFERROR(_xll.qlIndexFixing(ONIndex1Y,I2157,TRUE,_xll.ohTrigger(RecalcTrigger,Trigger1Y)),NA())</f>
        <v>1.5761342134634759E-2</v>
      </c>
    </row>
    <row r="2158" spans="2:17" x14ac:dyDescent="0.2">
      <c r="B2158" s="39" t="s">
        <v>42</v>
      </c>
      <c r="D2158" s="42">
        <f>_xll.qlCalendarAdvance(Calendar,$D2157,B2158,"f",FALSE)</f>
        <v>54589</v>
      </c>
      <c r="E2158" s="177">
        <f>_xll.qlInterestRateIndexValueDate(IndexON,D2158)</f>
        <v>54589</v>
      </c>
      <c r="F2158" s="193">
        <f>IFERROR(_xll.qlIndexFixing(IndexON,D2158,TRUE,_xll.ohTrigger(RecalcTrigger,TriggerON)),NA())</f>
        <v>1.5238859024178097E-2</v>
      </c>
      <c r="H2158" s="42">
        <f>_xll.qlCalendarAdvance(Calendar,$H2157,B2158,"f",FALSE)</f>
        <v>54589</v>
      </c>
      <c r="I2158" s="177">
        <f>_xll.qlInterestRateIndexValueDate(Index1M,$H2158)</f>
        <v>54591</v>
      </c>
      <c r="J2158" s="182">
        <f>IFERROR(_xll.qlIndexFixing(Index1M,$H2158,TRUE,_xll.ohTrigger(RecalcTrigger,Trigger1M)),NA())</f>
        <v>1.5102069753557545E-2</v>
      </c>
      <c r="K2158" s="44">
        <f>IFERROR(_xll.qlIndexFixing(Index3M,H2158,TRUE,_xll.ohTrigger(RecalcTrigger,Trigger3M)),NA())</f>
        <v>1.5143787183368609E-2</v>
      </c>
      <c r="L2158" s="44">
        <f>IFERROR(_xll.qlIndexFixing(Index6M,$H2158,TRUE,_xll.ohTrigger(RecalcTrigger,Trigger6M)),NA())</f>
        <v>1.5548682947641229E-2</v>
      </c>
      <c r="M2158" s="183">
        <f>IFERROR(_xll.qlIndexFixing(Index1Y,$H2158,TRUE,_xll.ohTrigger(RecalcTrigger,Trigger1Y)),NA())</f>
        <v>1.5871262141297991E-2</v>
      </c>
      <c r="N2158" s="182">
        <f>IFERROR(_xll.qlIndexFixing(ONIndex1M,I2158,TRUE,_xll.ohTrigger(RecalcTrigger,Trigger1M)),NA())</f>
        <v>1.5092040656794481E-2</v>
      </c>
      <c r="O2158" s="44">
        <f>IFERROR(_xll.qlIndexFixing(ONIndex3M,I2158,TRUE,_xll.ohTrigger(RecalcTrigger,Trigger3M)),NA())</f>
        <v>1.5114554918529421E-2</v>
      </c>
      <c r="P2158" s="44">
        <f>IFERROR(_xll.qlIndexFixing(ONIndex6M,I2158,TRUE,_xll.ohTrigger(RecalcTrigger,Trigger6M)),NA())</f>
        <v>1.5479710985992767E-2</v>
      </c>
      <c r="Q2158" s="183">
        <f>IFERROR(_xll.qlIndexFixing(ONIndex1Y,I2158,TRUE,_xll.ohTrigger(RecalcTrigger,Trigger1Y)),NA())</f>
        <v>1.5761134485696715E-2</v>
      </c>
    </row>
    <row r="2159" spans="2:17" x14ac:dyDescent="0.2">
      <c r="B2159" s="39" t="s">
        <v>42</v>
      </c>
      <c r="D2159" s="42">
        <f>_xll.qlCalendarAdvance(Calendar,$D2158,B2159,"f",FALSE)</f>
        <v>54596</v>
      </c>
      <c r="E2159" s="177">
        <f>_xll.qlInterestRateIndexValueDate(IndexON,D2159)</f>
        <v>54596</v>
      </c>
      <c r="F2159" s="193">
        <f>IFERROR(_xll.qlIndexFixing(IndexON,D2159,TRUE,_xll.ohTrigger(RecalcTrigger,TriggerON)),NA())</f>
        <v>1.5239536108966334E-2</v>
      </c>
      <c r="H2159" s="42">
        <f>_xll.qlCalendarAdvance(Calendar,$H2158,B2159,"f",FALSE)</f>
        <v>54596</v>
      </c>
      <c r="I2159" s="177">
        <f>_xll.qlInterestRateIndexValueDate(Index1M,$H2159)</f>
        <v>54598</v>
      </c>
      <c r="J2159" s="182">
        <f>IFERROR(_xll.qlIndexFixing(Index1M,$H2159,TRUE,_xll.ohTrigger(RecalcTrigger,Trigger1M)),NA())</f>
        <v>1.5102186717618482E-2</v>
      </c>
      <c r="K2159" s="44">
        <f>IFERROR(_xll.qlIndexFixing(Index3M,H2159,TRUE,_xll.ohTrigger(RecalcTrigger,Trigger3M)),NA())</f>
        <v>1.5143830423089978E-2</v>
      </c>
      <c r="L2159" s="44">
        <f>IFERROR(_xll.qlIndexFixing(Index6M,$H2159,TRUE,_xll.ohTrigger(RecalcTrigger,Trigger6M)),NA())</f>
        <v>1.5549276661791421E-2</v>
      </c>
      <c r="M2159" s="183">
        <f>IFERROR(_xll.qlIndexFixing(Index1Y,$H2159,TRUE,_xll.ohTrigger(RecalcTrigger,Trigger1Y)),NA())</f>
        <v>1.5870411721542115E-2</v>
      </c>
      <c r="N2159" s="182">
        <f>IFERROR(_xll.qlIndexFixing(ONIndex1M,I2159,TRUE,_xll.ohTrigger(RecalcTrigger,Trigger1M)),NA())</f>
        <v>1.5092190318357623E-2</v>
      </c>
      <c r="O2159" s="44">
        <f>IFERROR(_xll.qlIndexFixing(ONIndex3M,I2159,TRUE,_xll.ohTrigger(RecalcTrigger,Trigger3M)),NA())</f>
        <v>1.5114627078407494E-2</v>
      </c>
      <c r="P2159" s="44">
        <f>IFERROR(_xll.qlIndexFixing(ONIndex6M,I2159,TRUE,_xll.ohTrigger(RecalcTrigger,Trigger6M)),NA())</f>
        <v>1.5480492073347563E-2</v>
      </c>
      <c r="Q2159" s="183">
        <f>IFERROR(_xll.qlIndexFixing(ONIndex1Y,I2159,TRUE,_xll.ohTrigger(RecalcTrigger,Trigger1Y)),NA())</f>
        <v>1.5760903926045344E-2</v>
      </c>
    </row>
    <row r="2160" spans="2:17" x14ac:dyDescent="0.2">
      <c r="B2160" s="39" t="s">
        <v>42</v>
      </c>
      <c r="D2160" s="42">
        <f>_xll.qlCalendarAdvance(Calendar,$D2159,B2160,"f",FALSE)</f>
        <v>54603</v>
      </c>
      <c r="E2160" s="177">
        <f>_xll.qlInterestRateIndexValueDate(IndexON,D2160)</f>
        <v>54603</v>
      </c>
      <c r="F2160" s="193">
        <f>IFERROR(_xll.qlIndexFixing(IndexON,D2160,TRUE,_xll.ohTrigger(RecalcTrigger,TriggerON)),NA())</f>
        <v>1.5240186772329523E-2</v>
      </c>
      <c r="H2160" s="42">
        <f>_xll.qlCalendarAdvance(Calendar,$H2159,B2160,"f",FALSE)</f>
        <v>54603</v>
      </c>
      <c r="I2160" s="177">
        <f>_xll.qlInterestRateIndexValueDate(Index1M,$H2160)</f>
        <v>54605</v>
      </c>
      <c r="J2160" s="182">
        <f>IFERROR(_xll.qlIndexFixing(Index1M,$H2160,TRUE,_xll.ohTrigger(RecalcTrigger,Trigger1M)),NA())</f>
        <v>1.5102283625745005E-2</v>
      </c>
      <c r="K2160" s="44">
        <f>IFERROR(_xll.qlIndexFixing(Index3M,H2160,TRUE,_xll.ohTrigger(RecalcTrigger,Trigger3M)),NA())</f>
        <v>1.5143868712066315E-2</v>
      </c>
      <c r="L2160" s="44">
        <f>IFERROR(_xll.qlIndexFixing(Index6M,$H2160,TRUE,_xll.ohTrigger(RecalcTrigger,Trigger6M)),NA())</f>
        <v>1.5550966480530675E-2</v>
      </c>
      <c r="M2160" s="183">
        <f>IFERROR(_xll.qlIndexFixing(Index1Y,$H2160,TRUE,_xll.ohTrigger(RecalcTrigger,Trigger1Y)),NA())</f>
        <v>1.5869536599273766E-2</v>
      </c>
      <c r="N2160" s="182">
        <f>IFERROR(_xll.qlIndexFixing(ONIndex1M,I2160,TRUE,_xll.ohTrigger(RecalcTrigger,Trigger1M)),NA())</f>
        <v>1.5092320021885541E-2</v>
      </c>
      <c r="O2160" s="44">
        <f>IFERROR(_xll.qlIndexFixing(ONIndex3M,I2160,TRUE,_xll.ohTrigger(RecalcTrigger,Trigger3M)),NA())</f>
        <v>1.511469437481594E-2</v>
      </c>
      <c r="P2160" s="44">
        <f>IFERROR(_xll.qlIndexFixing(ONIndex6M,I2160,TRUE,_xll.ohTrigger(RecalcTrigger,Trigger6M)),NA())</f>
        <v>1.5481258017215893E-2</v>
      </c>
      <c r="Q2160" s="183">
        <f>IFERROR(_xll.qlIndexFixing(ONIndex1Y,I2160,TRUE,_xll.ohTrigger(RecalcTrigger,Trigger1Y)),NA())</f>
        <v>1.5760650402683041E-2</v>
      </c>
    </row>
    <row r="2161" spans="2:17" x14ac:dyDescent="0.2">
      <c r="B2161" s="39" t="s">
        <v>42</v>
      </c>
      <c r="D2161" s="42">
        <f>_xll.qlCalendarAdvance(Calendar,$D2160,B2161,"f",FALSE)</f>
        <v>54610</v>
      </c>
      <c r="E2161" s="177">
        <f>_xll.qlInterestRateIndexValueDate(IndexON,D2161)</f>
        <v>54610</v>
      </c>
      <c r="F2161" s="193">
        <f>IFERROR(_xll.qlIndexFixing(IndexON,D2161,TRUE,_xll.ohTrigger(RecalcTrigger,TriggerON)),NA())</f>
        <v>1.524081095431562E-2</v>
      </c>
      <c r="H2161" s="42">
        <f>_xll.qlCalendarAdvance(Calendar,$H2160,B2161,"f",FALSE)</f>
        <v>54610</v>
      </c>
      <c r="I2161" s="177">
        <f>_xll.qlInterestRateIndexValueDate(Index1M,$H2161)</f>
        <v>54612</v>
      </c>
      <c r="J2161" s="182">
        <f>IFERROR(_xll.qlIndexFixing(Index1M,$H2161,TRUE,_xll.ohTrigger(RecalcTrigger,Trigger1M)),NA())</f>
        <v>1.5102360434147144E-2</v>
      </c>
      <c r="K2161" s="44">
        <f>IFERROR(_xll.qlIndexFixing(Index3M,H2161,TRUE,_xll.ohTrigger(RecalcTrigger,Trigger3M)),NA())</f>
        <v>1.5143902038723402E-2</v>
      </c>
      <c r="L2161" s="44">
        <f>IFERROR(_xll.qlIndexFixing(Index6M,$H2161,TRUE,_xll.ohTrigger(RecalcTrigger,Trigger6M)),NA())</f>
        <v>1.5551525326631255E-2</v>
      </c>
      <c r="M2161" s="183">
        <f>IFERROR(_xll.qlIndexFixing(Index1Y,$H2161,TRUE,_xll.ohTrigger(RecalcTrigger,Trigger1Y)),NA())</f>
        <v>1.5868636720643634E-2</v>
      </c>
      <c r="N2161" s="182">
        <f>IFERROR(_xll.qlIndexFixing(ONIndex1M,I2161,TRUE,_xll.ohTrigger(RecalcTrigger,Trigger1M)),NA())</f>
        <v>1.5092429723493339E-2</v>
      </c>
      <c r="O2161" s="44">
        <f>IFERROR(_xll.qlIndexFixing(ONIndex3M,I2161,TRUE,_xll.ohTrigger(RecalcTrigger,Trigger3M)),NA())</f>
        <v>1.5114756796243967E-2</v>
      </c>
      <c r="P2161" s="44">
        <f>IFERROR(_xll.qlIndexFixing(ONIndex6M,I2161,TRUE,_xll.ohTrigger(RecalcTrigger,Trigger6M)),NA())</f>
        <v>1.5482008779468259E-2</v>
      </c>
      <c r="Q2161" s="183">
        <f>IFERROR(_xll.qlIndexFixing(ONIndex1Y,I2161,TRUE,_xll.ohTrigger(RecalcTrigger,Trigger1Y)),NA())</f>
        <v>1.5760373862212518E-2</v>
      </c>
    </row>
    <row r="2162" spans="2:17" x14ac:dyDescent="0.2">
      <c r="B2162" s="39" t="s">
        <v>42</v>
      </c>
      <c r="D2162" s="42">
        <f>_xll.qlCalendarAdvance(Calendar,$D2161,B2162,"f",FALSE)</f>
        <v>54617</v>
      </c>
      <c r="E2162" s="177">
        <f>_xll.qlInterestRateIndexValueDate(IndexON,D2162)</f>
        <v>54617</v>
      </c>
      <c r="F2162" s="193">
        <f>IFERROR(_xll.qlIndexFixing(IndexON,D2162,TRUE,_xll.ohTrigger(RecalcTrigger,TriggerON)),NA())</f>
        <v>1.5241408595372263E-2</v>
      </c>
      <c r="H2162" s="42">
        <f>_xll.qlCalendarAdvance(Calendar,$H2161,B2162,"f",FALSE)</f>
        <v>54617</v>
      </c>
      <c r="I2162" s="177">
        <f>_xll.qlInterestRateIndexValueDate(Index1M,$H2162)</f>
        <v>54619</v>
      </c>
      <c r="J2162" s="182">
        <f>IFERROR(_xll.qlIndexFixing(Index1M,$H2162,TRUE,_xll.ohTrigger(RecalcTrigger,Trigger1M)),NA())</f>
        <v>1.510241709902993E-2</v>
      </c>
      <c r="K2162" s="44">
        <f>IFERROR(_xll.qlIndexFixing(Index3M,H2162,TRUE,_xll.ohTrigger(RecalcTrigger,Trigger3M)),NA())</f>
        <v>1.5143930391486147E-2</v>
      </c>
      <c r="L2162" s="44">
        <f>IFERROR(_xll.qlIndexFixing(Index6M,$H2162,TRUE,_xll.ohTrigger(RecalcTrigger,Trigger6M)),NA())</f>
        <v>1.5552068345826025E-2</v>
      </c>
      <c r="M2162" s="183">
        <f>IFERROR(_xll.qlIndexFixing(Index1Y,$H2162,TRUE,_xll.ohTrigger(RecalcTrigger,Trigger1Y)),NA())</f>
        <v>1.586771203180504E-2</v>
      </c>
      <c r="N2162" s="182">
        <f>IFERROR(_xll.qlIndexFixing(ONIndex1M,I2162,TRUE,_xll.ohTrigger(RecalcTrigger,Trigger1M)),NA())</f>
        <v>1.5092519379615865E-2</v>
      </c>
      <c r="O2162" s="44">
        <f>IFERROR(_xll.qlIndexFixing(ONIndex3M,I2162,TRUE,_xll.ohTrigger(RecalcTrigger,Trigger3M)),NA())</f>
        <v>1.5114814331100845E-2</v>
      </c>
      <c r="P2162" s="44">
        <f>IFERROR(_xll.qlIndexFixing(ONIndex6M,I2162,TRUE,_xll.ohTrigger(RecalcTrigger,Trigger6M)),NA())</f>
        <v>1.548274432221497E-2</v>
      </c>
      <c r="Q2162" s="183">
        <f>IFERROR(_xll.qlIndexFixing(ONIndex1Y,I2162,TRUE,_xll.ohTrigger(RecalcTrigger,Trigger1Y)),NA())</f>
        <v>1.5760074251875977E-2</v>
      </c>
    </row>
    <row r="2163" spans="2:17" x14ac:dyDescent="0.2">
      <c r="B2163" s="39" t="s">
        <v>42</v>
      </c>
      <c r="D2163" s="42">
        <f>_xll.qlCalendarAdvance(Calendar,$D2162,B2163,"f",FALSE)</f>
        <v>54624</v>
      </c>
      <c r="E2163" s="177">
        <f>_xll.qlInterestRateIndexValueDate(IndexON,D2163)</f>
        <v>54624</v>
      </c>
      <c r="F2163" s="193">
        <f>IFERROR(_xll.qlIndexFixing(IndexON,D2163,TRUE,_xll.ohTrigger(RecalcTrigger,TriggerON)),NA())</f>
        <v>1.5241979635627345E-2</v>
      </c>
      <c r="H2163" s="42">
        <f>_xll.qlCalendarAdvance(Calendar,$H2162,B2163,"f",FALSE)</f>
        <v>54624</v>
      </c>
      <c r="I2163" s="177">
        <f>_xll.qlInterestRateIndexValueDate(Index1M,$H2163)</f>
        <v>54626</v>
      </c>
      <c r="J2163" s="182">
        <f>IFERROR(_xll.qlIndexFixing(Index1M,$H2163,TRUE,_xll.ohTrigger(RecalcTrigger,Trigger1M)),NA())</f>
        <v>1.510245357660589E-2</v>
      </c>
      <c r="K2163" s="44">
        <f>IFERROR(_xll.qlIndexFixing(Index3M,H2163,TRUE,_xll.ohTrigger(RecalcTrigger,Trigger3M)),NA())</f>
        <v>1.5143953758777728E-2</v>
      </c>
      <c r="L2163" s="44">
        <f>IFERROR(_xll.qlIndexFixing(Index6M,$H2163,TRUE,_xll.ohTrigger(RecalcTrigger,Trigger6M)),NA())</f>
        <v>1.5552595499679927E-2</v>
      </c>
      <c r="M2163" s="183">
        <f>IFERROR(_xll.qlIndexFixing(Index1Y,$H2163,TRUE,_xll.ohTrigger(RecalcTrigger,Trigger1Y)),NA())</f>
        <v>1.5866762478914147E-2</v>
      </c>
      <c r="N2163" s="182">
        <f>IFERROR(_xll.qlIndexFixing(ONIndex1M,I2163,TRUE,_xll.ohTrigger(RecalcTrigger,Trigger1M)),NA())</f>
        <v>1.5092588946687968E-2</v>
      </c>
      <c r="O2163" s="44">
        <f>IFERROR(_xll.qlIndexFixing(ONIndex3M,I2163,TRUE,_xll.ohTrigger(RecalcTrigger,Trigger3M)),NA())</f>
        <v>1.5114866967715912E-2</v>
      </c>
      <c r="P2163" s="44">
        <f>IFERROR(_xll.qlIndexFixing(ONIndex6M,I2163,TRUE,_xll.ohTrigger(RecalcTrigger,Trigger6M)),NA())</f>
        <v>1.5483464607086717E-2</v>
      </c>
      <c r="Q2163" s="183">
        <f>IFERROR(_xll.qlIndexFixing(ONIndex1Y,I2163,TRUE,_xll.ohTrigger(RecalcTrigger,Trigger1Y)),NA())</f>
        <v>1.5759751518675813E-2</v>
      </c>
    </row>
    <row r="2164" spans="2:17" x14ac:dyDescent="0.2">
      <c r="B2164" s="39" t="s">
        <v>42</v>
      </c>
      <c r="D2164" s="42">
        <f>_xll.qlCalendarAdvance(Calendar,$D2163,B2164,"f",FALSE)</f>
        <v>54631</v>
      </c>
      <c r="E2164" s="177">
        <f>_xll.qlInterestRateIndexValueDate(IndexON,D2164)</f>
        <v>54631</v>
      </c>
      <c r="F2164" s="193">
        <f>IFERROR(_xll.qlIndexFixing(IndexON,D2164,TRUE,_xll.ohTrigger(RecalcTrigger,TriggerON)),NA())</f>
        <v>1.524252401536863E-2</v>
      </c>
      <c r="H2164" s="42">
        <f>_xll.qlCalendarAdvance(Calendar,$H2163,B2164,"f",FALSE)</f>
        <v>54631</v>
      </c>
      <c r="I2164" s="177">
        <f>_xll.qlInterestRateIndexValueDate(Index1M,$H2164)</f>
        <v>54633</v>
      </c>
      <c r="J2164" s="182">
        <f>IFERROR(_xll.qlIndexFixing(Index1M,$H2164,TRUE,_xll.ohTrigger(RecalcTrigger,Trigger1M)),NA())</f>
        <v>1.5102469823085052E-2</v>
      </c>
      <c r="K2164" s="44">
        <f>IFERROR(_xll.qlIndexFixing(Index3M,H2164,TRUE,_xll.ohTrigger(RecalcTrigger,Trigger3M)),NA())</f>
        <v>1.5143972129021315E-2</v>
      </c>
      <c r="L2164" s="44">
        <f>IFERROR(_xll.qlIndexFixing(Index6M,$H2164,TRUE,_xll.ohTrigger(RecalcTrigger,Trigger6M)),NA())</f>
        <v>1.5553106749757899E-2</v>
      </c>
      <c r="M2164" s="183">
        <f>IFERROR(_xll.qlIndexFixing(Index1Y,$H2164,TRUE,_xll.ohTrigger(RecalcTrigger,Trigger1Y)),NA())</f>
        <v>1.5865788008127782E-2</v>
      </c>
      <c r="N2164" s="182">
        <f>IFERROR(_xll.qlIndexFixing(ONIndex1M,I2164,TRUE,_xll.ohTrigger(RecalcTrigger,Trigger1M)),NA())</f>
        <v>1.5092638380584944E-2</v>
      </c>
      <c r="O2164" s="44">
        <f>IFERROR(_xll.qlIndexFixing(ONIndex3M,I2164,TRUE,_xll.ohTrigger(RecalcTrigger,Trigger3M)),NA())</f>
        <v>1.5114914694818182E-2</v>
      </c>
      <c r="P2164" s="44">
        <f>IFERROR(_xll.qlIndexFixing(ONIndex6M,I2164,TRUE,_xll.ohTrigger(RecalcTrigger,Trigger6M)),NA())</f>
        <v>1.5484169596033937E-2</v>
      </c>
      <c r="Q2164" s="183">
        <f>IFERROR(_xll.qlIndexFixing(ONIndex1Y,I2164,TRUE,_xll.ohTrigger(RecalcTrigger,Trigger1Y)),NA())</f>
        <v>1.5759405609134802E-2</v>
      </c>
    </row>
    <row r="2165" spans="2:17" x14ac:dyDescent="0.2">
      <c r="B2165" s="39" t="s">
        <v>42</v>
      </c>
      <c r="D2165" s="42">
        <f>_xll.qlCalendarAdvance(Calendar,$D2164,B2165,"f",FALSE)</f>
        <v>54638</v>
      </c>
      <c r="E2165" s="177">
        <f>_xll.qlInterestRateIndexValueDate(IndexON,D2165)</f>
        <v>54638</v>
      </c>
      <c r="F2165" s="193">
        <f>IFERROR(_xll.qlIndexFixing(IndexON,D2165,TRUE,_xll.ohTrigger(RecalcTrigger,TriggerON)),NA())</f>
        <v>1.5243041674644076E-2</v>
      </c>
      <c r="H2165" s="42">
        <f>_xll.qlCalendarAdvance(Calendar,$H2164,B2165,"f",FALSE)</f>
        <v>54638</v>
      </c>
      <c r="I2165" s="177">
        <f>_xll.qlInterestRateIndexValueDate(Index1M,$H2165)</f>
        <v>54640</v>
      </c>
      <c r="J2165" s="182">
        <f>IFERROR(_xll.qlIndexFixing(Index1M,$H2165,TRUE,_xll.ohTrigger(RecalcTrigger,Trigger1M)),NA())</f>
        <v>1.510246579468244E-2</v>
      </c>
      <c r="K2165" s="44">
        <f>IFERROR(_xll.qlIndexFixing(Index3M,H2165,TRUE,_xll.ohTrigger(RecalcTrigger,Trigger3M)),NA())</f>
        <v>1.5143985490643557E-2</v>
      </c>
      <c r="L2165" s="44">
        <f>IFERROR(_xll.qlIndexFixing(Index6M,$H2165,TRUE,_xll.ohTrigger(RecalcTrigger,Trigger6M)),NA())</f>
        <v>1.5553602057624879E-2</v>
      </c>
      <c r="M2165" s="183">
        <f>IFERROR(_xll.qlIndexFixing(Index1Y,$H2165,TRUE,_xll.ohTrigger(RecalcTrigger,Trigger1Y)),NA())</f>
        <v>1.5864788565605397E-2</v>
      </c>
      <c r="N2165" s="182">
        <f>IFERROR(_xll.qlIndexFixing(ONIndex1M,I2165,TRUE,_xll.ohTrigger(RecalcTrigger,Trigger1M)),NA())</f>
        <v>1.5092667637741641E-2</v>
      </c>
      <c r="O2165" s="44">
        <f>IFERROR(_xll.qlIndexFixing(ONIndex3M,I2165,TRUE,_xll.ohTrigger(RecalcTrigger,Trigger3M)),NA())</f>
        <v>1.5114957500736992E-2</v>
      </c>
      <c r="P2165" s="44">
        <f>IFERROR(_xll.qlIndexFixing(ONIndex6M,I2165,TRUE,_xll.ohTrigger(RecalcTrigger,Trigger6M)),NA())</f>
        <v>1.5484859251007066E-2</v>
      </c>
      <c r="Q2165" s="183">
        <f>IFERROR(_xll.qlIndexFixing(ONIndex1Y,I2165,TRUE,_xll.ohTrigger(RecalcTrigger,Trigger1Y)),NA())</f>
        <v>1.5759036470655019E-2</v>
      </c>
    </row>
    <row r="2166" spans="2:17" x14ac:dyDescent="0.2">
      <c r="B2166" s="39" t="s">
        <v>42</v>
      </c>
      <c r="D2166" s="42">
        <f>_xll.qlCalendarAdvance(Calendar,$D2165,B2166,"f",FALSE)</f>
        <v>54645</v>
      </c>
      <c r="E2166" s="177">
        <f>_xll.qlInterestRateIndexValueDate(IndexON,D2166)</f>
        <v>54645</v>
      </c>
      <c r="F2166" s="193">
        <f>IFERROR(_xll.qlIndexFixing(IndexON,D2166,TRUE,_xll.ohTrigger(RecalcTrigger,TriggerON)),NA())</f>
        <v>1.5243532553901318E-2</v>
      </c>
      <c r="H2166" s="42">
        <f>_xll.qlCalendarAdvance(Calendar,$H2165,B2166,"f",FALSE)</f>
        <v>54645</v>
      </c>
      <c r="I2166" s="177">
        <f>_xll.qlInterestRateIndexValueDate(Index1M,$H2166)</f>
        <v>54647</v>
      </c>
      <c r="J2166" s="182">
        <f>IFERROR(_xll.qlIndexFixing(Index1M,$H2166,TRUE,_xll.ohTrigger(RecalcTrigger,Trigger1M)),NA())</f>
        <v>1.5102441447603088E-2</v>
      </c>
      <c r="K2166" s="44">
        <f>IFERROR(_xll.qlIndexFixing(Index3M,H2166,TRUE,_xll.ohTrigger(RecalcTrigger,Trigger3M)),NA())</f>
        <v>1.5143993832066762E-2</v>
      </c>
      <c r="L2166" s="44">
        <f>IFERROR(_xll.qlIndexFixing(Index6M,$H2166,TRUE,_xll.ohTrigger(RecalcTrigger,Trigger6M)),NA())</f>
        <v>1.5554081384847093E-2</v>
      </c>
      <c r="M2166" s="183">
        <f>IFERROR(_xll.qlIndexFixing(Index1Y,$H2166,TRUE,_xll.ohTrigger(RecalcTrigger,Trigger1Y)),NA())</f>
        <v>1.5863764097509069E-2</v>
      </c>
      <c r="N2166" s="182">
        <f>IFERROR(_xll.qlIndexFixing(ONIndex1M,I2166,TRUE,_xll.ohTrigger(RecalcTrigger,Trigger1M)),NA())</f>
        <v>1.5092676674672845E-2</v>
      </c>
      <c r="O2166" s="44">
        <f>IFERROR(_xll.qlIndexFixing(ONIndex3M,I2166,TRUE,_xll.ohTrigger(RecalcTrigger,Trigger3M)),NA())</f>
        <v>1.5114995374041484E-2</v>
      </c>
      <c r="P2166" s="44">
        <f>IFERROR(_xll.qlIndexFixing(ONIndex6M,I2166,TRUE,_xll.ohTrigger(RecalcTrigger,Trigger6M)),NA())</f>
        <v>1.5485533533956541E-2</v>
      </c>
      <c r="Q2166" s="183">
        <f>IFERROR(_xll.qlIndexFixing(ONIndex1Y,I2166,TRUE,_xll.ohTrigger(RecalcTrigger,Trigger1Y)),NA())</f>
        <v>1.5758644049919113E-2</v>
      </c>
    </row>
    <row r="2167" spans="2:17" x14ac:dyDescent="0.2">
      <c r="B2167" s="39" t="s">
        <v>42</v>
      </c>
      <c r="D2167" s="42">
        <f>_xll.qlCalendarAdvance(Calendar,$D2166,B2167,"f",FALSE)</f>
        <v>54652</v>
      </c>
      <c r="E2167" s="177">
        <f>_xll.qlInterestRateIndexValueDate(IndexON,D2167)</f>
        <v>54652</v>
      </c>
      <c r="F2167" s="193">
        <f>IFERROR(_xll.qlIndexFixing(IndexON,D2167,TRUE,_xll.ohTrigger(RecalcTrigger,TriggerON)),NA())</f>
        <v>1.5243996593428122E-2</v>
      </c>
      <c r="H2167" s="42">
        <f>_xll.qlCalendarAdvance(Calendar,$H2166,B2167,"f",FALSE)</f>
        <v>54652</v>
      </c>
      <c r="I2167" s="177">
        <f>_xll.qlInterestRateIndexValueDate(Index1M,$H2167)</f>
        <v>54654</v>
      </c>
      <c r="J2167" s="182">
        <f>IFERROR(_xll.qlIndexFixing(Index1M,$H2167,TRUE,_xll.ohTrigger(RecalcTrigger,Trigger1M)),NA())</f>
        <v>1.5102396738054524E-2</v>
      </c>
      <c r="K2167" s="44">
        <f>IFERROR(_xll.qlIndexFixing(Index3M,H2167,TRUE,_xll.ohTrigger(RecalcTrigger,Trigger3M)),NA())</f>
        <v>1.5143997141716709E-2</v>
      </c>
      <c r="L2167" s="44">
        <f>IFERROR(_xll.qlIndexFixing(Index6M,$H2167,TRUE,_xll.ohTrigger(RecalcTrigger,Trigger6M)),NA())</f>
        <v>1.5554544692989052E-2</v>
      </c>
      <c r="M2167" s="183">
        <f>IFERROR(_xll.qlIndexFixing(Index1Y,$H2167,TRUE,_xll.ohTrigger(RecalcTrigger,Trigger1Y)),NA())</f>
        <v>1.5862714550002193E-2</v>
      </c>
      <c r="N2167" s="182">
        <f>IFERROR(_xll.qlIndexFixing(ONIndex1M,I2167,TRUE,_xll.ohTrigger(RecalcTrigger,Trigger1M)),NA())</f>
        <v>1.5092665447333786E-2</v>
      </c>
      <c r="O2167" s="44">
        <f>IFERROR(_xll.qlIndexFixing(ONIndex3M,I2167,TRUE,_xll.ohTrigger(RecalcTrigger,Trigger3M)),NA())</f>
        <v>1.5115028302981059E-2</v>
      </c>
      <c r="P2167" s="44">
        <f>IFERROR(_xll.qlIndexFixing(ONIndex6M,I2167,TRUE,_xll.ohTrigger(RecalcTrigger,Trigger6M)),NA())</f>
        <v>1.5486192406513055E-2</v>
      </c>
      <c r="Q2167" s="183">
        <f>IFERROR(_xll.qlIndexFixing(ONIndex1Y,I2167,TRUE,_xll.ohTrigger(RecalcTrigger,Trigger1Y)),NA())</f>
        <v>1.5758228293929477E-2</v>
      </c>
    </row>
    <row r="2168" spans="2:17" x14ac:dyDescent="0.2">
      <c r="B2168" s="39" t="s">
        <v>42</v>
      </c>
      <c r="D2168" s="42">
        <f>_xll.qlCalendarAdvance(Calendar,$D2167,B2168,"f",FALSE)</f>
        <v>54659</v>
      </c>
      <c r="E2168" s="177">
        <f>_xll.qlInterestRateIndexValueDate(IndexON,D2168)</f>
        <v>54659</v>
      </c>
      <c r="F2168" s="193">
        <f>IFERROR(_xll.qlIndexFixing(IndexON,D2168,TRUE,_xll.ohTrigger(RecalcTrigger,TriggerON)),NA())</f>
        <v>1.5244433733432317E-2</v>
      </c>
      <c r="H2168" s="42">
        <f>_xll.qlCalendarAdvance(Calendar,$H2167,B2168,"f",FALSE)</f>
        <v>54659</v>
      </c>
      <c r="I2168" s="177">
        <f>_xll.qlInterestRateIndexValueDate(Index1M,$H2168)</f>
        <v>54661</v>
      </c>
      <c r="J2168" s="182">
        <f>IFERROR(_xll.qlIndexFixing(Index1M,$H2168,TRUE,_xll.ohTrigger(RecalcTrigger,Trigger1M)),NA())</f>
        <v>1.5102331622254273E-2</v>
      </c>
      <c r="K2168" s="44">
        <f>IFERROR(_xll.qlIndexFixing(Index3M,H2168,TRUE,_xll.ohTrigger(RecalcTrigger,Trigger3M)),NA())</f>
        <v>1.5143995408016569E-2</v>
      </c>
      <c r="L2168" s="44">
        <f>IFERROR(_xll.qlIndexFixing(Index6M,$H2168,TRUE,_xll.ohTrigger(RecalcTrigger,Trigger6M)),NA())</f>
        <v>1.555499194362042E-2</v>
      </c>
      <c r="M2168" s="183">
        <f>IFERROR(_xll.qlIndexFixing(Index1Y,$H2168,TRUE,_xll.ohTrigger(RecalcTrigger,Trigger1Y)),NA())</f>
        <v>1.5861639869250568E-2</v>
      </c>
      <c r="N2168" s="182">
        <f>IFERROR(_xll.qlIndexFixing(ONIndex1M,I2168,TRUE,_xll.ohTrigger(RecalcTrigger,Trigger1M)),NA())</f>
        <v>1.5092633912079378E-2</v>
      </c>
      <c r="O2168" s="44">
        <f>IFERROR(_xll.qlIndexFixing(ONIndex3M,I2168,TRUE,_xll.ohTrigger(RecalcTrigger,Trigger3M)),NA())</f>
        <v>1.5115056276284733E-2</v>
      </c>
      <c r="P2168" s="44">
        <f>IFERROR(_xll.qlIndexFixing(ONIndex6M,I2168,TRUE,_xll.ohTrigger(RecalcTrigger,Trigger6M)),NA())</f>
        <v>1.5486835830627044E-2</v>
      </c>
      <c r="Q2168" s="183">
        <f>IFERROR(_xll.qlIndexFixing(ONIndex1Y,I2168,TRUE,_xll.ohTrigger(RecalcTrigger,Trigger1Y)),NA())</f>
        <v>1.575778914960857E-2</v>
      </c>
    </row>
    <row r="2169" spans="2:17" x14ac:dyDescent="0.2">
      <c r="B2169" s="39" t="s">
        <v>42</v>
      </c>
      <c r="D2169" s="42">
        <f>_xll.qlCalendarAdvance(Calendar,$D2168,B2169,"f",FALSE)</f>
        <v>54666</v>
      </c>
      <c r="E2169" s="177">
        <f>_xll.qlInterestRateIndexValueDate(IndexON,D2169)</f>
        <v>54666</v>
      </c>
      <c r="F2169" s="193">
        <f>IFERROR(_xll.qlIndexFixing(IndexON,D2169,TRUE,_xll.ohTrigger(RecalcTrigger,TriggerON)),NA())</f>
        <v>1.5244843913961859E-2</v>
      </c>
      <c r="H2169" s="42">
        <f>_xll.qlCalendarAdvance(Calendar,$H2168,B2169,"f",FALSE)</f>
        <v>54666</v>
      </c>
      <c r="I2169" s="177">
        <f>_xll.qlInterestRateIndexValueDate(Index1M,$H2169)</f>
        <v>54668</v>
      </c>
      <c r="J2169" s="182">
        <f>IFERROR(_xll.qlIndexFixing(Index1M,$H2169,TRUE,_xll.ohTrigger(RecalcTrigger,Trigger1M)),NA())</f>
        <v>1.5102246056409863E-2</v>
      </c>
      <c r="K2169" s="44">
        <f>IFERROR(_xll.qlIndexFixing(Index3M,H2169,TRUE,_xll.ohTrigger(RecalcTrigger,Trigger3M)),NA())</f>
        <v>1.5143671946653389E-2</v>
      </c>
      <c r="L2169" s="44">
        <f>IFERROR(_xll.qlIndexFixing(Index6M,$H2169,TRUE,_xll.ohTrigger(RecalcTrigger,Trigger6M)),NA())</f>
        <v>1.5553620394833392E-2</v>
      </c>
      <c r="M2169" s="183">
        <f>IFERROR(_xll.qlIndexFixing(Index1Y,$H2169,TRUE,_xll.ohTrigger(RecalcTrigger,Trigger1Y)),NA())</f>
        <v>1.5860540001422414E-2</v>
      </c>
      <c r="N2169" s="182">
        <f>IFERROR(_xll.qlIndexFixing(ONIndex1M,I2169,TRUE,_xll.ohTrigger(RecalcTrigger,Trigger1M)),NA())</f>
        <v>1.5092582025104662E-2</v>
      </c>
      <c r="O2169" s="44">
        <f>IFERROR(_xll.qlIndexFixing(ONIndex3M,I2169,TRUE,_xll.ohTrigger(RecalcTrigger,Trigger3M)),NA())</f>
        <v>1.5115079282201904E-2</v>
      </c>
      <c r="P2169" s="44">
        <f>IFERROR(_xll.qlIndexFixing(ONIndex6M,I2169,TRUE,_xll.ohTrigger(RecalcTrigger,Trigger6M)),NA())</f>
        <v>1.5487463768248944E-2</v>
      </c>
      <c r="Q2169" s="183">
        <f>IFERROR(_xll.qlIndexFixing(ONIndex1Y,I2169,TRUE,_xll.ohTrigger(RecalcTrigger,Trigger1Y)),NA())</f>
        <v>1.5757326563878848E-2</v>
      </c>
    </row>
    <row r="2170" spans="2:17" x14ac:dyDescent="0.2">
      <c r="B2170" s="39" t="s">
        <v>42</v>
      </c>
      <c r="D2170" s="42">
        <f>_xll.qlCalendarAdvance(Calendar,$D2169,B2170,"f",FALSE)</f>
        <v>54673</v>
      </c>
      <c r="E2170" s="177">
        <f>_xll.qlInterestRateIndexValueDate(IndexON,D2170)</f>
        <v>54673</v>
      </c>
      <c r="F2170" s="193">
        <f>IFERROR(_xll.qlIndexFixing(IndexON,D2170,TRUE,_xll.ohTrigger(RecalcTrigger,TriggerON)),NA())</f>
        <v>1.5245227075464385E-2</v>
      </c>
      <c r="H2170" s="42">
        <f>_xll.qlCalendarAdvance(Calendar,$H2169,B2170,"f",FALSE)</f>
        <v>54673</v>
      </c>
      <c r="I2170" s="177">
        <f>_xll.qlInterestRateIndexValueDate(Index1M,$H2170)</f>
        <v>54675</v>
      </c>
      <c r="J2170" s="182">
        <f>IFERROR(_xll.qlIndexFixing(Index1M,$H2170,TRUE,_xll.ohTrigger(RecalcTrigger,Trigger1M)),NA())</f>
        <v>1.5102139996731323E-2</v>
      </c>
      <c r="K2170" s="44">
        <f>IFERROR(_xll.qlIndexFixing(Index3M,H2170,TRUE,_xll.ohTrigger(RecalcTrigger,Trigger3M)),NA())</f>
        <v>1.5143660456088405E-2</v>
      </c>
      <c r="L2170" s="44">
        <f>IFERROR(_xll.qlIndexFixing(Index6M,$H2170,TRUE,_xll.ohTrigger(RecalcTrigger,Trigger6M)),NA())</f>
        <v>1.5554041151237695E-2</v>
      </c>
      <c r="M2170" s="183">
        <f>IFERROR(_xll.qlIndexFixing(Index1Y,$H2170,TRUE,_xll.ohTrigger(RecalcTrigger,Trigger1Y)),NA())</f>
        <v>1.5859414892687468E-2</v>
      </c>
      <c r="N2170" s="182">
        <f>IFERROR(_xll.qlIndexFixing(ONIndex1M,I2170,TRUE,_xll.ohTrigger(RecalcTrigger,Trigger1M)),NA())</f>
        <v>1.5092509742844484E-2</v>
      </c>
      <c r="O2170" s="44">
        <f>IFERROR(_xll.qlIndexFixing(ONIndex3M,I2170,TRUE,_xll.ohTrigger(RecalcTrigger,Trigger3M)),NA())</f>
        <v>1.5115097309381653E-2</v>
      </c>
      <c r="P2170" s="44">
        <f>IFERROR(_xll.qlIndexFixing(ONIndex6M,I2170,TRUE,_xll.ohTrigger(RecalcTrigger,Trigger6M)),NA())</f>
        <v>1.5488076181489063E-2</v>
      </c>
      <c r="Q2170" s="183">
        <f>IFERROR(_xll.qlIndexFixing(ONIndex1Y,I2170,TRUE,_xll.ohTrigger(RecalcTrigger,Trigger1Y)),NA())</f>
        <v>1.5756840483742707E-2</v>
      </c>
    </row>
    <row r="2171" spans="2:17" x14ac:dyDescent="0.2">
      <c r="B2171" s="39" t="s">
        <v>42</v>
      </c>
      <c r="D2171" s="42">
        <f>_xll.qlCalendarAdvance(Calendar,$D2170,B2171,"f",FALSE)</f>
        <v>54680</v>
      </c>
      <c r="E2171" s="177">
        <f>_xll.qlInterestRateIndexValueDate(IndexON,D2171)</f>
        <v>54680</v>
      </c>
      <c r="F2171" s="193">
        <f>IFERROR(_xll.qlIndexFixing(IndexON,D2171,TRUE,_xll.ohTrigger(RecalcTrigger,TriggerON)),NA())</f>
        <v>1.5245583158307596E-2</v>
      </c>
      <c r="H2171" s="42">
        <f>_xll.qlCalendarAdvance(Calendar,$H2170,B2171,"f",FALSE)</f>
        <v>54680</v>
      </c>
      <c r="I2171" s="177">
        <f>_xll.qlInterestRateIndexValueDate(Index1M,$H2171)</f>
        <v>54682</v>
      </c>
      <c r="J2171" s="182">
        <f>IFERROR(_xll.qlIndexFixing(Index1M,$H2171,TRUE,_xll.ohTrigger(RecalcTrigger,Trigger1M)),NA())</f>
        <v>1.510201339943118E-2</v>
      </c>
      <c r="K2171" s="44">
        <f>IFERROR(_xll.qlIndexFixing(Index3M,H2171,TRUE,_xll.ohTrigger(RecalcTrigger,Trigger3M)),NA())</f>
        <v>1.5143643888488366E-2</v>
      </c>
      <c r="L2171" s="44">
        <f>IFERROR(_xll.qlIndexFixing(Index6M,$H2171,TRUE,_xll.ohTrigger(RecalcTrigger,Trigger6M)),NA())</f>
        <v>1.5554445752031227E-2</v>
      </c>
      <c r="M2171" s="183">
        <f>IFERROR(_xll.qlIndexFixing(Index1Y,$H2171,TRUE,_xll.ohTrigger(RecalcTrigger,Trigger1Y)),NA())</f>
        <v>1.5858264489217448E-2</v>
      </c>
      <c r="N2171" s="182">
        <f>IFERROR(_xll.qlIndexFixing(ONIndex1M,I2171,TRUE,_xll.ohTrigger(RecalcTrigger,Trigger1M)),NA())</f>
        <v>1.5092417021493887E-2</v>
      </c>
      <c r="O2171" s="44">
        <f>IFERROR(_xll.qlIndexFixing(ONIndex3M,I2171,TRUE,_xll.ohTrigger(RecalcTrigger,Trigger3M)),NA())</f>
        <v>1.5115110346153315E-2</v>
      </c>
      <c r="P2171" s="44">
        <f>IFERROR(_xll.qlIndexFixing(ONIndex6M,I2171,TRUE,_xll.ohTrigger(RecalcTrigger,Trigger6M)),NA())</f>
        <v>1.5488673031898159E-2</v>
      </c>
      <c r="Q2171" s="183">
        <f>IFERROR(_xll.qlIndexFixing(ONIndex1Y,I2171,TRUE,_xll.ohTrigger(RecalcTrigger,Trigger1Y)),NA())</f>
        <v>1.5756330856042666E-2</v>
      </c>
    </row>
    <row r="2172" spans="2:17" x14ac:dyDescent="0.2">
      <c r="B2172" s="39" t="s">
        <v>42</v>
      </c>
      <c r="D2172" s="42">
        <f>_xll.qlCalendarAdvance(Calendar,$D2171,B2172,"f",FALSE)</f>
        <v>54687</v>
      </c>
      <c r="E2172" s="177">
        <f>_xll.qlInterestRateIndexValueDate(IndexON,D2172)</f>
        <v>54687</v>
      </c>
      <c r="F2172" s="193">
        <f>IFERROR(_xll.qlIndexFixing(IndexON,D2172,TRUE,_xll.ohTrigger(RecalcTrigger,TriggerON)),NA())</f>
        <v>1.5245912102379577E-2</v>
      </c>
      <c r="H2172" s="42">
        <f>_xll.qlCalendarAdvance(Calendar,$H2171,B2172,"f",FALSE)</f>
        <v>54687</v>
      </c>
      <c r="I2172" s="177">
        <f>_xll.qlInterestRateIndexValueDate(Index1M,$H2172)</f>
        <v>54689</v>
      </c>
      <c r="J2172" s="182">
        <f>IFERROR(_xll.qlIndexFixing(Index1M,$H2172,TRUE,_xll.ohTrigger(RecalcTrigger,Trigger1M)),NA())</f>
        <v>1.510186622072196E-2</v>
      </c>
      <c r="K2172" s="44">
        <f>IFERROR(_xll.qlIndexFixing(Index3M,H2172,TRUE,_xll.ohTrigger(RecalcTrigger,Trigger3M)),NA())</f>
        <v>1.5143622232276598E-2</v>
      </c>
      <c r="L2172" s="44">
        <f>IFERROR(_xll.qlIndexFixing(Index6M,$H2172,TRUE,_xll.ohTrigger(RecalcTrigger,Trigger6M)),NA())</f>
        <v>1.55548341587908E-2</v>
      </c>
      <c r="M2172" s="183">
        <f>IFERROR(_xll.qlIndexFixing(Index1Y,$H2172,TRUE,_xll.ohTrigger(RecalcTrigger,Trigger1Y)),NA())</f>
        <v>1.5857088737188232E-2</v>
      </c>
      <c r="N2172" s="182">
        <f>IFERROR(_xll.qlIndexFixing(ONIndex1M,I2172,TRUE,_xll.ohTrigger(RecalcTrigger,Trigger1M)),NA())</f>
        <v>1.509230381724791E-2</v>
      </c>
      <c r="O2172" s="44">
        <f>IFERROR(_xll.qlIndexFixing(ONIndex3M,I2172,TRUE,_xll.ohTrigger(RecalcTrigger,Trigger3M)),NA())</f>
        <v>1.5115118381165971E-2</v>
      </c>
      <c r="P2172" s="44">
        <f>IFERROR(_xll.qlIndexFixing(ONIndex6M,I2172,TRUE,_xll.ohTrigger(RecalcTrigger,Trigger6M)),NA())</f>
        <v>1.5489254281426668E-2</v>
      </c>
      <c r="Q2172" s="183">
        <f>IFERROR(_xll.qlIndexFixing(ONIndex1Y,I2172,TRUE,_xll.ohTrigger(RecalcTrigger,Trigger1Y)),NA())</f>
        <v>1.5755797627861057E-2</v>
      </c>
    </row>
    <row r="2173" spans="2:17" x14ac:dyDescent="0.2">
      <c r="B2173" s="39" t="s">
        <v>42</v>
      </c>
      <c r="D2173" s="42">
        <f>_xll.qlCalendarAdvance(Calendar,$D2172,B2173,"f",FALSE)</f>
        <v>54694</v>
      </c>
      <c r="E2173" s="177">
        <f>_xll.qlInterestRateIndexValueDate(IndexON,D2173)</f>
        <v>54694</v>
      </c>
      <c r="F2173" s="193">
        <f>IFERROR(_xll.qlIndexFixing(IndexON,D2173,TRUE,_xll.ohTrigger(RecalcTrigger,TriggerON)),NA())</f>
        <v>1.5246213848207901E-2</v>
      </c>
      <c r="H2173" s="42">
        <f>_xll.qlCalendarAdvance(Calendar,$H2172,B2173,"f",FALSE)</f>
        <v>54694</v>
      </c>
      <c r="I2173" s="177">
        <f>_xll.qlInterestRateIndexValueDate(Index1M,$H2173)</f>
        <v>54696</v>
      </c>
      <c r="J2173" s="182">
        <f>IFERROR(_xll.qlIndexFixing(Index1M,$H2173,TRUE,_xll.ohTrigger(RecalcTrigger,Trigger1M)),NA())</f>
        <v>1.5100789532371586E-2</v>
      </c>
      <c r="K2173" s="44">
        <f>IFERROR(_xll.qlIndexFixing(Index3M,H2173,TRUE,_xll.ohTrigger(RecalcTrigger,Trigger3M)),NA())</f>
        <v>1.5143910684133007E-2</v>
      </c>
      <c r="L2173" s="44">
        <f>IFERROR(_xll.qlIndexFixing(Index6M,$H2173,TRUE,_xll.ohTrigger(RecalcTrigger,Trigger6M)),NA())</f>
        <v>1.5555562466317639E-2</v>
      </c>
      <c r="M2173" s="183">
        <f>IFERROR(_xll.qlIndexFixing(Index1Y,$H2173,TRUE,_xll.ohTrigger(RecalcTrigger,Trigger1Y)),NA())</f>
        <v>1.5855887582774821E-2</v>
      </c>
      <c r="N2173" s="182">
        <f>IFERROR(_xll.qlIndexFixing(ONIndex1M,I2173,TRUE,_xll.ohTrigger(RecalcTrigger,Trigger1M)),NA())</f>
        <v>1.5092170086541401E-2</v>
      </c>
      <c r="O2173" s="44">
        <f>IFERROR(_xll.qlIndexFixing(ONIndex3M,I2173,TRUE,_xll.ohTrigger(RecalcTrigger,Trigger3M)),NA())</f>
        <v>1.5115121402589082E-2</v>
      </c>
      <c r="P2173" s="44">
        <f>IFERROR(_xll.qlIndexFixing(ONIndex6M,I2173,TRUE,_xll.ohTrigger(RecalcTrigger,Trigger6M)),NA())</f>
        <v>1.5489819891865153E-2</v>
      </c>
      <c r="Q2173" s="183">
        <f>IFERROR(_xll.qlIndexFixing(ONIndex1Y,I2173,TRUE,_xll.ohTrigger(RecalcTrigger,Trigger1Y)),NA())</f>
        <v>1.5755240745960464E-2</v>
      </c>
    </row>
    <row r="2174" spans="2:17" x14ac:dyDescent="0.2">
      <c r="B2174" s="39" t="s">
        <v>42</v>
      </c>
      <c r="D2174" s="42">
        <f>_xll.qlCalendarAdvance(Calendar,$D2173,B2174,"f",FALSE)</f>
        <v>54701</v>
      </c>
      <c r="E2174" s="177">
        <f>_xll.qlInterestRateIndexValueDate(IndexON,D2174)</f>
        <v>54701</v>
      </c>
      <c r="F2174" s="193">
        <f>IFERROR(_xll.qlIndexFixing(IndexON,D2174,TRUE,_xll.ohTrigger(RecalcTrigger,TriggerON)),NA())</f>
        <v>1.5246488335920461E-2</v>
      </c>
      <c r="H2174" s="42">
        <f>_xll.qlCalendarAdvance(Calendar,$H2173,B2174,"f",FALSE)</f>
        <v>54701</v>
      </c>
      <c r="I2174" s="177">
        <f>_xll.qlInterestRateIndexValueDate(Index1M,$H2174)</f>
        <v>54703</v>
      </c>
      <c r="J2174" s="182">
        <f>IFERROR(_xll.qlIndexFixing(Index1M,$H2174,TRUE,_xll.ohTrigger(RecalcTrigger,Trigger1M)),NA())</f>
        <v>1.5101509943908908E-2</v>
      </c>
      <c r="K2174" s="44">
        <f>IFERROR(_xll.qlIndexFixing(Index3M,H2174,TRUE,_xll.ohTrigger(RecalcTrigger,Trigger3M)),NA())</f>
        <v>1.5143878447250278E-2</v>
      </c>
      <c r="L2174" s="44">
        <f>IFERROR(_xll.qlIndexFixing(Index6M,$H2174,TRUE,_xll.ohTrigger(RecalcTrigger,Trigger6M)),NA())</f>
        <v>1.5555917209472929E-2</v>
      </c>
      <c r="M2174" s="183">
        <f>IFERROR(_xll.qlIndexFixing(Index1Y,$H2174,TRUE,_xll.ohTrigger(RecalcTrigger,Trigger1Y)),NA())</f>
        <v>1.5854660972156591E-2</v>
      </c>
      <c r="N2174" s="182">
        <f>IFERROR(_xll.qlIndexFixing(ONIndex1M,I2174,TRUE,_xll.ohTrigger(RecalcTrigger,Trigger1M)),NA())</f>
        <v>1.5092015785489465E-2</v>
      </c>
      <c r="O2174" s="44">
        <f>IFERROR(_xll.qlIndexFixing(ONIndex3M,I2174,TRUE,_xll.ohTrigger(RecalcTrigger,Trigger3M)),NA())</f>
        <v>1.5115119399231602E-2</v>
      </c>
      <c r="P2174" s="44">
        <f>IFERROR(_xll.qlIndexFixing(ONIndex6M,I2174,TRUE,_xll.ohTrigger(RecalcTrigger,Trigger6M)),NA())</f>
        <v>1.5490369825483796E-2</v>
      </c>
      <c r="Q2174" s="183">
        <f>IFERROR(_xll.qlIndexFixing(ONIndex1Y,I2174,TRUE,_xll.ohTrigger(RecalcTrigger,Trigger1Y)),NA())</f>
        <v>1.5754660157343281E-2</v>
      </c>
    </row>
    <row r="2175" spans="2:17" x14ac:dyDescent="0.2">
      <c r="B2175" s="39" t="s">
        <v>42</v>
      </c>
      <c r="D2175" s="42">
        <f>_xll.qlCalendarAdvance(Calendar,$D2174,B2175,"f",FALSE)</f>
        <v>54708</v>
      </c>
      <c r="E2175" s="177">
        <f>_xll.qlInterestRateIndexValueDate(IndexON,D2175)</f>
        <v>54708</v>
      </c>
      <c r="F2175" s="193">
        <f>IFERROR(_xll.qlIndexFixing(IndexON,D2175,TRUE,_xll.ohTrigger(RecalcTrigger,TriggerON)),NA())</f>
        <v>1.5246735505964892E-2</v>
      </c>
      <c r="H2175" s="42">
        <f>_xll.qlCalendarAdvance(Calendar,$H2174,B2175,"f",FALSE)</f>
        <v>54708</v>
      </c>
      <c r="I2175" s="177">
        <f>_xll.qlInterestRateIndexValueDate(Index1M,$H2175)</f>
        <v>54710</v>
      </c>
      <c r="J2175" s="182">
        <f>IFERROR(_xll.qlIndexFixing(Index1M,$H2175,TRUE,_xll.ohTrigger(RecalcTrigger,Trigger1M)),NA())</f>
        <v>1.5101300758235126E-2</v>
      </c>
      <c r="K2175" s="44">
        <f>IFERROR(_xll.qlIndexFixing(Index3M,H2175,TRUE,_xll.ohTrigger(RecalcTrigger,Trigger3M)),NA())</f>
        <v>1.5143841085990975E-2</v>
      </c>
      <c r="L2175" s="44">
        <f>IFERROR(_xll.qlIndexFixing(Index6M,$H2175,TRUE,_xll.ohTrigger(RecalcTrigger,Trigger6M)),NA())</f>
        <v>1.555625563987751E-2</v>
      </c>
      <c r="M2175" s="183">
        <f>IFERROR(_xll.qlIndexFixing(Index1Y,$H2175,TRUE,_xll.ohTrigger(RecalcTrigger,Trigger1Y)),NA())</f>
        <v>1.5853408851514681E-2</v>
      </c>
      <c r="N2175" s="182">
        <f>IFERROR(_xll.qlIndexFixing(ONIndex1M,I2175,TRUE,_xll.ohTrigger(RecalcTrigger,Trigger1M)),NA())</f>
        <v>1.5091840870287143E-2</v>
      </c>
      <c r="O2175" s="44">
        <f>IFERROR(_xll.qlIndexFixing(ONIndex3M,I2175,TRUE,_xll.ohTrigger(RecalcTrigger,Trigger3M)),NA())</f>
        <v>1.5115112359422866E-2</v>
      </c>
      <c r="P2175" s="44">
        <f>IFERROR(_xll.qlIndexFixing(ONIndex6M,I2175,TRUE,_xll.ohTrigger(RecalcTrigger,Trigger6M)),NA())</f>
        <v>1.5490904043833353E-2</v>
      </c>
      <c r="Q2175" s="183">
        <f>IFERROR(_xll.qlIndexFixing(ONIndex1Y,I2175,TRUE,_xll.ohTrigger(RecalcTrigger,Trigger1Y)),NA())</f>
        <v>1.5754055809011902E-2</v>
      </c>
    </row>
    <row r="2176" spans="2:17" x14ac:dyDescent="0.2">
      <c r="B2176" s="39" t="s">
        <v>42</v>
      </c>
      <c r="D2176" s="42">
        <f>_xll.qlCalendarAdvance(Calendar,$D2175,B2176,"f",FALSE)</f>
        <v>54715</v>
      </c>
      <c r="E2176" s="177">
        <f>_xll.qlInterestRateIndexValueDate(IndexON,D2176)</f>
        <v>54715</v>
      </c>
      <c r="F2176" s="193">
        <f>IFERROR(_xll.qlIndexFixing(IndexON,D2176,TRUE,_xll.ohTrigger(RecalcTrigger,TriggerON)),NA())</f>
        <v>1.5246955298229281E-2</v>
      </c>
      <c r="H2176" s="42">
        <f>_xll.qlCalendarAdvance(Calendar,$H2175,B2176,"f",FALSE)</f>
        <v>54715</v>
      </c>
      <c r="I2176" s="177">
        <f>_xll.qlInterestRateIndexValueDate(Index1M,$H2176)</f>
        <v>54717</v>
      </c>
      <c r="J2176" s="182">
        <f>IFERROR(_xll.qlIndexFixing(Index1M,$H2176,TRUE,_xll.ohTrigger(RecalcTrigger,Trigger1M)),NA())</f>
        <v>1.5101070815992379E-2</v>
      </c>
      <c r="K2176" s="44">
        <f>IFERROR(_xll.qlIndexFixing(Index3M,H2176,TRUE,_xll.ohTrigger(RecalcTrigger,Trigger3M)),NA())</f>
        <v>1.5143798588775664E-2</v>
      </c>
      <c r="L2176" s="44">
        <f>IFERROR(_xll.qlIndexFixing(Index6M,$H2176,TRUE,_xll.ohTrigger(RecalcTrigger,Trigger6M)),NA())</f>
        <v>1.5556577719109366E-2</v>
      </c>
      <c r="M2176" s="183">
        <f>IFERROR(_xll.qlIndexFixing(Index1Y,$H2176,TRUE,_xll.ohTrigger(RecalcTrigger,Trigger1Y)),NA())</f>
        <v>1.5852131167031974E-2</v>
      </c>
      <c r="N2176" s="182">
        <f>IFERROR(_xll.qlIndexFixing(ONIndex1M,I2176,TRUE,_xll.ohTrigger(RecalcTrigger,Trigger1M)),NA())</f>
        <v>1.5091645297369283E-2</v>
      </c>
      <c r="O2176" s="44">
        <f>IFERROR(_xll.qlIndexFixing(ONIndex3M,I2176,TRUE,_xll.ohTrigger(RecalcTrigger,Trigger3M)),NA())</f>
        <v>1.511510027149221E-2</v>
      </c>
      <c r="P2176" s="44">
        <f>IFERROR(_xll.qlIndexFixing(ONIndex6M,I2176,TRUE,_xll.ohTrigger(RecalcTrigger,Trigger6M)),NA())</f>
        <v>1.5491422508704389E-2</v>
      </c>
      <c r="Q2176" s="183">
        <f>IFERROR(_xll.qlIndexFixing(ONIndex1Y,I2176,TRUE,_xll.ohTrigger(RecalcTrigger,Trigger1Y)),NA())</f>
        <v>1.5753427647888785E-2</v>
      </c>
    </row>
    <row r="2177" spans="2:17" x14ac:dyDescent="0.2">
      <c r="B2177" s="39" t="s">
        <v>42</v>
      </c>
      <c r="D2177" s="42">
        <f>_xll.qlCalendarAdvance(Calendar,$D2176,B2177,"f",FALSE)</f>
        <v>54722</v>
      </c>
      <c r="E2177" s="177">
        <f>_xll.qlInterestRateIndexValueDate(IndexON,D2177)</f>
        <v>54722</v>
      </c>
      <c r="F2177" s="193">
        <f>IFERROR(_xll.qlIndexFixing(IndexON,D2177,TRUE,_xll.ohTrigger(RecalcTrigger,TriggerON)),NA())</f>
        <v>1.5247147653001392E-2</v>
      </c>
      <c r="H2177" s="42">
        <f>_xll.qlCalendarAdvance(Calendar,$H2176,B2177,"f",FALSE)</f>
        <v>54722</v>
      </c>
      <c r="I2177" s="177">
        <f>_xll.qlInterestRateIndexValueDate(Index1M,$H2177)</f>
        <v>54724</v>
      </c>
      <c r="J2177" s="182">
        <f>IFERROR(_xll.qlIndexFixing(Index1M,$H2177,TRUE,_xll.ohTrigger(RecalcTrigger,Trigger1M)),NA())</f>
        <v>1.5100820073393195E-2</v>
      </c>
      <c r="K2177" s="44">
        <f>IFERROR(_xll.qlIndexFixing(Index3M,H2177,TRUE,_xll.ohTrigger(RecalcTrigger,Trigger3M)),NA())</f>
        <v>1.5143750944033599E-2</v>
      </c>
      <c r="L2177" s="44">
        <f>IFERROR(_xll.qlIndexFixing(Index6M,$H2177,TRUE,_xll.ohTrigger(RecalcTrigger,Trigger6M)),NA())</f>
        <v>1.555688340874385E-2</v>
      </c>
      <c r="M2177" s="183">
        <f>IFERROR(_xll.qlIndexFixing(Index1Y,$H2177,TRUE,_xll.ohTrigger(RecalcTrigger,Trigger1Y)),NA())</f>
        <v>1.5850827864893325E-2</v>
      </c>
      <c r="N2177" s="182">
        <f>IFERROR(_xll.qlIndexFixing(ONIndex1M,I2177,TRUE,_xll.ohTrigger(RecalcTrigger,Trigger1M)),NA())</f>
        <v>1.5091429023090797E-2</v>
      </c>
      <c r="O2177" s="44">
        <f>IFERROR(_xll.qlIndexFixing(ONIndex3M,I2177,TRUE,_xll.ohTrigger(RecalcTrigger,Trigger3M)),NA())</f>
        <v>1.5115083124168649E-2</v>
      </c>
      <c r="P2177" s="44">
        <f>IFERROR(_xll.qlIndexFixing(ONIndex6M,I2177,TRUE,_xll.ohTrigger(RecalcTrigger,Trigger6M)),NA())</f>
        <v>1.5491925182367083E-2</v>
      </c>
      <c r="Q2177" s="183">
        <f>IFERROR(_xll.qlIndexFixing(ONIndex1Y,I2177,TRUE,_xll.ohTrigger(RecalcTrigger,Trigger1Y)),NA())</f>
        <v>1.5752775620976323E-2</v>
      </c>
    </row>
    <row r="2178" spans="2:17" x14ac:dyDescent="0.2">
      <c r="B2178" s="39" t="s">
        <v>42</v>
      </c>
      <c r="D2178" s="42">
        <f>_xll.qlCalendarAdvance(Calendar,$D2177,B2178,"f",FALSE)</f>
        <v>54729</v>
      </c>
      <c r="E2178" s="177">
        <f>_xll.qlInterestRateIndexValueDate(IndexON,D2178)</f>
        <v>54729</v>
      </c>
      <c r="F2178" s="193">
        <f>IFERROR(_xll.qlIndexFixing(IndexON,D2178,TRUE,_xll.ohTrigger(RecalcTrigger,TriggerON)),NA())</f>
        <v>1.5247312510968669E-2</v>
      </c>
      <c r="H2178" s="42">
        <f>_xll.qlCalendarAdvance(Calendar,$H2177,B2178,"f",FALSE)</f>
        <v>54729</v>
      </c>
      <c r="I2178" s="177">
        <f>_xll.qlInterestRateIndexValueDate(Index1M,$H2178)</f>
        <v>54731</v>
      </c>
      <c r="J2178" s="182">
        <f>IFERROR(_xll.qlIndexFixing(Index1M,$H2178,TRUE,_xll.ohTrigger(RecalcTrigger,Trigger1M)),NA())</f>
        <v>1.5100548486652599E-2</v>
      </c>
      <c r="K2178" s="44">
        <f>IFERROR(_xll.qlIndexFixing(Index3M,H2178,TRUE,_xll.ohTrigger(RecalcTrigger,Trigger3M)),NA())</f>
        <v>1.5143698140185348E-2</v>
      </c>
      <c r="L2178" s="44">
        <f>IFERROR(_xll.qlIndexFixing(Index6M,$H2178,TRUE,_xll.ohTrigger(RecalcTrigger,Trigger6M)),NA())</f>
        <v>1.5556822372941023E-2</v>
      </c>
      <c r="M2178" s="183">
        <f>IFERROR(_xll.qlIndexFixing(Index1Y,$H2178,TRUE,_xll.ohTrigger(RecalcTrigger,Trigger1Y)),NA())</f>
        <v>1.5849498891286874E-2</v>
      </c>
      <c r="N2178" s="182">
        <f>IFERROR(_xll.qlIndexFixing(ONIndex1M,I2178,TRUE,_xll.ohTrigger(RecalcTrigger,Trigger1M)),NA())</f>
        <v>1.5091192003406917E-2</v>
      </c>
      <c r="O2178" s="44">
        <f>IFERROR(_xll.qlIndexFixing(ONIndex3M,I2178,TRUE,_xll.ohTrigger(RecalcTrigger,Trigger3M)),NA())</f>
        <v>1.5115060905701583E-2</v>
      </c>
      <c r="P2178" s="44">
        <f>IFERROR(_xll.qlIndexFixing(ONIndex6M,I2178,TRUE,_xll.ohTrigger(RecalcTrigger,Trigger6M)),NA())</f>
        <v>1.5492412026372193E-2</v>
      </c>
      <c r="Q2178" s="183">
        <f>IFERROR(_xll.qlIndexFixing(ONIndex1Y,I2178,TRUE,_xll.ohTrigger(RecalcTrigger,Trigger1Y)),NA())</f>
        <v>1.5752099674877229E-2</v>
      </c>
    </row>
    <row r="2179" spans="2:17" x14ac:dyDescent="0.2">
      <c r="B2179" s="39" t="s">
        <v>42</v>
      </c>
      <c r="D2179" s="42">
        <f>_xll.qlCalendarAdvance(Calendar,$D2178,B2179,"f",FALSE)</f>
        <v>54736</v>
      </c>
      <c r="E2179" s="177">
        <f>_xll.qlInterestRateIndexValueDate(IndexON,D2179)</f>
        <v>54736</v>
      </c>
      <c r="F2179" s="193">
        <f>IFERROR(_xll.qlIndexFixing(IndexON,D2179,TRUE,_xll.ohTrigger(RecalcTrigger,TriggerON)),NA())</f>
        <v>1.5247449812019198E-2</v>
      </c>
      <c r="H2179" s="42">
        <f>_xll.qlCalendarAdvance(Calendar,$H2178,B2179,"f",FALSE)</f>
        <v>54736</v>
      </c>
      <c r="I2179" s="177">
        <f>_xll.qlInterestRateIndexValueDate(Index1M,$H2179)</f>
        <v>54738</v>
      </c>
      <c r="J2179" s="182">
        <f>IFERROR(_xll.qlIndexFixing(Index1M,$H2179,TRUE,_xll.ohTrigger(RecalcTrigger,Trigger1M)),NA())</f>
        <v>1.5100256011983115E-2</v>
      </c>
      <c r="K2179" s="44">
        <f>IFERROR(_xll.qlIndexFixing(Index3M,H2179,TRUE,_xll.ohTrigger(RecalcTrigger,Trigger3M)),NA())</f>
        <v>1.514364016565843E-2</v>
      </c>
      <c r="L2179" s="44">
        <f>IFERROR(_xll.qlIndexFixing(Index6M,$H2179,TRUE,_xll.ohTrigger(RecalcTrigger,Trigger6M)),NA())</f>
        <v>1.5557096345626888E-2</v>
      </c>
      <c r="M2179" s="183">
        <f>IFERROR(_xll.qlIndexFixing(Index1Y,$H2179,TRUE,_xll.ohTrigger(RecalcTrigger,Trigger1Y)),NA())</f>
        <v>1.5848144192402956E-2</v>
      </c>
      <c r="N2179" s="182">
        <f>IFERROR(_xll.qlIndexFixing(ONIndex1M,I2179,TRUE,_xll.ohTrigger(RecalcTrigger,Trigger1M)),NA())</f>
        <v>1.5090934194832428E-2</v>
      </c>
      <c r="O2179" s="44">
        <f>IFERROR(_xll.qlIndexFixing(ONIndex3M,I2179,TRUE,_xll.ohTrigger(RecalcTrigger,Trigger3M)),NA())</f>
        <v>1.5115033604420347E-2</v>
      </c>
      <c r="P2179" s="44">
        <f>IFERROR(_xll.qlIndexFixing(ONIndex6M,I2179,TRUE,_xll.ohTrigger(RecalcTrigger,Trigger6M)),NA())</f>
        <v>1.5492883002750091E-2</v>
      </c>
      <c r="Q2179" s="183">
        <f>IFERROR(_xll.qlIndexFixing(ONIndex1Y,I2179,TRUE,_xll.ohTrigger(RecalcTrigger,Trigger1Y)),NA())</f>
        <v>1.5751399756913642E-2</v>
      </c>
    </row>
    <row r="2180" spans="2:17" x14ac:dyDescent="0.2">
      <c r="B2180" s="39" t="s">
        <v>42</v>
      </c>
      <c r="D2180" s="42">
        <f>_xll.qlCalendarAdvance(Calendar,$D2179,B2180,"f",FALSE)</f>
        <v>54743</v>
      </c>
      <c r="E2180" s="177">
        <f>_xll.qlInterestRateIndexValueDate(IndexON,D2180)</f>
        <v>54743</v>
      </c>
      <c r="F2180" s="193">
        <f>IFERROR(_xll.qlIndexFixing(IndexON,D2180,TRUE,_xll.ohTrigger(RecalcTrigger,TriggerON)),NA())</f>
        <v>1.5247559496280871E-2</v>
      </c>
      <c r="H2180" s="42">
        <f>_xll.qlCalendarAdvance(Calendar,$H2179,B2180,"f",FALSE)</f>
        <v>54743</v>
      </c>
      <c r="I2180" s="177">
        <f>_xll.qlInterestRateIndexValueDate(Index1M,$H2180)</f>
        <v>54745</v>
      </c>
      <c r="J2180" s="182">
        <f>IFERROR(_xll.qlIndexFixing(Index1M,$H2180,TRUE,_xll.ohTrigger(RecalcTrigger,Trigger1M)),NA())</f>
        <v>1.5099942605592276E-2</v>
      </c>
      <c r="K2180" s="44">
        <f>IFERROR(_xll.qlIndexFixing(Index3M,H2180,TRUE,_xll.ohTrigger(RecalcTrigger,Trigger3M)),NA())</f>
        <v>1.5143577008875147E-2</v>
      </c>
      <c r="L2180" s="44">
        <f>IFERROR(_xll.qlIndexFixing(Index6M,$H2180,TRUE,_xll.ohTrigger(RecalcTrigger,Trigger6M)),NA())</f>
        <v>1.5557353816901685E-2</v>
      </c>
      <c r="M2180" s="183">
        <f>IFERROR(_xll.qlIndexFixing(Index1Y,$H2180,TRUE,_xll.ohTrigger(RecalcTrigger,Trigger1Y)),NA())</f>
        <v>1.5846763714432773E-2</v>
      </c>
      <c r="N2180" s="182">
        <f>IFERROR(_xll.qlIndexFixing(ONIndex1M,I2180,TRUE,_xll.ohTrigger(RecalcTrigger,Trigger1M)),NA())</f>
        <v>1.5090655553482435E-2</v>
      </c>
      <c r="O2180" s="44">
        <f>IFERROR(_xll.qlIndexFixing(ONIndex3M,I2180,TRUE,_xll.ohTrigger(RecalcTrigger,Trigger3M)),NA())</f>
        <v>1.5115001209293766E-2</v>
      </c>
      <c r="P2180" s="44">
        <f>IFERROR(_xll.qlIndexFixing(ONIndex6M,I2180,TRUE,_xll.ohTrigger(RecalcTrigger,Trigger6M)),NA())</f>
        <v>1.5493338073451213E-2</v>
      </c>
      <c r="Q2180" s="183">
        <f>IFERROR(_xll.qlIndexFixing(ONIndex1Y,I2180,TRUE,_xll.ohTrigger(RecalcTrigger,Trigger1Y)),NA())</f>
        <v>1.5750675813848147E-2</v>
      </c>
    </row>
    <row r="2181" spans="2:17" x14ac:dyDescent="0.2">
      <c r="B2181" s="39" t="s">
        <v>42</v>
      </c>
      <c r="D2181" s="42">
        <f>_xll.qlCalendarAdvance(Calendar,$D2180,B2181,"f",FALSE)</f>
        <v>54750</v>
      </c>
      <c r="E2181" s="177">
        <f>_xll.qlInterestRateIndexValueDate(IndexON,D2181)</f>
        <v>54750</v>
      </c>
      <c r="F2181" s="193">
        <f>IFERROR(_xll.qlIndexFixing(IndexON,D2181,TRUE,_xll.ohTrigger(RecalcTrigger,TriggerON)),NA())</f>
        <v>1.5247641504361198E-2</v>
      </c>
      <c r="H2181" s="42">
        <f>_xll.qlCalendarAdvance(Calendar,$H2180,B2181,"f",FALSE)</f>
        <v>54750</v>
      </c>
      <c r="I2181" s="177">
        <f>_xll.qlInterestRateIndexValueDate(Index1M,$H2181)</f>
        <v>54752</v>
      </c>
      <c r="J2181" s="182">
        <f>IFERROR(_xll.qlIndexFixing(Index1M,$H2181,TRUE,_xll.ohTrigger(RecalcTrigger,Trigger1M)),NA())</f>
        <v>1.5099608223695105E-2</v>
      </c>
      <c r="K2181" s="44">
        <f>IFERROR(_xll.qlIndexFixing(Index3M,H2181,TRUE,_xll.ohTrigger(RecalcTrigger,Trigger3M)),NA())</f>
        <v>1.5143508658262153E-2</v>
      </c>
      <c r="L2181" s="44">
        <f>IFERROR(_xll.qlIndexFixing(Index6M,$H2181,TRUE,_xll.ohTrigger(RecalcTrigger,Trigger6M)),NA())</f>
        <v>1.5557594748345321E-2</v>
      </c>
      <c r="M2181" s="183">
        <f>IFERROR(_xll.qlIndexFixing(Index1Y,$H2181,TRUE,_xll.ohTrigger(RecalcTrigger,Trigger1Y)),NA())</f>
        <v>1.5845357403571476E-2</v>
      </c>
      <c r="N2181" s="182">
        <f>IFERROR(_xll.qlIndexFixing(ONIndex1M,I2181,TRUE,_xll.ohTrigger(RecalcTrigger,Trigger1M)),NA())</f>
        <v>1.5090356035871721E-2</v>
      </c>
      <c r="O2181" s="44">
        <f>IFERROR(_xll.qlIndexFixing(ONIndex3M,I2181,TRUE,_xll.ohTrigger(RecalcTrigger,Trigger3M)),NA())</f>
        <v>1.5114963708491302E-2</v>
      </c>
      <c r="P2181" s="44">
        <f>IFERROR(_xll.qlIndexFixing(ONIndex6M,I2181,TRUE,_xll.ohTrigger(RecalcTrigger,Trigger6M)),NA())</f>
        <v>1.5493777200106251E-2</v>
      </c>
      <c r="Q2181" s="183">
        <f>IFERROR(_xll.qlIndexFixing(ONIndex1Y,I2181,TRUE,_xll.ohTrigger(RecalcTrigger,Trigger1Y)),NA())</f>
        <v>1.5749927792763074E-2</v>
      </c>
    </row>
    <row r="2182" spans="2:17" x14ac:dyDescent="0.2">
      <c r="B2182" s="39" t="s">
        <v>42</v>
      </c>
      <c r="D2182" s="42">
        <f>_xll.qlCalendarAdvance(Calendar,$D2181,B2182,"f",FALSE)</f>
        <v>54757</v>
      </c>
      <c r="E2182" s="177">
        <f>_xll.qlInterestRateIndexValueDate(IndexON,D2182)</f>
        <v>54757</v>
      </c>
      <c r="F2182" s="193">
        <f>IFERROR(_xll.qlIndexFixing(IndexON,D2182,TRUE,_xll.ohTrigger(RecalcTrigger,TriggerON)),NA())</f>
        <v>1.5247695776308134E-2</v>
      </c>
      <c r="H2182" s="42">
        <f>_xll.qlCalendarAdvance(Calendar,$H2181,B2182,"f",FALSE)</f>
        <v>54757</v>
      </c>
      <c r="I2182" s="177">
        <f>_xll.qlInterestRateIndexValueDate(Index1M,$H2182)</f>
        <v>54759</v>
      </c>
      <c r="J2182" s="182">
        <f>IFERROR(_xll.qlIndexFixing(Index1M,$H2182,TRUE,_xll.ohTrigger(RecalcTrigger,Trigger1M)),NA())</f>
        <v>1.509925282250163E-2</v>
      </c>
      <c r="K2182" s="44">
        <f>IFERROR(_xll.qlIndexFixing(Index3M,H2182,TRUE,_xll.ohTrigger(RecalcTrigger,Trigger3M)),NA())</f>
        <v>1.5142811370500553E-2</v>
      </c>
      <c r="L2182" s="44">
        <f>IFERROR(_xll.qlIndexFixing(Index6M,$H2182,TRUE,_xll.ohTrigger(RecalcTrigger,Trigger6M)),NA())</f>
        <v>1.5558164668167684E-2</v>
      </c>
      <c r="M2182" s="183">
        <f>IFERROR(_xll.qlIndexFixing(Index1Y,$H2182,TRUE,_xll.ohTrigger(RecalcTrigger,Trigger1Y)),NA())</f>
        <v>1.5843925206015526E-2</v>
      </c>
      <c r="N2182" s="182">
        <f>IFERROR(_xll.qlIndexFixing(ONIndex1M,I2182,TRUE,_xll.ohTrigger(RecalcTrigger,Trigger1M)),NA())</f>
        <v>1.509003559795552E-2</v>
      </c>
      <c r="O2182" s="44">
        <f>IFERROR(_xll.qlIndexFixing(ONIndex3M,I2182,TRUE,_xll.ohTrigger(RecalcTrigger,Trigger3M)),NA())</f>
        <v>1.5114921090342293E-2</v>
      </c>
      <c r="P2182" s="44">
        <f>IFERROR(_xll.qlIndexFixing(ONIndex6M,I2182,TRUE,_xll.ohTrigger(RecalcTrigger,Trigger6M)),NA())</f>
        <v>1.5494200344825515E-2</v>
      </c>
      <c r="Q2182" s="183">
        <f>IFERROR(_xll.qlIndexFixing(ONIndex1Y,I2182,TRUE,_xll.ohTrigger(RecalcTrigger,Trigger1Y)),NA())</f>
        <v>1.5749155640421009E-2</v>
      </c>
    </row>
    <row r="2183" spans="2:17" x14ac:dyDescent="0.2">
      <c r="B2183" s="39" t="s">
        <v>42</v>
      </c>
      <c r="D2183" s="42">
        <f>_xll.qlCalendarAdvance(Calendar,$D2182,B2183,"f",FALSE)</f>
        <v>54764</v>
      </c>
      <c r="E2183" s="177">
        <f>_xll.qlInterestRateIndexValueDate(IndexON,D2183)</f>
        <v>54764</v>
      </c>
      <c r="F2183" s="193">
        <f>IFERROR(_xll.qlIndexFixing(IndexON,D2183,TRUE,_xll.ohTrigger(RecalcTrigger,TriggerON)),NA())</f>
        <v>1.5247722252409446E-2</v>
      </c>
      <c r="H2183" s="42">
        <f>_xll.qlCalendarAdvance(Calendar,$H2182,B2183,"f",FALSE)</f>
        <v>54764</v>
      </c>
      <c r="I2183" s="177">
        <f>_xll.qlInterestRateIndexValueDate(Index1M,$H2183)</f>
        <v>54766</v>
      </c>
      <c r="J2183" s="182">
        <f>IFERROR(_xll.qlIndexFixing(Index1M,$H2183,TRUE,_xll.ohTrigger(RecalcTrigger,Trigger1M)),NA())</f>
        <v>1.5098876358231872E-2</v>
      </c>
      <c r="K2183" s="44">
        <f>IFERROR(_xll.qlIndexFixing(Index3M,H2183,TRUE,_xll.ohTrigger(RecalcTrigger,Trigger3M)),NA())</f>
        <v>1.5142733353625815E-2</v>
      </c>
      <c r="L2183" s="44">
        <f>IFERROR(_xll.qlIndexFixing(Index6M,$H2183,TRUE,_xll.ohTrigger(RecalcTrigger,Trigger6M)),NA())</f>
        <v>1.5558371213348202E-2</v>
      </c>
      <c r="M2183" s="183">
        <f>IFERROR(_xll.qlIndexFixing(Index1Y,$H2183,TRUE,_xll.ohTrigger(RecalcTrigger,Trigger1Y)),NA())</f>
        <v>1.5842467067963363E-2</v>
      </c>
      <c r="N2183" s="182">
        <f>IFERROR(_xll.qlIndexFixing(ONIndex1M,I2183,TRUE,_xll.ohTrigger(RecalcTrigger,Trigger1M)),NA())</f>
        <v>1.5089694196168679E-2</v>
      </c>
      <c r="O2183" s="44">
        <f>IFERROR(_xll.qlIndexFixing(ONIndex3M,I2183,TRUE,_xll.ohTrigger(RecalcTrigger,Trigger3M)),NA())</f>
        <v>1.5114873343575752E-2</v>
      </c>
      <c r="P2183" s="44">
        <f>IFERROR(_xll.qlIndexFixing(ONIndex6M,I2183,TRUE,_xll.ohTrigger(RecalcTrigger,Trigger6M)),NA())</f>
        <v>1.5494607469239696E-2</v>
      </c>
      <c r="Q2183" s="183">
        <f>IFERROR(_xll.qlIndexFixing(ONIndex1Y,I2183,TRUE,_xll.ohTrigger(RecalcTrigger,Trigger1Y)),NA())</f>
        <v>1.5748359303824344E-2</v>
      </c>
    </row>
    <row r="2184" spans="2:17" x14ac:dyDescent="0.2">
      <c r="B2184" s="39" t="s">
        <v>42</v>
      </c>
      <c r="D2184" s="42">
        <f>_xll.qlCalendarAdvance(Calendar,$D2183,B2184,"f",FALSE)</f>
        <v>54771</v>
      </c>
      <c r="E2184" s="177">
        <f>_xll.qlInterestRateIndexValueDate(IndexON,D2184)</f>
        <v>54771</v>
      </c>
      <c r="F2184" s="193">
        <f>IFERROR(_xll.qlIndexFixing(IndexON,D2184,TRUE,_xll.ohTrigger(RecalcTrigger,TriggerON)),NA())</f>
        <v>1.5247720872793025E-2</v>
      </c>
      <c r="H2184" s="42">
        <f>_xll.qlCalendarAdvance(Calendar,$H2183,B2184,"f",FALSE)</f>
        <v>54771</v>
      </c>
      <c r="I2184" s="177">
        <f>_xll.qlInterestRateIndexValueDate(Index1M,$H2184)</f>
        <v>54773</v>
      </c>
      <c r="J2184" s="182">
        <f>IFERROR(_xll.qlIndexFixing(Index1M,$H2184,TRUE,_xll.ohTrigger(RecalcTrigger,Trigger1M)),NA())</f>
        <v>1.5098478787088365E-2</v>
      </c>
      <c r="K2184" s="44">
        <f>IFERROR(_xll.qlIndexFixing(Index3M,H2184,TRUE,_xll.ohTrigger(RecalcTrigger,Trigger3M)),NA())</f>
        <v>1.514265011028737E-2</v>
      </c>
      <c r="L2184" s="44">
        <f>IFERROR(_xll.qlIndexFixing(Index6M,$H2184,TRUE,_xll.ohTrigger(RecalcTrigger,Trigger6M)),NA())</f>
        <v>1.5558561099978578E-2</v>
      </c>
      <c r="M2184" s="183">
        <f>IFERROR(_xll.qlIndexFixing(Index1Y,$H2184,TRUE,_xll.ohTrigger(RecalcTrigger,Trigger1Y)),NA())</f>
        <v>1.5840982935617358E-2</v>
      </c>
      <c r="N2184" s="182">
        <f>IFERROR(_xll.qlIndexFixing(ONIndex1M,I2184,TRUE,_xll.ohTrigger(RecalcTrigger,Trigger1M)),NA())</f>
        <v>1.5089331786786175E-2</v>
      </c>
      <c r="O2184" s="44">
        <f>IFERROR(_xll.qlIndexFixing(ONIndex3M,I2184,TRUE,_xll.ohTrigger(RecalcTrigger,Trigger3M)),NA())</f>
        <v>1.5114820456521016E-2</v>
      </c>
      <c r="P2184" s="44">
        <f>IFERROR(_xll.qlIndexFixing(ONIndex6M,I2184,TRUE,_xll.ohTrigger(RecalcTrigger,Trigger6M)),NA())</f>
        <v>1.549499853553904E-2</v>
      </c>
      <c r="Q2184" s="183">
        <f>IFERROR(_xll.qlIndexFixing(ONIndex1Y,I2184,TRUE,_xll.ohTrigger(RecalcTrigger,Trigger1Y)),NA())</f>
        <v>1.5747538729895538E-2</v>
      </c>
    </row>
    <row r="2185" spans="2:17" x14ac:dyDescent="0.2">
      <c r="B2185" s="39" t="s">
        <v>42</v>
      </c>
      <c r="D2185" s="42">
        <f>_xll.qlCalendarAdvance(Calendar,$D2184,B2185,"f",FALSE)</f>
        <v>54778</v>
      </c>
      <c r="E2185" s="177">
        <f>_xll.qlInterestRateIndexValueDate(IndexON,D2185)</f>
        <v>54778</v>
      </c>
      <c r="F2185" s="193">
        <f>IFERROR(_xll.qlIndexFixing(IndexON,D2185,TRUE,_xll.ohTrigger(RecalcTrigger,TriggerON)),NA())</f>
        <v>1.5247691577906508E-2</v>
      </c>
      <c r="H2185" s="42">
        <f>_xll.qlCalendarAdvance(Calendar,$H2184,B2185,"f",FALSE)</f>
        <v>54778</v>
      </c>
      <c r="I2185" s="177">
        <f>_xll.qlInterestRateIndexValueDate(Index1M,$H2185)</f>
        <v>54780</v>
      </c>
      <c r="J2185" s="182">
        <f>IFERROR(_xll.qlIndexFixing(Index1M,$H2185,TRUE,_xll.ohTrigger(RecalcTrigger,Trigger1M)),NA())</f>
        <v>1.5098060065286134E-2</v>
      </c>
      <c r="K2185" s="44">
        <f>IFERROR(_xll.qlIndexFixing(Index3M,H2185,TRUE,_xll.ohTrigger(RecalcTrigger,Trigger3M)),NA())</f>
        <v>1.5142561628910478E-2</v>
      </c>
      <c r="L2185" s="44">
        <f>IFERROR(_xll.qlIndexFixing(Index6M,$H2185,TRUE,_xll.ohTrigger(RecalcTrigger,Trigger6M)),NA())</f>
        <v>1.5558734289637235E-2</v>
      </c>
      <c r="M2185" s="183">
        <f>IFERROR(_xll.qlIndexFixing(Index1Y,$H2185,TRUE,_xll.ohTrigger(RecalcTrigger,Trigger1Y)),NA())</f>
        <v>1.5839472755180543E-2</v>
      </c>
      <c r="N2185" s="182">
        <f>IFERROR(_xll.qlIndexFixing(ONIndex1M,I2185,TRUE,_xll.ohTrigger(RecalcTrigger,Trigger1M)),NA())</f>
        <v>1.5088948326082985E-2</v>
      </c>
      <c r="O2185" s="44">
        <f>IFERROR(_xll.qlIndexFixing(ONIndex3M,I2185,TRUE,_xll.ohTrigger(RecalcTrigger,Trigger3M)),NA())</f>
        <v>1.5114762417667293E-2</v>
      </c>
      <c r="P2185" s="44">
        <f>IFERROR(_xll.qlIndexFixing(ONIndex6M,I2185,TRUE,_xll.ohTrigger(RecalcTrigger,Trigger6M)),NA())</f>
        <v>1.549537350551411E-2</v>
      </c>
      <c r="Q2185" s="183">
        <f>IFERROR(_xll.qlIndexFixing(ONIndex1Y,I2185,TRUE,_xll.ohTrigger(RecalcTrigger,Trigger1Y)),NA())</f>
        <v>1.5746693865636985E-2</v>
      </c>
    </row>
    <row r="2186" spans="2:17" x14ac:dyDescent="0.2">
      <c r="B2186" s="39" t="s">
        <v>42</v>
      </c>
      <c r="D2186" s="42">
        <f>_xll.qlCalendarAdvance(Calendar,$D2185,B2186,"f",FALSE)</f>
        <v>54785</v>
      </c>
      <c r="E2186" s="177">
        <f>_xll.qlInterestRateIndexValueDate(IndexON,D2186)</f>
        <v>54785</v>
      </c>
      <c r="F2186" s="193">
        <f>IFERROR(_xll.qlIndexFixing(IndexON,D2186,TRUE,_xll.ohTrigger(RecalcTrigger,TriggerON)),NA())</f>
        <v>1.5247634307957725E-2</v>
      </c>
      <c r="H2186" s="42">
        <f>_xll.qlCalendarAdvance(Calendar,$H2185,B2186,"f",FALSE)</f>
        <v>54785</v>
      </c>
      <c r="I2186" s="177">
        <f>_xll.qlInterestRateIndexValueDate(Index1M,$H2186)</f>
        <v>54787</v>
      </c>
      <c r="J2186" s="182">
        <f>IFERROR(_xll.qlIndexFixing(Index1M,$H2186,TRUE,_xll.ohTrigger(RecalcTrigger,Trigger1M)),NA())</f>
        <v>1.5097620149040203E-2</v>
      </c>
      <c r="K2186" s="44">
        <f>IFERROR(_xll.qlIndexFixing(Index3M,H2186,TRUE,_xll.ohTrigger(RecalcTrigger,Trigger3M)),NA())</f>
        <v>1.5142467897922174E-2</v>
      </c>
      <c r="L2186" s="44">
        <f>IFERROR(_xll.qlIndexFixing(Index6M,$H2186,TRUE,_xll.ohTrigger(RecalcTrigger,Trigger6M)),NA())</f>
        <v>1.5558890743904799E-2</v>
      </c>
      <c r="M2186" s="183">
        <f>IFERROR(_xll.qlIndexFixing(Index1Y,$H2186,TRUE,_xll.ohTrigger(RecalcTrigger,Trigger1Y)),NA())</f>
        <v>1.5837936472859242E-2</v>
      </c>
      <c r="N2186" s="182">
        <f>IFERROR(_xll.qlIndexFixing(ONIndex1M,I2186,TRUE,_xll.ohTrigger(RecalcTrigger,Trigger1M)),NA())</f>
        <v>1.5088543770174212E-2</v>
      </c>
      <c r="O2186" s="44">
        <f>IFERROR(_xll.qlIndexFixing(ONIndex3M,I2186,TRUE,_xll.ohTrigger(RecalcTrigger,Trigger3M)),NA())</f>
        <v>1.5114699215503791E-2</v>
      </c>
      <c r="P2186" s="44">
        <f>IFERROR(_xll.qlIndexFixing(ONIndex6M,I2186,TRUE,_xll.ohTrigger(RecalcTrigger,Trigger6M)),NA())</f>
        <v>1.549573234095547E-2</v>
      </c>
      <c r="Q2186" s="183">
        <f>IFERROR(_xll.qlIndexFixing(ONIndex1Y,I2186,TRUE,_xll.ohTrigger(RecalcTrigger,Trigger1Y)),NA())</f>
        <v>1.5745824657891205E-2</v>
      </c>
    </row>
    <row r="2187" spans="2:17" x14ac:dyDescent="0.2">
      <c r="B2187" s="39" t="s">
        <v>42</v>
      </c>
      <c r="D2187" s="42">
        <f>_xll.qlCalendarAdvance(Calendar,$D2186,B2187,"f",FALSE)</f>
        <v>54792</v>
      </c>
      <c r="E2187" s="177">
        <f>_xll.qlInterestRateIndexValueDate(IndexON,D2187)</f>
        <v>54792</v>
      </c>
      <c r="F2187" s="193">
        <f>IFERROR(_xll.qlIndexFixing(IndexON,D2187,TRUE,_xll.ohTrigger(RecalcTrigger,TriggerON)),NA())</f>
        <v>1.5247549002994631E-2</v>
      </c>
      <c r="H2187" s="42">
        <f>_xll.qlCalendarAdvance(Calendar,$H2186,B2187,"f",FALSE)</f>
        <v>54792</v>
      </c>
      <c r="I2187" s="177">
        <f>_xll.qlInterestRateIndexValueDate(Index1M,$H2187)</f>
        <v>54794</v>
      </c>
      <c r="J2187" s="182">
        <f>IFERROR(_xll.qlIndexFixing(Index1M,$H2187,TRUE,_xll.ohTrigger(RecalcTrigger,Trigger1M)),NA())</f>
        <v>1.5097158994563098E-2</v>
      </c>
      <c r="K2187" s="44">
        <f>IFERROR(_xll.qlIndexFixing(Index3M,H2187,TRUE,_xll.ohTrigger(RecalcTrigger,Trigger3M)),NA())</f>
        <v>1.5142368905746828E-2</v>
      </c>
      <c r="L2187" s="44">
        <f>IFERROR(_xll.qlIndexFixing(Index6M,$H2187,TRUE,_xll.ohTrigger(RecalcTrigger,Trigger6M)),NA())</f>
        <v>1.5558690849070644E-2</v>
      </c>
      <c r="M2187" s="183">
        <f>IFERROR(_xll.qlIndexFixing(Index1Y,$H2187,TRUE,_xll.ohTrigger(RecalcTrigger,Trigger1Y)),NA())</f>
        <v>1.5836374034861739E-2</v>
      </c>
      <c r="N2187" s="182">
        <f>IFERROR(_xll.qlIndexFixing(ONIndex1M,I2187,TRUE,_xll.ohTrigger(RecalcTrigger,Trigger1M)),NA())</f>
        <v>1.5088118075414769E-2</v>
      </c>
      <c r="O2187" s="44">
        <f>IFERROR(_xll.qlIndexFixing(ONIndex3M,I2187,TRUE,_xll.ohTrigger(RecalcTrigger,Trigger3M)),NA())</f>
        <v>1.5114630838519716E-2</v>
      </c>
      <c r="P2187" s="44">
        <f>IFERROR(_xll.qlIndexFixing(ONIndex6M,I2187,TRUE,_xll.ohTrigger(RecalcTrigger,Trigger6M)),NA())</f>
        <v>1.5496075003733623E-2</v>
      </c>
      <c r="Q2187" s="183">
        <f>IFERROR(_xll.qlIndexFixing(ONIndex1Y,I2187,TRUE,_xll.ohTrigger(RecalcTrigger,Trigger1Y)),NA())</f>
        <v>1.5744931053660594E-2</v>
      </c>
    </row>
    <row r="2188" spans="2:17" x14ac:dyDescent="0.2">
      <c r="B2188" s="39" t="s">
        <v>42</v>
      </c>
      <c r="D2188" s="42">
        <f>_xll.qlCalendarAdvance(Calendar,$D2187,B2188,"f",FALSE)</f>
        <v>54799</v>
      </c>
      <c r="E2188" s="177">
        <f>_xll.qlInterestRateIndexValueDate(IndexON,D2188)</f>
        <v>54799</v>
      </c>
      <c r="F2188" s="193">
        <f>IFERROR(_xll.qlIndexFixing(IndexON,D2188,TRUE,_xll.ohTrigger(RecalcTrigger,TriggerON)),NA())</f>
        <v>1.5247435603225057E-2</v>
      </c>
      <c r="H2188" s="42">
        <f>_xll.qlCalendarAdvance(Calendar,$H2187,B2188,"f",FALSE)</f>
        <v>54799</v>
      </c>
      <c r="I2188" s="177">
        <f>_xll.qlInterestRateIndexValueDate(Index1M,$H2188)</f>
        <v>54801</v>
      </c>
      <c r="J2188" s="182">
        <f>IFERROR(_xll.qlIndexFixing(Index1M,$H2188,TRUE,_xll.ohTrigger(RecalcTrigger,Trigger1M)),NA())</f>
        <v>1.5096676558069844E-2</v>
      </c>
      <c r="K2188" s="44">
        <f>IFERROR(_xll.qlIndexFixing(Index3M,H2188,TRUE,_xll.ohTrigger(RecalcTrigger,Trigger3M)),NA())</f>
        <v>1.5142264640810588E-2</v>
      </c>
      <c r="L2188" s="44">
        <f>IFERROR(_xll.qlIndexFixing(Index6M,$H2188,TRUE,_xll.ohTrigger(RecalcTrigger,Trigger6M)),NA())</f>
        <v>1.5558814925962167E-2</v>
      </c>
      <c r="M2188" s="183">
        <f>IFERROR(_xll.qlIndexFixing(Index1Y,$H2188,TRUE,_xll.ohTrigger(RecalcTrigger,Trigger1Y)),NA())</f>
        <v>1.5834785387398517E-2</v>
      </c>
      <c r="N2188" s="182">
        <f>IFERROR(_xll.qlIndexFixing(ONIndex1M,I2188,TRUE,_xll.ohTrigger(RecalcTrigger,Trigger1M)),NA())</f>
        <v>1.5087671198319441E-2</v>
      </c>
      <c r="O2188" s="44">
        <f>IFERROR(_xll.qlIndexFixing(ONIndex3M,I2188,TRUE,_xll.ohTrigger(RecalcTrigger,Trigger3M)),NA())</f>
        <v>1.5114557275204277E-2</v>
      </c>
      <c r="P2188" s="44">
        <f>IFERROR(_xll.qlIndexFixing(ONIndex6M,I2188,TRUE,_xll.ohTrigger(RecalcTrigger,Trigger6M)),NA())</f>
        <v>1.5496401455958875E-2</v>
      </c>
      <c r="Q2188" s="183">
        <f>IFERROR(_xll.qlIndexFixing(ONIndex1Y,I2188,TRUE,_xll.ohTrigger(RecalcTrigger,Trigger1Y)),NA())</f>
        <v>1.5744012999867607E-2</v>
      </c>
    </row>
    <row r="2189" spans="2:17" x14ac:dyDescent="0.2">
      <c r="B2189" s="39" t="s">
        <v>42</v>
      </c>
      <c r="D2189" s="42">
        <f>_xll.qlCalendarAdvance(Calendar,$D2188,B2189,"f",FALSE)</f>
        <v>54806</v>
      </c>
      <c r="E2189" s="177">
        <f>_xll.qlInterestRateIndexValueDate(IndexON,D2189)</f>
        <v>54806</v>
      </c>
      <c r="F2189" s="193">
        <f>IFERROR(_xll.qlIndexFixing(IndexON,D2189,TRUE,_xll.ohTrigger(RecalcTrigger,TriggerON)),NA())</f>
        <v>1.5247294049416382E-2</v>
      </c>
      <c r="H2189" s="42">
        <f>_xll.qlCalendarAdvance(Calendar,$H2188,B2189,"f",FALSE)</f>
        <v>54806</v>
      </c>
      <c r="I2189" s="177">
        <f>_xll.qlInterestRateIndexValueDate(Index1M,$H2189)</f>
        <v>54808</v>
      </c>
      <c r="J2189" s="182">
        <f>IFERROR(_xll.qlIndexFixing(Index1M,$H2189,TRUE,_xll.ohTrigger(RecalcTrigger,Trigger1M)),NA())</f>
        <v>1.5096172795765472E-2</v>
      </c>
      <c r="K2189" s="44">
        <f>IFERROR(_xll.qlIndexFixing(Index3M,H2189,TRUE,_xll.ohTrigger(RecalcTrigger,Trigger3M)),NA())</f>
        <v>1.5142155091538712E-2</v>
      </c>
      <c r="L2189" s="44">
        <f>IFERROR(_xll.qlIndexFixing(Index6M,$H2189,TRUE,_xll.ohTrigger(RecalcTrigger,Trigger6M)),NA())</f>
        <v>1.5558922155674127E-2</v>
      </c>
      <c r="M2189" s="183">
        <f>IFERROR(_xll.qlIndexFixing(Index1Y,$H2189,TRUE,_xll.ohTrigger(RecalcTrigger,Trigger1Y)),NA())</f>
        <v>1.5833170476683773E-2</v>
      </c>
      <c r="N2189" s="182">
        <f>IFERROR(_xll.qlIndexFixing(ONIndex1M,I2189,TRUE,_xll.ohTrigger(RecalcTrigger,Trigger1M)),NA())</f>
        <v>1.5087203094683588E-2</v>
      </c>
      <c r="O2189" s="44">
        <f>IFERROR(_xll.qlIndexFixing(ONIndex3M,I2189,TRUE,_xll.ohTrigger(RecalcTrigger,Trigger3M)),NA())</f>
        <v>1.5114478513806873E-2</v>
      </c>
      <c r="P2189" s="44">
        <f>IFERROR(_xll.qlIndexFixing(ONIndex6M,I2189,TRUE,_xll.ohTrigger(RecalcTrigger,Trigger6M)),NA())</f>
        <v>1.5496711659181983E-2</v>
      </c>
      <c r="Q2189" s="183">
        <f>IFERROR(_xll.qlIndexFixing(ONIndex1Y,I2189,TRUE,_xll.ohTrigger(RecalcTrigger,Trigger1Y)),NA())</f>
        <v>1.5743070443354767E-2</v>
      </c>
    </row>
    <row r="2190" spans="2:17" x14ac:dyDescent="0.2">
      <c r="B2190" s="39" t="s">
        <v>42</v>
      </c>
      <c r="D2190" s="42">
        <f>_xll.qlCalendarAdvance(Calendar,$D2189,B2190,"f",FALSE)</f>
        <v>54813</v>
      </c>
      <c r="E2190" s="177">
        <f>_xll.qlInterestRateIndexValueDate(IndexON,D2190)</f>
        <v>54813</v>
      </c>
      <c r="F2190" s="193">
        <f>IFERROR(_xll.qlIndexFixing(IndexON,D2190,TRUE,_xll.ohTrigger(RecalcTrigger,TriggerON)),NA())</f>
        <v>1.524712428129682E-2</v>
      </c>
      <c r="H2190" s="42">
        <f>_xll.qlCalendarAdvance(Calendar,$H2189,B2190,"f",FALSE)</f>
        <v>54813</v>
      </c>
      <c r="I2190" s="177">
        <f>_xll.qlInterestRateIndexValueDate(Index1M,$H2190)</f>
        <v>54815</v>
      </c>
      <c r="J2190" s="182">
        <f>IFERROR(_xll.qlIndexFixing(Index1M,$H2190,TRUE,_xll.ohTrigger(RecalcTrigger,Trigger1M)),NA())</f>
        <v>1.5095647663875E-2</v>
      </c>
      <c r="K2190" s="44">
        <f>IFERROR(_xll.qlIndexFixing(Index3M,H2190,TRUE,_xll.ohTrigger(RecalcTrigger,Trigger3M)),NA())</f>
        <v>1.5142040246357347E-2</v>
      </c>
      <c r="L2190" s="44">
        <f>IFERROR(_xll.qlIndexFixing(Index6M,$H2190,TRUE,_xll.ohTrigger(RecalcTrigger,Trigger6M)),NA())</f>
        <v>1.5559012499790845E-2</v>
      </c>
      <c r="M2190" s="183">
        <f>IFERROR(_xll.qlIndexFixing(Index1Y,$H2190,TRUE,_xll.ohTrigger(RecalcTrigger,Trigger1Y)),NA())</f>
        <v>1.5831529248931935E-2</v>
      </c>
      <c r="N2190" s="182">
        <f>IFERROR(_xll.qlIndexFixing(ONIndex1M,I2190,TRUE,_xll.ohTrigger(RecalcTrigger,Trigger1M)),NA())</f>
        <v>1.5086713721181866E-2</v>
      </c>
      <c r="O2190" s="44">
        <f>IFERROR(_xll.qlIndexFixing(ONIndex3M,I2190,TRUE,_xll.ohTrigger(RecalcTrigger,Trigger3M)),NA())</f>
        <v>1.5114394543136456E-2</v>
      </c>
      <c r="P2190" s="44">
        <f>IFERROR(_xll.qlIndexFixing(ONIndex6M,I2190,TRUE,_xll.ohTrigger(RecalcTrigger,Trigger6M)),NA())</f>
        <v>1.549700557543332E-2</v>
      </c>
      <c r="Q2190" s="183">
        <f>IFERROR(_xll.qlIndexFixing(ONIndex1Y,I2190,TRUE,_xll.ohTrigger(RecalcTrigger,Trigger1Y)),NA())</f>
        <v>1.5742103331284341E-2</v>
      </c>
    </row>
    <row r="2191" spans="2:17" x14ac:dyDescent="0.2">
      <c r="B2191" s="39" t="s">
        <v>42</v>
      </c>
      <c r="D2191" s="42">
        <f>_xll.qlCalendarAdvance(Calendar,$D2190,B2191,"f",FALSE)</f>
        <v>54820</v>
      </c>
      <c r="E2191" s="177">
        <f>_xll.qlInterestRateIndexValueDate(IndexON,D2191)</f>
        <v>54820</v>
      </c>
      <c r="F2191" s="193">
        <f>IFERROR(_xll.qlIndexFixing(IndexON,D2191,TRUE,_xll.ohTrigger(RecalcTrigger,TriggerON)),NA())</f>
        <v>1.5246926239234071E-2</v>
      </c>
      <c r="H2191" s="42">
        <f>_xll.qlCalendarAdvance(Calendar,$H2190,B2191,"f",FALSE)</f>
        <v>54820</v>
      </c>
      <c r="I2191" s="177">
        <f>_xll.qlInterestRateIndexValueDate(Index1M,$H2191)</f>
        <v>54822</v>
      </c>
      <c r="J2191" s="182">
        <f>IFERROR(_xll.qlIndexFixing(Index1M,$H2191,TRUE,_xll.ohTrigger(RecalcTrigger,Trigger1M)),NA())</f>
        <v>1.5093998547255667E-2</v>
      </c>
      <c r="K2191" s="44">
        <f>IFERROR(_xll.qlIndexFixing(Index3M,H2191,TRUE,_xll.ohTrigger(RecalcTrigger,Trigger3M)),NA())</f>
        <v>1.5141611625578637E-2</v>
      </c>
      <c r="L2191" s="44">
        <f>IFERROR(_xll.qlIndexFixing(Index6M,$H2191,TRUE,_xll.ohTrigger(RecalcTrigger,Trigger6M)),NA())</f>
        <v>1.5559085919894874E-2</v>
      </c>
      <c r="M2191" s="183">
        <f>IFERROR(_xll.qlIndexFixing(Index1Y,$H2191,TRUE,_xll.ohTrigger(RecalcTrigger,Trigger1Y)),NA())</f>
        <v>1.5829861650361796E-2</v>
      </c>
      <c r="N2191" s="182">
        <f>IFERROR(_xll.qlIndexFixing(ONIndex1M,I2191,TRUE,_xll.ohTrigger(RecalcTrigger,Trigger1M)),NA())</f>
        <v>1.5086203033849444E-2</v>
      </c>
      <c r="O2191" s="44">
        <f>IFERROR(_xll.qlIndexFixing(ONIndex3M,I2191,TRUE,_xll.ohTrigger(RecalcTrigger,Trigger3M)),NA())</f>
        <v>1.5114305351442425E-2</v>
      </c>
      <c r="P2191" s="44">
        <f>IFERROR(_xll.qlIndexFixing(ONIndex6M,I2191,TRUE,_xll.ohTrigger(RecalcTrigger,Trigger6M)),NA())</f>
        <v>1.5497283166663323E-2</v>
      </c>
      <c r="Q2191" s="183">
        <f>IFERROR(_xll.qlIndexFixing(ONIndex1Y,I2191,TRUE,_xll.ohTrigger(RecalcTrigger,Trigger1Y)),NA())</f>
        <v>1.5741111610498848E-2</v>
      </c>
    </row>
    <row r="2192" spans="2:17" x14ac:dyDescent="0.2">
      <c r="B2192" s="39" t="s">
        <v>42</v>
      </c>
      <c r="D2192" s="42">
        <f>_xll.qlCalendarAdvance(Calendar,$D2191,B2192,"f",FALSE)</f>
        <v>54827</v>
      </c>
      <c r="E2192" s="177">
        <f>_xll.qlInterestRateIndexValueDate(IndexON,D2192)</f>
        <v>54827</v>
      </c>
      <c r="F2192" s="193">
        <f>IFERROR(_xll.qlIndexFixing(IndexON,D2192,TRUE,_xll.ohTrigger(RecalcTrigger,TriggerON)),NA())</f>
        <v>1.52466998635159E-2</v>
      </c>
      <c r="H2192" s="42">
        <f>_xll.qlCalendarAdvance(Calendar,$H2191,B2192,"f",FALSE)</f>
        <v>54827</v>
      </c>
      <c r="I2192" s="177">
        <f>_xll.qlInterestRateIndexValueDate(Index1M,$H2192)</f>
        <v>54829</v>
      </c>
      <c r="J2192" s="182">
        <f>IFERROR(_xll.qlIndexFixing(Index1M,$H2192,TRUE,_xll.ohTrigger(RecalcTrigger,Trigger1M)),NA())</f>
        <v>1.5093436783006262E-2</v>
      </c>
      <c r="K2192" s="44">
        <f>IFERROR(_xll.qlIndexFixing(Index3M,H2192,TRUE,_xll.ohTrigger(RecalcTrigger,Trigger3M)),NA())</f>
        <v>1.5141486541185457E-2</v>
      </c>
      <c r="L2192" s="44">
        <f>IFERROR(_xll.qlIndexFixing(Index6M,$H2192,TRUE,_xll.ohTrigger(RecalcTrigger,Trigger6M)),NA())</f>
        <v>1.555914237757142E-2</v>
      </c>
      <c r="M2192" s="183">
        <f>IFERROR(_xll.qlIndexFixing(Index1Y,$H2192,TRUE,_xll.ohTrigger(RecalcTrigger,Trigger1Y)),NA())</f>
        <v>1.5828167627193482E-2</v>
      </c>
      <c r="N2192" s="182">
        <f>IFERROR(_xll.qlIndexFixing(ONIndex1M,I2192,TRUE,_xll.ohTrigger(RecalcTrigger,Trigger1M)),NA())</f>
        <v>1.5085670989041233E-2</v>
      </c>
      <c r="O2192" s="44">
        <f>IFERROR(_xll.qlIndexFixing(ONIndex3M,I2192,TRUE,_xll.ohTrigger(RecalcTrigger,Trigger3M)),NA())</f>
        <v>1.5114210927213989E-2</v>
      </c>
      <c r="P2192" s="44">
        <f>IFERROR(_xll.qlIndexFixing(ONIndex6M,I2192,TRUE,_xll.ohTrigger(RecalcTrigger,Trigger6M)),NA())</f>
        <v>1.5497544394662555E-2</v>
      </c>
      <c r="Q2192" s="183">
        <f>IFERROR(_xll.qlIndexFixing(ONIndex1Y,I2192,TRUE,_xll.ohTrigger(RecalcTrigger,Trigger1Y)),NA())</f>
        <v>1.5740095227840811E-2</v>
      </c>
    </row>
    <row r="2193" spans="2:17" x14ac:dyDescent="0.2">
      <c r="B2193" s="39" t="s">
        <v>42</v>
      </c>
      <c r="D2193" s="42">
        <f>_xll.qlCalendarAdvance(Calendar,$D2192,B2193,"f",FALSE)</f>
        <v>54834</v>
      </c>
      <c r="E2193" s="177">
        <f>_xll.qlInterestRateIndexValueDate(IndexON,D2193)</f>
        <v>54834</v>
      </c>
      <c r="F2193" s="193">
        <f>IFERROR(_xll.qlIndexFixing(IndexON,D2193,TRUE,_xll.ohTrigger(RecalcTrigger,TriggerON)),NA())</f>
        <v>1.5246445094510008E-2</v>
      </c>
      <c r="H2193" s="42">
        <f>_xll.qlCalendarAdvance(Calendar,$H2192,B2193,"f",FALSE)</f>
        <v>54834</v>
      </c>
      <c r="I2193" s="177">
        <f>_xll.qlInterestRateIndexValueDate(Index1M,$H2193)</f>
        <v>54836</v>
      </c>
      <c r="J2193" s="182">
        <f>IFERROR(_xll.qlIndexFixing(Index1M,$H2193,TRUE,_xll.ohTrigger(RecalcTrigger,Trigger1M)),NA())</f>
        <v>1.5092853533911528E-2</v>
      </c>
      <c r="K2193" s="44">
        <f>IFERROR(_xll.qlIndexFixing(Index3M,H2193,TRUE,_xll.ohTrigger(RecalcTrigger,Trigger3M)),NA())</f>
        <v>1.5141356127210107E-2</v>
      </c>
      <c r="L2193" s="44">
        <f>IFERROR(_xll.qlIndexFixing(Index6M,$H2193,TRUE,_xll.ohTrigger(RecalcTrigger,Trigger6M)),NA())</f>
        <v>1.5559181834404358E-2</v>
      </c>
      <c r="M2193" s="183">
        <f>IFERROR(_xll.qlIndexFixing(Index1Y,$H2193,TRUE,_xll.ohTrigger(RecalcTrigger,Trigger1Y)),NA())</f>
        <v>1.5826447125649946E-2</v>
      </c>
      <c r="N2193" s="182">
        <f>IFERROR(_xll.qlIndexFixing(ONIndex1M,I2193,TRUE,_xll.ohTrigger(RecalcTrigger,Trigger1M)),NA())</f>
        <v>1.5085117543032212E-2</v>
      </c>
      <c r="O2193" s="44">
        <f>IFERROR(_xll.qlIndexFixing(ONIndex3M,I2193,TRUE,_xll.ohTrigger(RecalcTrigger,Trigger3M)),NA())</f>
        <v>1.5114111258940355E-2</v>
      </c>
      <c r="P2193" s="44">
        <f>IFERROR(_xll.qlIndexFixing(ONIndex6M,I2193,TRUE,_xll.ohTrigger(RecalcTrigger,Trigger6M)),NA())</f>
        <v>1.5497789221541325E-2</v>
      </c>
      <c r="Q2193" s="183">
        <f>IFERROR(_xll.qlIndexFixing(ONIndex1Y,I2193,TRUE,_xll.ohTrigger(RecalcTrigger,Trigger1Y)),NA())</f>
        <v>1.5739054130312624E-2</v>
      </c>
    </row>
    <row r="2194" spans="2:17" x14ac:dyDescent="0.2">
      <c r="B2194" s="39" t="s">
        <v>42</v>
      </c>
      <c r="D2194" s="42">
        <f>_xll.qlCalendarAdvance(Calendar,$D2193,B2194,"f",FALSE)</f>
        <v>54841</v>
      </c>
      <c r="E2194" s="177">
        <f>_xll.qlInterestRateIndexValueDate(IndexON,D2194)</f>
        <v>54841</v>
      </c>
      <c r="F2194" s="193">
        <f>IFERROR(_xll.qlIndexFixing(IndexON,D2194,TRUE,_xll.ohTrigger(RecalcTrigger,TriggerON)),NA())</f>
        <v>1.5246161872264352E-2</v>
      </c>
      <c r="H2194" s="42">
        <f>_xll.qlCalendarAdvance(Calendar,$H2193,B2194,"f",FALSE)</f>
        <v>54841</v>
      </c>
      <c r="I2194" s="177">
        <f>_xll.qlInterestRateIndexValueDate(Index1M,$H2194)</f>
        <v>54843</v>
      </c>
      <c r="J2194" s="182">
        <f>IFERROR(_xll.qlIndexFixing(Index1M,$H2194,TRUE,_xll.ohTrigger(RecalcTrigger,Trigger1M)),NA())</f>
        <v>1.509224875619505E-2</v>
      </c>
      <c r="K2194" s="44">
        <f>IFERROR(_xll.qlIndexFixing(Index3M,H2194,TRUE,_xll.ohTrigger(RecalcTrigger,Trigger3M)),NA())</f>
        <v>1.5141220372081619E-2</v>
      </c>
      <c r="L2194" s="44">
        <f>IFERROR(_xll.qlIndexFixing(Index6M,$H2194,TRUE,_xll.ohTrigger(RecalcTrigger,Trigger6M)),NA())</f>
        <v>1.5559204251978896E-2</v>
      </c>
      <c r="M2194" s="183">
        <f>IFERROR(_xll.qlIndexFixing(Index1Y,$H2194,TRUE,_xll.ohTrigger(RecalcTrigger,Trigger1Y)),NA())</f>
        <v>1.5824700091956561E-2</v>
      </c>
      <c r="N2194" s="182">
        <f>IFERROR(_xll.qlIndexFixing(ONIndex1M,I2194,TRUE,_xll.ohTrigger(RecalcTrigger,Trigger1M)),NA())</f>
        <v>1.5084542651937483E-2</v>
      </c>
      <c r="O2194" s="44">
        <f>IFERROR(_xll.qlIndexFixing(ONIndex3M,I2194,TRUE,_xll.ohTrigger(RecalcTrigger,Trigger3M)),NA())</f>
        <v>1.511400633511073E-2</v>
      </c>
      <c r="P2194" s="44">
        <f>IFERROR(_xll.qlIndexFixing(ONIndex6M,I2194,TRUE,_xll.ohTrigger(RecalcTrigger,Trigger6M)),NA())</f>
        <v>1.5498017608690517E-2</v>
      </c>
      <c r="Q2194" s="183">
        <f>IFERROR(_xll.qlIndexFixing(ONIndex1Y,I2194,TRUE,_xll.ohTrigger(RecalcTrigger,Trigger1Y)),NA())</f>
        <v>1.573798826491668E-2</v>
      </c>
    </row>
    <row r="2195" spans="2:17" x14ac:dyDescent="0.2">
      <c r="B2195" s="39" t="s">
        <v>42</v>
      </c>
      <c r="D2195" s="42">
        <f>_xll.qlCalendarAdvance(Calendar,$D2194,B2195,"f",FALSE)</f>
        <v>54848</v>
      </c>
      <c r="E2195" s="177">
        <f>_xll.qlInterestRateIndexValueDate(IndexON,D2195)</f>
        <v>54848</v>
      </c>
      <c r="F2195" s="193">
        <f>IFERROR(_xll.qlIndexFixing(IndexON,D2195,TRUE,_xll.ohTrigger(RecalcTrigger,TriggerON)),NA())</f>
        <v>1.5245850137146633E-2</v>
      </c>
      <c r="H2195" s="42">
        <f>_xll.qlCalendarAdvance(Calendar,$H2194,B2195,"f",FALSE)</f>
        <v>54848</v>
      </c>
      <c r="I2195" s="177">
        <f>_xll.qlInterestRateIndexValueDate(Index1M,$H2195)</f>
        <v>54850</v>
      </c>
      <c r="J2195" s="182">
        <f>IFERROR(_xll.qlIndexFixing(Index1M,$H2195,TRUE,_xll.ohTrigger(RecalcTrigger,Trigger1M)),NA())</f>
        <v>1.5092699927992115E-2</v>
      </c>
      <c r="K2195" s="44">
        <f>IFERROR(_xll.qlIndexFixing(Index3M,H2195,TRUE,_xll.ohTrigger(RecalcTrigger,Trigger3M)),NA())</f>
        <v>1.5141999915340251E-2</v>
      </c>
      <c r="L2195" s="44">
        <f>IFERROR(_xll.qlIndexFixing(Index6M,$H2195,TRUE,_xll.ohTrigger(RecalcTrigger,Trigger6M)),NA())</f>
        <v>1.5560857545066694E-2</v>
      </c>
      <c r="M2195" s="183">
        <f>IFERROR(_xll.qlIndexFixing(Index1Y,$H2195,TRUE,_xll.ohTrigger(RecalcTrigger,Trigger1Y)),NA())</f>
        <v>1.5822926472341334E-2</v>
      </c>
      <c r="N2195" s="182">
        <f>IFERROR(_xll.qlIndexFixing(ONIndex1M,I2195,TRUE,_xll.ohTrigger(RecalcTrigger,Trigger1M)),NA())</f>
        <v>1.5083946272271831E-2</v>
      </c>
      <c r="O2195" s="44">
        <f>IFERROR(_xll.qlIndexFixing(ONIndex3M,I2195,TRUE,_xll.ohTrigger(RecalcTrigger,Trigger3M)),NA())</f>
        <v>1.5113896144134387E-2</v>
      </c>
      <c r="P2195" s="44">
        <f>IFERROR(_xll.qlIndexFixing(ONIndex6M,I2195,TRUE,_xll.ohTrigger(RecalcTrigger,Trigger6M)),NA())</f>
        <v>1.5498229518620121E-2</v>
      </c>
      <c r="Q2195" s="183">
        <f>IFERROR(_xll.qlIndexFixing(ONIndex1Y,I2195,TRUE,_xll.ohTrigger(RecalcTrigger,Trigger1Y)),NA())</f>
        <v>1.5736897578495501E-2</v>
      </c>
    </row>
    <row r="2196" spans="2:17" x14ac:dyDescent="0.2">
      <c r="B2196" s="39" t="s">
        <v>42</v>
      </c>
      <c r="D2196" s="42">
        <f>_xll.qlCalendarAdvance(Calendar,$D2195,B2196,"f",FALSE)</f>
        <v>54855</v>
      </c>
      <c r="E2196" s="177">
        <f>_xll.qlInterestRateIndexValueDate(IndexON,D2196)</f>
        <v>54855</v>
      </c>
      <c r="F2196" s="193">
        <f>IFERROR(_xll.qlIndexFixing(IndexON,D2196,TRUE,_xll.ohTrigger(RecalcTrigger,TriggerON)),NA())</f>
        <v>1.5245509829364678E-2</v>
      </c>
      <c r="H2196" s="42">
        <f>_xll.qlCalendarAdvance(Calendar,$H2195,B2196,"f",FALSE)</f>
        <v>54855</v>
      </c>
      <c r="I2196" s="177">
        <f>_xll.qlInterestRateIndexValueDate(Index1M,$H2196)</f>
        <v>54857</v>
      </c>
      <c r="J2196" s="182">
        <f>IFERROR(_xll.qlIndexFixing(Index1M,$H2196,TRUE,_xll.ohTrigger(RecalcTrigger,Trigger1M)),NA())</f>
        <v>1.5092313106357998E-2</v>
      </c>
      <c r="K2196" s="44">
        <f>IFERROR(_xll.qlIndexFixing(Index3M,H2196,TRUE,_xll.ohTrigger(RecalcTrigger,Trigger3M)),NA())</f>
        <v>1.5141852268243964E-2</v>
      </c>
      <c r="L2196" s="44">
        <f>IFERROR(_xll.qlIndexFixing(Index6M,$H2196,TRUE,_xll.ohTrigger(RecalcTrigger,Trigger6M)),NA())</f>
        <v>1.5560839582877109E-2</v>
      </c>
      <c r="M2196" s="183">
        <f>IFERROR(_xll.qlIndexFixing(Index1Y,$H2196,TRUE,_xll.ohTrigger(RecalcTrigger,Trigger1Y)),NA())</f>
        <v>1.5821126213034446E-2</v>
      </c>
      <c r="N2196" s="182">
        <f>IFERROR(_xll.qlIndexFixing(ONIndex1M,I2196,TRUE,_xll.ohTrigger(RecalcTrigger,Trigger1M)),NA())</f>
        <v>1.5083328360230297E-2</v>
      </c>
      <c r="O2196" s="44">
        <f>IFERROR(_xll.qlIndexFixing(ONIndex3M,I2196,TRUE,_xll.ohTrigger(RecalcTrigger,Trigger3M)),NA())</f>
        <v>1.5113780674580468E-2</v>
      </c>
      <c r="P2196" s="44">
        <f>IFERROR(_xll.qlIndexFixing(ONIndex6M,I2196,TRUE,_xll.ohTrigger(RecalcTrigger,Trigger6M)),NA())</f>
        <v>1.5498424912721021E-2</v>
      </c>
      <c r="Q2196" s="183">
        <f>IFERROR(_xll.qlIndexFixing(ONIndex1Y,I2196,TRUE,_xll.ohTrigger(RecalcTrigger,Trigger1Y)),NA())</f>
        <v>1.5735782017971545E-2</v>
      </c>
    </row>
    <row r="2197" spans="2:17" x14ac:dyDescent="0.2">
      <c r="B2197" s="39" t="s">
        <v>42</v>
      </c>
      <c r="D2197" s="42">
        <f>_xll.qlCalendarAdvance(Calendar,$D2196,B2197,"f",FALSE)</f>
        <v>54862</v>
      </c>
      <c r="E2197" s="177">
        <f>_xll.qlInterestRateIndexValueDate(IndexON,D2197)</f>
        <v>54862</v>
      </c>
      <c r="F2197" s="193">
        <f>IFERROR(_xll.qlIndexFixing(IndexON,D2197,TRUE,_xll.ohTrigger(RecalcTrigger,TriggerON)),NA())</f>
        <v>1.5245140889206255E-2</v>
      </c>
      <c r="H2197" s="42">
        <f>_xll.qlCalendarAdvance(Calendar,$H2196,B2197,"f",FALSE)</f>
        <v>54862</v>
      </c>
      <c r="I2197" s="177">
        <f>_xll.qlInterestRateIndexValueDate(Index1M,$H2197)</f>
        <v>54864</v>
      </c>
      <c r="J2197" s="182">
        <f>IFERROR(_xll.qlIndexFixing(Index1M,$H2197,TRUE,_xll.ohTrigger(RecalcTrigger,Trigger1M)),NA())</f>
        <v>1.5091369713965685E-2</v>
      </c>
      <c r="K2197" s="44">
        <f>IFERROR(_xll.qlIndexFixing(Index3M,H2197,TRUE,_xll.ohTrigger(RecalcTrigger,Trigger3M)),NA())</f>
        <v>1.5141699242113935E-2</v>
      </c>
      <c r="L2197" s="44">
        <f>IFERROR(_xll.qlIndexFixing(Index6M,$H2197,TRUE,_xll.ohTrigger(RecalcTrigger,Trigger6M)),NA())</f>
        <v>1.5560804448772451E-2</v>
      </c>
      <c r="M2197" s="183">
        <f>IFERROR(_xll.qlIndexFixing(Index1Y,$H2197,TRUE,_xll.ohTrigger(RecalcTrigger,Trigger1Y)),NA())</f>
        <v>1.5819299260268933E-2</v>
      </c>
      <c r="N2197" s="182">
        <f>IFERROR(_xll.qlIndexFixing(ONIndex1M,I2197,TRUE,_xll.ohTrigger(RecalcTrigger,Trigger1M)),NA())</f>
        <v>1.5082688871927985E-2</v>
      </c>
      <c r="O2197" s="44">
        <f>IFERROR(_xll.qlIndexFixing(ONIndex3M,I2197,TRUE,_xll.ohTrigger(RecalcTrigger,Trigger3M)),NA())</f>
        <v>1.5113659914858246E-2</v>
      </c>
      <c r="P2197" s="44">
        <f>IFERROR(_xll.qlIndexFixing(ONIndex6M,I2197,TRUE,_xll.ohTrigger(RecalcTrigger,Trigger6M)),NA())</f>
        <v>1.5498603752943652E-2</v>
      </c>
      <c r="Q2197" s="183">
        <f>IFERROR(_xll.qlIndexFixing(ONIndex1Y,I2197,TRUE,_xll.ohTrigger(RecalcTrigger,Trigger1Y)),NA())</f>
        <v>1.5734641530347204E-2</v>
      </c>
    </row>
    <row r="2198" spans="2:17" x14ac:dyDescent="0.2">
      <c r="B2198" s="39" t="s">
        <v>42</v>
      </c>
      <c r="D2198" s="42">
        <f>_xll.qlCalendarAdvance(Calendar,$D2197,B2198,"f",FALSE)</f>
        <v>54869</v>
      </c>
      <c r="E2198" s="177">
        <f>_xll.qlInterestRateIndexValueDate(IndexON,D2198)</f>
        <v>54869</v>
      </c>
      <c r="F2198" s="193">
        <f>IFERROR(_xll.qlIndexFixing(IndexON,D2198,TRUE,_xll.ohTrigger(RecalcTrigger,TriggerON)),NA())</f>
        <v>1.5244743256799254E-2</v>
      </c>
      <c r="H2198" s="42">
        <f>_xll.qlCalendarAdvance(Calendar,$H2197,B2198,"f",FALSE)</f>
        <v>54869</v>
      </c>
      <c r="I2198" s="177">
        <f>_xll.qlInterestRateIndexValueDate(Index1M,$H2198)</f>
        <v>54871</v>
      </c>
      <c r="J2198" s="182">
        <f>IFERROR(_xll.qlIndexFixing(Index1M,$H2198,TRUE,_xll.ohTrigger(RecalcTrigger,Trigger1M)),NA())</f>
        <v>1.5090672049024867E-2</v>
      </c>
      <c r="K2198" s="44">
        <f>IFERROR(_xll.qlIndexFixing(Index3M,H2198,TRUE,_xll.ohTrigger(RecalcTrigger,Trigger3M)),NA())</f>
        <v>1.5141540825377685E-2</v>
      </c>
      <c r="L2198" s="44">
        <f>IFERROR(_xll.qlIndexFixing(Index6M,$H2198,TRUE,_xll.ohTrigger(RecalcTrigger,Trigger6M)),NA())</f>
        <v>1.5560752104330982E-2</v>
      </c>
      <c r="M2198" s="183">
        <f>IFERROR(_xll.qlIndexFixing(Index1Y,$H2198,TRUE,_xll.ohTrigger(RecalcTrigger,Trigger1Y)),NA())</f>
        <v>1.5817445560280249E-2</v>
      </c>
      <c r="N2198" s="182">
        <f>IFERROR(_xll.qlIndexFixing(ONIndex1M,I2198,TRUE,_xll.ohTrigger(RecalcTrigger,Trigger1M)),NA())</f>
        <v>1.5082027763799744E-2</v>
      </c>
      <c r="O2198" s="44">
        <f>IFERROR(_xll.qlIndexFixing(ONIndex3M,I2198,TRUE,_xll.ohTrigger(RecalcTrigger,Trigger3M)),NA())</f>
        <v>1.5113533853456929E-2</v>
      </c>
      <c r="P2198" s="44">
        <f>IFERROR(_xll.qlIndexFixing(ONIndex6M,I2198,TRUE,_xll.ohTrigger(RecalcTrigger,Trigger6M)),NA())</f>
        <v>1.5498766001398323E-2</v>
      </c>
      <c r="Q2198" s="183">
        <f>IFERROR(_xll.qlIndexFixing(ONIndex1Y,I2198,TRUE,_xll.ohTrigger(RecalcTrigger,Trigger1Y)),NA())</f>
        <v>1.5733476062465002E-2</v>
      </c>
    </row>
    <row r="2199" spans="2:17" x14ac:dyDescent="0.2">
      <c r="B2199" s="39" t="s">
        <v>42</v>
      </c>
      <c r="D2199" s="42">
        <f>_xll.qlCalendarAdvance(Calendar,$D2198,B2199,"f",FALSE)</f>
        <v>54876</v>
      </c>
      <c r="E2199" s="177">
        <f>_xll.qlInterestRateIndexValueDate(IndexON,D2199)</f>
        <v>54876</v>
      </c>
      <c r="F2199" s="193">
        <f>IFERROR(_xll.qlIndexFixing(IndexON,D2199,TRUE,_xll.ohTrigger(RecalcTrigger,TriggerON)),NA())</f>
        <v>1.5244316872511376E-2</v>
      </c>
      <c r="H2199" s="42">
        <f>_xll.qlCalendarAdvance(Calendar,$H2198,B2199,"f",FALSE)</f>
        <v>54876</v>
      </c>
      <c r="I2199" s="177">
        <f>_xll.qlInterestRateIndexValueDate(Index1M,$H2199)</f>
        <v>54878</v>
      </c>
      <c r="J2199" s="182">
        <f>IFERROR(_xll.qlIndexFixing(Index1M,$H2199,TRUE,_xll.ohTrigger(RecalcTrigger,Trigger1M)),NA())</f>
        <v>1.5089163675911987E-2</v>
      </c>
      <c r="K2199" s="44">
        <f>IFERROR(_xll.qlIndexFixing(Index3M,H2199,TRUE,_xll.ohTrigger(RecalcTrigger,Trigger3M)),NA())</f>
        <v>1.5141071724886256E-2</v>
      </c>
      <c r="L2199" s="44">
        <f>IFERROR(_xll.qlIndexFixing(Index6M,$H2199,TRUE,_xll.ohTrigger(RecalcTrigger,Trigger6M)),NA())</f>
        <v>1.5559708979962278E-2</v>
      </c>
      <c r="M2199" s="183">
        <f>IFERROR(_xll.qlIndexFixing(Index1Y,$H2199,TRUE,_xll.ohTrigger(RecalcTrigger,Trigger1Y)),NA())</f>
        <v>1.5815371352673864E-2</v>
      </c>
      <c r="N2199" s="182">
        <f>IFERROR(_xll.qlIndexFixing(ONIndex1M,I2199,TRUE,_xll.ohTrigger(RecalcTrigger,Trigger1M)),NA())</f>
        <v>1.5081344992040613E-2</v>
      </c>
      <c r="O2199" s="44">
        <f>IFERROR(_xll.qlIndexFixing(ONIndex3M,I2199,TRUE,_xll.ohTrigger(RecalcTrigger,Trigger3M)),NA())</f>
        <v>1.5113402478785787E-2</v>
      </c>
      <c r="P2199" s="44">
        <f>IFERROR(_xll.qlIndexFixing(ONIndex6M,I2199,TRUE,_xll.ohTrigger(RecalcTrigger,Trigger6M)),NA())</f>
        <v>1.5498911619795663E-2</v>
      </c>
      <c r="Q2199" s="183">
        <f>IFERROR(_xll.qlIndexFixing(ONIndex1Y,I2199,TRUE,_xll.ohTrigger(RecalcTrigger,Trigger1Y)),NA())</f>
        <v>1.5732285561487203E-2</v>
      </c>
    </row>
    <row r="2200" spans="2:17" x14ac:dyDescent="0.2">
      <c r="B2200" s="39" t="s">
        <v>42</v>
      </c>
      <c r="D2200" s="42">
        <f>_xll.qlCalendarAdvance(Calendar,$D2199,B2200,"f",FALSE)</f>
        <v>54883</v>
      </c>
      <c r="E2200" s="177">
        <f>_xll.qlInterestRateIndexValueDate(IndexON,D2200)</f>
        <v>54883</v>
      </c>
      <c r="F2200" s="193">
        <f>IFERROR(_xll.qlIndexFixing(IndexON,D2200,TRUE,_xll.ohTrigger(RecalcTrigger,TriggerON)),NA())</f>
        <v>1.5243861676550452E-2</v>
      </c>
      <c r="H2200" s="42">
        <f>_xll.qlCalendarAdvance(Calendar,$H2199,B2200,"f",FALSE)</f>
        <v>54883</v>
      </c>
      <c r="I2200" s="177">
        <f>_xll.qlInterestRateIndexValueDate(Index1M,$H2200)</f>
        <v>54885</v>
      </c>
      <c r="J2200" s="182">
        <f>IFERROR(_xll.qlIndexFixing(Index1M,$H2200,TRUE,_xll.ohTrigger(RecalcTrigger,Trigger1M)),NA())</f>
        <v>1.5089211384350654E-2</v>
      </c>
      <c r="K2200" s="44">
        <f>IFERROR(_xll.qlIndexFixing(Index3M,H2200,TRUE,_xll.ohTrigger(RecalcTrigger,Trigger3M)),NA())</f>
        <v>1.5140902888177247E-2</v>
      </c>
      <c r="L2200" s="44">
        <f>IFERROR(_xll.qlIndexFixing(Index6M,$H2200,TRUE,_xll.ohTrigger(RecalcTrigger,Trigger6M)),NA())</f>
        <v>1.5559625854118147E-2</v>
      </c>
      <c r="M2200" s="183">
        <f>IFERROR(_xll.qlIndexFixing(Index1Y,$H2200,TRUE,_xll.ohTrigger(RecalcTrigger,Trigger1Y)),NA())</f>
        <v>1.5813657703586521E-2</v>
      </c>
      <c r="N2200" s="182">
        <f>IFERROR(_xll.qlIndexFixing(ONIndex1M,I2200,TRUE,_xll.ohTrigger(RecalcTrigger,Trigger1M)),NA())</f>
        <v>1.5080435239847034E-2</v>
      </c>
      <c r="O2200" s="44">
        <f>IFERROR(_xll.qlIndexFixing(ONIndex3M,I2200,TRUE,_xll.ohTrigger(RecalcTrigger,Trigger3M)),NA())</f>
        <v>1.5113225742799941E-2</v>
      </c>
      <c r="P2200" s="44">
        <f>IFERROR(_xll.qlIndexFixing(ONIndex6M,I2200,TRUE,_xll.ohTrigger(RecalcTrigger,Trigger6M)),NA())</f>
        <v>1.5499074346188024E-2</v>
      </c>
      <c r="Q2200" s="183">
        <f>IFERROR(_xll.qlIndexFixing(ONIndex1Y,I2200,TRUE,_xll.ohTrigger(RecalcTrigger,Trigger1Y)),NA())</f>
        <v>1.573071804832793E-2</v>
      </c>
    </row>
    <row r="2201" spans="2:17" x14ac:dyDescent="0.2">
      <c r="B2201" s="39" t="s">
        <v>42</v>
      </c>
      <c r="D2201" s="42">
        <f>_xll.qlCalendarAdvance(Calendar,$D2200,B2201,"f",FALSE)</f>
        <v>54890</v>
      </c>
      <c r="E2201" s="177">
        <f>_xll.qlInterestRateIndexValueDate(IndexON,D2201)</f>
        <v>54890</v>
      </c>
      <c r="F2201" s="193">
        <f>IFERROR(_xll.qlIndexFixing(IndexON,D2201,TRUE,_xll.ohTrigger(RecalcTrigger,TriggerON)),NA())</f>
        <v>1.5243377609204245E-2</v>
      </c>
      <c r="H2201" s="42">
        <f>_xll.qlCalendarAdvance(Calendar,$H2200,B2201,"f",FALSE)</f>
        <v>54890</v>
      </c>
      <c r="I2201" s="177">
        <f>_xll.qlInterestRateIndexValueDate(Index1M,$H2201)</f>
        <v>54892</v>
      </c>
      <c r="J2201" s="182">
        <f>IFERROR(_xll.qlIndexFixing(Index1M,$H2201,TRUE,_xll.ohTrigger(RecalcTrigger,Trigger1M)),NA())</f>
        <v>1.5088448297052304E-2</v>
      </c>
      <c r="K2201" s="44">
        <f>IFERROR(_xll.qlIndexFixing(Index3M,H2201,TRUE,_xll.ohTrigger(RecalcTrigger,Trigger3M)),NA())</f>
        <v>1.5140728627190946E-2</v>
      </c>
      <c r="L2201" s="44">
        <f>IFERROR(_xll.qlIndexFixing(Index6M,$H2201,TRUE,_xll.ohTrigger(RecalcTrigger,Trigger6M)),NA())</f>
        <v>1.5559525413145012E-2</v>
      </c>
      <c r="M2201" s="183">
        <f>IFERROR(_xll.qlIndexFixing(Index1Y,$H2201,TRUE,_xll.ohTrigger(RecalcTrigger,Trigger1Y)),NA())</f>
        <v>1.5811723439365509E-2</v>
      </c>
      <c r="N2201" s="182">
        <f>IFERROR(_xll.qlIndexFixing(ONIndex1M,I2201,TRUE,_xll.ohTrigger(RecalcTrigger,Trigger1M)),NA())</f>
        <v>1.507991428272959E-2</v>
      </c>
      <c r="O2201" s="44">
        <f>IFERROR(_xll.qlIndexFixing(ONIndex3M,I2201,TRUE,_xll.ohTrigger(RecalcTrigger,Trigger3M)),NA())</f>
        <v>1.5113123743590862E-2</v>
      </c>
      <c r="P2201" s="44">
        <f>IFERROR(_xll.qlIndexFixing(ONIndex6M,I2201,TRUE,_xll.ohTrigger(RecalcTrigger,Trigger6M)),NA())</f>
        <v>1.549915281414016E-2</v>
      </c>
      <c r="Q2201" s="183">
        <f>IFERROR(_xll.qlIndexFixing(ONIndex1Y,I2201,TRUE,_xll.ohTrigger(RecalcTrigger,Trigger1Y)),NA())</f>
        <v>1.5729829247455029E-2</v>
      </c>
    </row>
    <row r="2202" spans="2:17" x14ac:dyDescent="0.2">
      <c r="B2202" s="39" t="s">
        <v>42</v>
      </c>
      <c r="D2202" s="42">
        <f>_xll.qlCalendarAdvance(Calendar,$D2201,B2202,"f",FALSE)</f>
        <v>54897</v>
      </c>
      <c r="E2202" s="177">
        <f>_xll.qlInterestRateIndexValueDate(IndexON,D2202)</f>
        <v>54897</v>
      </c>
      <c r="F2202" s="193">
        <f>IFERROR(_xll.qlIndexFixing(IndexON,D2202,TRUE,_xll.ohTrigger(RecalcTrigger,TriggerON)),NA())</f>
        <v>1.5242864610440776E-2</v>
      </c>
      <c r="H2202" s="42">
        <f>_xll.qlCalendarAdvance(Calendar,$H2201,B2202,"f",FALSE)</f>
        <v>54897</v>
      </c>
      <c r="I2202" s="177">
        <f>_xll.qlInterestRateIndexValueDate(Index1M,$H2202)</f>
        <v>54899</v>
      </c>
      <c r="J2202" s="182">
        <f>IFERROR(_xll.qlIndexFixing(Index1M,$H2202,TRUE,_xll.ohTrigger(RecalcTrigger,Trigger1M)),NA())</f>
        <v>1.5087663314725663E-2</v>
      </c>
      <c r="K2202" s="44">
        <f>IFERROR(_xll.qlIndexFixing(Index3M,H2202,TRUE,_xll.ohTrigger(RecalcTrigger,Trigger3M)),NA())</f>
        <v>1.514054893035156E-2</v>
      </c>
      <c r="L2202" s="44">
        <f>IFERROR(_xll.qlIndexFixing(Index6M,$H2202,TRUE,_xll.ohTrigger(RecalcTrigger,Trigger6M)),NA())</f>
        <v>1.5559407618627704E-2</v>
      </c>
      <c r="M2202" s="183">
        <f>IFERROR(_xll.qlIndexFixing(Index1Y,$H2202,TRUE,_xll.ohTrigger(RecalcTrigger,Trigger1Y)),NA())</f>
        <v>1.5809762212887848E-2</v>
      </c>
      <c r="N2202" s="182">
        <f>IFERROR(_xll.qlIndexFixing(ONIndex1M,I2202,TRUE,_xll.ohTrigger(RecalcTrigger,Trigger1M)),NA())</f>
        <v>1.5079166257567778E-2</v>
      </c>
      <c r="O2202" s="44">
        <f>IFERROR(_xll.qlIndexFixing(ONIndex3M,I2202,TRUE,_xll.ohTrigger(RecalcTrigger,Trigger3M)),NA())</f>
        <v>1.511297636012543E-2</v>
      </c>
      <c r="P2202" s="44">
        <f>IFERROR(_xll.qlIndexFixing(ONIndex6M,I2202,TRUE,_xll.ohTrigger(RecalcTrigger,Trigger6M)),NA())</f>
        <v>1.5499248313748382E-2</v>
      </c>
      <c r="Q2202" s="183">
        <f>IFERROR(_xll.qlIndexFixing(ONIndex1Y,I2202,TRUE,_xll.ohTrigger(RecalcTrigger,Trigger1Y)),NA())</f>
        <v>1.5728563328325507E-2</v>
      </c>
    </row>
    <row r="2203" spans="2:17" x14ac:dyDescent="0.2">
      <c r="B2203" s="39" t="s">
        <v>42</v>
      </c>
      <c r="D2203" s="42">
        <f>_xll.qlCalendarAdvance(Calendar,$D2202,B2203,"f",FALSE)</f>
        <v>54904</v>
      </c>
      <c r="E2203" s="177">
        <f>_xll.qlInterestRateIndexValueDate(IndexON,D2203)</f>
        <v>54904</v>
      </c>
      <c r="F2203" s="193">
        <f>IFERROR(_xll.qlIndexFixing(IndexON,D2203,TRUE,_xll.ohTrigger(RecalcTrigger,TriggerON)),NA())</f>
        <v>1.5242322621027427E-2</v>
      </c>
      <c r="H2203" s="42">
        <f>_xll.qlCalendarAdvance(Calendar,$H2202,B2203,"f",FALSE)</f>
        <v>54904</v>
      </c>
      <c r="I2203" s="177">
        <f>_xll.qlInterestRateIndexValueDate(Index1M,$H2203)</f>
        <v>54906</v>
      </c>
      <c r="J2203" s="182">
        <f>IFERROR(_xll.qlIndexFixing(Index1M,$H2203,TRUE,_xll.ohTrigger(RecalcTrigger,Trigger1M)),NA())</f>
        <v>1.5086856393590753E-2</v>
      </c>
      <c r="K2203" s="44">
        <f>IFERROR(_xll.qlIndexFixing(Index3M,H2203,TRUE,_xll.ohTrigger(RecalcTrigger,Trigger3M)),NA())</f>
        <v>1.5140363786085048E-2</v>
      </c>
      <c r="L2203" s="44">
        <f>IFERROR(_xll.qlIndexFixing(Index6M,$H2203,TRUE,_xll.ohTrigger(RecalcTrigger,Trigger6M)),NA())</f>
        <v>1.5559272432152356E-2</v>
      </c>
      <c r="M2203" s="183">
        <f>IFERROR(_xll.qlIndexFixing(Index1Y,$H2203,TRUE,_xll.ohTrigger(RecalcTrigger,Trigger1Y)),NA())</f>
        <v>1.5807773970402349E-2</v>
      </c>
      <c r="N2203" s="182">
        <f>IFERROR(_xll.qlIndexFixing(ONIndex1M,I2203,TRUE,_xll.ohTrigger(RecalcTrigger,Trigger1M)),NA())</f>
        <v>1.5078396394194726E-2</v>
      </c>
      <c r="O2203" s="44">
        <f>IFERROR(_xll.qlIndexFixing(ONIndex3M,I2203,TRUE,_xll.ohTrigger(RecalcTrigger,Trigger3M)),NA())</f>
        <v>1.5112823617347004E-2</v>
      </c>
      <c r="P2203" s="44">
        <f>IFERROR(_xll.qlIndexFixing(ONIndex6M,I2203,TRUE,_xll.ohTrigger(RecalcTrigger,Trigger6M)),NA())</f>
        <v>1.5499327031101018E-2</v>
      </c>
      <c r="Q2203" s="183">
        <f>IFERROR(_xll.qlIndexFixing(ONIndex1Y,I2203,TRUE,_xll.ohTrigger(RecalcTrigger,Trigger1Y)),NA())</f>
        <v>1.5727272163710282E-2</v>
      </c>
    </row>
    <row r="2204" spans="2:17" x14ac:dyDescent="0.2">
      <c r="B2204" s="39" t="s">
        <v>42</v>
      </c>
      <c r="D2204" s="42">
        <f>_xll.qlCalendarAdvance(Calendar,$D2203,B2204,"f",FALSE)</f>
        <v>54911</v>
      </c>
      <c r="E2204" s="177">
        <f>_xll.qlInterestRateIndexValueDate(IndexON,D2204)</f>
        <v>54911</v>
      </c>
      <c r="F2204" s="193">
        <f>IFERROR(_xll.qlIndexFixing(IndexON,D2204,TRUE,_xll.ohTrigger(RecalcTrigger,TriggerON)),NA())</f>
        <v>1.5241751580852281E-2</v>
      </c>
      <c r="H2204" s="42">
        <f>_xll.qlCalendarAdvance(Calendar,$H2203,B2204,"f",FALSE)</f>
        <v>54911</v>
      </c>
      <c r="I2204" s="177">
        <f>_xll.qlInterestRateIndexValueDate(Index1M,$H2204)</f>
        <v>54913</v>
      </c>
      <c r="J2204" s="182">
        <f>IFERROR(_xll.qlIndexFixing(Index1M,$H2204,TRUE,_xll.ohTrigger(RecalcTrigger,Trigger1M)),NA())</f>
        <v>1.5086027489867593E-2</v>
      </c>
      <c r="K2204" s="44">
        <f>IFERROR(_xll.qlIndexFixing(Index3M,H2204,TRUE,_xll.ohTrigger(RecalcTrigger,Trigger3M)),NA())</f>
        <v>1.514047647398979E-2</v>
      </c>
      <c r="L2204" s="44">
        <f>IFERROR(_xll.qlIndexFixing(Index6M,$H2204,TRUE,_xll.ohTrigger(RecalcTrigger,Trigger6M)),NA())</f>
        <v>1.55600744690691E-2</v>
      </c>
      <c r="M2204" s="183">
        <f>IFERROR(_xll.qlIndexFixing(Index1Y,$H2204,TRUE,_xll.ohTrigger(RecalcTrigger,Trigger1Y)),NA())</f>
        <v>1.5805758658159783E-2</v>
      </c>
      <c r="N2204" s="182">
        <f>IFERROR(_xll.qlIndexFixing(ONIndex1M,I2204,TRUE,_xll.ohTrigger(RecalcTrigger,Trigger1M)),NA())</f>
        <v>1.5077604648245924E-2</v>
      </c>
      <c r="O2204" s="44">
        <f>IFERROR(_xll.qlIndexFixing(ONIndex3M,I2204,TRUE,_xll.ohTrigger(RecalcTrigger,Trigger3M)),NA())</f>
        <v>1.5112665503584921E-2</v>
      </c>
      <c r="P2204" s="44">
        <f>IFERROR(_xll.qlIndexFixing(ONIndex6M,I2204,TRUE,_xll.ohTrigger(RecalcTrigger,Trigger6M)),NA())</f>
        <v>1.5499388927748825E-2</v>
      </c>
      <c r="Q2204" s="183">
        <f>IFERROR(_xll.qlIndexFixing(ONIndex1Y,I2204,TRUE,_xll.ohTrigger(RecalcTrigger,Trigger1Y)),NA())</f>
        <v>1.5725955700611749E-2</v>
      </c>
    </row>
    <row r="2205" spans="2:17" x14ac:dyDescent="0.2">
      <c r="B2205" s="39" t="s">
        <v>42</v>
      </c>
      <c r="D2205" s="42">
        <f>_xll.qlCalendarAdvance(Calendar,$D2204,B2205,"f",FALSE)</f>
        <v>54918</v>
      </c>
      <c r="E2205" s="177">
        <f>_xll.qlInterestRateIndexValueDate(IndexON,D2205)</f>
        <v>54918</v>
      </c>
      <c r="F2205" s="193">
        <f>IFERROR(_xll.qlIndexFixing(IndexON,D2205,TRUE,_xll.ohTrigger(RecalcTrigger,TriggerON)),NA())</f>
        <v>1.5241151430043232E-2</v>
      </c>
      <c r="H2205" s="42">
        <f>_xll.qlCalendarAdvance(Calendar,$H2204,B2205,"f",FALSE)</f>
        <v>54918</v>
      </c>
      <c r="I2205" s="177">
        <f>_xll.qlInterestRateIndexValueDate(Index1M,$H2205)</f>
        <v>54920</v>
      </c>
      <c r="J2205" s="182">
        <f>IFERROR(_xll.qlIndexFixing(Index1M,$H2205,TRUE,_xll.ohTrigger(RecalcTrigger,Trigger1M)),NA())</f>
        <v>1.5085176559758717E-2</v>
      </c>
      <c r="K2205" s="44">
        <f>IFERROR(_xll.qlIndexFixing(Index3M,H2205,TRUE,_xll.ohTrigger(RecalcTrigger,Trigger3M)),NA())</f>
        <v>1.514027999889968E-2</v>
      </c>
      <c r="L2205" s="44">
        <f>IFERROR(_xll.qlIndexFixing(Index6M,$H2205,TRUE,_xll.ohTrigger(RecalcTrigger,Trigger6M)),NA())</f>
        <v>1.5559900576510683E-2</v>
      </c>
      <c r="M2205" s="183">
        <f>IFERROR(_xll.qlIndexFixing(Index1Y,$H2205,TRUE,_xll.ohTrigger(RecalcTrigger,Trigger1Y)),NA())</f>
        <v>1.5803716222413333E-2</v>
      </c>
      <c r="N2205" s="182">
        <f>IFERROR(_xll.qlIndexFixing(ONIndex1M,I2205,TRUE,_xll.ohTrigger(RecalcTrigger,Trigger1M)),NA())</f>
        <v>1.507679097631609E-2</v>
      </c>
      <c r="O2205" s="44">
        <f>IFERROR(_xll.qlIndexFixing(ONIndex3M,I2205,TRUE,_xll.ohTrigger(RecalcTrigger,Trigger3M)),NA())</f>
        <v>1.5112502007328388E-2</v>
      </c>
      <c r="P2205" s="44">
        <f>IFERROR(_xll.qlIndexFixing(ONIndex6M,I2205,TRUE,_xll.ohTrigger(RecalcTrigger,Trigger6M)),NA())</f>
        <v>1.5499433965482368E-2</v>
      </c>
      <c r="Q2205" s="183">
        <f>IFERROR(_xll.qlIndexFixing(ONIndex1Y,I2205,TRUE,_xll.ohTrigger(RecalcTrigger,Trigger1Y)),NA())</f>
        <v>1.5724613885712557E-2</v>
      </c>
    </row>
    <row r="2206" spans="2:17" x14ac:dyDescent="0.2">
      <c r="B2206" s="39" t="s">
        <v>42</v>
      </c>
      <c r="D2206" s="42">
        <f>_xll.qlCalendarAdvance(Calendar,$D2205,B2206,"f",FALSE)</f>
        <v>54925</v>
      </c>
      <c r="E2206" s="177">
        <f>_xll.qlInterestRateIndexValueDate(IndexON,D2206)</f>
        <v>54925</v>
      </c>
      <c r="F2206" s="193">
        <f>IFERROR(_xll.qlIndexFixing(IndexON,D2206,TRUE,_xll.ohTrigger(RecalcTrigger,TriggerON)),NA())</f>
        <v>1.5240522109287724E-2</v>
      </c>
      <c r="H2206" s="42">
        <f>_xll.qlCalendarAdvance(Calendar,$H2205,B2206,"f",FALSE)</f>
        <v>54925</v>
      </c>
      <c r="I2206" s="177">
        <f>_xll.qlInterestRateIndexValueDate(Index1M,$H2206)</f>
        <v>54927</v>
      </c>
      <c r="J2206" s="182">
        <f>IFERROR(_xll.qlIndexFixing(Index1M,$H2206,TRUE,_xll.ohTrigger(RecalcTrigger,Trigger1M)),NA())</f>
        <v>1.5084303559491641E-2</v>
      </c>
      <c r="K2206" s="44">
        <f>IFERROR(_xll.qlIndexFixing(Index3M,H2206,TRUE,_xll.ohTrigger(RecalcTrigger,Trigger3M)),NA())</f>
        <v>1.5140078040603506E-2</v>
      </c>
      <c r="L2206" s="44">
        <f>IFERROR(_xll.qlIndexFixing(Index6M,$H2206,TRUE,_xll.ohTrigger(RecalcTrigger,Trigger6M)),NA())</f>
        <v>1.5559709166261312E-2</v>
      </c>
      <c r="M2206" s="183">
        <f>IFERROR(_xll.qlIndexFixing(Index1Y,$H2206,TRUE,_xll.ohTrigger(RecalcTrigger,Trigger1Y)),NA())</f>
        <v>1.5801646609419257E-2</v>
      </c>
      <c r="N2206" s="182">
        <f>IFERROR(_xll.qlIndexFixing(ONIndex1M,I2206,TRUE,_xll.ohTrigger(RecalcTrigger,Trigger1M)),NA())</f>
        <v>1.5075955334760138E-2</v>
      </c>
      <c r="O2206" s="44">
        <f>IFERROR(_xll.qlIndexFixing(ONIndex3M,I2206,TRUE,_xll.ohTrigger(RecalcTrigger,Trigger3M)),NA())</f>
        <v>1.511233311730642E-2</v>
      </c>
      <c r="P2206" s="44">
        <f>IFERROR(_xll.qlIndexFixing(ONIndex6M,I2206,TRUE,_xll.ohTrigger(RecalcTrigger,Trigger6M)),NA())</f>
        <v>1.5499462106571826E-2</v>
      </c>
      <c r="Q2206" s="183">
        <f>IFERROR(_xll.qlIndexFixing(ONIndex1Y,I2206,TRUE,_xll.ohTrigger(RecalcTrigger,Trigger1Y)),NA())</f>
        <v>1.5723246666254909E-2</v>
      </c>
    </row>
    <row r="2207" spans="2:17" x14ac:dyDescent="0.2">
      <c r="B2207" s="39" t="s">
        <v>42</v>
      </c>
      <c r="D2207" s="42">
        <f>_xll.qlCalendarAdvance(Calendar,$D2206,B2207,"f",FALSE)</f>
        <v>54932</v>
      </c>
      <c r="E2207" s="177">
        <f>_xll.qlInterestRateIndexValueDate(IndexON,D2207)</f>
        <v>54932</v>
      </c>
      <c r="F2207" s="193">
        <f>IFERROR(_xll.qlIndexFixing(IndexON,D2207,TRUE,_xll.ohTrigger(RecalcTrigger,TriggerON)),NA())</f>
        <v>1.5239863558313971E-2</v>
      </c>
      <c r="H2207" s="42">
        <f>_xll.qlCalendarAdvance(Calendar,$H2206,B2207,"f",FALSE)</f>
        <v>54932</v>
      </c>
      <c r="I2207" s="177">
        <f>_xll.qlInterestRateIndexValueDate(Index1M,$H2207)</f>
        <v>54934</v>
      </c>
      <c r="J2207" s="182">
        <f>IFERROR(_xll.qlIndexFixing(Index1M,$H2207,TRUE,_xll.ohTrigger(RecalcTrigger,Trigger1M)),NA())</f>
        <v>1.508340844527889E-2</v>
      </c>
      <c r="K2207" s="44">
        <f>IFERROR(_xll.qlIndexFixing(Index3M,H2207,TRUE,_xll.ohTrigger(RecalcTrigger,Trigger3M)),NA())</f>
        <v>1.5139870587525311E-2</v>
      </c>
      <c r="L2207" s="44">
        <f>IFERROR(_xll.qlIndexFixing(Index6M,$H2207,TRUE,_xll.ohTrigger(RecalcTrigger,Trigger6M)),NA())</f>
        <v>1.5559500199904406E-2</v>
      </c>
      <c r="M2207" s="183">
        <f>IFERROR(_xll.qlIndexFixing(Index1Y,$H2207,TRUE,_xll.ohTrigger(RecalcTrigger,Trigger1Y)),NA())</f>
        <v>1.5799549765436207E-2</v>
      </c>
      <c r="N2207" s="182">
        <f>IFERROR(_xll.qlIndexFixing(ONIndex1M,I2207,TRUE,_xll.ohTrigger(RecalcTrigger,Trigger1M)),NA())</f>
        <v>1.5075097679613236E-2</v>
      </c>
      <c r="O2207" s="44">
        <f>IFERROR(_xll.qlIndexFixing(ONIndex3M,I2207,TRUE,_xll.ohTrigger(RecalcTrigger,Trigger3M)),NA())</f>
        <v>1.5112158821688482E-2</v>
      </c>
      <c r="P2207" s="44">
        <f>IFERROR(_xll.qlIndexFixing(ONIndex6M,I2207,TRUE,_xll.ohTrigger(RecalcTrigger,Trigger6M)),NA())</f>
        <v>1.5499473312647893E-2</v>
      </c>
      <c r="Q2207" s="183">
        <f>IFERROR(_xll.qlIndexFixing(ONIndex1Y,I2207,TRUE,_xll.ohTrigger(RecalcTrigger,Trigger1Y)),NA())</f>
        <v>1.5721853989161261E-2</v>
      </c>
    </row>
    <row r="2208" spans="2:17" x14ac:dyDescent="0.2">
      <c r="B2208" s="39" t="s">
        <v>42</v>
      </c>
      <c r="D2208" s="42">
        <f>_xll.qlCalendarAdvance(Calendar,$D2207,B2208,"f",FALSE)</f>
        <v>54939</v>
      </c>
      <c r="E2208" s="177">
        <f>_xll.qlInterestRateIndexValueDate(IndexON,D2208)</f>
        <v>54939</v>
      </c>
      <c r="F2208" s="193">
        <f>IFERROR(_xll.qlIndexFixing(IndexON,D2208,TRUE,_xll.ohTrigger(RecalcTrigger,TriggerON)),NA())</f>
        <v>1.5239175717889353E-2</v>
      </c>
      <c r="H2208" s="42">
        <f>_xll.qlCalendarAdvance(Calendar,$H2207,B2208,"f",FALSE)</f>
        <v>54939</v>
      </c>
      <c r="I2208" s="177">
        <f>_xll.qlInterestRateIndexValueDate(Index1M,$H2208)</f>
        <v>54941</v>
      </c>
      <c r="J2208" s="182">
        <f>IFERROR(_xll.qlIndexFixing(Index1M,$H2208,TRUE,_xll.ohTrigger(RecalcTrigger,Trigger1M)),NA())</f>
        <v>1.5082491173330492E-2</v>
      </c>
      <c r="K2208" s="44">
        <f>IFERROR(_xll.qlIndexFixing(Index3M,H2208,TRUE,_xll.ohTrigger(RecalcTrigger,Trigger3M)),NA())</f>
        <v>1.5139657628090877E-2</v>
      </c>
      <c r="L2208" s="44">
        <f>IFERROR(_xll.qlIndexFixing(Index6M,$H2208,TRUE,_xll.ohTrigger(RecalcTrigger,Trigger6M)),NA())</f>
        <v>1.5558334275945647E-2</v>
      </c>
      <c r="M2208" s="183">
        <f>IFERROR(_xll.qlIndexFixing(Index1Y,$H2208,TRUE,_xll.ohTrigger(RecalcTrigger,Trigger1Y)),NA())</f>
        <v>1.5797425636725915E-2</v>
      </c>
      <c r="N2208" s="182">
        <f>IFERROR(_xll.qlIndexFixing(ONIndex1M,I2208,TRUE,_xll.ohTrigger(RecalcTrigger,Trigger1M)),NA())</f>
        <v>1.5074217967230297E-2</v>
      </c>
      <c r="O2208" s="44">
        <f>IFERROR(_xll.qlIndexFixing(ONIndex3M,I2208,TRUE,_xll.ohTrigger(RecalcTrigger,Trigger3M)),NA())</f>
        <v>1.5111979108883844E-2</v>
      </c>
      <c r="P2208" s="44">
        <f>IFERROR(_xll.qlIndexFixing(ONIndex6M,I2208,TRUE,_xll.ohTrigger(RecalcTrigger,Trigger6M)),NA())</f>
        <v>1.5499467545581069E-2</v>
      </c>
      <c r="Q2208" s="183">
        <f>IFERROR(_xll.qlIndexFixing(ONIndex1Y,I2208,TRUE,_xll.ohTrigger(RecalcTrigger,Trigger1Y)),NA())</f>
        <v>1.5720435801114263E-2</v>
      </c>
    </row>
    <row r="2209" spans="2:17" x14ac:dyDescent="0.2">
      <c r="B2209" s="39" t="s">
        <v>42</v>
      </c>
      <c r="D2209" s="42">
        <f>_xll.qlCalendarAdvance(Calendar,$D2208,B2209,"f",FALSE)</f>
        <v>54946</v>
      </c>
      <c r="E2209" s="177">
        <f>_xll.qlInterestRateIndexValueDate(IndexON,D2209)</f>
        <v>54946</v>
      </c>
      <c r="F2209" s="193">
        <f>IFERROR(_xll.qlIndexFixing(IndexON,D2209,TRUE,_xll.ohTrigger(RecalcTrigger,TriggerON)),NA())</f>
        <v>1.5238458527822019E-2</v>
      </c>
      <c r="H2209" s="42">
        <f>_xll.qlCalendarAdvance(Calendar,$H2208,B2209,"f",FALSE)</f>
        <v>54946</v>
      </c>
      <c r="I2209" s="177">
        <f>_xll.qlInterestRateIndexValueDate(Index1M,$H2209)</f>
        <v>54948</v>
      </c>
      <c r="J2209" s="182">
        <f>IFERROR(_xll.qlIndexFixing(Index1M,$H2209,TRUE,_xll.ohTrigger(RecalcTrigger,Trigger1M)),NA())</f>
        <v>1.5081551699868967E-2</v>
      </c>
      <c r="K2209" s="44">
        <f>IFERROR(_xll.qlIndexFixing(Index3M,H2209,TRUE,_xll.ohTrigger(RecalcTrigger,Trigger3M)),NA())</f>
        <v>1.5139439150725981E-2</v>
      </c>
      <c r="L2209" s="44">
        <f>IFERROR(_xll.qlIndexFixing(Index6M,$H2209,TRUE,_xll.ohTrigger(RecalcTrigger,Trigger6M)),NA())</f>
        <v>1.5558093931051059E-2</v>
      </c>
      <c r="M2209" s="183">
        <f>IFERROR(_xll.qlIndexFixing(Index1Y,$H2209,TRUE,_xll.ohTrigger(RecalcTrigger,Trigger1Y)),NA())</f>
        <v>1.5795274169551853E-2</v>
      </c>
      <c r="N2209" s="182">
        <f>IFERROR(_xll.qlIndexFixing(ONIndex1M,I2209,TRUE,_xll.ohTrigger(RecalcTrigger,Trigger1M)),NA())</f>
        <v>1.5073316153966232E-2</v>
      </c>
      <c r="O2209" s="44">
        <f>IFERROR(_xll.qlIndexFixing(ONIndex3M,I2209,TRUE,_xll.ohTrigger(RecalcTrigger,Trigger3M)),NA())</f>
        <v>1.5111793967781395E-2</v>
      </c>
      <c r="P2209" s="44">
        <f>IFERROR(_xll.qlIndexFixing(ONIndex6M,I2209,TRUE,_xll.ohTrigger(RecalcTrigger,Trigger6M)),NA())</f>
        <v>1.5499444767561599E-2</v>
      </c>
      <c r="Q2209" s="183">
        <f>IFERROR(_xll.qlIndexFixing(ONIndex1Y,I2209,TRUE,_xll.ohTrigger(RecalcTrigger,Trigger1Y)),NA())</f>
        <v>1.5718992049276181E-2</v>
      </c>
    </row>
    <row r="2210" spans="2:17" x14ac:dyDescent="0.2">
      <c r="B2210" s="39" t="s">
        <v>42</v>
      </c>
      <c r="D2210" s="42">
        <f>_xll.qlCalendarAdvance(Calendar,$D2209,B2210,"f",FALSE)</f>
        <v>54953</v>
      </c>
      <c r="E2210" s="177">
        <f>_xll.qlInterestRateIndexValueDate(IndexON,D2210)</f>
        <v>54953</v>
      </c>
      <c r="F2210" s="193">
        <f>IFERROR(_xll.qlIndexFixing(IndexON,D2210,TRUE,_xll.ohTrigger(RecalcTrigger,TriggerON)),NA())</f>
        <v>1.5237711928639541E-2</v>
      </c>
      <c r="H2210" s="42">
        <f>_xll.qlCalendarAdvance(Calendar,$H2209,B2210,"f",FALSE)</f>
        <v>54953</v>
      </c>
      <c r="I2210" s="177">
        <f>_xll.qlInterestRateIndexValueDate(Index1M,$H2210)</f>
        <v>54955</v>
      </c>
      <c r="J2210" s="182">
        <f>IFERROR(_xll.qlIndexFixing(Index1M,$H2210,TRUE,_xll.ohTrigger(RecalcTrigger,Trigger1M)),NA())</f>
        <v>1.5080589981104342E-2</v>
      </c>
      <c r="K2210" s="44">
        <f>IFERROR(_xll.qlIndexFixing(Index3M,H2210,TRUE,_xll.ohTrigger(RecalcTrigger,Trigger3M)),NA())</f>
        <v>1.5139215143855538E-2</v>
      </c>
      <c r="L2210" s="44">
        <f>IFERROR(_xll.qlIndexFixing(Index6M,$H2210,TRUE,_xll.ohTrigger(RecalcTrigger,Trigger6M)),NA())</f>
        <v>1.5557835925313191E-2</v>
      </c>
      <c r="M2210" s="183">
        <f>IFERROR(_xll.qlIndexFixing(Index1Y,$H2210,TRUE,_xll.ohTrigger(RecalcTrigger,Trigger1Y)),NA())</f>
        <v>1.5793095310181665E-2</v>
      </c>
      <c r="N2210" s="182">
        <f>IFERROR(_xll.qlIndexFixing(ONIndex1M,I2210,TRUE,_xll.ohTrigger(RecalcTrigger,Trigger1M)),NA())</f>
        <v>1.5072392196096018E-2</v>
      </c>
      <c r="O2210" s="44">
        <f>IFERROR(_xll.qlIndexFixing(ONIndex3M,I2210,TRUE,_xll.ohTrigger(RecalcTrigger,Trigger3M)),NA())</f>
        <v>1.5111603386630534E-2</v>
      </c>
      <c r="P2210" s="44">
        <f>IFERROR(_xll.qlIndexFixing(ONIndex6M,I2210,TRUE,_xll.ohTrigger(RecalcTrigger,Trigger6M)),NA())</f>
        <v>1.5499404940060302E-2</v>
      </c>
      <c r="Q2210" s="183">
        <f>IFERROR(_xll.qlIndexFixing(ONIndex1Y,I2210,TRUE,_xll.ohTrigger(RecalcTrigger,Trigger1Y)),NA())</f>
        <v>1.5717522680569473E-2</v>
      </c>
    </row>
    <row r="2211" spans="2:17" x14ac:dyDescent="0.2">
      <c r="B2211" s="39" t="s">
        <v>42</v>
      </c>
      <c r="D2211" s="42">
        <f>_xll.qlCalendarAdvance(Calendar,$D2210,B2211,"f",FALSE)</f>
        <v>54960</v>
      </c>
      <c r="E2211" s="177">
        <f>_xll.qlInterestRateIndexValueDate(IndexON,D2211)</f>
        <v>54960</v>
      </c>
      <c r="F2211" s="193">
        <f>IFERROR(_xll.qlIndexFixing(IndexON,D2211,TRUE,_xll.ohTrigger(RecalcTrigger,TriggerON)),NA())</f>
        <v>1.523693586054975E-2</v>
      </c>
      <c r="H2211" s="42">
        <f>_xll.qlCalendarAdvance(Calendar,$H2210,B2211,"f",FALSE)</f>
        <v>54960</v>
      </c>
      <c r="I2211" s="177">
        <f>_xll.qlInterestRateIndexValueDate(Index1M,$H2211)</f>
        <v>54962</v>
      </c>
      <c r="J2211" s="182">
        <f>IFERROR(_xll.qlIndexFixing(Index1M,$H2211,TRUE,_xll.ohTrigger(RecalcTrigger,Trigger1M)),NA())</f>
        <v>1.5079605973259136E-2</v>
      </c>
      <c r="K2211" s="44">
        <f>IFERROR(_xll.qlIndexFixing(Index3M,H2211,TRUE,_xll.ohTrigger(RecalcTrigger,Trigger3M)),NA())</f>
        <v>1.5138985595903588E-2</v>
      </c>
      <c r="L2211" s="44">
        <f>IFERROR(_xll.qlIndexFixing(Index6M,$H2211,TRUE,_xll.ohTrigger(RecalcTrigger,Trigger6M)),NA())</f>
        <v>1.5557560216888358E-2</v>
      </c>
      <c r="M2211" s="183">
        <f>IFERROR(_xll.qlIndexFixing(Index1Y,$H2211,TRUE,_xll.ohTrigger(RecalcTrigger,Trigger1Y)),NA())</f>
        <v>1.5790889004883648E-2</v>
      </c>
      <c r="N2211" s="182">
        <f>IFERROR(_xll.qlIndexFixing(ONIndex1M,I2211,TRUE,_xll.ohTrigger(RecalcTrigger,Trigger1M)),NA())</f>
        <v>1.507144604973476E-2</v>
      </c>
      <c r="O2211" s="44">
        <f>IFERROR(_xll.qlIndexFixing(ONIndex3M,I2211,TRUE,_xll.ohTrigger(RecalcTrigger,Trigger3M)),NA())</f>
        <v>1.5111407353840534E-2</v>
      </c>
      <c r="P2211" s="44">
        <f>IFERROR(_xll.qlIndexFixing(ONIndex6M,I2211,TRUE,_xll.ohTrigger(RecalcTrigger,Trigger6M)),NA())</f>
        <v>1.5499348025107551E-2</v>
      </c>
      <c r="Q2211" s="183">
        <f>IFERROR(_xll.qlIndexFixing(ONIndex1Y,I2211,TRUE,_xll.ohTrigger(RecalcTrigger,Trigger1Y)),NA())</f>
        <v>1.5716027641836661E-2</v>
      </c>
    </row>
    <row r="2212" spans="2:17" x14ac:dyDescent="0.2">
      <c r="B2212" s="39" t="s">
        <v>42</v>
      </c>
      <c r="D2212" s="42">
        <f>_xll.qlCalendarAdvance(Calendar,$D2211,B2212,"f",FALSE)</f>
        <v>54967</v>
      </c>
      <c r="E2212" s="177">
        <f>_xll.qlInterestRateIndexValueDate(IndexON,D2212)</f>
        <v>54967</v>
      </c>
      <c r="F2212" s="193">
        <f>IFERROR(_xll.qlIndexFixing(IndexON,D2212,TRUE,_xll.ohTrigger(RecalcTrigger,TriggerON)),NA())</f>
        <v>1.5236130263680536E-2</v>
      </c>
      <c r="H2212" s="42">
        <f>_xll.qlCalendarAdvance(Calendar,$H2211,B2212,"f",FALSE)</f>
        <v>54967</v>
      </c>
      <c r="I2212" s="177">
        <f>_xll.qlInterestRateIndexValueDate(Index1M,$H2212)</f>
        <v>54969</v>
      </c>
      <c r="J2212" s="182">
        <f>IFERROR(_xll.qlIndexFixing(Index1M,$H2212,TRUE,_xll.ohTrigger(RecalcTrigger,Trigger1M)),NA())</f>
        <v>1.5077873724033781E-2</v>
      </c>
      <c r="K2212" s="44">
        <f>IFERROR(_xll.qlIndexFixing(Index3M,H2212,TRUE,_xll.ohTrigger(RecalcTrigger,Trigger3M)),NA())</f>
        <v>1.5138750495298517E-2</v>
      </c>
      <c r="L2212" s="44">
        <f>IFERROR(_xll.qlIndexFixing(Index6M,$H2212,TRUE,_xll.ohTrigger(RecalcTrigger,Trigger6M)),NA())</f>
        <v>1.5557266464660571E-2</v>
      </c>
      <c r="M2212" s="183">
        <f>IFERROR(_xll.qlIndexFixing(Index1Y,$H2212,TRUE,_xll.ohTrigger(RecalcTrigger,Trigger1Y)),NA())</f>
        <v>1.5788655199931348E-2</v>
      </c>
      <c r="N2212" s="182">
        <f>IFERROR(_xll.qlIndexFixing(ONIndex1M,I2212,TRUE,_xll.ohTrigger(RecalcTrigger,Trigger1M)),NA())</f>
        <v>1.5070477671157434E-2</v>
      </c>
      <c r="O2212" s="44">
        <f>IFERROR(_xll.qlIndexFixing(ONIndex3M,I2212,TRUE,_xll.ohTrigger(RecalcTrigger,Trigger3M)),NA())</f>
        <v>1.5111205857820664E-2</v>
      </c>
      <c r="P2212" s="44">
        <f>IFERROR(_xll.qlIndexFixing(ONIndex6M,I2212,TRUE,_xll.ohTrigger(RecalcTrigger,Trigger6M)),NA())</f>
        <v>1.5499273984573847E-2</v>
      </c>
      <c r="Q2212" s="183">
        <f>IFERROR(_xll.qlIndexFixing(ONIndex1Y,I2212,TRUE,_xll.ohTrigger(RecalcTrigger,Trigger1Y)),NA())</f>
        <v>1.5714506880000201E-2</v>
      </c>
    </row>
    <row r="2213" spans="2:17" x14ac:dyDescent="0.2">
      <c r="B2213" s="39" t="s">
        <v>42</v>
      </c>
      <c r="D2213" s="42">
        <f>_xll.qlCalendarAdvance(Calendar,$D2212,B2213,"f",FALSE)</f>
        <v>54974</v>
      </c>
      <c r="E2213" s="177">
        <f>_xll.qlInterestRateIndexValueDate(IndexON,D2213)</f>
        <v>54974</v>
      </c>
      <c r="F2213" s="193">
        <f>IFERROR(_xll.qlIndexFixing(IndexON,D2213,TRUE,_xll.ohTrigger(RecalcTrigger,TriggerON)),NA())</f>
        <v>1.5235295078319666E-2</v>
      </c>
      <c r="H2213" s="42">
        <f>_xll.qlCalendarAdvance(Calendar,$H2212,B2213,"f",FALSE)</f>
        <v>54974</v>
      </c>
      <c r="I2213" s="177">
        <f>_xll.qlInterestRateIndexValueDate(Index1M,$H2213)</f>
        <v>54976</v>
      </c>
      <c r="J2213" s="182">
        <f>IFERROR(_xll.qlIndexFixing(Index1M,$H2213,TRUE,_xll.ohTrigger(RecalcTrigger,Trigger1M)),NA())</f>
        <v>1.5077570915177085E-2</v>
      </c>
      <c r="K2213" s="44">
        <f>IFERROR(_xll.qlIndexFixing(Index3M,H2213,TRUE,_xll.ohTrigger(RecalcTrigger,Trigger3M)),NA())</f>
        <v>1.51385098304635E-2</v>
      </c>
      <c r="L2213" s="44">
        <f>IFERROR(_xll.qlIndexFixing(Index6M,$H2213,TRUE,_xll.ohTrigger(RecalcTrigger,Trigger6M)),NA())</f>
        <v>1.5557872672084364E-2</v>
      </c>
      <c r="M2213" s="183">
        <f>IFERROR(_xll.qlIndexFixing(Index1Y,$H2213,TRUE,_xll.ohTrigger(RecalcTrigger,Trigger1Y)),NA())</f>
        <v>1.5786393841598977E-2</v>
      </c>
      <c r="N2213" s="182">
        <f>IFERROR(_xll.qlIndexFixing(ONIndex1M,I2213,TRUE,_xll.ohTrigger(RecalcTrigger,Trigger1M)),NA())</f>
        <v>1.5069487016878824E-2</v>
      </c>
      <c r="O2213" s="44">
        <f>IFERROR(_xll.qlIndexFixing(ONIndex3M,I2213,TRUE,_xll.ohTrigger(RecalcTrigger,Trigger3M)),NA())</f>
        <v>1.5110998887220006E-2</v>
      </c>
      <c r="P2213" s="44">
        <f>IFERROR(_xll.qlIndexFixing(ONIndex6M,I2213,TRUE,_xll.ohTrigger(RecalcTrigger,Trigger6M)),NA())</f>
        <v>1.5499182780489562E-2</v>
      </c>
      <c r="Q2213" s="183">
        <f>IFERROR(_xll.qlIndexFixing(ONIndex1Y,I2213,TRUE,_xll.ohTrigger(RecalcTrigger,Trigger1Y)),NA())</f>
        <v>1.571296034222236E-2</v>
      </c>
    </row>
    <row r="2214" spans="2:17" x14ac:dyDescent="0.2">
      <c r="B2214" s="39" t="s">
        <v>42</v>
      </c>
      <c r="D2214" s="42">
        <f>_xll.qlCalendarAdvance(Calendar,$D2213,B2214,"f",FALSE)</f>
        <v>54981</v>
      </c>
      <c r="E2214" s="177">
        <f>_xll.qlInterestRateIndexValueDate(IndexON,D2214)</f>
        <v>54981</v>
      </c>
      <c r="F2214" s="193">
        <f>IFERROR(_xll.qlIndexFixing(IndexON,D2214,TRUE,_xll.ohTrigger(RecalcTrigger,TriggerON)),NA())</f>
        <v>1.523443024483484E-2</v>
      </c>
      <c r="H2214" s="42">
        <f>_xll.qlCalendarAdvance(Calendar,$H2213,B2214,"f",FALSE)</f>
        <v>54981</v>
      </c>
      <c r="I2214" s="177">
        <f>_xll.qlInterestRateIndexValueDate(Index1M,$H2214)</f>
        <v>54983</v>
      </c>
      <c r="J2214" s="182">
        <f>IFERROR(_xll.qlIndexFixing(Index1M,$H2214,TRUE,_xll.ohTrigger(RecalcTrigger,Trigger1M)),NA())</f>
        <v>1.5076519777375286E-2</v>
      </c>
      <c r="K2214" s="44">
        <f>IFERROR(_xll.qlIndexFixing(Index3M,H2214,TRUE,_xll.ohTrigger(RecalcTrigger,Trigger3M)),NA())</f>
        <v>1.5138263589824315E-2</v>
      </c>
      <c r="L2214" s="44">
        <f>IFERROR(_xll.qlIndexFixing(Index6M,$H2214,TRUE,_xll.ohTrigger(RecalcTrigger,Trigger6M)),NA())</f>
        <v>1.5557535201912127E-2</v>
      </c>
      <c r="M2214" s="183">
        <f>IFERROR(_xll.qlIndexFixing(Index1Y,$H2214,TRUE,_xll.ohTrigger(RecalcTrigger,Trigger1Y)),NA())</f>
        <v>1.5784104876164468E-2</v>
      </c>
      <c r="N2214" s="182">
        <f>IFERROR(_xll.qlIndexFixing(ONIndex1M,I2214,TRUE,_xll.ohTrigger(RecalcTrigger,Trigger1M)),NA())</f>
        <v>1.5068474042854163E-2</v>
      </c>
      <c r="O2214" s="44">
        <f>IFERROR(_xll.qlIndexFixing(ONIndex3M,I2214,TRUE,_xll.ohTrigger(RecalcTrigger,Trigger3M)),NA())</f>
        <v>1.5110786430287959E-2</v>
      </c>
      <c r="P2214" s="44">
        <f>IFERROR(_xll.qlIndexFixing(ONIndex6M,I2214,TRUE,_xll.ohTrigger(RecalcTrigger,Trigger6M)),NA())</f>
        <v>1.5499074374645261E-2</v>
      </c>
      <c r="Q2214" s="183">
        <f>IFERROR(_xll.qlIndexFixing(ONIndex1Y,I2214,TRUE,_xll.ohTrigger(RecalcTrigger,Trigger1Y)),NA())</f>
        <v>1.5711387975025914E-2</v>
      </c>
    </row>
    <row r="2215" spans="2:17" x14ac:dyDescent="0.2">
      <c r="B2215" s="39" t="s">
        <v>42</v>
      </c>
      <c r="D2215" s="42">
        <f>_xll.qlCalendarAdvance(Calendar,$D2214,B2215,"f",FALSE)</f>
        <v>54988</v>
      </c>
      <c r="E2215" s="177">
        <f>_xll.qlInterestRateIndexValueDate(IndexON,D2215)</f>
        <v>54988</v>
      </c>
      <c r="F2215" s="193">
        <f>IFERROR(_xll.qlIndexFixing(IndexON,D2215,TRUE,_xll.ohTrigger(RecalcTrigger,TriggerON)),NA())</f>
        <v>1.5233535703274015E-2</v>
      </c>
      <c r="H2215" s="42">
        <f>_xll.qlCalendarAdvance(Calendar,$H2214,B2215,"f",FALSE)</f>
        <v>54988</v>
      </c>
      <c r="I2215" s="177">
        <f>_xll.qlInterestRateIndexValueDate(Index1M,$H2215)</f>
        <v>54990</v>
      </c>
      <c r="J2215" s="182">
        <f>IFERROR(_xll.qlIndexFixing(Index1M,$H2215,TRUE,_xll.ohTrigger(RecalcTrigger,Trigger1M)),NA())</f>
        <v>1.5075446175360496E-2</v>
      </c>
      <c r="K2215" s="44">
        <f>IFERROR(_xll.qlIndexFixing(Index3M,H2215,TRUE,_xll.ohTrigger(RecalcTrigger,Trigger3M)),NA())</f>
        <v>1.5138011761806746E-2</v>
      </c>
      <c r="L2215" s="44">
        <f>IFERROR(_xll.qlIndexFixing(Index6M,$H2215,TRUE,_xll.ohTrigger(RecalcTrigger,Trigger6M)),NA())</f>
        <v>1.5557176627792053E-2</v>
      </c>
      <c r="M2215" s="183">
        <f>IFERROR(_xll.qlIndexFixing(Index1Y,$H2215,TRUE,_xll.ohTrigger(RecalcTrigger,Trigger1Y)),NA())</f>
        <v>1.578178824990838E-2</v>
      </c>
      <c r="N2215" s="182">
        <f>IFERROR(_xll.qlIndexFixing(ONIndex1M,I2215,TRUE,_xll.ohTrigger(RecalcTrigger,Trigger1M)),NA())</f>
        <v>1.5067438705438363E-2</v>
      </c>
      <c r="O2215" s="44">
        <f>IFERROR(_xll.qlIndexFixing(ONIndex3M,I2215,TRUE,_xll.ohTrigger(RecalcTrigger,Trigger3M)),NA())</f>
        <v>1.5110568475833475E-2</v>
      </c>
      <c r="P2215" s="44">
        <f>IFERROR(_xll.qlIndexFixing(ONIndex6M,I2215,TRUE,_xll.ohTrigger(RecalcTrigger,Trigger6M)),NA())</f>
        <v>1.5498948728831508E-2</v>
      </c>
      <c r="Q2215" s="183">
        <f>IFERROR(_xll.qlIndexFixing(ONIndex1Y,I2215,TRUE,_xll.ohTrigger(RecalcTrigger,Trigger1Y)),NA())</f>
        <v>1.5709789725812939E-2</v>
      </c>
    </row>
    <row r="2216" spans="2:17" x14ac:dyDescent="0.2">
      <c r="B2216" s="39" t="s">
        <v>42</v>
      </c>
      <c r="D2216" s="42">
        <f>_xll.qlCalendarAdvance(Calendar,$D2215,B2216,"f",FALSE)</f>
        <v>54995</v>
      </c>
      <c r="E2216" s="177">
        <f>_xll.qlInterestRateIndexValueDate(IndexON,D2216)</f>
        <v>54995</v>
      </c>
      <c r="F2216" s="193">
        <f>IFERROR(_xll.qlIndexFixing(IndexON,D2216,TRUE,_xll.ohTrigger(RecalcTrigger,TriggerON)),NA())</f>
        <v>1.5232611393924955E-2</v>
      </c>
      <c r="H2216" s="42">
        <f>_xll.qlCalendarAdvance(Calendar,$H2215,B2216,"f",FALSE)</f>
        <v>54995</v>
      </c>
      <c r="I2216" s="177">
        <f>_xll.qlInterestRateIndexValueDate(Index1M,$H2216)</f>
        <v>54997</v>
      </c>
      <c r="J2216" s="182">
        <f>IFERROR(_xll.qlIndexFixing(Index1M,$H2216,TRUE,_xll.ohTrigger(RecalcTrigger,Trigger1M)),NA())</f>
        <v>1.5074350065340247E-2</v>
      </c>
      <c r="K2216" s="44">
        <f>IFERROR(_xll.qlIndexFixing(Index3M,H2216,TRUE,_xll.ohTrigger(RecalcTrigger,Trigger3M)),NA())</f>
        <v>1.5137754334836571E-2</v>
      </c>
      <c r="L2216" s="44">
        <f>IFERROR(_xll.qlIndexFixing(Index6M,$H2216,TRUE,_xll.ohTrigger(RecalcTrigger,Trigger6M)),NA())</f>
        <v>1.5556796034421042E-2</v>
      </c>
      <c r="M2216" s="183">
        <f>IFERROR(_xll.qlIndexFixing(Index1Y,$H2216,TRUE,_xll.ohTrigger(RecalcTrigger,Trigger1Y)),NA())</f>
        <v>1.5779443909114121E-2</v>
      </c>
      <c r="N2216" s="182">
        <f>IFERROR(_xll.qlIndexFixing(ONIndex1M,I2216,TRUE,_xll.ohTrigger(RecalcTrigger,Trigger1M)),NA())</f>
        <v>1.5066380961066272E-2</v>
      </c>
      <c r="O2216" s="44">
        <f>IFERROR(_xll.qlIndexFixing(ONIndex3M,I2216,TRUE,_xll.ohTrigger(RecalcTrigger,Trigger3M)),NA())</f>
        <v>1.5110345011866144E-2</v>
      </c>
      <c r="P2216" s="44">
        <f>IFERROR(_xll.qlIndexFixing(ONIndex6M,I2216,TRUE,_xll.ohTrigger(RecalcTrigger,Trigger6M)),NA())</f>
        <v>1.5498805804998739E-2</v>
      </c>
      <c r="Q2216" s="183">
        <f>IFERROR(_xll.qlIndexFixing(ONIndex1Y,I2216,TRUE,_xll.ohTrigger(RecalcTrigger,Trigger1Y)),NA())</f>
        <v>1.5708165541266084E-2</v>
      </c>
    </row>
    <row r="2217" spans="2:17" x14ac:dyDescent="0.2">
      <c r="B2217" s="39" t="s">
        <v>42</v>
      </c>
      <c r="D2217" s="42">
        <f>_xll.qlCalendarAdvance(Calendar,$D2216,B2217,"f",FALSE)</f>
        <v>55002</v>
      </c>
      <c r="E2217" s="177">
        <f>_xll.qlInterestRateIndexValueDate(IndexON,D2217)</f>
        <v>55002</v>
      </c>
      <c r="F2217" s="193">
        <f>IFERROR(_xll.qlIndexFixing(IndexON,D2217,TRUE,_xll.ohTrigger(RecalcTrigger,TriggerON)),NA())</f>
        <v>1.5231657257155362E-2</v>
      </c>
      <c r="H2217" s="42">
        <f>_xll.qlCalendarAdvance(Calendar,$H2216,B2217,"f",FALSE)</f>
        <v>55002</v>
      </c>
      <c r="I2217" s="177">
        <f>_xll.qlInterestRateIndexValueDate(Index1M,$H2217)</f>
        <v>55004</v>
      </c>
      <c r="J2217" s="182">
        <f>IFERROR(_xll.qlIndexFixing(Index1M,$H2217,TRUE,_xll.ohTrigger(RecalcTrigger,Trigger1M)),NA())</f>
        <v>1.5073231403534559E-2</v>
      </c>
      <c r="K2217" s="44">
        <f>IFERROR(_xll.qlIndexFixing(Index3M,H2217,TRUE,_xll.ohTrigger(RecalcTrigger,Trigger3M)),NA())</f>
        <v>1.5137491297336964E-2</v>
      </c>
      <c r="L2217" s="44">
        <f>IFERROR(_xll.qlIndexFixing(Index6M,$H2217,TRUE,_xll.ohTrigger(RecalcTrigger,Trigger6M)),NA())</f>
        <v>1.5556392504594714E-2</v>
      </c>
      <c r="M2217" s="183">
        <f>IFERROR(_xll.qlIndexFixing(Index1Y,$H2217,TRUE,_xll.ohTrigger(RecalcTrigger,Trigger1Y)),NA())</f>
        <v>1.5777071800067072E-2</v>
      </c>
      <c r="N2217" s="182">
        <f>IFERROR(_xll.qlIndexFixing(ONIndex1M,I2217,TRUE,_xll.ohTrigger(RecalcTrigger,Trigger1M)),NA())</f>
        <v>1.5065300765852996E-2</v>
      </c>
      <c r="O2217" s="44">
        <f>IFERROR(_xll.qlIndexFixing(ONIndex3M,I2217,TRUE,_xll.ohTrigger(RecalcTrigger,Trigger3M)),NA())</f>
        <v>1.5110116027354792E-2</v>
      </c>
      <c r="P2217" s="44">
        <f>IFERROR(_xll.qlIndexFixing(ONIndex6M,I2217,TRUE,_xll.ohTrigger(RecalcTrigger,Trigger6M)),NA())</f>
        <v>1.5498645565177327E-2</v>
      </c>
      <c r="Q2217" s="183">
        <f>IFERROR(_xll.qlIndexFixing(ONIndex1Y,I2217,TRUE,_xll.ohTrigger(RecalcTrigger,Trigger1Y)),NA())</f>
        <v>1.5706515368307805E-2</v>
      </c>
    </row>
    <row r="2218" spans="2:17" x14ac:dyDescent="0.2">
      <c r="B2218" s="39" t="s">
        <v>42</v>
      </c>
      <c r="D2218" s="42">
        <f>_xll.qlCalendarAdvance(Calendar,$D2217,B2218,"f",FALSE)</f>
        <v>55009</v>
      </c>
      <c r="E2218" s="177">
        <f>_xll.qlInterestRateIndexValueDate(IndexON,D2218)</f>
        <v>55009</v>
      </c>
      <c r="F2218" s="193">
        <f>IFERROR(_xll.qlIndexFixing(IndexON,D2218,TRUE,_xll.ohTrigger(RecalcTrigger,TriggerON)),NA())</f>
        <v>1.5230673233253E-2</v>
      </c>
      <c r="H2218" s="42">
        <f>_xll.qlCalendarAdvance(Calendar,$H2217,B2218,"f",FALSE)</f>
        <v>55009</v>
      </c>
      <c r="I2218" s="177">
        <f>_xll.qlInterestRateIndexValueDate(Index1M,$H2218)</f>
        <v>55011</v>
      </c>
      <c r="J2218" s="182">
        <f>IFERROR(_xll.qlIndexFixing(Index1M,$H2218,TRUE,_xll.ohTrigger(RecalcTrigger,Trigger1M)),NA())</f>
        <v>1.5072090146165951E-2</v>
      </c>
      <c r="K2218" s="44">
        <f>IFERROR(_xll.qlIndexFixing(Index3M,H2218,TRUE,_xll.ohTrigger(RecalcTrigger,Trigger3M)),NA())</f>
        <v>1.5137222637738049E-2</v>
      </c>
      <c r="L2218" s="44">
        <f>IFERROR(_xll.qlIndexFixing(Index6M,$H2218,TRUE,_xll.ohTrigger(RecalcTrigger,Trigger6M)),NA())</f>
        <v>1.5555965119209137E-2</v>
      </c>
      <c r="M2218" s="183">
        <f>IFERROR(_xll.qlIndexFixing(Index1Y,$H2218,TRUE,_xll.ohTrigger(RecalcTrigger,Trigger1Y)),NA())</f>
        <v>1.5774671869056983E-2</v>
      </c>
      <c r="N2218" s="182">
        <f>IFERROR(_xll.qlIndexFixing(ONIndex1M,I2218,TRUE,_xll.ohTrigger(RecalcTrigger,Trigger1M)),NA())</f>
        <v>1.5064198076153446E-2</v>
      </c>
      <c r="O2218" s="44">
        <f>IFERROR(_xll.qlIndexFixing(ONIndex3M,I2218,TRUE,_xll.ohTrigger(RecalcTrigger,Trigger3M)),NA())</f>
        <v>1.5109881510388945E-2</v>
      </c>
      <c r="P2218" s="44">
        <f>IFERROR(_xll.qlIndexFixing(ONIndex6M,I2218,TRUE,_xll.ohTrigger(RecalcTrigger,Trigger6M)),NA())</f>
        <v>1.5498467971157837E-2</v>
      </c>
      <c r="Q2218" s="183">
        <f>IFERROR(_xll.qlIndexFixing(ONIndex1Y,I2218,TRUE,_xll.ohTrigger(RecalcTrigger,Trigger1Y)),NA())</f>
        <v>1.5704839154020434E-2</v>
      </c>
    </row>
    <row r="2219" spans="2:17" x14ac:dyDescent="0.2">
      <c r="B2219" s="39" t="s">
        <v>42</v>
      </c>
      <c r="D2219" s="42">
        <f>_xll.qlCalendarAdvance(Calendar,$D2218,B2219,"f",FALSE)</f>
        <v>55016</v>
      </c>
      <c r="E2219" s="177">
        <f>_xll.qlInterestRateIndexValueDate(IndexON,D2219)</f>
        <v>55016</v>
      </c>
      <c r="F2219" s="193">
        <f>IFERROR(_xll.qlIndexFixing(IndexON,D2219,TRUE,_xll.ohTrigger(RecalcTrigger,TriggerON)),NA())</f>
        <v>1.5229659262265827E-2</v>
      </c>
      <c r="H2219" s="42">
        <f>_xll.qlCalendarAdvance(Calendar,$H2218,B2219,"f",FALSE)</f>
        <v>55016</v>
      </c>
      <c r="I2219" s="177">
        <f>_xll.qlInterestRateIndexValueDate(Index1M,$H2219)</f>
        <v>55018</v>
      </c>
      <c r="J2219" s="182">
        <f>IFERROR(_xll.qlIndexFixing(Index1M,$H2219,TRUE,_xll.ohTrigger(RecalcTrigger,Trigger1M)),NA())</f>
        <v>1.507092624944445E-2</v>
      </c>
      <c r="K2219" s="44">
        <f>IFERROR(_xll.qlIndexFixing(Index3M,H2219,TRUE,_xll.ohTrigger(RecalcTrigger,Trigger3M)),NA())</f>
        <v>1.513694834446213E-2</v>
      </c>
      <c r="L2219" s="44">
        <f>IFERROR(_xll.qlIndexFixing(Index6M,$H2219,TRUE,_xll.ohTrigger(RecalcTrigger,Trigger6M)),NA())</f>
        <v>1.5555512957256956E-2</v>
      </c>
      <c r="M2219" s="183">
        <f>IFERROR(_xll.qlIndexFixing(Index1Y,$H2219,TRUE,_xll.ohTrigger(RecalcTrigger,Trigger1Y)),NA())</f>
        <v>1.5772244062374936E-2</v>
      </c>
      <c r="N2219" s="182">
        <f>IFERROR(_xll.qlIndexFixing(ONIndex1M,I2219,TRUE,_xll.ohTrigger(RecalcTrigger,Trigger1M)),NA())</f>
        <v>1.506307284800279E-2</v>
      </c>
      <c r="O2219" s="44">
        <f>IFERROR(_xll.qlIndexFixing(ONIndex3M,I2219,TRUE,_xll.ohTrigger(RecalcTrigger,Trigger3M)),NA())</f>
        <v>1.5109641449617683E-2</v>
      </c>
      <c r="P2219" s="44">
        <f>IFERROR(_xll.qlIndexFixing(ONIndex6M,I2219,TRUE,_xll.ohTrigger(RecalcTrigger,Trigger6M)),NA())</f>
        <v>1.5498272984491024E-2</v>
      </c>
      <c r="Q2219" s="183">
        <f>IFERROR(_xll.qlIndexFixing(ONIndex1Y,I2219,TRUE,_xll.ohTrigger(RecalcTrigger,Trigger1Y)),NA())</f>
        <v>1.5703136845166554E-2</v>
      </c>
    </row>
    <row r="2220" spans="2:17" x14ac:dyDescent="0.2">
      <c r="B2220" s="39" t="s">
        <v>42</v>
      </c>
      <c r="D2220" s="42">
        <f>_xll.qlCalendarAdvance(Calendar,$D2219,B2220,"f",FALSE)</f>
        <v>55023</v>
      </c>
      <c r="E2220" s="177">
        <f>_xll.qlInterestRateIndexValueDate(IndexON,D2220)</f>
        <v>55023</v>
      </c>
      <c r="F2220" s="193">
        <f>IFERROR(_xll.qlIndexFixing(IndexON,D2220,TRUE,_xll.ohTrigger(RecalcTrigger,TriggerON)),NA())</f>
        <v>1.522861528440167E-2</v>
      </c>
      <c r="H2220" s="42">
        <f>_xll.qlCalendarAdvance(Calendar,$H2219,B2220,"f",FALSE)</f>
        <v>55023</v>
      </c>
      <c r="I2220" s="177">
        <f>_xll.qlInterestRateIndexValueDate(Index1M,$H2220)</f>
        <v>55025</v>
      </c>
      <c r="J2220" s="182">
        <f>IFERROR(_xll.qlIndexFixing(Index1M,$H2220,TRUE,_xll.ohTrigger(RecalcTrigger,Trigger1M)),NA())</f>
        <v>1.5069739669595072E-2</v>
      </c>
      <c r="K2220" s="44">
        <f>IFERROR(_xll.qlIndexFixing(Index3M,H2220,TRUE,_xll.ohTrigger(RecalcTrigger,Trigger3M)),NA())</f>
        <v>1.5136668405934988E-2</v>
      </c>
      <c r="L2220" s="44">
        <f>IFERROR(_xll.qlIndexFixing(Index6M,$H2220,TRUE,_xll.ohTrigger(RecalcTrigger,Trigger6M)),NA())</f>
        <v>1.5555035095830397E-2</v>
      </c>
      <c r="M2220" s="183">
        <f>IFERROR(_xll.qlIndexFixing(Index1Y,$H2220,TRUE,_xll.ohTrigger(RecalcTrigger,Trigger1Y)),NA())</f>
        <v>1.5769788326316158E-2</v>
      </c>
      <c r="N2220" s="182">
        <f>IFERROR(_xll.qlIndexFixing(ONIndex1M,I2220,TRUE,_xll.ohTrigger(RecalcTrigger,Trigger1M)),NA())</f>
        <v>1.5061925038075685E-2</v>
      </c>
      <c r="O2220" s="44">
        <f>IFERROR(_xll.qlIndexFixing(ONIndex3M,I2220,TRUE,_xll.ohTrigger(RecalcTrigger,Trigger3M)),NA())</f>
        <v>1.5109395833530215E-2</v>
      </c>
      <c r="P2220" s="44">
        <f>IFERROR(_xll.qlIndexFixing(ONIndex6M,I2220,TRUE,_xll.ohTrigger(RecalcTrigger,Trigger6M)),NA())</f>
        <v>1.549806056744707E-2</v>
      </c>
      <c r="Q2220" s="183">
        <f>IFERROR(_xll.qlIndexFixing(ONIndex1Y,I2220,TRUE,_xll.ohTrigger(RecalcTrigger,Trigger1Y)),NA())</f>
        <v>1.5701408388828497E-2</v>
      </c>
    </row>
    <row r="2221" spans="2:17" x14ac:dyDescent="0.2">
      <c r="B2221" s="39" t="s">
        <v>42</v>
      </c>
      <c r="D2221" s="42">
        <f>_xll.qlCalendarAdvance(Calendar,$D2220,B2221,"f",FALSE)</f>
        <v>55030</v>
      </c>
      <c r="E2221" s="177">
        <f>_xll.qlInterestRateIndexValueDate(IndexON,D2221)</f>
        <v>55030</v>
      </c>
      <c r="F2221" s="193">
        <f>IFERROR(_xll.qlIndexFixing(IndexON,D2221,TRUE,_xll.ohTrigger(RecalcTrigger,TriggerON)),NA())</f>
        <v>1.5227541240188103E-2</v>
      </c>
      <c r="H2221" s="42">
        <f>_xll.qlCalendarAdvance(Calendar,$H2220,B2221,"f",FALSE)</f>
        <v>55030</v>
      </c>
      <c r="I2221" s="177">
        <f>_xll.qlInterestRateIndexValueDate(Index1M,$H2221)</f>
        <v>55032</v>
      </c>
      <c r="J2221" s="182">
        <f>IFERROR(_xll.qlIndexFixing(Index1M,$H2221,TRUE,_xll.ohTrigger(RecalcTrigger,Trigger1M)),NA())</f>
        <v>1.5068530362827848E-2</v>
      </c>
      <c r="K2221" s="44">
        <f>IFERROR(_xll.qlIndexFixing(Index3M,H2221,TRUE,_xll.ohTrigger(RecalcTrigger,Trigger3M)),NA())</f>
        <v>1.5136086484642782E-2</v>
      </c>
      <c r="L2221" s="44">
        <f>IFERROR(_xll.qlIndexFixing(Index6M,$H2221,TRUE,_xll.ohTrigger(RecalcTrigger,Trigger6M)),NA())</f>
        <v>1.5553078735985673E-2</v>
      </c>
      <c r="M2221" s="183">
        <f>IFERROR(_xll.qlIndexFixing(Index1Y,$H2221,TRUE,_xll.ohTrigger(RecalcTrigger,Trigger1Y)),NA())</f>
        <v>1.5767304607177856E-2</v>
      </c>
      <c r="N2221" s="182">
        <f>IFERROR(_xll.qlIndexFixing(ONIndex1M,I2221,TRUE,_xll.ohTrigger(RecalcTrigger,Trigger1M)),NA())</f>
        <v>1.5060754602247428E-2</v>
      </c>
      <c r="O2221" s="44">
        <f>IFERROR(_xll.qlIndexFixing(ONIndex3M,I2221,TRUE,_xll.ohTrigger(RecalcTrigger,Trigger3M)),NA())</f>
        <v>1.5109144650296003E-2</v>
      </c>
      <c r="P2221" s="44">
        <f>IFERROR(_xll.qlIndexFixing(ONIndex6M,I2221,TRUE,_xll.ohTrigger(RecalcTrigger,Trigger6M)),NA())</f>
        <v>1.5497830682056346E-2</v>
      </c>
      <c r="Q2221" s="183">
        <f>IFERROR(_xll.qlIndexFixing(ONIndex1Y,I2221,TRUE,_xll.ohTrigger(RecalcTrigger,Trigger1Y)),NA())</f>
        <v>1.569965373192872E-2</v>
      </c>
    </row>
    <row r="2222" spans="2:17" x14ac:dyDescent="0.2">
      <c r="B2222" s="39" t="s">
        <v>42</v>
      </c>
      <c r="D2222" s="42">
        <f>_xll.qlCalendarAdvance(Calendar,$D2221,B2222,"f",FALSE)</f>
        <v>55037</v>
      </c>
      <c r="E2222" s="177">
        <f>_xll.qlInterestRateIndexValueDate(IndexON,D2222)</f>
        <v>55037</v>
      </c>
      <c r="F2222" s="193">
        <f>IFERROR(_xll.qlIndexFixing(IndexON,D2222,TRUE,_xll.ohTrigger(RecalcTrigger,TriggerON)),NA())</f>
        <v>1.5226437069753018E-2</v>
      </c>
      <c r="H2222" s="42">
        <f>_xll.qlCalendarAdvance(Calendar,$H2221,B2222,"f",FALSE)</f>
        <v>55037</v>
      </c>
      <c r="I2222" s="177">
        <f>_xll.qlInterestRateIndexValueDate(Index1M,$H2222)</f>
        <v>55039</v>
      </c>
      <c r="J2222" s="182">
        <f>IFERROR(_xll.qlIndexFixing(Index1M,$H2222,TRUE,_xll.ohTrigger(RecalcTrigger,Trigger1M)),NA())</f>
        <v>1.5067298285365294E-2</v>
      </c>
      <c r="K2222" s="44">
        <f>IFERROR(_xll.qlIndexFixing(Index3M,H2222,TRUE,_xll.ohTrigger(RecalcTrigger,Trigger3M)),NA())</f>
        <v>1.5135795640168126E-2</v>
      </c>
      <c r="L2222" s="44">
        <f>IFERROR(_xll.qlIndexFixing(Index6M,$H2222,TRUE,_xll.ohTrigger(RecalcTrigger,Trigger6M)),NA())</f>
        <v>1.5552558835432568E-2</v>
      </c>
      <c r="M2222" s="183">
        <f>IFERROR(_xll.qlIndexFixing(Index1Y,$H2222,TRUE,_xll.ohTrigger(RecalcTrigger,Trigger1Y)),NA())</f>
        <v>1.5764792851259861E-2</v>
      </c>
      <c r="N2222" s="182">
        <f>IFERROR(_xll.qlIndexFixing(ONIndex1M,I2222,TRUE,_xll.ohTrigger(RecalcTrigger,Trigger1M)),NA())</f>
        <v>1.5059561497112739E-2</v>
      </c>
      <c r="O2222" s="44">
        <f>IFERROR(_xll.qlIndexFixing(ONIndex3M,I2222,TRUE,_xll.ohTrigger(RecalcTrigger,Trigger3M)),NA())</f>
        <v>1.5108887888803935E-2</v>
      </c>
      <c r="P2222" s="44">
        <f>IFERROR(_xll.qlIndexFixing(ONIndex6M,I2222,TRUE,_xll.ohTrigger(RecalcTrigger,Trigger6M)),NA())</f>
        <v>1.5497583289629802E-2</v>
      </c>
      <c r="Q2222" s="183">
        <f>IFERROR(_xll.qlIndexFixing(ONIndex1Y,I2222,TRUE,_xll.ohTrigger(RecalcTrigger,Trigger1Y)),NA())</f>
        <v>1.5697872821229808E-2</v>
      </c>
    </row>
    <row r="2223" spans="2:17" x14ac:dyDescent="0.2">
      <c r="B2223" s="39" t="s">
        <v>42</v>
      </c>
      <c r="D2223" s="42">
        <f>_xll.qlCalendarAdvance(Calendar,$D2222,B2223,"f",FALSE)</f>
        <v>55044</v>
      </c>
      <c r="E2223" s="177">
        <f>_xll.qlInterestRateIndexValueDate(IndexON,D2223)</f>
        <v>55044</v>
      </c>
      <c r="F2223" s="193">
        <f>IFERROR(_xll.qlIndexFixing(IndexON,D2223,TRUE,_xll.ohTrigger(RecalcTrigger,TriggerON)),NA())</f>
        <v>1.5225302713224309E-2</v>
      </c>
      <c r="H2223" s="42">
        <f>_xll.qlCalendarAdvance(Calendar,$H2222,B2223,"f",FALSE)</f>
        <v>55044</v>
      </c>
      <c r="I2223" s="177">
        <f>_xll.qlInterestRateIndexValueDate(Index1M,$H2223)</f>
        <v>55046</v>
      </c>
      <c r="J2223" s="182">
        <f>IFERROR(_xll.qlIndexFixing(Index1M,$H2223,TRUE,_xll.ohTrigger(RecalcTrigger,Trigger1M)),NA())</f>
        <v>1.5066043393422435E-2</v>
      </c>
      <c r="K2223" s="44">
        <f>IFERROR(_xll.qlIndexFixing(Index3M,H2223,TRUE,_xll.ohTrigger(RecalcTrigger,Trigger3M)),NA())</f>
        <v>1.5135499116783817E-2</v>
      </c>
      <c r="L2223" s="44">
        <f>IFERROR(_xll.qlIndexFixing(Index6M,$H2223,TRUE,_xll.ohTrigger(RecalcTrigger,Trigger6M)),NA())</f>
        <v>1.555201084388297E-2</v>
      </c>
      <c r="M2223" s="183">
        <f>IFERROR(_xll.qlIndexFixing(Index1Y,$H2223,TRUE,_xll.ohTrigger(RecalcTrigger,Trigger1Y)),NA())</f>
        <v>1.5762253004866385E-2</v>
      </c>
      <c r="N2223" s="182">
        <f>IFERROR(_xll.qlIndexFixing(ONIndex1M,I2223,TRUE,_xll.ohTrigger(RecalcTrigger,Trigger1M)),NA())</f>
        <v>1.5058345678546914E-2</v>
      </c>
      <c r="O2223" s="44">
        <f>IFERROR(_xll.qlIndexFixing(ONIndex3M,I2223,TRUE,_xll.ohTrigger(RecalcTrigger,Trigger3M)),NA())</f>
        <v>1.5108625537223475E-2</v>
      </c>
      <c r="P2223" s="44">
        <f>IFERROR(_xll.qlIndexFixing(ONIndex6M,I2223,TRUE,_xll.ohTrigger(RecalcTrigger,Trigger6M)),NA())</f>
        <v>1.5497318352517553E-2</v>
      </c>
      <c r="Q2223" s="183">
        <f>IFERROR(_xll.qlIndexFixing(ONIndex1Y,I2223,TRUE,_xll.ohTrigger(RecalcTrigger,Trigger1Y)),NA())</f>
        <v>1.5696065603973963E-2</v>
      </c>
    </row>
    <row r="2224" spans="2:17" x14ac:dyDescent="0.2">
      <c r="B2224" s="39" t="s">
        <v>42</v>
      </c>
      <c r="D2224" s="42">
        <f>_xll.qlCalendarAdvance(Calendar,$D2223,B2224,"f",FALSE)</f>
        <v>55051</v>
      </c>
      <c r="E2224" s="177">
        <f>_xll.qlInterestRateIndexValueDate(IndexON,D2224)</f>
        <v>55051</v>
      </c>
      <c r="F2224" s="193">
        <f>IFERROR(_xll.qlIndexFixing(IndexON,D2224,TRUE,_xll.ohTrigger(RecalcTrigger,TriggerON)),NA())</f>
        <v>1.5224138110969676E-2</v>
      </c>
      <c r="H2224" s="42">
        <f>_xll.qlCalendarAdvance(Calendar,$H2223,B2224,"f",FALSE)</f>
        <v>55051</v>
      </c>
      <c r="I2224" s="177">
        <f>_xll.qlInterestRateIndexValueDate(Index1M,$H2224)</f>
        <v>55053</v>
      </c>
      <c r="J2224" s="182">
        <f>IFERROR(_xll.qlIndexFixing(Index1M,$H2224,TRUE,_xll.ohTrigger(RecalcTrigger,Trigger1M)),NA())</f>
        <v>1.5064765643219291E-2</v>
      </c>
      <c r="K2224" s="44">
        <f>IFERROR(_xll.qlIndexFixing(Index3M,H2224,TRUE,_xll.ohTrigger(RecalcTrigger,Trigger3M)),NA())</f>
        <v>1.5135196902916698E-2</v>
      </c>
      <c r="L2224" s="44">
        <f>IFERROR(_xll.qlIndexFixing(Index6M,$H2224,TRUE,_xll.ohTrigger(RecalcTrigger,Trigger6M)),NA())</f>
        <v>1.555143380777921E-2</v>
      </c>
      <c r="M2224" s="183">
        <f>IFERROR(_xll.qlIndexFixing(Index1Y,$H2224,TRUE,_xll.ohTrigger(RecalcTrigger,Trigger1Y)),NA())</f>
        <v>1.5759685014302516E-2</v>
      </c>
      <c r="N2224" s="182">
        <f>IFERROR(_xll.qlIndexFixing(ONIndex1M,I2224,TRUE,_xll.ohTrigger(RecalcTrigger,Trigger1M)),NA())</f>
        <v>1.5057107103304546E-2</v>
      </c>
      <c r="O2224" s="44">
        <f>IFERROR(_xll.qlIndexFixing(ONIndex3M,I2224,TRUE,_xll.ohTrigger(RecalcTrigger,Trigger3M)),NA())</f>
        <v>1.5108357584203702E-2</v>
      </c>
      <c r="P2224" s="44">
        <f>IFERROR(_xll.qlIndexFixing(ONIndex6M,I2224,TRUE,_xll.ohTrigger(RecalcTrigger,Trigger6M)),NA())</f>
        <v>1.5497035832430228E-2</v>
      </c>
      <c r="Q2224" s="183">
        <f>IFERROR(_xll.qlIndexFixing(ONIndex1Y,I2224,TRUE,_xll.ohTrigger(RecalcTrigger,Trigger1Y)),NA())</f>
        <v>1.5694232026843835E-2</v>
      </c>
    </row>
    <row r="2225" spans="2:17" x14ac:dyDescent="0.2">
      <c r="B2225" s="39" t="s">
        <v>42</v>
      </c>
      <c r="D2225" s="42">
        <f>_xll.qlCalendarAdvance(Calendar,$D2224,B2225,"f",FALSE)</f>
        <v>55058</v>
      </c>
      <c r="E2225" s="177">
        <f>_xll.qlInterestRateIndexValueDate(IndexON,D2225)</f>
        <v>55058</v>
      </c>
      <c r="F2225" s="193">
        <f>IFERROR(_xll.qlIndexFixing(IndexON,D2225,TRUE,_xll.ohTrigger(RecalcTrigger,TriggerON)),NA())</f>
        <v>1.522294320335682E-2</v>
      </c>
      <c r="H2225" s="42">
        <f>_xll.qlCalendarAdvance(Calendar,$H2224,B2225,"f",FALSE)</f>
        <v>55058</v>
      </c>
      <c r="I2225" s="177">
        <f>_xll.qlInterestRateIndexValueDate(Index1M,$H2225)</f>
        <v>55060</v>
      </c>
      <c r="J2225" s="182">
        <f>IFERROR(_xll.qlIndexFixing(Index1M,$H2225,TRUE,_xll.ohTrigger(RecalcTrigger,Trigger1M)),NA())</f>
        <v>1.5063464990975883E-2</v>
      </c>
      <c r="K2225" s="44">
        <f>IFERROR(_xll.qlIndexFixing(Index3M,H2225,TRUE,_xll.ohTrigger(RecalcTrigger,Trigger3M)),NA())</f>
        <v>1.5134888986992731E-2</v>
      </c>
      <c r="L2225" s="44">
        <f>IFERROR(_xll.qlIndexFixing(Index6M,$H2225,TRUE,_xll.ohTrigger(RecalcTrigger,Trigger6M)),NA())</f>
        <v>1.5550826771613787E-2</v>
      </c>
      <c r="M2225" s="183">
        <f>IFERROR(_xll.qlIndexFixing(Index1Y,$H2225,TRUE,_xll.ohTrigger(RecalcTrigger,Trigger1Y)),NA())</f>
        <v>1.5757088825877948E-2</v>
      </c>
      <c r="N2225" s="182">
        <f>IFERROR(_xll.qlIndexFixing(ONIndex1M,I2225,TRUE,_xll.ohTrigger(RecalcTrigger,Trigger1M)),NA())</f>
        <v>1.505584572726093E-2</v>
      </c>
      <c r="O2225" s="44">
        <f>IFERROR(_xll.qlIndexFixing(ONIndex3M,I2225,TRUE,_xll.ohTrigger(RecalcTrigger,Trigger3M)),NA())</f>
        <v>1.5108084018153889E-2</v>
      </c>
      <c r="P2225" s="44">
        <f>IFERROR(_xll.qlIndexFixing(ONIndex6M,I2225,TRUE,_xll.ohTrigger(RecalcTrigger,Trigger6M)),NA())</f>
        <v>1.5496735691318264E-2</v>
      </c>
      <c r="Q2225" s="183">
        <f>IFERROR(_xll.qlIndexFixing(ONIndex1Y,I2225,TRUE,_xll.ohTrigger(RecalcTrigger,Trigger1Y)),NA())</f>
        <v>1.5692372036921753E-2</v>
      </c>
    </row>
    <row r="2226" spans="2:17" x14ac:dyDescent="0.2">
      <c r="B2226" s="39" t="s">
        <v>42</v>
      </c>
      <c r="D2226" s="42">
        <f>_xll.qlCalendarAdvance(Calendar,$D2225,B2226,"f",FALSE)</f>
        <v>55065</v>
      </c>
      <c r="E2226" s="177">
        <f>_xll.qlInterestRateIndexValueDate(IndexON,D2226)</f>
        <v>55065</v>
      </c>
      <c r="F2226" s="193">
        <f>IFERROR(_xll.qlIndexFixing(IndexON,D2226,TRUE,_xll.ohTrigger(RecalcTrigger,TriggerON)),NA())</f>
        <v>1.5221717930273826E-2</v>
      </c>
      <c r="H2226" s="42">
        <f>_xll.qlCalendarAdvance(Calendar,$H2225,B2226,"f",FALSE)</f>
        <v>55065</v>
      </c>
      <c r="I2226" s="177">
        <f>_xll.qlInterestRateIndexValueDate(Index1M,$H2226)</f>
        <v>55067</v>
      </c>
      <c r="J2226" s="182">
        <f>IFERROR(_xll.qlIndexFixing(Index1M,$H2226,TRUE,_xll.ohTrigger(RecalcTrigger,Trigger1M)),NA())</f>
        <v>1.5062141392907236E-2</v>
      </c>
      <c r="K2226" s="44">
        <f>IFERROR(_xll.qlIndexFixing(Index3M,H2226,TRUE,_xll.ohTrigger(RecalcTrigger,Trigger3M)),NA())</f>
        <v>1.5134869576347094E-2</v>
      </c>
      <c r="L2226" s="44">
        <f>IFERROR(_xll.qlIndexFixing(Index6M,$H2226,TRUE,_xll.ohTrigger(RecalcTrigger,Trigger6M)),NA())</f>
        <v>1.5550466826470861E-2</v>
      </c>
      <c r="M2226" s="183">
        <f>IFERROR(_xll.qlIndexFixing(Index1Y,$H2226,TRUE,_xll.ohTrigger(RecalcTrigger,Trigger1Y)),NA())</f>
        <v>1.5754464385904332E-2</v>
      </c>
      <c r="N2226" s="182">
        <f>IFERROR(_xll.qlIndexFixing(ONIndex1M,I2226,TRUE,_xll.ohTrigger(RecalcTrigger,Trigger1M)),NA())</f>
        <v>1.5054561506691044E-2</v>
      </c>
      <c r="O2226" s="44">
        <f>IFERROR(_xll.qlIndexFixing(ONIndex3M,I2226,TRUE,_xll.ohTrigger(RecalcTrigger,Trigger3M)),NA())</f>
        <v>1.510780482740337E-2</v>
      </c>
      <c r="P2226" s="44">
        <f>IFERROR(_xll.qlIndexFixing(ONIndex6M,I2226,TRUE,_xll.ohTrigger(RecalcTrigger,Trigger6M)),NA())</f>
        <v>1.5496417890892289E-2</v>
      </c>
      <c r="Q2226" s="183">
        <f>IFERROR(_xll.qlIndexFixing(ONIndex1Y,I2226,TRUE,_xll.ohTrigger(RecalcTrigger,Trigger1Y)),NA())</f>
        <v>1.5690485580970304E-2</v>
      </c>
    </row>
    <row r="2227" spans="2:17" x14ac:dyDescent="0.2">
      <c r="B2227" s="39" t="s">
        <v>42</v>
      </c>
      <c r="D2227" s="42">
        <f>_xll.qlCalendarAdvance(Calendar,$D2226,B2227,"f",FALSE)</f>
        <v>55072</v>
      </c>
      <c r="E2227" s="177">
        <f>_xll.qlInterestRateIndexValueDate(IndexON,D2227)</f>
        <v>55072</v>
      </c>
      <c r="F2227" s="193">
        <f>IFERROR(_xll.qlIndexFixing(IndexON,D2227,TRUE,_xll.ohTrigger(RecalcTrigger,TriggerON)),NA())</f>
        <v>1.5220462232248266E-2</v>
      </c>
      <c r="H2227" s="42">
        <f>_xll.qlCalendarAdvance(Calendar,$H2226,B2227,"f",FALSE)</f>
        <v>55072</v>
      </c>
      <c r="I2227" s="177">
        <f>_xll.qlInterestRateIndexValueDate(Index1M,$H2227)</f>
        <v>55074</v>
      </c>
      <c r="J2227" s="182">
        <f>IFERROR(_xll.qlIndexFixing(Index1M,$H2227,TRUE,_xll.ohTrigger(RecalcTrigger,Trigger1M)),NA())</f>
        <v>1.5060794805233368E-2</v>
      </c>
      <c r="K2227" s="44">
        <f>IFERROR(_xll.qlIndexFixing(Index3M,H2227,TRUE,_xll.ohTrigger(RecalcTrigger,Trigger3M)),NA())</f>
        <v>1.5134549796983237E-2</v>
      </c>
      <c r="L2227" s="44">
        <f>IFERROR(_xll.qlIndexFixing(Index6M,$H2227,TRUE,_xll.ohTrigger(RecalcTrigger,Trigger6M)),NA())</f>
        <v>1.5549794153506059E-2</v>
      </c>
      <c r="M2227" s="183">
        <f>IFERROR(_xll.qlIndexFixing(Index1Y,$H2227,TRUE,_xll.ohTrigger(RecalcTrigger,Trigger1Y)),NA())</f>
        <v>1.5751811640696833E-2</v>
      </c>
      <c r="N2227" s="182">
        <f>IFERROR(_xll.qlIndexFixing(ONIndex1M,I2227,TRUE,_xll.ohTrigger(RecalcTrigger,Trigger1M)),NA())</f>
        <v>1.5053254398109672E-2</v>
      </c>
      <c r="O2227" s="44">
        <f>IFERROR(_xll.qlIndexFixing(ONIndex3M,I2227,TRUE,_xll.ohTrigger(RecalcTrigger,Trigger3M)),NA())</f>
        <v>1.5107520000681163E-2</v>
      </c>
      <c r="P2227" s="44">
        <f>IFERROR(_xll.qlIndexFixing(ONIndex6M,I2227,TRUE,_xll.ohTrigger(RecalcTrigger,Trigger6M)),NA())</f>
        <v>1.5496082393262611E-2</v>
      </c>
      <c r="Q2227" s="183">
        <f>IFERROR(_xll.qlIndexFixing(ONIndex1Y,I2227,TRUE,_xll.ohTrigger(RecalcTrigger,Trigger1Y)),NA())</f>
        <v>1.5688572606231688E-2</v>
      </c>
    </row>
    <row r="2228" spans="2:17" x14ac:dyDescent="0.2">
      <c r="B2228" s="39" t="s">
        <v>42</v>
      </c>
      <c r="D2228" s="42">
        <f>_xll.qlCalendarAdvance(Calendar,$D2227,B2228,"f",FALSE)</f>
        <v>55079</v>
      </c>
      <c r="E2228" s="177">
        <f>_xll.qlInterestRateIndexValueDate(IndexON,D2228)</f>
        <v>55079</v>
      </c>
      <c r="F2228" s="193">
        <f>IFERROR(_xll.qlIndexFixing(IndexON,D2228,TRUE,_xll.ohTrigger(RecalcTrigger,TriggerON)),NA())</f>
        <v>1.5219176049328098E-2</v>
      </c>
      <c r="H2228" s="42">
        <f>_xll.qlCalendarAdvance(Calendar,$H2227,B2228,"f",FALSE)</f>
        <v>55079</v>
      </c>
      <c r="I2228" s="177">
        <f>_xll.qlInterestRateIndexValueDate(Index1M,$H2228)</f>
        <v>55081</v>
      </c>
      <c r="J2228" s="182">
        <f>IFERROR(_xll.qlIndexFixing(Index1M,$H2228,TRUE,_xll.ohTrigger(RecalcTrigger,Trigger1M)),NA())</f>
        <v>1.5059425184171804E-2</v>
      </c>
      <c r="K2228" s="44">
        <f>IFERROR(_xll.qlIndexFixing(Index3M,H2228,TRUE,_xll.ohTrigger(RecalcTrigger,Trigger3M)),NA())</f>
        <v>1.5134224279775265E-2</v>
      </c>
      <c r="L2228" s="44">
        <f>IFERROR(_xll.qlIndexFixing(Index6M,$H2228,TRUE,_xll.ohTrigger(RecalcTrigger,Trigger6M)),NA())</f>
        <v>1.5549088546647404E-2</v>
      </c>
      <c r="M2228" s="183">
        <f>IFERROR(_xll.qlIndexFixing(Index1Y,$H2228,TRUE,_xll.ohTrigger(RecalcTrigger,Trigger1Y)),NA())</f>
        <v>1.5749130536573241E-2</v>
      </c>
      <c r="N2228" s="182">
        <f>IFERROR(_xll.qlIndexFixing(ONIndex1M,I2228,TRUE,_xll.ohTrigger(RecalcTrigger,Trigger1M)),NA())</f>
        <v>1.5051924357631918E-2</v>
      </c>
      <c r="O2228" s="44">
        <f>IFERROR(_xll.qlIndexFixing(ONIndex3M,I2228,TRUE,_xll.ohTrigger(RecalcTrigger,Trigger3M)),NA())</f>
        <v>1.5107229526156729E-2</v>
      </c>
      <c r="P2228" s="44">
        <f>IFERROR(_xll.qlIndexFixing(ONIndex6M,I2228,TRUE,_xll.ohTrigger(RecalcTrigger,Trigger6M)),NA())</f>
        <v>1.5495729160219796E-2</v>
      </c>
      <c r="Q2228" s="183">
        <f>IFERROR(_xll.qlIndexFixing(ONIndex1Y,I2228,TRUE,_xll.ohTrigger(RecalcTrigger,Trigger1Y)),NA())</f>
        <v>1.5686633059308619E-2</v>
      </c>
    </row>
    <row r="2229" spans="2:17" x14ac:dyDescent="0.2">
      <c r="B2229" s="39" t="s">
        <v>42</v>
      </c>
      <c r="D2229" s="42">
        <f>_xll.qlCalendarAdvance(Calendar,$D2228,B2229,"f",FALSE)</f>
        <v>55086</v>
      </c>
      <c r="E2229" s="177">
        <f>_xll.qlInterestRateIndexValueDate(IndexON,D2229)</f>
        <v>55086</v>
      </c>
      <c r="F2229" s="193">
        <f>IFERROR(_xll.qlIndexFixing(IndexON,D2229,TRUE,_xll.ohTrigger(RecalcTrigger,TriggerON)),NA())</f>
        <v>1.5217859322040894E-2</v>
      </c>
      <c r="H2229" s="42">
        <f>_xll.qlCalendarAdvance(Calendar,$H2228,B2229,"f",FALSE)</f>
        <v>55086</v>
      </c>
      <c r="I2229" s="177">
        <f>_xll.qlInterestRateIndexValueDate(Index1M,$H2229)</f>
        <v>55088</v>
      </c>
      <c r="J2229" s="182">
        <f>IFERROR(_xll.qlIndexFixing(Index1M,$H2229,TRUE,_xll.ohTrigger(RecalcTrigger,Trigger1M)),NA())</f>
        <v>1.5058032485942563E-2</v>
      </c>
      <c r="K2229" s="44">
        <f>IFERROR(_xll.qlIndexFixing(Index3M,H2229,TRUE,_xll.ohTrigger(RecalcTrigger,Trigger3M)),NA())</f>
        <v>1.5133893013149829E-2</v>
      </c>
      <c r="L2229" s="44">
        <f>IFERROR(_xll.qlIndexFixing(Index6M,$H2229,TRUE,_xll.ohTrigger(RecalcTrigger,Trigger6M)),NA())</f>
        <v>1.554834904733946E-2</v>
      </c>
      <c r="M2229" s="183">
        <f>IFERROR(_xll.qlIndexFixing(Index1Y,$H2229,TRUE,_xll.ohTrigger(RecalcTrigger,Trigger1Y)),NA())</f>
        <v>1.5746421019854198E-2</v>
      </c>
      <c r="N2229" s="182">
        <f>IFERROR(_xll.qlIndexFixing(ONIndex1M,I2229,TRUE,_xll.ohTrigger(RecalcTrigger,Trigger1M)),NA())</f>
        <v>1.5050571341692631E-2</v>
      </c>
      <c r="O2229" s="44">
        <f>IFERROR(_xll.qlIndexFixing(ONIndex3M,I2229,TRUE,_xll.ohTrigger(RecalcTrigger,Trigger3M)),NA())</f>
        <v>1.5106933392639021E-2</v>
      </c>
      <c r="P2229" s="44">
        <f>IFERROR(_xll.qlIndexFixing(ONIndex6M,I2229,TRUE,_xll.ohTrigger(RecalcTrigger,Trigger6M)),NA())</f>
        <v>1.5495358153554406E-2</v>
      </c>
      <c r="Q2229" s="183">
        <f>IFERROR(_xll.qlIndexFixing(ONIndex1Y,I2229,TRUE,_xll.ohTrigger(RecalcTrigger,Trigger1Y)),NA())</f>
        <v>1.5684666887523235E-2</v>
      </c>
    </row>
    <row r="2230" spans="2:17" x14ac:dyDescent="0.2">
      <c r="B2230" s="39" t="s">
        <v>42</v>
      </c>
      <c r="D2230" s="42">
        <f>_xll.qlCalendarAdvance(Calendar,$D2229,B2230,"f",FALSE)</f>
        <v>55093</v>
      </c>
      <c r="E2230" s="177">
        <f>_xll.qlInterestRateIndexValueDate(IndexON,D2230)</f>
        <v>55093</v>
      </c>
      <c r="F2230" s="193">
        <f>IFERROR(_xll.qlIndexFixing(IndexON,D2230,TRUE,_xll.ohTrigger(RecalcTrigger,TriggerON)),NA())</f>
        <v>1.5216511990354675E-2</v>
      </c>
      <c r="H2230" s="42">
        <f>_xll.qlCalendarAdvance(Calendar,$H2229,B2230,"f",FALSE)</f>
        <v>55093</v>
      </c>
      <c r="I2230" s="177">
        <f>_xll.qlInterestRateIndexValueDate(Index1M,$H2230)</f>
        <v>55095</v>
      </c>
      <c r="J2230" s="182">
        <f>IFERROR(_xll.qlIndexFixing(Index1M,$H2230,TRUE,_xll.ohTrigger(RecalcTrigger,Trigger1M)),NA())</f>
        <v>1.5056616666765665E-2</v>
      </c>
      <c r="K2230" s="44">
        <f>IFERROR(_xll.qlIndexFixing(Index3M,H2230,TRUE,_xll.ohTrigger(RecalcTrigger,Trigger3M)),NA())</f>
        <v>1.5133555985529236E-2</v>
      </c>
      <c r="L2230" s="44">
        <f>IFERROR(_xll.qlIndexFixing(Index6M,$H2230,TRUE,_xll.ohTrigger(RecalcTrigger,Trigger6M)),NA())</f>
        <v>1.5547308010402099E-2</v>
      </c>
      <c r="M2230" s="183">
        <f>IFERROR(_xll.qlIndexFixing(Index1Y,$H2230,TRUE,_xll.ohTrigger(RecalcTrigger,Trigger1Y)),NA())</f>
        <v>1.574368303686384E-2</v>
      </c>
      <c r="N2230" s="182">
        <f>IFERROR(_xll.qlIndexFixing(ONIndex1M,I2230,TRUE,_xll.ohTrigger(RecalcTrigger,Trigger1M)),NA())</f>
        <v>1.5049195306247043E-2</v>
      </c>
      <c r="O2230" s="44">
        <f>IFERROR(_xll.qlIndexFixing(ONIndex3M,I2230,TRUE,_xll.ohTrigger(RecalcTrigger,Trigger3M)),NA())</f>
        <v>1.5106631588297503E-2</v>
      </c>
      <c r="P2230" s="44">
        <f>IFERROR(_xll.qlIndexFixing(ONIndex6M,I2230,TRUE,_xll.ohTrigger(RecalcTrigger,Trigger6M)),NA())</f>
        <v>1.5494969335376751E-2</v>
      </c>
      <c r="Q2230" s="183">
        <f>IFERROR(_xll.qlIndexFixing(ONIndex1Y,I2230,TRUE,_xll.ohTrigger(RecalcTrigger,Trigger1Y)),NA())</f>
        <v>1.5682674037318378E-2</v>
      </c>
    </row>
    <row r="2231" spans="2:17" x14ac:dyDescent="0.2">
      <c r="B2231" s="39" t="s">
        <v>42</v>
      </c>
      <c r="D2231" s="42">
        <f>_xll.qlCalendarAdvance(Calendar,$D2230,B2231,"f",FALSE)</f>
        <v>55100</v>
      </c>
      <c r="E2231" s="177">
        <f>_xll.qlInterestRateIndexValueDate(IndexON,D2231)</f>
        <v>55100</v>
      </c>
      <c r="F2231" s="193">
        <f>IFERROR(_xll.qlIndexFixing(IndexON,D2231,TRUE,_xll.ohTrigger(RecalcTrigger,TriggerON)),NA())</f>
        <v>1.5215133994637142E-2</v>
      </c>
      <c r="H2231" s="42">
        <f>_xll.qlCalendarAdvance(Calendar,$H2230,B2231,"f",FALSE)</f>
        <v>55100</v>
      </c>
      <c r="I2231" s="177">
        <f>_xll.qlInterestRateIndexValueDate(Index1M,$H2231)</f>
        <v>55102</v>
      </c>
      <c r="J2231" s="182">
        <f>IFERROR(_xll.qlIndexFixing(Index1M,$H2231,TRUE,_xll.ohTrigger(RecalcTrigger,Trigger1M)),NA())</f>
        <v>1.5055177682858634E-2</v>
      </c>
      <c r="K2231" s="44">
        <f>IFERROR(_xll.qlIndexFixing(Index3M,H2231,TRUE,_xll.ohTrigger(RecalcTrigger,Trigger3M)),NA())</f>
        <v>1.5133213185344475E-2</v>
      </c>
      <c r="L2231" s="44">
        <f>IFERROR(_xll.qlIndexFixing(Index6M,$H2231,TRUE,_xll.ohTrigger(RecalcTrigger,Trigger6M)),NA())</f>
        <v>1.5546500798857199E-2</v>
      </c>
      <c r="M2231" s="183">
        <f>IFERROR(_xll.qlIndexFixing(Index1Y,$H2231,TRUE,_xll.ohTrigger(RecalcTrigger,Trigger1Y)),NA())</f>
        <v>1.5740916533929155E-2</v>
      </c>
      <c r="N2231" s="182">
        <f>IFERROR(_xll.qlIndexFixing(ONIndex1M,I2231,TRUE,_xll.ohTrigger(RecalcTrigger,Trigger1M)),NA())</f>
        <v>1.5047796207809938E-2</v>
      </c>
      <c r="O2231" s="44">
        <f>IFERROR(_xll.qlIndexFixing(ONIndex3M,I2231,TRUE,_xll.ohTrigger(RecalcTrigger,Trigger3M)),NA())</f>
        <v>1.510632410186119E-2</v>
      </c>
      <c r="P2231" s="44">
        <f>IFERROR(_xll.qlIndexFixing(ONIndex6M,I2231,TRUE,_xll.ohTrigger(RecalcTrigger,Trigger6M)),NA())</f>
        <v>1.5494562667317524E-2</v>
      </c>
      <c r="Q2231" s="183">
        <f>IFERROR(_xll.qlIndexFixing(ONIndex1Y,I2231,TRUE,_xll.ohTrigger(RecalcTrigger,Trigger1Y)),NA())</f>
        <v>1.5680654456016185E-2</v>
      </c>
    </row>
    <row r="2232" spans="2:17" x14ac:dyDescent="0.2">
      <c r="B2232" s="39" t="s">
        <v>42</v>
      </c>
      <c r="D2232" s="42">
        <f>_xll.qlCalendarAdvance(Calendar,$D2231,B2232,"f",FALSE)</f>
        <v>55107</v>
      </c>
      <c r="E2232" s="177">
        <f>_xll.qlInterestRateIndexValueDate(IndexON,D2232)</f>
        <v>55107</v>
      </c>
      <c r="F2232" s="193">
        <f>IFERROR(_xll.qlIndexFixing(IndexON,D2232,TRUE,_xll.ohTrigger(RecalcTrigger,TriggerON)),NA())</f>
        <v>1.5213725275415868E-2</v>
      </c>
      <c r="H2232" s="42">
        <f>_xll.qlCalendarAdvance(Calendar,$H2231,B2232,"f",FALSE)</f>
        <v>55107</v>
      </c>
      <c r="I2232" s="177">
        <f>_xll.qlInterestRateIndexValueDate(Index1M,$H2232)</f>
        <v>55109</v>
      </c>
      <c r="J2232" s="182">
        <f>IFERROR(_xll.qlIndexFixing(Index1M,$H2232,TRUE,_xll.ohTrigger(RecalcTrigger,Trigger1M)),NA())</f>
        <v>1.505371549043899E-2</v>
      </c>
      <c r="K2232" s="44">
        <f>IFERROR(_xll.qlIndexFixing(Index3M,H2232,TRUE,_xll.ohTrigger(RecalcTrigger,Trigger3M)),NA())</f>
        <v>1.5132864601015247E-2</v>
      </c>
      <c r="L2232" s="44">
        <f>IFERROR(_xll.qlIndexFixing(Index6M,$H2232,TRUE,_xll.ohTrigger(RecalcTrigger,Trigger6M)),NA())</f>
        <v>1.5545656844026758E-2</v>
      </c>
      <c r="M2232" s="183">
        <f>IFERROR(_xll.qlIndexFixing(Index1Y,$H2232,TRUE,_xll.ohTrigger(RecalcTrigger,Trigger1Y)),NA())</f>
        <v>1.5738121457379767E-2</v>
      </c>
      <c r="N2232" s="182">
        <f>IFERROR(_xll.qlIndexFixing(ONIndex1M,I2232,TRUE,_xll.ohTrigger(RecalcTrigger,Trigger1M)),NA())</f>
        <v>1.5046374002576357E-2</v>
      </c>
      <c r="O2232" s="44">
        <f>IFERROR(_xll.qlIndexFixing(ONIndex3M,I2232,TRUE,_xll.ohTrigger(RecalcTrigger,Trigger3M)),NA())</f>
        <v>1.5106010921659418E-2</v>
      </c>
      <c r="P2232" s="44">
        <f>IFERROR(_xll.qlIndexFixing(ONIndex6M,I2232,TRUE,_xll.ohTrigger(RecalcTrigger,Trigger6M)),NA())</f>
        <v>1.5494138111407096E-2</v>
      </c>
      <c r="Q2232" s="183">
        <f>IFERROR(_xll.qlIndexFixing(ONIndex1Y,I2232,TRUE,_xll.ohTrigger(RecalcTrigger,Trigger1Y)),NA())</f>
        <v>1.5678608090379242E-2</v>
      </c>
    </row>
    <row r="2233" spans="2:17" x14ac:dyDescent="0.2">
      <c r="B2233" s="39" t="s">
        <v>42</v>
      </c>
      <c r="D2233" s="42">
        <f>_xll.qlCalendarAdvance(Calendar,$D2232,B2233,"f",FALSE)</f>
        <v>55114</v>
      </c>
      <c r="E2233" s="177">
        <f>_xll.qlInterestRateIndexValueDate(IndexON,D2233)</f>
        <v>55114</v>
      </c>
      <c r="F2233" s="193">
        <f>IFERROR(_xll.qlIndexFixing(IndexON,D2233,TRUE,_xll.ohTrigger(RecalcTrigger,TriggerON)),NA())</f>
        <v>1.5212285772339129E-2</v>
      </c>
      <c r="H2233" s="42">
        <f>_xll.qlCalendarAdvance(Calendar,$H2232,B2233,"f",FALSE)</f>
        <v>55114</v>
      </c>
      <c r="I2233" s="177">
        <f>_xll.qlInterestRateIndexValueDate(Index1M,$H2233)</f>
        <v>55116</v>
      </c>
      <c r="J2233" s="182">
        <f>IFERROR(_xll.qlIndexFixing(Index1M,$H2233,TRUE,_xll.ohTrigger(RecalcTrigger,Trigger1M)),NA())</f>
        <v>1.5052436303465524E-2</v>
      </c>
      <c r="K2233" s="44">
        <f>IFERROR(_xll.qlIndexFixing(Index3M,H2233,TRUE,_xll.ohTrigger(RecalcTrigger,Trigger3M)),NA())</f>
        <v>1.5132510220971677E-2</v>
      </c>
      <c r="L2233" s="44">
        <f>IFERROR(_xll.qlIndexFixing(Index6M,$H2233,TRUE,_xll.ohTrigger(RecalcTrigger,Trigger6M)),NA())</f>
        <v>1.5544775174785717E-2</v>
      </c>
      <c r="M2233" s="183">
        <f>IFERROR(_xll.qlIndexFixing(Index1Y,$H2233,TRUE,_xll.ohTrigger(RecalcTrigger,Trigger1Y)),NA())</f>
        <v>1.5735297753548792E-2</v>
      </c>
      <c r="N2233" s="182">
        <f>IFERROR(_xll.qlIndexFixing(ONIndex1M,I2233,TRUE,_xll.ohTrigger(RecalcTrigger,Trigger1M)),NA())</f>
        <v>1.504492864674134E-2</v>
      </c>
      <c r="O2233" s="44">
        <f>IFERROR(_xll.qlIndexFixing(ONIndex3M,I2233,TRUE,_xll.ohTrigger(RecalcTrigger,Trigger3M)),NA())</f>
        <v>1.5105692036101459E-2</v>
      </c>
      <c r="P2233" s="44">
        <f>IFERROR(_xll.qlIndexFixing(ONIndex6M,I2233,TRUE,_xll.ohTrigger(RecalcTrigger,Trigger6M)),NA())</f>
        <v>1.5493695629515969E-2</v>
      </c>
      <c r="Q2233" s="183">
        <f>IFERROR(_xll.qlIndexFixing(ONIndex1Y,I2233,TRUE,_xll.ohTrigger(RecalcTrigger,Trigger1Y)),NA())</f>
        <v>1.5676534887489879E-2</v>
      </c>
    </row>
    <row r="2234" spans="2:17" x14ac:dyDescent="0.2">
      <c r="B2234" s="39" t="s">
        <v>42</v>
      </c>
      <c r="D2234" s="42">
        <f>_xll.qlCalendarAdvance(Calendar,$D2233,B2234,"f",FALSE)</f>
        <v>55121</v>
      </c>
      <c r="E2234" s="177">
        <f>_xll.qlInterestRateIndexValueDate(IndexON,D2234)</f>
        <v>55121</v>
      </c>
      <c r="F2234" s="193">
        <f>IFERROR(_xll.qlIndexFixing(IndexON,D2234,TRUE,_xll.ohTrigger(RecalcTrigger,TriggerON)),NA())</f>
        <v>1.5210815426094371E-2</v>
      </c>
      <c r="H2234" s="42">
        <f>_xll.qlCalendarAdvance(Calendar,$H2233,B2234,"f",FALSE)</f>
        <v>55121</v>
      </c>
      <c r="I2234" s="177">
        <f>_xll.qlInterestRateIndexValueDate(Index1M,$H2234)</f>
        <v>55123</v>
      </c>
      <c r="J2234" s="182">
        <f>IFERROR(_xll.qlIndexFixing(Index1M,$H2234,TRUE,_xll.ohTrigger(RecalcTrigger,Trigger1M)),NA())</f>
        <v>1.505072130495444E-2</v>
      </c>
      <c r="K2234" s="44">
        <f>IFERROR(_xll.qlIndexFixing(Index3M,H2234,TRUE,_xll.ohTrigger(RecalcTrigger,Trigger3M)),NA())</f>
        <v>1.5131568416120622E-2</v>
      </c>
      <c r="L2234" s="44">
        <f>IFERROR(_xll.qlIndexFixing(Index6M,$H2234,TRUE,_xll.ohTrigger(RecalcTrigger,Trigger6M)),NA())</f>
        <v>1.554410947877863E-2</v>
      </c>
      <c r="M2234" s="183">
        <f>IFERROR(_xll.qlIndexFixing(Index1Y,$H2234,TRUE,_xll.ohTrigger(RecalcTrigger,Trigger1Y)),NA())</f>
        <v>1.5732445368772198E-2</v>
      </c>
      <c r="N2234" s="182">
        <f>IFERROR(_xll.qlIndexFixing(ONIndex1M,I2234,TRUE,_xll.ohTrigger(RecalcTrigger,Trigger1M)),NA())</f>
        <v>1.50434600966598E-2</v>
      </c>
      <c r="O2234" s="44">
        <f>IFERROR(_xll.qlIndexFixing(ONIndex3M,I2234,TRUE,_xll.ohTrigger(RecalcTrigger,Trigger3M)),NA())</f>
        <v>1.5105367433516648E-2</v>
      </c>
      <c r="P2234" s="44">
        <f>IFERROR(_xll.qlIndexFixing(ONIndex6M,I2234,TRUE,_xll.ohTrigger(RecalcTrigger,Trigger6M)),NA())</f>
        <v>1.5493235183274834E-2</v>
      </c>
      <c r="Q2234" s="183">
        <f>IFERROR(_xll.qlIndexFixing(ONIndex1Y,I2234,TRUE,_xll.ohTrigger(RecalcTrigger,Trigger1Y)),NA())</f>
        <v>1.5674434794190617E-2</v>
      </c>
    </row>
    <row r="2235" spans="2:17" x14ac:dyDescent="0.2">
      <c r="B2235" s="39" t="s">
        <v>42</v>
      </c>
      <c r="D2235" s="42">
        <f>_xll.qlCalendarAdvance(Calendar,$D2234,B2235,"f",FALSE)</f>
        <v>55128</v>
      </c>
      <c r="E2235" s="177">
        <f>_xll.qlInterestRateIndexValueDate(IndexON,D2235)</f>
        <v>55128</v>
      </c>
      <c r="F2235" s="193">
        <f>IFERROR(_xll.qlIndexFixing(IndexON,D2235,TRUE,_xll.ohTrigger(RecalcTrigger,TriggerON)),NA())</f>
        <v>1.5209314176809485E-2</v>
      </c>
      <c r="H2235" s="42">
        <f>_xll.qlCalendarAdvance(Calendar,$H2234,B2235,"f",FALSE)</f>
        <v>55128</v>
      </c>
      <c r="I2235" s="177">
        <f>_xll.qlInterestRateIndexValueDate(Index1M,$H2235)</f>
        <v>55130</v>
      </c>
      <c r="J2235" s="182">
        <f>IFERROR(_xll.qlIndexFixing(Index1M,$H2235,TRUE,_xll.ohTrigger(RecalcTrigger,Trigger1M)),NA())</f>
        <v>1.5049189224322079E-2</v>
      </c>
      <c r="K2235" s="44">
        <f>IFERROR(_xll.qlIndexFixing(Index3M,H2235,TRUE,_xll.ohTrigger(RecalcTrigger,Trigger3M)),NA())</f>
        <v>1.5131203276118832E-2</v>
      </c>
      <c r="L2235" s="44">
        <f>IFERROR(_xll.qlIndexFixing(Index6M,$H2235,TRUE,_xll.ohTrigger(RecalcTrigger,Trigger6M)),NA())</f>
        <v>1.5543146386428583E-2</v>
      </c>
      <c r="M2235" s="183">
        <f>IFERROR(_xll.qlIndexFixing(Index1Y,$H2235,TRUE,_xll.ohTrigger(RecalcTrigger,Trigger1Y)),NA())</f>
        <v>1.5729564249389018E-2</v>
      </c>
      <c r="N2235" s="182">
        <f>IFERROR(_xll.qlIndexFixing(ONIndex1M,I2235,TRUE,_xll.ohTrigger(RecalcTrigger,Trigger1M)),NA())</f>
        <v>1.5041968308766585E-2</v>
      </c>
      <c r="O2235" s="44">
        <f>IFERROR(_xll.qlIndexFixing(ONIndex3M,I2235,TRUE,_xll.ohTrigger(RecalcTrigger,Trigger3M)),NA())</f>
        <v>1.5105037102713936E-2</v>
      </c>
      <c r="P2235" s="44">
        <f>IFERROR(_xll.qlIndexFixing(ONIndex6M,I2235,TRUE,_xll.ohTrigger(RecalcTrigger,Trigger6M)),NA())</f>
        <v>1.5492756735113744E-2</v>
      </c>
      <c r="Q2235" s="183">
        <f>IFERROR(_xll.qlIndexFixing(ONIndex1Y,I2235,TRUE,_xll.ohTrigger(RecalcTrigger,Trigger1Y)),NA())</f>
        <v>1.5672307757403914E-2</v>
      </c>
    </row>
    <row r="2236" spans="2:17" x14ac:dyDescent="0.2">
      <c r="B2236" s="39" t="s">
        <v>42</v>
      </c>
      <c r="D2236" s="42">
        <f>_xll.qlCalendarAdvance(Calendar,$D2235,B2236,"f",FALSE)</f>
        <v>55135</v>
      </c>
      <c r="E2236" s="177">
        <f>_xll.qlInterestRateIndexValueDate(IndexON,D2236)</f>
        <v>55135</v>
      </c>
      <c r="F2236" s="193">
        <f>IFERROR(_xll.qlIndexFixing(IndexON,D2236,TRUE,_xll.ohTrigger(RecalcTrigger,TriggerON)),NA())</f>
        <v>1.5207781964692302E-2</v>
      </c>
      <c r="H2236" s="42">
        <f>_xll.qlCalendarAdvance(Calendar,$H2235,B2236,"f",FALSE)</f>
        <v>55135</v>
      </c>
      <c r="I2236" s="177">
        <f>_xll.qlInterestRateIndexValueDate(Index1M,$H2236)</f>
        <v>55137</v>
      </c>
      <c r="J2236" s="182">
        <f>IFERROR(_xll.qlIndexFixing(Index1M,$H2236,TRUE,_xll.ohTrigger(RecalcTrigger,Trigger1M)),NA())</f>
        <v>1.5047633760062185E-2</v>
      </c>
      <c r="K2236" s="44">
        <f>IFERROR(_xll.qlIndexFixing(Index3M,H2236,TRUE,_xll.ohTrigger(RecalcTrigger,Trigger3M)),NA())</f>
        <v>1.5130832307824527E-2</v>
      </c>
      <c r="L2236" s="44">
        <f>IFERROR(_xll.qlIndexFixing(Index6M,$H2236,TRUE,_xll.ohTrigger(RecalcTrigger,Trigger6M)),NA())</f>
        <v>1.5542142637399635E-2</v>
      </c>
      <c r="M2236" s="183">
        <f>IFERROR(_xll.qlIndexFixing(Index1Y,$H2236,TRUE,_xll.ohTrigger(RecalcTrigger,Trigger1Y)),NA())</f>
        <v>1.5726654341741576E-2</v>
      </c>
      <c r="N2236" s="182">
        <f>IFERROR(_xll.qlIndexFixing(ONIndex1M,I2236,TRUE,_xll.ohTrigger(RecalcTrigger,Trigger1M)),NA())</f>
        <v>1.5040453239016927E-2</v>
      </c>
      <c r="O2236" s="44">
        <f>IFERROR(_xll.qlIndexFixing(ONIndex3M,I2236,TRUE,_xll.ohTrigger(RecalcTrigger,Trigger3M)),NA())</f>
        <v>1.5104701032182533E-2</v>
      </c>
      <c r="P2236" s="44">
        <f>IFERROR(_xll.qlIndexFixing(ONIndex6M,I2236,TRUE,_xll.ohTrigger(RecalcTrigger,Trigger6M)),NA())</f>
        <v>1.549226024650352E-2</v>
      </c>
      <c r="Q2236" s="183">
        <f>IFERROR(_xll.qlIndexFixing(ONIndex1Y,I2236,TRUE,_xll.ohTrigger(RecalcTrigger,Trigger1Y)),NA())</f>
        <v>1.5670153724132163E-2</v>
      </c>
    </row>
    <row r="2237" spans="2:17" x14ac:dyDescent="0.2">
      <c r="B2237" s="39" t="s">
        <v>42</v>
      </c>
      <c r="D2237" s="42">
        <f>_xll.qlCalendarAdvance(Calendar,$D2236,B2237,"f",FALSE)</f>
        <v>55142</v>
      </c>
      <c r="E2237" s="177">
        <f>_xll.qlInterestRateIndexValueDate(IndexON,D2237)</f>
        <v>55142</v>
      </c>
      <c r="F2237" s="193">
        <f>IFERROR(_xll.qlIndexFixing(IndexON,D2237,TRUE,_xll.ohTrigger(RecalcTrigger,TriggerON)),NA())</f>
        <v>1.5206218730030585E-2</v>
      </c>
      <c r="H2237" s="42">
        <f>_xll.qlCalendarAdvance(Calendar,$H2236,B2237,"f",FALSE)</f>
        <v>55142</v>
      </c>
      <c r="I2237" s="177">
        <f>_xll.qlInterestRateIndexValueDate(Index1M,$H2237)</f>
        <v>55144</v>
      </c>
      <c r="J2237" s="182">
        <f>IFERROR(_xll.qlIndexFixing(Index1M,$H2237,TRUE,_xll.ohTrigger(RecalcTrigger,Trigger1M)),NA())</f>
        <v>1.5046054868392278E-2</v>
      </c>
      <c r="K2237" s="44">
        <f>IFERROR(_xll.qlIndexFixing(Index3M,H2237,TRUE,_xll.ohTrigger(RecalcTrigger,Trigger3M)),NA())</f>
        <v>1.51304554996603E-2</v>
      </c>
      <c r="L2237" s="44">
        <f>IFERROR(_xll.qlIndexFixing(Index6M,$H2237,TRUE,_xll.ohTrigger(RecalcTrigger,Trigger6M)),NA())</f>
        <v>1.5541097258040733E-2</v>
      </c>
      <c r="M2237" s="183">
        <f>IFERROR(_xll.qlIndexFixing(Index1Y,$H2237,TRUE,_xll.ohTrigger(RecalcTrigger,Trigger1Y)),NA())</f>
        <v>1.572371559217503E-2</v>
      </c>
      <c r="N2237" s="182">
        <f>IFERROR(_xll.qlIndexFixing(ONIndex1M,I2237,TRUE,_xll.ohTrigger(RecalcTrigger,Trigger1M)),NA())</f>
        <v>1.5038693166369299E-2</v>
      </c>
      <c r="O2237" s="44">
        <f>IFERROR(_xll.qlIndexFixing(ONIndex3M,I2237,TRUE,_xll.ohTrigger(RecalcTrigger,Trigger3M)),NA())</f>
        <v>1.5104309908169355E-2</v>
      </c>
      <c r="P2237" s="44">
        <f>IFERROR(_xll.qlIndexFixing(ONIndex6M,I2237,TRUE,_xll.ohTrigger(RecalcTrigger,Trigger6M)),NA())</f>
        <v>1.5491660791058237E-2</v>
      </c>
      <c r="Q2237" s="183">
        <f>IFERROR(_xll.qlIndexFixing(ONIndex1Y,I2237,TRUE,_xll.ohTrigger(RecalcTrigger,Trigger1Y)),NA())</f>
        <v>1.5667658846787447E-2</v>
      </c>
    </row>
    <row r="2238" spans="2:17" x14ac:dyDescent="0.2">
      <c r="B2238" s="39" t="s">
        <v>42</v>
      </c>
      <c r="D2238" s="42">
        <f>_xll.qlCalendarAdvance(Calendar,$D2237,B2238,"f",FALSE)</f>
        <v>55149</v>
      </c>
      <c r="E2238" s="177">
        <f>_xll.qlInterestRateIndexValueDate(IndexON,D2238)</f>
        <v>55149</v>
      </c>
      <c r="F2238" s="193">
        <f>IFERROR(_xll.qlIndexFixing(IndexON,D2238,TRUE,_xll.ohTrigger(RecalcTrigger,TriggerON)),NA())</f>
        <v>1.5204624413032164E-2</v>
      </c>
      <c r="H2238" s="42">
        <f>_xll.qlCalendarAdvance(Calendar,$H2237,B2238,"f",FALSE)</f>
        <v>55149</v>
      </c>
      <c r="I2238" s="177">
        <f>_xll.qlInterestRateIndexValueDate(Index1M,$H2238)</f>
        <v>55151</v>
      </c>
      <c r="J2238" s="182">
        <f>IFERROR(_xll.qlIndexFixing(Index1M,$H2238,TRUE,_xll.ohTrigger(RecalcTrigger,Trigger1M)),NA())</f>
        <v>1.5044452505529882E-2</v>
      </c>
      <c r="K2238" s="44">
        <f>IFERROR(_xll.qlIndexFixing(Index3M,H2238,TRUE,_xll.ohTrigger(RecalcTrigger,Trigger3M)),NA())</f>
        <v>1.5130072840055853E-2</v>
      </c>
      <c r="L2238" s="44">
        <f>IFERROR(_xll.qlIndexFixing(Index6M,$H2238,TRUE,_xll.ohTrigger(RecalcTrigger,Trigger6M)),NA())</f>
        <v>1.5540009492050923E-2</v>
      </c>
      <c r="M2238" s="183">
        <f>IFERROR(_xll.qlIndexFixing(Index1Y,$H2238,TRUE,_xll.ohTrigger(RecalcTrigger,Trigger1Y)),NA())</f>
        <v>1.5720747947037619E-2</v>
      </c>
      <c r="N2238" s="182">
        <f>IFERROR(_xll.qlIndexFixing(ONIndex1M,I2238,TRUE,_xll.ohTrigger(RecalcTrigger,Trigger1M)),NA())</f>
        <v>1.5037353079367932E-2</v>
      </c>
      <c r="O2238" s="44">
        <f>IFERROR(_xll.qlIndexFixing(ONIndex3M,I2238,TRUE,_xll.ohTrigger(RecalcTrigger,Trigger3M)),NA())</f>
        <v>1.5104011625011182E-2</v>
      </c>
      <c r="P2238" s="44">
        <f>IFERROR(_xll.qlIndexFixing(ONIndex6M,I2238,TRUE,_xll.ohTrigger(RecalcTrigger,Trigger6M)),NA())</f>
        <v>1.5491176410522556E-2</v>
      </c>
      <c r="Q2238" s="183">
        <f>IFERROR(_xll.qlIndexFixing(ONIndex1Y,I2238,TRUE,_xll.ohTrigger(RecalcTrigger,Trigger1Y)),NA())</f>
        <v>1.5665764455663478E-2</v>
      </c>
    </row>
    <row r="2239" spans="2:17" x14ac:dyDescent="0.2">
      <c r="B2239" s="39" t="s">
        <v>42</v>
      </c>
      <c r="D2239" s="42">
        <f>_xll.qlCalendarAdvance(Calendar,$D2238,B2239,"f",FALSE)</f>
        <v>55156</v>
      </c>
      <c r="E2239" s="177">
        <f>_xll.qlInterestRateIndexValueDate(IndexON,D2239)</f>
        <v>55156</v>
      </c>
      <c r="F2239" s="193">
        <f>IFERROR(_xll.qlIndexFixing(IndexON,D2239,TRUE,_xll.ohTrigger(RecalcTrigger,TriggerON)),NA())</f>
        <v>1.5202998953984803E-2</v>
      </c>
      <c r="H2239" s="42">
        <f>_xll.qlCalendarAdvance(Calendar,$H2238,B2239,"f",FALSE)</f>
        <v>55156</v>
      </c>
      <c r="I2239" s="177">
        <f>_xll.qlInterestRateIndexValueDate(Index1M,$H2239)</f>
        <v>55158</v>
      </c>
      <c r="J2239" s="182">
        <f>IFERROR(_xll.qlIndexFixing(Index1M,$H2239,TRUE,_xll.ohTrigger(RecalcTrigger,Trigger1M)),NA())</f>
        <v>1.5042826627697514E-2</v>
      </c>
      <c r="K2239" s="44">
        <f>IFERROR(_xll.qlIndexFixing(Index3M,H2239,TRUE,_xll.ohTrigger(RecalcTrigger,Trigger3M)),NA())</f>
        <v>1.5129684317435554E-2</v>
      </c>
      <c r="L2239" s="44">
        <f>IFERROR(_xll.qlIndexFixing(Index6M,$H2239,TRUE,_xll.ohTrigger(RecalcTrigger,Trigger6M)),NA())</f>
        <v>1.553863999350249E-2</v>
      </c>
      <c r="M2239" s="183">
        <f>IFERROR(_xll.qlIndexFixing(Index1Y,$H2239,TRUE,_xll.ohTrigger(RecalcTrigger,Trigger1Y)),NA())</f>
        <v>1.5717751352681077E-2</v>
      </c>
      <c r="N2239" s="182">
        <f>IFERROR(_xll.qlIndexFixing(ONIndex1M,I2239,TRUE,_xll.ohTrigger(RecalcTrigger,Trigger1M)),NA())</f>
        <v>1.5035767902098485E-2</v>
      </c>
      <c r="O2239" s="44">
        <f>IFERROR(_xll.qlIndexFixing(ONIndex3M,I2239,TRUE,_xll.ohTrigger(RecalcTrigger,Trigger3M)),NA())</f>
        <v>1.5103658265509523E-2</v>
      </c>
      <c r="P2239" s="44">
        <f>IFERROR(_xll.qlIndexFixing(ONIndex6M,I2239,TRUE,_xll.ohTrigger(RecalcTrigger,Trigger6M)),NA())</f>
        <v>1.5490573086811565E-2</v>
      </c>
      <c r="Q2239" s="183">
        <f>IFERROR(_xll.qlIndexFixing(ONIndex1Y,I2239,TRUE,_xll.ohTrigger(RecalcTrigger,Trigger1Y)),NA())</f>
        <v>1.5663529114471331E-2</v>
      </c>
    </row>
    <row r="2240" spans="2:17" x14ac:dyDescent="0.2">
      <c r="B2240" s="39" t="s">
        <v>42</v>
      </c>
      <c r="D2240" s="42">
        <f>_xll.qlCalendarAdvance(Calendar,$D2239,B2240,"f",FALSE)</f>
        <v>55163</v>
      </c>
      <c r="E2240" s="177">
        <f>_xll.qlInterestRateIndexValueDate(IndexON,D2240)</f>
        <v>55163</v>
      </c>
      <c r="F2240" s="193">
        <f>IFERROR(_xll.qlIndexFixing(IndexON,D2240,TRUE,_xll.ohTrigger(RecalcTrigger,TriggerON)),NA())</f>
        <v>1.5201342293256204E-2</v>
      </c>
      <c r="H2240" s="42">
        <f>_xll.qlCalendarAdvance(Calendar,$H2239,B2240,"f",FALSE)</f>
        <v>55163</v>
      </c>
      <c r="I2240" s="177">
        <f>_xll.qlInterestRateIndexValueDate(Index1M,$H2240)</f>
        <v>55165</v>
      </c>
      <c r="J2240" s="182">
        <f>IFERROR(_xll.qlIndexFixing(Index1M,$H2240,TRUE,_xll.ohTrigger(RecalcTrigger,Trigger1M)),NA())</f>
        <v>1.5041177191117694E-2</v>
      </c>
      <c r="K2240" s="44">
        <f>IFERROR(_xll.qlIndexFixing(Index3M,H2240,TRUE,_xll.ohTrigger(RecalcTrigger,Trigger3M)),NA())</f>
        <v>1.5129289920229994E-2</v>
      </c>
      <c r="L2240" s="44">
        <f>IFERROR(_xll.qlIndexFixing(Index6M,$H2240,TRUE,_xll.ohTrigger(RecalcTrigger,Trigger6M)),NA())</f>
        <v>1.5537470128938816E-2</v>
      </c>
      <c r="M2240" s="183">
        <f>IFERROR(_xll.qlIndexFixing(Index1Y,$H2240,TRUE,_xll.ohTrigger(RecalcTrigger,Trigger1Y)),NA())</f>
        <v>1.5714725755460422E-2</v>
      </c>
      <c r="N2240" s="182">
        <f>IFERROR(_xll.qlIndexFixing(ONIndex1M,I2240,TRUE,_xll.ohTrigger(RecalcTrigger,Trigger1M)),NA())</f>
        <v>1.50341592680725E-2</v>
      </c>
      <c r="O2240" s="44">
        <f>IFERROR(_xll.qlIndexFixing(ONIndex3M,I2240,TRUE,_xll.ohTrigger(RecalcTrigger,Trigger3M)),NA())</f>
        <v>1.5103299119836322E-2</v>
      </c>
      <c r="P2240" s="44">
        <f>IFERROR(_xll.qlIndexFixing(ONIndex6M,I2240,TRUE,_xll.ohTrigger(RecalcTrigger,Trigger6M)),NA())</f>
        <v>1.5489928526406516E-2</v>
      </c>
      <c r="Q2240" s="183">
        <f>IFERROR(_xll.qlIndexFixing(ONIndex1Y,I2240,TRUE,_xll.ohTrigger(RecalcTrigger,Trigger1Y)),NA())</f>
        <v>1.5661266564483967E-2</v>
      </c>
    </row>
    <row r="2241" spans="2:17" x14ac:dyDescent="0.2">
      <c r="B2241" s="39" t="s">
        <v>42</v>
      </c>
      <c r="D2241" s="42">
        <f>_xll.qlCalendarAdvance(Calendar,$D2240,B2241,"f",FALSE)</f>
        <v>55170</v>
      </c>
      <c r="E2241" s="177">
        <f>_xll.qlInterestRateIndexValueDate(IndexON,D2241)</f>
        <v>55170</v>
      </c>
      <c r="F2241" s="193">
        <f>IFERROR(_xll.qlIndexFixing(IndexON,D2241,TRUE,_xll.ohTrigger(RecalcTrigger,TriggerON)),NA())</f>
        <v>1.5199654370894322E-2</v>
      </c>
      <c r="H2241" s="42">
        <f>_xll.qlCalendarAdvance(Calendar,$H2240,B2241,"f",FALSE)</f>
        <v>55170</v>
      </c>
      <c r="I2241" s="177">
        <f>_xll.qlInterestRateIndexValueDate(Index1M,$H2241)</f>
        <v>55172</v>
      </c>
      <c r="J2241" s="182">
        <f>IFERROR(_xll.qlIndexFixing(Index1M,$H2241,TRUE,_xll.ohTrigger(RecalcTrigger,Trigger1M)),NA())</f>
        <v>1.5039504152010441E-2</v>
      </c>
      <c r="K2241" s="44">
        <f>IFERROR(_xll.qlIndexFixing(Index3M,H2241,TRUE,_xll.ohTrigger(RecalcTrigger,Trigger3M)),NA())</f>
        <v>1.5128889636863541E-2</v>
      </c>
      <c r="L2241" s="44">
        <f>IFERROR(_xll.qlIndexFixing(Index6M,$H2241,TRUE,_xll.ohTrigger(RecalcTrigger,Trigger6M)),NA())</f>
        <v>1.5536257526087536E-2</v>
      </c>
      <c r="M2241" s="183">
        <f>IFERROR(_xll.qlIndexFixing(Index1Y,$H2241,TRUE,_xll.ohTrigger(RecalcTrigger,Trigger1Y)),NA())</f>
        <v>1.5711671101732654E-2</v>
      </c>
      <c r="N2241" s="182">
        <f>IFERROR(_xll.qlIndexFixing(ONIndex1M,I2241,TRUE,_xll.ohTrigger(RecalcTrigger,Trigger1M)),NA())</f>
        <v>1.5032527133644891E-2</v>
      </c>
      <c r="O2241" s="44">
        <f>IFERROR(_xll.qlIndexFixing(ONIndex3M,I2241,TRUE,_xll.ohTrigger(RecalcTrigger,Trigger3M)),NA())</f>
        <v>1.5102934176880467E-2</v>
      </c>
      <c r="P2241" s="44">
        <f>IFERROR(_xll.qlIndexFixing(ONIndex6M,I2241,TRUE,_xll.ohTrigger(RecalcTrigger,Trigger6M)),NA())</f>
        <v>1.5489242641137935E-2</v>
      </c>
      <c r="Q2241" s="183">
        <f>IFERROR(_xll.qlIndexFixing(ONIndex1Y,I2241,TRUE,_xll.ohTrigger(RecalcTrigger,Trigger1Y)),NA())</f>
        <v>1.5658976752623843E-2</v>
      </c>
    </row>
    <row r="2242" spans="2:17" x14ac:dyDescent="0.2">
      <c r="B2242" s="39" t="s">
        <v>42</v>
      </c>
      <c r="D2242" s="42">
        <f>_xll.qlCalendarAdvance(Calendar,$D2241,B2242,"f",FALSE)</f>
        <v>55177</v>
      </c>
      <c r="E2242" s="177">
        <f>_xll.qlInterestRateIndexValueDate(IndexON,D2242)</f>
        <v>55177</v>
      </c>
      <c r="F2242" s="193">
        <f>IFERROR(_xll.qlIndexFixing(IndexON,D2242,TRUE,_xll.ohTrigger(RecalcTrigger,TriggerON)),NA())</f>
        <v>1.5197935127106987E-2</v>
      </c>
      <c r="H2242" s="42">
        <f>_xll.qlCalendarAdvance(Calendar,$H2241,B2242,"f",FALSE)</f>
        <v>55177</v>
      </c>
      <c r="I2242" s="177">
        <f>_xll.qlInterestRateIndexValueDate(Index1M,$H2242)</f>
        <v>55179</v>
      </c>
      <c r="J2242" s="182">
        <f>IFERROR(_xll.qlIndexFixing(Index1M,$H2242,TRUE,_xll.ohTrigger(RecalcTrigger,Trigger1M)),NA())</f>
        <v>1.5037807466595776E-2</v>
      </c>
      <c r="K2242" s="44">
        <f>IFERROR(_xll.qlIndexFixing(Index3M,H2242,TRUE,_xll.ohTrigger(RecalcTrigger,Trigger3M)),NA())</f>
        <v>1.5128483455764119E-2</v>
      </c>
      <c r="L2242" s="44">
        <f>IFERROR(_xll.qlIndexFixing(Index6M,$H2242,TRUE,_xll.ohTrigger(RecalcTrigger,Trigger6M)),NA())</f>
        <v>1.5535002096060197E-2</v>
      </c>
      <c r="M2242" s="183">
        <f>IFERROR(_xll.qlIndexFixing(Index1Y,$H2242,TRUE,_xll.ohTrigger(RecalcTrigger,Trigger1Y)),NA())</f>
        <v>1.5708587337859355E-2</v>
      </c>
      <c r="N2242" s="182">
        <f>IFERROR(_xll.qlIndexFixing(ONIndex1M,I2242,TRUE,_xll.ohTrigger(RecalcTrigger,Trigger1M)),NA())</f>
        <v>1.5030871455250505E-2</v>
      </c>
      <c r="O2242" s="44">
        <f>IFERROR(_xll.qlIndexFixing(ONIndex3M,I2242,TRUE,_xll.ohTrigger(RecalcTrigger,Trigger3M)),NA())</f>
        <v>1.5102563424811422E-2</v>
      </c>
      <c r="P2242" s="44">
        <f>IFERROR(_xll.qlIndexFixing(ONIndex6M,I2242,TRUE,_xll.ohTrigger(RecalcTrigger,Trigger6M)),NA())</f>
        <v>1.5488515342676479E-2</v>
      </c>
      <c r="Q2242" s="183">
        <f>IFERROR(_xll.qlIndexFixing(ONIndex1Y,I2242,TRUE,_xll.ohTrigger(RecalcTrigger,Trigger1Y)),NA())</f>
        <v>1.5656659625893354E-2</v>
      </c>
    </row>
    <row r="2243" spans="2:17" x14ac:dyDescent="0.2">
      <c r="B2243" s="39" t="s">
        <v>42</v>
      </c>
      <c r="D2243" s="42">
        <f>_xll.qlCalendarAdvance(Calendar,$D2242,B2243,"f",FALSE)</f>
        <v>55184</v>
      </c>
      <c r="E2243" s="177">
        <f>_xll.qlInterestRateIndexValueDate(IndexON,D2243)</f>
        <v>55184</v>
      </c>
      <c r="F2243" s="193">
        <f>IFERROR(_xll.qlIndexFixing(IndexON,D2243,TRUE,_xll.ohTrigger(RecalcTrigger,TriggerON)),NA())</f>
        <v>1.5196184502421772E-2</v>
      </c>
      <c r="H2243" s="42">
        <f>_xll.qlCalendarAdvance(Calendar,$H2242,B2243,"f",FALSE)</f>
        <v>55184</v>
      </c>
      <c r="I2243" s="177">
        <f>_xll.qlInterestRateIndexValueDate(Index1M,$H2243)</f>
        <v>55186</v>
      </c>
      <c r="J2243" s="182">
        <f>IFERROR(_xll.qlIndexFixing(Index1M,$H2243,TRUE,_xll.ohTrigger(RecalcTrigger,Trigger1M)),NA())</f>
        <v>1.5035330412057148E-2</v>
      </c>
      <c r="K2243" s="44">
        <f>IFERROR(_xll.qlIndexFixing(Index3M,H2243,TRUE,_xll.ohTrigger(RecalcTrigger,Trigger3M)),NA())</f>
        <v>1.5127784441740276E-2</v>
      </c>
      <c r="L2243" s="44">
        <f>IFERROR(_xll.qlIndexFixing(Index6M,$H2243,TRUE,_xll.ohTrigger(RecalcTrigger,Trigger6M)),NA())</f>
        <v>1.5533703749965693E-2</v>
      </c>
      <c r="M2243" s="183">
        <f>IFERROR(_xll.qlIndexFixing(Index1Y,$H2243,TRUE,_xll.ohTrigger(RecalcTrigger,Trigger1Y)),NA())</f>
        <v>1.5705474410204968E-2</v>
      </c>
      <c r="N2243" s="182">
        <f>IFERROR(_xll.qlIndexFixing(ONIndex1M,I2243,TRUE,_xll.ohTrigger(RecalcTrigger,Trigger1M)),NA())</f>
        <v>1.5029192188844576E-2</v>
      </c>
      <c r="O2243" s="44">
        <f>IFERROR(_xll.qlIndexFixing(ONIndex3M,I2243,TRUE,_xll.ohTrigger(RecalcTrigger,Trigger3M)),NA())</f>
        <v>1.5102186851958521E-2</v>
      </c>
      <c r="P2243" s="44">
        <f>IFERROR(_xll.qlIndexFixing(ONIndex6M,I2243,TRUE,_xll.ohTrigger(RecalcTrigger,Trigger6M)),NA())</f>
        <v>1.5487746542692804E-2</v>
      </c>
      <c r="Q2243" s="183">
        <f>IFERROR(_xll.qlIndexFixing(ONIndex1Y,I2243,TRUE,_xll.ohTrigger(RecalcTrigger,Trigger1Y)),NA())</f>
        <v>1.5654315131214958E-2</v>
      </c>
    </row>
    <row r="2244" spans="2:17" x14ac:dyDescent="0.2">
      <c r="B2244" s="39" t="s">
        <v>42</v>
      </c>
      <c r="D2244" s="42">
        <f>_xll.qlCalendarAdvance(Calendar,$D2243,B2244,"f",FALSE)</f>
        <v>55191</v>
      </c>
      <c r="E2244" s="177">
        <f>_xll.qlInterestRateIndexValueDate(IndexON,D2244)</f>
        <v>55191</v>
      </c>
      <c r="F2244" s="193">
        <f>IFERROR(_xll.qlIndexFixing(IndexON,D2244,TRUE,_xll.ohTrigger(RecalcTrigger,TriggerON)),NA())</f>
        <v>1.5194402436806698E-2</v>
      </c>
      <c r="H2244" s="42">
        <f>_xll.qlCalendarAdvance(Calendar,$H2243,B2244,"f",FALSE)</f>
        <v>55191</v>
      </c>
      <c r="I2244" s="177">
        <f>_xll.qlInterestRateIndexValueDate(Index1M,$H2244)</f>
        <v>55193</v>
      </c>
      <c r="J2244" s="182">
        <f>IFERROR(_xll.qlIndexFixing(Index1M,$H2244,TRUE,_xll.ohTrigger(RecalcTrigger,Trigger1M)),NA())</f>
        <v>1.5033593387224604E-2</v>
      </c>
      <c r="K2244" s="44">
        <f>IFERROR(_xll.qlIndexFixing(Index3M,H2244,TRUE,_xll.ohTrigger(RecalcTrigger,Trigger3M)),NA())</f>
        <v>1.5127366873036167E-2</v>
      </c>
      <c r="L2244" s="44">
        <f>IFERROR(_xll.qlIndexFixing(Index6M,$H2244,TRUE,_xll.ohTrigger(RecalcTrigger,Trigger6M)),NA())</f>
        <v>1.5532362398921754E-2</v>
      </c>
      <c r="M2244" s="183">
        <f>IFERROR(_xll.qlIndexFixing(Index1Y,$H2244,TRUE,_xll.ohTrigger(RecalcTrigger,Trigger1Y)),NA())</f>
        <v>1.5702332265136558E-2</v>
      </c>
      <c r="N2244" s="182">
        <f>IFERROR(_xll.qlIndexFixing(ONIndex1M,I2244,TRUE,_xll.ohTrigger(RecalcTrigger,Trigger1M)),NA())</f>
        <v>1.5027489290941887E-2</v>
      </c>
      <c r="O2244" s="44">
        <f>IFERROR(_xll.qlIndexFixing(ONIndex3M,I2244,TRUE,_xll.ohTrigger(RecalcTrigger,Trigger3M)),NA())</f>
        <v>1.5101804446970846E-2</v>
      </c>
      <c r="P2244" s="44">
        <f>IFERROR(_xll.qlIndexFixing(ONIndex6M,I2244,TRUE,_xll.ohTrigger(RecalcTrigger,Trigger6M)),NA())</f>
        <v>1.5486936153017439E-2</v>
      </c>
      <c r="Q2244" s="183">
        <f>IFERROR(_xll.qlIndexFixing(ONIndex1Y,I2244,TRUE,_xll.ohTrigger(RecalcTrigger,Trigger1Y)),NA())</f>
        <v>1.565194321551111E-2</v>
      </c>
    </row>
    <row r="2245" spans="2:17" x14ac:dyDescent="0.2">
      <c r="B2245" s="39" t="s">
        <v>42</v>
      </c>
      <c r="D2245" s="42">
        <f>_xll.qlCalendarAdvance(Calendar,$D2244,B2245,"f",FALSE)</f>
        <v>55198</v>
      </c>
      <c r="E2245" s="177">
        <f>_xll.qlInterestRateIndexValueDate(IndexON,D2245)</f>
        <v>55198</v>
      </c>
      <c r="F2245" s="193">
        <f>IFERROR(_xll.qlIndexFixing(IndexON,D2245,TRUE,_xll.ohTrigger(RecalcTrigger,TriggerON)),NA())</f>
        <v>1.5192588870629464E-2</v>
      </c>
      <c r="H2245" s="42">
        <f>_xll.qlCalendarAdvance(Calendar,$H2244,B2245,"f",FALSE)</f>
        <v>55198</v>
      </c>
      <c r="I2245" s="177">
        <f>_xll.qlInterestRateIndexValueDate(Index1M,$H2245)</f>
        <v>55200</v>
      </c>
      <c r="J2245" s="182">
        <f>IFERROR(_xll.qlIndexFixing(Index1M,$H2245,TRUE,_xll.ohTrigger(RecalcTrigger,Trigger1M)),NA())</f>
        <v>1.5031832601187629E-2</v>
      </c>
      <c r="K2245" s="44">
        <f>IFERROR(_xll.qlIndexFixing(Index3M,H2245,TRUE,_xll.ohTrigger(RecalcTrigger,Trigger3M)),NA())</f>
        <v>1.5126943372957117E-2</v>
      </c>
      <c r="L2245" s="44">
        <f>IFERROR(_xll.qlIndexFixing(Index6M,$H2245,TRUE,_xll.ohTrigger(RecalcTrigger,Trigger6M)),NA())</f>
        <v>1.5530977954044782E-2</v>
      </c>
      <c r="M2245" s="183">
        <f>IFERROR(_xll.qlIndexFixing(Index1Y,$H2245,TRUE,_xll.ohTrigger(RecalcTrigger,Trigger1Y)),NA())</f>
        <v>1.5699160849024913E-2</v>
      </c>
      <c r="N2245" s="182">
        <f>IFERROR(_xll.qlIndexFixing(ONIndex1M,I2245,TRUE,_xll.ohTrigger(RecalcTrigger,Trigger1M)),NA())</f>
        <v>1.5025762717657543E-2</v>
      </c>
      <c r="O2245" s="44">
        <f>IFERROR(_xll.qlIndexFixing(ONIndex3M,I2245,TRUE,_xll.ohTrigger(RecalcTrigger,Trigger3M)),NA())</f>
        <v>1.5101416198417539E-2</v>
      </c>
      <c r="P2245" s="44">
        <f>IFERROR(_xll.qlIndexFixing(ONIndex6M,I2245,TRUE,_xll.ohTrigger(RecalcTrigger,Trigger6M)),NA())</f>
        <v>1.5486084085161167E-2</v>
      </c>
      <c r="Q2245" s="183">
        <f>IFERROR(_xll.qlIndexFixing(ONIndex1Y,I2245,TRUE,_xll.ohTrigger(RecalcTrigger,Trigger1Y)),NA())</f>
        <v>1.5649543825784207E-2</v>
      </c>
    </row>
    <row r="2246" spans="2:17" x14ac:dyDescent="0.2">
      <c r="B2246" s="39" t="s">
        <v>42</v>
      </c>
      <c r="D2246" s="42">
        <f>_xll.qlCalendarAdvance(Calendar,$D2245,B2246,"f",FALSE)</f>
        <v>55205</v>
      </c>
      <c r="E2246" s="177">
        <f>_xll.qlInterestRateIndexValueDate(IndexON,D2246)</f>
        <v>55205</v>
      </c>
      <c r="F2246" s="193">
        <f>IFERROR(_xll.qlIndexFixing(IndexON,D2246,TRUE,_xll.ohTrigger(RecalcTrigger,TriggerON)),NA())</f>
        <v>1.5190743744177837E-2</v>
      </c>
      <c r="H2246" s="42">
        <f>_xll.qlCalendarAdvance(Calendar,$H2245,B2246,"f",FALSE)</f>
        <v>55205</v>
      </c>
      <c r="I2246" s="177">
        <f>_xll.qlInterestRateIndexValueDate(Index1M,$H2246)</f>
        <v>55207</v>
      </c>
      <c r="J2246" s="182">
        <f>IFERROR(_xll.qlIndexFixing(Index1M,$H2246,TRUE,_xll.ohTrigger(RecalcTrigger,Trigger1M)),NA())</f>
        <v>1.5030048010181232E-2</v>
      </c>
      <c r="K2246" s="44">
        <f>IFERROR(_xll.qlIndexFixing(Index3M,H2246,TRUE,_xll.ohTrigger(RecalcTrigger,Trigger3M)),NA())</f>
        <v>1.5126513929927666E-2</v>
      </c>
      <c r="L2246" s="44">
        <f>IFERROR(_xll.qlIndexFixing(Index6M,$H2246,TRUE,_xll.ohTrigger(RecalcTrigger,Trigger6M)),NA())</f>
        <v>1.5529550326456041E-2</v>
      </c>
      <c r="M2246" s="183">
        <f>IFERROR(_xll.qlIndexFixing(Index1Y,$H2246,TRUE,_xll.ohTrigger(RecalcTrigger,Trigger1Y)),NA())</f>
        <v>1.5695960108243895E-2</v>
      </c>
      <c r="N2246" s="182">
        <f>IFERROR(_xll.qlIndexFixing(ONIndex1M,I2246,TRUE,_xll.ohTrigger(RecalcTrigger,Trigger1M)),NA())</f>
        <v>1.5024012425346456E-2</v>
      </c>
      <c r="O2246" s="44">
        <f>IFERROR(_xll.qlIndexFixing(ONIndex3M,I2246,TRUE,_xll.ohTrigger(RecalcTrigger,Trigger3M)),NA())</f>
        <v>1.5101022094707872E-2</v>
      </c>
      <c r="P2246" s="44">
        <f>IFERROR(_xll.qlIndexFixing(ONIndex6M,I2246,TRUE,_xll.ohTrigger(RecalcTrigger,Trigger6M)),NA())</f>
        <v>1.5485190251034453E-2</v>
      </c>
      <c r="Q2246" s="183">
        <f>IFERROR(_xll.qlIndexFixing(ONIndex1Y,I2246,TRUE,_xll.ohTrigger(RecalcTrigger,Trigger1Y)),NA())</f>
        <v>1.5647116908876768E-2</v>
      </c>
    </row>
    <row r="2247" spans="2:17" x14ac:dyDescent="0.2">
      <c r="B2247" s="39" t="s">
        <v>42</v>
      </c>
      <c r="D2247" s="42">
        <f>_xll.qlCalendarAdvance(Calendar,$D2246,B2247,"f",FALSE)</f>
        <v>55212</v>
      </c>
      <c r="E2247" s="177">
        <f>_xll.qlInterestRateIndexValueDate(IndexON,D2247)</f>
        <v>55212</v>
      </c>
      <c r="F2247" s="193">
        <f>IFERROR(_xll.qlIndexFixing(IndexON,D2247,TRUE,_xll.ohTrigger(RecalcTrigger,TriggerON)),NA())</f>
        <v>1.5188866997579709E-2</v>
      </c>
      <c r="H2247" s="42">
        <f>_xll.qlCalendarAdvance(Calendar,$H2246,B2247,"f",FALSE)</f>
        <v>55212</v>
      </c>
      <c r="I2247" s="177">
        <f>_xll.qlInterestRateIndexValueDate(Index1M,$H2247)</f>
        <v>55214</v>
      </c>
      <c r="J2247" s="182">
        <f>IFERROR(_xll.qlIndexFixing(Index1M,$H2247,TRUE,_xll.ohTrigger(RecalcTrigger,Trigger1M)),NA())</f>
        <v>1.5029149460192445E-2</v>
      </c>
      <c r="K2247" s="44">
        <f>IFERROR(_xll.qlIndexFixing(Index3M,H2247,TRUE,_xll.ohTrigger(RecalcTrigger,Trigger3M)),NA())</f>
        <v>1.5126933868883762E-2</v>
      </c>
      <c r="L2247" s="44">
        <f>IFERROR(_xll.qlIndexFixing(Index6M,$H2247,TRUE,_xll.ohTrigger(RecalcTrigger,Trigger6M)),NA())</f>
        <v>1.5529145995140926E-2</v>
      </c>
      <c r="M2247" s="183">
        <f>IFERROR(_xll.qlIndexFixing(Index1Y,$H2247,TRUE,_xll.ohTrigger(RecalcTrigger,Trigger1Y)),NA())</f>
        <v>1.5692999556019962E-2</v>
      </c>
      <c r="N2247" s="182">
        <f>IFERROR(_xll.qlIndexFixing(ONIndex1M,I2247,TRUE,_xll.ohTrigger(RecalcTrigger,Trigger1M)),NA())</f>
        <v>1.5022238370283603E-2</v>
      </c>
      <c r="O2247" s="44">
        <f>IFERROR(_xll.qlIndexFixing(ONIndex3M,I2247,TRUE,_xll.ohTrigger(RecalcTrigger,Trigger3M)),NA())</f>
        <v>1.5100622124091245E-2</v>
      </c>
      <c r="P2247" s="44">
        <f>IFERROR(_xll.qlIndexFixing(ONIndex6M,I2247,TRUE,_xll.ohTrigger(RecalcTrigger,Trigger6M)),NA())</f>
        <v>1.5484254562307953E-2</v>
      </c>
      <c r="Q2247" s="183">
        <f>IFERROR(_xll.qlIndexFixing(ONIndex1Y,I2247,TRUE,_xll.ohTrigger(RecalcTrigger,Trigger1Y)),NA())</f>
        <v>1.5644662411791188E-2</v>
      </c>
    </row>
    <row r="2248" spans="2:17" x14ac:dyDescent="0.2">
      <c r="B2248" s="39" t="s">
        <v>42</v>
      </c>
      <c r="D2248" s="42">
        <f>_xll.qlCalendarAdvance(Calendar,$D2247,B2248,"f",FALSE)</f>
        <v>55219</v>
      </c>
      <c r="E2248" s="177">
        <f>_xll.qlInterestRateIndexValueDate(IndexON,D2248)</f>
        <v>55219</v>
      </c>
      <c r="F2248" s="193">
        <f>IFERROR(_xll.qlIndexFixing(IndexON,D2248,TRUE,_xll.ohTrigger(RecalcTrigger,TriggerON)),NA())</f>
        <v>1.518695857120278E-2</v>
      </c>
      <c r="H2248" s="42">
        <f>_xll.qlCalendarAdvance(Calendar,$H2247,B2248,"f",FALSE)</f>
        <v>55219</v>
      </c>
      <c r="I2248" s="177">
        <f>_xll.qlInterestRateIndexValueDate(Index1M,$H2248)</f>
        <v>55221</v>
      </c>
      <c r="J2248" s="182">
        <f>IFERROR(_xll.qlIndexFixing(Index1M,$H2248,TRUE,_xll.ohTrigger(RecalcTrigger,Trigger1M)),NA())</f>
        <v>1.5027128330060702E-2</v>
      </c>
      <c r="K2248" s="44">
        <f>IFERROR(_xll.qlIndexFixing(Index3M,H2248,TRUE,_xll.ohTrigger(RecalcTrigger,Trigger3M)),NA())</f>
        <v>1.5126491164249941E-2</v>
      </c>
      <c r="L2248" s="44">
        <f>IFERROR(_xll.qlIndexFixing(Index6M,$H2248,TRUE,_xll.ohTrigger(RecalcTrigger,Trigger6M)),NA())</f>
        <v>1.5527615760640523E-2</v>
      </c>
      <c r="M2248" s="183">
        <f>IFERROR(_xll.qlIndexFixing(Index1Y,$H2248,TRUE,_xll.ohTrigger(RecalcTrigger,Trigger1Y)),NA())</f>
        <v>1.5689733166905556E-2</v>
      </c>
      <c r="N2248" s="182">
        <f>IFERROR(_xll.qlIndexFixing(ONIndex1M,I2248,TRUE,_xll.ohTrigger(RecalcTrigger,Trigger1M)),NA())</f>
        <v>1.502044050874396E-2</v>
      </c>
      <c r="O2248" s="44">
        <f>IFERROR(_xll.qlIndexFixing(ONIndex3M,I2248,TRUE,_xll.ohTrigger(RecalcTrigger,Trigger3M)),NA())</f>
        <v>1.5100216275296674E-2</v>
      </c>
      <c r="P2248" s="44">
        <f>IFERROR(_xll.qlIndexFixing(ONIndex6M,I2248,TRUE,_xll.ohTrigger(RecalcTrigger,Trigger6M)),NA())</f>
        <v>1.5483276930732259E-2</v>
      </c>
      <c r="Q2248" s="183">
        <f>IFERROR(_xll.qlIndexFixing(ONIndex1Y,I2248,TRUE,_xll.ohTrigger(RecalcTrigger,Trigger1Y)),NA())</f>
        <v>1.5642180281369988E-2</v>
      </c>
    </row>
    <row r="2249" spans="2:17" x14ac:dyDescent="0.2">
      <c r="B2249" s="39" t="s">
        <v>42</v>
      </c>
      <c r="D2249" s="42">
        <f>_xll.qlCalendarAdvance(Calendar,$D2248,B2249,"f",FALSE)</f>
        <v>55226</v>
      </c>
      <c r="E2249" s="177">
        <f>_xll.qlInterestRateIndexValueDate(IndexON,D2249)</f>
        <v>55226</v>
      </c>
      <c r="F2249" s="193">
        <f>IFERROR(_xll.qlIndexFixing(IndexON,D2249,TRUE,_xll.ohTrigger(RecalcTrigger,TriggerON)),NA())</f>
        <v>1.5185018405174944E-2</v>
      </c>
      <c r="H2249" s="42">
        <f>_xll.qlCalendarAdvance(Calendar,$H2248,B2249,"f",FALSE)</f>
        <v>55226</v>
      </c>
      <c r="I2249" s="177">
        <f>_xll.qlInterestRateIndexValueDate(Index1M,$H2249)</f>
        <v>55228</v>
      </c>
      <c r="J2249" s="182">
        <f>IFERROR(_xll.qlIndexFixing(Index1M,$H2249,TRUE,_xll.ohTrigger(RecalcTrigger,Trigger1M)),NA())</f>
        <v>1.5025264894702184E-2</v>
      </c>
      <c r="K2249" s="44">
        <f>IFERROR(_xll.qlIndexFixing(Index3M,H2249,TRUE,_xll.ohTrigger(RecalcTrigger,Trigger3M)),NA())</f>
        <v>1.512604247872121E-2</v>
      </c>
      <c r="L2249" s="44">
        <f>IFERROR(_xll.qlIndexFixing(Index6M,$H2249,TRUE,_xll.ohTrigger(RecalcTrigger,Trigger6M)),NA())</f>
        <v>1.5526042035764947E-2</v>
      </c>
      <c r="M2249" s="183">
        <f>IFERROR(_xll.qlIndexFixing(Index1Y,$H2249,TRUE,_xll.ohTrigger(RecalcTrigger,Trigger1Y)),NA())</f>
        <v>1.568643727703866E-2</v>
      </c>
      <c r="N2249" s="182">
        <f>IFERROR(_xll.qlIndexFixing(ONIndex1M,I2249,TRUE,_xll.ohTrigger(RecalcTrigger,Trigger1M)),NA())</f>
        <v>1.5018618796842631E-2</v>
      </c>
      <c r="O2249" s="44">
        <f>IFERROR(_xll.qlIndexFixing(ONIndex3M,I2249,TRUE,_xll.ohTrigger(RecalcTrigger,Trigger3M)),NA())</f>
        <v>1.509980453673343E-2</v>
      </c>
      <c r="P2249" s="44">
        <f>IFERROR(_xll.qlIndexFixing(ONIndex6M,I2249,TRUE,_xll.ohTrigger(RecalcTrigger,Trigger6M)),NA())</f>
        <v>1.5482257267898092E-2</v>
      </c>
      <c r="Q2249" s="183">
        <f>IFERROR(_xll.qlIndexFixing(ONIndex1Y,I2249,TRUE,_xll.ohTrigger(RecalcTrigger,Trigger1Y)),NA())</f>
        <v>1.5639670464615563E-2</v>
      </c>
    </row>
    <row r="2250" spans="2:17" x14ac:dyDescent="0.2">
      <c r="B2250" s="39" t="s">
        <v>42</v>
      </c>
      <c r="D2250" s="42">
        <f>_xll.qlCalendarAdvance(Calendar,$D2249,B2250,"f",FALSE)</f>
        <v>55233</v>
      </c>
      <c r="E2250" s="177">
        <f>_xll.qlInterestRateIndexValueDate(IndexON,D2250)</f>
        <v>55233</v>
      </c>
      <c r="F2250" s="193">
        <f>IFERROR(_xll.qlIndexFixing(IndexON,D2250,TRUE,_xll.ohTrigger(RecalcTrigger,TriggerON)),NA())</f>
        <v>1.5183046439863901E-2</v>
      </c>
      <c r="H2250" s="42">
        <f>_xll.qlCalendarAdvance(Calendar,$H2249,B2250,"f",FALSE)</f>
        <v>55233</v>
      </c>
      <c r="I2250" s="177">
        <f>_xll.qlInterestRateIndexValueDate(Index1M,$H2250)</f>
        <v>55235</v>
      </c>
      <c r="J2250" s="182">
        <f>IFERROR(_xll.qlIndexFixing(Index1M,$H2250,TRUE,_xll.ohTrigger(RecalcTrigger,Trigger1M)),NA())</f>
        <v>1.5023377462808907E-2</v>
      </c>
      <c r="K2250" s="44">
        <f>IFERROR(_xll.qlIndexFixing(Index3M,H2250,TRUE,_xll.ohTrigger(RecalcTrigger,Trigger3M)),NA())</f>
        <v>1.5125587800722481E-2</v>
      </c>
      <c r="L2250" s="44">
        <f>IFERROR(_xll.qlIndexFixing(Index6M,$H2250,TRUE,_xll.ohTrigger(RecalcTrigger,Trigger6M)),NA())</f>
        <v>1.5524424731633898E-2</v>
      </c>
      <c r="M2250" s="183">
        <f>IFERROR(_xll.qlIndexFixing(Index1Y,$H2250,TRUE,_xll.ohTrigger(RecalcTrigger,Trigger1Y)),NA())</f>
        <v>1.5683111832802375E-2</v>
      </c>
      <c r="N2250" s="182">
        <f>IFERROR(_xll.qlIndexFixing(ONIndex1M,I2250,TRUE,_xll.ohTrigger(RecalcTrigger,Trigger1M)),NA())</f>
        <v>1.5016773190934529E-2</v>
      </c>
      <c r="O2250" s="44">
        <f>IFERROR(_xll.qlIndexFixing(ONIndex3M,I2250,TRUE,_xll.ohTrigger(RecalcTrigger,Trigger3M)),NA())</f>
        <v>1.5099386896810785E-2</v>
      </c>
      <c r="P2250" s="44">
        <f>IFERROR(_xll.qlIndexFixing(ONIndex6M,I2250,TRUE,_xll.ohTrigger(RecalcTrigger,Trigger6M)),NA())</f>
        <v>1.5481195485715915E-2</v>
      </c>
      <c r="Q2250" s="183">
        <f>IFERROR(_xll.qlIndexFixing(ONIndex1Y,I2250,TRUE,_xll.ohTrigger(RecalcTrigger,Trigger1Y)),NA())</f>
        <v>1.5637132908770113E-2</v>
      </c>
    </row>
    <row r="2251" spans="2:17" x14ac:dyDescent="0.2">
      <c r="B2251" s="39" t="s">
        <v>42</v>
      </c>
      <c r="D2251" s="42">
        <f>_xll.qlCalendarAdvance(Calendar,$D2250,B2251,"f",FALSE)</f>
        <v>55240</v>
      </c>
      <c r="E2251" s="177">
        <f>_xll.qlInterestRateIndexValueDate(IndexON,D2251)</f>
        <v>55240</v>
      </c>
      <c r="F2251" s="193">
        <f>IFERROR(_xll.qlIndexFixing(IndexON,D2251,TRUE,_xll.ohTrigger(RecalcTrigger,TriggerON)),NA())</f>
        <v>1.518104261547748E-2</v>
      </c>
      <c r="H2251" s="42">
        <f>_xll.qlCalendarAdvance(Calendar,$H2250,B2251,"f",FALSE)</f>
        <v>55240</v>
      </c>
      <c r="I2251" s="177">
        <f>_xll.qlInterestRateIndexValueDate(Index1M,$H2251)</f>
        <v>55242</v>
      </c>
      <c r="J2251" s="182">
        <f>IFERROR(_xll.qlIndexFixing(Index1M,$H2251,TRUE,_xll.ohTrigger(RecalcTrigger,Trigger1M)),NA())</f>
        <v>1.502094158439941E-2</v>
      </c>
      <c r="K2251" s="44">
        <f>IFERROR(_xll.qlIndexFixing(Index3M,H2251,TRUE,_xll.ohTrigger(RecalcTrigger,Trigger3M)),NA())</f>
        <v>1.5125127118680401E-2</v>
      </c>
      <c r="L2251" s="44">
        <f>IFERROR(_xll.qlIndexFixing(Index6M,$H2251,TRUE,_xll.ohTrigger(RecalcTrigger,Trigger6M)),NA())</f>
        <v>1.5522163216209601E-2</v>
      </c>
      <c r="M2251" s="183">
        <f>IFERROR(_xll.qlIndexFixing(Index1Y,$H2251,TRUE,_xll.ohTrigger(RecalcTrigger,Trigger1Y)),NA())</f>
        <v>1.5679514657615207E-2</v>
      </c>
      <c r="N2251" s="182">
        <f>IFERROR(_xll.qlIndexFixing(ONIndex1M,I2251,TRUE,_xll.ohTrigger(RecalcTrigger,Trigger1M)),NA())</f>
        <v>1.5014365089216497E-2</v>
      </c>
      <c r="O2251" s="44">
        <f>IFERROR(_xll.qlIndexFixing(ONIndex3M,I2251,TRUE,_xll.ohTrigger(RecalcTrigger,Trigger3M)),NA())</f>
        <v>1.5098841241290017E-2</v>
      </c>
      <c r="P2251" s="44">
        <f>IFERROR(_xll.qlIndexFixing(ONIndex6M,I2251,TRUE,_xll.ohTrigger(RecalcTrigger,Trigger6M)),NA())</f>
        <v>1.5479768305102226E-2</v>
      </c>
      <c r="Q2251" s="183">
        <f>IFERROR(_xll.qlIndexFixing(ONIndex1Y,I2251,TRUE,_xll.ohTrigger(RecalcTrigger,Trigger1Y)),NA())</f>
        <v>1.5633829491390472E-2</v>
      </c>
    </row>
    <row r="2252" spans="2:17" x14ac:dyDescent="0.2">
      <c r="B2252" s="39" t="s">
        <v>42</v>
      </c>
      <c r="D2252" s="42">
        <f>_xll.qlCalendarAdvance(Calendar,$D2251,B2252,"f",FALSE)</f>
        <v>55247</v>
      </c>
      <c r="E2252" s="177">
        <f>_xll.qlInterestRateIndexValueDate(IndexON,D2252)</f>
        <v>55247</v>
      </c>
      <c r="F2252" s="193">
        <f>IFERROR(_xll.qlIndexFixing(IndexON,D2252,TRUE,_xll.ohTrigger(RecalcTrigger,TriggerON)),NA())</f>
        <v>1.5179006872223511E-2</v>
      </c>
      <c r="H2252" s="42">
        <f>_xll.qlCalendarAdvance(Calendar,$H2251,B2252,"f",FALSE)</f>
        <v>55247</v>
      </c>
      <c r="I2252" s="177">
        <f>_xll.qlInterestRateIndexValueDate(Index1M,$H2252)</f>
        <v>55249</v>
      </c>
      <c r="J2252" s="182">
        <f>IFERROR(_xll.qlIndexFixing(Index1M,$H2252,TRUE,_xll.ohTrigger(RecalcTrigger,Trigger1M)),NA())</f>
        <v>1.5019530434323136E-2</v>
      </c>
      <c r="K2252" s="44">
        <f>IFERROR(_xll.qlIndexFixing(Index3M,H2252,TRUE,_xll.ohTrigger(RecalcTrigger,Trigger3M)),NA())</f>
        <v>1.5124377589877374E-2</v>
      </c>
      <c r="L2252" s="44">
        <f>IFERROR(_xll.qlIndexFixing(Index6M,$H2252,TRUE,_xll.ohTrigger(RecalcTrigger,Trigger6M)),NA())</f>
        <v>1.5520468173044973E-2</v>
      </c>
      <c r="M2252" s="183">
        <f>IFERROR(_xll.qlIndexFixing(Index1Y,$H2252,TRUE,_xll.ohTrigger(RecalcTrigger,Trigger1Y)),NA())</f>
        <v>1.5676372066772103E-2</v>
      </c>
      <c r="N2252" s="182">
        <f>IFERROR(_xll.qlIndexFixing(ONIndex1M,I2252,TRUE,_xll.ohTrigger(RecalcTrigger,Trigger1M)),NA())</f>
        <v>1.501301012243772E-2</v>
      </c>
      <c r="O2252" s="44">
        <f>IFERROR(_xll.qlIndexFixing(ONIndex3M,I2252,TRUE,_xll.ohTrigger(RecalcTrigger,Trigger3M)),NA())</f>
        <v>1.5098533866844122E-2</v>
      </c>
      <c r="P2252" s="44">
        <f>IFERROR(_xll.qlIndexFixing(ONIndex6M,I2252,TRUE,_xll.ohTrigger(RecalcTrigger,Trigger6M)),NA())</f>
        <v>1.547894520975035E-2</v>
      </c>
      <c r="Q2252" s="183">
        <f>IFERROR(_xll.qlIndexFixing(ONIndex1Y,I2252,TRUE,_xll.ohTrigger(RecalcTrigger,Trigger1Y)),NA())</f>
        <v>1.5631974366216994E-2</v>
      </c>
    </row>
    <row r="2253" spans="2:17" x14ac:dyDescent="0.2">
      <c r="B2253" s="39" t="s">
        <v>42</v>
      </c>
      <c r="D2253" s="42">
        <f>_xll.qlCalendarAdvance(Calendar,$D2252,B2253,"f",FALSE)</f>
        <v>55254</v>
      </c>
      <c r="E2253" s="177">
        <f>_xll.qlInterestRateIndexValueDate(IndexON,D2253)</f>
        <v>55254</v>
      </c>
      <c r="F2253" s="193">
        <f>IFERROR(_xll.qlIndexFixing(IndexON,D2253,TRUE,_xll.ohTrigger(RecalcTrigger,TriggerON)),NA())</f>
        <v>1.5176939150309821E-2</v>
      </c>
      <c r="H2253" s="42">
        <f>_xll.qlCalendarAdvance(Calendar,$H2252,B2253,"f",FALSE)</f>
        <v>55254</v>
      </c>
      <c r="I2253" s="177">
        <f>_xll.qlInterestRateIndexValueDate(Index1M,$H2253)</f>
        <v>55256</v>
      </c>
      <c r="J2253" s="182">
        <f>IFERROR(_xll.qlIndexFixing(Index1M,$H2253,TRUE,_xll.ohTrigger(RecalcTrigger,Trigger1M)),NA())</f>
        <v>1.5017570750173181E-2</v>
      </c>
      <c r="K2253" s="44">
        <f>IFERROR(_xll.qlIndexFixing(Index3M,H2253,TRUE,_xll.ohTrigger(RecalcTrigger,Trigger3M)),NA())</f>
        <v>1.5123905317533944E-2</v>
      </c>
      <c r="L2253" s="44">
        <f>IFERROR(_xll.qlIndexFixing(Index6M,$H2253,TRUE,_xll.ohTrigger(RecalcTrigger,Trigger6M)),NA())</f>
        <v>1.5518729308661343E-2</v>
      </c>
      <c r="M2253" s="183">
        <f>IFERROR(_xll.qlIndexFixing(Index1Y,$H2253,TRUE,_xll.ohTrigger(RecalcTrigger,Trigger1Y)),NA())</f>
        <v>1.5672957637761054E-2</v>
      </c>
      <c r="N2253" s="182">
        <f>IFERROR(_xll.qlIndexFixing(ONIndex1M,I2253,TRUE,_xll.ohTrigger(RecalcTrigger,Trigger1M)),NA())</f>
        <v>1.5011092572239093E-2</v>
      </c>
      <c r="O2253" s="44">
        <f>IFERROR(_xll.qlIndexFixing(ONIndex3M,I2253,TRUE,_xll.ohTrigger(RecalcTrigger,Trigger3M)),NA())</f>
        <v>1.5098098453778519E-2</v>
      </c>
      <c r="P2253" s="44">
        <f>IFERROR(_xll.qlIndexFixing(ONIndex6M,I2253,TRUE,_xll.ohTrigger(RecalcTrigger,Trigger6M)),NA())</f>
        <v>1.5477756539308274E-2</v>
      </c>
      <c r="Q2253" s="183">
        <f>IFERROR(_xll.qlIndexFixing(ONIndex1Y,I2253,TRUE,_xll.ohTrigger(RecalcTrigger,Trigger1Y)),NA())</f>
        <v>1.5629353273594049E-2</v>
      </c>
    </row>
    <row r="2254" spans="2:17" x14ac:dyDescent="0.2">
      <c r="B2254" s="39" t="s">
        <v>42</v>
      </c>
      <c r="D2254" s="42">
        <f>_xll.qlCalendarAdvance(Calendar,$D2253,B2254,"f",FALSE)</f>
        <v>55261</v>
      </c>
      <c r="E2254" s="177">
        <f>_xll.qlInterestRateIndexValueDate(IndexON,D2254)</f>
        <v>55261</v>
      </c>
      <c r="F2254" s="193">
        <f>IFERROR(_xll.qlIndexFixing(IndexON,D2254,TRUE,_xll.ohTrigger(RecalcTrigger,TriggerON)),NA())</f>
        <v>1.5174839390104111E-2</v>
      </c>
      <c r="H2254" s="42">
        <f>_xll.qlCalendarAdvance(Calendar,$H2253,B2254,"f",FALSE)</f>
        <v>55261</v>
      </c>
      <c r="I2254" s="177">
        <f>_xll.qlInterestRateIndexValueDate(Index1M,$H2254)</f>
        <v>55263</v>
      </c>
      <c r="J2254" s="182">
        <f>IFERROR(_xll.qlIndexFixing(Index1M,$H2254,TRUE,_xll.ohTrigger(RecalcTrigger,Trigger1M)),NA())</f>
        <v>1.5015586894386035E-2</v>
      </c>
      <c r="K2254" s="44">
        <f>IFERROR(_xll.qlIndexFixing(Index3M,H2254,TRUE,_xll.ohTrigger(RecalcTrigger,Trigger3M)),NA())</f>
        <v>1.5123427007506754E-2</v>
      </c>
      <c r="L2254" s="44">
        <f>IFERROR(_xll.qlIndexFixing(Index6M,$H2254,TRUE,_xll.ohTrigger(RecalcTrigger,Trigger6M)),NA())</f>
        <v>1.5516946534200391E-2</v>
      </c>
      <c r="M2254" s="183">
        <f>IFERROR(_xll.qlIndexFixing(Index1Y,$H2254,TRUE,_xll.ohTrigger(RecalcTrigger,Trigger1Y)),NA())</f>
        <v>1.5669586791646602E-2</v>
      </c>
      <c r="N2254" s="182">
        <f>IFERROR(_xll.qlIndexFixing(ONIndex1M,I2254,TRUE,_xll.ohTrigger(RecalcTrigger,Trigger1M)),NA())</f>
        <v>1.5009150953213535E-2</v>
      </c>
      <c r="O2254" s="44">
        <f>IFERROR(_xll.qlIndexFixing(ONIndex3M,I2254,TRUE,_xll.ohTrigger(RecalcTrigger,Trigger3M)),NA())</f>
        <v>1.5097657093150474E-2</v>
      </c>
      <c r="P2254" s="44">
        <f>IFERROR(_xll.qlIndexFixing(ONIndex6M,I2254,TRUE,_xll.ohTrigger(RecalcTrigger,Trigger6M)),NA())</f>
        <v>1.5476525396360685E-2</v>
      </c>
      <c r="Q2254" s="183">
        <f>IFERROR(_xll.qlIndexFixing(ONIndex1Y,I2254,TRUE,_xll.ohTrigger(RecalcTrigger,Trigger1Y)),NA())</f>
        <v>1.5626704229489974E-2</v>
      </c>
    </row>
    <row r="2255" spans="2:17" x14ac:dyDescent="0.2">
      <c r="B2255" s="39" t="s">
        <v>42</v>
      </c>
      <c r="D2255" s="42">
        <f>_xll.qlCalendarAdvance(Calendar,$D2254,B2255,"f",FALSE)</f>
        <v>55268</v>
      </c>
      <c r="E2255" s="177">
        <f>_xll.qlInterestRateIndexValueDate(IndexON,D2255)</f>
        <v>55268</v>
      </c>
      <c r="F2255" s="193">
        <f>IFERROR(_xll.qlIndexFixing(IndexON,D2255,TRUE,_xll.ohTrigger(RecalcTrigger,TriggerON)),NA())</f>
        <v>1.5172707531654339E-2</v>
      </c>
      <c r="H2255" s="42">
        <f>_xll.qlCalendarAdvance(Calendar,$H2254,B2255,"f",FALSE)</f>
        <v>55268</v>
      </c>
      <c r="I2255" s="177">
        <f>_xll.qlInterestRateIndexValueDate(Index1M,$H2255)</f>
        <v>55270</v>
      </c>
      <c r="J2255" s="182">
        <f>IFERROR(_xll.qlIndexFixing(Index1M,$H2255,TRUE,_xll.ohTrigger(RecalcTrigger,Trigger1M)),NA())</f>
        <v>1.5013578823176721E-2</v>
      </c>
      <c r="K2255" s="44">
        <f>IFERROR(_xll.qlIndexFixing(Index3M,H2255,TRUE,_xll.ohTrigger(RecalcTrigger,Trigger3M)),NA())</f>
        <v>1.5122942648221765E-2</v>
      </c>
      <c r="L2255" s="44">
        <f>IFERROR(_xll.qlIndexFixing(Index6M,$H2255,TRUE,_xll.ohTrigger(RecalcTrigger,Trigger6M)),NA())</f>
        <v>1.5515119760803796E-2</v>
      </c>
      <c r="M2255" s="183">
        <f>IFERROR(_xll.qlIndexFixing(Index1Y,$H2255,TRUE,_xll.ohTrigger(RecalcTrigger,Trigger1Y)),NA())</f>
        <v>1.5666039419731517E-2</v>
      </c>
      <c r="N2255" s="182">
        <f>IFERROR(_xll.qlIndexFixing(ONIndex1M,I2255,TRUE,_xll.ohTrigger(RecalcTrigger,Trigger1M)),NA())</f>
        <v>1.5006902431764502E-2</v>
      </c>
      <c r="O2255" s="44">
        <f>IFERROR(_xll.qlIndexFixing(ONIndex3M,I2255,TRUE,_xll.ohTrigger(RecalcTrigger,Trigger3M)),NA())</f>
        <v>1.5097145383675681E-2</v>
      </c>
      <c r="P2255" s="44">
        <f>IFERROR(_xll.qlIndexFixing(ONIndex6M,I2255,TRUE,_xll.ohTrigger(RecalcTrigger,Trigger6M)),NA())</f>
        <v>1.5475066255392633E-2</v>
      </c>
      <c r="Q2255" s="183">
        <f>IFERROR(_xll.qlIndexFixing(ONIndex1Y,I2255,TRUE,_xll.ohTrigger(RecalcTrigger,Trigger1Y)),NA())</f>
        <v>1.5623642455695474E-2</v>
      </c>
    </row>
    <row r="2256" spans="2:17" x14ac:dyDescent="0.2">
      <c r="B2256" s="39" t="s">
        <v>42</v>
      </c>
      <c r="D2256" s="42">
        <f>_xll.qlCalendarAdvance(Calendar,$D2255,B2256,"f",FALSE)</f>
        <v>55275</v>
      </c>
      <c r="E2256" s="177">
        <f>_xll.qlInterestRateIndexValueDate(IndexON,D2256)</f>
        <v>55275</v>
      </c>
      <c r="F2256" s="193">
        <f>IFERROR(_xll.qlIndexFixing(IndexON,D2256,TRUE,_xll.ohTrigger(RecalcTrigger,TriggerON)),NA())</f>
        <v>1.5170543515408141E-2</v>
      </c>
      <c r="H2256" s="42">
        <f>_xll.qlCalendarAdvance(Calendar,$H2255,B2256,"f",FALSE)</f>
        <v>55275</v>
      </c>
      <c r="I2256" s="177">
        <f>_xll.qlInterestRateIndexValueDate(Index1M,$H2256)</f>
        <v>55277</v>
      </c>
      <c r="J2256" s="182">
        <f>IFERROR(_xll.qlIndexFixing(Index1M,$H2256,TRUE,_xll.ohTrigger(RecalcTrigger,Trigger1M)),NA())</f>
        <v>1.5011546492782746E-2</v>
      </c>
      <c r="K2256" s="44">
        <f>IFERROR(_xll.qlIndexFixing(Index3M,H2256,TRUE,_xll.ohTrigger(RecalcTrigger,Trigger3M)),NA())</f>
        <v>1.5122733242770726E-2</v>
      </c>
      <c r="L2256" s="44">
        <f>IFERROR(_xll.qlIndexFixing(Index6M,$H2256,TRUE,_xll.ohTrigger(RecalcTrigger,Trigger6M)),NA())</f>
        <v>1.551380076548837E-2</v>
      </c>
      <c r="M2256" s="183">
        <f>IFERROR(_xll.qlIndexFixing(Index1Y,$H2256,TRUE,_xll.ohTrigger(RecalcTrigger,Trigger1Y)),NA())</f>
        <v>1.5662535523516385E-2</v>
      </c>
      <c r="N2256" s="182">
        <f>IFERROR(_xll.qlIndexFixing(ONIndex1M,I2256,TRUE,_xll.ohTrigger(RecalcTrigger,Trigger1M)),NA())</f>
        <v>1.5005195333381849E-2</v>
      </c>
      <c r="O2256" s="44">
        <f>IFERROR(_xll.qlIndexFixing(ONIndex3M,I2256,TRUE,_xll.ohTrigger(RecalcTrigger,Trigger3M)),NA())</f>
        <v>1.5096756483483631E-2</v>
      </c>
      <c r="P2256" s="44">
        <f>IFERROR(_xll.qlIndexFixing(ONIndex6M,I2256,TRUE,_xll.ohTrigger(RecalcTrigger,Trigger6M)),NA())</f>
        <v>1.5473935339631595E-2</v>
      </c>
      <c r="Q2256" s="183">
        <f>IFERROR(_xll.qlIndexFixing(ONIndex1Y,I2256,TRUE,_xll.ohTrigger(RecalcTrigger,Trigger1Y)),NA())</f>
        <v>1.5621322073888777E-2</v>
      </c>
    </row>
    <row r="2257" spans="2:17" x14ac:dyDescent="0.2">
      <c r="B2257" s="39" t="s">
        <v>42</v>
      </c>
      <c r="D2257" s="42">
        <f>_xll.qlCalendarAdvance(Calendar,$D2256,B2257,"f",FALSE)</f>
        <v>55282</v>
      </c>
      <c r="E2257" s="177">
        <f>_xll.qlInterestRateIndexValueDate(IndexON,D2257)</f>
        <v>55282</v>
      </c>
      <c r="F2257" s="193">
        <f>IFERROR(_xll.qlIndexFixing(IndexON,D2257,TRUE,_xll.ohTrigger(RecalcTrigger,TriggerON)),NA())</f>
        <v>1.5168347281733219E-2</v>
      </c>
      <c r="H2257" s="42">
        <f>_xll.qlCalendarAdvance(Calendar,$H2256,B2257,"f",FALSE)</f>
        <v>55282</v>
      </c>
      <c r="I2257" s="177">
        <f>_xll.qlInterestRateIndexValueDate(Index1M,$H2257)</f>
        <v>55284</v>
      </c>
      <c r="J2257" s="182">
        <f>IFERROR(_xll.qlIndexFixing(Index1M,$H2257,TRUE,_xll.ohTrigger(RecalcTrigger,Trigger1M)),NA())</f>
        <v>1.500948985941164E-2</v>
      </c>
      <c r="K2257" s="44">
        <f>IFERROR(_xll.qlIndexFixing(Index3M,H2257,TRUE,_xll.ohTrigger(RecalcTrigger,Trigger3M)),NA())</f>
        <v>1.5122236293435131E-2</v>
      </c>
      <c r="L2257" s="44">
        <f>IFERROR(_xll.qlIndexFixing(Index6M,$H2257,TRUE,_xll.ohTrigger(RecalcTrigger,Trigger6M)),NA())</f>
        <v>1.551187591814363E-2</v>
      </c>
      <c r="M2257" s="183">
        <f>IFERROR(_xll.qlIndexFixing(Index1Y,$H2257,TRUE,_xll.ohTrigger(RecalcTrigger,Trigger1Y)),NA())</f>
        <v>1.5659001697709406E-2</v>
      </c>
      <c r="N2257" s="182">
        <f>IFERROR(_xll.qlIndexFixing(ONIndex1M,I2257,TRUE,_xll.ohTrigger(RecalcTrigger,Trigger1M)),NA())</f>
        <v>1.500318124520561E-2</v>
      </c>
      <c r="O2257" s="44">
        <f>IFERROR(_xll.qlIndexFixing(ONIndex3M,I2257,TRUE,_xll.ohTrigger(RecalcTrigger,Trigger3M)),NA())</f>
        <v>1.5096297211423249E-2</v>
      </c>
      <c r="P2257" s="44">
        <f>IFERROR(_xll.qlIndexFixing(ONIndex6M,I2257,TRUE,_xll.ohTrigger(RecalcTrigger,Trigger6M)),NA())</f>
        <v>1.5472576249351278E-2</v>
      </c>
      <c r="Q2257" s="183">
        <f>IFERROR(_xll.qlIndexFixing(ONIndex1Y,I2257,TRUE,_xll.ohTrigger(RecalcTrigger,Trigger1Y)),NA())</f>
        <v>1.5618588856476379E-2</v>
      </c>
    </row>
    <row r="2258" spans="2:17" x14ac:dyDescent="0.2">
      <c r="B2258" s="39" t="s">
        <v>42</v>
      </c>
      <c r="D2258" s="42">
        <f>_xll.qlCalendarAdvance(Calendar,$D2257,B2258,"f",FALSE)</f>
        <v>55289</v>
      </c>
      <c r="E2258" s="177">
        <f>_xll.qlInterestRateIndexValueDate(IndexON,D2258)</f>
        <v>55289</v>
      </c>
      <c r="F2258" s="193">
        <f>IFERROR(_xll.qlIndexFixing(IndexON,D2258,TRUE,_xll.ohTrigger(RecalcTrigger,TriggerON)),NA())</f>
        <v>1.5166118770597592E-2</v>
      </c>
      <c r="H2258" s="42">
        <f>_xll.qlCalendarAdvance(Calendar,$H2257,B2258,"f",FALSE)</f>
        <v>55289</v>
      </c>
      <c r="I2258" s="177">
        <f>_xll.qlInterestRateIndexValueDate(Index1M,$H2258)</f>
        <v>55291</v>
      </c>
      <c r="J2258" s="182">
        <f>IFERROR(_xll.qlIndexFixing(Index1M,$H2258,TRUE,_xll.ohTrigger(RecalcTrigger,Trigger1M)),NA())</f>
        <v>1.5007408879298412E-2</v>
      </c>
      <c r="K2258" s="44">
        <f>IFERROR(_xll.qlIndexFixing(Index3M,H2258,TRUE,_xll.ohTrigger(RecalcTrigger,Trigger3M)),NA())</f>
        <v>1.5121733259041861E-2</v>
      </c>
      <c r="L2258" s="44">
        <f>IFERROR(_xll.qlIndexFixing(Index6M,$H2258,TRUE,_xll.ohTrigger(RecalcTrigger,Trigger6M)),NA())</f>
        <v>1.5509906780605872E-2</v>
      </c>
      <c r="M2258" s="183">
        <f>IFERROR(_xll.qlIndexFixing(Index1Y,$H2258,TRUE,_xll.ohTrigger(RecalcTrigger,Trigger1Y)),NA())</f>
        <v>1.5655437888721056E-2</v>
      </c>
      <c r="N2258" s="182">
        <f>IFERROR(_xll.qlIndexFixing(ONIndex1M,I2258,TRUE,_xll.ohTrigger(RecalcTrigger,Trigger1M)),NA())</f>
        <v>1.5001142913062537E-2</v>
      </c>
      <c r="O2258" s="44">
        <f>IFERROR(_xll.qlIndexFixing(ONIndex3M,I2258,TRUE,_xll.ohTrigger(RecalcTrigger,Trigger3M)),NA())</f>
        <v>1.5095831945597382E-2</v>
      </c>
      <c r="P2258" s="44">
        <f>IFERROR(_xll.qlIndexFixing(ONIndex6M,I2258,TRUE,_xll.ohTrigger(RecalcTrigger,Trigger6M)),NA())</f>
        <v>1.5471174333168136E-2</v>
      </c>
      <c r="Q2258" s="183">
        <f>IFERROR(_xll.qlIndexFixing(ONIndex1Y,I2258,TRUE,_xll.ohTrigger(RecalcTrigger,Trigger1Y)),NA())</f>
        <v>1.5615827475112809E-2</v>
      </c>
    </row>
    <row r="2259" spans="2:17" x14ac:dyDescent="0.2">
      <c r="B2259" s="39" t="s">
        <v>42</v>
      </c>
      <c r="D2259" s="42">
        <f>_xll.qlCalendarAdvance(Calendar,$D2258,B2259,"f",FALSE)</f>
        <v>55296</v>
      </c>
      <c r="E2259" s="177">
        <f>_xll.qlInterestRateIndexValueDate(IndexON,D2259)</f>
        <v>55296</v>
      </c>
      <c r="F2259" s="193">
        <f>IFERROR(_xll.qlIndexFixing(IndexON,D2259,TRUE,_xll.ohTrigger(RecalcTrigger,TriggerON)),NA())</f>
        <v>1.5163857922368962E-2</v>
      </c>
      <c r="H2259" s="42">
        <f>_xll.qlCalendarAdvance(Calendar,$H2258,B2259,"f",FALSE)</f>
        <v>55296</v>
      </c>
      <c r="I2259" s="177">
        <f>_xll.qlInterestRateIndexValueDate(Index1M,$H2259)</f>
        <v>55298</v>
      </c>
      <c r="J2259" s="182">
        <f>IFERROR(_xll.qlIndexFixing(Index1M,$H2259,TRUE,_xll.ohTrigger(RecalcTrigger,Trigger1M)),NA())</f>
        <v>1.5005303508663081E-2</v>
      </c>
      <c r="K2259" s="44">
        <f>IFERROR(_xll.qlIndexFixing(Index3M,H2259,TRUE,_xll.ohTrigger(RecalcTrigger,Trigger3M)),NA())</f>
        <v>1.5121224128021908E-2</v>
      </c>
      <c r="L2259" s="44">
        <f>IFERROR(_xll.qlIndexFixing(Index6M,$H2259,TRUE,_xll.ohTrigger(RecalcTrigger,Trigger6M)),NA())</f>
        <v>1.5507893264022299E-2</v>
      </c>
      <c r="M2259" s="183">
        <f>IFERROR(_xll.qlIndexFixing(Index1Y,$H2259,TRUE,_xll.ohTrigger(RecalcTrigger,Trigger1Y)),NA())</f>
        <v>1.5651844042964849E-2</v>
      </c>
      <c r="N2259" s="182">
        <f>IFERROR(_xll.qlIndexFixing(ONIndex1M,I2259,TRUE,_xll.ohTrigger(RecalcTrigger,Trigger1M)),NA())</f>
        <v>1.4999080293467415E-2</v>
      </c>
      <c r="O2259" s="44">
        <f>IFERROR(_xll.qlIndexFixing(ONIndex3M,I2259,TRUE,_xll.ohTrigger(RecalcTrigger,Trigger3M)),NA())</f>
        <v>1.5095360674814984E-2</v>
      </c>
      <c r="P2259" s="44">
        <f>IFERROR(_xll.qlIndexFixing(ONIndex6M,I2259,TRUE,_xll.ohTrigger(RecalcTrigger,Trigger6M)),NA())</f>
        <v>1.5469729503072571E-2</v>
      </c>
      <c r="Q2259" s="183">
        <f>IFERROR(_xll.qlIndexFixing(ONIndex1Y,I2259,TRUE,_xll.ohTrigger(RecalcTrigger,Trigger1Y)),NA())</f>
        <v>1.5613037876800462E-2</v>
      </c>
    </row>
    <row r="2260" spans="2:17" x14ac:dyDescent="0.2">
      <c r="B2260" s="39" t="s">
        <v>42</v>
      </c>
      <c r="D2260" s="42">
        <f>_xll.qlCalendarAdvance(Calendar,$D2259,B2260,"f",FALSE)</f>
        <v>55303</v>
      </c>
      <c r="E2260" s="177">
        <f>_xll.qlInterestRateIndexValueDate(IndexON,D2260)</f>
        <v>55303</v>
      </c>
      <c r="F2260" s="193">
        <f>IFERROR(_xll.qlIndexFixing(IndexON,D2260,TRUE,_xll.ohTrigger(RecalcTrigger,TriggerON)),NA())</f>
        <v>1.5161564677175221E-2</v>
      </c>
      <c r="H2260" s="42">
        <f>_xll.qlCalendarAdvance(Calendar,$H2259,B2260,"f",FALSE)</f>
        <v>55303</v>
      </c>
      <c r="I2260" s="177">
        <f>_xll.qlInterestRateIndexValueDate(Index1M,$H2260)</f>
        <v>55305</v>
      </c>
      <c r="J2260" s="182">
        <f>IFERROR(_xll.qlIndexFixing(Index1M,$H2260,TRUE,_xll.ohTrigger(RecalcTrigger,Trigger1M)),NA())</f>
        <v>1.5003173703733164E-2</v>
      </c>
      <c r="K2260" s="44">
        <f>IFERROR(_xll.qlIndexFixing(Index3M,H2260,TRUE,_xll.ohTrigger(RecalcTrigger,Trigger3M)),NA())</f>
        <v>1.5120708888799317E-2</v>
      </c>
      <c r="L2260" s="44">
        <f>IFERROR(_xll.qlIndexFixing(Index6M,$H2260,TRUE,_xll.ohTrigger(RecalcTrigger,Trigger6M)),NA())</f>
        <v>1.5505322800035038E-2</v>
      </c>
      <c r="M2260" s="183">
        <f>IFERROR(_xll.qlIndexFixing(Index1Y,$H2260,TRUE,_xll.ohTrigger(RecalcTrigger,Trigger1Y)),NA())</f>
        <v>1.56482201068593E-2</v>
      </c>
      <c r="N2260" s="182">
        <f>IFERROR(_xll.qlIndexFixing(ONIndex1M,I2260,TRUE,_xll.ohTrigger(RecalcTrigger,Trigger1M)),NA())</f>
        <v>1.4996993342535347E-2</v>
      </c>
      <c r="O2260" s="44">
        <f>IFERROR(_xll.qlIndexFixing(ONIndex3M,I2260,TRUE,_xll.ohTrigger(RecalcTrigger,Trigger3M)),NA())</f>
        <v>1.5094883387485325E-2</v>
      </c>
      <c r="P2260" s="44">
        <f>IFERROR(_xll.qlIndexFixing(ONIndex6M,I2260,TRUE,_xll.ohTrigger(RecalcTrigger,Trigger6M)),NA())</f>
        <v>1.5468241670735239E-2</v>
      </c>
      <c r="Q2260" s="183">
        <f>IFERROR(_xll.qlIndexFixing(ONIndex1Y,I2260,TRUE,_xll.ohTrigger(RecalcTrigger,Trigger1Y)),NA())</f>
        <v>1.5610220008541731E-2</v>
      </c>
    </row>
    <row r="2261" spans="2:17" x14ac:dyDescent="0.2">
      <c r="B2261" s="39" t="s">
        <v>42</v>
      </c>
      <c r="D2261" s="42">
        <f>_xll.qlCalendarAdvance(Calendar,$D2260,B2261,"f",FALSE)</f>
        <v>55310</v>
      </c>
      <c r="E2261" s="177">
        <f>_xll.qlInterestRateIndexValueDate(IndexON,D2261)</f>
        <v>55310</v>
      </c>
      <c r="F2261" s="193">
        <f>IFERROR(_xll.qlIndexFixing(IndexON,D2261,TRUE,_xll.ohTrigger(RecalcTrigger,TriggerON)),NA())</f>
        <v>1.5159238975384071E-2</v>
      </c>
      <c r="H2261" s="42">
        <f>_xll.qlCalendarAdvance(Calendar,$H2260,B2261,"f",FALSE)</f>
        <v>55310</v>
      </c>
      <c r="I2261" s="177">
        <f>_xll.qlInterestRateIndexValueDate(Index1M,$H2261)</f>
        <v>55312</v>
      </c>
      <c r="J2261" s="182">
        <f>IFERROR(_xll.qlIndexFixing(Index1M,$H2261,TRUE,_xll.ohTrigger(RecalcTrigger,Trigger1M)),NA())</f>
        <v>1.5001019420731176E-2</v>
      </c>
      <c r="K2261" s="44">
        <f>IFERROR(_xll.qlIndexFixing(Index3M,H2261,TRUE,_xll.ohTrigger(RecalcTrigger,Trigger3M)),NA())</f>
        <v>1.5120187529800736E-2</v>
      </c>
      <c r="L2261" s="44">
        <f>IFERROR(_xll.qlIndexFixing(Index6M,$H2261,TRUE,_xll.ohTrigger(RecalcTrigger,Trigger6M)),NA())</f>
        <v>1.5503230167219155E-2</v>
      </c>
      <c r="M2261" s="183">
        <f>IFERROR(_xll.qlIndexFixing(Index1Y,$H2261,TRUE,_xll.ohTrigger(RecalcTrigger,Trigger1Y)),NA())</f>
        <v>1.5644566026824441E-2</v>
      </c>
      <c r="N2261" s="182">
        <f>IFERROR(_xll.qlIndexFixing(ONIndex1M,I2261,TRUE,_xll.ohTrigger(RecalcTrigger,Trigger1M)),NA())</f>
        <v>1.4994882016541311E-2</v>
      </c>
      <c r="O2261" s="44">
        <f>IFERROR(_xll.qlIndexFixing(ONIndex3M,I2261,TRUE,_xll.ohTrigger(RecalcTrigger,Trigger3M)),NA())</f>
        <v>1.5094400071777869E-2</v>
      </c>
      <c r="P2261" s="44">
        <f>IFERROR(_xll.qlIndexFixing(ONIndex6M,I2261,TRUE,_xll.ohTrigger(RecalcTrigger,Trigger6M)),NA())</f>
        <v>1.5466710747906731E-2</v>
      </c>
      <c r="Q2261" s="183">
        <f>IFERROR(_xll.qlIndexFixing(ONIndex1Y,I2261,TRUE,_xll.ohTrigger(RecalcTrigger,Trigger1Y)),NA())</f>
        <v>1.5607373817259074E-2</v>
      </c>
    </row>
    <row r="2262" spans="2:17" x14ac:dyDescent="0.2">
      <c r="B2262" s="39" t="s">
        <v>42</v>
      </c>
      <c r="D2262" s="42">
        <f>_xll.qlCalendarAdvance(Calendar,$D2261,B2262,"f",FALSE)</f>
        <v>55317</v>
      </c>
      <c r="E2262" s="177">
        <f>_xll.qlInterestRateIndexValueDate(IndexON,D2262)</f>
        <v>55317</v>
      </c>
      <c r="F2262" s="193">
        <f>IFERROR(_xll.qlIndexFixing(IndexON,D2262,TRUE,_xll.ohTrigger(RecalcTrigger,TriggerON)),NA())</f>
        <v>1.5156880757203339E-2</v>
      </c>
      <c r="H2262" s="42">
        <f>_xll.qlCalendarAdvance(Calendar,$H2261,B2262,"f",FALSE)</f>
        <v>55317</v>
      </c>
      <c r="I2262" s="177">
        <f>_xll.qlInterestRateIndexValueDate(Index1M,$H2262)</f>
        <v>55319</v>
      </c>
      <c r="J2262" s="182">
        <f>IFERROR(_xll.qlIndexFixing(Index1M,$H2262,TRUE,_xll.ohTrigger(RecalcTrigger,Trigger1M)),NA())</f>
        <v>1.4998840615882136E-2</v>
      </c>
      <c r="K2262" s="44">
        <f>IFERROR(_xll.qlIndexFixing(Index3M,H2262,TRUE,_xll.ohTrigger(RecalcTrigger,Trigger3M)),NA())</f>
        <v>1.5119660039454551E-2</v>
      </c>
      <c r="L2262" s="44">
        <f>IFERROR(_xll.qlIndexFixing(Index6M,$H2262,TRUE,_xll.ohTrigger(RecalcTrigger,Trigger6M)),NA())</f>
        <v>1.5501092913562478E-2</v>
      </c>
      <c r="M2262" s="183">
        <f>IFERROR(_xll.qlIndexFixing(Index1Y,$H2262,TRUE,_xll.ohTrigger(RecalcTrigger,Trigger1Y)),NA())</f>
        <v>1.5640881749285088E-2</v>
      </c>
      <c r="N2262" s="182">
        <f>IFERROR(_xll.qlIndexFixing(ONIndex1M,I2262,TRUE,_xll.ohTrigger(RecalcTrigger,Trigger1M)),NA())</f>
        <v>1.4992746271920154E-2</v>
      </c>
      <c r="O2262" s="44">
        <f>IFERROR(_xll.qlIndexFixing(ONIndex3M,I2262,TRUE,_xll.ohTrigger(RecalcTrigger,Trigger3M)),NA())</f>
        <v>1.5093910716421632E-2</v>
      </c>
      <c r="P2262" s="44">
        <f>IFERROR(_xll.qlIndexFixing(ONIndex6M,I2262,TRUE,_xll.ohTrigger(RecalcTrigger,Trigger6M)),NA())</f>
        <v>1.5465136646017896E-2</v>
      </c>
      <c r="Q2262" s="183">
        <f>IFERROR(_xll.qlIndexFixing(ONIndex1Y,I2262,TRUE,_xll.ohTrigger(RecalcTrigger,Trigger1Y)),NA())</f>
        <v>1.5604499249874948E-2</v>
      </c>
    </row>
    <row r="2263" spans="2:17" x14ac:dyDescent="0.2">
      <c r="B2263" s="39" t="s">
        <v>42</v>
      </c>
      <c r="D2263" s="42">
        <f>_xll.qlCalendarAdvance(Calendar,$D2262,B2263,"f",FALSE)</f>
        <v>55324</v>
      </c>
      <c r="E2263" s="177">
        <f>_xll.qlInterestRateIndexValueDate(IndexON,D2263)</f>
        <v>55324</v>
      </c>
      <c r="F2263" s="193">
        <f>IFERROR(_xll.qlIndexFixing(IndexON,D2263,TRUE,_xll.ohTrigger(RecalcTrigger,TriggerON)),NA())</f>
        <v>1.5154489962920792E-2</v>
      </c>
      <c r="H2263" s="42">
        <f>_xll.qlCalendarAdvance(Calendar,$H2262,B2263,"f",FALSE)</f>
        <v>55324</v>
      </c>
      <c r="I2263" s="177">
        <f>_xll.qlInterestRateIndexValueDate(Index1M,$H2263)</f>
        <v>55326</v>
      </c>
      <c r="J2263" s="182">
        <f>IFERROR(_xll.qlIndexFixing(Index1M,$H2263,TRUE,_xll.ohTrigger(RecalcTrigger,Trigger1M)),NA())</f>
        <v>1.499663724541106E-2</v>
      </c>
      <c r="K2263" s="44">
        <f>IFERROR(_xll.qlIndexFixing(Index3M,H2263,TRUE,_xll.ohTrigger(RecalcTrigger,Trigger3M)),NA())</f>
        <v>1.5119126406188279E-2</v>
      </c>
      <c r="L2263" s="44">
        <f>IFERROR(_xll.qlIndexFixing(Index6M,$H2263,TRUE,_xll.ohTrigger(RecalcTrigger,Trigger6M)),NA())</f>
        <v>1.549891095023552E-2</v>
      </c>
      <c r="M2263" s="183">
        <f>IFERROR(_xll.qlIndexFixing(Index1Y,$H2263,TRUE,_xll.ohTrigger(RecalcTrigger,Trigger1Y)),NA())</f>
        <v>1.5637167220669958E-2</v>
      </c>
      <c r="N2263" s="182">
        <f>IFERROR(_xll.qlIndexFixing(ONIndex1M,I2263,TRUE,_xll.ohTrigger(RecalcTrigger,Trigger1M)),NA())</f>
        <v>1.4990586064707045E-2</v>
      </c>
      <c r="O2263" s="44">
        <f>IFERROR(_xll.qlIndexFixing(ONIndex3M,I2263,TRUE,_xll.ohTrigger(RecalcTrigger,Trigger3M)),NA())</f>
        <v>1.509341530974595E-2</v>
      </c>
      <c r="P2263" s="44">
        <f>IFERROR(_xll.qlIndexFixing(ONIndex6M,I2263,TRUE,_xll.ohTrigger(RecalcTrigger,Trigger6M)),NA())</f>
        <v>1.5463519277059135E-2</v>
      </c>
      <c r="Q2263" s="183">
        <f>IFERROR(_xll.qlIndexFixing(ONIndex1Y,I2263,TRUE,_xll.ohTrigger(RecalcTrigger,Trigger1Y)),NA())</f>
        <v>1.5601596253151939E-2</v>
      </c>
    </row>
    <row r="2264" spans="2:17" x14ac:dyDescent="0.2">
      <c r="B2264" s="39" t="s">
        <v>42</v>
      </c>
      <c r="D2264" s="42">
        <f>_xll.qlCalendarAdvance(Calendar,$D2263,B2264,"f",FALSE)</f>
        <v>55331</v>
      </c>
      <c r="E2264" s="177">
        <f>_xll.qlInterestRateIndexValueDate(IndexON,D2264)</f>
        <v>55331</v>
      </c>
      <c r="F2264" s="193">
        <f>IFERROR(_xll.qlIndexFixing(IndexON,D2264,TRUE,_xll.ohTrigger(RecalcTrigger,TriggerON)),NA())</f>
        <v>1.5152066532824193E-2</v>
      </c>
      <c r="H2264" s="42">
        <f>_xll.qlCalendarAdvance(Calendar,$H2263,B2264,"f",FALSE)</f>
        <v>55331</v>
      </c>
      <c r="I2264" s="177">
        <f>_xll.qlInterestRateIndexValueDate(Index1M,$H2264)</f>
        <v>55333</v>
      </c>
      <c r="J2264" s="182">
        <f>IFERROR(_xll.qlIndexFixing(Index1M,$H2264,TRUE,_xll.ohTrigger(RecalcTrigger,Trigger1M)),NA())</f>
        <v>1.4994409265540465E-2</v>
      </c>
      <c r="K2264" s="44">
        <f>IFERROR(_xll.qlIndexFixing(Index3M,H2264,TRUE,_xll.ohTrigger(RecalcTrigger,Trigger3M)),NA())</f>
        <v>1.5118586618424228E-2</v>
      </c>
      <c r="L2264" s="44">
        <f>IFERROR(_xll.qlIndexFixing(Index6M,$H2264,TRUE,_xll.ohTrigger(RecalcTrigger,Trigger6M)),NA())</f>
        <v>1.5496684188410534E-2</v>
      </c>
      <c r="M2264" s="183">
        <f>IFERROR(_xll.qlIndexFixing(Index1Y,$H2264,TRUE,_xll.ohTrigger(RecalcTrigger,Trigger1Y)),NA())</f>
        <v>1.5633271141829039E-2</v>
      </c>
      <c r="N2264" s="182">
        <f>IFERROR(_xll.qlIndexFixing(ONIndex1M,I2264,TRUE,_xll.ohTrigger(RecalcTrigger,Trigger1M)),NA())</f>
        <v>1.4988401351176961E-2</v>
      </c>
      <c r="O2264" s="44">
        <f>IFERROR(_xll.qlIndexFixing(ONIndex3M,I2264,TRUE,_xll.ohTrigger(RecalcTrigger,Trigger3M)),NA())</f>
        <v>1.5092913840479838E-2</v>
      </c>
      <c r="P2264" s="44">
        <f>IFERROR(_xll.qlIndexFixing(ONIndex6M,I2264,TRUE,_xll.ohTrigger(RecalcTrigger,Trigger6M)),NA())</f>
        <v>1.5461858552781038E-2</v>
      </c>
      <c r="Q2264" s="183">
        <f>IFERROR(_xll.qlIndexFixing(ONIndex1Y,I2264,TRUE,_xll.ohTrigger(RecalcTrigger,Trigger1Y)),NA())</f>
        <v>1.5598664774412185E-2</v>
      </c>
    </row>
    <row r="2265" spans="2:17" x14ac:dyDescent="0.2">
      <c r="B2265" s="39" t="s">
        <v>42</v>
      </c>
      <c r="D2265" s="42">
        <f>_xll.qlCalendarAdvance(Calendar,$D2264,B2265,"f",FALSE)</f>
        <v>55338</v>
      </c>
      <c r="E2265" s="177">
        <f>_xll.qlInterestRateIndexValueDate(IndexON,D2265)</f>
        <v>55338</v>
      </c>
      <c r="F2265" s="193">
        <f>IFERROR(_xll.qlIndexFixing(IndexON,D2265,TRUE,_xll.ohTrigger(RecalcTrigger,TriggerON)),NA())</f>
        <v>1.51496104069615E-2</v>
      </c>
      <c r="H2265" s="42">
        <f>_xll.qlCalendarAdvance(Calendar,$H2264,B2265,"f",FALSE)</f>
        <v>55338</v>
      </c>
      <c r="I2265" s="177">
        <f>_xll.qlInterestRateIndexValueDate(Index1M,$H2265)</f>
        <v>55340</v>
      </c>
      <c r="J2265" s="182">
        <f>IFERROR(_xll.qlIndexFixing(Index1M,$H2265,TRUE,_xll.ohTrigger(RecalcTrigger,Trigger1M)),NA())</f>
        <v>1.4992156632500364E-2</v>
      </c>
      <c r="K2265" s="44">
        <f>IFERROR(_xll.qlIndexFixing(Index3M,H2265,TRUE,_xll.ohTrigger(RecalcTrigger,Trigger3M)),NA())</f>
        <v>1.5118040664595126E-2</v>
      </c>
      <c r="L2265" s="44">
        <f>IFERROR(_xll.qlIndexFixing(Index6M,$H2265,TRUE,_xll.ohTrigger(RecalcTrigger,Trigger6M)),NA())</f>
        <v>1.5494875229260732E-2</v>
      </c>
      <c r="M2265" s="183">
        <f>IFERROR(_xll.qlIndexFixing(Index1Y,$H2265,TRUE,_xll.ohTrigger(RecalcTrigger,Trigger1Y)),NA())</f>
        <v>1.5629647195940077E-2</v>
      </c>
      <c r="N2265" s="182">
        <f>IFERROR(_xll.qlIndexFixing(ONIndex1M,I2265,TRUE,_xll.ohTrigger(RecalcTrigger,Trigger1M)),NA())</f>
        <v>1.4986192087764749E-2</v>
      </c>
      <c r="O2265" s="44">
        <f>IFERROR(_xll.qlIndexFixing(ONIndex3M,I2265,TRUE,_xll.ohTrigger(RecalcTrigger,Trigger3M)),NA())</f>
        <v>1.509240629679276E-2</v>
      </c>
      <c r="P2265" s="44">
        <f>IFERROR(_xll.qlIndexFixing(ONIndex6M,I2265,TRUE,_xll.ohTrigger(RecalcTrigger,Trigger6M)),NA())</f>
        <v>1.5460154384854263E-2</v>
      </c>
      <c r="Q2265" s="183">
        <f>IFERROR(_xll.qlIndexFixing(ONIndex1Y,I2265,TRUE,_xll.ohTrigger(RecalcTrigger,Trigger1Y)),NA())</f>
        <v>1.5595704760178464E-2</v>
      </c>
    </row>
    <row r="2266" spans="2:17" x14ac:dyDescent="0.2">
      <c r="B2266" s="39" t="s">
        <v>42</v>
      </c>
      <c r="D2266" s="42">
        <f>_xll.qlCalendarAdvance(Calendar,$D2265,B2266,"f",FALSE)</f>
        <v>55345</v>
      </c>
      <c r="E2266" s="177">
        <f>_xll.qlInterestRateIndexValueDate(IndexON,D2266)</f>
        <v>55345</v>
      </c>
      <c r="F2266" s="193">
        <f>IFERROR(_xll.qlIndexFixing(IndexON,D2266,TRUE,_xll.ohTrigger(RecalcTrigger,TriggerON)),NA())</f>
        <v>1.5147121525860285E-2</v>
      </c>
      <c r="H2266" s="42">
        <f>_xll.qlCalendarAdvance(Calendar,$H2265,B2266,"f",FALSE)</f>
        <v>55345</v>
      </c>
      <c r="I2266" s="177">
        <f>_xll.qlInterestRateIndexValueDate(Index1M,$H2266)</f>
        <v>55347</v>
      </c>
      <c r="J2266" s="182">
        <f>IFERROR(_xll.qlIndexFixing(Index1M,$H2266,TRUE,_xll.ohTrigger(RecalcTrigger,Trigger1M)),NA())</f>
        <v>1.4989879302515774E-2</v>
      </c>
      <c r="K2266" s="44">
        <f>IFERROR(_xll.qlIndexFixing(Index3M,H2266,TRUE,_xll.ohTrigger(RecalcTrigger,Trigger3M)),NA())</f>
        <v>1.5117488533125886E-2</v>
      </c>
      <c r="L2266" s="44">
        <f>IFERROR(_xll.qlIndexFixing(Index6M,$H2266,TRUE,_xll.ohTrigger(RecalcTrigger,Trigger6M)),NA())</f>
        <v>1.549254857178115E-2</v>
      </c>
      <c r="M2266" s="183">
        <f>IFERROR(_xll.qlIndexFixing(Index1Y,$H2266,TRUE,_xll.ohTrigger(RecalcTrigger,Trigger1Y)),NA())</f>
        <v>1.5625841592699932E-2</v>
      </c>
      <c r="N2266" s="182">
        <f>IFERROR(_xll.qlIndexFixing(ONIndex1M,I2266,TRUE,_xll.ohTrigger(RecalcTrigger,Trigger1M)),NA())</f>
        <v>1.4983958230665451E-2</v>
      </c>
      <c r="O2266" s="44">
        <f>IFERROR(_xll.qlIndexFixing(ONIndex3M,I2266,TRUE,_xll.ohTrigger(RecalcTrigger,Trigger3M)),NA())</f>
        <v>1.5091892667333795E-2</v>
      </c>
      <c r="P2266" s="44">
        <f>IFERROR(_xll.qlIndexFixing(ONIndex6M,I2266,TRUE,_xll.ohTrigger(RecalcTrigger,Trigger6M)),NA())</f>
        <v>1.5458406684789594E-2</v>
      </c>
      <c r="Q2266" s="183">
        <f>IFERROR(_xll.qlIndexFixing(ONIndex1Y,I2266,TRUE,_xll.ohTrigger(RecalcTrigger,Trigger1Y)),NA())</f>
        <v>1.5592716157692976E-2</v>
      </c>
    </row>
    <row r="2267" spans="2:17" x14ac:dyDescent="0.2">
      <c r="B2267" s="39" t="s">
        <v>42</v>
      </c>
      <c r="D2267" s="42">
        <f>_xll.qlCalendarAdvance(Calendar,$D2266,B2267,"f",FALSE)</f>
        <v>55352</v>
      </c>
      <c r="E2267" s="177">
        <f>_xll.qlInterestRateIndexValueDate(IndexON,D2267)</f>
        <v>55352</v>
      </c>
      <c r="F2267" s="193">
        <f>IFERROR(_xll.qlIndexFixing(IndexON,D2267,TRUE,_xll.ohTrigger(RecalcTrigger,TriggerON)),NA())</f>
        <v>1.514459982948857E-2</v>
      </c>
      <c r="H2267" s="42">
        <f>_xll.qlCalendarAdvance(Calendar,$H2266,B2267,"f",FALSE)</f>
        <v>55352</v>
      </c>
      <c r="I2267" s="177">
        <f>_xll.qlInterestRateIndexValueDate(Index1M,$H2267)</f>
        <v>55354</v>
      </c>
      <c r="J2267" s="182">
        <f>IFERROR(_xll.qlIndexFixing(Index1M,$H2267,TRUE,_xll.ohTrigger(RecalcTrigger,Trigger1M)),NA())</f>
        <v>1.4987577231809213E-2</v>
      </c>
      <c r="K2267" s="44">
        <f>IFERROR(_xll.qlIndexFixing(Index3M,H2267,TRUE,_xll.ohTrigger(RecalcTrigger,Trigger3M)),NA())</f>
        <v>1.5116930212444025E-2</v>
      </c>
      <c r="L2267" s="44">
        <f>IFERROR(_xll.qlIndexFixing(Index6M,$H2267,TRUE,_xll.ohTrigger(RecalcTrigger,Trigger6M)),NA())</f>
        <v>1.5490176824561884E-2</v>
      </c>
      <c r="M2267" s="183">
        <f>IFERROR(_xll.qlIndexFixing(Index1Y,$H2267,TRUE,_xll.ohTrigger(RecalcTrigger,Trigger1Y)),NA())</f>
        <v>1.5622005524131483E-2</v>
      </c>
      <c r="N2267" s="182">
        <f>IFERROR(_xll.qlIndexFixing(ONIndex1M,I2267,TRUE,_xll.ohTrigger(RecalcTrigger,Trigger1M)),NA())</f>
        <v>1.4981699736074106E-2</v>
      </c>
      <c r="O2267" s="44">
        <f>IFERROR(_xll.qlIndexFixing(ONIndex3M,I2267,TRUE,_xll.ohTrigger(RecalcTrigger,Trigger3M)),NA())</f>
        <v>1.5091372940432279E-2</v>
      </c>
      <c r="P2267" s="44">
        <f>IFERROR(_xll.qlIndexFixing(ONIndex6M,I2267,TRUE,_xll.ohTrigger(RecalcTrigger,Trigger6M)),NA())</f>
        <v>1.5456615364577431E-2</v>
      </c>
      <c r="Q2267" s="183">
        <f>IFERROR(_xll.qlIndexFixing(ONIndex1Y,I2267,TRUE,_xll.ohTrigger(RecalcTrigger,Trigger1Y)),NA())</f>
        <v>1.5589698913718308E-2</v>
      </c>
    </row>
    <row r="2268" spans="2:17" x14ac:dyDescent="0.2">
      <c r="B2268" s="39" t="s">
        <v>42</v>
      </c>
      <c r="D2268" s="42">
        <f>_xll.qlCalendarAdvance(Calendar,$D2267,B2268,"f",FALSE)</f>
        <v>55359</v>
      </c>
      <c r="E2268" s="177">
        <f>_xll.qlInterestRateIndexValueDate(IndexON,D2268)</f>
        <v>55359</v>
      </c>
      <c r="F2268" s="193">
        <f>IFERROR(_xll.qlIndexFixing(IndexON,D2268,TRUE,_xll.ohTrigger(RecalcTrigger,TriggerON)),NA())</f>
        <v>1.5142045258214054E-2</v>
      </c>
      <c r="H2268" s="42">
        <f>_xll.qlCalendarAdvance(Calendar,$H2267,B2268,"f",FALSE)</f>
        <v>55359</v>
      </c>
      <c r="I2268" s="177">
        <f>_xll.qlInterestRateIndexValueDate(Index1M,$H2268)</f>
        <v>55361</v>
      </c>
      <c r="J2268" s="182">
        <f>IFERROR(_xll.qlIndexFixing(Index1M,$H2268,TRUE,_xll.ohTrigger(RecalcTrigger,Trigger1M)),NA())</f>
        <v>1.4985250376605697E-2</v>
      </c>
      <c r="K2268" s="44">
        <f>IFERROR(_xll.qlIndexFixing(Index3M,H2268,TRUE,_xll.ohTrigger(RecalcTrigger,Trigger3M)),NA())</f>
        <v>1.5116365690975323E-2</v>
      </c>
      <c r="L2268" s="44">
        <f>IFERROR(_xll.qlIndexFixing(Index6M,$H2268,TRUE,_xll.ohTrigger(RecalcTrigger,Trigger6M)),NA())</f>
        <v>1.5487759898781511E-2</v>
      </c>
      <c r="M2268" s="183">
        <f>IFERROR(_xll.qlIndexFixing(Index1Y,$H2268,TRUE,_xll.ohTrigger(RecalcTrigger,Trigger1Y)),NA())</f>
        <v>1.561813893668083E-2</v>
      </c>
      <c r="N2268" s="182">
        <f>IFERROR(_xll.qlIndexFixing(ONIndex1M,I2268,TRUE,_xll.ohTrigger(RecalcTrigger,Trigger1M)),NA())</f>
        <v>1.4979416560345626E-2</v>
      </c>
      <c r="O2268" s="44">
        <f>IFERROR(_xll.qlIndexFixing(ONIndex3M,I2268,TRUE,_xll.ohTrigger(RecalcTrigger,Trigger3M)),NA())</f>
        <v>1.5090847104657357E-2</v>
      </c>
      <c r="P2268" s="44">
        <f>IFERROR(_xll.qlIndexFixing(ONIndex6M,I2268,TRUE,_xll.ohTrigger(RecalcTrigger,Trigger6M)),NA())</f>
        <v>1.5454780335728557E-2</v>
      </c>
      <c r="Q2268" s="183">
        <f>IFERROR(_xll.qlIndexFixing(ONIndex1Y,I2268,TRUE,_xll.ohTrigger(RecalcTrigger,Trigger1Y)),NA())</f>
        <v>1.558665297533679E-2</v>
      </c>
    </row>
    <row r="2269" spans="2:17" x14ac:dyDescent="0.2">
      <c r="B2269" s="39" t="s">
        <v>42</v>
      </c>
      <c r="D2269" s="42">
        <f>_xll.qlCalendarAdvance(Calendar,$D2268,B2269,"f",FALSE)</f>
        <v>55366</v>
      </c>
      <c r="E2269" s="177">
        <f>_xll.qlInterestRateIndexValueDate(IndexON,D2269)</f>
        <v>55366</v>
      </c>
      <c r="F2269" s="193">
        <f>IFERROR(_xll.qlIndexFixing(IndexON,D2269,TRUE,_xll.ohTrigger(RecalcTrigger,TriggerON)),NA())</f>
        <v>1.5139457752484375E-2</v>
      </c>
      <c r="H2269" s="42">
        <f>_xll.qlCalendarAdvance(Calendar,$H2268,B2269,"f",FALSE)</f>
        <v>55366</v>
      </c>
      <c r="I2269" s="177">
        <f>_xll.qlInterestRateIndexValueDate(Index1M,$H2269)</f>
        <v>55368</v>
      </c>
      <c r="J2269" s="182">
        <f>IFERROR(_xll.qlIndexFixing(Index1M,$H2269,TRUE,_xll.ohTrigger(RecalcTrigger,Trigger1M)),NA())</f>
        <v>1.4982898693135238E-2</v>
      </c>
      <c r="K2269" s="44">
        <f>IFERROR(_xll.qlIndexFixing(Index3M,H2269,TRUE,_xll.ohTrigger(RecalcTrigger,Trigger3M)),NA())</f>
        <v>1.5115794957148168E-2</v>
      </c>
      <c r="L2269" s="44">
        <f>IFERROR(_xll.qlIndexFixing(Index6M,$H2269,TRUE,_xll.ohTrigger(RecalcTrigger,Trigger6M)),NA())</f>
        <v>1.5485297705624193E-2</v>
      </c>
      <c r="M2269" s="183">
        <f>IFERROR(_xll.qlIndexFixing(Index1Y,$H2269,TRUE,_xll.ohTrigger(RecalcTrigger,Trigger1Y)),NA())</f>
        <v>1.5614241776797983E-2</v>
      </c>
      <c r="N2269" s="182">
        <f>IFERROR(_xll.qlIndexFixing(ONIndex1M,I2269,TRUE,_xll.ohTrigger(RecalcTrigger,Trigger1M)),NA())</f>
        <v>1.4977108659675054E-2</v>
      </c>
      <c r="O2269" s="44">
        <f>IFERROR(_xll.qlIndexFixing(ONIndex3M,I2269,TRUE,_xll.ohTrigger(RecalcTrigger,Trigger3M)),NA())</f>
        <v>1.5090315148498235E-2</v>
      </c>
      <c r="P2269" s="44">
        <f>IFERROR(_xll.qlIndexFixing(ONIndex6M,I2269,TRUE,_xll.ohTrigger(RecalcTrigger,Trigger6M)),NA())</f>
        <v>1.5452901510073502E-2</v>
      </c>
      <c r="Q2269" s="183">
        <f>IFERROR(_xll.qlIndexFixing(ONIndex1Y,I2269,TRUE,_xll.ohTrigger(RecalcTrigger,Trigger1Y)),NA())</f>
        <v>1.5583578289311006E-2</v>
      </c>
    </row>
    <row r="2270" spans="2:17" x14ac:dyDescent="0.2">
      <c r="B2270" s="39" t="s">
        <v>42</v>
      </c>
      <c r="D2270" s="42">
        <f>_xll.qlCalendarAdvance(Calendar,$D2269,B2270,"f",FALSE)</f>
        <v>55373</v>
      </c>
      <c r="E2270" s="177">
        <f>_xll.qlInterestRateIndexValueDate(IndexON,D2270)</f>
        <v>55373</v>
      </c>
      <c r="F2270" s="193">
        <f>IFERROR(_xll.qlIndexFixing(IndexON,D2270,TRUE,_xll.ohTrigger(RecalcTrigger,TriggerON)),NA())</f>
        <v>1.5136837252267554E-2</v>
      </c>
      <c r="H2270" s="42">
        <f>_xll.qlCalendarAdvance(Calendar,$H2269,B2270,"f",FALSE)</f>
        <v>55373</v>
      </c>
      <c r="I2270" s="177">
        <f>_xll.qlInterestRateIndexValueDate(Index1M,$H2270)</f>
        <v>55375</v>
      </c>
      <c r="J2270" s="182">
        <f>IFERROR(_xll.qlIndexFixing(Index1M,$H2270,TRUE,_xll.ohTrigger(RecalcTrigger,Trigger1M)),NA())</f>
        <v>1.4980522137622854E-2</v>
      </c>
      <c r="K2270" s="44">
        <f>IFERROR(_xll.qlIndexFixing(Index3M,H2270,TRUE,_xll.ohTrigger(RecalcTrigger,Trigger3M)),NA())</f>
        <v>1.5115217999389207E-2</v>
      </c>
      <c r="L2270" s="44">
        <f>IFERROR(_xll.qlIndexFixing(Index6M,$H2270,TRUE,_xll.ohTrigger(RecalcTrigger,Trigger6M)),NA())</f>
        <v>1.5482790156273667E-2</v>
      </c>
      <c r="M2270" s="183">
        <f>IFERROR(_xll.qlIndexFixing(Index1Y,$H2270,TRUE,_xll.ohTrigger(RecalcTrigger,Trigger1Y)),NA())</f>
        <v>1.5610313990936207E-2</v>
      </c>
      <c r="N2270" s="182">
        <f>IFERROR(_xll.qlIndexFixing(ONIndex1M,I2270,TRUE,_xll.ohTrigger(RecalcTrigger,Trigger1M)),NA())</f>
        <v>1.4974775990417299E-2</v>
      </c>
      <c r="O2270" s="44">
        <f>IFERROR(_xll.qlIndexFixing(ONIndex3M,I2270,TRUE,_xll.ohTrigger(RecalcTrigger,Trigger3M)),NA())</f>
        <v>1.5089777060364185E-2</v>
      </c>
      <c r="P2270" s="44">
        <f>IFERROR(_xll.qlIndexFixing(ONIndex6M,I2270,TRUE,_xll.ohTrigger(RecalcTrigger,Trigger6M)),NA())</f>
        <v>1.5450978799442794E-2</v>
      </c>
      <c r="Q2270" s="183">
        <f>IFERROR(_xll.qlIndexFixing(ONIndex1Y,I2270,TRUE,_xll.ohTrigger(RecalcTrigger,Trigger1Y)),NA())</f>
        <v>1.5580474802723288E-2</v>
      </c>
    </row>
    <row r="2271" spans="2:17" x14ac:dyDescent="0.2">
      <c r="B2271" s="39" t="s">
        <v>42</v>
      </c>
      <c r="D2271" s="42">
        <f>_xll.qlCalendarAdvance(Calendar,$D2270,B2271,"f",FALSE)</f>
        <v>55380</v>
      </c>
      <c r="E2271" s="177">
        <f>_xll.qlInterestRateIndexValueDate(IndexON,D2271)</f>
        <v>55380</v>
      </c>
      <c r="F2271" s="193">
        <f>IFERROR(_xll.qlIndexFixing(IndexON,D2271,TRUE,_xll.ohTrigger(RecalcTrigger,TriggerON)),NA())</f>
        <v>1.5134183697691483E-2</v>
      </c>
      <c r="H2271" s="42">
        <f>_xll.qlCalendarAdvance(Calendar,$H2270,B2271,"f",FALSE)</f>
        <v>55380</v>
      </c>
      <c r="I2271" s="177">
        <f>_xll.qlInterestRateIndexValueDate(Index1M,$H2271)</f>
        <v>55382</v>
      </c>
      <c r="J2271" s="182">
        <f>IFERROR(_xll.qlIndexFixing(Index1M,$H2271,TRUE,_xll.ohTrigger(RecalcTrigger,Trigger1M)),NA())</f>
        <v>1.497812066629356E-2</v>
      </c>
      <c r="K2271" s="44">
        <f>IFERROR(_xll.qlIndexFixing(Index3M,H2271,TRUE,_xll.ohTrigger(RecalcTrigger,Trigger3M)),NA())</f>
        <v>1.5114634806125092E-2</v>
      </c>
      <c r="L2271" s="44">
        <f>IFERROR(_xll.qlIndexFixing(Index6M,$H2271,TRUE,_xll.ohTrigger(RecalcTrigger,Trigger6M)),NA())</f>
        <v>1.5480237161921401E-2</v>
      </c>
      <c r="M2271" s="183">
        <f>IFERROR(_xll.qlIndexFixing(Index1Y,$H2271,TRUE,_xll.ohTrigger(RecalcTrigger,Trigger1Y)),NA())</f>
        <v>1.5606355525552467E-2</v>
      </c>
      <c r="N2271" s="182">
        <f>IFERROR(_xll.qlIndexFixing(ONIndex1M,I2271,TRUE,_xll.ohTrigger(RecalcTrigger,Trigger1M)),NA())</f>
        <v>1.497241850884734E-2</v>
      </c>
      <c r="O2271" s="44">
        <f>IFERROR(_xll.qlIndexFixing(ONIndex3M,I2271,TRUE,_xll.ohTrigger(RecalcTrigger,Trigger3M)),NA())</f>
        <v>1.5089232828744414E-2</v>
      </c>
      <c r="P2271" s="44">
        <f>IFERROR(_xll.qlIndexFixing(ONIndex6M,I2271,TRUE,_xll.ohTrigger(RecalcTrigger,Trigger6M)),NA())</f>
        <v>1.5449012115347216E-2</v>
      </c>
      <c r="Q2271" s="183">
        <f>IFERROR(_xll.qlIndexFixing(ONIndex1Y,I2271,TRUE,_xll.ohTrigger(RecalcTrigger,Trigger1Y)),NA())</f>
        <v>1.5577342462576027E-2</v>
      </c>
    </row>
    <row r="2272" spans="2:17" x14ac:dyDescent="0.2">
      <c r="B2272" s="39" t="s">
        <v>42</v>
      </c>
      <c r="D2272" s="42">
        <f>_xll.qlCalendarAdvance(Calendar,$D2271,B2272,"f",FALSE)</f>
        <v>55387</v>
      </c>
      <c r="E2272" s="177">
        <f>_xll.qlInterestRateIndexValueDate(IndexON,D2272)</f>
        <v>55387</v>
      </c>
      <c r="F2272" s="193">
        <f>IFERROR(_xll.qlIndexFixing(IndexON,D2272,TRUE,_xll.ohTrigger(RecalcTrigger,TriggerON)),NA())</f>
        <v>1.5131497029443608E-2</v>
      </c>
      <c r="H2272" s="42">
        <f>_xll.qlCalendarAdvance(Calendar,$H2271,B2272,"f",FALSE)</f>
        <v>55387</v>
      </c>
      <c r="I2272" s="177">
        <f>_xll.qlInterestRateIndexValueDate(Index1M,$H2272)</f>
        <v>55389</v>
      </c>
      <c r="J2272" s="182">
        <f>IFERROR(_xll.qlIndexFixing(Index1M,$H2272,TRUE,_xll.ohTrigger(RecalcTrigger,Trigger1M)),NA())</f>
        <v>1.4975694235379866E-2</v>
      </c>
      <c r="K2272" s="44">
        <f>IFERROR(_xll.qlIndexFixing(Index3M,H2272,TRUE,_xll.ohTrigger(RecalcTrigger,Trigger3M)),NA())</f>
        <v>1.5114045365784206E-2</v>
      </c>
      <c r="L2272" s="44">
        <f>IFERROR(_xll.qlIndexFixing(Index6M,$H2272,TRUE,_xll.ohTrigger(RecalcTrigger,Trigger6M)),NA())</f>
        <v>1.5477638633761011E-2</v>
      </c>
      <c r="M2272" s="183">
        <f>IFERROR(_xll.qlIndexFixing(Index1Y,$H2272,TRUE,_xll.ohTrigger(RecalcTrigger,Trigger1Y)),NA())</f>
        <v>1.5602366327107195E-2</v>
      </c>
      <c r="N2272" s="182">
        <f>IFERROR(_xll.qlIndexFixing(ONIndex1M,I2272,TRUE,_xll.ohTrigger(RecalcTrigger,Trigger1M)),NA())</f>
        <v>1.4970036171080281E-2</v>
      </c>
      <c r="O2272" s="44">
        <f>IFERROR(_xll.qlIndexFixing(ONIndex3M,I2272,TRUE,_xll.ohTrigger(RecalcTrigger,Trigger3M)),NA())</f>
        <v>1.5088682442128132E-2</v>
      </c>
      <c r="P2272" s="44">
        <f>IFERROR(_xll.qlIndexFixing(ONIndex6M,I2272,TRUE,_xll.ohTrigger(RecalcTrigger,Trigger6M)),NA())</f>
        <v>1.5447001369537361E-2</v>
      </c>
      <c r="Q2272" s="183">
        <f>IFERROR(_xll.qlIndexFixing(ONIndex1Y,I2272,TRUE,_xll.ohTrigger(RecalcTrigger,Trigger1Y)),NA())</f>
        <v>1.557418121563181E-2</v>
      </c>
    </row>
    <row r="2273" spans="2:17" x14ac:dyDescent="0.2">
      <c r="B2273" s="39" t="s">
        <v>42</v>
      </c>
      <c r="D2273" s="42">
        <f>_xll.qlCalendarAdvance(Calendar,$D2272,B2273,"f",FALSE)</f>
        <v>55394</v>
      </c>
      <c r="E2273" s="177">
        <f>_xll.qlInterestRateIndexValueDate(IndexON,D2273)</f>
        <v>55394</v>
      </c>
      <c r="F2273" s="193">
        <f>IFERROR(_xll.qlIndexFixing(IndexON,D2273,TRUE,_xll.ohTrigger(RecalcTrigger,TriggerON)),NA())</f>
        <v>1.5128777187491949E-2</v>
      </c>
      <c r="H2273" s="42">
        <f>_xll.qlCalendarAdvance(Calendar,$H2272,B2273,"f",FALSE)</f>
        <v>55394</v>
      </c>
      <c r="I2273" s="177">
        <f>_xll.qlInterestRateIndexValueDate(Index1M,$H2273)</f>
        <v>55396</v>
      </c>
      <c r="J2273" s="182">
        <f>IFERROR(_xll.qlIndexFixing(Index1M,$H2273,TRUE,_xll.ohTrigger(RecalcTrigger,Trigger1M)),NA())</f>
        <v>1.4972840340178584E-2</v>
      </c>
      <c r="K2273" s="44">
        <f>IFERROR(_xll.qlIndexFixing(Index3M,H2273,TRUE,_xll.ohTrigger(RecalcTrigger,Trigger3M)),NA())</f>
        <v>1.5113176565430951E-2</v>
      </c>
      <c r="L2273" s="44">
        <f>IFERROR(_xll.qlIndexFixing(Index6M,$H2273,TRUE,_xll.ohTrigger(RecalcTrigger,Trigger6M)),NA())</f>
        <v>1.547448485323325E-2</v>
      </c>
      <c r="M2273" s="183">
        <f>IFERROR(_xll.qlIndexFixing(Index1Y,$H2273,TRUE,_xll.ohTrigger(RecalcTrigger,Trigger1Y)),NA())</f>
        <v>1.5598259524046539E-2</v>
      </c>
      <c r="N2273" s="182">
        <f>IFERROR(_xll.qlIndexFixing(ONIndex1M,I2273,TRUE,_xll.ohTrigger(RecalcTrigger,Trigger1M)),NA())</f>
        <v>1.4967628933550969E-2</v>
      </c>
      <c r="O2273" s="44">
        <f>IFERROR(_xll.qlIndexFixing(ONIndex3M,I2273,TRUE,_xll.ohTrigger(RecalcTrigger,Trigger3M)),NA())</f>
        <v>1.5088125888924608E-2</v>
      </c>
      <c r="P2273" s="44">
        <f>IFERROR(_xll.qlIndexFixing(ONIndex6M,I2273,TRUE,_xll.ohTrigger(RecalcTrigger,Trigger6M)),NA())</f>
        <v>1.5444946473843757E-2</v>
      </c>
      <c r="Q2273" s="183">
        <f>IFERROR(_xll.qlIndexFixing(ONIndex1Y,I2273,TRUE,_xll.ohTrigger(RecalcTrigger,Trigger1Y)),NA())</f>
        <v>1.5570991008733159E-2</v>
      </c>
    </row>
    <row r="2274" spans="2:17" x14ac:dyDescent="0.2">
      <c r="B2274" s="39" t="s">
        <v>42</v>
      </c>
      <c r="D2274" s="42">
        <f>_xll.qlCalendarAdvance(Calendar,$D2273,B2274,"f",FALSE)</f>
        <v>55401</v>
      </c>
      <c r="E2274" s="177">
        <f>_xll.qlInterestRateIndexValueDate(IndexON,D2274)</f>
        <v>55401</v>
      </c>
      <c r="F2274" s="193">
        <f>IFERROR(_xll.qlIndexFixing(IndexON,D2274,TRUE,_xll.ohTrigger(RecalcTrigger,TriggerON)),NA())</f>
        <v>1.5126024111964398E-2</v>
      </c>
      <c r="H2274" s="42">
        <f>_xll.qlCalendarAdvance(Calendar,$H2273,B2274,"f",FALSE)</f>
        <v>55401</v>
      </c>
      <c r="I2274" s="177">
        <f>_xll.qlInterestRateIndexValueDate(Index1M,$H2274)</f>
        <v>55403</v>
      </c>
      <c r="J2274" s="182">
        <f>IFERROR(_xll.qlIndexFixing(Index1M,$H2274,TRUE,_xll.ohTrigger(RecalcTrigger,Trigger1M)),NA())</f>
        <v>1.4970766319691853E-2</v>
      </c>
      <c r="K2274" s="44">
        <f>IFERROR(_xll.qlIndexFixing(Index3M,H2274,TRUE,_xll.ohTrigger(RecalcTrigger,Trigger3M)),NA())</f>
        <v>1.5112575071478283E-2</v>
      </c>
      <c r="L2274" s="44">
        <f>IFERROR(_xll.qlIndexFixing(Index6M,$H2274,TRUE,_xll.ohTrigger(RecalcTrigger,Trigger6M)),NA())</f>
        <v>1.5471808630173825E-2</v>
      </c>
      <c r="M2274" s="183">
        <f>IFERROR(_xll.qlIndexFixing(Index1Y,$H2274,TRUE,_xll.ohTrigger(RecalcTrigger,Trigger1Y)),NA())</f>
        <v>1.5594295516894875E-2</v>
      </c>
      <c r="N2274" s="182">
        <f>IFERROR(_xll.qlIndexFixing(ONIndex1M,I2274,TRUE,_xll.ohTrigger(RecalcTrigger,Trigger1M)),NA())</f>
        <v>1.4965196752534382E-2</v>
      </c>
      <c r="O2274" s="44">
        <f>IFERROR(_xll.qlIndexFixing(ONIndex3M,I2274,TRUE,_xll.ohTrigger(RecalcTrigger,Trigger3M)),NA())</f>
        <v>1.5087563157543116E-2</v>
      </c>
      <c r="P2274" s="44">
        <f>IFERROR(_xll.qlIndexFixing(ONIndex6M,I2274,TRUE,_xll.ohTrigger(RecalcTrigger,Trigger6M)),NA())</f>
        <v>1.5442847339777188E-2</v>
      </c>
      <c r="Q2274" s="183">
        <f>IFERROR(_xll.qlIndexFixing(ONIndex1Y,I2274,TRUE,_xll.ohTrigger(RecalcTrigger,Trigger1Y)),NA())</f>
        <v>1.5567771789122276E-2</v>
      </c>
    </row>
    <row r="2275" spans="2:17" x14ac:dyDescent="0.2">
      <c r="B2275" s="39" t="s">
        <v>42</v>
      </c>
      <c r="D2275" s="42">
        <f>_xll.qlCalendarAdvance(Calendar,$D2274,B2275,"f",FALSE)</f>
        <v>55408</v>
      </c>
      <c r="E2275" s="177">
        <f>_xll.qlInterestRateIndexValueDate(IndexON,D2275)</f>
        <v>55408</v>
      </c>
      <c r="F2275" s="193">
        <f>IFERROR(_xll.qlIndexFixing(IndexON,D2275,TRUE,_xll.ohTrigger(RecalcTrigger,TriggerON)),NA())</f>
        <v>1.5123237743468465E-2</v>
      </c>
      <c r="H2275" s="42">
        <f>_xll.qlCalendarAdvance(Calendar,$H2274,B2275,"f",FALSE)</f>
        <v>55408</v>
      </c>
      <c r="I2275" s="177">
        <f>_xll.qlInterestRateIndexValueDate(Index1M,$H2275)</f>
        <v>55410</v>
      </c>
      <c r="J2275" s="182">
        <f>IFERROR(_xll.qlIndexFixing(Index1M,$H2275,TRUE,_xll.ohTrigger(RecalcTrigger,Trigger1M)),NA())</f>
        <v>1.4968264747367566E-2</v>
      </c>
      <c r="K2275" s="44">
        <f>IFERROR(_xll.qlIndexFixing(Index3M,H2275,TRUE,_xll.ohTrigger(RecalcTrigger,Trigger3M)),NA())</f>
        <v>1.511196729682043E-2</v>
      </c>
      <c r="L2275" s="44">
        <f>IFERROR(_xll.qlIndexFixing(Index6M,$H2275,TRUE,_xll.ohTrigger(RecalcTrigger,Trigger6M)),NA())</f>
        <v>1.5469086640033726E-2</v>
      </c>
      <c r="M2275" s="183">
        <f>IFERROR(_xll.qlIndexFixing(Index1Y,$H2275,TRUE,_xll.ohTrigger(RecalcTrigger,Trigger1Y)),NA())</f>
        <v>1.559021379806803E-2</v>
      </c>
      <c r="N2275" s="182">
        <f>IFERROR(_xll.qlIndexFixing(ONIndex1M,I2275,TRUE,_xll.ohTrigger(RecalcTrigger,Trigger1M)),NA())</f>
        <v>1.4962739584145623E-2</v>
      </c>
      <c r="O2275" s="44">
        <f>IFERROR(_xll.qlIndexFixing(ONIndex3M,I2275,TRUE,_xll.ohTrigger(RecalcTrigger,Trigger3M)),NA())</f>
        <v>1.5086994236792606E-2</v>
      </c>
      <c r="P2275" s="44">
        <f>IFERROR(_xll.qlIndexFixing(ONIndex6M,I2275,TRUE,_xll.ohTrigger(RecalcTrigger,Trigger6M)),NA())</f>
        <v>1.5440703879407991E-2</v>
      </c>
      <c r="Q2275" s="183">
        <f>IFERROR(_xll.qlIndexFixing(ONIndex1Y,I2275,TRUE,_xll.ohTrigger(RecalcTrigger,Trigger1Y)),NA())</f>
        <v>1.5564523503641681E-2</v>
      </c>
    </row>
    <row r="2276" spans="2:17" x14ac:dyDescent="0.2">
      <c r="B2276" s="39" t="s">
        <v>42</v>
      </c>
      <c r="D2276" s="42">
        <f>_xll.qlCalendarAdvance(Calendar,$D2275,B2276,"f",FALSE)</f>
        <v>55415</v>
      </c>
      <c r="E2276" s="177">
        <f>_xll.qlInterestRateIndexValueDate(IndexON,D2276)</f>
        <v>55415</v>
      </c>
      <c r="F2276" s="193">
        <f>IFERROR(_xll.qlIndexFixing(IndexON,D2276,TRUE,_xll.ohTrigger(RecalcTrigger,TriggerON)),NA())</f>
        <v>1.5120418022052107E-2</v>
      </c>
      <c r="H2276" s="42">
        <f>_xll.qlCalendarAdvance(Calendar,$H2275,B2276,"f",FALSE)</f>
        <v>55415</v>
      </c>
      <c r="I2276" s="177">
        <f>_xll.qlInterestRateIndexValueDate(Index1M,$H2276)</f>
        <v>55417</v>
      </c>
      <c r="J2276" s="182">
        <f>IFERROR(_xll.qlIndexFixing(Index1M,$H2276,TRUE,_xll.ohTrigger(RecalcTrigger,Trigger1M)),NA())</f>
        <v>1.4965738040368937E-2</v>
      </c>
      <c r="K2276" s="44">
        <f>IFERROR(_xll.qlIndexFixing(Index3M,H2276,TRUE,_xll.ohTrigger(RecalcTrigger,Trigger3M)),NA())</f>
        <v>1.5111353229883349E-2</v>
      </c>
      <c r="L2276" s="44">
        <f>IFERROR(_xll.qlIndexFixing(Index6M,$H2276,TRUE,_xll.ohTrigger(RecalcTrigger,Trigger6M)),NA())</f>
        <v>1.5466318794031661E-2</v>
      </c>
      <c r="M2276" s="183">
        <f>IFERROR(_xll.qlIndexFixing(Index1Y,$H2276,TRUE,_xll.ohTrigger(RecalcTrigger,Trigger1Y)),NA())</f>
        <v>1.5586101132060064E-2</v>
      </c>
      <c r="N2276" s="182">
        <f>IFERROR(_xll.qlIndexFixing(ONIndex1M,I2276,TRUE,_xll.ohTrigger(RecalcTrigger,Trigger1M)),NA())</f>
        <v>1.4960257384739606E-2</v>
      </c>
      <c r="O2276" s="44">
        <f>IFERROR(_xll.qlIndexFixing(ONIndex3M,I2276,TRUE,_xll.ohTrigger(RecalcTrigger,Trigger3M)),NA())</f>
        <v>1.508641911468267E-2</v>
      </c>
      <c r="P2276" s="44">
        <f>IFERROR(_xll.qlIndexFixing(ONIndex6M,I2276,TRUE,_xll.ohTrigger(RecalcTrigger,Trigger6M)),NA())</f>
        <v>1.5438516004167013E-2</v>
      </c>
      <c r="Q2276" s="183">
        <f>IFERROR(_xll.qlIndexFixing(ONIndex1Y,I2276,TRUE,_xll.ohTrigger(RecalcTrigger,Trigger1Y)),NA())</f>
        <v>1.556124609905396E-2</v>
      </c>
    </row>
    <row r="2277" spans="2:17" x14ac:dyDescent="0.2">
      <c r="B2277" s="39" t="s">
        <v>42</v>
      </c>
      <c r="D2277" s="42">
        <f>_xll.qlCalendarAdvance(Calendar,$D2276,B2277,"f",FALSE)</f>
        <v>55422</v>
      </c>
      <c r="E2277" s="177">
        <f>_xll.qlInterestRateIndexValueDate(IndexON,D2277)</f>
        <v>55422</v>
      </c>
      <c r="F2277" s="193">
        <f>IFERROR(_xll.qlIndexFixing(IndexON,D2277,TRUE,_xll.ohTrigger(RecalcTrigger,TriggerON)),NA())</f>
        <v>1.5117564887843216E-2</v>
      </c>
      <c r="H2277" s="42">
        <f>_xll.qlCalendarAdvance(Calendar,$H2276,B2277,"f",FALSE)</f>
        <v>55422</v>
      </c>
      <c r="I2277" s="177">
        <f>_xll.qlInterestRateIndexValueDate(Index1M,$H2277)</f>
        <v>55424</v>
      </c>
      <c r="J2277" s="182">
        <f>IFERROR(_xll.qlIndexFixing(Index1M,$H2277,TRUE,_xll.ohTrigger(RecalcTrigger,Trigger1M)),NA())</f>
        <v>1.4963186154918484E-2</v>
      </c>
      <c r="K2277" s="44">
        <f>IFERROR(_xll.qlIndexFixing(Index3M,H2277,TRUE,_xll.ohTrigger(RecalcTrigger,Trigger3M)),NA())</f>
        <v>1.5110732859094764E-2</v>
      </c>
      <c r="L2277" s="44">
        <f>IFERROR(_xll.qlIndexFixing(Index6M,$H2277,TRUE,_xll.ohTrigger(RecalcTrigger,Trigger6M)),NA())</f>
        <v>1.5463505003388977E-2</v>
      </c>
      <c r="M2277" s="183">
        <f>IFERROR(_xll.qlIndexFixing(Index1Y,$H2277,TRUE,_xll.ohTrigger(RecalcTrigger,Trigger1Y)),NA())</f>
        <v>1.5581957465351178E-2</v>
      </c>
      <c r="N2277" s="182">
        <f>IFERROR(_xll.qlIndexFixing(ONIndex1M,I2277,TRUE,_xll.ohTrigger(RecalcTrigger,Trigger1M)),NA())</f>
        <v>1.4957750110591306E-2</v>
      </c>
      <c r="O2277" s="44">
        <f>IFERROR(_xll.qlIndexFixing(ONIndex3M,I2277,TRUE,_xll.ohTrigger(RecalcTrigger,Trigger3M)),NA())</f>
        <v>1.5085837779782452E-2</v>
      </c>
      <c r="P2277" s="44">
        <f>IFERROR(_xll.qlIndexFixing(ONIndex6M,I2277,TRUE,_xll.ohTrigger(RecalcTrigger,Trigger6M)),NA())</f>
        <v>1.5436283625804847E-2</v>
      </c>
      <c r="Q2277" s="183">
        <f>IFERROR(_xll.qlIndexFixing(ONIndex1Y,I2277,TRUE,_xll.ohTrigger(RecalcTrigger,Trigger1Y)),NA())</f>
        <v>1.5557939522441444E-2</v>
      </c>
    </row>
    <row r="2278" spans="2:17" x14ac:dyDescent="0.2">
      <c r="B2278" s="39" t="s">
        <v>42</v>
      </c>
      <c r="D2278" s="42">
        <f>_xll.qlCalendarAdvance(Calendar,$D2277,B2278,"f",FALSE)</f>
        <v>55429</v>
      </c>
      <c r="E2278" s="177">
        <f>_xll.qlInterestRateIndexValueDate(IndexON,D2278)</f>
        <v>55429</v>
      </c>
      <c r="F2278" s="193">
        <f>IFERROR(_xll.qlIndexFixing(IndexON,D2278,TRUE,_xll.ohTrigger(RecalcTrigger,TriggerON)),NA())</f>
        <v>1.5114678281289429E-2</v>
      </c>
      <c r="H2278" s="42">
        <f>_xll.qlCalendarAdvance(Calendar,$H2277,B2278,"f",FALSE)</f>
        <v>55429</v>
      </c>
      <c r="I2278" s="177">
        <f>_xll.qlInterestRateIndexValueDate(Index1M,$H2278)</f>
        <v>55431</v>
      </c>
      <c r="J2278" s="182">
        <f>IFERROR(_xll.qlIndexFixing(Index1M,$H2278,TRUE,_xll.ohTrigger(RecalcTrigger,Trigger1M)),NA())</f>
        <v>1.4960609047241225E-2</v>
      </c>
      <c r="K2278" s="44">
        <f>IFERROR(_xll.qlIndexFixing(Index3M,H2278,TRUE,_xll.ohTrigger(RecalcTrigger,Trigger3M)),NA())</f>
        <v>1.5110376887050376E-2</v>
      </c>
      <c r="L2278" s="44">
        <f>IFERROR(_xll.qlIndexFixing(Index6M,$H2278,TRUE,_xll.ohTrigger(RecalcTrigger,Trigger6M)),NA())</f>
        <v>1.5460755945919707E-2</v>
      </c>
      <c r="M2278" s="183">
        <f>IFERROR(_xll.qlIndexFixing(Index1Y,$H2278,TRUE,_xll.ohTrigger(RecalcTrigger,Trigger1Y)),NA())</f>
        <v>1.5577782744423747E-2</v>
      </c>
      <c r="N2278" s="182">
        <f>IFERROR(_xll.qlIndexFixing(ONIndex1M,I2278,TRUE,_xll.ohTrigger(RecalcTrigger,Trigger1M)),NA())</f>
        <v>1.4955217717895763E-2</v>
      </c>
      <c r="O2278" s="44">
        <f>IFERROR(_xll.qlIndexFixing(ONIndex3M,I2278,TRUE,_xll.ohTrigger(RecalcTrigger,Trigger3M)),NA())</f>
        <v>1.5085250221060775E-2</v>
      </c>
      <c r="P2278" s="44">
        <f>IFERROR(_xll.qlIndexFixing(ONIndex6M,I2278,TRUE,_xll.ohTrigger(RecalcTrigger,Trigger6M)),NA())</f>
        <v>1.5434006656152022E-2</v>
      </c>
      <c r="Q2278" s="183">
        <f>IFERROR(_xll.qlIndexFixing(ONIndex1Y,I2278,TRUE,_xll.ohTrigger(RecalcTrigger,Trigger1Y)),NA())</f>
        <v>1.5554603720886462E-2</v>
      </c>
    </row>
    <row r="2279" spans="2:17" x14ac:dyDescent="0.2">
      <c r="B2279" s="39" t="s">
        <v>42</v>
      </c>
      <c r="D2279" s="42">
        <f>_xll.qlCalendarAdvance(Calendar,$D2278,B2279,"f",FALSE)</f>
        <v>55436</v>
      </c>
      <c r="E2279" s="177">
        <f>_xll.qlInterestRateIndexValueDate(IndexON,D2279)</f>
        <v>55436</v>
      </c>
      <c r="F2279" s="193">
        <f>IFERROR(_xll.qlIndexFixing(IndexON,D2279,TRUE,_xll.ohTrigger(RecalcTrigger,TriggerON)),NA())</f>
        <v>1.5111758142598575E-2</v>
      </c>
      <c r="H2279" s="42">
        <f>_xll.qlCalendarAdvance(Calendar,$H2278,B2279,"f",FALSE)</f>
        <v>55436</v>
      </c>
      <c r="I2279" s="177">
        <f>_xll.qlInterestRateIndexValueDate(Index1M,$H2279)</f>
        <v>55438</v>
      </c>
      <c r="J2279" s="182">
        <f>IFERROR(_xll.qlIndexFixing(Index1M,$H2279,TRUE,_xll.ohTrigger(RecalcTrigger,Trigger1M)),NA())</f>
        <v>1.4958006673572166E-2</v>
      </c>
      <c r="K2279" s="44">
        <f>IFERROR(_xll.qlIndexFixing(Index3M,H2279,TRUE,_xll.ohTrigger(RecalcTrigger,Trigger3M)),NA())</f>
        <v>1.510974339313566E-2</v>
      </c>
      <c r="L2279" s="44">
        <f>IFERROR(_xll.qlIndexFixing(Index6M,$H2279,TRUE,_xll.ohTrigger(RecalcTrigger,Trigger6M)),NA())</f>
        <v>1.5457846549800274E-2</v>
      </c>
      <c r="M2279" s="183">
        <f>IFERROR(_xll.qlIndexFixing(Index1Y,$H2279,TRUE,_xll.ohTrigger(RecalcTrigger,Trigger1Y)),NA())</f>
        <v>1.557357691576536E-2</v>
      </c>
      <c r="N2279" s="182">
        <f>IFERROR(_xll.qlIndexFixing(ONIndex1M,I2279,TRUE,_xll.ohTrigger(RecalcTrigger,Trigger1M)),NA())</f>
        <v>1.4952660163167764E-2</v>
      </c>
      <c r="O2279" s="44">
        <f>IFERROR(_xll.qlIndexFixing(ONIndex3M,I2279,TRUE,_xll.ohTrigger(RecalcTrigger,Trigger3M)),NA())</f>
        <v>1.5084656426287424E-2</v>
      </c>
      <c r="P2279" s="44">
        <f>IFERROR(_xll.qlIndexFixing(ONIndex6M,I2279,TRUE,_xll.ohTrigger(RecalcTrigger,Trigger6M)),NA())</f>
        <v>1.5431685006799256E-2</v>
      </c>
      <c r="Q2279" s="183">
        <f>IFERROR(_xll.qlIndexFixing(ONIndex1Y,I2279,TRUE,_xll.ohTrigger(RecalcTrigger,Trigger1Y)),NA())</f>
        <v>1.5551238640991727E-2</v>
      </c>
    </row>
    <row r="2280" spans="2:17" x14ac:dyDescent="0.2">
      <c r="B2280" s="39" t="s">
        <v>42</v>
      </c>
      <c r="D2280" s="42">
        <f>_xll.qlCalendarAdvance(Calendar,$D2279,B2280,"f",FALSE)</f>
        <v>55443</v>
      </c>
      <c r="E2280" s="177">
        <f>_xll.qlInterestRateIndexValueDate(IndexON,D2280)</f>
        <v>55443</v>
      </c>
      <c r="F2280" s="193">
        <f>IFERROR(_xll.qlIndexFixing(IndexON,D2280,TRUE,_xll.ohTrigger(RecalcTrigger,TriggerON)),NA())</f>
        <v>1.5108804411898547E-2</v>
      </c>
      <c r="H2280" s="42">
        <f>_xll.qlCalendarAdvance(Calendar,$H2279,B2280,"f",FALSE)</f>
        <v>55443</v>
      </c>
      <c r="I2280" s="177">
        <f>_xll.qlInterestRateIndexValueDate(Index1M,$H2280)</f>
        <v>55445</v>
      </c>
      <c r="J2280" s="182">
        <f>IFERROR(_xll.qlIndexFixing(Index1M,$H2280,TRUE,_xll.ohTrigger(RecalcTrigger,Trigger1M)),NA())</f>
        <v>1.4955378990133827E-2</v>
      </c>
      <c r="K2280" s="44">
        <f>IFERROR(_xll.qlIndexFixing(Index3M,H2280,TRUE,_xll.ohTrigger(RecalcTrigger,Trigger3M)),NA())</f>
        <v>1.5109103559563448E-2</v>
      </c>
      <c r="L2280" s="44">
        <f>IFERROR(_xll.qlIndexFixing(Index6M,$H2280,TRUE,_xll.ohTrigger(RecalcTrigger,Trigger6M)),NA())</f>
        <v>1.5455303077819454E-2</v>
      </c>
      <c r="M2280" s="183">
        <f>IFERROR(_xll.qlIndexFixing(Index1Y,$H2280,TRUE,_xll.ohTrigger(RecalcTrigger,Trigger1Y)),NA())</f>
        <v>1.5569339925866647E-2</v>
      </c>
      <c r="N2280" s="182">
        <f>IFERROR(_xll.qlIndexFixing(ONIndex1M,I2280,TRUE,_xll.ohTrigger(RecalcTrigger,Trigger1M)),NA())</f>
        <v>1.4950077402282602E-2</v>
      </c>
      <c r="O2280" s="44">
        <f>IFERROR(_xll.qlIndexFixing(ONIndex3M,I2280,TRUE,_xll.ohTrigger(RecalcTrigger,Trigger3M)),NA())</f>
        <v>1.5084056384351285E-2</v>
      </c>
      <c r="P2280" s="44">
        <f>IFERROR(_xll.qlIndexFixing(ONIndex6M,I2280,TRUE,_xll.ohTrigger(RecalcTrigger,Trigger6M)),NA())</f>
        <v>1.5429318589417207E-2</v>
      </c>
      <c r="Q2280" s="183">
        <f>IFERROR(_xll.qlIndexFixing(ONIndex1Y,I2280,TRUE,_xll.ohTrigger(RecalcTrigger,Trigger1Y)),NA())</f>
        <v>1.5547844229999441E-2</v>
      </c>
    </row>
    <row r="2281" spans="2:17" x14ac:dyDescent="0.2">
      <c r="B2281" s="39" t="s">
        <v>42</v>
      </c>
      <c r="D2281" s="42">
        <f>_xll.qlCalendarAdvance(Calendar,$D2280,B2281,"f",FALSE)</f>
        <v>55450</v>
      </c>
      <c r="E2281" s="177">
        <f>_xll.qlInterestRateIndexValueDate(IndexON,D2281)</f>
        <v>55450</v>
      </c>
      <c r="F2281" s="193">
        <f>IFERROR(_xll.qlIndexFixing(IndexON,D2281,TRUE,_xll.ohTrigger(RecalcTrigger,TriggerON)),NA())</f>
        <v>1.5105817029557045E-2</v>
      </c>
      <c r="H2281" s="42">
        <f>_xll.qlCalendarAdvance(Calendar,$H2280,B2281,"f",FALSE)</f>
        <v>55450</v>
      </c>
      <c r="I2281" s="177">
        <f>_xll.qlInterestRateIndexValueDate(Index1M,$H2281)</f>
        <v>55452</v>
      </c>
      <c r="J2281" s="182">
        <f>IFERROR(_xll.qlIndexFixing(Index1M,$H2281,TRUE,_xll.ohTrigger(RecalcTrigger,Trigger1M)),NA())</f>
        <v>1.4952725953158719E-2</v>
      </c>
      <c r="K2281" s="44">
        <f>IFERROR(_xll.qlIndexFixing(Index3M,H2281,TRUE,_xll.ohTrigger(RecalcTrigger,Trigger3M)),NA())</f>
        <v>1.5108457374762128E-2</v>
      </c>
      <c r="L2281" s="44">
        <f>IFERROR(_xll.qlIndexFixing(Index6M,$H2281,TRUE,_xll.ohTrigger(RecalcTrigger,Trigger6M)),NA())</f>
        <v>1.5451889011057728E-2</v>
      </c>
      <c r="M2281" s="183">
        <f>IFERROR(_xll.qlIndexFixing(Index1Y,$H2281,TRUE,_xll.ohTrigger(RecalcTrigger,Trigger1Y)),NA())</f>
        <v>1.5565071721223013E-2</v>
      </c>
      <c r="N2281" s="182">
        <f>IFERROR(_xll.qlIndexFixing(ONIndex1M,I2281,TRUE,_xll.ohTrigger(RecalcTrigger,Trigger1M)),NA())</f>
        <v>1.4947469391755064E-2</v>
      </c>
      <c r="O2281" s="44">
        <f>IFERROR(_xll.qlIndexFixing(ONIndex3M,I2281,TRUE,_xll.ohTrigger(RecalcTrigger,Trigger3M)),NA())</f>
        <v>1.5083450083581695E-2</v>
      </c>
      <c r="P2281" s="44">
        <f>IFERROR(_xll.qlIndexFixing(ONIndex6M,I2281,TRUE,_xll.ohTrigger(RecalcTrigger,Trigger6M)),NA())</f>
        <v>1.5426907315996274E-2</v>
      </c>
      <c r="Q2281" s="183">
        <f>IFERROR(_xll.qlIndexFixing(ONIndex1Y,I2281,TRUE,_xll.ohTrigger(RecalcTrigger,Trigger1Y)),NA())</f>
        <v>1.5544420434592254E-2</v>
      </c>
    </row>
    <row r="2282" spans="2:17" x14ac:dyDescent="0.2">
      <c r="B2282" s="39" t="s">
        <v>42</v>
      </c>
      <c r="D2282" s="42">
        <f>_xll.qlCalendarAdvance(Calendar,$D2281,B2282,"f",FALSE)</f>
        <v>55457</v>
      </c>
      <c r="E2282" s="177">
        <f>_xll.qlInterestRateIndexValueDate(IndexON,D2282)</f>
        <v>55457</v>
      </c>
      <c r="F2282" s="193">
        <f>IFERROR(_xll.qlIndexFixing(IndexON,D2282,TRUE,_xll.ohTrigger(RecalcTrigger,TriggerON)),NA())</f>
        <v>1.5102795935781899E-2</v>
      </c>
      <c r="H2282" s="42">
        <f>_xll.qlCalendarAdvance(Calendar,$H2281,B2282,"f",FALSE)</f>
        <v>55457</v>
      </c>
      <c r="I2282" s="177">
        <f>_xll.qlInterestRateIndexValueDate(Index1M,$H2282)</f>
        <v>55459</v>
      </c>
      <c r="J2282" s="182">
        <f>IFERROR(_xll.qlIndexFixing(Index1M,$H2282,TRUE,_xll.ohTrigger(RecalcTrigger,Trigger1M)),NA())</f>
        <v>1.4950047518871856E-2</v>
      </c>
      <c r="K2282" s="44">
        <f>IFERROR(_xll.qlIndexFixing(Index3M,H2282,TRUE,_xll.ohTrigger(RecalcTrigger,Trigger3M)),NA())</f>
        <v>1.5107804827156613E-2</v>
      </c>
      <c r="L2282" s="44">
        <f>IFERROR(_xll.qlIndexFixing(Index6M,$H2282,TRUE,_xll.ohTrigger(RecalcTrigger,Trigger6M)),NA())</f>
        <v>1.5448743773596198E-2</v>
      </c>
      <c r="M2282" s="183">
        <f>IFERROR(_xll.qlIndexFixing(Index1Y,$H2282,TRUE,_xll.ohTrigger(RecalcTrigger,Trigger1Y)),NA())</f>
        <v>1.5560772248332475E-2</v>
      </c>
      <c r="N2282" s="182">
        <f>IFERROR(_xll.qlIndexFixing(ONIndex1M,I2282,TRUE,_xll.ohTrigger(RecalcTrigger,Trigger1M)),NA())</f>
        <v>1.4944836087860125E-2</v>
      </c>
      <c r="O2282" s="44">
        <f>IFERROR(_xll.qlIndexFixing(ONIndex3M,I2282,TRUE,_xll.ohTrigger(RecalcTrigger,Trigger3M)),NA())</f>
        <v>1.5082837512387925E-2</v>
      </c>
      <c r="P2282" s="44">
        <f>IFERROR(_xll.qlIndexFixing(ONIndex6M,I2282,TRUE,_xll.ohTrigger(RecalcTrigger,Trigger6M)),NA())</f>
        <v>1.5424451098047243E-2</v>
      </c>
      <c r="Q2282" s="183">
        <f>IFERROR(_xll.qlIndexFixing(ONIndex1Y,I2282,TRUE,_xll.ohTrigger(RecalcTrigger,Trigger1Y)),NA())</f>
        <v>1.5540967202012368E-2</v>
      </c>
    </row>
    <row r="2283" spans="2:17" x14ac:dyDescent="0.2">
      <c r="B2283" s="39" t="s">
        <v>42</v>
      </c>
      <c r="D2283" s="42">
        <f>_xll.qlCalendarAdvance(Calendar,$D2282,B2283,"f",FALSE)</f>
        <v>55464</v>
      </c>
      <c r="E2283" s="177">
        <f>_xll.qlInterestRateIndexValueDate(IndexON,D2283)</f>
        <v>55464</v>
      </c>
      <c r="F2283" s="193">
        <f>IFERROR(_xll.qlIndexFixing(IndexON,D2283,TRUE,_xll.ohTrigger(RecalcTrigger,TriggerON)),NA())</f>
        <v>1.5099741070940809E-2</v>
      </c>
      <c r="H2283" s="42">
        <f>_xll.qlCalendarAdvance(Calendar,$H2282,B2283,"f",FALSE)</f>
        <v>55464</v>
      </c>
      <c r="I2283" s="177">
        <f>_xll.qlInterestRateIndexValueDate(Index1M,$H2283)</f>
        <v>55466</v>
      </c>
      <c r="J2283" s="182">
        <f>IFERROR(_xll.qlIndexFixing(Index1M,$H2283,TRUE,_xll.ohTrigger(RecalcTrigger,Trigger1M)),NA())</f>
        <v>1.4947343643503253E-2</v>
      </c>
      <c r="K2283" s="44">
        <f>IFERROR(_xll.qlIndexFixing(Index3M,H2283,TRUE,_xll.ohTrigger(RecalcTrigger,Trigger3M)),NA())</f>
        <v>1.5107145905176155E-2</v>
      </c>
      <c r="L2283" s="44">
        <f>IFERROR(_xll.qlIndexFixing(Index6M,$H2283,TRUE,_xll.ohTrigger(RecalcTrigger,Trigger6M)),NA())</f>
        <v>1.5445652450977653E-2</v>
      </c>
      <c r="M2283" s="183">
        <f>IFERROR(_xll.qlIndexFixing(Index1Y,$H2283,TRUE,_xll.ohTrigger(RecalcTrigger,Trigger1Y)),NA())</f>
        <v>1.5556441453698042E-2</v>
      </c>
      <c r="N2283" s="182">
        <f>IFERROR(_xll.qlIndexFixing(ONIndex1M,I2283,TRUE,_xll.ohTrigger(RecalcTrigger,Trigger1M)),NA())</f>
        <v>1.4942177446872762E-2</v>
      </c>
      <c r="O2283" s="44">
        <f>IFERROR(_xll.qlIndexFixing(ONIndex3M,I2283,TRUE,_xll.ohTrigger(RecalcTrigger,Trigger3M)),NA())</f>
        <v>1.5082218659498992E-2</v>
      </c>
      <c r="P2283" s="44">
        <f>IFERROR(_xll.qlIndexFixing(ONIndex6M,I2283,TRUE,_xll.ohTrigger(RecalcTrigger,Trigger6M)),NA())</f>
        <v>1.542194984740064E-2</v>
      </c>
      <c r="Q2283" s="183">
        <f>IFERROR(_xll.qlIndexFixing(ONIndex1Y,I2283,TRUE,_xll.ohTrigger(RecalcTrigger,Trigger1Y)),NA())</f>
        <v>1.5537484478942432E-2</v>
      </c>
    </row>
    <row r="2284" spans="2:17" x14ac:dyDescent="0.2">
      <c r="B2284" s="39" t="s">
        <v>42</v>
      </c>
      <c r="D2284" s="42">
        <f>_xll.qlCalendarAdvance(Calendar,$D2283,B2284,"f",FALSE)</f>
        <v>55471</v>
      </c>
      <c r="E2284" s="177">
        <f>_xll.qlInterestRateIndexValueDate(IndexON,D2284)</f>
        <v>55471</v>
      </c>
      <c r="F2284" s="193">
        <f>IFERROR(_xll.qlIndexFixing(IndexON,D2284,TRUE,_xll.ohTrigger(RecalcTrigger,TriggerON)),NA())</f>
        <v>1.5096652375001796E-2</v>
      </c>
      <c r="H2284" s="42">
        <f>_xll.qlCalendarAdvance(Calendar,$H2283,B2284,"f",FALSE)</f>
        <v>55471</v>
      </c>
      <c r="I2284" s="177">
        <f>_xll.qlInterestRateIndexValueDate(Index1M,$H2284)</f>
        <v>55473</v>
      </c>
      <c r="J2284" s="182">
        <f>IFERROR(_xll.qlIndexFixing(Index1M,$H2284,TRUE,_xll.ohTrigger(RecalcTrigger,Trigger1M)),NA())</f>
        <v>1.4944614283285418E-2</v>
      </c>
      <c r="K2284" s="44">
        <f>IFERROR(_xll.qlIndexFixing(Index3M,H2284,TRUE,_xll.ohTrigger(RecalcTrigger,Trigger3M)),NA())</f>
        <v>1.5106480597250014E-2</v>
      </c>
      <c r="L2284" s="44">
        <f>IFERROR(_xll.qlIndexFixing(Index6M,$H2284,TRUE,_xll.ohTrigger(RecalcTrigger,Trigger6M)),NA())</f>
        <v>1.5442514562376828E-2</v>
      </c>
      <c r="M2284" s="183">
        <f>IFERROR(_xll.qlIndexFixing(Index1Y,$H2284,TRUE,_xll.ohTrigger(RecalcTrigger,Trigger1Y)),NA())</f>
        <v>1.5552079283825767E-2</v>
      </c>
      <c r="N2284" s="182">
        <f>IFERROR(_xll.qlIndexFixing(ONIndex1M,I2284,TRUE,_xll.ohTrigger(RecalcTrigger,Trigger1M)),NA())</f>
        <v>1.4939493424908079E-2</v>
      </c>
      <c r="O2284" s="44">
        <f>IFERROR(_xll.qlIndexFixing(ONIndex3M,I2284,TRUE,_xll.ohTrigger(RecalcTrigger,Trigger3M)),NA())</f>
        <v>1.5081593513084357E-2</v>
      </c>
      <c r="P2284" s="44">
        <f>IFERROR(_xll.qlIndexFixing(ONIndex6M,I2284,TRUE,_xll.ohTrigger(RecalcTrigger,Trigger6M)),NA())</f>
        <v>1.541940347556725E-2</v>
      </c>
      <c r="Q2284" s="183">
        <f>IFERROR(_xll.qlIndexFixing(ONIndex1Y,I2284,TRUE,_xll.ohTrigger(RecalcTrigger,Trigger1Y)),NA())</f>
        <v>1.5533972212384839E-2</v>
      </c>
    </row>
    <row r="2285" spans="2:17" x14ac:dyDescent="0.2">
      <c r="B2285" s="39" t="s">
        <v>42</v>
      </c>
      <c r="D2285" s="42">
        <f>_xll.qlCalendarAdvance(Calendar,$D2284,B2285,"f",FALSE)</f>
        <v>55478</v>
      </c>
      <c r="E2285" s="177">
        <f>_xll.qlInterestRateIndexValueDate(IndexON,D2285)</f>
        <v>55478</v>
      </c>
      <c r="F2285" s="193">
        <f>IFERROR(_xll.qlIndexFixing(IndexON,D2285,TRUE,_xll.ohTrigger(RecalcTrigger,TriggerON)),NA())</f>
        <v>1.5093529788412496E-2</v>
      </c>
      <c r="H2285" s="42">
        <f>_xll.qlCalendarAdvance(Calendar,$H2284,B2285,"f",FALSE)</f>
        <v>55478</v>
      </c>
      <c r="I2285" s="177">
        <f>_xll.qlInterestRateIndexValueDate(Index1M,$H2285)</f>
        <v>55480</v>
      </c>
      <c r="J2285" s="182">
        <f>IFERROR(_xll.qlIndexFixing(Index1M,$H2285,TRUE,_xll.ohTrigger(RecalcTrigger,Trigger1M)),NA())</f>
        <v>1.4942080755272154E-2</v>
      </c>
      <c r="K2285" s="44">
        <f>IFERROR(_xll.qlIndexFixing(Index3M,H2285,TRUE,_xll.ohTrigger(RecalcTrigger,Trigger3M)),NA())</f>
        <v>1.5105808891804835E-2</v>
      </c>
      <c r="L2285" s="44">
        <f>IFERROR(_xll.qlIndexFixing(Index6M,$H2285,TRUE,_xll.ohTrigger(RecalcTrigger,Trigger6M)),NA())</f>
        <v>1.5439330019044935E-2</v>
      </c>
      <c r="M2285" s="183">
        <f>IFERROR(_xll.qlIndexFixing(Index1Y,$H2285,TRUE,_xll.ohTrigger(RecalcTrigger,Trigger1Y)),NA())</f>
        <v>1.5547685685226263E-2</v>
      </c>
      <c r="N2285" s="182">
        <f>IFERROR(_xll.qlIndexFixing(ONIndex1M,I2285,TRUE,_xll.ohTrigger(RecalcTrigger,Trigger1M)),NA())</f>
        <v>1.4936783978320989E-2</v>
      </c>
      <c r="O2285" s="44">
        <f>IFERROR(_xll.qlIndexFixing(ONIndex3M,I2285,TRUE,_xll.ohTrigger(RecalcTrigger,Trigger3M)),NA())</f>
        <v>1.5080962061793102E-2</v>
      </c>
      <c r="P2285" s="44">
        <f>IFERROR(_xll.qlIndexFixing(ONIndex6M,I2285,TRUE,_xll.ohTrigger(RecalcTrigger,Trigger6M)),NA())</f>
        <v>1.5416811894297666E-2</v>
      </c>
      <c r="Q2285" s="183">
        <f>IFERROR(_xll.qlIndexFixing(ONIndex1Y,I2285,TRUE,_xll.ohTrigger(RecalcTrigger,Trigger1Y)),NA())</f>
        <v>1.5530430349262048E-2</v>
      </c>
    </row>
    <row r="2286" spans="2:17" x14ac:dyDescent="0.2">
      <c r="B2286" s="39" t="s">
        <v>42</v>
      </c>
      <c r="D2286" s="42">
        <f>_xll.qlCalendarAdvance(Calendar,$D2285,B2286,"f",FALSE)</f>
        <v>55485</v>
      </c>
      <c r="E2286" s="177">
        <f>_xll.qlInterestRateIndexValueDate(IndexON,D2286)</f>
        <v>55485</v>
      </c>
      <c r="F2286" s="193">
        <f>IFERROR(_xll.qlIndexFixing(IndexON,D2286,TRUE,_xll.ohTrigger(RecalcTrigger,TriggerON)),NA())</f>
        <v>1.509037325138074E-2</v>
      </c>
      <c r="H2286" s="42">
        <f>_xll.qlCalendarAdvance(Calendar,$H2285,B2286,"f",FALSE)</f>
        <v>55485</v>
      </c>
      <c r="I2286" s="177">
        <f>_xll.qlInterestRateIndexValueDate(Index1M,$H2286)</f>
        <v>55487</v>
      </c>
      <c r="J2286" s="182">
        <f>IFERROR(_xll.qlIndexFixing(Index1M,$H2286,TRUE,_xll.ohTrigger(RecalcTrigger,Trigger1M)),NA())</f>
        <v>1.4938751360809634E-2</v>
      </c>
      <c r="K2286" s="44">
        <f>IFERROR(_xll.qlIndexFixing(Index3M,H2286,TRUE,_xll.ohTrigger(RecalcTrigger,Trigger3M)),NA())</f>
        <v>1.5104863939353364E-2</v>
      </c>
      <c r="L2286" s="44">
        <f>IFERROR(_xll.qlIndexFixing(Index6M,$H2286,TRUE,_xll.ohTrigger(RecalcTrigger,Trigger6M)),NA())</f>
        <v>1.5436181667470177E-2</v>
      </c>
      <c r="M2286" s="183">
        <f>IFERROR(_xll.qlIndexFixing(Index1Y,$H2286,TRUE,_xll.ohTrigger(RecalcTrigger,Trigger1Y)),NA())</f>
        <v>1.554326903838626E-2</v>
      </c>
      <c r="N2286" s="182">
        <f>IFERROR(_xll.qlIndexFixing(ONIndex1M,I2286,TRUE,_xll.ohTrigger(RecalcTrigger,Trigger1M)),NA())</f>
        <v>1.4934049063466404E-2</v>
      </c>
      <c r="O2286" s="44">
        <f>IFERROR(_xll.qlIndexFixing(ONIndex3M,I2286,TRUE,_xll.ohTrigger(RecalcTrigger,Trigger3M)),NA())</f>
        <v>1.5080324294114433E-2</v>
      </c>
      <c r="P2286" s="44">
        <f>IFERROR(_xll.qlIndexFixing(ONIndex6M,I2286,TRUE,_xll.ohTrigger(RecalcTrigger,Trigger6M)),NA())</f>
        <v>1.5414175015662224E-2</v>
      </c>
      <c r="Q2286" s="183">
        <f>IFERROR(_xll.qlIndexFixing(ONIndex1Y,I2286,TRUE,_xll.ohTrigger(RecalcTrigger,Trigger1Y)),NA())</f>
        <v>1.5526858836736324E-2</v>
      </c>
    </row>
    <row r="2287" spans="2:17" x14ac:dyDescent="0.2">
      <c r="B2287" s="39" t="s">
        <v>42</v>
      </c>
      <c r="D2287" s="42">
        <f>_xll.qlCalendarAdvance(Calendar,$D2286,B2287,"f",FALSE)</f>
        <v>55492</v>
      </c>
      <c r="E2287" s="177">
        <f>_xll.qlInterestRateIndexValueDate(IndexON,D2287)</f>
        <v>55492</v>
      </c>
      <c r="F2287" s="193">
        <f>IFERROR(_xll.qlIndexFixing(IndexON,D2287,TRUE,_xll.ohTrigger(RecalcTrigger,TriggerON)),NA())</f>
        <v>1.5087182704114355E-2</v>
      </c>
      <c r="H2287" s="42">
        <f>_xll.qlCalendarAdvance(Calendar,$H2286,B2287,"f",FALSE)</f>
        <v>55492</v>
      </c>
      <c r="I2287" s="177">
        <f>_xll.qlInterestRateIndexValueDate(Index1M,$H2287)</f>
        <v>55494</v>
      </c>
      <c r="J2287" s="182">
        <f>IFERROR(_xll.qlIndexFixing(Index1M,$H2287,TRUE,_xll.ohTrigger(RecalcTrigger,Trigger1M)),NA())</f>
        <v>1.493627285581417E-2</v>
      </c>
      <c r="K2287" s="44">
        <f>IFERROR(_xll.qlIndexFixing(Index3M,H2287,TRUE,_xll.ohTrigger(RecalcTrigger,Trigger3M)),NA())</f>
        <v>1.5104179893601454E-2</v>
      </c>
      <c r="L2287" s="44">
        <f>IFERROR(_xll.qlIndexFixing(Index6M,$H2287,TRUE,_xll.ohTrigger(RecalcTrigger,Trigger6M)),NA())</f>
        <v>1.5432900032159145E-2</v>
      </c>
      <c r="M2287" s="183">
        <f>IFERROR(_xll.qlIndexFixing(Index1Y,$H2287,TRUE,_xll.ohTrigger(RecalcTrigger,Trigger1Y)),NA())</f>
        <v>1.553880398790583E-2</v>
      </c>
      <c r="N2287" s="182">
        <f>IFERROR(_xll.qlIndexFixing(ONIndex1M,I2287,TRUE,_xll.ohTrigger(RecalcTrigger,Trigger1M)),NA())</f>
        <v>1.4931288636539364E-2</v>
      </c>
      <c r="O2287" s="44">
        <f>IFERROR(_xll.qlIndexFixing(ONIndex3M,I2287,TRUE,_xll.ohTrigger(RecalcTrigger,Trigger3M)),NA())</f>
        <v>1.5079680198297751E-2</v>
      </c>
      <c r="P2287" s="44">
        <f>IFERROR(_xll.qlIndexFixing(ONIndex6M,I2287,TRUE,_xll.ohTrigger(RecalcTrigger,Trigger6M)),NA())</f>
        <v>1.5411492751011835E-2</v>
      </c>
      <c r="Q2287" s="183">
        <f>IFERROR(_xll.qlIndexFixing(ONIndex1Y,I2287,TRUE,_xll.ohTrigger(RecalcTrigger,Trigger1Y)),NA())</f>
        <v>1.5523257621330444E-2</v>
      </c>
    </row>
    <row r="2288" spans="2:17" x14ac:dyDescent="0.2">
      <c r="B2288" s="39" t="s">
        <v>42</v>
      </c>
      <c r="D2288" s="42">
        <f>_xll.qlCalendarAdvance(Calendar,$D2287,B2288,"f",FALSE)</f>
        <v>55499</v>
      </c>
      <c r="E2288" s="177">
        <f>_xll.qlInterestRateIndexValueDate(IndexON,D2288)</f>
        <v>55499</v>
      </c>
      <c r="F2288" s="193">
        <f>IFERROR(_xll.qlIndexFixing(IndexON,D2288,TRUE,_xll.ohTrigger(RecalcTrigger,TriggerON)),NA())</f>
        <v>1.5083958087060978E-2</v>
      </c>
      <c r="H2288" s="42">
        <f>_xll.qlCalendarAdvance(Calendar,$H2287,B2288,"f",FALSE)</f>
        <v>55499</v>
      </c>
      <c r="I2288" s="177">
        <f>_xll.qlInterestRateIndexValueDate(Index1M,$H2288)</f>
        <v>55501</v>
      </c>
      <c r="J2288" s="182">
        <f>IFERROR(_xll.qlIndexFixing(Index1M,$H2288,TRUE,_xll.ohTrigger(RecalcTrigger,Trigger1M)),NA())</f>
        <v>1.4933441118489543E-2</v>
      </c>
      <c r="K2288" s="44">
        <f>IFERROR(_xll.qlIndexFixing(Index3M,H2288,TRUE,_xll.ohTrigger(RecalcTrigger,Trigger3M)),NA())</f>
        <v>1.5103489416709089E-2</v>
      </c>
      <c r="L2288" s="44">
        <f>IFERROR(_xll.qlIndexFixing(Index6M,$H2288,TRUE,_xll.ohTrigger(RecalcTrigger,Trigger6M)),NA())</f>
        <v>1.5429571467584575E-2</v>
      </c>
      <c r="M2288" s="183">
        <f>IFERROR(_xll.qlIndexFixing(Index1Y,$H2288,TRUE,_xll.ohTrigger(RecalcTrigger,Trigger1Y)),NA())</f>
        <v>1.5534315782225461E-2</v>
      </c>
      <c r="N2288" s="182">
        <f>IFERROR(_xll.qlIndexFixing(ONIndex1M,I2288,TRUE,_xll.ohTrigger(RecalcTrigger,Trigger1M)),NA())</f>
        <v>1.4928502653654974E-2</v>
      </c>
      <c r="O2288" s="44">
        <f>IFERROR(_xll.qlIndexFixing(ONIndex3M,I2288,TRUE,_xll.ohTrigger(RecalcTrigger,Trigger3M)),NA())</f>
        <v>1.5079029762992135E-2</v>
      </c>
      <c r="P2288" s="44">
        <f>IFERROR(_xll.qlIndexFixing(ONIndex6M,I2288,TRUE,_xll.ohTrigger(RecalcTrigger,Trigger6M)),NA())</f>
        <v>1.5408765012256964E-2</v>
      </c>
      <c r="Q2288" s="183">
        <f>IFERROR(_xll.qlIndexFixing(ONIndex1Y,I2288,TRUE,_xll.ohTrigger(RecalcTrigger,Trigger1Y)),NA())</f>
        <v>1.5519626650446483E-2</v>
      </c>
    </row>
    <row r="2289" spans="2:17" x14ac:dyDescent="0.2">
      <c r="B2289" s="39" t="s">
        <v>42</v>
      </c>
      <c r="D2289" s="42">
        <f>_xll.qlCalendarAdvance(Calendar,$D2288,B2289,"f",FALSE)</f>
        <v>55506</v>
      </c>
      <c r="E2289" s="177">
        <f>_xll.qlInterestRateIndexValueDate(IndexON,D2289)</f>
        <v>55506</v>
      </c>
      <c r="F2289" s="193">
        <f>IFERROR(_xll.qlIndexFixing(IndexON,D2289,TRUE,_xll.ohTrigger(RecalcTrigger,TriggerON)),NA())</f>
        <v>1.5080699340028758E-2</v>
      </c>
      <c r="H2289" s="42">
        <f>_xll.qlCalendarAdvance(Calendar,$H2288,B2289,"f",FALSE)</f>
        <v>55506</v>
      </c>
      <c r="I2289" s="177">
        <f>_xll.qlInterestRateIndexValueDate(Index1M,$H2289)</f>
        <v>55508</v>
      </c>
      <c r="J2289" s="182">
        <f>IFERROR(_xll.qlIndexFixing(Index1M,$H2289,TRUE,_xll.ohTrigger(RecalcTrigger,Trigger1M)),NA())</f>
        <v>1.4930583677458253E-2</v>
      </c>
      <c r="K2289" s="44">
        <f>IFERROR(_xll.qlIndexFixing(Index3M,H2289,TRUE,_xll.ohTrigger(RecalcTrigger,Trigger3M)),NA())</f>
        <v>1.5102792497104865E-2</v>
      </c>
      <c r="L2289" s="44">
        <f>IFERROR(_xll.qlIndexFixing(Index6M,$H2289,TRUE,_xll.ohTrigger(RecalcTrigger,Trigger6M)),NA())</f>
        <v>1.5426195885009585E-2</v>
      </c>
      <c r="M2289" s="183">
        <f>IFERROR(_xll.qlIndexFixing(Index1Y,$H2289,TRUE,_xll.ohTrigger(RecalcTrigger,Trigger1Y)),NA())</f>
        <v>1.5529795933898544E-2</v>
      </c>
      <c r="N2289" s="182">
        <f>IFERROR(_xll.qlIndexFixing(ONIndex1M,I2289,TRUE,_xll.ohTrigger(RecalcTrigger,Trigger1M)),NA())</f>
        <v>1.4924883054154847E-2</v>
      </c>
      <c r="O2289" s="44">
        <f>IFERROR(_xll.qlIndexFixing(ONIndex3M,I2289,TRUE,_xll.ohTrigger(RecalcTrigger,Trigger3M)),NA())</f>
        <v>1.5078184155248309E-2</v>
      </c>
      <c r="P2289" s="44">
        <f>IFERROR(_xll.qlIndexFixing(ONIndex6M,I2289,TRUE,_xll.ohTrigger(RecalcTrigger,Trigger6M)),NA())</f>
        <v>1.5405190958164283E-2</v>
      </c>
      <c r="Q2289" s="183">
        <f>IFERROR(_xll.qlIndexFixing(ONIndex1Y,I2289,TRUE,_xll.ohTrigger(RecalcTrigger,Trigger1Y)),NA())</f>
        <v>1.5514914451015827E-2</v>
      </c>
    </row>
    <row r="2290" spans="2:17" x14ac:dyDescent="0.2">
      <c r="B2290" s="39" t="s">
        <v>42</v>
      </c>
      <c r="D2290" s="42">
        <f>_xll.qlCalendarAdvance(Calendar,$D2289,B2290,"f",FALSE)</f>
        <v>55514</v>
      </c>
      <c r="E2290" s="177">
        <f>_xll.qlInterestRateIndexValueDate(IndexON,D2290)</f>
        <v>55514</v>
      </c>
      <c r="F2290" s="193">
        <f>IFERROR(_xll.qlIndexFixing(IndexON,D2290,TRUE,_xll.ohTrigger(RecalcTrigger,TriggerON)),NA())</f>
        <v>1.5076933189757113E-2</v>
      </c>
      <c r="H2290" s="42">
        <f>_xll.qlCalendarAdvance(Calendar,$H2289,B2290,"f",FALSE)</f>
        <v>55514</v>
      </c>
      <c r="I2290" s="177">
        <f>_xll.qlInterestRateIndexValueDate(Index1M,$H2290)</f>
        <v>55516</v>
      </c>
      <c r="J2290" s="182">
        <f>IFERROR(_xll.qlIndexFixing(Index1M,$H2290,TRUE,_xll.ohTrigger(RecalcTrigger,Trigger1M)),NA())</f>
        <v>1.4927387219209561E-2</v>
      </c>
      <c r="K2290" s="44">
        <f>IFERROR(_xll.qlIndexFixing(Index3M,H2290,TRUE,_xll.ohTrigger(RecalcTrigger,Trigger3M)),NA())</f>
        <v>1.5101988113677306E-2</v>
      </c>
      <c r="L2290" s="44">
        <f>IFERROR(_xll.qlIndexFixing(Index6M,$H2290,TRUE,_xll.ohTrigger(RecalcTrigger,Trigger6M)),NA())</f>
        <v>1.5422212075831698E-2</v>
      </c>
      <c r="M2290" s="183">
        <f>IFERROR(_xll.qlIndexFixing(Index1Y,$H2290,TRUE,_xll.ohTrigger(RecalcTrigger,Trigger1Y)),NA())</f>
        <v>1.5524591578264706E-2</v>
      </c>
      <c r="N2290" s="182">
        <f>IFERROR(_xll.qlIndexFixing(ONIndex1M,I2290,TRUE,_xll.ohTrigger(RecalcTrigger,Trigger1M)),NA())</f>
        <v>1.4922038493807577E-2</v>
      </c>
      <c r="O2290" s="44">
        <f>IFERROR(_xll.qlIndexFixing(ONIndex3M,I2290,TRUE,_xll.ohTrigger(RecalcTrigger,Trigger3M)),NA())</f>
        <v>1.5077519186368349E-2</v>
      </c>
      <c r="P2290" s="44">
        <f>IFERROR(_xll.qlIndexFixing(ONIndex6M,I2290,TRUE,_xll.ohTrigger(RecalcTrigger,Trigger6M)),NA())</f>
        <v>1.5402358946898786E-2</v>
      </c>
      <c r="Q2290" s="183">
        <f>IFERROR(_xll.qlIndexFixing(ONIndex1Y,I2290,TRUE,_xll.ohTrigger(RecalcTrigger,Trigger1Y)),NA())</f>
        <v>1.5511215267736134E-2</v>
      </c>
    </row>
    <row r="2291" spans="2:17" x14ac:dyDescent="0.2">
      <c r="B2291" s="39" t="s">
        <v>42</v>
      </c>
      <c r="D2291" s="42">
        <f>_xll.qlCalendarAdvance(Calendar,$D2290,B2291,"f",FALSE)</f>
        <v>55521</v>
      </c>
      <c r="E2291" s="177">
        <f>_xll.qlInterestRateIndexValueDate(IndexON,D2291)</f>
        <v>55521</v>
      </c>
      <c r="F2291" s="193">
        <f>IFERROR(_xll.qlIndexFixing(IndexON,D2291,TRUE,_xll.ohTrigger(RecalcTrigger,TriggerON)),NA())</f>
        <v>1.5073601106667667E-2</v>
      </c>
      <c r="H2291" s="42">
        <f>_xll.qlCalendarAdvance(Calendar,$H2290,B2291,"f",FALSE)</f>
        <v>55521</v>
      </c>
      <c r="I2291" s="177">
        <f>_xll.qlInterestRateIndexValueDate(Index1M,$H2291)</f>
        <v>55523</v>
      </c>
      <c r="J2291" s="182">
        <f>IFERROR(_xll.qlIndexFixing(Index1M,$H2291,TRUE,_xll.ohTrigger(RecalcTrigger,Trigger1M)),NA())</f>
        <v>1.4924274896519629E-2</v>
      </c>
      <c r="K2291" s="44">
        <f>IFERROR(_xll.qlIndexFixing(Index3M,H2291,TRUE,_xll.ohTrigger(RecalcTrigger,Trigger3M)),NA())</f>
        <v>1.5101277349292815E-2</v>
      </c>
      <c r="L2291" s="44">
        <f>IFERROR(_xll.qlIndexFixing(Index6M,$H2291,TRUE,_xll.ohTrigger(RecalcTrigger,Trigger6M)),NA())</f>
        <v>1.5418738992355061E-2</v>
      </c>
      <c r="M2291" s="183">
        <f>IFERROR(_xll.qlIndexFixing(Index1Y,$H2291,TRUE,_xll.ohTrigger(RecalcTrigger,Trigger1Y)),NA())</f>
        <v>1.5520019596283225E-2</v>
      </c>
      <c r="N2291" s="182">
        <f>IFERROR(_xll.qlIndexFixing(ONIndex1M,I2291,TRUE,_xll.ohTrigger(RecalcTrigger,Trigger1M)),NA())</f>
        <v>1.4919579846202069E-2</v>
      </c>
      <c r="O2291" s="44">
        <f>IFERROR(_xll.qlIndexFixing(ONIndex3M,I2291,TRUE,_xll.ohTrigger(RecalcTrigger,Trigger3M)),NA())</f>
        <v>1.5076944137639714E-2</v>
      </c>
      <c r="P2291" s="44">
        <f>IFERROR(_xll.qlIndexFixing(ONIndex6M,I2291,TRUE,_xll.ohTrigger(RecalcTrigger,Trigger6M)),NA())</f>
        <v>1.5399895087382376E-2</v>
      </c>
      <c r="Q2291" s="183">
        <f>IFERROR(_xll.qlIndexFixing(ONIndex1Y,I2291,TRUE,_xll.ohTrigger(RecalcTrigger,Trigger1Y)),NA())</f>
        <v>1.5508020719270377E-2</v>
      </c>
    </row>
    <row r="2292" spans="2:17" x14ac:dyDescent="0.2">
      <c r="B2292" s="39" t="s">
        <v>42</v>
      </c>
      <c r="D2292" s="42">
        <f>_xll.qlCalendarAdvance(Calendar,$D2291,B2292,"f",FALSE)</f>
        <v>55528</v>
      </c>
      <c r="E2292" s="177">
        <f>_xll.qlInterestRateIndexValueDate(IndexON,D2292)</f>
        <v>55528</v>
      </c>
      <c r="F2292" s="193">
        <f>IFERROR(_xll.qlIndexFixing(IndexON,D2292,TRUE,_xll.ohTrigger(RecalcTrigger,TriggerON)),NA())</f>
        <v>1.5070234705989449E-2</v>
      </c>
      <c r="H2292" s="42">
        <f>_xll.qlCalendarAdvance(Calendar,$H2291,B2292,"f",FALSE)</f>
        <v>55528</v>
      </c>
      <c r="I2292" s="177">
        <f>_xll.qlInterestRateIndexValueDate(Index1M,$H2292)</f>
        <v>55530</v>
      </c>
      <c r="J2292" s="182">
        <f>IFERROR(_xll.qlIndexFixing(Index1M,$H2292,TRUE,_xll.ohTrigger(RecalcTrigger,Trigger1M)),NA())</f>
        <v>1.4921338358735079E-2</v>
      </c>
      <c r="K2292" s="44">
        <f>IFERROR(_xll.qlIndexFixing(Index3M,H2292,TRUE,_xll.ohTrigger(RecalcTrigger,Trigger3M)),NA())</f>
        <v>1.510056010582995E-2</v>
      </c>
      <c r="L2292" s="44">
        <f>IFERROR(_xll.qlIndexFixing(Index6M,$H2292,TRUE,_xll.ohTrigger(RecalcTrigger,Trigger6M)),NA())</f>
        <v>1.5415218620344456E-2</v>
      </c>
      <c r="M2292" s="183">
        <f>IFERROR(_xll.qlIndexFixing(Index1Y,$H2292,TRUE,_xll.ohTrigger(RecalcTrigger,Trigger1Y)),NA())</f>
        <v>1.5515402456584861E-2</v>
      </c>
      <c r="N2292" s="182">
        <f>IFERROR(_xll.qlIndexFixing(ONIndex1M,I2292,TRUE,_xll.ohTrigger(RecalcTrigger,Trigger1M)),NA())</f>
        <v>1.4916687523500727E-2</v>
      </c>
      <c r="O2292" s="44">
        <f>IFERROR(_xll.qlIndexFixing(ONIndex3M,I2292,TRUE,_xll.ohTrigger(RecalcTrigger,Trigger3M)),NA())</f>
        <v>1.5076267315681235E-2</v>
      </c>
      <c r="P2292" s="44">
        <f>IFERROR(_xll.qlIndexFixing(ONIndex6M,I2292,TRUE,_xll.ohTrigger(RecalcTrigger,Trigger6M)),NA())</f>
        <v>1.539697801519857E-2</v>
      </c>
      <c r="Q2292" s="183">
        <f>IFERROR(_xll.qlIndexFixing(ONIndex1Y,I2292,TRUE,_xll.ohTrigger(RecalcTrigger,Trigger1Y)),NA())</f>
        <v>1.550426590928744E-2</v>
      </c>
    </row>
    <row r="2293" spans="2:17" x14ac:dyDescent="0.2">
      <c r="B2293" s="39" t="s">
        <v>42</v>
      </c>
      <c r="D2293" s="42">
        <f>_xll.qlCalendarAdvance(Calendar,$D2292,B2293,"f",FALSE)</f>
        <v>55535</v>
      </c>
      <c r="E2293" s="177">
        <f>_xll.qlInterestRateIndexValueDate(IndexON,D2293)</f>
        <v>55535</v>
      </c>
      <c r="F2293" s="193">
        <f>IFERROR(_xll.qlIndexFixing(IndexON,D2293,TRUE,_xll.ohTrigger(RecalcTrigger,TriggerON)),NA())</f>
        <v>1.5066833928090162E-2</v>
      </c>
      <c r="H2293" s="42">
        <f>_xll.qlCalendarAdvance(Calendar,$H2292,B2293,"f",FALSE)</f>
        <v>55535</v>
      </c>
      <c r="I2293" s="177">
        <f>_xll.qlInterestRateIndexValueDate(Index1M,$H2293)</f>
        <v>55537</v>
      </c>
      <c r="J2293" s="182">
        <f>IFERROR(_xll.qlIndexFixing(Index1M,$H2293,TRUE,_xll.ohTrigger(RecalcTrigger,Trigger1M)),NA())</f>
        <v>1.4918375940086624E-2</v>
      </c>
      <c r="K2293" s="44">
        <f>IFERROR(_xll.qlIndexFixing(Index3M,H2293,TRUE,_xll.ohTrigger(RecalcTrigger,Trigger3M)),NA())</f>
        <v>1.5100889402273989E-2</v>
      </c>
      <c r="L2293" s="44">
        <f>IFERROR(_xll.qlIndexFixing(Index6M,$H2293,TRUE,_xll.ohTrigger(RecalcTrigger,Trigger6M)),NA())</f>
        <v>1.5411650871084035E-2</v>
      </c>
      <c r="M2293" s="183">
        <f>IFERROR(_xll.qlIndexFixing(Index1Y,$H2293,TRUE,_xll.ohTrigger(RecalcTrigger,Trigger1Y)),NA())</f>
        <v>1.5510753457869276E-2</v>
      </c>
      <c r="N2293" s="182">
        <f>IFERROR(_xll.qlIndexFixing(ONIndex1M,I2293,TRUE,_xll.ohTrigger(RecalcTrigger,Trigger1M)),NA())</f>
        <v>1.4913769419981904E-2</v>
      </c>
      <c r="O2293" s="44">
        <f>IFERROR(_xll.qlIndexFixing(ONIndex3M,I2293,TRUE,_xll.ohTrigger(RecalcTrigger,Trigger3M)),NA())</f>
        <v>1.5075584095001204E-2</v>
      </c>
      <c r="P2293" s="44">
        <f>IFERROR(_xll.qlIndexFixing(ONIndex6M,I2293,TRUE,_xll.ohTrigger(RecalcTrigger,Trigger6M)),NA())</f>
        <v>1.5394015014633666E-2</v>
      </c>
      <c r="Q2293" s="183">
        <f>IFERROR(_xll.qlIndexFixing(ONIndex1Y,I2293,TRUE,_xll.ohTrigger(RecalcTrigger,Trigger1Y)),NA())</f>
        <v>1.5500481070764849E-2</v>
      </c>
    </row>
    <row r="2294" spans="2:17" x14ac:dyDescent="0.2">
      <c r="B2294" s="39" t="s">
        <v>42</v>
      </c>
      <c r="D2294" s="42">
        <f>_xll.qlCalendarAdvance(Calendar,$D2293,B2294,"f",FALSE)</f>
        <v>55542</v>
      </c>
      <c r="E2294" s="177">
        <f>_xll.qlInterestRateIndexValueDate(IndexON,D2294)</f>
        <v>55542</v>
      </c>
      <c r="F2294" s="193">
        <f>IFERROR(_xll.qlIndexFixing(IndexON,D2294,TRUE,_xll.ohTrigger(RecalcTrigger,TriggerON)),NA())</f>
        <v>1.506339871325757E-2</v>
      </c>
      <c r="H2294" s="42">
        <f>_xll.qlCalendarAdvance(Calendar,$H2293,B2294,"f",FALSE)</f>
        <v>55542</v>
      </c>
      <c r="I2294" s="177">
        <f>_xll.qlInterestRateIndexValueDate(Index1M,$H2294)</f>
        <v>55544</v>
      </c>
      <c r="J2294" s="182">
        <f>IFERROR(_xll.qlIndexFixing(Index1M,$H2294,TRUE,_xll.ohTrigger(RecalcTrigger,Trigger1M)),NA())</f>
        <v>1.4915387596818302E-2</v>
      </c>
      <c r="K2294" s="44">
        <f>IFERROR(_xll.qlIndexFixing(Index3M,H2294,TRUE,_xll.ohTrigger(RecalcTrigger,Trigger3M)),NA())</f>
        <v>1.5099106135374707E-2</v>
      </c>
      <c r="L2294" s="44">
        <f>IFERROR(_xll.qlIndexFixing(Index6M,$H2294,TRUE,_xll.ohTrigger(RecalcTrigger,Trigger6M)),NA())</f>
        <v>1.5408035655861905E-2</v>
      </c>
      <c r="M2294" s="183">
        <f>IFERROR(_xll.qlIndexFixing(Index1Y,$H2294,TRUE,_xll.ohTrigger(RecalcTrigger,Trigger1Y)),NA())</f>
        <v>1.5506072546684074E-2</v>
      </c>
      <c r="N2294" s="182">
        <f>IFERROR(_xll.qlIndexFixing(ONIndex1M,I2294,TRUE,_xll.ohTrigger(RecalcTrigger,Trigger1M)),NA())</f>
        <v>1.4910825492160384E-2</v>
      </c>
      <c r="O2294" s="44">
        <f>IFERROR(_xll.qlIndexFixing(ONIndex3M,I2294,TRUE,_xll.ohTrigger(RecalcTrigger,Trigger3M)),NA())</f>
        <v>1.5074894463928956E-2</v>
      </c>
      <c r="P2294" s="44">
        <f>IFERROR(_xll.qlIndexFixing(ONIndex6M,I2294,TRUE,_xll.ohTrigger(RecalcTrigger,Trigger6M)),NA())</f>
        <v>1.5391005997518192E-2</v>
      </c>
      <c r="Q2294" s="183">
        <f>IFERROR(_xll.qlIndexFixing(ONIndex1Y,I2294,TRUE,_xll.ohTrigger(RecalcTrigger,Trigger1Y)),NA())</f>
        <v>1.5496666150704996E-2</v>
      </c>
    </row>
    <row r="2295" spans="2:17" x14ac:dyDescent="0.2">
      <c r="B2295" s="39" t="s">
        <v>42</v>
      </c>
      <c r="D2295" s="42">
        <f>_xll.qlCalendarAdvance(Calendar,$D2294,B2295,"f",FALSE)</f>
        <v>55549</v>
      </c>
      <c r="E2295" s="177">
        <f>_xll.qlInterestRateIndexValueDate(IndexON,D2295)</f>
        <v>55549</v>
      </c>
      <c r="F2295" s="193">
        <f>IFERROR(_xll.qlIndexFixing(IndexON,D2295,TRUE,_xll.ohTrigger(RecalcTrigger,TriggerON)),NA())</f>
        <v>1.5059929001619565E-2</v>
      </c>
      <c r="H2295" s="42">
        <f>_xll.qlCalendarAdvance(Calendar,$H2294,B2295,"f",FALSE)</f>
        <v>55549</v>
      </c>
      <c r="I2295" s="177">
        <f>_xll.qlInterestRateIndexValueDate(Index1M,$H2295)</f>
        <v>55551</v>
      </c>
      <c r="J2295" s="182">
        <f>IFERROR(_xll.qlIndexFixing(Index1M,$H2295,TRUE,_xll.ohTrigger(RecalcTrigger,Trigger1M)),NA())</f>
        <v>1.4912373285156091E-2</v>
      </c>
      <c r="K2295" s="44">
        <f>IFERROR(_xll.qlIndexFixing(Index3M,H2295,TRUE,_xll.ohTrigger(RecalcTrigger,Trigger3M)),NA())</f>
        <v>1.5098107022753382E-2</v>
      </c>
      <c r="L2295" s="44">
        <f>IFERROR(_xll.qlIndexFixing(Index6M,$H2295,TRUE,_xll.ohTrigger(RecalcTrigger,Trigger6M)),NA())</f>
        <v>1.5404372885969244E-2</v>
      </c>
      <c r="M2295" s="183">
        <f>IFERROR(_xll.qlIndexFixing(Index1Y,$H2295,TRUE,_xll.ohTrigger(RecalcTrigger,Trigger1Y)),NA())</f>
        <v>1.5501359669581003E-2</v>
      </c>
      <c r="N2295" s="182">
        <f>IFERROR(_xll.qlIndexFixing(ONIndex1M,I2295,TRUE,_xll.ohTrigger(RecalcTrigger,Trigger1M)),NA())</f>
        <v>1.4907855696151273E-2</v>
      </c>
      <c r="O2295" s="44">
        <f>IFERROR(_xll.qlIndexFixing(ONIndex3M,I2295,TRUE,_xll.ohTrigger(RecalcTrigger,Trigger3M)),NA())</f>
        <v>1.5074198410953699E-2</v>
      </c>
      <c r="P2295" s="44">
        <f>IFERROR(_xll.qlIndexFixing(ONIndex6M,I2295,TRUE,_xll.ohTrigger(RecalcTrigger,Trigger6M)),NA())</f>
        <v>1.5387950875922485E-2</v>
      </c>
      <c r="Q2295" s="183">
        <f>IFERROR(_xll.qlIndexFixing(ONIndex1Y,I2295,TRUE,_xll.ohTrigger(RecalcTrigger,Trigger1Y)),NA())</f>
        <v>1.5492821095790532E-2</v>
      </c>
    </row>
    <row r="2296" spans="2:17" x14ac:dyDescent="0.2">
      <c r="B2296" s="39" t="s">
        <v>42</v>
      </c>
      <c r="D2296" s="42">
        <f>_xll.qlCalendarAdvance(Calendar,$D2295,B2296,"f",FALSE)</f>
        <v>55556</v>
      </c>
      <c r="E2296" s="177">
        <f>_xll.qlInterestRateIndexValueDate(IndexON,D2296)</f>
        <v>55556</v>
      </c>
      <c r="F2296" s="193">
        <f>IFERROR(_xll.qlIndexFixing(IndexON,D2296,TRUE,_xll.ohTrigger(RecalcTrigger,TriggerON)),NA())</f>
        <v>1.5056424733383977E-2</v>
      </c>
      <c r="H2296" s="42">
        <f>_xll.qlCalendarAdvance(Calendar,$H2295,B2296,"f",FALSE)</f>
        <v>55556</v>
      </c>
      <c r="I2296" s="177">
        <f>_xll.qlInterestRateIndexValueDate(Index1M,$H2296)</f>
        <v>55558</v>
      </c>
      <c r="J2296" s="182">
        <f>IFERROR(_xll.qlIndexFixing(Index1M,$H2296,TRUE,_xll.ohTrigger(RecalcTrigger,Trigger1M)),NA())</f>
        <v>1.490933296133887E-2</v>
      </c>
      <c r="K2296" s="44">
        <f>IFERROR(_xll.qlIndexFixing(Index3M,H2296,TRUE,_xll.ohTrigger(RecalcTrigger,Trigger3M)),NA())</f>
        <v>1.5097364246610567E-2</v>
      </c>
      <c r="L2296" s="44">
        <f>IFERROR(_xll.qlIndexFixing(Index6M,$H2296,TRUE,_xll.ohTrigger(RecalcTrigger,Trigger6M)),NA())</f>
        <v>1.5400662472701622E-2</v>
      </c>
      <c r="M2296" s="183">
        <f>IFERROR(_xll.qlIndexFixing(Index1Y,$H2296,TRUE,_xll.ohTrigger(RecalcTrigger,Trigger1Y)),NA())</f>
        <v>1.5496614773115949E-2</v>
      </c>
      <c r="N2296" s="182">
        <f>IFERROR(_xll.qlIndexFixing(ONIndex1M,I2296,TRUE,_xll.ohTrigger(RecalcTrigger,Trigger1M)),NA())</f>
        <v>1.490485998814961E-2</v>
      </c>
      <c r="O2296" s="44">
        <f>IFERROR(_xll.qlIndexFixing(ONIndex3M,I2296,TRUE,_xll.ohTrigger(RecalcTrigger,Trigger3M)),NA())</f>
        <v>1.5073495924564639E-2</v>
      </c>
      <c r="P2296" s="44">
        <f>IFERROR(_xll.qlIndexFixing(ONIndex6M,I2296,TRUE,_xll.ohTrigger(RecalcTrigger,Trigger6M)),NA())</f>
        <v>1.5384849560957647E-2</v>
      </c>
      <c r="Q2296" s="183">
        <f>IFERROR(_xll.qlIndexFixing(ONIndex1Y,I2296,TRUE,_xll.ohTrigger(RecalcTrigger,Trigger1Y)),NA())</f>
        <v>1.5488945853103786E-2</v>
      </c>
    </row>
    <row r="2297" spans="2:17" x14ac:dyDescent="0.2">
      <c r="B2297" s="39" t="s">
        <v>42</v>
      </c>
      <c r="D2297" s="42">
        <f>_xll.qlCalendarAdvance(Calendar,$D2296,B2297,"f",FALSE)</f>
        <v>55563</v>
      </c>
      <c r="E2297" s="177">
        <f>_xll.qlInterestRateIndexValueDate(IndexON,D2297)</f>
        <v>55563</v>
      </c>
      <c r="F2297" s="193">
        <f>IFERROR(_xll.qlIndexFixing(IndexON,D2297,TRUE,_xll.ohTrigger(RecalcTrigger,TriggerON)),NA())</f>
        <v>1.5052885848998443E-2</v>
      </c>
      <c r="H2297" s="42">
        <f>_xll.qlCalendarAdvance(Calendar,$H2296,B2297,"f",FALSE)</f>
        <v>55563</v>
      </c>
      <c r="I2297" s="177">
        <f>_xll.qlInterestRateIndexValueDate(Index1M,$H2297)</f>
        <v>55565</v>
      </c>
      <c r="J2297" s="182">
        <f>IFERROR(_xll.qlIndexFixing(Index1M,$H2297,TRUE,_xll.ohTrigger(RecalcTrigger,Trigger1M)),NA())</f>
        <v>1.49062665815952E-2</v>
      </c>
      <c r="K2297" s="44">
        <f>IFERROR(_xll.qlIndexFixing(Index3M,H2297,TRUE,_xll.ohTrigger(RecalcTrigger,Trigger3M)),NA())</f>
        <v>1.5096614934624775E-2</v>
      </c>
      <c r="L2297" s="44">
        <f>IFERROR(_xll.qlIndexFixing(Index6M,$H2297,TRUE,_xll.ohTrigger(RecalcTrigger,Trigger6M)),NA())</f>
        <v>1.5396904327359883E-2</v>
      </c>
      <c r="M2297" s="183">
        <f>IFERROR(_xll.qlIndexFixing(Index1Y,$H2297,TRUE,_xll.ohTrigger(RecalcTrigger,Trigger1Y)),NA())</f>
        <v>1.5491837803848713E-2</v>
      </c>
      <c r="N2297" s="182">
        <f>IFERROR(_xll.qlIndexFixing(ONIndex1M,I2297,TRUE,_xll.ohTrigger(RecalcTrigger,Trigger1M)),NA())</f>
        <v>1.4901838324430372E-2</v>
      </c>
      <c r="O2297" s="44">
        <f>IFERROR(_xll.qlIndexFixing(ONIndex3M,I2297,TRUE,_xll.ohTrigger(RecalcTrigger,Trigger3M)),NA())</f>
        <v>1.507278699317105E-2</v>
      </c>
      <c r="P2297" s="44">
        <f>IFERROR(_xll.qlIndexFixing(ONIndex6M,I2297,TRUE,_xll.ohTrigger(RecalcTrigger,Trigger6M)),NA())</f>
        <v>1.5381701964933825E-2</v>
      </c>
      <c r="Q2297" s="183">
        <f>IFERROR(_xll.qlIndexFixing(ONIndex1Y,I2297,TRUE,_xll.ohTrigger(RecalcTrigger,Trigger1Y)),NA())</f>
        <v>1.5485040369647152E-2</v>
      </c>
    </row>
    <row r="2298" spans="2:17" x14ac:dyDescent="0.2">
      <c r="B2298" s="39" t="s">
        <v>42</v>
      </c>
      <c r="D2298" s="42">
        <f>_xll.qlCalendarAdvance(Calendar,$D2297,B2298,"f",FALSE)</f>
        <v>55570</v>
      </c>
      <c r="E2298" s="177">
        <f>_xll.qlInterestRateIndexValueDate(IndexON,D2298)</f>
        <v>55570</v>
      </c>
      <c r="F2298" s="193">
        <f>IFERROR(_xll.qlIndexFixing(IndexON,D2298,TRUE,_xll.ohTrigger(RecalcTrigger,TriggerON)),NA())</f>
        <v>1.5049312288510919E-2</v>
      </c>
      <c r="H2298" s="42">
        <f>_xll.qlCalendarAdvance(Calendar,$H2297,B2298,"f",FALSE)</f>
        <v>55570</v>
      </c>
      <c r="I2298" s="177">
        <f>_xll.qlInterestRateIndexValueDate(Index1M,$H2298)</f>
        <v>55572</v>
      </c>
      <c r="J2298" s="182">
        <f>IFERROR(_xll.qlIndexFixing(Index1M,$H2298,TRUE,_xll.ohTrigger(RecalcTrigger,Trigger1M)),NA())</f>
        <v>1.49031741021588E-2</v>
      </c>
      <c r="K2298" s="44">
        <f>IFERROR(_xll.qlIndexFixing(Index3M,H2298,TRUE,_xll.ohTrigger(RecalcTrigger,Trigger3M)),NA())</f>
        <v>1.5095859075231921E-2</v>
      </c>
      <c r="L2298" s="44">
        <f>IFERROR(_xll.qlIndexFixing(Index6M,$H2298,TRUE,_xll.ohTrigger(RecalcTrigger,Trigger6M)),NA())</f>
        <v>1.5393098361247503E-2</v>
      </c>
      <c r="M2298" s="183">
        <f>IFERROR(_xll.qlIndexFixing(Index1Y,$H2298,TRUE,_xll.ohTrigger(RecalcTrigger,Trigger1Y)),NA())</f>
        <v>1.5487028708343458E-2</v>
      </c>
      <c r="N2298" s="182">
        <f>IFERROR(_xll.qlIndexFixing(ONIndex1M,I2298,TRUE,_xll.ohTrigger(RecalcTrigger,Trigger1M)),NA())</f>
        <v>1.4898790661428407E-2</v>
      </c>
      <c r="O2298" s="44">
        <f>IFERROR(_xll.qlIndexFixing(ONIndex3M,I2298,TRUE,_xll.ohTrigger(RecalcTrigger,Trigger3M)),NA())</f>
        <v>1.5072071605422011E-2</v>
      </c>
      <c r="P2298" s="44">
        <f>IFERROR(_xll.qlIndexFixing(ONIndex6M,I2298,TRUE,_xll.ohTrigger(RecalcTrigger,Trigger6M)),NA())</f>
        <v>1.5378507999281865E-2</v>
      </c>
      <c r="Q2298" s="183">
        <f>IFERROR(_xll.qlIndexFixing(ONIndex1Y,I2298,TRUE,_xll.ohTrigger(RecalcTrigger,Trigger1Y)),NA())</f>
        <v>1.5481104592263151E-2</v>
      </c>
    </row>
    <row r="2299" spans="2:17" x14ac:dyDescent="0.2">
      <c r="B2299" s="39" t="s">
        <v>42</v>
      </c>
      <c r="D2299" s="42">
        <f>_xll.qlCalendarAdvance(Calendar,$D2298,B2299,"f",FALSE)</f>
        <v>55577</v>
      </c>
      <c r="E2299" s="177">
        <f>_xll.qlInterestRateIndexValueDate(IndexON,D2299)</f>
        <v>55577</v>
      </c>
      <c r="F2299" s="193">
        <f>IFERROR(_xll.qlIndexFixing(IndexON,D2299,TRUE,_xll.ohTrigger(RecalcTrigger,TriggerON)),NA())</f>
        <v>1.5045703992448978E-2</v>
      </c>
      <c r="H2299" s="42">
        <f>_xll.qlCalendarAdvance(Calendar,$H2298,B2299,"f",FALSE)</f>
        <v>55577</v>
      </c>
      <c r="I2299" s="177">
        <f>_xll.qlInterestRateIndexValueDate(Index1M,$H2299)</f>
        <v>55579</v>
      </c>
      <c r="J2299" s="182">
        <f>IFERROR(_xll.qlIndexFixing(Index1M,$H2299,TRUE,_xll.ohTrigger(RecalcTrigger,Trigger1M)),NA())</f>
        <v>1.490005547926339E-2</v>
      </c>
      <c r="K2299" s="44">
        <f>IFERROR(_xll.qlIndexFixing(Index3M,H2299,TRUE,_xll.ohTrigger(RecalcTrigger,Trigger3M)),NA())</f>
        <v>1.5096137845854847E-2</v>
      </c>
      <c r="L2299" s="44">
        <f>IFERROR(_xll.qlIndexFixing(Index6M,$H2299,TRUE,_xll.ohTrigger(RecalcTrigger,Trigger6M)),NA())</f>
        <v>1.5389351619177927E-2</v>
      </c>
      <c r="M2299" s="183">
        <f>IFERROR(_xll.qlIndexFixing(Index1Y,$H2299,TRUE,_xll.ohTrigger(RecalcTrigger,Trigger1Y)),NA())</f>
        <v>1.5482187433168922E-2</v>
      </c>
      <c r="N2299" s="182">
        <f>IFERROR(_xll.qlIndexFixing(ONIndex1M,I2299,TRUE,_xll.ohTrigger(RecalcTrigger,Trigger1M)),NA())</f>
        <v>1.4895716955338756E-2</v>
      </c>
      <c r="O2299" s="44">
        <f>IFERROR(_xll.qlIndexFixing(ONIndex3M,I2299,TRUE,_xll.ohTrigger(RecalcTrigger,Trigger3M)),NA())</f>
        <v>1.5071349749726792E-2</v>
      </c>
      <c r="P2299" s="44">
        <f>IFERROR(_xll.qlIndexFixing(ONIndex6M,I2299,TRUE,_xll.ohTrigger(RecalcTrigger,Trigger6M)),NA())</f>
        <v>1.5375267575672424E-2</v>
      </c>
      <c r="Q2299" s="183">
        <f>IFERROR(_xll.qlIndexFixing(ONIndex1Y,I2299,TRUE,_xll.ohTrigger(RecalcTrigger,Trigger1Y)),NA())</f>
        <v>1.5477138467794305E-2</v>
      </c>
    </row>
    <row r="2300" spans="2:17" x14ac:dyDescent="0.2">
      <c r="B2300" s="39" t="s">
        <v>42</v>
      </c>
      <c r="D2300" s="42">
        <f>_xll.qlCalendarAdvance(Calendar,$D2299,B2300,"f",FALSE)</f>
        <v>55584</v>
      </c>
      <c r="E2300" s="177">
        <f>_xll.qlInterestRateIndexValueDate(IndexON,D2300)</f>
        <v>55584</v>
      </c>
      <c r="F2300" s="193">
        <f>IFERROR(_xll.qlIndexFixing(IndexON,D2300,TRUE,_xll.ohTrigger(RecalcTrigger,TriggerON)),NA())</f>
        <v>1.5042060900700704E-2</v>
      </c>
      <c r="H2300" s="42">
        <f>_xll.qlCalendarAdvance(Calendar,$H2299,B2300,"f",FALSE)</f>
        <v>55584</v>
      </c>
      <c r="I2300" s="177">
        <f>_xll.qlInterestRateIndexValueDate(Index1M,$H2300)</f>
        <v>55586</v>
      </c>
      <c r="J2300" s="182">
        <f>IFERROR(_xll.qlIndexFixing(Index1M,$H2300,TRUE,_xll.ohTrigger(RecalcTrigger,Trigger1M)),NA())</f>
        <v>1.4896910669147846E-2</v>
      </c>
      <c r="K2300" s="44">
        <f>IFERROR(_xll.qlIndexFixing(Index3M,H2300,TRUE,_xll.ohTrigger(RecalcTrigger,Trigger3M)),NA())</f>
        <v>1.5095366841204935E-2</v>
      </c>
      <c r="L2300" s="44">
        <f>IFERROR(_xll.qlIndexFixing(Index6M,$H2300,TRUE,_xll.ohTrigger(RecalcTrigger,Trigger6M)),NA())</f>
        <v>1.5385438865672512E-2</v>
      </c>
      <c r="M2300" s="183">
        <f>IFERROR(_xll.qlIndexFixing(Index1Y,$H2300,TRUE,_xll.ohTrigger(RecalcTrigger,Trigger1Y)),NA())</f>
        <v>1.5477313924896667E-2</v>
      </c>
      <c r="N2300" s="182">
        <f>IFERROR(_xll.qlIndexFixing(ONIndex1M,I2300,TRUE,_xll.ohTrigger(RecalcTrigger,Trigger1M)),NA())</f>
        <v>1.4892617162356458E-2</v>
      </c>
      <c r="O2300" s="44">
        <f>IFERROR(_xll.qlIndexFixing(ONIndex3M,I2300,TRUE,_xll.ohTrigger(RecalcTrigger,Trigger3M)),NA())</f>
        <v>1.5070621414174923E-2</v>
      </c>
      <c r="P2300" s="44">
        <f>IFERROR(_xll.qlIndexFixing(ONIndex6M,I2300,TRUE,_xll.ohTrigger(RecalcTrigger,Trigger6M)),NA())</f>
        <v>1.5371980605856095E-2</v>
      </c>
      <c r="Q2300" s="183">
        <f>IFERROR(_xll.qlIndexFixing(ONIndex1Y,I2300,TRUE,_xll.ohTrigger(RecalcTrigger,Trigger1Y)),NA())</f>
        <v>1.5473141943482815E-2</v>
      </c>
    </row>
    <row r="2301" spans="2:17" x14ac:dyDescent="0.2">
      <c r="B2301" s="39" t="s">
        <v>42</v>
      </c>
      <c r="D2301" s="42">
        <f>_xll.qlCalendarAdvance(Calendar,$D2300,B2301,"f",FALSE)</f>
        <v>55591</v>
      </c>
      <c r="E2301" s="177">
        <f>_xll.qlInterestRateIndexValueDate(IndexON,D2301)</f>
        <v>55591</v>
      </c>
      <c r="F2301" s="193">
        <f>IFERROR(_xll.qlIndexFixing(IndexON,D2301,TRUE,_xll.ohTrigger(RecalcTrigger,TriggerON)),NA())</f>
        <v>1.50383829536338E-2</v>
      </c>
      <c r="H2301" s="42">
        <f>_xll.qlCalendarAdvance(Calendar,$H2300,B2301,"f",FALSE)</f>
        <v>55591</v>
      </c>
      <c r="I2301" s="177">
        <f>_xll.qlInterestRateIndexValueDate(Index1M,$H2301)</f>
        <v>55593</v>
      </c>
      <c r="J2301" s="182">
        <f>IFERROR(_xll.qlIndexFixing(Index1M,$H2301,TRUE,_xll.ohTrigger(RecalcTrigger,Trigger1M)),NA())</f>
        <v>1.489373962804073E-2</v>
      </c>
      <c r="K2301" s="44">
        <f>IFERROR(_xll.qlIndexFixing(Index3M,H2301,TRUE,_xll.ohTrigger(RecalcTrigger,Trigger3M)),NA())</f>
        <v>1.5094589250029655E-2</v>
      </c>
      <c r="L2301" s="44">
        <f>IFERROR(_xll.qlIndexFixing(Index6M,$H2301,TRUE,_xll.ohTrigger(RecalcTrigger,Trigger6M)),NA())</f>
        <v>1.5381478000316164E-2</v>
      </c>
      <c r="M2301" s="183">
        <f>IFERROR(_xll.qlIndexFixing(Index1Y,$H2301,TRUE,_xll.ohTrigger(RecalcTrigger,Trigger1Y)),NA())</f>
        <v>1.5472408130103709E-2</v>
      </c>
      <c r="N2301" s="182">
        <f>IFERROR(_xll.qlIndexFixing(ONIndex1M,I2301,TRUE,_xll.ohTrigger(RecalcTrigger,Trigger1M)),NA())</f>
        <v>1.4889491238836428E-2</v>
      </c>
      <c r="O2301" s="44">
        <f>IFERROR(_xll.qlIndexFixing(ONIndex3M,I2301,TRUE,_xll.ohTrigger(RecalcTrigger,Trigger3M)),NA())</f>
        <v>1.5069886587735226E-2</v>
      </c>
      <c r="P2301" s="44">
        <f>IFERROR(_xll.qlIndexFixing(ONIndex6M,I2301,TRUE,_xll.ohTrigger(RecalcTrigger,Trigger6M)),NA())</f>
        <v>1.5368647001583469E-2</v>
      </c>
      <c r="Q2301" s="183">
        <f>IFERROR(_xll.qlIndexFixing(ONIndex1Y,I2301,TRUE,_xll.ohTrigger(RecalcTrigger,Trigger1Y)),NA())</f>
        <v>1.5469114965931396E-2</v>
      </c>
    </row>
    <row r="2302" spans="2:17" x14ac:dyDescent="0.2">
      <c r="B2302" s="39" t="s">
        <v>42</v>
      </c>
      <c r="D2302" s="42">
        <f>_xll.qlCalendarAdvance(Calendar,$D2301,B2302,"f",FALSE)</f>
        <v>55598</v>
      </c>
      <c r="E2302" s="177">
        <f>_xll.qlInterestRateIndexValueDate(IndexON,D2302)</f>
        <v>55598</v>
      </c>
      <c r="F2302" s="193">
        <f>IFERROR(_xll.qlIndexFixing(IndexON,D2302,TRUE,_xll.ohTrigger(RecalcTrigger,TriggerON)),NA())</f>
        <v>1.5034670091775837E-2</v>
      </c>
      <c r="H2302" s="42">
        <f>_xll.qlCalendarAdvance(Calendar,$H2301,B2302,"f",FALSE)</f>
        <v>55598</v>
      </c>
      <c r="I2302" s="177">
        <f>_xll.qlInterestRateIndexValueDate(Index1M,$H2302)</f>
        <v>55600</v>
      </c>
      <c r="J2302" s="182">
        <f>IFERROR(_xll.qlIndexFixing(Index1M,$H2302,TRUE,_xll.ohTrigger(RecalcTrigger,Trigger1M)),NA())</f>
        <v>1.4890619334835542E-2</v>
      </c>
      <c r="K2302" s="44">
        <f>IFERROR(_xll.qlIndexFixing(Index3M,H2302,TRUE,_xll.ohTrigger(RecalcTrigger,Trigger3M)),NA())</f>
        <v>1.509380506076039E-2</v>
      </c>
      <c r="L2302" s="44">
        <f>IFERROR(_xll.qlIndexFixing(Index6M,$H2302,TRUE,_xll.ohTrigger(RecalcTrigger,Trigger6M)),NA())</f>
        <v>1.5377468934423927E-2</v>
      </c>
      <c r="M2302" s="183">
        <f>IFERROR(_xll.qlIndexFixing(Index1Y,$H2302,TRUE,_xll.ohTrigger(RecalcTrigger,Trigger1Y)),NA())</f>
        <v>1.5467469995370759E-2</v>
      </c>
      <c r="N2302" s="182">
        <f>IFERROR(_xll.qlIndexFixing(ONIndex1M,I2302,TRUE,_xll.ohTrigger(RecalcTrigger,Trigger1M)),NA())</f>
        <v>1.4886339140973703E-2</v>
      </c>
      <c r="O2302" s="44">
        <f>IFERROR(_xll.qlIndexFixing(ONIndex3M,I2302,TRUE,_xll.ohTrigger(RecalcTrigger,Trigger3M)),NA())</f>
        <v>1.5069145258657102E-2</v>
      </c>
      <c r="P2302" s="44">
        <f>IFERROR(_xll.qlIndexFixing(ONIndex6M,I2302,TRUE,_xll.ohTrigger(RecalcTrigger,Trigger6M)),NA())</f>
        <v>1.5365266674605138E-2</v>
      </c>
      <c r="Q2302" s="183">
        <f>IFERROR(_xll.qlIndexFixing(ONIndex1Y,I2302,TRUE,_xll.ohTrigger(RecalcTrigger,Trigger1Y)),NA())</f>
        <v>1.546505748238225E-2</v>
      </c>
    </row>
    <row r="2303" spans="2:17" x14ac:dyDescent="0.2">
      <c r="B2303" s="39" t="s">
        <v>42</v>
      </c>
      <c r="D2303" s="42">
        <f>_xll.qlCalendarAdvance(Calendar,$D2302,B2303,"f",FALSE)</f>
        <v>55605</v>
      </c>
      <c r="E2303" s="177">
        <f>_xll.qlInterestRateIndexValueDate(IndexON,D2303)</f>
        <v>55605</v>
      </c>
      <c r="F2303" s="193">
        <f>IFERROR(_xll.qlIndexFixing(IndexON,D2303,TRUE,_xll.ohTrigger(RecalcTrigger,TriggerON)),NA())</f>
        <v>1.5030922255094836E-2</v>
      </c>
      <c r="H2303" s="42">
        <f>_xll.qlCalendarAdvance(Calendar,$H2302,B2303,"f",FALSE)</f>
        <v>55605</v>
      </c>
      <c r="I2303" s="177">
        <f>_xll.qlInterestRateIndexValueDate(Index1M,$H2303)</f>
        <v>55607</v>
      </c>
      <c r="J2303" s="182">
        <f>IFERROR(_xll.qlIndexFixing(Index1M,$H2303,TRUE,_xll.ohTrigger(RecalcTrigger,Trigger1M)),NA())</f>
        <v>1.4887393683222228E-2</v>
      </c>
      <c r="K2303" s="44">
        <f>IFERROR(_xll.qlIndexFixing(Index3M,H2303,TRUE,_xll.ohTrigger(RecalcTrigger,Trigger3M)),NA())</f>
        <v>1.5092239498999601E-2</v>
      </c>
      <c r="L2303" s="44">
        <f>IFERROR(_xll.qlIndexFixing(Index6M,$H2303,TRUE,_xll.ohTrigger(RecalcTrigger,Trigger6M)),NA())</f>
        <v>1.5373411579313446E-2</v>
      </c>
      <c r="M2303" s="183">
        <f>IFERROR(_xll.qlIndexFixing(Index1Y,$H2303,TRUE,_xll.ohTrigger(RecalcTrigger,Trigger1Y)),NA())</f>
        <v>1.5462499467283109E-2</v>
      </c>
      <c r="N2303" s="182">
        <f>IFERROR(_xll.qlIndexFixing(ONIndex1M,I2303,TRUE,_xll.ohTrigger(RecalcTrigger,Trigger1M)),NA())</f>
        <v>1.4883160825123198E-2</v>
      </c>
      <c r="O2303" s="44">
        <f>IFERROR(_xll.qlIndexFixing(ONIndex3M,I2303,TRUE,_xll.ohTrigger(RecalcTrigger,Trigger3M)),NA())</f>
        <v>1.5068397415509693E-2</v>
      </c>
      <c r="P2303" s="44">
        <f>IFERROR(_xll.qlIndexFixing(ONIndex6M,I2303,TRUE,_xll.ohTrigger(RecalcTrigger,Trigger6M)),NA())</f>
        <v>1.5361839536671695E-2</v>
      </c>
      <c r="Q2303" s="183">
        <f>IFERROR(_xll.qlIndexFixing(ONIndex1Y,I2303,TRUE,_xll.ohTrigger(RecalcTrigger,Trigger1Y)),NA())</f>
        <v>1.5460969439518024E-2</v>
      </c>
    </row>
    <row r="2304" spans="2:17" x14ac:dyDescent="0.2">
      <c r="B2304" s="39" t="s">
        <v>42</v>
      </c>
      <c r="D2304" s="42">
        <f>_xll.qlCalendarAdvance(Calendar,$D2303,B2304,"f",FALSE)</f>
        <v>55612</v>
      </c>
      <c r="E2304" s="177">
        <f>_xll.qlInterestRateIndexValueDate(IndexON,D2304)</f>
        <v>55612</v>
      </c>
      <c r="F2304" s="193">
        <f>IFERROR(_xll.qlIndexFixing(IndexON,D2304,TRUE,_xll.ohTrigger(RecalcTrigger,TriggerON)),NA())</f>
        <v>1.5027139383718691E-2</v>
      </c>
      <c r="H2304" s="42">
        <f>_xll.qlCalendarAdvance(Calendar,$H2303,B2304,"f",FALSE)</f>
        <v>55612</v>
      </c>
      <c r="I2304" s="177">
        <f>_xll.qlInterestRateIndexValueDate(Index1M,$H2304)</f>
        <v>55614</v>
      </c>
      <c r="J2304" s="182">
        <f>IFERROR(_xll.qlIndexFixing(Index1M,$H2304,TRUE,_xll.ohTrigger(RecalcTrigger,Trigger1M)),NA())</f>
        <v>1.4884068681130343E-2</v>
      </c>
      <c r="K2304" s="44">
        <f>IFERROR(_xll.qlIndexFixing(Index3M,H2304,TRUE,_xll.ohTrigger(RecalcTrigger,Trigger3M)),NA())</f>
        <v>1.5091443604006613E-2</v>
      </c>
      <c r="L2304" s="44">
        <f>IFERROR(_xll.qlIndexFixing(Index6M,$H2304,TRUE,_xll.ohTrigger(RecalcTrigger,Trigger6M)),NA())</f>
        <v>1.5369305846310138E-2</v>
      </c>
      <c r="M2304" s="183">
        <f>IFERROR(_xll.qlIndexFixing(Index1Y,$H2304,TRUE,_xll.ohTrigger(RecalcTrigger,Trigger1Y)),NA())</f>
        <v>1.54574476753662E-2</v>
      </c>
      <c r="N2304" s="182">
        <f>IFERROR(_xll.qlIndexFixing(ONIndex1M,I2304,TRUE,_xll.ohTrigger(RecalcTrigger,Trigger1M)),NA())</f>
        <v>1.4879956247400017E-2</v>
      </c>
      <c r="O2304" s="44">
        <f>IFERROR(_xll.qlIndexFixing(ONIndex3M,I2304,TRUE,_xll.ohTrigger(RecalcTrigger,Trigger3M)),NA())</f>
        <v>1.50676430465424E-2</v>
      </c>
      <c r="P2304" s="44">
        <f>IFERROR(_xll.qlIndexFixing(ONIndex6M,I2304,TRUE,_xll.ohTrigger(RecalcTrigger,Trigger6M)),NA())</f>
        <v>1.5358365499293924E-2</v>
      </c>
      <c r="Q2304" s="183">
        <f>IFERROR(_xll.qlIndexFixing(ONIndex1Y,I2304,TRUE,_xll.ohTrigger(RecalcTrigger,Trigger1Y)),NA())</f>
        <v>1.545685078442105E-2</v>
      </c>
    </row>
    <row r="2305" spans="2:17" x14ac:dyDescent="0.2">
      <c r="B2305" s="39" t="s">
        <v>42</v>
      </c>
      <c r="D2305" s="42">
        <f>_xll.qlCalendarAdvance(Calendar,$D2304,B2305,"f",FALSE)</f>
        <v>55619</v>
      </c>
      <c r="E2305" s="177">
        <f>_xll.qlInterestRateIndexValueDate(IndexON,D2305)</f>
        <v>55619</v>
      </c>
      <c r="F2305" s="193">
        <f>IFERROR(_xll.qlIndexFixing(IndexON,D2305,TRUE,_xll.ohTrigger(RecalcTrigger,TriggerON)),NA())</f>
        <v>1.5023321418095037E-2</v>
      </c>
      <c r="H2305" s="42">
        <f>_xll.qlCalendarAdvance(Calendar,$H2304,B2305,"f",FALSE)</f>
        <v>55619</v>
      </c>
      <c r="I2305" s="177">
        <f>_xll.qlInterestRateIndexValueDate(Index1M,$H2305)</f>
        <v>55621</v>
      </c>
      <c r="J2305" s="182">
        <f>IFERROR(_xll.qlIndexFixing(Index1M,$H2305,TRUE,_xll.ohTrigger(RecalcTrigger,Trigger1M)),NA())</f>
        <v>1.4880792278412177E-2</v>
      </c>
      <c r="K2305" s="44">
        <f>IFERROR(_xll.qlIndexFixing(Index3M,H2305,TRUE,_xll.ohTrigger(RecalcTrigger,Trigger3M)),NA())</f>
        <v>1.5090641079505253E-2</v>
      </c>
      <c r="L2305" s="44">
        <f>IFERROR(_xll.qlIndexFixing(Index6M,$H2305,TRUE,_xll.ohTrigger(RecalcTrigger,Trigger6M)),NA())</f>
        <v>1.5365151646740285E-2</v>
      </c>
      <c r="M2305" s="183">
        <f>IFERROR(_xll.qlIndexFixing(Index1Y,$H2305,TRUE,_xll.ohTrigger(RecalcTrigger,Trigger1Y)),NA())</f>
        <v>1.5452461017403806E-2</v>
      </c>
      <c r="N2305" s="182">
        <f>IFERROR(_xll.qlIndexFixing(ONIndex1M,I2305,TRUE,_xll.ohTrigger(RecalcTrigger,Trigger1M)),NA())</f>
        <v>1.4876725364318943E-2</v>
      </c>
      <c r="O2305" s="44">
        <f>IFERROR(_xll.qlIndexFixing(ONIndex3M,I2305,TRUE,_xll.ohTrigger(RecalcTrigger,Trigger3M)),NA())</f>
        <v>1.5066882140404303E-2</v>
      </c>
      <c r="P2305" s="44">
        <f>IFERROR(_xll.qlIndexFixing(ONIndex6M,I2305,TRUE,_xll.ohTrigger(RecalcTrigger,Trigger6M)),NA())</f>
        <v>1.5354844474542162E-2</v>
      </c>
      <c r="Q2305" s="183">
        <f>IFERROR(_xll.qlIndexFixing(ONIndex1Y,I2305,TRUE,_xll.ohTrigger(RecalcTrigger,Trigger1Y)),NA())</f>
        <v>1.5452701464013785E-2</v>
      </c>
    </row>
    <row r="2306" spans="2:17" x14ac:dyDescent="0.2">
      <c r="B2306" s="39" t="s">
        <v>42</v>
      </c>
      <c r="D2306" s="42">
        <f>_xll.qlCalendarAdvance(Calendar,$D2305,B2306,"f",FALSE)</f>
        <v>55626</v>
      </c>
      <c r="E2306" s="177">
        <f>_xll.qlInterestRateIndexValueDate(IndexON,D2306)</f>
        <v>55626</v>
      </c>
      <c r="F2306" s="193">
        <f>IFERROR(_xll.qlIndexFixing(IndexON,D2306,TRUE,_xll.ohTrigger(RecalcTrigger,TriggerON)),NA())</f>
        <v>1.501946829851164E-2</v>
      </c>
      <c r="H2306" s="42">
        <f>_xll.qlCalendarAdvance(Calendar,$H2305,B2306,"f",FALSE)</f>
        <v>55626</v>
      </c>
      <c r="I2306" s="177">
        <f>_xll.qlInterestRateIndexValueDate(Index1M,$H2306)</f>
        <v>55632</v>
      </c>
      <c r="J2306" s="182">
        <f>IFERROR(_xll.qlIndexFixing(Index1M,$H2306,TRUE,_xll.ohTrigger(RecalcTrigger,Trigger1M)),NA())</f>
        <v>1.4875522230419769E-2</v>
      </c>
      <c r="K2306" s="44">
        <f>IFERROR(_xll.qlIndexFixing(Index3M,H2306,TRUE,_xll.ohTrigger(RecalcTrigger,Trigger3M)),NA())</f>
        <v>1.5089366547437677E-2</v>
      </c>
      <c r="L2306" s="44">
        <f>IFERROR(_xll.qlIndexFixing(Index6M,$H2306,TRUE,_xll.ohTrigger(RecalcTrigger,Trigger6M)),NA())</f>
        <v>1.5358509746023022E-2</v>
      </c>
      <c r="M2306" s="183">
        <f>IFERROR(_xll.qlIndexFixing(Index1Y,$H2306,TRUE,_xll.ohTrigger(RecalcTrigger,Trigger1Y)),NA())</f>
        <v>1.5444592465823928E-2</v>
      </c>
      <c r="N2306" s="182">
        <f>IFERROR(_xll.qlIndexFixing(ONIndex1M,I2306,TRUE,_xll.ohTrigger(RecalcTrigger,Trigger1M)),NA())</f>
        <v>1.4872532648304571E-2</v>
      </c>
      <c r="O2306" s="44">
        <f>IFERROR(_xll.qlIndexFixing(ONIndex3M,I2306,TRUE,_xll.ohTrigger(RecalcTrigger,Trigger3M)),NA())</f>
        <v>1.5065894208508013E-2</v>
      </c>
      <c r="P2306" s="44">
        <f>IFERROR(_xll.qlIndexFixing(ONIndex6M,I2306,TRUE,_xll.ohTrigger(RecalcTrigger,Trigger6M)),NA())</f>
        <v>1.5350248257535171E-2</v>
      </c>
      <c r="Q2306" s="183">
        <f>IFERROR(_xll.qlIndexFixing(ONIndex1Y,I2306,TRUE,_xll.ohTrigger(RecalcTrigger,Trigger1Y)),NA())</f>
        <v>1.5447321478836429E-2</v>
      </c>
    </row>
    <row r="2307" spans="2:17" x14ac:dyDescent="0.2">
      <c r="B2307" s="39" t="s">
        <v>42</v>
      </c>
      <c r="D2307" s="42">
        <f>_xll.qlCalendarAdvance(Calendar,$D2306,B2307,"f",FALSE)</f>
        <v>55633</v>
      </c>
      <c r="E2307" s="177">
        <f>_xll.qlInterestRateIndexValueDate(IndexON,D2307)</f>
        <v>55633</v>
      </c>
      <c r="F2307" s="193">
        <f>IFERROR(_xll.qlIndexFixing(IndexON,D2307,TRUE,_xll.ohTrigger(RecalcTrigger,TriggerON)),NA())</f>
        <v>1.5015579965176329E-2</v>
      </c>
      <c r="H2307" s="42">
        <f>_xll.qlCalendarAdvance(Calendar,$H2306,B2307,"f",FALSE)</f>
        <v>55633</v>
      </c>
      <c r="I2307" s="177">
        <f>_xll.qlInterestRateIndexValueDate(Index1M,$H2307)</f>
        <v>55635</v>
      </c>
      <c r="J2307" s="182">
        <f>IFERROR(_xll.qlIndexFixing(Index1M,$H2307,TRUE,_xll.ohTrigger(RecalcTrigger,Trigger1M)),NA())</f>
        <v>1.4874160079766422E-2</v>
      </c>
      <c r="K2307" s="44">
        <f>IFERROR(_xll.qlIndexFixing(Index3M,H2307,TRUE,_xll.ohTrigger(RecalcTrigger,Trigger3M)),NA())</f>
        <v>1.508901609570323E-2</v>
      </c>
      <c r="L2307" s="44">
        <f>IFERROR(_xll.qlIndexFixing(Index6M,$H2307,TRUE,_xll.ohTrigger(RecalcTrigger,Trigger6M)),NA())</f>
        <v>1.5356697493238054E-2</v>
      </c>
      <c r="M2307" s="183">
        <f>IFERROR(_xll.qlIndexFixing(Index1Y,$H2307,TRUE,_xll.ohTrigger(RecalcTrigger,Trigger1Y)),NA())</f>
        <v>1.5442292353230443E-2</v>
      </c>
      <c r="N2307" s="182">
        <f>IFERROR(_xll.qlIndexFixing(ONIndex1M,I2307,TRUE,_xll.ohTrigger(RecalcTrigger,Trigger1M)),NA())</f>
        <v>1.4870255988004288E-2</v>
      </c>
      <c r="O2307" s="44">
        <f>IFERROR(_xll.qlIndexFixing(ONIndex3M,I2307,TRUE,_xll.ohTrigger(RecalcTrigger,Trigger3M)),NA())</f>
        <v>1.5065600341777063E-2</v>
      </c>
      <c r="P2307" s="44">
        <f>IFERROR(_xll.qlIndexFixing(ONIndex6M,I2307,TRUE,_xll.ohTrigger(RecalcTrigger,Trigger6M)),NA())</f>
        <v>1.5347728090779889E-2</v>
      </c>
      <c r="Q2307" s="183">
        <f>IFERROR(_xll.qlIndexFixing(ONIndex1Y,I2307,TRUE,_xll.ohTrigger(RecalcTrigger,Trigger1Y)),NA())</f>
        <v>1.5444339859445044E-2</v>
      </c>
    </row>
    <row r="2308" spans="2:17" x14ac:dyDescent="0.2">
      <c r="B2308" s="39" t="s">
        <v>42</v>
      </c>
      <c r="D2308" s="42">
        <f>_xll.qlCalendarAdvance(Calendar,$D2307,B2308,"f",FALSE)</f>
        <v>55641</v>
      </c>
      <c r="E2308" s="177">
        <f>_xll.qlInterestRateIndexValueDate(IndexON,D2308)</f>
        <v>55641</v>
      </c>
      <c r="F2308" s="193">
        <f>IFERROR(_xll.qlIndexFixing(IndexON,D2308,TRUE,_xll.ohTrigger(RecalcTrigger,TriggerON)),NA())</f>
        <v>1.5011092960088845E-2</v>
      </c>
      <c r="H2308" s="42">
        <f>_xll.qlCalendarAdvance(Calendar,$H2307,B2308,"f",FALSE)</f>
        <v>55641</v>
      </c>
      <c r="I2308" s="177">
        <f>_xll.qlInterestRateIndexValueDate(Index1M,$H2308)</f>
        <v>55645</v>
      </c>
      <c r="J2308" s="182">
        <f>IFERROR(_xll.qlIndexFixing(Index1M,$H2308,TRUE,_xll.ohTrigger(RecalcTrigger,Trigger1M)),NA())</f>
        <v>1.4869357826018214E-2</v>
      </c>
      <c r="K2308" s="44">
        <f>IFERROR(_xll.qlIndexFixing(Index3M,H2308,TRUE,_xll.ohTrigger(RecalcTrigger,Trigger3M)),NA())</f>
        <v>1.508809460095761E-2</v>
      </c>
      <c r="L2308" s="44">
        <f>IFERROR(_xll.qlIndexFixing(Index6M,$H2308,TRUE,_xll.ohTrigger(RecalcTrigger,Trigger6M)),NA())</f>
        <v>1.5350538677113123E-2</v>
      </c>
      <c r="M2308" s="183">
        <f>IFERROR(_xll.qlIndexFixing(Index1Y,$H2308,TRUE,_xll.ohTrigger(RecalcTrigger,Trigger1Y)),NA())</f>
        <v>1.543506879771467E-2</v>
      </c>
      <c r="N2308" s="182">
        <f>IFERROR(_xll.qlIndexFixing(ONIndex1M,I2308,TRUE,_xll.ohTrigger(RecalcTrigger,Trigger1M)),NA())</f>
        <v>1.4866399417821086E-2</v>
      </c>
      <c r="O2308" s="44">
        <f>IFERROR(_xll.qlIndexFixing(ONIndex3M,I2308,TRUE,_xll.ohTrigger(RecalcTrigger,Trigger3M)),NA())</f>
        <v>1.5064448034127764E-2</v>
      </c>
      <c r="P2308" s="44">
        <f>IFERROR(_xll.qlIndexFixing(ONIndex6M,I2308,TRUE,_xll.ohTrigger(RecalcTrigger,Trigger6M)),NA())</f>
        <v>1.5343471512530016E-2</v>
      </c>
      <c r="Q2308" s="183">
        <f>IFERROR(_xll.qlIndexFixing(ONIndex1Y,I2308,TRUE,_xll.ohTrigger(RecalcTrigger,Trigger1Y)),NA())</f>
        <v>1.5439460512958192E-2</v>
      </c>
    </row>
    <row r="2309" spans="2:17" x14ac:dyDescent="0.2">
      <c r="B2309" s="39" t="s">
        <v>42</v>
      </c>
      <c r="D2309" s="42">
        <f>_xll.qlCalendarAdvance(Calendar,$D2308,B2309,"f",FALSE)</f>
        <v>55648</v>
      </c>
      <c r="E2309" s="177">
        <f>_xll.qlInterestRateIndexValueDate(IndexON,D2309)</f>
        <v>55648</v>
      </c>
      <c r="F2309" s="193">
        <f>IFERROR(_xll.qlIndexFixing(IndexON,D2309,TRUE,_xll.ohTrigger(RecalcTrigger,TriggerON)),NA())</f>
        <v>1.5007128967434724E-2</v>
      </c>
      <c r="H2309" s="42">
        <f>_xll.qlCalendarAdvance(Calendar,$H2308,B2309,"f",FALSE)</f>
        <v>55648</v>
      </c>
      <c r="I2309" s="177">
        <f>_xll.qlInterestRateIndexValueDate(Index1M,$H2309)</f>
        <v>55652</v>
      </c>
      <c r="J2309" s="182">
        <f>IFERROR(_xll.qlIndexFixing(Index1M,$H2309,TRUE,_xll.ohTrigger(RecalcTrigger,Trigger1M)),NA())</f>
        <v>1.4865963956151782E-2</v>
      </c>
      <c r="K2309" s="44">
        <f>IFERROR(_xll.qlIndexFixing(Index3M,H2309,TRUE,_xll.ohTrigger(RecalcTrigger,Trigger3M)),NA())</f>
        <v>1.5087262063862694E-2</v>
      </c>
      <c r="L2309" s="44">
        <f>IFERROR(_xll.qlIndexFixing(Index6M,$H2309,TRUE,_xll.ohTrigger(RecalcTrigger,Trigger6M)),NA())</f>
        <v>1.5346172480326395E-2</v>
      </c>
      <c r="M2309" s="183">
        <f>IFERROR(_xll.qlIndexFixing(Index1Y,$H2309,TRUE,_xll.ohTrigger(RecalcTrigger,Trigger1Y)),NA())</f>
        <v>1.5429893938563286E-2</v>
      </c>
      <c r="N2309" s="182">
        <f>IFERROR(_xll.qlIndexFixing(ONIndex1M,I2309,TRUE,_xll.ohTrigger(RecalcTrigger,Trigger1M)),NA())</f>
        <v>1.4863059088847663E-2</v>
      </c>
      <c r="O2309" s="44">
        <f>IFERROR(_xll.qlIndexFixing(ONIndex3M,I2309,TRUE,_xll.ohTrigger(RecalcTrigger,Trigger3M)),NA())</f>
        <v>1.5063659922311956E-2</v>
      </c>
      <c r="P2309" s="44">
        <f>IFERROR(_xll.qlIndexFixing(ONIndex6M,I2309,TRUE,_xll.ohTrigger(RecalcTrigger,Trigger6M)),NA())</f>
        <v>1.5339754884164947E-2</v>
      </c>
      <c r="Q2309" s="183">
        <f>IFERROR(_xll.qlIndexFixing(ONIndex1Y,I2309,TRUE,_xll.ohTrigger(RecalcTrigger,Trigger1Y)),NA())</f>
        <v>1.5435183585186252E-2</v>
      </c>
    </row>
    <row r="2310" spans="2:17" x14ac:dyDescent="0.2">
      <c r="B2310" s="39" t="s">
        <v>42</v>
      </c>
      <c r="D2310" s="42">
        <f>_xll.qlCalendarAdvance(Calendar,$D2309,B2310,"f",FALSE)</f>
        <v>55655</v>
      </c>
      <c r="E2310" s="177">
        <f>_xll.qlInterestRateIndexValueDate(IndexON,D2310)</f>
        <v>55655</v>
      </c>
      <c r="F2310" s="193">
        <f>IFERROR(_xll.qlIndexFixing(IndexON,D2310,TRUE,_xll.ohTrigger(RecalcTrigger,TriggerON)),NA())</f>
        <v>1.5003129573178953E-2</v>
      </c>
      <c r="H2310" s="42">
        <f>_xll.qlCalendarAdvance(Calendar,$H2309,B2310,"f",FALSE)</f>
        <v>55655</v>
      </c>
      <c r="I2310" s="177">
        <f>_xll.qlInterestRateIndexValueDate(Index1M,$H2310)</f>
        <v>55659</v>
      </c>
      <c r="J2310" s="182">
        <f>IFERROR(_xll.qlIndexFixing(Index1M,$H2310,TRUE,_xll.ohTrigger(RecalcTrigger,Trigger1M)),NA())</f>
        <v>1.4862543442661268E-2</v>
      </c>
      <c r="K2310" s="44">
        <f>IFERROR(_xll.qlIndexFixing(Index3M,H2310,TRUE,_xll.ohTrigger(RecalcTrigger,Trigger3M)),NA())</f>
        <v>1.508642283334544E-2</v>
      </c>
      <c r="L2310" s="44">
        <f>IFERROR(_xll.qlIndexFixing(Index6M,$H2310,TRUE,_xll.ohTrigger(RecalcTrigger,Trigger6M)),NA())</f>
        <v>1.5341757344042863E-2</v>
      </c>
      <c r="M2310" s="183">
        <f>IFERROR(_xll.qlIndexFixing(Index1Y,$H2310,TRUE,_xll.ohTrigger(RecalcTrigger,Trigger1Y)),NA())</f>
        <v>1.5424686299658198E-2</v>
      </c>
      <c r="N2310" s="182">
        <f>IFERROR(_xll.qlIndexFixing(ONIndex1M,I2310,TRUE,_xll.ohTrigger(RecalcTrigger,Trigger1M)),NA())</f>
        <v>1.4859692229496346E-2</v>
      </c>
      <c r="O2310" s="44">
        <f>IFERROR(_xll.qlIndexFixing(ONIndex3M,I2310,TRUE,_xll.ohTrigger(RecalcTrigger,Trigger3M)),NA())</f>
        <v>1.5062865214252597E-2</v>
      </c>
      <c r="P2310" s="44">
        <f>IFERROR(_xll.qlIndexFixing(ONIndex6M,I2310,TRUE,_xll.ohTrigger(RecalcTrigger,Trigger6M)),NA())</f>
        <v>1.5335990814628886E-2</v>
      </c>
      <c r="Q2310" s="183">
        <f>IFERROR(_xll.qlIndexFixing(ONIndex1Y,I2310,TRUE,_xll.ohTrigger(RecalcTrigger,Trigger1Y)),NA())</f>
        <v>1.5430875719282255E-2</v>
      </c>
    </row>
    <row r="2311" spans="2:17" x14ac:dyDescent="0.2">
      <c r="B2311" s="39" t="s">
        <v>42</v>
      </c>
      <c r="D2311" s="42">
        <f>_xll.qlCalendarAdvance(Calendar,$D2310,B2311,"f",FALSE)</f>
        <v>55662</v>
      </c>
      <c r="E2311" s="177">
        <f>_xll.qlInterestRateIndexValueDate(IndexON,D2311)</f>
        <v>55662</v>
      </c>
      <c r="F2311" s="193">
        <f>IFERROR(_xll.qlIndexFixing(IndexON,D2311,TRUE,_xll.ohTrigger(RecalcTrigger,TriggerON)),NA())</f>
        <v>1.499909471752936E-2</v>
      </c>
      <c r="H2311" s="42">
        <f>_xll.qlCalendarAdvance(Calendar,$H2310,B2311,"f",FALSE)</f>
        <v>55662</v>
      </c>
      <c r="I2311" s="177">
        <f>_xll.qlInterestRateIndexValueDate(Index1M,$H2311)</f>
        <v>55666</v>
      </c>
      <c r="J2311" s="182">
        <f>IFERROR(_xll.qlIndexFixing(Index1M,$H2311,TRUE,_xll.ohTrigger(RecalcTrigger,Trigger1M)),NA())</f>
        <v>1.4859096241775236E-2</v>
      </c>
      <c r="K2311" s="44">
        <f>IFERROR(_xll.qlIndexFixing(Index3M,H2311,TRUE,_xll.ohTrigger(RecalcTrigger,Trigger3M)),NA())</f>
        <v>1.5085576897832497E-2</v>
      </c>
      <c r="L2311" s="44">
        <f>IFERROR(_xll.qlIndexFixing(Index6M,$H2311,TRUE,_xll.ohTrigger(RecalcTrigger,Trigger6M)),NA())</f>
        <v>1.5337293179620825E-2</v>
      </c>
      <c r="M2311" s="183">
        <f>IFERROR(_xll.qlIndexFixing(Index1Y,$H2311,TRUE,_xll.ohTrigger(RecalcTrigger,Trigger1Y)),NA())</f>
        <v>1.5419445827621827E-2</v>
      </c>
      <c r="N2311" s="182">
        <f>IFERROR(_xll.qlIndexFixing(ONIndex1M,I2311,TRUE,_xll.ohTrigger(RecalcTrigger,Trigger1M)),NA())</f>
        <v>1.4856298795962175E-2</v>
      </c>
      <c r="O2311" s="44">
        <f>IFERROR(_xll.qlIndexFixing(ONIndex3M,I2311,TRUE,_xll.ohTrigger(RecalcTrigger,Trigger3M)),NA())</f>
        <v>1.5062063898119149E-2</v>
      </c>
      <c r="P2311" s="44">
        <f>IFERROR(_xll.qlIndexFixing(ONIndex6M,I2311,TRUE,_xll.ohTrigger(RecalcTrigger,Trigger6M)),NA())</f>
        <v>1.5332179215032937E-2</v>
      </c>
      <c r="Q2311" s="183">
        <f>IFERROR(_xll.qlIndexFixing(ONIndex1Y,I2311,TRUE,_xll.ohTrigger(RecalcTrigger,Trigger1Y)),NA())</f>
        <v>1.5426536862088724E-2</v>
      </c>
    </row>
    <row r="2312" spans="2:17" x14ac:dyDescent="0.2">
      <c r="B2312" s="39" t="s">
        <v>42</v>
      </c>
      <c r="D2312" s="42">
        <f>_xll.qlCalendarAdvance(Calendar,$D2311,B2312,"f",FALSE)</f>
        <v>55669</v>
      </c>
      <c r="E2312" s="177">
        <f>_xll.qlInterestRateIndexValueDate(IndexON,D2312)</f>
        <v>55669</v>
      </c>
      <c r="F2312" s="193">
        <f>IFERROR(_xll.qlIndexFixing(IndexON,D2312,TRUE,_xll.ohTrigger(RecalcTrigger,TriggerON)),NA())</f>
        <v>1.499502434077371E-2</v>
      </c>
      <c r="H2312" s="42">
        <f>_xll.qlCalendarAdvance(Calendar,$H2311,B2312,"f",FALSE)</f>
        <v>55669</v>
      </c>
      <c r="I2312" s="177">
        <f>_xll.qlInterestRateIndexValueDate(Index1M,$H2312)</f>
        <v>55673</v>
      </c>
      <c r="J2312" s="182">
        <f>IFERROR(_xll.qlIndexFixing(Index1M,$H2312,TRUE,_xll.ohTrigger(RecalcTrigger,Trigger1M)),NA())</f>
        <v>1.4855566335184811E-2</v>
      </c>
      <c r="K2312" s="44">
        <f>IFERROR(_xll.qlIndexFixing(Index3M,H2312,TRUE,_xll.ohTrigger(RecalcTrigger,Trigger3M)),NA())</f>
        <v>1.508472424575312E-2</v>
      </c>
      <c r="L2312" s="44">
        <f>IFERROR(_xll.qlIndexFixing(Index6M,$H2312,TRUE,_xll.ohTrigger(RecalcTrigger,Trigger6M)),NA())</f>
        <v>1.5332793583659294E-2</v>
      </c>
      <c r="M2312" s="183">
        <f>IFERROR(_xll.qlIndexFixing(Index1Y,$H2312,TRUE,_xll.ohTrigger(RecalcTrigger,Trigger1Y)),NA())</f>
        <v>1.541417246908032E-2</v>
      </c>
      <c r="N2312" s="182">
        <f>IFERROR(_xll.qlIndexFixing(ONIndex1M,I2312,TRUE,_xll.ohTrigger(RecalcTrigger,Trigger1M)),NA())</f>
        <v>1.485287874444019E-2</v>
      </c>
      <c r="O2312" s="44">
        <f>IFERROR(_xll.qlIndexFixing(ONIndex3M,I2312,TRUE,_xll.ohTrigger(RecalcTrigger,Trigger3M)),NA())</f>
        <v>1.5061255962240949E-2</v>
      </c>
      <c r="P2312" s="44">
        <f>IFERROR(_xll.qlIndexFixing(ONIndex6M,I2312,TRUE,_xll.ohTrigger(RecalcTrigger,Trigger6M)),NA())</f>
        <v>1.5328319997207629E-2</v>
      </c>
      <c r="Q2312" s="183">
        <f>IFERROR(_xll.qlIndexFixing(ONIndex1Y,I2312,TRUE,_xll.ohTrigger(RecalcTrigger,Trigger1Y)),NA())</f>
        <v>1.542216696044818E-2</v>
      </c>
    </row>
    <row r="2313" spans="2:17" x14ac:dyDescent="0.2">
      <c r="B2313" s="39" t="s">
        <v>42</v>
      </c>
      <c r="D2313" s="42">
        <f>_xll.qlCalendarAdvance(Calendar,$D2312,B2313,"f",FALSE)</f>
        <v>55676</v>
      </c>
      <c r="E2313" s="177">
        <f>_xll.qlInterestRateIndexValueDate(IndexON,D2313)</f>
        <v>55676</v>
      </c>
      <c r="F2313" s="193">
        <f>IFERROR(_xll.qlIndexFixing(IndexON,D2313,TRUE,_xll.ohTrigger(RecalcTrigger,TriggerON)),NA())</f>
        <v>1.4990918383359642E-2</v>
      </c>
      <c r="H2313" s="42">
        <f>_xll.qlCalendarAdvance(Calendar,$H2312,B2313,"f",FALSE)</f>
        <v>55676</v>
      </c>
      <c r="I2313" s="177">
        <f>_xll.qlInterestRateIndexValueDate(Index1M,$H2313)</f>
        <v>55680</v>
      </c>
      <c r="J2313" s="182">
        <f>IFERROR(_xll.qlIndexFixing(Index1M,$H2313,TRUE,_xll.ohTrigger(RecalcTrigger,Trigger1M)),NA())</f>
        <v>1.485206768871361E-2</v>
      </c>
      <c r="K2313" s="44">
        <f>IFERROR(_xll.qlIndexFixing(Index3M,H2313,TRUE,_xll.ohTrigger(RecalcTrigger,Trigger3M)),NA())</f>
        <v>1.5083864865534828E-2</v>
      </c>
      <c r="L2313" s="44">
        <f>IFERROR(_xll.qlIndexFixing(Index6M,$H2313,TRUE,_xll.ohTrigger(RecalcTrigger,Trigger6M)),NA())</f>
        <v>1.5328234835776498E-2</v>
      </c>
      <c r="M2313" s="183">
        <f>IFERROR(_xll.qlIndexFixing(Index1Y,$H2313,TRUE,_xll.ohTrigger(RecalcTrigger,Trigger1Y)),NA())</f>
        <v>1.5408866170664861E-2</v>
      </c>
      <c r="N2313" s="182">
        <f>IFERROR(_xll.qlIndexFixing(ONIndex1M,I2313,TRUE,_xll.ohTrigger(RecalcTrigger,Trigger1M)),NA())</f>
        <v>1.4849432031525112E-2</v>
      </c>
      <c r="O2313" s="44">
        <f>IFERROR(_xll.qlIndexFixing(ONIndex3M,I2313,TRUE,_xll.ohTrigger(RecalcTrigger,Trigger3M)),NA())</f>
        <v>1.5060441395267077E-2</v>
      </c>
      <c r="P2313" s="44">
        <f>IFERROR(_xll.qlIndexFixing(ONIndex6M,I2313,TRUE,_xll.ohTrigger(RecalcTrigger,Trigger6M)),NA())</f>
        <v>1.5324413073063425E-2</v>
      </c>
      <c r="Q2313" s="183">
        <f>IFERROR(_xll.qlIndexFixing(ONIndex1Y,I2313,TRUE,_xll.ohTrigger(RecalcTrigger,Trigger1Y)),NA())</f>
        <v>1.5417765961522889E-2</v>
      </c>
    </row>
    <row r="2314" spans="2:17" x14ac:dyDescent="0.2">
      <c r="B2314" s="39" t="s">
        <v>42</v>
      </c>
      <c r="D2314" s="42">
        <f>_xll.qlCalendarAdvance(Calendar,$D2313,B2314,"f",FALSE)</f>
        <v>55683</v>
      </c>
      <c r="E2314" s="177">
        <f>_xll.qlInterestRateIndexValueDate(IndexON,D2314)</f>
        <v>55683</v>
      </c>
      <c r="F2314" s="193">
        <f>IFERROR(_xll.qlIndexFixing(IndexON,D2314,TRUE,_xll.ohTrigger(RecalcTrigger,TriggerON)),NA())</f>
        <v>1.4986776785175238E-2</v>
      </c>
      <c r="H2314" s="42">
        <f>_xll.qlCalendarAdvance(Calendar,$H2313,B2314,"f",FALSE)</f>
        <v>55683</v>
      </c>
      <c r="I2314" s="177">
        <f>_xll.qlInterestRateIndexValueDate(Index1M,$H2314)</f>
        <v>55687</v>
      </c>
      <c r="J2314" s="182">
        <f>IFERROR(_xll.qlIndexFixing(Index1M,$H2314,TRUE,_xll.ohTrigger(RecalcTrigger,Trigger1M)),NA())</f>
        <v>1.4848542227761108E-2</v>
      </c>
      <c r="K2314" s="44">
        <f>IFERROR(_xll.qlIndexFixing(Index3M,H2314,TRUE,_xll.ohTrigger(RecalcTrigger,Trigger3M)),NA())</f>
        <v>1.5082998745610351E-2</v>
      </c>
      <c r="L2314" s="44">
        <f>IFERROR(_xll.qlIndexFixing(Index6M,$H2314,TRUE,_xll.ohTrigger(RecalcTrigger,Trigger6M)),NA())</f>
        <v>1.5323626802218273E-2</v>
      </c>
      <c r="M2314" s="183">
        <f>IFERROR(_xll.qlIndexFixing(Index1Y,$H2314,TRUE,_xll.ohTrigger(RecalcTrigger,Trigger1Y)),NA())</f>
        <v>1.5403526879011453E-2</v>
      </c>
      <c r="N2314" s="182">
        <f>IFERROR(_xll.qlIndexFixing(ONIndex1M,I2314,TRUE,_xll.ohTrigger(RecalcTrigger,Trigger1M)),NA())</f>
        <v>1.4845958613252108E-2</v>
      </c>
      <c r="O2314" s="44">
        <f>IFERROR(_xll.qlIndexFixing(ONIndex3M,I2314,TRUE,_xll.ohTrigger(RecalcTrigger,Trigger3M)),NA())</f>
        <v>1.5059620185846612E-2</v>
      </c>
      <c r="P2314" s="44">
        <f>IFERROR(_xll.qlIndexFixing(ONIndex6M,I2314,TRUE,_xll.ohTrigger(RecalcTrigger,Trigger6M)),NA())</f>
        <v>1.5320458354111111E-2</v>
      </c>
      <c r="Q2314" s="183">
        <f>IFERROR(_xll.qlIndexFixing(ONIndex1Y,I2314,TRUE,_xll.ohTrigger(RecalcTrigger,Trigger1Y)),NA())</f>
        <v>1.5413333812155372E-2</v>
      </c>
    </row>
    <row r="2315" spans="2:17" x14ac:dyDescent="0.2">
      <c r="B2315" s="39" t="s">
        <v>42</v>
      </c>
      <c r="D2315" s="42">
        <f>_xll.qlCalendarAdvance(Calendar,$D2314,B2315,"f",FALSE)</f>
        <v>55690</v>
      </c>
      <c r="E2315" s="177">
        <f>_xll.qlInterestRateIndexValueDate(IndexON,D2315)</f>
        <v>55690</v>
      </c>
      <c r="F2315" s="193">
        <f>IFERROR(_xll.qlIndexFixing(IndexON,D2315,TRUE,_xll.ohTrigger(RecalcTrigger,TriggerON)),NA())</f>
        <v>1.4982599486907944E-2</v>
      </c>
      <c r="H2315" s="42">
        <f>_xll.qlCalendarAdvance(Calendar,$H2314,B2315,"f",FALSE)</f>
        <v>55690</v>
      </c>
      <c r="I2315" s="177">
        <f>_xll.qlInterestRateIndexValueDate(Index1M,$H2315)</f>
        <v>55694</v>
      </c>
      <c r="J2315" s="182">
        <f>IFERROR(_xll.qlIndexFixing(Index1M,$H2315,TRUE,_xll.ohTrigger(RecalcTrigger,Trigger1M)),NA())</f>
        <v>1.4844989908570305E-2</v>
      </c>
      <c r="K2315" s="44">
        <f>IFERROR(_xll.qlIndexFixing(Index3M,H2315,TRUE,_xll.ohTrigger(RecalcTrigger,Trigger3M)),NA())</f>
        <v>1.5082125874404603E-2</v>
      </c>
      <c r="L2315" s="44">
        <f>IFERROR(_xll.qlIndexFixing(Index6M,$H2315,TRUE,_xll.ohTrigger(RecalcTrigger,Trigger6M)),NA())</f>
        <v>1.5318969394361736E-2</v>
      </c>
      <c r="M2315" s="183">
        <f>IFERROR(_xll.qlIndexFixing(Index1Y,$H2315,TRUE,_xll.ohTrigger(RecalcTrigger,Trigger1Y)),NA())</f>
        <v>1.5398154540758725E-2</v>
      </c>
      <c r="N2315" s="182">
        <f>IFERROR(_xll.qlIndexFixing(ONIndex1M,I2315,TRUE,_xll.ohTrigger(RecalcTrigger,Trigger1M)),NA())</f>
        <v>1.4842458445736284E-2</v>
      </c>
      <c r="O2315" s="44">
        <f>IFERROR(_xll.qlIndexFixing(ONIndex3M,I2315,TRUE,_xll.ohTrigger(RecalcTrigger,Trigger3M)),NA())</f>
        <v>1.5058792322149017E-2</v>
      </c>
      <c r="P2315" s="44">
        <f>IFERROR(_xll.qlIndexFixing(ONIndex6M,I2315,TRUE,_xll.ohTrigger(RecalcTrigger,Trigger6M)),NA())</f>
        <v>1.5316455752181213E-2</v>
      </c>
      <c r="Q2315" s="183">
        <f>IFERROR(_xll.qlIndexFixing(ONIndex1Y,I2315,TRUE,_xll.ohTrigger(RecalcTrigger,Trigger1Y)),NA())</f>
        <v>1.5408870459188151E-2</v>
      </c>
    </row>
    <row r="2316" spans="2:17" x14ac:dyDescent="0.2">
      <c r="B2316" s="39" t="s">
        <v>42</v>
      </c>
      <c r="D2316" s="42">
        <f>_xll.qlCalendarAdvance(Calendar,$D2315,B2316,"f",FALSE)</f>
        <v>55697</v>
      </c>
      <c r="E2316" s="177">
        <f>_xll.qlInterestRateIndexValueDate(IndexON,D2316)</f>
        <v>55697</v>
      </c>
      <c r="F2316" s="193">
        <f>IFERROR(_xll.qlIndexFixing(IndexON,D2316,TRUE,_xll.ohTrigger(RecalcTrigger,TriggerON)),NA())</f>
        <v>1.4978386428365909E-2</v>
      </c>
      <c r="H2316" s="42">
        <f>_xll.qlCalendarAdvance(Calendar,$H2315,B2316,"f",FALSE)</f>
        <v>55697</v>
      </c>
      <c r="I2316" s="177">
        <f>_xll.qlInterestRateIndexValueDate(Index1M,$H2316)</f>
        <v>55701</v>
      </c>
      <c r="J2316" s="182">
        <f>IFERROR(_xll.qlIndexFixing(Index1M,$H2316,TRUE,_xll.ohTrigger(RecalcTrigger,Trigger1M)),NA())</f>
        <v>1.4841458394793582E-2</v>
      </c>
      <c r="K2316" s="44">
        <f>IFERROR(_xll.qlIndexFixing(Index3M,H2316,TRUE,_xll.ohTrigger(RecalcTrigger,Trigger3M)),NA())</f>
        <v>1.5081246240351179E-2</v>
      </c>
      <c r="L2316" s="44">
        <f>IFERROR(_xll.qlIndexFixing(Index6M,$H2316,TRUE,_xll.ohTrigger(RecalcTrigger,Trigger6M)),NA())</f>
        <v>1.5314204781013051E-2</v>
      </c>
      <c r="M2316" s="183">
        <f>IFERROR(_xll.qlIndexFixing(Index1Y,$H2316,TRUE,_xll.ohTrigger(RecalcTrigger,Trigger1Y)),NA())</f>
        <v>1.5392749102552315E-2</v>
      </c>
      <c r="N2316" s="182">
        <f>IFERROR(_xll.qlIndexFixing(ONIndex1M,I2316,TRUE,_xll.ohTrigger(RecalcTrigger,Trigger1M)),NA())</f>
        <v>1.4838931485492424E-2</v>
      </c>
      <c r="O2316" s="44">
        <f>IFERROR(_xll.qlIndexFixing(ONIndex3M,I2316,TRUE,_xll.ohTrigger(RecalcTrigger,Trigger3M)),NA())</f>
        <v>1.5057957792823373E-2</v>
      </c>
      <c r="P2316" s="44">
        <f>IFERROR(_xll.qlIndexFixing(ONIndex6M,I2316,TRUE,_xll.ohTrigger(RecalcTrigger,Trigger6M)),NA())</f>
        <v>1.5312405178864452E-2</v>
      </c>
      <c r="Q2316" s="183">
        <f>IFERROR(_xll.qlIndexFixing(ONIndex1Y,I2316,TRUE,_xll.ohTrigger(RecalcTrigger,Trigger1Y)),NA())</f>
        <v>1.5404375849703555E-2</v>
      </c>
    </row>
    <row r="2317" spans="2:17" x14ac:dyDescent="0.2">
      <c r="B2317" s="39" t="s">
        <v>42</v>
      </c>
      <c r="D2317" s="42">
        <f>_xll.qlCalendarAdvance(Calendar,$D2316,B2317,"f",FALSE)</f>
        <v>55704</v>
      </c>
      <c r="E2317" s="177">
        <f>_xll.qlInterestRateIndexValueDate(IndexON,D2317)</f>
        <v>55704</v>
      </c>
      <c r="F2317" s="193">
        <f>IFERROR(_xll.qlIndexFixing(IndexON,D2317,TRUE,_xll.ohTrigger(RecalcTrigger,TriggerON)),NA())</f>
        <v>1.4974137549996769E-2</v>
      </c>
      <c r="H2317" s="42">
        <f>_xll.qlCalendarAdvance(Calendar,$H2316,B2317,"f",FALSE)</f>
        <v>55704</v>
      </c>
      <c r="I2317" s="177">
        <f>_xll.qlInterestRateIndexValueDate(Index1M,$H2317)</f>
        <v>55708</v>
      </c>
      <c r="J2317" s="182">
        <f>IFERROR(_xll.qlIndexFixing(Index1M,$H2317,TRUE,_xll.ohTrigger(RecalcTrigger,Trigger1M)),NA())</f>
        <v>1.4837850150548258E-2</v>
      </c>
      <c r="K2317" s="44">
        <f>IFERROR(_xll.qlIndexFixing(Index3M,H2317,TRUE,_xll.ohTrigger(RecalcTrigger,Trigger3M)),NA())</f>
        <v>1.5080359831874127E-2</v>
      </c>
      <c r="L2317" s="44">
        <f>IFERROR(_xll.qlIndexFixing(Index6M,$H2317,TRUE,_xll.ohTrigger(RecalcTrigger,Trigger6M)),NA())</f>
        <v>1.5309473638775078E-2</v>
      </c>
      <c r="M2317" s="183">
        <f>IFERROR(_xll.qlIndexFixing(Index1Y,$H2317,TRUE,_xll.ohTrigger(RecalcTrigger,Trigger1Y)),NA())</f>
        <v>1.5387310511039832E-2</v>
      </c>
      <c r="N2317" s="182">
        <f>IFERROR(_xll.qlIndexFixing(ONIndex1M,I2317,TRUE,_xll.ohTrigger(RecalcTrigger,Trigger1M)),NA())</f>
        <v>1.4835377688795504E-2</v>
      </c>
      <c r="O2317" s="44">
        <f>IFERROR(_xll.qlIndexFixing(ONIndex3M,I2317,TRUE,_xll.ohTrigger(RecalcTrigger,Trigger3M)),NA())</f>
        <v>1.5057116586278951E-2</v>
      </c>
      <c r="P2317" s="44">
        <f>IFERROR(_xll.qlIndexFixing(ONIndex6M,I2317,TRUE,_xll.ohTrigger(RecalcTrigger,Trigger6M)),NA())</f>
        <v>1.5308306546151229E-2</v>
      </c>
      <c r="Q2317" s="183">
        <f>IFERROR(_xll.qlIndexFixing(ONIndex1Y,I2317,TRUE,_xll.ohTrigger(RecalcTrigger,Trigger1Y)),NA())</f>
        <v>1.5399849930544107E-2</v>
      </c>
    </row>
    <row r="2318" spans="2:17" x14ac:dyDescent="0.2">
      <c r="B2318" s="39" t="s">
        <v>42</v>
      </c>
      <c r="D2318" s="42">
        <f>_xll.qlCalendarAdvance(Calendar,$D2317,B2318,"f",FALSE)</f>
        <v>55711</v>
      </c>
      <c r="E2318" s="177">
        <f>_xll.qlInterestRateIndexValueDate(IndexON,D2318)</f>
        <v>55711</v>
      </c>
      <c r="F2318" s="193">
        <f>IFERROR(_xll.qlIndexFixing(IndexON,D2318,TRUE,_xll.ohTrigger(RecalcTrigger,TriggerON)),NA())</f>
        <v>1.4969852792008354E-2</v>
      </c>
      <c r="H2318" s="42">
        <f>_xll.qlCalendarAdvance(Calendar,$H2317,B2318,"f",FALSE)</f>
        <v>55711</v>
      </c>
      <c r="I2318" s="177">
        <f>_xll.qlInterestRateIndexValueDate(Index1M,$H2318)</f>
        <v>55715</v>
      </c>
      <c r="J2318" s="182">
        <f>IFERROR(_xll.qlIndexFixing(Index1M,$H2318,TRUE,_xll.ohTrigger(RecalcTrigger,Trigger1M)),NA())</f>
        <v>1.483421491257181E-2</v>
      </c>
      <c r="K2318" s="44">
        <f>IFERROR(_xll.qlIndexFixing(Index3M,H2318,TRUE,_xll.ohTrigger(RecalcTrigger,Trigger3M)),NA())</f>
        <v>1.5079466637404434E-2</v>
      </c>
      <c r="L2318" s="44">
        <f>IFERROR(_xll.qlIndexFixing(Index6M,$H2318,TRUE,_xll.ohTrigger(RecalcTrigger,Trigger6M)),NA())</f>
        <v>1.5304663795777277E-2</v>
      </c>
      <c r="M2318" s="183">
        <f>IFERROR(_xll.qlIndexFixing(Index1Y,$H2318,TRUE,_xll.ohTrigger(RecalcTrigger,Trigger1Y)),NA())</f>
        <v>1.5381838712874577E-2</v>
      </c>
      <c r="N2318" s="182">
        <f>IFERROR(_xll.qlIndexFixing(ONIndex1M,I2318,TRUE,_xll.ohTrigger(RecalcTrigger,Trigger1M)),NA())</f>
        <v>1.4831797011840564E-2</v>
      </c>
      <c r="O2318" s="44">
        <f>IFERROR(_xll.qlIndexFixing(ONIndex3M,I2318,TRUE,_xll.ohTrigger(RecalcTrigger,Trigger3M)),NA())</f>
        <v>1.5056268690765151E-2</v>
      </c>
      <c r="P2318" s="44">
        <f>IFERROR(_xll.qlIndexFixing(ONIndex6M,I2318,TRUE,_xll.ohTrigger(RecalcTrigger,Trigger6M)),NA())</f>
        <v>1.5304159765552328E-2</v>
      </c>
      <c r="Q2318" s="183">
        <f>IFERROR(_xll.qlIndexFixing(ONIndex1Y,I2318,TRUE,_xll.ohTrigger(RecalcTrigger,Trigger1Y)),NA())</f>
        <v>1.53952926487122E-2</v>
      </c>
    </row>
    <row r="2319" spans="2:17" x14ac:dyDescent="0.2">
      <c r="B2319" s="39" t="s">
        <v>42</v>
      </c>
      <c r="D2319" s="42">
        <f>_xll.qlCalendarAdvance(Calendar,$D2318,B2319,"f",FALSE)</f>
        <v>55718</v>
      </c>
      <c r="E2319" s="177">
        <f>_xll.qlInterestRateIndexValueDate(IndexON,D2319)</f>
        <v>55718</v>
      </c>
      <c r="F2319" s="193">
        <f>IFERROR(_xll.qlIndexFixing(IndexON,D2319,TRUE,_xll.ohTrigger(RecalcTrigger,TriggerON)),NA())</f>
        <v>1.4965532094768363E-2</v>
      </c>
      <c r="H2319" s="42">
        <f>_xll.qlCalendarAdvance(Calendar,$H2318,B2319,"f",FALSE)</f>
        <v>55718</v>
      </c>
      <c r="I2319" s="177">
        <f>_xll.qlInterestRateIndexValueDate(Index1M,$H2319)</f>
        <v>55722</v>
      </c>
      <c r="J2319" s="182">
        <f>IFERROR(_xll.qlIndexFixing(Index1M,$H2319,TRUE,_xll.ohTrigger(RecalcTrigger,Trigger1M)),NA())</f>
        <v>1.4830552637108274E-2</v>
      </c>
      <c r="K2319" s="44">
        <f>IFERROR(_xll.qlIndexFixing(Index3M,H2319,TRUE,_xll.ohTrigger(RecalcTrigger,Trigger3M)),NA())</f>
        <v>1.5078566645374838E-2</v>
      </c>
      <c r="L2319" s="44">
        <f>IFERROR(_xll.qlIndexFixing(Index6M,$H2319,TRUE,_xll.ohTrigger(RecalcTrigger,Trigger6M)),NA())</f>
        <v>1.5299804215664179E-2</v>
      </c>
      <c r="M2319" s="183">
        <f>IFERROR(_xll.qlIndexFixing(Index1Y,$H2319,TRUE,_xll.ohTrigger(RecalcTrigger,Trigger1Y)),NA())</f>
        <v>1.5376333654714676E-2</v>
      </c>
      <c r="N2319" s="182">
        <f>IFERROR(_xll.qlIndexFixing(ONIndex1M,I2319,TRUE,_xll.ohTrigger(RecalcTrigger,Trigger1M)),NA())</f>
        <v>1.4828189410742709E-2</v>
      </c>
      <c r="O2319" s="44">
        <f>IFERROR(_xll.qlIndexFixing(ONIndex3M,I2319,TRUE,_xll.ohTrigger(RecalcTrigger,Trigger3M)),NA())</f>
        <v>1.5055414095090924E-2</v>
      </c>
      <c r="P2319" s="44">
        <f>IFERROR(_xll.qlIndexFixing(ONIndex6M,I2319,TRUE,_xll.ohTrigger(RecalcTrigger,Trigger6M)),NA())</f>
        <v>1.5299964748738404E-2</v>
      </c>
      <c r="Q2319" s="183">
        <f>IFERROR(_xll.qlIndexFixing(ONIndex1Y,I2319,TRUE,_xll.ohTrigger(RecalcTrigger,Trigger1Y)),NA())</f>
        <v>1.5390703951210227E-2</v>
      </c>
    </row>
    <row r="2320" spans="2:17" x14ac:dyDescent="0.2">
      <c r="B2320" s="39" t="s">
        <v>42</v>
      </c>
      <c r="D2320" s="42">
        <f>_xll.qlCalendarAdvance(Calendar,$D2319,B2320,"f",FALSE)</f>
        <v>55725</v>
      </c>
      <c r="E2320" s="177">
        <f>_xll.qlInterestRateIndexValueDate(IndexON,D2320)</f>
        <v>55725</v>
      </c>
      <c r="F2320" s="193">
        <f>IFERROR(_xll.qlIndexFixing(IndexON,D2320,TRUE,_xll.ohTrigger(RecalcTrigger,TriggerON)),NA())</f>
        <v>1.4961175398324755E-2</v>
      </c>
      <c r="H2320" s="42">
        <f>_xll.qlCalendarAdvance(Calendar,$H2319,B2320,"f",FALSE)</f>
        <v>55725</v>
      </c>
      <c r="I2320" s="177">
        <f>_xll.qlInterestRateIndexValueDate(Index1M,$H2320)</f>
        <v>55729</v>
      </c>
      <c r="J2320" s="182">
        <f>IFERROR(_xll.qlIndexFixing(Index1M,$H2320,TRUE,_xll.ohTrigger(RecalcTrigger,Trigger1M)),NA())</f>
        <v>1.4826863280391372E-2</v>
      </c>
      <c r="K2320" s="44">
        <f>IFERROR(_xll.qlIndexFixing(Index3M,H2320,TRUE,_xll.ohTrigger(RecalcTrigger,Trigger3M)),NA())</f>
        <v>1.5077659844209376E-2</v>
      </c>
      <c r="L2320" s="44">
        <f>IFERROR(_xll.qlIndexFixing(Index6M,$H2320,TRUE,_xll.ohTrigger(RecalcTrigger,Trigger6M)),NA())</f>
        <v>1.529489480983579E-2</v>
      </c>
      <c r="M2320" s="183">
        <f>IFERROR(_xll.qlIndexFixing(Index1Y,$H2320,TRUE,_xll.ohTrigger(RecalcTrigger,Trigger1Y)),NA())</f>
        <v>1.5370795283221968E-2</v>
      </c>
      <c r="N2320" s="182">
        <f>IFERROR(_xll.qlIndexFixing(ONIndex1M,I2320,TRUE,_xll.ohTrigger(RecalcTrigger,Trigger1M)),NA())</f>
        <v>1.4824554842016724E-2</v>
      </c>
      <c r="O2320" s="44">
        <f>IFERROR(_xll.qlIndexFixing(ONIndex3M,I2320,TRUE,_xll.ohTrigger(RecalcTrigger,Trigger3M)),NA())</f>
        <v>1.5054552787585607E-2</v>
      </c>
      <c r="P2320" s="44">
        <f>IFERROR(_xll.qlIndexFixing(ONIndex6M,I2320,TRUE,_xll.ohTrigger(RecalcTrigger,Trigger6M)),NA())</f>
        <v>1.5295721407619922E-2</v>
      </c>
      <c r="Q2320" s="183">
        <f>IFERROR(_xll.qlIndexFixing(ONIndex1Y,I2320,TRUE,_xll.ohTrigger(RecalcTrigger,Trigger1Y)),NA())</f>
        <v>1.5386083784720839E-2</v>
      </c>
    </row>
    <row r="2321" spans="2:17" x14ac:dyDescent="0.2">
      <c r="B2321" s="39" t="s">
        <v>42</v>
      </c>
      <c r="D2321" s="42">
        <f>_xll.qlCalendarAdvance(Calendar,$D2320,B2321,"f",FALSE)</f>
        <v>55732</v>
      </c>
      <c r="E2321" s="177">
        <f>_xll.qlInterestRateIndexValueDate(IndexON,D2321)</f>
        <v>55732</v>
      </c>
      <c r="F2321" s="193">
        <f>IFERROR(_xll.qlIndexFixing(IndexON,D2321,TRUE,_xll.ohTrigger(RecalcTrigger,TriggerON)),NA())</f>
        <v>1.4956782643205102E-2</v>
      </c>
      <c r="H2321" s="42">
        <f>_xll.qlCalendarAdvance(Calendar,$H2320,B2321,"f",FALSE)</f>
        <v>55732</v>
      </c>
      <c r="I2321" s="177">
        <f>_xll.qlInterestRateIndexValueDate(Index1M,$H2321)</f>
        <v>55736</v>
      </c>
      <c r="J2321" s="182">
        <f>IFERROR(_xll.qlIndexFixing(Index1M,$H2321,TRUE,_xll.ohTrigger(RecalcTrigger,Trigger1M)),NA())</f>
        <v>1.4823146798662553E-2</v>
      </c>
      <c r="K2321" s="44">
        <f>IFERROR(_xll.qlIndexFixing(Index3M,H2321,TRUE,_xll.ohTrigger(RecalcTrigger,Trigger3M)),NA())</f>
        <v>1.5076746222341652E-2</v>
      </c>
      <c r="L2321" s="44">
        <f>IFERROR(_xll.qlIndexFixing(Index6M,$H2321,TRUE,_xll.ohTrigger(RecalcTrigger,Trigger6M)),NA())</f>
        <v>1.5289935489695585E-2</v>
      </c>
      <c r="M2321" s="183">
        <f>IFERROR(_xll.qlIndexFixing(Index1Y,$H2321,TRUE,_xll.ohTrigger(RecalcTrigger,Trigger1Y)),NA())</f>
        <v>1.5365223545063119E-2</v>
      </c>
      <c r="N2321" s="182">
        <f>IFERROR(_xll.qlIndexFixing(ONIndex1M,I2321,TRUE,_xll.ohTrigger(RecalcTrigger,Trigger1M)),NA())</f>
        <v>1.4820893261697776E-2</v>
      </c>
      <c r="O2321" s="44">
        <f>IFERROR(_xll.qlIndexFixing(ONIndex3M,I2321,TRUE,_xll.ohTrigger(RecalcTrigger,Trigger3M)),NA())</f>
        <v>1.5053684756738406E-2</v>
      </c>
      <c r="P2321" s="44">
        <f>IFERROR(_xll.qlIndexFixing(ONIndex6M,I2321,TRUE,_xll.ohTrigger(RecalcTrigger,Trigger6M)),NA())</f>
        <v>1.5291429653867539E-2</v>
      </c>
      <c r="Q2321" s="183">
        <f>IFERROR(_xll.qlIndexFixing(ONIndex1Y,I2321,TRUE,_xll.ohTrigger(RecalcTrigger,Trigger1Y)),NA())</f>
        <v>1.53814320964063E-2</v>
      </c>
    </row>
    <row r="2322" spans="2:17" x14ac:dyDescent="0.2">
      <c r="B2322" s="39" t="s">
        <v>42</v>
      </c>
      <c r="D2322" s="42">
        <f>_xll.qlCalendarAdvance(Calendar,$D2321,B2322,"f",FALSE)</f>
        <v>55739</v>
      </c>
      <c r="E2322" s="177">
        <f>_xll.qlInterestRateIndexValueDate(IndexON,D2322)</f>
        <v>55739</v>
      </c>
      <c r="F2322" s="193">
        <f>IFERROR(_xll.qlIndexFixing(IndexON,D2322,TRUE,_xll.ohTrigger(RecalcTrigger,TriggerON)),NA())</f>
        <v>1.4952353769217552E-2</v>
      </c>
      <c r="H2322" s="42">
        <f>_xll.qlCalendarAdvance(Calendar,$H2321,B2322,"f",FALSE)</f>
        <v>55739</v>
      </c>
      <c r="I2322" s="177">
        <f>_xll.qlInterestRateIndexValueDate(Index1M,$H2322)</f>
        <v>55743</v>
      </c>
      <c r="J2322" s="182">
        <f>IFERROR(_xll.qlIndexFixing(Index1M,$H2322,TRUE,_xll.ohTrigger(RecalcTrigger,Trigger1M)),NA())</f>
        <v>1.4819403148165856E-2</v>
      </c>
      <c r="K2322" s="44">
        <f>IFERROR(_xll.qlIndexFixing(Index3M,H2322,TRUE,_xll.ohTrigger(RecalcTrigger,Trigger3M)),NA())</f>
        <v>1.5075825768198312E-2</v>
      </c>
      <c r="L2322" s="44">
        <f>IFERROR(_xll.qlIndexFixing(Index6M,$H2322,TRUE,_xll.ohTrigger(RecalcTrigger,Trigger6M)),NA())</f>
        <v>1.5284926166651825E-2</v>
      </c>
      <c r="M2322" s="183">
        <f>IFERROR(_xll.qlIndexFixing(Index1Y,$H2322,TRUE,_xll.ohTrigger(RecalcTrigger,Trigger1Y)),NA())</f>
        <v>1.535961838690895E-2</v>
      </c>
      <c r="N2322" s="182">
        <f>IFERROR(_xll.qlIndexFixing(ONIndex1M,I2322,TRUE,_xll.ohTrigger(RecalcTrigger,Trigger1M)),NA())</f>
        <v>1.4817204626380587E-2</v>
      </c>
      <c r="O2322" s="44">
        <f>IFERROR(_xll.qlIndexFixing(ONIndex3M,I2322,TRUE,_xll.ohTrigger(RecalcTrigger,Trigger3M)),NA())</f>
        <v>1.5052809991038529E-2</v>
      </c>
      <c r="P2322" s="44">
        <f>IFERROR(_xll.qlIndexFixing(ONIndex6M,I2322,TRUE,_xll.ohTrigger(RecalcTrigger,Trigger6M)),NA())</f>
        <v>1.5287089398992038E-2</v>
      </c>
      <c r="Q2322" s="183">
        <f>IFERROR(_xll.qlIndexFixing(ONIndex1Y,I2322,TRUE,_xll.ohTrigger(RecalcTrigger,Trigger1Y)),NA())</f>
        <v>1.5376748833189069E-2</v>
      </c>
    </row>
    <row r="2323" spans="2:17" x14ac:dyDescent="0.2">
      <c r="B2323" s="39" t="s">
        <v>42</v>
      </c>
      <c r="D2323" s="42">
        <f>_xll.qlCalendarAdvance(Calendar,$D2322,B2323,"f",FALSE)</f>
        <v>55746</v>
      </c>
      <c r="E2323" s="177">
        <f>_xll.qlInterestRateIndexValueDate(IndexON,D2323)</f>
        <v>55746</v>
      </c>
      <c r="F2323" s="193">
        <f>IFERROR(_xll.qlIndexFixing(IndexON,D2323,TRUE,_xll.ohTrigger(RecalcTrigger,TriggerON)),NA())</f>
        <v>1.4947888717129487E-2</v>
      </c>
      <c r="H2323" s="42">
        <f>_xll.qlCalendarAdvance(Calendar,$H2322,B2323,"f",FALSE)</f>
        <v>55746</v>
      </c>
      <c r="I2323" s="177">
        <f>_xll.qlInterestRateIndexValueDate(Index1M,$H2323)</f>
        <v>55750</v>
      </c>
      <c r="J2323" s="182">
        <f>IFERROR(_xll.qlIndexFixing(Index1M,$H2323,TRUE,_xll.ohTrigger(RecalcTrigger,Trigger1M)),NA())</f>
        <v>1.4815632285132418E-2</v>
      </c>
      <c r="K2323" s="44">
        <f>IFERROR(_xll.qlIndexFixing(Index3M,H2323,TRUE,_xll.ohTrigger(RecalcTrigger,Trigger3M)),NA())</f>
        <v>1.5074898470212088E-2</v>
      </c>
      <c r="L2323" s="44">
        <f>IFERROR(_xll.qlIndexFixing(Index6M,$H2323,TRUE,_xll.ohTrigger(RecalcTrigger,Trigger6M)),NA())</f>
        <v>1.5279866752115371E-2</v>
      </c>
      <c r="M2323" s="183">
        <f>IFERROR(_xll.qlIndexFixing(Index1Y,$H2323,TRUE,_xll.ohTrigger(RecalcTrigger,Trigger1Y)),NA())</f>
        <v>1.5353979755435542E-2</v>
      </c>
      <c r="N2323" s="182">
        <f>IFERROR(_xll.qlIndexFixing(ONIndex1M,I2323,TRUE,_xll.ohTrigger(RecalcTrigger,Trigger1M)),NA())</f>
        <v>1.4813488892020388E-2</v>
      </c>
      <c r="O2323" s="44">
        <f>IFERROR(_xll.qlIndexFixing(ONIndex3M,I2323,TRUE,_xll.ohTrigger(RecalcTrigger,Trigger3M)),NA())</f>
        <v>1.5051928478815313E-2</v>
      </c>
      <c r="P2323" s="44">
        <f>IFERROR(_xll.qlIndexFixing(ONIndex6M,I2323,TRUE,_xll.ohTrigger(RecalcTrigger,Trigger6M)),NA())</f>
        <v>1.5282700554903883E-2</v>
      </c>
      <c r="Q2323" s="183">
        <f>IFERROR(_xll.qlIndexFixing(ONIndex1Y,I2323,TRUE,_xll.ohTrigger(RecalcTrigger,Trigger1Y)),NA())</f>
        <v>1.5372033941831731E-2</v>
      </c>
    </row>
    <row r="2324" spans="2:17" x14ac:dyDescent="0.2">
      <c r="B2324" s="39" t="s">
        <v>42</v>
      </c>
      <c r="D2324" s="42">
        <f>_xll.qlCalendarAdvance(Calendar,$D2323,B2324,"f",FALSE)</f>
        <v>55753</v>
      </c>
      <c r="E2324" s="177">
        <f>_xll.qlInterestRateIndexValueDate(IndexON,D2324)</f>
        <v>55753</v>
      </c>
      <c r="F2324" s="193">
        <f>IFERROR(_xll.qlIndexFixing(IndexON,D2324,TRUE,_xll.ohTrigger(RecalcTrigger,TriggerON)),NA())</f>
        <v>1.4943387426749055E-2</v>
      </c>
      <c r="H2324" s="42">
        <f>_xll.qlCalendarAdvance(Calendar,$H2323,B2324,"f",FALSE)</f>
        <v>55753</v>
      </c>
      <c r="I2324" s="177">
        <f>_xll.qlInterestRateIndexValueDate(Index1M,$H2324)</f>
        <v>55757</v>
      </c>
      <c r="J2324" s="182">
        <f>IFERROR(_xll.qlIndexFixing(Index1M,$H2324,TRUE,_xll.ohTrigger(RecalcTrigger,Trigger1M)),NA())</f>
        <v>1.4811834165806273E-2</v>
      </c>
      <c r="K2324" s="44">
        <f>IFERROR(_xll.qlIndexFixing(Index3M,H2324,TRUE,_xll.ohTrigger(RecalcTrigger,Trigger3M)),NA())</f>
        <v>1.5073964316805286E-2</v>
      </c>
      <c r="L2324" s="44">
        <f>IFERROR(_xll.qlIndexFixing(Index6M,$H2324,TRUE,_xll.ohTrigger(RecalcTrigger,Trigger6M)),NA())</f>
        <v>1.5274757157504908E-2</v>
      </c>
      <c r="M2324" s="183">
        <f>IFERROR(_xll.qlIndexFixing(Index1Y,$H2324,TRUE,_xll.ohTrigger(RecalcTrigger,Trigger1Y)),NA())</f>
        <v>1.5348307597323134E-2</v>
      </c>
      <c r="N2324" s="182">
        <f>IFERROR(_xll.qlIndexFixing(ONIndex1M,I2324,TRUE,_xll.ohTrigger(RecalcTrigger,Trigger1M)),NA())</f>
        <v>1.4809746014972092E-2</v>
      </c>
      <c r="O2324" s="44">
        <f>IFERROR(_xll.qlIndexFixing(ONIndex3M,I2324,TRUE,_xll.ohTrigger(RecalcTrigger,Trigger3M)),NA())</f>
        <v>1.5051040208797772E-2</v>
      </c>
      <c r="P2324" s="44">
        <f>IFERROR(_xll.qlIndexFixing(ONIndex6M,I2324,TRUE,_xll.ohTrigger(RecalcTrigger,Trigger6M)),NA())</f>
        <v>1.5278263033433603E-2</v>
      </c>
      <c r="Q2324" s="183">
        <f>IFERROR(_xll.qlIndexFixing(ONIndex1Y,I2324,TRUE,_xll.ohTrigger(RecalcTrigger,Trigger1Y)),NA())</f>
        <v>1.5367287369656424E-2</v>
      </c>
    </row>
    <row r="2325" spans="2:17" x14ac:dyDescent="0.2">
      <c r="B2325" s="39" t="s">
        <v>42</v>
      </c>
      <c r="D2325" s="42">
        <f>_xll.qlCalendarAdvance(Calendar,$D2324,B2325,"f",FALSE)</f>
        <v>55760</v>
      </c>
      <c r="E2325" s="177">
        <f>_xll.qlInterestRateIndexValueDate(IndexON,D2325)</f>
        <v>55760</v>
      </c>
      <c r="F2325" s="193">
        <f>IFERROR(_xll.qlIndexFixing(IndexON,D2325,TRUE,_xll.ohTrigger(RecalcTrigger,TriggerON)),NA())</f>
        <v>1.4938849838523893E-2</v>
      </c>
      <c r="H2325" s="42">
        <f>_xll.qlCalendarAdvance(Calendar,$H2324,B2325,"f",FALSE)</f>
        <v>55760</v>
      </c>
      <c r="I2325" s="177">
        <f>_xll.qlInterestRateIndexValueDate(Index1M,$H2325)</f>
        <v>55764</v>
      </c>
      <c r="J2325" s="182">
        <f>IFERROR(_xll.qlIndexFixing(Index1M,$H2325,TRUE,_xll.ohTrigger(RecalcTrigger,Trigger1M)),NA())</f>
        <v>1.4807979885854472E-2</v>
      </c>
      <c r="K2325" s="44">
        <f>IFERROR(_xll.qlIndexFixing(Index3M,H2325,TRUE,_xll.ohTrigger(RecalcTrigger,Trigger3M)),NA())</f>
        <v>1.50727766663029E-2</v>
      </c>
      <c r="L2325" s="44">
        <f>IFERROR(_xll.qlIndexFixing(Index6M,$H2325,TRUE,_xll.ohTrigger(RecalcTrigger,Trigger6M)),NA())</f>
        <v>1.5269722807017879E-2</v>
      </c>
      <c r="M2325" s="183">
        <f>IFERROR(_xll.qlIndexFixing(Index1Y,$H2325,TRUE,_xll.ohTrigger(RecalcTrigger,Trigger1Y)),NA())</f>
        <v>1.5342601859256349E-2</v>
      </c>
      <c r="N2325" s="182">
        <f>IFERROR(_xll.qlIndexFixing(ONIndex1M,I2325,TRUE,_xll.ohTrigger(RecalcTrigger,Trigger1M)),NA())</f>
        <v>1.4805975951590611E-2</v>
      </c>
      <c r="O2325" s="44">
        <f>IFERROR(_xll.qlIndexFixing(ONIndex3M,I2325,TRUE,_xll.ohTrigger(RecalcTrigger,Trigger3M)),NA())</f>
        <v>1.5050145169075435E-2</v>
      </c>
      <c r="P2325" s="44">
        <f>IFERROR(_xll.qlIndexFixing(ONIndex6M,I2325,TRUE,_xll.ohTrigger(RecalcTrigger,Trigger6M)),NA())</f>
        <v>1.5273776745932111E-2</v>
      </c>
      <c r="Q2325" s="183">
        <f>IFERROR(_xll.qlIndexFixing(ONIndex1Y,I2325,TRUE,_xll.ohTrigger(RecalcTrigger,Trigger1Y)),NA())</f>
        <v>1.5362509063265861E-2</v>
      </c>
    </row>
    <row r="2326" spans="2:17" x14ac:dyDescent="0.2">
      <c r="B2326" s="39" t="s">
        <v>42</v>
      </c>
      <c r="D2326" s="42">
        <f>_xll.qlCalendarAdvance(Calendar,$D2325,B2326,"f",FALSE)</f>
        <v>55767</v>
      </c>
      <c r="E2326" s="177">
        <f>_xll.qlInterestRateIndexValueDate(IndexON,D2326)</f>
        <v>55767</v>
      </c>
      <c r="F2326" s="193">
        <f>IFERROR(_xll.qlIndexFixing(IndexON,D2326,TRUE,_xll.ohTrigger(RecalcTrigger,TriggerON)),NA())</f>
        <v>1.4934275892821702E-2</v>
      </c>
      <c r="H2326" s="42">
        <f>_xll.qlCalendarAdvance(Calendar,$H2325,B2326,"f",FALSE)</f>
        <v>55767</v>
      </c>
      <c r="I2326" s="177">
        <f>_xll.qlInterestRateIndexValueDate(Index1M,$H2326)</f>
        <v>55771</v>
      </c>
      <c r="J2326" s="182">
        <f>IFERROR(_xll.qlIndexFixing(Index1M,$H2326,TRUE,_xll.ohTrigger(RecalcTrigger,Trigger1M)),NA())</f>
        <v>1.4804129237792729E-2</v>
      </c>
      <c r="K2326" s="44">
        <f>IFERROR(_xll.qlIndexFixing(Index3M,H2326,TRUE,_xll.ohTrigger(RecalcTrigger,Trigger3M)),NA())</f>
        <v>1.5071829300453834E-2</v>
      </c>
      <c r="L2326" s="44">
        <f>IFERROR(_xll.qlIndexFixing(Index6M,$H2326,TRUE,_xll.ohTrigger(RecalcTrigger,Trigger6M)),NA())</f>
        <v>1.5264520280726791E-2</v>
      </c>
      <c r="M2326" s="183">
        <f>IFERROR(_xll.qlIndexFixing(Index1Y,$H2326,TRUE,_xll.ohTrigger(RecalcTrigger,Trigger1Y)),NA())</f>
        <v>1.533686248792528E-2</v>
      </c>
      <c r="N2326" s="182">
        <f>IFERROR(_xll.qlIndexFixing(ONIndex1M,I2326,TRUE,_xll.ohTrigger(RecalcTrigger,Trigger1M)),NA())</f>
        <v>1.4802178658150922E-2</v>
      </c>
      <c r="O2326" s="44">
        <f>IFERROR(_xll.qlIndexFixing(ONIndex3M,I2326,TRUE,_xll.ohTrigger(RecalcTrigger,Trigger3M)),NA())</f>
        <v>1.5049243348617125E-2</v>
      </c>
      <c r="P2326" s="44">
        <f>IFERROR(_xll.qlIndexFixing(ONIndex6M,I2326,TRUE,_xll.ohTrigger(RecalcTrigger,Trigger6M)),NA())</f>
        <v>1.5269241604389805E-2</v>
      </c>
      <c r="Q2326" s="183">
        <f>IFERROR(_xll.qlIndexFixing(ONIndex1Y,I2326,TRUE,_xll.ohTrigger(RecalcTrigger,Trigger1Y)),NA())</f>
        <v>1.5357698969502565E-2</v>
      </c>
    </row>
    <row r="2327" spans="2:17" x14ac:dyDescent="0.2">
      <c r="B2327" s="39" t="s">
        <v>42</v>
      </c>
      <c r="D2327" s="42">
        <f>_xll.qlCalendarAdvance(Calendar,$D2326,B2327,"f",FALSE)</f>
        <v>55774</v>
      </c>
      <c r="E2327" s="177">
        <f>_xll.qlInterestRateIndexValueDate(IndexON,D2327)</f>
        <v>55774</v>
      </c>
      <c r="F2327" s="193">
        <f>IFERROR(_xll.qlIndexFixing(IndexON,D2327,TRUE,_xll.ohTrigger(RecalcTrigger,TriggerON)),NA())</f>
        <v>1.4929665529690439E-2</v>
      </c>
      <c r="H2327" s="42">
        <f>_xll.qlCalendarAdvance(Calendar,$H2326,B2327,"f",FALSE)</f>
        <v>55774</v>
      </c>
      <c r="I2327" s="177">
        <f>_xll.qlInterestRateIndexValueDate(Index1M,$H2327)</f>
        <v>55778</v>
      </c>
      <c r="J2327" s="182">
        <f>IFERROR(_xll.qlIndexFixing(Index1M,$H2327,TRUE,_xll.ohTrigger(RecalcTrigger,Trigger1M)),NA())</f>
        <v>1.4800251206360748E-2</v>
      </c>
      <c r="K2327" s="44">
        <f>IFERROR(_xll.qlIndexFixing(Index3M,H2327,TRUE,_xll.ohTrigger(RecalcTrigger,Trigger3M)),NA())</f>
        <v>1.5070875045589694E-2</v>
      </c>
      <c r="L2327" s="44">
        <f>IFERROR(_xll.qlIndexFixing(Index6M,$H2327,TRUE,_xll.ohTrigger(RecalcTrigger,Trigger6M)),NA())</f>
        <v>1.5259267325404202E-2</v>
      </c>
      <c r="M2327" s="183">
        <f>IFERROR(_xll.qlIndexFixing(Index1Y,$H2327,TRUE,_xll.ohTrigger(RecalcTrigger,Trigger1Y)),NA())</f>
        <v>1.5331089430022869E-2</v>
      </c>
      <c r="N2327" s="182">
        <f>IFERROR(_xll.qlIndexFixing(ONIndex1M,I2327,TRUE,_xll.ohTrigger(RecalcTrigger,Trigger1M)),NA())</f>
        <v>1.4798354090688193E-2</v>
      </c>
      <c r="O2327" s="44">
        <f>IFERROR(_xll.qlIndexFixing(ONIndex3M,I2327,TRUE,_xll.ohTrigger(RecalcTrigger,Trigger3M)),NA())</f>
        <v>1.5048334735352498E-2</v>
      </c>
      <c r="P2327" s="44">
        <f>IFERROR(_xll.qlIndexFixing(ONIndex6M,I2327,TRUE,_xll.ohTrigger(RecalcTrigger,Trigger6M)),NA())</f>
        <v>1.5264657520557279E-2</v>
      </c>
      <c r="Q2327" s="183">
        <f>IFERROR(_xll.qlIndexFixing(ONIndex1Y,I2327,TRUE,_xll.ohTrigger(RecalcTrigger,Trigger1Y)),NA())</f>
        <v>1.5352857035608736E-2</v>
      </c>
    </row>
    <row r="2328" spans="2:17" x14ac:dyDescent="0.2">
      <c r="B2328" s="39" t="s">
        <v>42</v>
      </c>
      <c r="D2328" s="42">
        <f>_xll.qlCalendarAdvance(Calendar,$D2327,B2328,"f",FALSE)</f>
        <v>55781</v>
      </c>
      <c r="E2328" s="177">
        <f>_xll.qlInterestRateIndexValueDate(IndexON,D2328)</f>
        <v>55781</v>
      </c>
      <c r="F2328" s="193">
        <f>IFERROR(_xll.qlIndexFixing(IndexON,D2328,TRUE,_xll.ohTrigger(RecalcTrigger,TriggerON)),NA())</f>
        <v>1.4925018689337932E-2</v>
      </c>
      <c r="H2328" s="42">
        <f>_xll.qlCalendarAdvance(Calendar,$H2327,B2328,"f",FALSE)</f>
        <v>55781</v>
      </c>
      <c r="I2328" s="177">
        <f>_xll.qlInterestRateIndexValueDate(Index1M,$H2328)</f>
        <v>55785</v>
      </c>
      <c r="J2328" s="182">
        <f>IFERROR(_xll.qlIndexFixing(Index1M,$H2328,TRUE,_xll.ohTrigger(RecalcTrigger,Trigger1M)),NA())</f>
        <v>1.4796345747809525E-2</v>
      </c>
      <c r="K2328" s="44">
        <f>IFERROR(_xll.qlIndexFixing(Index3M,H2328,TRUE,_xll.ohTrigger(RecalcTrigger,Trigger3M)),NA())</f>
        <v>1.5069913890141716E-2</v>
      </c>
      <c r="L2328" s="44">
        <f>IFERROR(_xll.qlIndexFixing(Index6M,$H2328,TRUE,_xll.ohTrigger(RecalcTrigger,Trigger6M)),NA())</f>
        <v>1.5253963852487548E-2</v>
      </c>
      <c r="M2328" s="183">
        <f>IFERROR(_xll.qlIndexFixing(Index1Y,$H2328,TRUE,_xll.ohTrigger(RecalcTrigger,Trigger1Y)),NA())</f>
        <v>1.532528263224907E-2</v>
      </c>
      <c r="N2328" s="182">
        <f>IFERROR(_xll.qlIndexFixing(ONIndex1M,I2328,TRUE,_xll.ohTrigger(RecalcTrigger,Trigger1M)),NA())</f>
        <v>1.479450220587708E-2</v>
      </c>
      <c r="O2328" s="44">
        <f>IFERROR(_xll.qlIndexFixing(ONIndex3M,I2328,TRUE,_xll.ohTrigger(RecalcTrigger,Trigger3M)),NA())</f>
        <v>1.5047419318250377E-2</v>
      </c>
      <c r="P2328" s="44">
        <f>IFERROR(_xll.qlIndexFixing(ONIndex6M,I2328,TRUE,_xll.ohTrigger(RecalcTrigger,Trigger6M)),NA())</f>
        <v>1.5260024406105188E-2</v>
      </c>
      <c r="Q2328" s="183">
        <f>IFERROR(_xll.qlIndexFixing(ONIndex1Y,I2328,TRUE,_xll.ohTrigger(RecalcTrigger,Trigger1Y)),NA())</f>
        <v>1.5347983208666705E-2</v>
      </c>
    </row>
    <row r="2329" spans="2:17" x14ac:dyDescent="0.2">
      <c r="B2329" s="39" t="s">
        <v>42</v>
      </c>
      <c r="D2329" s="42">
        <f>_xll.qlCalendarAdvance(Calendar,$D2328,B2329,"f",FALSE)</f>
        <v>55788</v>
      </c>
      <c r="E2329" s="177">
        <f>_xll.qlInterestRateIndexValueDate(IndexON,D2329)</f>
        <v>55788</v>
      </c>
      <c r="F2329" s="193">
        <f>IFERROR(_xll.qlIndexFixing(IndexON,D2329,TRUE,_xll.ohTrigger(RecalcTrigger,TriggerON)),NA())</f>
        <v>1.4920335312291755E-2</v>
      </c>
      <c r="H2329" s="42">
        <f>_xll.qlCalendarAdvance(Calendar,$H2328,B2329,"f",FALSE)</f>
        <v>55788</v>
      </c>
      <c r="I2329" s="177">
        <f>_xll.qlInterestRateIndexValueDate(Index1M,$H2329)</f>
        <v>55792</v>
      </c>
      <c r="J2329" s="182">
        <f>IFERROR(_xll.qlIndexFixing(Index1M,$H2329,TRUE,_xll.ohTrigger(RecalcTrigger,Trigger1M)),NA())</f>
        <v>1.4792433193181716E-2</v>
      </c>
      <c r="K2329" s="44">
        <f>IFERROR(_xll.qlIndexFixing(Index3M,H2329,TRUE,_xll.ohTrigger(RecalcTrigger,Trigger3M)),NA())</f>
        <v>1.5069190313578635E-2</v>
      </c>
      <c r="L2329" s="44">
        <f>IFERROR(_xll.qlIndexFixing(Index6M,$H2329,TRUE,_xll.ohTrigger(RecalcTrigger,Trigger6M)),NA())</f>
        <v>1.5248609773422612E-2</v>
      </c>
      <c r="M2329" s="183">
        <f>IFERROR(_xll.qlIndexFixing(Index1Y,$H2329,TRUE,_xll.ohTrigger(RecalcTrigger,Trigger1Y)),NA())</f>
        <v>1.531944204130602E-2</v>
      </c>
      <c r="N2329" s="182">
        <f>IFERROR(_xll.qlIndexFixing(ONIndex1M,I2329,TRUE,_xll.ohTrigger(RecalcTrigger,Trigger1M)),NA())</f>
        <v>1.4790622959592881E-2</v>
      </c>
      <c r="O2329" s="44">
        <f>IFERROR(_xll.qlIndexFixing(ONIndex3M,I2329,TRUE,_xll.ohTrigger(RecalcTrigger,Trigger3M)),NA())</f>
        <v>1.5046497085320354E-2</v>
      </c>
      <c r="P2329" s="44">
        <f>IFERROR(_xll.qlIndexFixing(ONIndex6M,I2329,TRUE,_xll.ohTrigger(RecalcTrigger,Trigger6M)),NA())</f>
        <v>1.5255342172544317E-2</v>
      </c>
      <c r="Q2329" s="183">
        <f>IFERROR(_xll.qlIndexFixing(ONIndex1Y,I2329,TRUE,_xll.ohTrigger(RecalcTrigger,Trigger1Y)),NA())</f>
        <v>1.5343077435039376E-2</v>
      </c>
    </row>
    <row r="2330" spans="2:17" x14ac:dyDescent="0.2">
      <c r="B2330" s="39" t="s">
        <v>42</v>
      </c>
      <c r="D2330" s="42">
        <f>_xll.qlCalendarAdvance(Calendar,$D2329,B2330,"f",FALSE)</f>
        <v>55795</v>
      </c>
      <c r="E2330" s="177">
        <f>_xll.qlInterestRateIndexValueDate(IndexON,D2330)</f>
        <v>55795</v>
      </c>
      <c r="F2330" s="193">
        <f>IFERROR(_xll.qlIndexFixing(IndexON,D2330,TRUE,_xll.ohTrigger(RecalcTrigger,TriggerON)),NA())</f>
        <v>1.4915615338519927E-2</v>
      </c>
      <c r="H2330" s="42">
        <f>_xll.qlCalendarAdvance(Calendar,$H2329,B2330,"f",FALSE)</f>
        <v>55795</v>
      </c>
      <c r="I2330" s="177">
        <f>_xll.qlInterestRateIndexValueDate(Index1M,$H2330)</f>
        <v>55799</v>
      </c>
      <c r="J2330" s="182">
        <f>IFERROR(_xll.qlIndexFixing(Index1M,$H2330,TRUE,_xll.ohTrigger(RecalcTrigger,Trigger1M)),NA())</f>
        <v>1.4788470617144096E-2</v>
      </c>
      <c r="K2330" s="44">
        <f>IFERROR(_xll.qlIndexFixing(Index3M,H2330,TRUE,_xll.ohTrigger(RecalcTrigger,Trigger3M)),NA())</f>
        <v>1.5068214784701826E-2</v>
      </c>
      <c r="L2330" s="44">
        <f>IFERROR(_xll.qlIndexFixing(Index6M,$H2330,TRUE,_xll.ohTrigger(RecalcTrigger,Trigger6M)),NA())</f>
        <v>1.5243123111220903E-2</v>
      </c>
      <c r="M2330" s="183">
        <f>IFERROR(_xll.qlIndexFixing(Index1Y,$H2330,TRUE,_xll.ohTrigger(RecalcTrigger,Trigger1Y)),NA())</f>
        <v>1.5313567603902871E-2</v>
      </c>
      <c r="N2330" s="182">
        <f>IFERROR(_xll.qlIndexFixing(ONIndex1M,I2330,TRUE,_xll.ohTrigger(RecalcTrigger,Trigger1M)),NA())</f>
        <v>1.4786716308270442E-2</v>
      </c>
      <c r="O2330" s="44">
        <f>IFERROR(_xll.qlIndexFixing(ONIndex3M,I2330,TRUE,_xll.ohTrigger(RecalcTrigger,Trigger3M)),NA())</f>
        <v>1.5045568025371381E-2</v>
      </c>
      <c r="P2330" s="44">
        <f>IFERROR(_xll.qlIndexFixing(ONIndex6M,I2330,TRUE,_xll.ohTrigger(RecalcTrigger,Trigger6M)),NA())</f>
        <v>1.5250610731865066E-2</v>
      </c>
      <c r="Q2330" s="183">
        <f>IFERROR(_xll.qlIndexFixing(ONIndex1Y,I2330,TRUE,_xll.ohTrigger(RecalcTrigger,Trigger1Y)),NA())</f>
        <v>1.5338139662048889E-2</v>
      </c>
    </row>
    <row r="2331" spans="2:17" x14ac:dyDescent="0.2">
      <c r="B2331" s="39" t="s">
        <v>42</v>
      </c>
      <c r="D2331" s="42">
        <f>_xll.qlCalendarAdvance(Calendar,$D2330,B2331,"f",FALSE)</f>
        <v>55802</v>
      </c>
      <c r="E2331" s="177">
        <f>_xll.qlInterestRateIndexValueDate(IndexON,D2331)</f>
        <v>55802</v>
      </c>
      <c r="F2331" s="193">
        <f>IFERROR(_xll.qlIndexFixing(IndexON,D2331,TRUE,_xll.ohTrigger(RecalcTrigger,TriggerON)),NA())</f>
        <v>1.4910858708310215E-2</v>
      </c>
      <c r="H2331" s="42">
        <f>_xll.qlCalendarAdvance(Calendar,$H2330,B2331,"f",FALSE)</f>
        <v>55802</v>
      </c>
      <c r="I2331" s="177">
        <f>_xll.qlInterestRateIndexValueDate(Index1M,$H2331)</f>
        <v>55806</v>
      </c>
      <c r="J2331" s="182">
        <f>IFERROR(_xll.qlIndexFixing(Index1M,$H2331,TRUE,_xll.ohTrigger(RecalcTrigger,Trigger1M)),NA())</f>
        <v>1.4784480478496217E-2</v>
      </c>
      <c r="K2331" s="44">
        <f>IFERROR(_xll.qlIndexFixing(Index3M,H2331,TRUE,_xll.ohTrigger(RecalcTrigger,Trigger3M)),NA())</f>
        <v>1.5067232319413572E-2</v>
      </c>
      <c r="L2331" s="44">
        <f>IFERROR(_xll.qlIndexFixing(Index6M,$H2331,TRUE,_xll.ohTrigger(RecalcTrigger,Trigger6M)),NA())</f>
        <v>1.5237749442641557E-2</v>
      </c>
      <c r="M2331" s="183">
        <f>IFERROR(_xll.qlIndexFixing(Index1Y,$H2331,TRUE,_xll.ohTrigger(RecalcTrigger,Trigger1Y)),NA())</f>
        <v>1.5307659266751617E-2</v>
      </c>
      <c r="N2331" s="182">
        <f>IFERROR(_xll.qlIndexFixing(ONIndex1M,I2331,TRUE,_xll.ohTrigger(RecalcTrigger,Trigger1M)),NA())</f>
        <v>1.4782782208184742E-2</v>
      </c>
      <c r="O2331" s="44">
        <f>IFERROR(_xll.qlIndexFixing(ONIndex3M,I2331,TRUE,_xll.ohTrigger(RecalcTrigger,Trigger3M)),NA())</f>
        <v>1.5044632126652857E-2</v>
      </c>
      <c r="P2331" s="44">
        <f>IFERROR(_xll.qlIndexFixing(ONIndex6M,I2331,TRUE,_xll.ohTrigger(RecalcTrigger,Trigger6M)),NA())</f>
        <v>1.5245829995738092E-2</v>
      </c>
      <c r="Q2331" s="183">
        <f>IFERROR(_xll.qlIndexFixing(ONIndex1Y,I2331,TRUE,_xll.ohTrigger(RecalcTrigger,Trigger1Y)),NA())</f>
        <v>1.5333169836617699E-2</v>
      </c>
    </row>
    <row r="2332" spans="2:17" x14ac:dyDescent="0.2">
      <c r="B2332" s="39" t="s">
        <v>42</v>
      </c>
      <c r="D2332" s="42">
        <f>_xll.qlCalendarAdvance(Calendar,$D2331,B2332,"f",FALSE)</f>
        <v>55809</v>
      </c>
      <c r="E2332" s="177">
        <f>_xll.qlInterestRateIndexValueDate(IndexON,D2332)</f>
        <v>55809</v>
      </c>
      <c r="F2332" s="193">
        <f>IFERROR(_xll.qlIndexFixing(IndexON,D2332,TRUE,_xll.ohTrigger(RecalcTrigger,TriggerON)),NA())</f>
        <v>1.4906065362030319E-2</v>
      </c>
      <c r="H2332" s="42">
        <f>_xll.qlCalendarAdvance(Calendar,$H2331,B2332,"f",FALSE)</f>
        <v>55809</v>
      </c>
      <c r="I2332" s="177">
        <f>_xll.qlInterestRateIndexValueDate(Index1M,$H2332)</f>
        <v>55813</v>
      </c>
      <c r="J2332" s="182">
        <f>IFERROR(_xll.qlIndexFixing(Index1M,$H2332,TRUE,_xll.ohTrigger(RecalcTrigger,Trigger1M)),NA())</f>
        <v>1.478046273348727E-2</v>
      </c>
      <c r="K2332" s="44">
        <f>IFERROR(_xll.qlIndexFixing(Index3M,H2332,TRUE,_xll.ohTrigger(RecalcTrigger,Trigger3M)),NA())</f>
        <v>1.5066242906148341E-2</v>
      </c>
      <c r="L2332" s="44">
        <f>IFERROR(_xll.qlIndexFixing(Index6M,$H2332,TRUE,_xll.ohTrigger(RecalcTrigger,Trigger6M)),NA())</f>
        <v>1.523224301383852E-2</v>
      </c>
      <c r="M2332" s="183">
        <f>IFERROR(_xll.qlIndexFixing(Index1Y,$H2332,TRUE,_xll.ohTrigger(RecalcTrigger,Trigger1Y)),NA())</f>
        <v>1.5301716976569948E-2</v>
      </c>
      <c r="N2332" s="182">
        <f>IFERROR(_xll.qlIndexFixing(ONIndex1M,I2332,TRUE,_xll.ohTrigger(RecalcTrigger,Trigger1M)),NA())</f>
        <v>1.4778820615610755E-2</v>
      </c>
      <c r="O2332" s="44">
        <f>IFERROR(_xll.qlIndexFixing(ONIndex3M,I2332,TRUE,_xll.ohTrigger(RecalcTrigger,Trigger3M)),NA())</f>
        <v>1.5043689377973735E-2</v>
      </c>
      <c r="P2332" s="44">
        <f>IFERROR(_xll.qlIndexFixing(ONIndex6M,I2332,TRUE,_xll.ohTrigger(RecalcTrigger,Trigger6M)),NA())</f>
        <v>1.5240999875834049E-2</v>
      </c>
      <c r="Q2332" s="183">
        <f>IFERROR(_xll.qlIndexFixing(ONIndex1Y,I2332,TRUE,_xll.ohTrigger(RecalcTrigger,Trigger1Y)),NA())</f>
        <v>1.5328167905668266E-2</v>
      </c>
    </row>
    <row r="2333" spans="2:17" x14ac:dyDescent="0.2">
      <c r="B2333" s="39" t="s">
        <v>42</v>
      </c>
      <c r="D2333" s="42">
        <f>_xll.qlCalendarAdvance(Calendar,$D2332,B2333,"f",FALSE)</f>
        <v>55816</v>
      </c>
      <c r="E2333" s="177">
        <f>_xll.qlInterestRateIndexValueDate(IndexON,D2333)</f>
        <v>55816</v>
      </c>
      <c r="F2333" s="193">
        <f>IFERROR(_xll.qlIndexFixing(IndexON,D2333,TRUE,_xll.ohTrigger(RecalcTrigger,TriggerON)),NA())</f>
        <v>1.4901235240047939E-2</v>
      </c>
      <c r="H2333" s="42">
        <f>_xll.qlCalendarAdvance(Calendar,$H2332,B2333,"f",FALSE)</f>
        <v>55816</v>
      </c>
      <c r="I2333" s="177">
        <f>_xll.qlInterestRateIndexValueDate(Index1M,$H2333)</f>
        <v>55820</v>
      </c>
      <c r="J2333" s="182">
        <f>IFERROR(_xll.qlIndexFixing(Index1M,$H2333,TRUE,_xll.ohTrigger(RecalcTrigger,Trigger1M)),NA())</f>
        <v>1.4776417338348396E-2</v>
      </c>
      <c r="K2333" s="44">
        <f>IFERROR(_xll.qlIndexFixing(Index3M,H2333,TRUE,_xll.ohTrigger(RecalcTrigger,Trigger3M)),NA())</f>
        <v>1.5065246533333652E-2</v>
      </c>
      <c r="L2333" s="44">
        <f>IFERROR(_xll.qlIndexFixing(Index6M,$H2333,TRUE,_xll.ohTrigger(RecalcTrigger,Trigger6M)),NA())</f>
        <v>1.5226685624708977E-2</v>
      </c>
      <c r="M2333" s="183">
        <f>IFERROR(_xll.qlIndexFixing(Index1Y,$H2333,TRUE,_xll.ohTrigger(RecalcTrigger,Trigger1Y)),NA())</f>
        <v>1.5295740680080154E-2</v>
      </c>
      <c r="N2333" s="182">
        <f>IFERROR(_xll.qlIndexFixing(ONIndex1M,I2333,TRUE,_xll.ohTrigger(RecalcTrigger,Trigger1M)),NA())</f>
        <v>1.4774831486743523E-2</v>
      </c>
      <c r="O2333" s="44">
        <f>IFERROR(_xll.qlIndexFixing(ONIndex3M,I2333,TRUE,_xll.ohTrigger(RecalcTrigger,Trigger3M)),NA())</f>
        <v>1.5042739767343605E-2</v>
      </c>
      <c r="P2333" s="44">
        <f>IFERROR(_xll.qlIndexFixing(ONIndex6M,I2333,TRUE,_xll.ohTrigger(RecalcTrigger,Trigger6M)),NA())</f>
        <v>1.5236120283823595E-2</v>
      </c>
      <c r="Q2333" s="183">
        <f>IFERROR(_xll.qlIndexFixing(ONIndex1Y,I2333,TRUE,_xll.ohTrigger(RecalcTrigger,Trigger1Y)),NA())</f>
        <v>1.5323133816202983E-2</v>
      </c>
    </row>
    <row r="2334" spans="2:17" x14ac:dyDescent="0.2">
      <c r="B2334" s="39" t="s">
        <v>42</v>
      </c>
      <c r="D2334" s="42">
        <f>_xll.qlCalendarAdvance(Calendar,$D2333,B2334,"f",FALSE)</f>
        <v>55823</v>
      </c>
      <c r="E2334" s="177">
        <f>_xll.qlInterestRateIndexValueDate(IndexON,D2334)</f>
        <v>55823</v>
      </c>
      <c r="F2334" s="193">
        <f>IFERROR(_xll.qlIndexFixing(IndexON,D2334,TRUE,_xll.ohTrigger(RecalcTrigger,TriggerON)),NA())</f>
        <v>1.4896368282331096E-2</v>
      </c>
      <c r="H2334" s="42">
        <f>_xll.qlCalendarAdvance(Calendar,$H2333,B2334,"f",FALSE)</f>
        <v>55823</v>
      </c>
      <c r="I2334" s="177">
        <f>_xll.qlInterestRateIndexValueDate(Index1M,$H2334)</f>
        <v>55827</v>
      </c>
      <c r="J2334" s="182">
        <f>IFERROR(_xll.qlIndexFixing(Index1M,$H2334,TRUE,_xll.ohTrigger(RecalcTrigger,Trigger1M)),NA())</f>
        <v>1.4772334576512947E-2</v>
      </c>
      <c r="K2334" s="44">
        <f>IFERROR(_xll.qlIndexFixing(Index3M,H2334,TRUE,_xll.ohTrigger(RecalcTrigger,Trigger3M)),NA())</f>
        <v>1.5064243189401366E-2</v>
      </c>
      <c r="L2334" s="44">
        <f>IFERROR(_xll.qlIndexFixing(Index6M,$H2334,TRUE,_xll.ohTrigger(RecalcTrigger,Trigger6M)),NA())</f>
        <v>1.5221077186721544E-2</v>
      </c>
      <c r="M2334" s="183">
        <f>IFERROR(_xll.qlIndexFixing(Index1Y,$H2334,TRUE,_xll.ohTrigger(RecalcTrigger,Trigger1Y)),NA())</f>
        <v>1.5289730324009121E-2</v>
      </c>
      <c r="N2334" s="182">
        <f>IFERROR(_xll.qlIndexFixing(ONIndex1M,I2334,TRUE,_xll.ohTrigger(RecalcTrigger,Trigger1M)),NA())</f>
        <v>1.4770814777858021E-2</v>
      </c>
      <c r="O2334" s="44">
        <f>IFERROR(_xll.qlIndexFixing(ONIndex3M,I2334,TRUE,_xll.ohTrigger(RecalcTrigger,Trigger3M)),NA())</f>
        <v>1.5041783283491483E-2</v>
      </c>
      <c r="P2334" s="44">
        <f>IFERROR(_xll.qlIndexFixing(ONIndex6M,I2334,TRUE,_xll.ohTrigger(RecalcTrigger,Trigger6M)),NA())</f>
        <v>1.5231191131457322E-2</v>
      </c>
      <c r="Q2334" s="183">
        <f>IFERROR(_xll.qlIndexFixing(ONIndex1Y,I2334,TRUE,_xll.ohTrigger(RecalcTrigger,Trigger1Y)),NA())</f>
        <v>1.5318067514824563E-2</v>
      </c>
    </row>
    <row r="2335" spans="2:17" x14ac:dyDescent="0.2">
      <c r="B2335" s="39" t="s">
        <v>42</v>
      </c>
      <c r="D2335" s="42">
        <f>_xll.qlCalendarAdvance(Calendar,$D2334,B2335,"f",FALSE)</f>
        <v>55830</v>
      </c>
      <c r="E2335" s="177">
        <f>_xll.qlInterestRateIndexValueDate(IndexON,D2335)</f>
        <v>55830</v>
      </c>
      <c r="F2335" s="193">
        <f>IFERROR(_xll.qlIndexFixing(IndexON,D2335,TRUE,_xll.ohTrigger(RecalcTrigger,TriggerON)),NA())</f>
        <v>1.4891464429167556E-2</v>
      </c>
      <c r="H2335" s="42">
        <f>_xll.qlCalendarAdvance(Calendar,$H2334,B2335,"f",FALSE)</f>
        <v>55830</v>
      </c>
      <c r="I2335" s="177">
        <f>_xll.qlInterestRateIndexValueDate(Index1M,$H2335)</f>
        <v>55834</v>
      </c>
      <c r="J2335" s="182">
        <f>IFERROR(_xll.qlIndexFixing(Index1M,$H2335,TRUE,_xll.ohTrigger(RecalcTrigger,Trigger1M)),NA())</f>
        <v>1.4768235902899107E-2</v>
      </c>
      <c r="K2335" s="44">
        <f>IFERROR(_xll.qlIndexFixing(Index3M,H2335,TRUE,_xll.ohTrigger(RecalcTrigger,Trigger3M)),NA())</f>
        <v>1.5063232862779871E-2</v>
      </c>
      <c r="L2335" s="44">
        <f>IFERROR(_xll.qlIndexFixing(Index6M,$H2335,TRUE,_xll.ohTrigger(RecalcTrigger,Trigger6M)),NA())</f>
        <v>1.5215417611349237E-2</v>
      </c>
      <c r="M2335" s="183">
        <f>IFERROR(_xll.qlIndexFixing(Index1Y,$H2335,TRUE,_xll.ohTrigger(RecalcTrigger,Trigger1Y)),NA())</f>
        <v>1.5283685855087902E-2</v>
      </c>
      <c r="N2335" s="182">
        <f>IFERROR(_xll.qlIndexFixing(ONIndex1M,I2335,TRUE,_xll.ohTrigger(RecalcTrigger,Trigger1M)),NA())</f>
        <v>1.4766770445389099E-2</v>
      </c>
      <c r="O2335" s="44">
        <f>IFERROR(_xll.qlIndexFixing(ONIndex3M,I2335,TRUE,_xll.ohTrigger(RecalcTrigger,Trigger3M)),NA())</f>
        <v>1.5040819914826642E-2</v>
      </c>
      <c r="P2335" s="44">
        <f>IFERROR(_xll.qlIndexFixing(ONIndex6M,I2335,TRUE,_xll.ohTrigger(RecalcTrigger,Trigger6M)),NA())</f>
        <v>1.5226212330565758E-2</v>
      </c>
      <c r="Q2335" s="183">
        <f>IFERROR(_xll.qlIndexFixing(ONIndex1Y,I2335,TRUE,_xll.ohTrigger(RecalcTrigger,Trigger1Y)),NA())</f>
        <v>1.531296894893508E-2</v>
      </c>
    </row>
    <row r="2336" spans="2:17" x14ac:dyDescent="0.2">
      <c r="B2336" s="39" t="s">
        <v>42</v>
      </c>
      <c r="D2336" s="42">
        <f>_xll.qlCalendarAdvance(Calendar,$D2335,B2336,"f",FALSE)</f>
        <v>55837</v>
      </c>
      <c r="E2336" s="177">
        <f>_xll.qlInterestRateIndexValueDate(IndexON,D2336)</f>
        <v>55837</v>
      </c>
      <c r="F2336" s="193">
        <f>IFERROR(_xll.qlIndexFixing(IndexON,D2336,TRUE,_xll.ohTrigger(RecalcTrigger,TriggerON)),NA())</f>
        <v>1.4886523621004955E-2</v>
      </c>
      <c r="H2336" s="42">
        <f>_xll.qlCalendarAdvance(Calendar,$H2335,B2336,"f",FALSE)</f>
        <v>55837</v>
      </c>
      <c r="I2336" s="177">
        <f>_xll.qlInterestRateIndexValueDate(Index1M,$H2336)</f>
        <v>55841</v>
      </c>
      <c r="J2336" s="182">
        <f>IFERROR(_xll.qlIndexFixing(Index1M,$H2336,TRUE,_xll.ohTrigger(RecalcTrigger,Trigger1M)),NA())</f>
        <v>1.4764109452104712E-2</v>
      </c>
      <c r="K2336" s="44">
        <f>IFERROR(_xll.qlIndexFixing(Index3M,H2336,TRUE,_xll.ohTrigger(RecalcTrigger,Trigger3M)),NA())</f>
        <v>1.506221554190016E-2</v>
      </c>
      <c r="L2336" s="44">
        <f>IFERROR(_xll.qlIndexFixing(Index6M,$H2336,TRUE,_xll.ohTrigger(RecalcTrigger,Trigger6M)),NA())</f>
        <v>1.5209706810069017E-2</v>
      </c>
      <c r="M2336" s="183">
        <f>IFERROR(_xll.qlIndexFixing(Index1Y,$H2336,TRUE,_xll.ohTrigger(RecalcTrigger,Trigger1Y)),NA())</f>
        <v>1.5277607220053674E-2</v>
      </c>
      <c r="N2336" s="182">
        <f>IFERROR(_xll.qlIndexFixing(ONIndex1M,I2336,TRUE,_xll.ohTrigger(RecalcTrigger,Trigger1M)),NA())</f>
        <v>1.4762698445371925E-2</v>
      </c>
      <c r="O2336" s="44">
        <f>IFERROR(_xll.qlIndexFixing(ONIndex3M,I2336,TRUE,_xll.ohTrigger(RecalcTrigger,Trigger3M)),NA())</f>
        <v>1.5039849649838288E-2</v>
      </c>
      <c r="P2336" s="44">
        <f>IFERROR(_xll.qlIndexFixing(ONIndex6M,I2336,TRUE,_xll.ohTrigger(RecalcTrigger,Trigger6M)),NA())</f>
        <v>1.5221183792579751E-2</v>
      </c>
      <c r="Q2336" s="183">
        <f>IFERROR(_xll.qlIndexFixing(ONIndex1Y,I2336,TRUE,_xll.ohTrigger(RecalcTrigger,Trigger1Y)),NA())</f>
        <v>1.5307838065137247E-2</v>
      </c>
    </row>
    <row r="2337" spans="2:17" x14ac:dyDescent="0.2">
      <c r="B2337" s="39" t="s">
        <v>42</v>
      </c>
      <c r="D2337" s="42">
        <f>_xll.qlCalendarAdvance(Calendar,$D2336,B2337,"f",FALSE)</f>
        <v>55844</v>
      </c>
      <c r="E2337" s="177">
        <f>_xll.qlInterestRateIndexValueDate(IndexON,D2337)</f>
        <v>55844</v>
      </c>
      <c r="F2337" s="193">
        <f>IFERROR(_xll.qlIndexFixing(IndexON,D2337,TRUE,_xll.ohTrigger(RecalcTrigger,TriggerON)),NA())</f>
        <v>1.4881545797811313E-2</v>
      </c>
      <c r="H2337" s="42">
        <f>_xll.qlCalendarAdvance(Calendar,$H2336,B2337,"f",FALSE)</f>
        <v>55844</v>
      </c>
      <c r="I2337" s="177">
        <f>_xll.qlInterestRateIndexValueDate(Index1M,$H2337)</f>
        <v>55848</v>
      </c>
      <c r="J2337" s="182">
        <f>IFERROR(_xll.qlIndexFixing(Index1M,$H2337,TRUE,_xll.ohTrigger(RecalcTrigger,Trigger1M)),NA())</f>
        <v>1.4759961376235586E-2</v>
      </c>
      <c r="K2337" s="44">
        <f>IFERROR(_xll.qlIndexFixing(Index3M,H2337,TRUE,_xll.ohTrigger(RecalcTrigger,Trigger3M)),NA())</f>
        <v>1.506119121519062E-2</v>
      </c>
      <c r="L2337" s="44">
        <f>IFERROR(_xll.qlIndexFixing(Index6M,$H2337,TRUE,_xll.ohTrigger(RecalcTrigger,Trigger6M)),NA())</f>
        <v>1.5203944694364879E-2</v>
      </c>
      <c r="M2337" s="183">
        <f>IFERROR(_xll.qlIndexFixing(Index1Y,$H2337,TRUE,_xll.ohTrigger(RecalcTrigger,Trigger1Y)),NA())</f>
        <v>1.5271494365647563E-2</v>
      </c>
      <c r="N2337" s="182">
        <f>IFERROR(_xll.qlIndexFixing(ONIndex1M,I2337,TRUE,_xll.ohTrigger(RecalcTrigger,Trigger1M)),NA())</f>
        <v>1.4758598734241346E-2</v>
      </c>
      <c r="O2337" s="44">
        <f>IFERROR(_xll.qlIndexFixing(ONIndex3M,I2337,TRUE,_xll.ohTrigger(RecalcTrigger,Trigger3M)),NA())</f>
        <v>1.5038872477095566E-2</v>
      </c>
      <c r="P2337" s="44">
        <f>IFERROR(_xll.qlIndexFixing(ONIndex6M,I2337,TRUE,_xll.ohTrigger(RecalcTrigger,Trigger6M)),NA())</f>
        <v>1.5216105429569637E-2</v>
      </c>
      <c r="Q2337" s="183">
        <f>IFERROR(_xll.qlIndexFixing(ONIndex1Y,I2337,TRUE,_xll.ohTrigger(RecalcTrigger,Trigger1Y)),NA())</f>
        <v>1.5302674810433459E-2</v>
      </c>
    </row>
    <row r="2338" spans="2:17" x14ac:dyDescent="0.2">
      <c r="B2338" s="39" t="s">
        <v>42</v>
      </c>
      <c r="D2338" s="42">
        <f>_xll.qlCalendarAdvance(Calendar,$D2337,B2338,"f",FALSE)</f>
        <v>55851</v>
      </c>
      <c r="E2338" s="177">
        <f>_xll.qlInterestRateIndexValueDate(IndexON,D2338)</f>
        <v>55851</v>
      </c>
      <c r="F2338" s="193">
        <f>IFERROR(_xll.qlIndexFixing(IndexON,D2338,TRUE,_xll.ohTrigger(RecalcTrigger,TriggerON)),NA())</f>
        <v>1.4876530900034268E-2</v>
      </c>
      <c r="H2338" s="42">
        <f>_xll.qlCalendarAdvance(Calendar,$H2337,B2338,"f",FALSE)</f>
        <v>55851</v>
      </c>
      <c r="I2338" s="177">
        <f>_xll.qlInterestRateIndexValueDate(Index1M,$H2338)</f>
        <v>55855</v>
      </c>
      <c r="J2338" s="182">
        <f>IFERROR(_xll.qlIndexFixing(Index1M,$H2338,TRUE,_xll.ohTrigger(RecalcTrigger,Trigger1M)),NA())</f>
        <v>1.4755774079274645E-2</v>
      </c>
      <c r="K2338" s="44">
        <f>IFERROR(_xll.qlIndexFixing(Index3M,H2338,TRUE,_xll.ohTrigger(RecalcTrigger,Trigger3M)),NA())</f>
        <v>1.5059920258107278E-2</v>
      </c>
      <c r="L2338" s="44">
        <f>IFERROR(_xll.qlIndexFixing(Index6M,$H2338,TRUE,_xll.ohTrigger(RecalcTrigger,Trigger6M)),NA())</f>
        <v>1.519813117572345E-2</v>
      </c>
      <c r="M2338" s="183">
        <f>IFERROR(_xll.qlIndexFixing(Index1Y,$H2338,TRUE,_xll.ohTrigger(RecalcTrigger,Trigger1Y)),NA())</f>
        <v>1.5265347238615945E-2</v>
      </c>
      <c r="N2338" s="182">
        <f>IFERROR(_xll.qlIndexFixing(ONIndex1M,I2338,TRUE,_xll.ohTrigger(RecalcTrigger,Trigger1M)),NA())</f>
        <v>1.4754471268192404E-2</v>
      </c>
      <c r="O2338" s="44">
        <f>IFERROR(_xll.qlIndexFixing(ONIndex3M,I2338,TRUE,_xll.ohTrigger(RecalcTrigger,Trigger3M)),NA())</f>
        <v>1.5037888384767939E-2</v>
      </c>
      <c r="P2338" s="44">
        <f>IFERROR(_xll.qlIndexFixing(ONIndex6M,I2338,TRUE,_xll.ohTrigger(RecalcTrigger,Trigger6M)),NA())</f>
        <v>1.5210977153046201E-2</v>
      </c>
      <c r="Q2338" s="183">
        <f>IFERROR(_xll.qlIndexFixing(ONIndex1Y,I2338,TRUE,_xll.ohTrigger(RecalcTrigger,Trigger1Y)),NA())</f>
        <v>1.5297479131826108E-2</v>
      </c>
    </row>
    <row r="2339" spans="2:17" x14ac:dyDescent="0.2">
      <c r="B2339" s="39" t="s">
        <v>42</v>
      </c>
      <c r="D2339" s="42">
        <f>_xll.qlCalendarAdvance(Calendar,$D2338,B2339,"f",FALSE)</f>
        <v>55858</v>
      </c>
      <c r="E2339" s="177">
        <f>_xll.qlInterestRateIndexValueDate(IndexON,D2339)</f>
        <v>55858</v>
      </c>
      <c r="F2339" s="193">
        <f>IFERROR(_xll.qlIndexFixing(IndexON,D2339,TRUE,_xll.ohTrigger(RecalcTrigger,TriggerON)),NA())</f>
        <v>1.4871478867801713E-2</v>
      </c>
      <c r="H2339" s="42">
        <f>_xll.qlCalendarAdvance(Calendar,$H2338,B2339,"f",FALSE)</f>
        <v>55858</v>
      </c>
      <c r="I2339" s="177">
        <f>_xll.qlInterestRateIndexValueDate(Index1M,$H2339)</f>
        <v>55862</v>
      </c>
      <c r="J2339" s="182">
        <f>IFERROR(_xll.qlIndexFixing(Index1M,$H2339,TRUE,_xll.ohTrigger(RecalcTrigger,Trigger1M)),NA())</f>
        <v>1.4751561864491222E-2</v>
      </c>
      <c r="K2339" s="44">
        <f>IFERROR(_xll.qlIndexFixing(Index3M,H2339,TRUE,_xll.ohTrigger(RecalcTrigger,Trigger3M)),NA())</f>
        <v>1.5058882432617555E-2</v>
      </c>
      <c r="L2339" s="44">
        <f>IFERROR(_xll.qlIndexFixing(Index6M,$H2339,TRUE,_xll.ohTrigger(RecalcTrigger,Trigger6M)),NA())</f>
        <v>1.5192266165638823E-2</v>
      </c>
      <c r="M2339" s="183">
        <f>IFERROR(_xll.qlIndexFixing(Index1Y,$H2339,TRUE,_xll.ohTrigger(RecalcTrigger,Trigger1Y)),NA())</f>
        <v>1.5259165785708927E-2</v>
      </c>
      <c r="N2339" s="182">
        <f>IFERROR(_xll.qlIndexFixing(ONIndex1M,I2339,TRUE,_xll.ohTrigger(RecalcTrigger,Trigger1M)),NA())</f>
        <v>1.4750316003420139E-2</v>
      </c>
      <c r="O2339" s="44">
        <f>IFERROR(_xll.qlIndexFixing(ONIndex3M,I2339,TRUE,_xll.ohTrigger(RecalcTrigger,Trigger3M)),NA())</f>
        <v>1.5036897361664359E-2</v>
      </c>
      <c r="P2339" s="44">
        <f>IFERROR(_xll.qlIndexFixing(ONIndex6M,I2339,TRUE,_xll.ohTrigger(RecalcTrigger,Trigger6M)),NA())</f>
        <v>1.5205798874839971E-2</v>
      </c>
      <c r="Q2339" s="183">
        <f>IFERROR(_xll.qlIndexFixing(ONIndex1Y,I2339,TRUE,_xll.ohTrigger(RecalcTrigger,Trigger1Y)),NA())</f>
        <v>1.5292250976397526E-2</v>
      </c>
    </row>
    <row r="2340" spans="2:17" x14ac:dyDescent="0.2">
      <c r="B2340" s="39" t="s">
        <v>42</v>
      </c>
      <c r="D2340" s="42">
        <f>_xll.qlCalendarAdvance(Calendar,$D2339,B2340,"f",FALSE)</f>
        <v>55865</v>
      </c>
      <c r="E2340" s="177">
        <f>_xll.qlInterestRateIndexValueDate(IndexON,D2340)</f>
        <v>55865</v>
      </c>
      <c r="F2340" s="193">
        <f>IFERROR(_xll.qlIndexFixing(IndexON,D2340,TRUE,_xll.ohTrigger(RecalcTrigger,TriggerON)),NA())</f>
        <v>1.4866389641481348E-2</v>
      </c>
      <c r="H2340" s="42">
        <f>_xll.qlCalendarAdvance(Calendar,$H2339,B2340,"f",FALSE)</f>
        <v>55865</v>
      </c>
      <c r="I2340" s="177">
        <f>_xll.qlInterestRateIndexValueDate(Index1M,$H2340)</f>
        <v>55869</v>
      </c>
      <c r="J2340" s="182">
        <f>IFERROR(_xll.qlIndexFixing(Index1M,$H2340,TRUE,_xll.ohTrigger(RecalcTrigger,Trigger1M)),NA())</f>
        <v>1.474732169327579E-2</v>
      </c>
      <c r="K2340" s="44">
        <f>IFERROR(_xll.qlIndexFixing(Index3M,H2340,TRUE,_xll.ohTrigger(RecalcTrigger,Trigger3M)),NA())</f>
        <v>1.5057837567708236E-2</v>
      </c>
      <c r="L2340" s="44">
        <f>IFERROR(_xll.qlIndexFixing(Index6M,$H2340,TRUE,_xll.ohTrigger(RecalcTrigger,Trigger6M)),NA())</f>
        <v>1.5186349575609485E-2</v>
      </c>
      <c r="M2340" s="183">
        <f>IFERROR(_xll.qlIndexFixing(Index1Y,$H2340,TRUE,_xll.ohTrigger(RecalcTrigger,Trigger1Y)),NA())</f>
        <v>1.5252949953682959E-2</v>
      </c>
      <c r="N2340" s="182">
        <f>IFERROR(_xll.qlIndexFixing(ONIndex1M,I2340,TRUE,_xll.ohTrigger(RecalcTrigger,Trigger1M)),NA())</f>
        <v>1.4746132896359399E-2</v>
      </c>
      <c r="O2340" s="44">
        <f>IFERROR(_xll.qlIndexFixing(ONIndex3M,I2340,TRUE,_xll.ohTrigger(RecalcTrigger,Trigger3M)),NA())</f>
        <v>1.5035899396114161E-2</v>
      </c>
      <c r="P2340" s="44">
        <f>IFERROR(_xll.qlIndexFixing(ONIndex6M,I2340,TRUE,_xll.ohTrigger(RecalcTrigger,Trigger6M)),NA())</f>
        <v>1.5200570506621602E-2</v>
      </c>
      <c r="Q2340" s="183">
        <f>IFERROR(_xll.qlIndexFixing(ONIndex1Y,I2340,TRUE,_xll.ohTrigger(RecalcTrigger,Trigger1Y)),NA())</f>
        <v>1.528699029083036E-2</v>
      </c>
    </row>
    <row r="2341" spans="2:17" x14ac:dyDescent="0.2">
      <c r="B2341" s="39" t="s">
        <v>42</v>
      </c>
      <c r="D2341" s="42">
        <f>_xll.qlCalendarAdvance(Calendar,$D2340,B2341,"f",FALSE)</f>
        <v>55872</v>
      </c>
      <c r="E2341" s="177">
        <f>_xll.qlInterestRateIndexValueDate(IndexON,D2341)</f>
        <v>55872</v>
      </c>
      <c r="F2341" s="193">
        <f>IFERROR(_xll.qlIndexFixing(IndexON,D2341,TRUE,_xll.ohTrigger(RecalcTrigger,TriggerON)),NA())</f>
        <v>1.4861263161281002E-2</v>
      </c>
      <c r="H2341" s="42">
        <f>_xll.qlCalendarAdvance(Calendar,$H2340,B2341,"f",FALSE)</f>
        <v>55872</v>
      </c>
      <c r="I2341" s="177">
        <f>_xll.qlInterestRateIndexValueDate(Index1M,$H2341)</f>
        <v>55876</v>
      </c>
      <c r="J2341" s="182">
        <f>IFERROR(_xll.qlIndexFixing(Index1M,$H2341,TRUE,_xll.ohTrigger(RecalcTrigger,Trigger1M)),NA())</f>
        <v>1.4743053521885275E-2</v>
      </c>
      <c r="K2341" s="44">
        <f>IFERROR(_xll.qlIndexFixing(Index3M,H2341,TRUE,_xll.ohTrigger(RecalcTrigger,Trigger3M)),NA())</f>
        <v>1.5056785651807916E-2</v>
      </c>
      <c r="L2341" s="44">
        <f>IFERROR(_xll.qlIndexFixing(Index6M,$H2341,TRUE,_xll.ohTrigger(RecalcTrigger,Trigger6M)),NA())</f>
        <v>1.518038131713568E-2</v>
      </c>
      <c r="M2341" s="183">
        <f>IFERROR(_xll.qlIndexFixing(Index1Y,$H2341,TRUE,_xll.ohTrigger(RecalcTrigger,Trigger1Y)),NA())</f>
        <v>1.5246699689298438E-2</v>
      </c>
      <c r="N2341" s="182">
        <f>IFERROR(_xll.qlIndexFixing(ONIndex1M,I2341,TRUE,_xll.ohTrigger(RecalcTrigger,Trigger1M)),NA())</f>
        <v>1.4740711992606848E-2</v>
      </c>
      <c r="O2341" s="44">
        <f>IFERROR(_xll.qlIndexFixing(ONIndex3M,I2341,TRUE,_xll.ohTrigger(RecalcTrigger,Trigger3M)),NA())</f>
        <v>1.5035089501509447E-2</v>
      </c>
      <c r="P2341" s="44">
        <f>IFERROR(_xll.qlIndexFixing(ONIndex6M,I2341,TRUE,_xll.ohTrigger(RecalcTrigger,Trigger6M)),NA())</f>
        <v>1.5193655197922595E-2</v>
      </c>
      <c r="Q2341" s="183">
        <f>IFERROR(_xll.qlIndexFixing(ONIndex1Y,I2341,TRUE,_xll.ohTrigger(RecalcTrigger,Trigger1Y)),NA())</f>
        <v>1.5280066779626011E-2</v>
      </c>
    </row>
    <row r="2342" spans="2:17" x14ac:dyDescent="0.2">
      <c r="B2342" s="39" t="s">
        <v>42</v>
      </c>
      <c r="D2342" s="42">
        <f>_xll.qlCalendarAdvance(Calendar,$D2341,B2342,"f",FALSE)</f>
        <v>55880</v>
      </c>
      <c r="E2342" s="177">
        <f>_xll.qlInterestRateIndexValueDate(IndexON,D2342)</f>
        <v>55880</v>
      </c>
      <c r="F2342" s="193">
        <f>IFERROR(_xll.qlIndexFixing(IndexON,D2342,TRUE,_xll.ohTrigger(RecalcTrigger,TriggerON)),NA())</f>
        <v>1.4855229833443673E-2</v>
      </c>
      <c r="H2342" s="42">
        <f>_xll.qlCalendarAdvance(Calendar,$H2341,B2342,"f",FALSE)</f>
        <v>55880</v>
      </c>
      <c r="I2342" s="177">
        <f>_xll.qlInterestRateIndexValueDate(Index1M,$H2342)</f>
        <v>55884</v>
      </c>
      <c r="J2342" s="182">
        <f>IFERROR(_xll.qlIndexFixing(Index1M,$H2342,TRUE,_xll.ohTrigger(RecalcTrigger,Trigger1M)),NA())</f>
        <v>1.4738141269662223E-2</v>
      </c>
      <c r="K2342" s="44">
        <f>IFERROR(_xll.qlIndexFixing(Index3M,H2342,TRUE,_xll.ohTrigger(RecalcTrigger,Trigger3M)),NA())</f>
        <v>1.5055337430300852E-2</v>
      </c>
      <c r="L2342" s="44">
        <f>IFERROR(_xll.qlIndexFixing(Index6M,$H2342,TRUE,_xll.ohTrigger(RecalcTrigger,Trigger6M)),NA())</f>
        <v>1.5173626358049199E-2</v>
      </c>
      <c r="M2342" s="183">
        <f>IFERROR(_xll.qlIndexFixing(Index1Y,$H2342,TRUE,_xll.ohTrigger(RecalcTrigger,Trigger1Y)),NA())</f>
        <v>1.5239514299641139E-2</v>
      </c>
      <c r="N2342" s="182">
        <f>IFERROR(_xll.qlIndexFixing(ONIndex1M,I2342,TRUE,_xll.ohTrigger(RecalcTrigger,Trigger1M)),NA())</f>
        <v>1.4736460737951873E-2</v>
      </c>
      <c r="O2342" s="44">
        <f>IFERROR(_xll.qlIndexFixing(ONIndex3M,I2342,TRUE,_xll.ohTrigger(RecalcTrigger,Trigger3M)),NA())</f>
        <v>1.5034074542832343E-2</v>
      </c>
      <c r="P2342" s="44">
        <f>IFERROR(_xll.qlIndexFixing(ONIndex6M,I2342,TRUE,_xll.ohTrigger(RecalcTrigger,Trigger6M)),NA())</f>
        <v>1.5188304362760974E-2</v>
      </c>
      <c r="Q2342" s="183">
        <f>IFERROR(_xll.qlIndexFixing(ONIndex1Y,I2342,TRUE,_xll.ohTrigger(RecalcTrigger,Trigger1Y)),NA())</f>
        <v>1.5274726418113005E-2</v>
      </c>
    </row>
    <row r="2343" spans="2:17" x14ac:dyDescent="0.2">
      <c r="B2343" s="39" t="s">
        <v>42</v>
      </c>
      <c r="D2343" s="42">
        <f>_xll.qlCalendarAdvance(Calendar,$D2342,B2343,"f",FALSE)</f>
        <v>55887</v>
      </c>
      <c r="E2343" s="177">
        <f>_xll.qlInterestRateIndexValueDate(IndexON,D2343)</f>
        <v>55887</v>
      </c>
      <c r="F2343" s="193">
        <f>IFERROR(_xll.qlIndexFixing(IndexON,D2343,TRUE,_xll.ohTrigger(RecalcTrigger,TriggerON)),NA())</f>
        <v>1.4850017546681471E-2</v>
      </c>
      <c r="H2343" s="42">
        <f>_xll.qlCalendarAdvance(Calendar,$H2342,B2343,"f",FALSE)</f>
        <v>55887</v>
      </c>
      <c r="I2343" s="177">
        <f>_xll.qlInterestRateIndexValueDate(Index1M,$H2343)</f>
        <v>55891</v>
      </c>
      <c r="J2343" s="182">
        <f>IFERROR(_xll.qlIndexFixing(Index1M,$H2343,TRUE,_xll.ohTrigger(RecalcTrigger,Trigger1M)),NA())</f>
        <v>1.4733812950547489E-2</v>
      </c>
      <c r="K2343" s="44">
        <f>IFERROR(_xll.qlIndexFixing(Index3M,H2343,TRUE,_xll.ohTrigger(RecalcTrigger,Trigger3M)),NA())</f>
        <v>1.5054507749378597E-2</v>
      </c>
      <c r="L2343" s="44">
        <f>IFERROR(_xll.qlIndexFixing(Index6M,$H2343,TRUE,_xll.ohTrigger(RecalcTrigger,Trigger6M)),NA())</f>
        <v>1.516755107304882E-2</v>
      </c>
      <c r="M2343" s="183">
        <f>IFERROR(_xll.qlIndexFixing(Index1Y,$H2343,TRUE,_xll.ohTrigger(RecalcTrigger,Trigger1Y)),NA())</f>
        <v>1.5233190072378494E-2</v>
      </c>
      <c r="N2343" s="182">
        <f>IFERROR(_xll.qlIndexFixing(ONIndex1M,I2343,TRUE,_xll.ohTrigger(RecalcTrigger,Trigger1M)),NA())</f>
        <v>1.4732804240900066E-2</v>
      </c>
      <c r="O2343" s="44">
        <f>IFERROR(_xll.qlIndexFixing(ONIndex3M,I2343,TRUE,_xll.ohTrigger(RecalcTrigger,Trigger3M)),NA())</f>
        <v>1.5032717607281754E-2</v>
      </c>
      <c r="P2343" s="44">
        <f>IFERROR(_xll.qlIndexFixing(ONIndex6M,I2343,TRUE,_xll.ohTrigger(RecalcTrigger,Trigger6M)),NA())</f>
        <v>1.5183811410430792E-2</v>
      </c>
      <c r="Q2343" s="183">
        <f>IFERROR(_xll.qlIndexFixing(ONIndex1Y,I2343,TRUE,_xll.ohTrigger(RecalcTrigger,Trigger1Y)),NA())</f>
        <v>1.5270244338365657E-2</v>
      </c>
    </row>
    <row r="2344" spans="2:17" x14ac:dyDescent="0.2">
      <c r="B2344" s="39" t="s">
        <v>42</v>
      </c>
      <c r="D2344" s="42">
        <f>_xll.qlCalendarAdvance(Calendar,$D2343,B2344,"f",FALSE)</f>
        <v>55894</v>
      </c>
      <c r="E2344" s="177">
        <f>_xll.qlInterestRateIndexValueDate(IndexON,D2344)</f>
        <v>55894</v>
      </c>
      <c r="F2344" s="193">
        <f>IFERROR(_xll.qlIndexFixing(IndexON,D2344,TRUE,_xll.ohTrigger(RecalcTrigger,TriggerON)),NA())</f>
        <v>1.4844767806758696E-2</v>
      </c>
      <c r="H2344" s="42">
        <f>_xll.qlCalendarAdvance(Calendar,$H2343,B2344,"f",FALSE)</f>
        <v>55894</v>
      </c>
      <c r="I2344" s="177">
        <f>_xll.qlInterestRateIndexValueDate(Index1M,$H2344)</f>
        <v>55898</v>
      </c>
      <c r="J2344" s="182">
        <f>IFERROR(_xll.qlIndexFixing(Index1M,$H2344,TRUE,_xll.ohTrigger(RecalcTrigger,Trigger1M)),NA())</f>
        <v>1.472945649373671E-2</v>
      </c>
      <c r="K2344" s="44">
        <f>IFERROR(_xll.qlIndexFixing(Index3M,H2344,TRUE,_xll.ohTrigger(RecalcTrigger,Trigger3M)),NA())</f>
        <v>1.5053197320016309E-2</v>
      </c>
      <c r="L2344" s="44">
        <f>IFERROR(_xll.qlIndexFixing(Index6M,$H2344,TRUE,_xll.ohTrigger(RecalcTrigger,Trigger6M)),NA())</f>
        <v>1.5161423849899635E-2</v>
      </c>
      <c r="M2344" s="183">
        <f>IFERROR(_xll.qlIndexFixing(Index1Y,$H2344,TRUE,_xll.ohTrigger(RecalcTrigger,Trigger1Y)),NA())</f>
        <v>1.5226831245465802E-2</v>
      </c>
      <c r="N2344" s="182">
        <f>IFERROR(_xll.qlIndexFixing(ONIndex1M,I2344,TRUE,_xll.ohTrigger(RecalcTrigger,Trigger1M)),NA())</f>
        <v>1.4728505321039975E-2</v>
      </c>
      <c r="O2344" s="44">
        <f>IFERROR(_xll.qlIndexFixing(ONIndex3M,I2344,TRUE,_xll.ohTrigger(RecalcTrigger,Trigger3M)),NA())</f>
        <v>1.5031690757316696E-2</v>
      </c>
      <c r="P2344" s="44">
        <f>IFERROR(_xll.qlIndexFixing(ONIndex6M,I2344,TRUE,_xll.ohTrigger(RecalcTrigger,Trigger6M)),NA())</f>
        <v>1.517837458584026E-2</v>
      </c>
      <c r="Q2344" s="183">
        <f>IFERROR(_xll.qlIndexFixing(ONIndex1Y,I2344,TRUE,_xll.ohTrigger(RecalcTrigger,Trigger1Y)),NA())</f>
        <v>1.5264848320253321E-2</v>
      </c>
    </row>
    <row r="2345" spans="2:17" x14ac:dyDescent="0.2">
      <c r="B2345" s="39" t="s">
        <v>42</v>
      </c>
      <c r="D2345" s="42">
        <f>_xll.qlCalendarAdvance(Calendar,$D2344,B2345,"f",FALSE)</f>
        <v>55901</v>
      </c>
      <c r="E2345" s="177">
        <f>_xll.qlInterestRateIndexValueDate(IndexON,D2345)</f>
        <v>55901</v>
      </c>
      <c r="F2345" s="193">
        <f>IFERROR(_xll.qlIndexFixing(IndexON,D2345,TRUE,_xll.ohTrigger(RecalcTrigger,TriggerON)),NA())</f>
        <v>1.4839480553909823E-2</v>
      </c>
      <c r="H2345" s="42">
        <f>_xll.qlCalendarAdvance(Calendar,$H2344,B2345,"f",FALSE)</f>
        <v>55901</v>
      </c>
      <c r="I2345" s="177">
        <f>_xll.qlInterestRateIndexValueDate(Index1M,$H2345)</f>
        <v>55905</v>
      </c>
      <c r="J2345" s="182">
        <f>IFERROR(_xll.qlIndexFixing(Index1M,$H2345,TRUE,_xll.ohTrigger(RecalcTrigger,Trigger1M)),NA())</f>
        <v>1.4725071855473922E-2</v>
      </c>
      <c r="K2345" s="44">
        <f>IFERROR(_xll.qlIndexFixing(Index3M,H2345,TRUE,_xll.ohTrigger(RecalcTrigger,Trigger3M)),NA())</f>
        <v>1.5052116623957446E-2</v>
      </c>
      <c r="L2345" s="44">
        <f>IFERROR(_xll.qlIndexFixing(Index6M,$H2345,TRUE,_xll.ohTrigger(RecalcTrigger,Trigger6M)),NA())</f>
        <v>1.5155244600130088E-2</v>
      </c>
      <c r="M2345" s="183">
        <f>IFERROR(_xll.qlIndexFixing(Index1Y,$H2345,TRUE,_xll.ohTrigger(RecalcTrigger,Trigger1Y)),NA())</f>
        <v>1.5220437765683603E-2</v>
      </c>
      <c r="N2345" s="182">
        <f>IFERROR(_xll.qlIndexFixing(ONIndex1M,I2345,TRUE,_xll.ohTrigger(RecalcTrigger,Trigger1M)),NA())</f>
        <v>1.4724178333951343E-2</v>
      </c>
      <c r="O2345" s="44">
        <f>IFERROR(_xll.qlIndexFixing(ONIndex3M,I2345,TRUE,_xll.ohTrigger(RecalcTrigger,Trigger3M)),NA())</f>
        <v>1.5030656905592465E-2</v>
      </c>
      <c r="P2345" s="44">
        <f>IFERROR(_xll.qlIndexFixing(ONIndex6M,I2345,TRUE,_xll.ohTrigger(RecalcTrigger,Trigger6M)),NA())</f>
        <v>1.5172887217280717E-2</v>
      </c>
      <c r="Q2345" s="183">
        <f>IFERROR(_xll.qlIndexFixing(ONIndex1Y,I2345,TRUE,_xll.ohTrigger(RecalcTrigger,Trigger1Y)),NA())</f>
        <v>1.5259419499260574E-2</v>
      </c>
    </row>
    <row r="2346" spans="2:17" x14ac:dyDescent="0.2">
      <c r="B2346" s="39" t="s">
        <v>42</v>
      </c>
      <c r="D2346" s="42">
        <f>_xll.qlCalendarAdvance(Calendar,$D2345,B2346,"f",FALSE)</f>
        <v>55908</v>
      </c>
      <c r="E2346" s="177">
        <f>_xll.qlInterestRateIndexValueDate(IndexON,D2346)</f>
        <v>55908</v>
      </c>
      <c r="F2346" s="193">
        <f>IFERROR(_xll.qlIndexFixing(IndexON,D2346,TRUE,_xll.ohTrigger(RecalcTrigger,TriggerON)),NA())</f>
        <v>1.483415572839597E-2</v>
      </c>
      <c r="H2346" s="42">
        <f>_xll.qlCalendarAdvance(Calendar,$H2345,B2346,"f",FALSE)</f>
        <v>55908</v>
      </c>
      <c r="I2346" s="177">
        <f>_xll.qlInterestRateIndexValueDate(Index1M,$H2346)</f>
        <v>55912</v>
      </c>
      <c r="J2346" s="182">
        <f>IFERROR(_xll.qlIndexFixing(Index1M,$H2346,TRUE,_xll.ohTrigger(RecalcTrigger,Trigger1M)),NA())</f>
        <v>1.4720658992008312E-2</v>
      </c>
      <c r="K2346" s="44">
        <f>IFERROR(_xll.qlIndexFixing(Index3M,H2346,TRUE,_xll.ohTrigger(RecalcTrigger,Trigger3M)),NA())</f>
        <v>1.5051028818530376E-2</v>
      </c>
      <c r="L2346" s="44">
        <f>IFERROR(_xll.qlIndexFixing(Index6M,$H2346,TRUE,_xll.ohTrigger(RecalcTrigger,Trigger6M)),NA())</f>
        <v>1.5149013235269073E-2</v>
      </c>
      <c r="M2346" s="183">
        <f>IFERROR(_xll.qlIndexFixing(Index1Y,$H2346,TRUE,_xll.ohTrigger(RecalcTrigger,Trigger1Y)),NA())</f>
        <v>1.5214009579818135E-2</v>
      </c>
      <c r="N2346" s="182">
        <f>IFERROR(_xll.qlIndexFixing(ONIndex1M,I2346,TRUE,_xll.ohTrigger(RecalcTrigger,Trigger1M)),NA())</f>
        <v>1.4719823235749274E-2</v>
      </c>
      <c r="O2346" s="44">
        <f>IFERROR(_xll.qlIndexFixing(ONIndex3M,I2346,TRUE,_xll.ohTrigger(RecalcTrigger,Trigger3M)),NA())</f>
        <v>1.5029616040438398E-2</v>
      </c>
      <c r="P2346" s="44">
        <f>IFERROR(_xll.qlIndexFixing(ONIndex6M,I2346,TRUE,_xll.ohTrigger(RecalcTrigger,Trigger6M)),NA())</f>
        <v>1.5167349216422821E-2</v>
      </c>
      <c r="Q2346" s="183">
        <f>IFERROR(_xll.qlIndexFixing(ONIndex1Y,I2346,TRUE,_xll.ohTrigger(RecalcTrigger,Trigger1Y)),NA())</f>
        <v>1.5253957822229935E-2</v>
      </c>
    </row>
    <row r="2347" spans="2:17" x14ac:dyDescent="0.2">
      <c r="B2347" s="39" t="s">
        <v>42</v>
      </c>
      <c r="D2347" s="42">
        <f>_xll.qlCalendarAdvance(Calendar,$D2346,B2347,"f",FALSE)</f>
        <v>55915</v>
      </c>
      <c r="E2347" s="177">
        <f>_xll.qlInterestRateIndexValueDate(IndexON,D2347)</f>
        <v>55915</v>
      </c>
      <c r="F2347" s="193">
        <f>IFERROR(_xll.qlIndexFixing(IndexON,D2347,TRUE,_xll.ohTrigger(RecalcTrigger,TriggerON)),NA())</f>
        <v>1.4828793270451612E-2</v>
      </c>
      <c r="H2347" s="42">
        <f>_xll.qlCalendarAdvance(Calendar,$H2346,B2347,"f",FALSE)</f>
        <v>55915</v>
      </c>
      <c r="I2347" s="177">
        <f>_xll.qlInterestRateIndexValueDate(Index1M,$H2347)</f>
        <v>55919</v>
      </c>
      <c r="J2347" s="182">
        <f>IFERROR(_xll.qlIndexFixing(Index1M,$H2347,TRUE,_xll.ohTrigger(RecalcTrigger,Trigger1M)),NA())</f>
        <v>1.471627411053841E-2</v>
      </c>
      <c r="K2347" s="44">
        <f>IFERROR(_xll.qlIndexFixing(Index3M,H2347,TRUE,_xll.ohTrigger(RecalcTrigger,Trigger3M)),NA())</f>
        <v>1.504993389216569E-2</v>
      </c>
      <c r="L2347" s="44">
        <f>IFERROR(_xll.qlIndexFixing(Index6M,$H2347,TRUE,_xll.ohTrigger(RecalcTrigger,Trigger6M)),NA())</f>
        <v>1.5142729666849897E-2</v>
      </c>
      <c r="M2347" s="183">
        <f>IFERROR(_xll.qlIndexFixing(Index1Y,$H2347,TRUE,_xll.ohTrigger(RecalcTrigger,Trigger1Y)),NA())</f>
        <v>1.5207546634660677E-2</v>
      </c>
      <c r="N2347" s="182">
        <f>IFERROR(_xll.qlIndexFixing(ONIndex1M,I2347,TRUE,_xll.ohTrigger(RecalcTrigger,Trigger1M)),NA())</f>
        <v>1.4715439982788681E-2</v>
      </c>
      <c r="O2347" s="44">
        <f>IFERROR(_xll.qlIndexFixing(ONIndex3M,I2347,TRUE,_xll.ohTrigger(RecalcTrigger,Trigger3M)),NA())</f>
        <v>1.502856815058351E-2</v>
      </c>
      <c r="P2347" s="44">
        <f>IFERROR(_xll.qlIndexFixing(ONIndex6M,I2347,TRUE,_xll.ohTrigger(RecalcTrigger,Trigger6M)),NA())</f>
        <v>1.516176049485729E-2</v>
      </c>
      <c r="Q2347" s="183">
        <f>IFERROR(_xll.qlIndexFixing(ONIndex1Y,I2347,TRUE,_xll.ohTrigger(RecalcTrigger,Trigger1Y)),NA())</f>
        <v>1.5248463236323673E-2</v>
      </c>
    </row>
    <row r="2348" spans="2:17" x14ac:dyDescent="0.2">
      <c r="B2348" s="39" t="s">
        <v>42</v>
      </c>
      <c r="D2348" s="42">
        <f>_xll.qlCalendarAdvance(Calendar,$D2347,B2348,"f",FALSE)</f>
        <v>55922</v>
      </c>
      <c r="E2348" s="177">
        <f>_xll.qlInterestRateIndexValueDate(IndexON,D2348)</f>
        <v>55922</v>
      </c>
      <c r="F2348" s="193">
        <f>IFERROR(_xll.qlIndexFixing(IndexON,D2348,TRUE,_xll.ohTrigger(RecalcTrigger,TriggerON)),NA())</f>
        <v>1.482339312039116E-2</v>
      </c>
      <c r="H2348" s="42">
        <f>_xll.qlCalendarAdvance(Calendar,$H2347,B2348,"f",FALSE)</f>
        <v>55922</v>
      </c>
      <c r="I2348" s="177">
        <f>_xll.qlInterestRateIndexValueDate(Index1M,$H2348)</f>
        <v>55926</v>
      </c>
      <c r="J2348" s="182">
        <f>IFERROR(_xll.qlIndexFixing(Index1M,$H2348,TRUE,_xll.ohTrigger(RecalcTrigger,Trigger1M)),NA())</f>
        <v>1.4711811289619878E-2</v>
      </c>
      <c r="K2348" s="44">
        <f>IFERROR(_xll.qlIndexFixing(Index3M,H2348,TRUE,_xll.ohTrigger(RecalcTrigger,Trigger3M)),NA())</f>
        <v>1.5048831833294862E-2</v>
      </c>
      <c r="L2348" s="44">
        <f>IFERROR(_xll.qlIndexFixing(Index6M,$H2348,TRUE,_xll.ohTrigger(RecalcTrigger,Trigger6M)),NA())</f>
        <v>1.5136393806415582E-2</v>
      </c>
      <c r="M2348" s="183">
        <f>IFERROR(_xll.qlIndexFixing(Index1Y,$H2348,TRUE,_xll.ohTrigger(RecalcTrigger,Trigger1Y)),NA())</f>
        <v>1.5201048877007099E-2</v>
      </c>
      <c r="N2348" s="182">
        <f>IFERROR(_xll.qlIndexFixing(ONIndex1M,I2348,TRUE,_xll.ohTrigger(RecalcTrigger,Trigger1M)),NA())</f>
        <v>1.4711028531424475E-2</v>
      </c>
      <c r="O2348" s="44">
        <f>IFERROR(_xll.qlIndexFixing(ONIndex3M,I2348,TRUE,_xll.ohTrigger(RecalcTrigger,Trigger3M)),NA())</f>
        <v>1.5027513224357136E-2</v>
      </c>
      <c r="P2348" s="44">
        <f>IFERROR(_xll.qlIndexFixing(ONIndex6M,I2348,TRUE,_xll.ohTrigger(RecalcTrigger,Trigger6M)),NA())</f>
        <v>1.515612096449459E-2</v>
      </c>
      <c r="Q2348" s="183">
        <f>IFERROR(_xll.qlIndexFixing(ONIndex1Y,I2348,TRUE,_xll.ohTrigger(RecalcTrigger,Trigger1Y)),NA())</f>
        <v>1.5242935688144499E-2</v>
      </c>
    </row>
    <row r="2349" spans="2:17" x14ac:dyDescent="0.2">
      <c r="B2349" s="39" t="s">
        <v>42</v>
      </c>
      <c r="D2349" s="42">
        <f>_xll.qlCalendarAdvance(Calendar,$D2348,B2349,"f",FALSE)</f>
        <v>55929</v>
      </c>
      <c r="E2349" s="177">
        <f>_xll.qlInterestRateIndexValueDate(IndexON,D2349)</f>
        <v>55929</v>
      </c>
      <c r="F2349" s="193">
        <f>IFERROR(_xll.qlIndexFixing(IndexON,D2349,TRUE,_xll.ohTrigger(RecalcTrigger,TriggerON)),NA())</f>
        <v>1.4817955218342505E-2</v>
      </c>
      <c r="H2349" s="42">
        <f>_xll.qlCalendarAdvance(Calendar,$H2348,B2349,"f",FALSE)</f>
        <v>55929</v>
      </c>
      <c r="I2349" s="177">
        <f>_xll.qlInterestRateIndexValueDate(Index1M,$H2349)</f>
        <v>55933</v>
      </c>
      <c r="J2349" s="182">
        <f>IFERROR(_xll.qlIndexFixing(Index1M,$H2349,TRUE,_xll.ohTrigger(RecalcTrigger,Trigger1M)),NA())</f>
        <v>1.4707320124914032E-2</v>
      </c>
      <c r="K2349" s="44">
        <f>IFERROR(_xll.qlIndexFixing(Index3M,H2349,TRUE,_xll.ohTrigger(RecalcTrigger,Trigger3M)),NA())</f>
        <v>1.5047722630350258E-2</v>
      </c>
      <c r="L2349" s="44">
        <f>IFERROR(_xll.qlIndexFixing(Index6M,$H2349,TRUE,_xll.ohTrigger(RecalcTrigger,Trigger6M)),NA())</f>
        <v>1.5130005565510479E-2</v>
      </c>
      <c r="M2349" s="183">
        <f>IFERROR(_xll.qlIndexFixing(Index1Y,$H2349,TRUE,_xll.ohTrigger(RecalcTrigger,Trigger1Y)),NA())</f>
        <v>1.5194516253657876E-2</v>
      </c>
      <c r="N2349" s="182">
        <f>IFERROR(_xll.qlIndexFixing(ONIndex1M,I2349,TRUE,_xll.ohTrigger(RecalcTrigger,Trigger1M)),NA())</f>
        <v>1.4706588837931633E-2</v>
      </c>
      <c r="O2349" s="44">
        <f>IFERROR(_xll.qlIndexFixing(ONIndex3M,I2349,TRUE,_xll.ohTrigger(RecalcTrigger,Trigger3M)),NA())</f>
        <v>1.5026451250168549E-2</v>
      </c>
      <c r="P2349" s="44">
        <f>IFERROR(_xll.qlIndexFixing(ONIndex6M,I2349,TRUE,_xll.ohTrigger(RecalcTrigger,Trigger6M)),NA())</f>
        <v>1.5150430537005377E-2</v>
      </c>
      <c r="Q2349" s="183">
        <f>IFERROR(_xll.qlIndexFixing(ONIndex1Y,I2349,TRUE,_xll.ohTrigger(RecalcTrigger,Trigger1Y)),NA())</f>
        <v>1.5237375124934616E-2</v>
      </c>
    </row>
    <row r="2350" spans="2:17" x14ac:dyDescent="0.2">
      <c r="B2350" s="39" t="s">
        <v>42</v>
      </c>
      <c r="D2350" s="42">
        <f>_xll.qlCalendarAdvance(Calendar,$D2349,B2350,"f",FALSE)</f>
        <v>55936</v>
      </c>
      <c r="E2350" s="177">
        <f>_xll.qlInterestRateIndexValueDate(IndexON,D2350)</f>
        <v>55936</v>
      </c>
      <c r="F2350" s="193">
        <f>IFERROR(_xll.qlIndexFixing(IndexON,D2350,TRUE,_xll.ohTrigger(RecalcTrigger,TriggerON)),NA())</f>
        <v>1.4812479504646703E-2</v>
      </c>
      <c r="H2350" s="42">
        <f>_xll.qlCalendarAdvance(Calendar,$H2349,B2350,"f",FALSE)</f>
        <v>55936</v>
      </c>
      <c r="I2350" s="177">
        <f>_xll.qlInterestRateIndexValueDate(Index1M,$H2350)</f>
        <v>55940</v>
      </c>
      <c r="J2350" s="182">
        <f>IFERROR(_xll.qlIndexFixing(Index1M,$H2350,TRUE,_xll.ohTrigger(RecalcTrigger,Trigger1M)),NA())</f>
        <v>1.4702800572675858E-2</v>
      </c>
      <c r="K2350" s="44">
        <f>IFERROR(_xll.qlIndexFixing(Index3M,H2350,TRUE,_xll.ohTrigger(RecalcTrigger,Trigger3M)),NA())</f>
        <v>1.5046606271763352E-2</v>
      </c>
      <c r="L2350" s="44">
        <f>IFERROR(_xll.qlIndexFixing(Index6M,$H2350,TRUE,_xll.ohTrigger(RecalcTrigger,Trigger6M)),NA())</f>
        <v>1.5123564855684675E-2</v>
      </c>
      <c r="M2350" s="183">
        <f>IFERROR(_xll.qlIndexFixing(Index1Y,$H2350,TRUE,_xll.ohTrigger(RecalcTrigger,Trigger1Y)),NA())</f>
        <v>1.5187948711419831E-2</v>
      </c>
      <c r="N2350" s="182">
        <f>IFERROR(_xll.qlIndexFixing(ONIndex1M,I2350,TRUE,_xll.ohTrigger(RecalcTrigger,Trigger1M)),NA())</f>
        <v>1.4702120858345324E-2</v>
      </c>
      <c r="O2350" s="44">
        <f>IFERROR(_xll.qlIndexFixing(ONIndex3M,I2350,TRUE,_xll.ohTrigger(RecalcTrigger,Trigger3M)),NA())</f>
        <v>1.5025382216666827E-2</v>
      </c>
      <c r="P2350" s="44">
        <f>IFERROR(_xll.qlIndexFixing(ONIndex6M,I2350,TRUE,_xll.ohTrigger(RecalcTrigger,Trigger6M)),NA())</f>
        <v>1.514468912398037E-2</v>
      </c>
      <c r="Q2350" s="183">
        <f>IFERROR(_xll.qlIndexFixing(ONIndex1Y,I2350,TRUE,_xll.ohTrigger(RecalcTrigger,Trigger1Y)),NA())</f>
        <v>1.5231781493376673E-2</v>
      </c>
    </row>
    <row r="2351" spans="2:17" x14ac:dyDescent="0.2">
      <c r="B2351" s="39" t="s">
        <v>42</v>
      </c>
      <c r="D2351" s="42">
        <f>_xll.qlCalendarAdvance(Calendar,$D2350,B2351,"f",FALSE)</f>
        <v>55943</v>
      </c>
      <c r="E2351" s="177">
        <f>_xll.qlInterestRateIndexValueDate(IndexON,D2351)</f>
        <v>55943</v>
      </c>
      <c r="F2351" s="193">
        <f>IFERROR(_xll.qlIndexFixing(IndexON,D2351,TRUE,_xll.ohTrigger(RecalcTrigger,TriggerON)),NA())</f>
        <v>1.4806965919538229E-2</v>
      </c>
      <c r="H2351" s="42">
        <f>_xll.qlCalendarAdvance(Calendar,$H2350,B2351,"f",FALSE)</f>
        <v>55943</v>
      </c>
      <c r="I2351" s="177">
        <f>_xll.qlInterestRateIndexValueDate(Index1M,$H2351)</f>
        <v>55947</v>
      </c>
      <c r="J2351" s="182">
        <f>IFERROR(_xll.qlIndexFixing(Index1M,$H2351,TRUE,_xll.ohTrigger(RecalcTrigger,Trigger1M)),NA())</f>
        <v>1.4698056354918927E-2</v>
      </c>
      <c r="K2351" s="44">
        <f>IFERROR(_xll.qlIndexFixing(Index3M,H2351,TRUE,_xll.ohTrigger(RecalcTrigger,Trigger3M)),NA())</f>
        <v>1.5045947446834325E-2</v>
      </c>
      <c r="L2351" s="44">
        <f>IFERROR(_xll.qlIndexFixing(Index6M,$H2351,TRUE,_xll.ohTrigger(RecalcTrigger,Trigger6M)),NA())</f>
        <v>1.5116573916549064E-2</v>
      </c>
      <c r="M2351" s="183">
        <f>IFERROR(_xll.qlIndexFixing(Index1Y,$H2351,TRUE,_xll.ohTrigger(RecalcTrigger,Trigger1Y)),NA())</f>
        <v>1.5181346197103729E-2</v>
      </c>
      <c r="N2351" s="182">
        <f>IFERROR(_xll.qlIndexFixing(ONIndex1M,I2351,TRUE,_xll.ohTrigger(RecalcTrigger,Trigger1M)),NA())</f>
        <v>1.4697624549180333E-2</v>
      </c>
      <c r="O2351" s="44">
        <f>IFERROR(_xll.qlIndexFixing(ONIndex3M,I2351,TRUE,_xll.ohTrigger(RecalcTrigger,Trigger3M)),NA())</f>
        <v>1.5024306112261243E-2</v>
      </c>
      <c r="P2351" s="44">
        <f>IFERROR(_xll.qlIndexFixing(ONIndex6M,I2351,TRUE,_xll.ohTrigger(RecalcTrigger,Trigger6M)),NA())</f>
        <v>1.5138896637330035E-2</v>
      </c>
      <c r="Q2351" s="183">
        <f>IFERROR(_xll.qlIndexFixing(ONIndex1Y,I2351,TRUE,_xll.ohTrigger(RecalcTrigger,Trigger1Y)),NA())</f>
        <v>1.5226154740712872E-2</v>
      </c>
    </row>
    <row r="2352" spans="2:17" x14ac:dyDescent="0.2">
      <c r="B2352" s="39" t="s">
        <v>42</v>
      </c>
      <c r="D2352" s="42">
        <f>_xll.qlCalendarAdvance(Calendar,$D2351,B2352,"f",FALSE)</f>
        <v>55950</v>
      </c>
      <c r="E2352" s="177">
        <f>_xll.qlInterestRateIndexValueDate(IndexON,D2352)</f>
        <v>55950</v>
      </c>
      <c r="F2352" s="193">
        <f>IFERROR(_xll.qlIndexFixing(IndexON,D2352,TRUE,_xll.ohTrigger(RecalcTrigger,TriggerON)),NA())</f>
        <v>1.4801414403224911E-2</v>
      </c>
      <c r="H2352" s="42">
        <f>_xll.qlCalendarAdvance(Calendar,$H2351,B2352,"f",FALSE)</f>
        <v>55950</v>
      </c>
      <c r="I2352" s="177">
        <f>_xll.qlInterestRateIndexValueDate(Index1M,$H2352)</f>
        <v>55954</v>
      </c>
      <c r="J2352" s="182">
        <f>IFERROR(_xll.qlIndexFixing(Index1M,$H2352,TRUE,_xll.ohTrigger(RecalcTrigger,Trigger1M)),NA())</f>
        <v>1.4693586631678033E-2</v>
      </c>
      <c r="K2352" s="44">
        <f>IFERROR(_xll.qlIndexFixing(Index3M,H2352,TRUE,_xll.ohTrigger(RecalcTrigger,Trigger3M)),NA())</f>
        <v>1.5044815617772548E-2</v>
      </c>
      <c r="L2352" s="44">
        <f>IFERROR(_xll.qlIndexFixing(Index6M,$H2352,TRUE,_xll.ohTrigger(RecalcTrigger,Trigger6M)),NA())</f>
        <v>1.511001580541535E-2</v>
      </c>
      <c r="M2352" s="183">
        <f>IFERROR(_xll.qlIndexFixing(Index1Y,$H2352,TRUE,_xll.ohTrigger(RecalcTrigger,Trigger1Y)),NA())</f>
        <v>1.5174708657525595E-2</v>
      </c>
      <c r="N2352" s="182">
        <f>IFERROR(_xll.qlIndexFixing(ONIndex1M,I2352,TRUE,_xll.ohTrigger(RecalcTrigger,Trigger1M)),NA())</f>
        <v>1.4693099866631698E-2</v>
      </c>
      <c r="O2352" s="44">
        <f>IFERROR(_xll.qlIndexFixing(ONIndex3M,I2352,TRUE,_xll.ohTrigger(RecalcTrigger,Trigger3M)),NA())</f>
        <v>1.5023222925281132E-2</v>
      </c>
      <c r="P2352" s="44">
        <f>IFERROR(_xll.qlIndexFixing(ONIndex6M,I2352,TRUE,_xll.ohTrigger(RecalcTrigger,Trigger6M)),NA())</f>
        <v>1.513305298864509E-2</v>
      </c>
      <c r="Q2352" s="183">
        <f>IFERROR(_xll.qlIndexFixing(ONIndex1Y,I2352,TRUE,_xll.ohTrigger(RecalcTrigger,Trigger1Y)),NA())</f>
        <v>1.5220494813545926E-2</v>
      </c>
    </row>
    <row r="2353" spans="2:17" x14ac:dyDescent="0.2">
      <c r="B2353" s="39" t="s">
        <v>42</v>
      </c>
      <c r="D2353" s="42">
        <f>_xll.qlCalendarAdvance(Calendar,$D2352,B2353,"f",FALSE)</f>
        <v>55957</v>
      </c>
      <c r="E2353" s="177">
        <f>_xll.qlInterestRateIndexValueDate(IndexON,D2353)</f>
        <v>55957</v>
      </c>
      <c r="F2353" s="193">
        <f>IFERROR(_xll.qlIndexFixing(IndexON,D2353,TRUE,_xll.ohTrigger(RecalcTrigger,TriggerON)),NA())</f>
        <v>1.4795824895967868E-2</v>
      </c>
      <c r="H2353" s="42">
        <f>_xll.qlCalendarAdvance(Calendar,$H2352,B2353,"f",FALSE)</f>
        <v>55957</v>
      </c>
      <c r="I2353" s="177">
        <f>_xll.qlInterestRateIndexValueDate(Index1M,$H2353)</f>
        <v>55961</v>
      </c>
      <c r="J2353" s="182">
        <f>IFERROR(_xll.qlIndexFixing(Index1M,$H2353,TRUE,_xll.ohTrigger(RecalcTrigger,Trigger1M)),NA())</f>
        <v>1.4688974966669453E-2</v>
      </c>
      <c r="K2353" s="44">
        <f>IFERROR(_xll.qlIndexFixing(Index3M,H2353,TRUE,_xll.ohTrigger(RecalcTrigger,Trigger3M)),NA())</f>
        <v>1.5043676596115555E-2</v>
      </c>
      <c r="L2353" s="44">
        <f>IFERROR(_xll.qlIndexFixing(Index6M,$H2353,TRUE,_xll.ohTrigger(RecalcTrigger,Trigger6M)),NA())</f>
        <v>1.5103404934838735E-2</v>
      </c>
      <c r="M2353" s="183">
        <f>IFERROR(_xll.qlIndexFixing(Index1Y,$H2353,TRUE,_xll.ohTrigger(RecalcTrigger,Trigger1Y)),NA())</f>
        <v>1.5168036039507145E-2</v>
      </c>
      <c r="N2353" s="182">
        <f>IFERROR(_xll.qlIndexFixing(ONIndex1M,I2353,TRUE,_xll.ohTrigger(RecalcTrigger,Trigger1M)),NA())</f>
        <v>1.4688546766974397E-2</v>
      </c>
      <c r="O2353" s="44">
        <f>IFERROR(_xll.qlIndexFixing(ONIndex3M,I2353,TRUE,_xll.ohTrigger(RecalcTrigger,Trigger3M)),NA())</f>
        <v>1.5022132644295638E-2</v>
      </c>
      <c r="P2353" s="44">
        <f>IFERROR(_xll.qlIndexFixing(ONIndex6M,I2353,TRUE,_xll.ohTrigger(RecalcTrigger,Trigger6M)),NA())</f>
        <v>1.5127158089676129E-2</v>
      </c>
      <c r="Q2353" s="183">
        <f>IFERROR(_xll.qlIndexFixing(ONIndex1Y,I2353,TRUE,_xll.ohTrigger(RecalcTrigger,Trigger1Y)),NA())</f>
        <v>1.5214801659038102E-2</v>
      </c>
    </row>
    <row r="2354" spans="2:17" x14ac:dyDescent="0.2">
      <c r="B2354" s="39" t="s">
        <v>42</v>
      </c>
      <c r="D2354" s="42">
        <f>_xll.qlCalendarAdvance(Calendar,$D2353,B2354,"f",FALSE)</f>
        <v>55964</v>
      </c>
      <c r="E2354" s="177">
        <f>_xll.qlInterestRateIndexValueDate(IndexON,D2354)</f>
        <v>55964</v>
      </c>
      <c r="F2354" s="193">
        <f>IFERROR(_xll.qlIndexFixing(IndexON,D2354,TRUE,_xll.ohTrigger(RecalcTrigger,TriggerON)),NA())</f>
        <v>1.4790197338028221E-2</v>
      </c>
      <c r="H2354" s="42">
        <f>_xll.qlCalendarAdvance(Calendar,$H2353,B2354,"f",FALSE)</f>
        <v>55964</v>
      </c>
      <c r="I2354" s="177">
        <f>_xll.qlInterestRateIndexValueDate(Index1M,$H2354)</f>
        <v>55968</v>
      </c>
      <c r="J2354" s="182">
        <f>IFERROR(_xll.qlIndexFixing(Index1M,$H2354,TRUE,_xll.ohTrigger(RecalcTrigger,Trigger1M)),NA())</f>
        <v>1.468433472643095E-2</v>
      </c>
      <c r="K2354" s="44">
        <f>IFERROR(_xll.qlIndexFixing(Index3M,H2354,TRUE,_xll.ohTrigger(RecalcTrigger,Trigger3M)),NA())</f>
        <v>1.5042530370297817E-2</v>
      </c>
      <c r="L2354" s="44">
        <f>IFERROR(_xll.qlIndexFixing(Index6M,$H2354,TRUE,_xll.ohTrigger(RecalcTrigger,Trigger6M)),NA())</f>
        <v>1.5096741216390824E-2</v>
      </c>
      <c r="M2354" s="183">
        <f>IFERROR(_xll.qlIndexFixing(Index1Y,$H2354,TRUE,_xll.ohTrigger(RecalcTrigger,Trigger1Y)),NA())</f>
        <v>1.5161328289874475E-2</v>
      </c>
      <c r="N2354" s="182">
        <f>IFERROR(_xll.qlIndexFixing(ONIndex1M,I2354,TRUE,_xll.ohTrigger(RecalcTrigger,Trigger1M)),NA())</f>
        <v>1.4683965206323535E-2</v>
      </c>
      <c r="O2354" s="44">
        <f>IFERROR(_xll.qlIndexFixing(ONIndex3M,I2354,TRUE,_xll.ohTrigger(RecalcTrigger,Trigger3M)),NA())</f>
        <v>1.5021035257793969E-2</v>
      </c>
      <c r="P2354" s="44">
        <f>IFERROR(_xll.qlIndexFixing(ONIndex6M,I2354,TRUE,_xll.ohTrigger(RecalcTrigger,Trigger6M)),NA())</f>
        <v>1.5121211852093808E-2</v>
      </c>
      <c r="Q2354" s="183">
        <f>IFERROR(_xll.qlIndexFixing(ONIndex1Y,I2354,TRUE,_xll.ohTrigger(RecalcTrigger,Trigger1Y)),NA())</f>
        <v>1.5209075224111857E-2</v>
      </c>
    </row>
    <row r="2355" spans="2:17" x14ac:dyDescent="0.2">
      <c r="B2355" s="39" t="s">
        <v>42</v>
      </c>
      <c r="D2355" s="42">
        <f>_xll.qlCalendarAdvance(Calendar,$D2354,B2355,"f",FALSE)</f>
        <v>55971</v>
      </c>
      <c r="E2355" s="177">
        <f>_xll.qlInterestRateIndexValueDate(IndexON,D2355)</f>
        <v>55971</v>
      </c>
      <c r="F2355" s="193">
        <f>IFERROR(_xll.qlIndexFixing(IndexON,D2355,TRUE,_xll.ohTrigger(RecalcTrigger,TriggerON)),NA())</f>
        <v>1.4784531669640444E-2</v>
      </c>
      <c r="H2355" s="42">
        <f>_xll.qlCalendarAdvance(Calendar,$H2354,B2355,"f",FALSE)</f>
        <v>55971</v>
      </c>
      <c r="I2355" s="177">
        <f>_xll.qlInterestRateIndexValueDate(Index1M,$H2355)</f>
        <v>55975</v>
      </c>
      <c r="J2355" s="182">
        <f>IFERROR(_xll.qlIndexFixing(Index1M,$H2355,TRUE,_xll.ohTrigger(RecalcTrigger,Trigger1M)),NA())</f>
        <v>1.4679665867209136E-2</v>
      </c>
      <c r="K2355" s="44">
        <f>IFERROR(_xll.qlIndexFixing(Index3M,H2355,TRUE,_xll.ohTrigger(RecalcTrigger,Trigger3M)),NA())</f>
        <v>1.5041146857855776E-2</v>
      </c>
      <c r="L2355" s="44">
        <f>IFERROR(_xll.qlIndexFixing(Index6M,$H2355,TRUE,_xll.ohTrigger(RecalcTrigger,Trigger6M)),NA())</f>
        <v>1.5090207164294798E-2</v>
      </c>
      <c r="M2355" s="183">
        <f>IFERROR(_xll.qlIndexFixing(Index1Y,$H2355,TRUE,_xll.ohTrigger(RecalcTrigger,Trigger1Y)),NA())</f>
        <v>1.5154585355459374E-2</v>
      </c>
      <c r="N2355" s="182">
        <f>IFERROR(_xll.qlIndexFixing(ONIndex1M,I2355,TRUE,_xll.ohTrigger(RecalcTrigger,Trigger1M)),NA())</f>
        <v>1.4679229118609527E-2</v>
      </c>
      <c r="O2355" s="44">
        <f>IFERROR(_xll.qlIndexFixing(ONIndex3M,I2355,TRUE,_xll.ohTrigger(RecalcTrigger,Trigger3M)),NA())</f>
        <v>1.5020867050809628E-2</v>
      </c>
      <c r="P2355" s="44">
        <f>IFERROR(_xll.qlIndexFixing(ONIndex6M,I2355,TRUE,_xll.ohTrigger(RecalcTrigger,Trigger6M)),NA())</f>
        <v>1.5114759099249753E-2</v>
      </c>
      <c r="Q2355" s="183">
        <f>IFERROR(_xll.qlIndexFixing(ONIndex1Y,I2355,TRUE,_xll.ohTrigger(RecalcTrigger,Trigger1Y)),NA())</f>
        <v>1.5202946886626378E-2</v>
      </c>
    </row>
    <row r="2356" spans="2:17" x14ac:dyDescent="0.2">
      <c r="B2356" s="39" t="s">
        <v>42</v>
      </c>
      <c r="D2356" s="42">
        <f>_xll.qlCalendarAdvance(Calendar,$D2355,B2356,"f",FALSE)</f>
        <v>55982</v>
      </c>
      <c r="E2356" s="177">
        <f>_xll.qlInterestRateIndexValueDate(IndexON,D2356)</f>
        <v>55982</v>
      </c>
      <c r="F2356" s="193">
        <f>IFERROR(_xll.qlIndexFixing(IndexON,D2356,TRUE,_xll.ohTrigger(RecalcTrigger,TriggerON)),NA())</f>
        <v>1.4775765427748055E-2</v>
      </c>
      <c r="H2356" s="42">
        <f>_xll.qlCalendarAdvance(Calendar,$H2355,B2356,"f",FALSE)</f>
        <v>55982</v>
      </c>
      <c r="I2356" s="177">
        <f>_xll.qlInterestRateIndexValueDate(Index1M,$H2356)</f>
        <v>55984</v>
      </c>
      <c r="J2356" s="182">
        <f>IFERROR(_xll.qlIndexFixing(Index1M,$H2356,TRUE,_xll.ohTrigger(RecalcTrigger,Trigger1M)),NA())</f>
        <v>1.4673581078598341E-2</v>
      </c>
      <c r="K2356" s="44">
        <f>IFERROR(_xll.qlIndexFixing(Index3M,H2356,TRUE,_xll.ohTrigger(RecalcTrigger,Trigger3M)),NA())</f>
        <v>1.5039653969199124E-2</v>
      </c>
      <c r="L2356" s="44">
        <f>IFERROR(_xll.qlIndexFixing(Index6M,$H2356,TRUE,_xll.ohTrigger(RecalcTrigger,Trigger6M)),NA())</f>
        <v>1.5081498812807449E-2</v>
      </c>
      <c r="M2356" s="183">
        <f>IFERROR(_xll.qlIndexFixing(Index1Y,$H2356,TRUE,_xll.ohTrigger(RecalcTrigger,Trigger1Y)),NA())</f>
        <v>1.5145864082709039E-2</v>
      </c>
      <c r="N2356" s="182">
        <f>IFERROR(_xll.qlIndexFixing(ONIndex1M,I2356,TRUE,_xll.ohTrigger(RecalcTrigger,Trigger1M)),NA())</f>
        <v>1.4672053056976608E-2</v>
      </c>
      <c r="O2356" s="44">
        <f>IFERROR(_xll.qlIndexFixing(ONIndex3M,I2356,TRUE,_xll.ohTrigger(RecalcTrigger,Trigger3M)),NA())</f>
        <v>1.5018180698564976E-2</v>
      </c>
      <c r="P2356" s="44">
        <f>IFERROR(_xll.qlIndexFixing(ONIndex6M,I2356,TRUE,_xll.ohTrigger(RecalcTrigger,Trigger6M)),NA())</f>
        <v>1.5105685171032945E-2</v>
      </c>
      <c r="Q2356" s="183">
        <f>IFERROR(_xll.qlIndexFixing(ONIndex1Y,I2356,TRUE,_xll.ohTrigger(RecalcTrigger,Trigger1Y)),NA())</f>
        <v>1.5194196915926383E-2</v>
      </c>
    </row>
    <row r="2357" spans="2:17" x14ac:dyDescent="0.2">
      <c r="B2357" s="39" t="s">
        <v>42</v>
      </c>
      <c r="D2357" s="42">
        <f>_xll.qlCalendarAdvance(Calendar,$D2356,B2357,"f",FALSE)</f>
        <v>55989</v>
      </c>
      <c r="E2357" s="177">
        <f>_xll.qlInterestRateIndexValueDate(IndexON,D2357)</f>
        <v>55989</v>
      </c>
      <c r="F2357" s="193">
        <f>IFERROR(_xll.qlIndexFixing(IndexON,D2357,TRUE,_xll.ohTrigger(RecalcTrigger,TriggerON)),NA())</f>
        <v>1.4770007429589782E-2</v>
      </c>
      <c r="H2357" s="42">
        <f>_xll.qlCalendarAdvance(Calendar,$H2356,B2357,"f",FALSE)</f>
        <v>55989</v>
      </c>
      <c r="I2357" s="177">
        <f>_xll.qlInterestRateIndexValueDate(Index1M,$H2357)</f>
        <v>55991</v>
      </c>
      <c r="J2357" s="182">
        <f>IFERROR(_xll.qlIndexFixing(Index1M,$H2357,TRUE,_xll.ohTrigger(RecalcTrigger,Trigger1M)),NA())</f>
        <v>1.4668844391982905E-2</v>
      </c>
      <c r="K2357" s="44">
        <f>IFERROR(_xll.qlIndexFixing(Index3M,H2357,TRUE,_xll.ohTrigger(RecalcTrigger,Trigger3M)),NA())</f>
        <v>1.5038484559351048E-2</v>
      </c>
      <c r="L2357" s="44">
        <f>IFERROR(_xll.qlIndexFixing(Index6M,$H2357,TRUE,_xll.ohTrigger(RecalcTrigger,Trigger6M)),NA())</f>
        <v>1.5074664940182064E-2</v>
      </c>
      <c r="M2357" s="183">
        <f>IFERROR(_xll.qlIndexFixing(Index1Y,$H2357,TRUE,_xll.ohTrigger(RecalcTrigger,Trigger1Y)),NA())</f>
        <v>1.5139040526308795E-2</v>
      </c>
      <c r="N2357" s="182">
        <f>IFERROR(_xll.qlIndexFixing(ONIndex1M,I2357,TRUE,_xll.ohTrigger(RecalcTrigger,Trigger1M)),NA())</f>
        <v>1.466736949359948E-2</v>
      </c>
      <c r="O2357" s="44">
        <f>IFERROR(_xll.qlIndexFixing(ONIndex3M,I2357,TRUE,_xll.ohTrigger(RecalcTrigger,Trigger3M)),NA())</f>
        <v>1.5017057841157921E-2</v>
      </c>
      <c r="P2357" s="44">
        <f>IFERROR(_xll.qlIndexFixing(ONIndex6M,I2357,TRUE,_xll.ohTrigger(RecalcTrigger,Trigger6M)),NA())</f>
        <v>1.5099554860853459E-2</v>
      </c>
      <c r="Q2357" s="183">
        <f>IFERROR(_xll.qlIndexFixing(ONIndex1Y,I2357,TRUE,_xll.ohTrigger(RecalcTrigger,Trigger1Y)),NA())</f>
        <v>1.5188351189143745E-2</v>
      </c>
    </row>
    <row r="2358" spans="2:17" x14ac:dyDescent="0.2">
      <c r="B2358" s="39" t="s">
        <v>42</v>
      </c>
      <c r="D2358" s="42">
        <f>_xll.qlCalendarAdvance(Calendar,$D2357,B2358,"f",FALSE)</f>
        <v>55996</v>
      </c>
      <c r="E2358" s="177">
        <f>_xll.qlInterestRateIndexValueDate(IndexON,D2358)</f>
        <v>55996</v>
      </c>
      <c r="F2358" s="193">
        <f>IFERROR(_xll.qlIndexFixing(IndexON,D2358,TRUE,_xll.ohTrigger(RecalcTrigger,TriggerON)),NA())</f>
        <v>1.4764211119198123E-2</v>
      </c>
      <c r="H2358" s="42">
        <f>_xll.qlCalendarAdvance(Calendar,$H2357,B2358,"f",FALSE)</f>
        <v>55996</v>
      </c>
      <c r="I2358" s="177">
        <f>_xll.qlInterestRateIndexValueDate(Index1M,$H2358)</f>
        <v>55998</v>
      </c>
      <c r="J2358" s="182">
        <f>IFERROR(_xll.qlIndexFixing(Index1M,$H2358,TRUE,_xll.ohTrigger(RecalcTrigger,Trigger1M)),NA())</f>
        <v>1.4664078938393665E-2</v>
      </c>
      <c r="K2358" s="44">
        <f>IFERROR(_xll.qlIndexFixing(Index3M,H2358,TRUE,_xll.ohTrigger(RecalcTrigger,Trigger3M)),NA())</f>
        <v>1.5037307896884244E-2</v>
      </c>
      <c r="L2358" s="44">
        <f>IFERROR(_xll.qlIndexFixing(Index6M,$H2358,TRUE,_xll.ohTrigger(RecalcTrigger,Trigger6M)),NA())</f>
        <v>1.5067777849168731E-2</v>
      </c>
      <c r="M2358" s="183">
        <f>IFERROR(_xll.qlIndexFixing(Index1Y,$H2358,TRUE,_xll.ohTrigger(RecalcTrigger,Trigger1Y)),NA())</f>
        <v>1.5132181610466273E-2</v>
      </c>
      <c r="N2358" s="182">
        <f>IFERROR(_xll.qlIndexFixing(ONIndex1M,I2358,TRUE,_xll.ohTrigger(RecalcTrigger,Trigger1M)),NA())</f>
        <v>1.466265726930871E-2</v>
      </c>
      <c r="O2358" s="44">
        <f>IFERROR(_xll.qlIndexFixing(ONIndex3M,I2358,TRUE,_xll.ohTrigger(RecalcTrigger,Trigger3M)),NA())</f>
        <v>1.5015927825237085E-2</v>
      </c>
      <c r="P2358" s="44">
        <f>IFERROR(_xll.qlIndexFixing(ONIndex6M,I2358,TRUE,_xll.ohTrigger(RecalcTrigger,Trigger6M)),NA())</f>
        <v>1.5093372808543393E-2</v>
      </c>
      <c r="Q2358" s="183">
        <f>IFERROR(_xll.qlIndexFixing(ONIndex1Y,I2358,TRUE,_xll.ohTrigger(RecalcTrigger,Trigger1Y)),NA())</f>
        <v>1.5182471939256814E-2</v>
      </c>
    </row>
    <row r="2359" spans="2:17" x14ac:dyDescent="0.2">
      <c r="B2359" s="39" t="s">
        <v>42</v>
      </c>
      <c r="D2359" s="42">
        <f>_xll.qlCalendarAdvance(Calendar,$D2358,B2359,"f",FALSE)</f>
        <v>56003</v>
      </c>
      <c r="E2359" s="177">
        <f>_xll.qlInterestRateIndexValueDate(IndexON,D2359)</f>
        <v>56003</v>
      </c>
      <c r="F2359" s="193">
        <f>IFERROR(_xll.qlIndexFixing(IndexON,D2359,TRUE,_xll.ohTrigger(RecalcTrigger,TriggerON)),NA())</f>
        <v>1.4758376436700971E-2</v>
      </c>
      <c r="H2359" s="42">
        <f>_xll.qlCalendarAdvance(Calendar,$H2358,B2359,"f",FALSE)</f>
        <v>56003</v>
      </c>
      <c r="I2359" s="177">
        <f>_xll.qlInterestRateIndexValueDate(Index1M,$H2359)</f>
        <v>56006</v>
      </c>
      <c r="J2359" s="182">
        <f>IFERROR(_xll.qlIndexFixing(Index1M,$H2359,TRUE,_xll.ohTrigger(RecalcTrigger,Trigger1M)),NA())</f>
        <v>1.4658644351834265E-2</v>
      </c>
      <c r="K2359" s="44">
        <f>IFERROR(_xll.qlIndexFixing(Index3M,H2359,TRUE,_xll.ohTrigger(RecalcTrigger,Trigger3M)),NA())</f>
        <v>1.5036636756218198E-2</v>
      </c>
      <c r="L2359" s="44">
        <f>IFERROR(_xll.qlIndexFixing(Index6M,$H2359,TRUE,_xll.ohTrigger(RecalcTrigger,Trigger6M)),NA())</f>
        <v>1.5059439555395475E-2</v>
      </c>
      <c r="M2359" s="183">
        <f>IFERROR(_xll.qlIndexFixing(Index1Y,$H2359,TRUE,_xll.ohTrigger(RecalcTrigger,Trigger1Y)),NA())</f>
        <v>1.5123898841977155E-2</v>
      </c>
      <c r="N2359" s="182">
        <f>IFERROR(_xll.qlIndexFixing(ONIndex1M,I2359,TRUE,_xll.ohTrigger(RecalcTrigger,Trigger1M)),NA())</f>
        <v>1.465723671929986E-2</v>
      </c>
      <c r="O2359" s="44">
        <f>IFERROR(_xll.qlIndexFixing(ONIndex3M,I2359,TRUE,_xll.ohTrigger(RecalcTrigger,Trigger3M)),NA())</f>
        <v>1.5014627598590735E-2</v>
      </c>
      <c r="P2359" s="44">
        <f>IFERROR(_xll.qlIndexFixing(ONIndex6M,I2359,TRUE,_xll.ohTrigger(RecalcTrigger,Trigger6M)),NA())</f>
        <v>1.5086244134971949E-2</v>
      </c>
      <c r="Q2359" s="183">
        <f>IFERROR(_xll.qlIndexFixing(ONIndex1Y,I2359,TRUE,_xll.ohTrigger(RecalcTrigger,Trigger1Y)),NA())</f>
        <v>1.5175711679784598E-2</v>
      </c>
    </row>
    <row r="2360" spans="2:17" x14ac:dyDescent="0.2">
      <c r="B2360" s="39" t="s">
        <v>42</v>
      </c>
      <c r="D2360" s="42">
        <f>_xll.qlCalendarAdvance(Calendar,$D2359,B2360,"f",FALSE)</f>
        <v>56010</v>
      </c>
      <c r="E2360" s="177">
        <f>_xll.qlInterestRateIndexValueDate(IndexON,D2360)</f>
        <v>56010</v>
      </c>
      <c r="F2360" s="193">
        <f>IFERROR(_xll.qlIndexFixing(IndexON,D2360,TRUE,_xll.ohTrigger(RecalcTrigger,TriggerON)),NA())</f>
        <v>1.4752503322226218E-2</v>
      </c>
      <c r="H2360" s="42">
        <f>_xll.qlCalendarAdvance(Calendar,$H2359,B2360,"f",FALSE)</f>
        <v>56010</v>
      </c>
      <c r="I2360" s="177">
        <f>_xll.qlInterestRateIndexValueDate(Index1M,$H2360)</f>
        <v>56012</v>
      </c>
      <c r="J2360" s="182">
        <f>IFERROR(_xll.qlIndexFixing(Index1M,$H2360,TRUE,_xll.ohTrigger(RecalcTrigger,Trigger1M)),NA())</f>
        <v>1.4654461555293763E-2</v>
      </c>
      <c r="K2360" s="44">
        <f>IFERROR(_xll.qlIndexFixing(Index3M,H2360,TRUE,_xll.ohTrigger(RecalcTrigger,Trigger3M)),NA())</f>
        <v>1.5035159830043169E-2</v>
      </c>
      <c r="L2360" s="44">
        <f>IFERROR(_xll.qlIndexFixing(Index6M,$H2360,TRUE,_xll.ohTrigger(RecalcTrigger,Trigger6M)),NA())</f>
        <v>1.505322933427909E-2</v>
      </c>
      <c r="M2360" s="183">
        <f>IFERROR(_xll.qlIndexFixing(Index1Y,$H2360,TRUE,_xll.ohTrigger(RecalcTrigger,Trigger1Y)),NA())</f>
        <v>1.5118357487874193E-2</v>
      </c>
      <c r="N2360" s="182">
        <f>IFERROR(_xll.qlIndexFixing(ONIndex1M,I2360,TRUE,_xll.ohTrigger(RecalcTrigger,Trigger1M)),NA())</f>
        <v>1.4653146663485828E-2</v>
      </c>
      <c r="O2360" s="44">
        <f>IFERROR(_xll.qlIndexFixing(ONIndex3M,I2360,TRUE,_xll.ohTrigger(RecalcTrigger,Trigger3M)),NA())</f>
        <v>1.5013646272690195E-2</v>
      </c>
      <c r="P2360" s="44">
        <f>IFERROR(_xll.qlIndexFixing(ONIndex6M,I2360,TRUE,_xll.ohTrigger(RecalcTrigger,Trigger6M)),NA())</f>
        <v>1.5080853124374016E-2</v>
      </c>
      <c r="Q2360" s="183">
        <f>IFERROR(_xll.qlIndexFixing(ONIndex1Y,I2360,TRUE,_xll.ohTrigger(RecalcTrigger,Trigger1Y)),NA())</f>
        <v>1.5170612658099714E-2</v>
      </c>
    </row>
    <row r="2361" spans="2:17" x14ac:dyDescent="0.2">
      <c r="B2361" s="39" t="s">
        <v>42</v>
      </c>
      <c r="D2361" s="42">
        <f>_xll.qlCalendarAdvance(Calendar,$D2360,B2361,"f",FALSE)</f>
        <v>56017</v>
      </c>
      <c r="E2361" s="177">
        <f>_xll.qlInterestRateIndexValueDate(IndexON,D2361)</f>
        <v>56017</v>
      </c>
      <c r="F2361" s="193">
        <f>IFERROR(_xll.qlIndexFixing(IndexON,D2361,TRUE,_xll.ohTrigger(RecalcTrigger,TriggerON)),NA())</f>
        <v>1.4746591716221502E-2</v>
      </c>
      <c r="H2361" s="42">
        <f>_xll.qlCalendarAdvance(Calendar,$H2360,B2361,"f",FALSE)</f>
        <v>56017</v>
      </c>
      <c r="I2361" s="177">
        <f>_xll.qlInterestRateIndexValueDate(Index1M,$H2361)</f>
        <v>56019</v>
      </c>
      <c r="J2361" s="182">
        <f>IFERROR(_xll.qlIndexFixing(Index1M,$H2361,TRUE,_xll.ohTrigger(RecalcTrigger,Trigger1M)),NA())</f>
        <v>1.4649609538283093E-2</v>
      </c>
      <c r="K2361" s="44">
        <f>IFERROR(_xll.qlIndexFixing(Index3M,H2361,TRUE,_xll.ohTrigger(RecalcTrigger,Trigger3M)),NA())</f>
        <v>1.5033960767564296E-2</v>
      </c>
      <c r="L2361" s="44">
        <f>IFERROR(_xll.qlIndexFixing(Index6M,$H2361,TRUE,_xll.ohTrigger(RecalcTrigger,Trigger6M)),NA())</f>
        <v>1.5046169619993669E-2</v>
      </c>
      <c r="M2361" s="183">
        <f>IFERROR(_xll.qlIndexFixing(Index1Y,$H2361,TRUE,_xll.ohTrigger(RecalcTrigger,Trigger1Y)),NA())</f>
        <v>1.5111392174848005E-2</v>
      </c>
      <c r="N2361" s="182">
        <f>IFERROR(_xll.qlIndexFixing(ONIndex1M,I2361,TRUE,_xll.ohTrigger(RecalcTrigger,Trigger1M)),NA())</f>
        <v>1.4648348194503669E-2</v>
      </c>
      <c r="O2361" s="44">
        <f>IFERROR(_xll.qlIndexFixing(ONIndex3M,I2361,TRUE,_xll.ohTrigger(RecalcTrigger,Trigger3M)),NA())</f>
        <v>1.5012494712962621E-2</v>
      </c>
      <c r="P2361" s="44">
        <f>IFERROR(_xll.qlIndexFixing(ONIndex6M,I2361,TRUE,_xll.ohTrigger(RecalcTrigger,Trigger6M)),NA())</f>
        <v>1.5074515316175763E-2</v>
      </c>
      <c r="Q2361" s="183">
        <f>IFERROR(_xll.qlIndexFixing(ONIndex1Y,I2361,TRUE,_xll.ohTrigger(RecalcTrigger,Trigger1Y)),NA())</f>
        <v>1.5164632520834331E-2</v>
      </c>
    </row>
    <row r="2362" spans="2:17" x14ac:dyDescent="0.2">
      <c r="B2362" s="39" t="s">
        <v>42</v>
      </c>
      <c r="D2362" s="42">
        <f>_xll.qlCalendarAdvance(Calendar,$D2361,B2362,"f",FALSE)</f>
        <v>56024</v>
      </c>
      <c r="E2362" s="177">
        <f>_xll.qlInterestRateIndexValueDate(IndexON,D2362)</f>
        <v>56024</v>
      </c>
      <c r="F2362" s="193">
        <f>IFERROR(_xll.qlIndexFixing(IndexON,D2362,TRUE,_xll.ohTrigger(RecalcTrigger,TriggerON)),NA())</f>
        <v>1.4740641558814715E-2</v>
      </c>
      <c r="H2362" s="42">
        <f>_xll.qlCalendarAdvance(Calendar,$H2361,B2362,"f",FALSE)</f>
        <v>56024</v>
      </c>
      <c r="I2362" s="177">
        <f>_xll.qlInterestRateIndexValueDate(Index1M,$H2362)</f>
        <v>56026</v>
      </c>
      <c r="J2362" s="182">
        <f>IFERROR(_xll.qlIndexFixing(Index1M,$H2362,TRUE,_xll.ohTrigger(RecalcTrigger,Trigger1M)),NA())</f>
        <v>1.4644728579296107E-2</v>
      </c>
      <c r="K2362" s="44">
        <f>IFERROR(_xll.qlIndexFixing(Index3M,H2362,TRUE,_xll.ohTrigger(RecalcTrigger,Trigger3M)),NA())</f>
        <v>1.5032754405070049E-2</v>
      </c>
      <c r="L2362" s="44">
        <f>IFERROR(_xll.qlIndexFixing(Index6M,$H2362,TRUE,_xll.ohTrigger(RecalcTrigger,Trigger6M)),NA())</f>
        <v>1.5039056308539826E-2</v>
      </c>
      <c r="M2362" s="183">
        <f>IFERROR(_xll.qlIndexFixing(Index1Y,$H2362,TRUE,_xll.ohTrigger(RecalcTrigger,Trigger1Y)),NA())</f>
        <v>1.5104391289826057E-2</v>
      </c>
      <c r="N2362" s="182">
        <f>IFERROR(_xll.qlIndexFixing(ONIndex1M,I2362,TRUE,_xll.ohTrigger(RecalcTrigger,Trigger1M)),NA())</f>
        <v>1.4643520889947581E-2</v>
      </c>
      <c r="O2362" s="44">
        <f>IFERROR(_xll.qlIndexFixing(ONIndex3M,I2362,TRUE,_xll.ohTrigger(RecalcTrigger,Trigger3M)),NA())</f>
        <v>1.5011335948837967E-2</v>
      </c>
      <c r="P2362" s="44">
        <f>IFERROR(_xll.qlIndexFixing(ONIndex6M,I2362,TRUE,_xll.ohTrigger(RecalcTrigger,Trigger6M)),NA())</f>
        <v>1.5068125412529554E-2</v>
      </c>
      <c r="Q2362" s="183">
        <f>IFERROR(_xll.qlIndexFixing(ONIndex1Y,I2362,TRUE,_xll.ohTrigger(RecalcTrigger,Trigger1Y)),NA())</f>
        <v>1.5158618648314359E-2</v>
      </c>
    </row>
    <row r="2363" spans="2:17" x14ac:dyDescent="0.2">
      <c r="B2363" s="39" t="s">
        <v>42</v>
      </c>
      <c r="D2363" s="42">
        <f>_xll.qlCalendarAdvance(Calendar,$D2362,B2363,"f",FALSE)</f>
        <v>56031</v>
      </c>
      <c r="E2363" s="177">
        <f>_xll.qlInterestRateIndexValueDate(IndexON,D2363)</f>
        <v>56031</v>
      </c>
      <c r="F2363" s="193">
        <f>IFERROR(_xll.qlIndexFixing(IndexON,D2363,TRUE,_xll.ohTrigger(RecalcTrigger,TriggerON)),NA())</f>
        <v>1.4734652790373559E-2</v>
      </c>
      <c r="H2363" s="42">
        <f>_xll.qlCalendarAdvance(Calendar,$H2362,B2363,"f",FALSE)</f>
        <v>56031</v>
      </c>
      <c r="I2363" s="177">
        <f>_xll.qlInterestRateIndexValueDate(Index1M,$H2363)</f>
        <v>56033</v>
      </c>
      <c r="J2363" s="182">
        <f>IFERROR(_xll.qlIndexFixing(Index1M,$H2363,TRUE,_xll.ohTrigger(RecalcTrigger,Trigger1M)),NA())</f>
        <v>1.4639818634580304E-2</v>
      </c>
      <c r="K2363" s="44">
        <f>IFERROR(_xll.qlIndexFixing(Index3M,H2363,TRUE,_xll.ohTrigger(RecalcTrigger,Trigger3M)),NA())</f>
        <v>1.5031540730988814E-2</v>
      </c>
      <c r="L2363" s="44">
        <f>IFERROR(_xll.qlIndexFixing(Index6M,$H2363,TRUE,_xll.ohTrigger(RecalcTrigger,Trigger6M)),NA())</f>
        <v>1.5032541024470431E-2</v>
      </c>
      <c r="M2363" s="183">
        <f>IFERROR(_xll.qlIndexFixing(Index1Y,$H2363,TRUE,_xll.ohTrigger(RecalcTrigger,Trigger1Y)),NA())</f>
        <v>1.5097354779683284E-2</v>
      </c>
      <c r="N2363" s="182">
        <f>IFERROR(_xll.qlIndexFixing(ONIndex1M,I2363,TRUE,_xll.ohTrigger(RecalcTrigger,Trigger1M)),NA())</f>
        <v>1.4638664705772797E-2</v>
      </c>
      <c r="O2363" s="44">
        <f>IFERROR(_xll.qlIndexFixing(ONIndex3M,I2363,TRUE,_xll.ohTrigger(RecalcTrigger,Trigger3M)),NA())</f>
        <v>1.5010169968805442E-2</v>
      </c>
      <c r="P2363" s="44">
        <f>IFERROR(_xll.qlIndexFixing(ONIndex6M,I2363,TRUE,_xll.ohTrigger(RecalcTrigger,Trigger6M)),NA())</f>
        <v>1.5061683325265918E-2</v>
      </c>
      <c r="Q2363" s="183">
        <f>IFERROR(_xll.qlIndexFixing(ONIndex1Y,I2363,TRUE,_xll.ohTrigger(RecalcTrigger,Trigger1Y)),NA())</f>
        <v>1.5152570987382319E-2</v>
      </c>
    </row>
    <row r="2364" spans="2:17" x14ac:dyDescent="0.2">
      <c r="B2364" s="39" t="s">
        <v>42</v>
      </c>
      <c r="D2364" s="42">
        <f>_xll.qlCalendarAdvance(Calendar,$D2363,B2364,"f",FALSE)</f>
        <v>56038</v>
      </c>
      <c r="E2364" s="177">
        <f>_xll.qlInterestRateIndexValueDate(IndexON,D2364)</f>
        <v>56038</v>
      </c>
      <c r="F2364" s="193">
        <f>IFERROR(_xll.qlIndexFixing(IndexON,D2364,TRUE,_xll.ohTrigger(RecalcTrigger,TriggerON)),NA())</f>
        <v>1.472862535094599E-2</v>
      </c>
      <c r="H2364" s="42">
        <f>_xll.qlCalendarAdvance(Calendar,$H2363,B2364,"f",FALSE)</f>
        <v>56038</v>
      </c>
      <c r="I2364" s="177">
        <f>_xll.qlInterestRateIndexValueDate(Index1M,$H2364)</f>
        <v>56040</v>
      </c>
      <c r="J2364" s="182">
        <f>IFERROR(_xll.qlIndexFixing(Index1M,$H2364,TRUE,_xll.ohTrigger(RecalcTrigger,Trigger1M)),NA())</f>
        <v>1.4634879660388178E-2</v>
      </c>
      <c r="K2364" s="44">
        <f>IFERROR(_xll.qlIndexFixing(Index3M,H2364,TRUE,_xll.ohTrigger(RecalcTrigger,Trigger3M)),NA())</f>
        <v>1.5030319733752453E-2</v>
      </c>
      <c r="L2364" s="44">
        <f>IFERROR(_xll.qlIndexFixing(Index6M,$H2364,TRUE,_xll.ohTrigger(RecalcTrigger,Trigger6M)),NA())</f>
        <v>1.5025332766921546E-2</v>
      </c>
      <c r="M2364" s="183">
        <f>IFERROR(_xll.qlIndexFixing(Index1Y,$H2364,TRUE,_xll.ohTrigger(RecalcTrigger,Trigger1Y)),NA())</f>
        <v>1.5090282591299655E-2</v>
      </c>
      <c r="N2364" s="182">
        <f>IFERROR(_xll.qlIndexFixing(ONIndex1M,I2364,TRUE,_xll.ohTrigger(RecalcTrigger,Trigger1M)),NA())</f>
        <v>1.4633779598494101E-2</v>
      </c>
      <c r="O2364" s="44">
        <f>IFERROR(_xll.qlIndexFixing(ONIndex3M,I2364,TRUE,_xll.ohTrigger(RecalcTrigger,Trigger3M)),NA())</f>
        <v>1.5008996761274318E-2</v>
      </c>
      <c r="P2364" s="44">
        <f>IFERROR(_xll.qlIndexFixing(ONIndex6M,I2364,TRUE,_xll.ohTrigger(RecalcTrigger,Trigger6M)),NA())</f>
        <v>1.5055188966455191E-2</v>
      </c>
      <c r="Q2364" s="183">
        <f>IFERROR(_xll.qlIndexFixing(ONIndex1Y,I2364,TRUE,_xll.ohTrigger(RecalcTrigger,Trigger1Y)),NA())</f>
        <v>1.5146489485040604E-2</v>
      </c>
    </row>
    <row r="2365" spans="2:17" x14ac:dyDescent="0.2">
      <c r="B2365" s="39" t="s">
        <v>42</v>
      </c>
      <c r="D2365" s="42">
        <f>_xll.qlCalendarAdvance(Calendar,$D2364,B2365,"f",FALSE)</f>
        <v>56045</v>
      </c>
      <c r="E2365" s="177">
        <f>_xll.qlInterestRateIndexValueDate(IndexON,D2365)</f>
        <v>56045</v>
      </c>
      <c r="F2365" s="193">
        <f>IFERROR(_xll.qlIndexFixing(IndexON,D2365,TRUE,_xll.ohTrigger(RecalcTrigger,TriggerON)),NA())</f>
        <v>1.4722559180979644E-2</v>
      </c>
      <c r="H2365" s="42">
        <f>_xll.qlCalendarAdvance(Calendar,$H2364,B2365,"f",FALSE)</f>
        <v>56045</v>
      </c>
      <c r="I2365" s="177">
        <f>_xll.qlInterestRateIndexValueDate(Index1M,$H2365)</f>
        <v>56047</v>
      </c>
      <c r="J2365" s="182">
        <f>IFERROR(_xll.qlIndexFixing(Index1M,$H2365,TRUE,_xll.ohTrigger(RecalcTrigger,Trigger1M)),NA())</f>
        <v>1.4629911612972224E-2</v>
      </c>
      <c r="K2365" s="44">
        <f>IFERROR(_xll.qlIndexFixing(Index3M,H2365,TRUE,_xll.ohTrigger(RecalcTrigger,Trigger3M)),NA())</f>
        <v>1.5029091401793697E-2</v>
      </c>
      <c r="L2365" s="44">
        <f>IFERROR(_xll.qlIndexFixing(Index6M,$H2365,TRUE,_xll.ohTrigger(RecalcTrigger,Trigger6M)),NA())</f>
        <v>1.5018070672301903E-2</v>
      </c>
      <c r="M2365" s="183">
        <f>IFERROR(_xll.qlIndexFixing(Index1Y,$H2365,TRUE,_xll.ohTrigger(RecalcTrigger,Trigger1Y)),NA())</f>
        <v>1.5083174671560617E-2</v>
      </c>
      <c r="N2365" s="182">
        <f>IFERROR(_xll.qlIndexFixing(ONIndex1M,I2365,TRUE,_xll.ohTrigger(RecalcTrigger,Trigger1M)),NA())</f>
        <v>1.4628865524306534E-2</v>
      </c>
      <c r="O2365" s="44">
        <f>IFERROR(_xll.qlIndexFixing(ONIndex3M,I2365,TRUE,_xll.ohTrigger(RecalcTrigger,Trigger3M)),NA())</f>
        <v>1.5007816314813738E-2</v>
      </c>
      <c r="P2365" s="44">
        <f>IFERROR(_xll.qlIndexFixing(ONIndex6M,I2365,TRUE,_xll.ohTrigger(RecalcTrigger,Trigger6M)),NA())</f>
        <v>1.5048642247288413E-2</v>
      </c>
      <c r="Q2365" s="183">
        <f>IFERROR(_xll.qlIndexFixing(ONIndex1Y,I2365,TRUE,_xll.ohTrigger(RecalcTrigger,Trigger1Y)),NA())</f>
        <v>1.5140374088371544E-2</v>
      </c>
    </row>
    <row r="2366" spans="2:17" x14ac:dyDescent="0.2">
      <c r="B2366" s="39" t="s">
        <v>42</v>
      </c>
      <c r="D2366" s="42">
        <f>_xll.qlCalendarAdvance(Calendar,$D2365,B2366,"f",FALSE)</f>
        <v>56052</v>
      </c>
      <c r="E2366" s="177">
        <f>_xll.qlInterestRateIndexValueDate(IndexON,D2366)</f>
        <v>56052</v>
      </c>
      <c r="F2366" s="193">
        <f>IFERROR(_xll.qlIndexFixing(IndexON,D2366,TRUE,_xll.ohTrigger(RecalcTrigger,TriggerON)),NA())</f>
        <v>1.4716454220762287E-2</v>
      </c>
      <c r="H2366" s="42">
        <f>_xll.qlCalendarAdvance(Calendar,$H2365,B2366,"f",FALSE)</f>
        <v>56052</v>
      </c>
      <c r="I2366" s="177">
        <f>_xll.qlInterestRateIndexValueDate(Index1M,$H2366)</f>
        <v>56054</v>
      </c>
      <c r="J2366" s="182">
        <f>IFERROR(_xll.qlIndexFixing(Index1M,$H2366,TRUE,_xll.ohTrigger(RecalcTrigger,Trigger1M)),NA())</f>
        <v>1.462491444857994E-2</v>
      </c>
      <c r="K2366" s="44">
        <f>IFERROR(_xll.qlIndexFixing(Index3M,H2366,TRUE,_xll.ohTrigger(RecalcTrigger,Trigger3M)),NA())</f>
        <v>1.5027855723541803E-2</v>
      </c>
      <c r="L2366" s="44">
        <f>IFERROR(_xll.qlIndexFixing(Index6M,$H2366,TRUE,_xll.ohTrigger(RecalcTrigger,Trigger6M)),NA())</f>
        <v>1.5010754652250272E-2</v>
      </c>
      <c r="M2366" s="183">
        <f>IFERROR(_xll.qlIndexFixing(Index1Y,$H2366,TRUE,_xll.ohTrigger(RecalcTrigger,Trigger1Y)),NA())</f>
        <v>1.5076030967357748E-2</v>
      </c>
      <c r="N2366" s="182">
        <f>IFERROR(_xll.qlIndexFixing(ONIndex1M,I2366,TRUE,_xll.ohTrigger(RecalcTrigger,Trigger1M)),NA())</f>
        <v>1.4623922439485071E-2</v>
      </c>
      <c r="O2366" s="44">
        <f>IFERROR(_xll.qlIndexFixing(ONIndex3M,I2366,TRUE,_xll.ohTrigger(RecalcTrigger,Trigger3M)),NA())</f>
        <v>1.5006628617832973E-2</v>
      </c>
      <c r="P2366" s="44">
        <f>IFERROR(_xll.qlIndexFixing(ONIndex6M,I2366,TRUE,_xll.ohTrigger(RecalcTrigger,Trigger6M)),NA())</f>
        <v>1.5042043079995793E-2</v>
      </c>
      <c r="Q2366" s="183">
        <f>IFERROR(_xll.qlIndexFixing(ONIndex1Y,I2366,TRUE,_xll.ohTrigger(RecalcTrigger,Trigger1Y)),NA())</f>
        <v>1.5134224744137725E-2</v>
      </c>
    </row>
    <row r="2367" spans="2:17" x14ac:dyDescent="0.2">
      <c r="B2367" s="39" t="s">
        <v>42</v>
      </c>
      <c r="D2367" s="42">
        <f>_xll.qlCalendarAdvance(Calendar,$D2366,B2367,"f",FALSE)</f>
        <v>56059</v>
      </c>
      <c r="E2367" s="177">
        <f>_xll.qlInterestRateIndexValueDate(IndexON,D2367)</f>
        <v>56059</v>
      </c>
      <c r="F2367" s="193">
        <f>IFERROR(_xll.qlIndexFixing(IndexON,D2367,TRUE,_xll.ohTrigger(RecalcTrigger,TriggerON)),NA())</f>
        <v>1.471031041026194E-2</v>
      </c>
      <c r="H2367" s="42">
        <f>_xll.qlCalendarAdvance(Calendar,$H2366,B2367,"f",FALSE)</f>
        <v>56059</v>
      </c>
      <c r="I2367" s="177">
        <f>_xll.qlInterestRateIndexValueDate(Index1M,$H2367)</f>
        <v>56061</v>
      </c>
      <c r="J2367" s="182">
        <f>IFERROR(_xll.qlIndexFixing(Index1M,$H2367,TRUE,_xll.ohTrigger(RecalcTrigger,Trigger1M)),NA())</f>
        <v>1.461988812346382E-2</v>
      </c>
      <c r="K2367" s="44">
        <f>IFERROR(_xll.qlIndexFixing(Index3M,H2367,TRUE,_xll.ohTrigger(RecalcTrigger,Trigger3M)),NA())</f>
        <v>1.5026612687432108E-2</v>
      </c>
      <c r="L2367" s="44">
        <f>IFERROR(_xll.qlIndexFixing(Index6M,$H2367,TRUE,_xll.ohTrigger(RecalcTrigger,Trigger6M)),NA())</f>
        <v>1.5002682700681235E-2</v>
      </c>
      <c r="M2367" s="183">
        <f>IFERROR(_xll.qlIndexFixing(Index1Y,$H2367,TRUE,_xll.ohTrigger(RecalcTrigger,Trigger1Y)),NA())</f>
        <v>1.5068851425586571E-2</v>
      </c>
      <c r="N2367" s="182">
        <f>IFERROR(_xll.qlIndexFixing(ONIndex1M,I2367,TRUE,_xll.ohTrigger(RecalcTrigger,Trigger1M)),NA())</f>
        <v>1.4618950300384626E-2</v>
      </c>
      <c r="O2367" s="44">
        <f>IFERROR(_xll.qlIndexFixing(ONIndex3M,I2367,TRUE,_xll.ohTrigger(RecalcTrigger,Trigger3M)),NA())</f>
        <v>1.5005433658741296E-2</v>
      </c>
      <c r="P2367" s="44">
        <f>IFERROR(_xll.qlIndexFixing(ONIndex6M,I2367,TRUE,_xll.ohTrigger(RecalcTrigger,Trigger6M)),NA())</f>
        <v>1.5035391375928242E-2</v>
      </c>
      <c r="Q2367" s="183">
        <f>IFERROR(_xll.qlIndexFixing(ONIndex1Y,I2367,TRUE,_xll.ohTrigger(RecalcTrigger,Trigger1Y)),NA())</f>
        <v>1.5128041399341541E-2</v>
      </c>
    </row>
    <row r="2368" spans="2:17" x14ac:dyDescent="0.2">
      <c r="B2368" s="39" t="s">
        <v>42</v>
      </c>
      <c r="D2368" s="42">
        <f>_xll.qlCalendarAdvance(Calendar,$D2367,B2368,"f",FALSE)</f>
        <v>56066</v>
      </c>
      <c r="E2368" s="177">
        <f>_xll.qlInterestRateIndexValueDate(IndexON,D2368)</f>
        <v>56066</v>
      </c>
      <c r="F2368" s="193">
        <f>IFERROR(_xll.qlIndexFixing(IndexON,D2368,TRUE,_xll.ohTrigger(RecalcTrigger,TriggerON)),NA())</f>
        <v>1.4704127690006175E-2</v>
      </c>
      <c r="H2368" s="42">
        <f>_xll.qlCalendarAdvance(Calendar,$H2367,B2368,"f",FALSE)</f>
        <v>56066</v>
      </c>
      <c r="I2368" s="177">
        <f>_xll.qlInterestRateIndexValueDate(Index1M,$H2368)</f>
        <v>56068</v>
      </c>
      <c r="J2368" s="182">
        <f>IFERROR(_xll.qlIndexFixing(Index1M,$H2368,TRUE,_xll.ohTrigger(RecalcTrigger,Trigger1M)),NA())</f>
        <v>1.4614832593871363E-2</v>
      </c>
      <c r="K2368" s="44">
        <f>IFERROR(_xll.qlIndexFixing(Index3M,H2368,TRUE,_xll.ohTrigger(RecalcTrigger,Trigger3M)),NA())</f>
        <v>1.502536228189039E-2</v>
      </c>
      <c r="L2368" s="44">
        <f>IFERROR(_xll.qlIndexFixing(Index6M,$H2368,TRUE,_xll.ohTrigger(RecalcTrigger,Trigger6M)),NA())</f>
        <v>1.4995245950467745E-2</v>
      </c>
      <c r="M2368" s="183">
        <f>IFERROR(_xll.qlIndexFixing(Index1Y,$H2368,TRUE,_xll.ohTrigger(RecalcTrigger,Trigger1Y)),NA())</f>
        <v>1.5061635993148734E-2</v>
      </c>
      <c r="N2368" s="182">
        <f>IFERROR(_xll.qlIndexFixing(ONIndex1M,I2368,TRUE,_xll.ohTrigger(RecalcTrigger,Trigger1M)),NA())</f>
        <v>1.4613949063200238E-2</v>
      </c>
      <c r="O2368" s="44">
        <f>IFERROR(_xll.qlIndexFixing(ONIndex3M,I2368,TRUE,_xll.ohTrigger(RecalcTrigger,Trigger3M)),NA())</f>
        <v>1.5004231426267722E-2</v>
      </c>
      <c r="P2368" s="44">
        <f>IFERROR(_xll.qlIndexFixing(ONIndex6M,I2368,TRUE,_xll.ohTrigger(RecalcTrigger,Trigger6M)),NA())</f>
        <v>1.5028687046916289E-2</v>
      </c>
      <c r="Q2368" s="183">
        <f>IFERROR(_xll.qlIndexFixing(ONIndex1Y,I2368,TRUE,_xll.ohTrigger(RecalcTrigger,Trigger1Y)),NA())</f>
        <v>1.5121824000985384E-2</v>
      </c>
    </row>
    <row r="2369" spans="2:17" x14ac:dyDescent="0.2">
      <c r="B2369" s="39" t="s">
        <v>42</v>
      </c>
      <c r="D2369" s="42">
        <f>_xll.qlCalendarAdvance(Calendar,$D2368,B2369,"f",FALSE)</f>
        <v>56073</v>
      </c>
      <c r="E2369" s="177">
        <f>_xll.qlInterestRateIndexValueDate(IndexON,D2369)</f>
        <v>56073</v>
      </c>
      <c r="F2369" s="193">
        <f>IFERROR(_xll.qlIndexFixing(IndexON,D2369,TRUE,_xll.ohTrigger(RecalcTrigger,TriggerON)),NA())</f>
        <v>1.4697906000122885E-2</v>
      </c>
      <c r="H2369" s="42">
        <f>_xll.qlCalendarAdvance(Calendar,$H2368,B2369,"f",FALSE)</f>
        <v>56073</v>
      </c>
      <c r="I2369" s="177">
        <f>_xll.qlInterestRateIndexValueDate(Index1M,$H2369)</f>
        <v>56075</v>
      </c>
      <c r="J2369" s="182">
        <f>IFERROR(_xll.qlIndexFixing(Index1M,$H2369,TRUE,_xll.ohTrigger(RecalcTrigger,Trigger1M)),NA())</f>
        <v>1.4609747816060059E-2</v>
      </c>
      <c r="K2369" s="44">
        <f>IFERROR(_xll.qlIndexFixing(Index3M,H2369,TRUE,_xll.ohTrigger(RecalcTrigger,Trigger3M)),NA())</f>
        <v>1.5024104495354596E-2</v>
      </c>
      <c r="L2369" s="44">
        <f>IFERROR(_xll.qlIndexFixing(Index6M,$H2369,TRUE,_xll.ohTrigger(RecalcTrigger,Trigger6M)),NA())</f>
        <v>1.4987754984559096E-2</v>
      </c>
      <c r="M2369" s="183">
        <f>IFERROR(_xll.qlIndexFixing(Index1Y,$H2369,TRUE,_xll.ohTrigger(RecalcTrigger,Trigger1Y)),NA())</f>
        <v>1.5054384616951586E-2</v>
      </c>
      <c r="N2369" s="182">
        <f>IFERROR(_xll.qlIndexFixing(ONIndex1M,I2369,TRUE,_xll.ohTrigger(RecalcTrigger,Trigger1M)),NA())</f>
        <v>1.4608918684047012E-2</v>
      </c>
      <c r="O2369" s="44">
        <f>IFERROR(_xll.qlIndexFixing(ONIndex3M,I2369,TRUE,_xll.ohTrigger(RecalcTrigger,Trigger3M)),NA())</f>
        <v>1.5003021908501779E-2</v>
      </c>
      <c r="P2369" s="44">
        <f>IFERROR(_xll.qlIndexFixing(ONIndex6M,I2369,TRUE,_xll.ohTrigger(RecalcTrigger,Trigger6M)),NA())</f>
        <v>1.5021930004790462E-2</v>
      </c>
      <c r="Q2369" s="183">
        <f>IFERROR(_xll.qlIndexFixing(ONIndex1Y,I2369,TRUE,_xll.ohTrigger(RecalcTrigger,Trigger1Y)),NA())</f>
        <v>1.5115572495831842E-2</v>
      </c>
    </row>
    <row r="2370" spans="2:17" x14ac:dyDescent="0.2">
      <c r="B2370" s="39" t="s">
        <v>42</v>
      </c>
      <c r="D2370" s="42">
        <f>_xll.qlCalendarAdvance(Calendar,$D2369,B2370,"f",FALSE)</f>
        <v>56080</v>
      </c>
      <c r="E2370" s="177">
        <f>_xll.qlInterestRateIndexValueDate(IndexON,D2370)</f>
        <v>56080</v>
      </c>
      <c r="F2370" s="193">
        <f>IFERROR(_xll.qlIndexFixing(IndexON,D2370,TRUE,_xll.ohTrigger(RecalcTrigger,TriggerON)),NA())</f>
        <v>1.4691645280739962E-2</v>
      </c>
      <c r="H2370" s="42">
        <f>_xll.qlCalendarAdvance(Calendar,$H2369,B2370,"f",FALSE)</f>
        <v>56080</v>
      </c>
      <c r="I2370" s="177">
        <f>_xll.qlInterestRateIndexValueDate(Index1M,$H2370)</f>
        <v>56082</v>
      </c>
      <c r="J2370" s="182">
        <f>IFERROR(_xll.qlIndexFixing(Index1M,$H2370,TRUE,_xll.ohTrigger(RecalcTrigger,Trigger1M)),NA())</f>
        <v>1.4604633746279905E-2</v>
      </c>
      <c r="K2370" s="44">
        <f>IFERROR(_xll.qlIndexFixing(Index3M,H2370,TRUE,_xll.ohTrigger(RecalcTrigger,Trigger3M)),NA())</f>
        <v>1.5022839316253112E-2</v>
      </c>
      <c r="L2370" s="44">
        <f>IFERROR(_xll.qlIndexFixing(Index6M,$H2370,TRUE,_xll.ohTrigger(RecalcTrigger,Trigger6M)),NA())</f>
        <v>1.4980209714618638E-2</v>
      </c>
      <c r="M2370" s="183">
        <f>IFERROR(_xll.qlIndexFixing(Index1Y,$H2370,TRUE,_xll.ohTrigger(RecalcTrigger,Trigger1Y)),NA())</f>
        <v>1.5047097243906854E-2</v>
      </c>
      <c r="N2370" s="182">
        <f>IFERROR(_xll.qlIndexFixing(ONIndex1M,I2370,TRUE,_xll.ohTrigger(RecalcTrigger,Trigger1M)),NA())</f>
        <v>1.4603859119439733E-2</v>
      </c>
      <c r="O2370" s="44">
        <f>IFERROR(_xll.qlIndexFixing(ONIndex3M,I2370,TRUE,_xll.ohTrigger(RecalcTrigger,Trigger3M)),NA())</f>
        <v>1.5001805094252418E-2</v>
      </c>
      <c r="P2370" s="44">
        <f>IFERROR(_xll.qlIndexFixing(ONIndex6M,I2370,TRUE,_xll.ohTrigger(RecalcTrigger,Trigger6M)),NA())</f>
        <v>1.5015120161221418E-2</v>
      </c>
      <c r="Q2370" s="183">
        <f>IFERROR(_xll.qlIndexFixing(ONIndex1Y,I2370,TRUE,_xll.ohTrigger(RecalcTrigger,Trigger1Y)),NA())</f>
        <v>1.5109286830963242E-2</v>
      </c>
    </row>
    <row r="2371" spans="2:17" x14ac:dyDescent="0.2">
      <c r="B2371" s="39" t="s">
        <v>42</v>
      </c>
      <c r="D2371" s="42">
        <f>_xll.qlCalendarAdvance(Calendar,$D2370,B2371,"f",FALSE)</f>
        <v>56087</v>
      </c>
      <c r="E2371" s="177">
        <f>_xll.qlInterestRateIndexValueDate(IndexON,D2371)</f>
        <v>56087</v>
      </c>
      <c r="F2371" s="193">
        <f>IFERROR(_xll.qlIndexFixing(IndexON,D2371,TRUE,_xll.ohTrigger(RecalcTrigger,TriggerON)),NA())</f>
        <v>1.4685345472305045E-2</v>
      </c>
      <c r="H2371" s="42">
        <f>_xll.qlCalendarAdvance(Calendar,$H2370,B2371,"f",FALSE)</f>
        <v>56087</v>
      </c>
      <c r="I2371" s="177">
        <f>_xll.qlInterestRateIndexValueDate(Index1M,$H2371)</f>
        <v>56089</v>
      </c>
      <c r="J2371" s="182">
        <f>IFERROR(_xll.qlIndexFixing(Index1M,$H2371,TRUE,_xll.ohTrigger(RecalcTrigger,Trigger1M)),NA())</f>
        <v>1.4599490340778398E-2</v>
      </c>
      <c r="K2371" s="44">
        <f>IFERROR(_xll.qlIndexFixing(Index3M,H2371,TRUE,_xll.ohTrigger(RecalcTrigger,Trigger3M)),NA())</f>
        <v>1.5021566733020407E-2</v>
      </c>
      <c r="L2371" s="44">
        <f>IFERROR(_xll.qlIndexFixing(Index6M,$H2371,TRUE,_xll.ohTrigger(RecalcTrigger,Trigger6M)),NA())</f>
        <v>1.497261005231273E-2</v>
      </c>
      <c r="M2371" s="183">
        <f>IFERROR(_xll.qlIndexFixing(Index1Y,$H2371,TRUE,_xll.ohTrigger(RecalcTrigger,Trigger1Y)),NA())</f>
        <v>1.5039773820933491E-2</v>
      </c>
      <c r="N2371" s="182">
        <f>IFERROR(_xll.qlIndexFixing(ONIndex1M,I2371,TRUE,_xll.ohTrigger(RecalcTrigger,Trigger1M)),NA())</f>
        <v>1.4598770325493504E-2</v>
      </c>
      <c r="O2371" s="44">
        <f>IFERROR(_xll.qlIndexFixing(ONIndex3M,I2371,TRUE,_xll.ohTrigger(RecalcTrigger,Trigger3M)),NA())</f>
        <v>1.500058097176904E-2</v>
      </c>
      <c r="P2371" s="44">
        <f>IFERROR(_xll.qlIndexFixing(ONIndex6M,I2371,TRUE,_xll.ohTrigger(RecalcTrigger,Trigger6M)),NA())</f>
        <v>1.500825742771994E-2</v>
      </c>
      <c r="Q2371" s="183">
        <f>IFERROR(_xll.qlIndexFixing(ONIndex1Y,I2371,TRUE,_xll.ohTrigger(RecalcTrigger,Trigger1Y)),NA())</f>
        <v>1.5102966953461916E-2</v>
      </c>
    </row>
    <row r="2372" spans="2:17" x14ac:dyDescent="0.2">
      <c r="B2372" s="39" t="s">
        <v>42</v>
      </c>
      <c r="D2372" s="42">
        <f>_xll.qlCalendarAdvance(Calendar,$D2371,B2372,"f",FALSE)</f>
        <v>56094</v>
      </c>
      <c r="E2372" s="177">
        <f>_xll.qlInterestRateIndexValueDate(IndexON,D2372)</f>
        <v>56094</v>
      </c>
      <c r="F2372" s="193">
        <f>IFERROR(_xll.qlIndexFixing(IndexON,D2372,TRUE,_xll.ohTrigger(RecalcTrigger,TriggerON)),NA())</f>
        <v>1.4679006515025961E-2</v>
      </c>
      <c r="H2372" s="42">
        <f>_xll.qlCalendarAdvance(Calendar,$H2371,B2372,"f",FALSE)</f>
        <v>56094</v>
      </c>
      <c r="I2372" s="177">
        <f>_xll.qlInterestRateIndexValueDate(Index1M,$H2372)</f>
        <v>56096</v>
      </c>
      <c r="J2372" s="182">
        <f>IFERROR(_xll.qlIndexFixing(Index1M,$H2372,TRUE,_xll.ohTrigger(RecalcTrigger,Trigger1M)),NA())</f>
        <v>1.4594545871167841E-2</v>
      </c>
      <c r="K2372" s="44">
        <f>IFERROR(_xll.qlIndexFixing(Index3M,H2372,TRUE,_xll.ohTrigger(RecalcTrigger,Trigger3M)),NA())</f>
        <v>1.5020286734084868E-2</v>
      </c>
      <c r="L2372" s="44">
        <f>IFERROR(_xll.qlIndexFixing(Index6M,$H2372,TRUE,_xll.ohTrigger(RecalcTrigger,Trigger6M)),NA())</f>
        <v>1.4965721150396348E-2</v>
      </c>
      <c r="M2372" s="183">
        <f>IFERROR(_xll.qlIndexFixing(Index1Y,$H2372,TRUE,_xll.ohTrigger(RecalcTrigger,Trigger1Y)),NA())</f>
        <v>1.5032414294953953E-2</v>
      </c>
      <c r="N2372" s="182">
        <f>IFERROR(_xll.qlIndexFixing(ONIndex1M,I2372,TRUE,_xll.ohTrigger(RecalcTrigger,Trigger1M)),NA())</f>
        <v>1.4593652258563239E-2</v>
      </c>
      <c r="O2372" s="44">
        <f>IFERROR(_xll.qlIndexFixing(ONIndex3M,I2372,TRUE,_xll.ohTrigger(RecalcTrigger,Trigger3M)),NA())</f>
        <v>1.4999349529540851E-2</v>
      </c>
      <c r="P2372" s="44">
        <f>IFERROR(_xll.qlIndexFixing(ONIndex6M,I2372,TRUE,_xll.ohTrigger(RecalcTrigger,Trigger6M)),NA())</f>
        <v>1.5001341716356364E-2</v>
      </c>
      <c r="Q2372" s="183">
        <f>IFERROR(_xll.qlIndexFixing(ONIndex1Y,I2372,TRUE,_xll.ohTrigger(RecalcTrigger,Trigger1Y)),NA())</f>
        <v>1.509661280985064E-2</v>
      </c>
    </row>
    <row r="2373" spans="2:17" x14ac:dyDescent="0.2">
      <c r="B2373" s="39" t="s">
        <v>42</v>
      </c>
      <c r="D2373" s="42">
        <f>_xll.qlCalendarAdvance(Calendar,$D2372,B2373,"f",FALSE)</f>
        <v>56101</v>
      </c>
      <c r="E2373" s="177">
        <f>_xll.qlInterestRateIndexValueDate(IndexON,D2373)</f>
        <v>56101</v>
      </c>
      <c r="F2373" s="193">
        <f>IFERROR(_xll.qlIndexFixing(IndexON,D2373,TRUE,_xll.ohTrigger(RecalcTrigger,TriggerON)),NA())</f>
        <v>1.4672628349110539E-2</v>
      </c>
      <c r="H2373" s="42">
        <f>_xll.qlCalendarAdvance(Calendar,$H2372,B2373,"f",FALSE)</f>
        <v>56101</v>
      </c>
      <c r="I2373" s="177">
        <f>_xll.qlInterestRateIndexValueDate(Index1M,$H2373)</f>
        <v>56103</v>
      </c>
      <c r="J2373" s="182">
        <f>IFERROR(_xll.qlIndexFixing(Index1M,$H2373,TRUE,_xll.ohTrigger(RecalcTrigger,Trigger1M)),NA())</f>
        <v>1.4589115347638792E-2</v>
      </c>
      <c r="K2373" s="44">
        <f>IFERROR(_xll.qlIndexFixing(Index3M,H2373,TRUE,_xll.ohTrigger(RecalcTrigger,Trigger3M)),NA())</f>
        <v>1.50189993078827E-2</v>
      </c>
      <c r="L2373" s="44">
        <f>IFERROR(_xll.qlIndexFixing(Index6M,$H2373,TRUE,_xll.ohTrigger(RecalcTrigger,Trigger6M)),NA())</f>
        <v>1.495724719731383E-2</v>
      </c>
      <c r="M2373" s="183">
        <f>IFERROR(_xll.qlIndexFixing(Index1Y,$H2373,TRUE,_xll.ohTrigger(RecalcTrigger,Trigger1Y)),NA())</f>
        <v>1.5025018612897269E-2</v>
      </c>
      <c r="N2373" s="182">
        <f>IFERROR(_xll.qlIndexFixing(ONIndex1M,I2373,TRUE,_xll.ohTrigger(RecalcTrigger,Trigger1M)),NA())</f>
        <v>1.4588504874923913E-2</v>
      </c>
      <c r="O2373" s="44">
        <f>IFERROR(_xll.qlIndexFixing(ONIndex3M,I2373,TRUE,_xll.ohTrigger(RecalcTrigger,Trigger3M)),NA())</f>
        <v>1.4998110756136995E-2</v>
      </c>
      <c r="P2373" s="44">
        <f>IFERROR(_xll.qlIndexFixing(ONIndex6M,I2373,TRUE,_xll.ohTrigger(RecalcTrigger,Trigger6M)),NA())</f>
        <v>1.499437293856154E-2</v>
      </c>
      <c r="Q2373" s="183">
        <f>IFERROR(_xll.qlIndexFixing(ONIndex1Y,I2373,TRUE,_xll.ohTrigger(RecalcTrigger,Trigger1Y)),NA())</f>
        <v>1.5090224347451553E-2</v>
      </c>
    </row>
    <row r="2374" spans="2:17" x14ac:dyDescent="0.2">
      <c r="B2374" s="39" t="s">
        <v>42</v>
      </c>
      <c r="D2374" s="42">
        <f>_xll.qlCalendarAdvance(Calendar,$D2373,B2374,"f",FALSE)</f>
        <v>56108</v>
      </c>
      <c r="E2374" s="177">
        <f>_xll.qlInterestRateIndexValueDate(IndexON,D2374)</f>
        <v>56108</v>
      </c>
      <c r="F2374" s="193">
        <f>IFERROR(_xll.qlIndexFixing(IndexON,D2374,TRUE,_xll.ohTrigger(RecalcTrigger,TriggerON)),NA())</f>
        <v>1.4666210914766609E-2</v>
      </c>
      <c r="H2374" s="42">
        <f>_xll.qlCalendarAdvance(Calendar,$H2373,B2374,"f",FALSE)</f>
        <v>56108</v>
      </c>
      <c r="I2374" s="177">
        <f>_xll.qlInterestRateIndexValueDate(Index1M,$H2374)</f>
        <v>56110</v>
      </c>
      <c r="J2374" s="182">
        <f>IFERROR(_xll.qlIndexFixing(Index1M,$H2374,TRUE,_xll.ohTrigger(RecalcTrigger,Trigger1M)),NA())</f>
        <v>1.4583883672503184E-2</v>
      </c>
      <c r="K2374" s="44">
        <f>IFERROR(_xll.qlIndexFixing(Index3M,H2374,TRUE,_xll.ohTrigger(RecalcTrigger,Trigger3M)),NA())</f>
        <v>1.501770444284403E-2</v>
      </c>
      <c r="L2374" s="44">
        <f>IFERROR(_xll.qlIndexFixing(Index6M,$H2374,TRUE,_xll.ohTrigger(RecalcTrigger,Trigger6M)),NA())</f>
        <v>1.4949483827987508E-2</v>
      </c>
      <c r="M2374" s="183">
        <f>IFERROR(_xll.qlIndexFixing(Index1Y,$H2374,TRUE,_xll.ohTrigger(RecalcTrigger,Trigger1Y)),NA())</f>
        <v>1.5017586721698161E-2</v>
      </c>
      <c r="N2374" s="182">
        <f>IFERROR(_xll.qlIndexFixing(ONIndex1M,I2374,TRUE,_xll.ohTrigger(RecalcTrigger,Trigger1M)),NA())</f>
        <v>1.4583328130690631E-2</v>
      </c>
      <c r="O2374" s="44">
        <f>IFERROR(_xll.qlIndexFixing(ONIndex3M,I2374,TRUE,_xll.ohTrigger(RecalcTrigger,Trigger3M)),NA())</f>
        <v>1.4996864639966745E-2</v>
      </c>
      <c r="P2374" s="44">
        <f>IFERROR(_xll.qlIndexFixing(ONIndex6M,I2374,TRUE,_xll.ohTrigger(RecalcTrigger,Trigger6M)),NA())</f>
        <v>1.4987351006086058E-2</v>
      </c>
      <c r="Q2374" s="183">
        <f>IFERROR(_xll.qlIndexFixing(ONIndex1Y,I2374,TRUE,_xll.ohTrigger(RecalcTrigger,Trigger1Y)),NA())</f>
        <v>1.508380151302724E-2</v>
      </c>
    </row>
    <row r="2375" spans="2:17" x14ac:dyDescent="0.2">
      <c r="B2375" s="39" t="s">
        <v>42</v>
      </c>
      <c r="D2375" s="42">
        <f>_xll.qlCalendarAdvance(Calendar,$D2374,B2375,"f",FALSE)</f>
        <v>56115</v>
      </c>
      <c r="E2375" s="177">
        <f>_xll.qlInterestRateIndexValueDate(IndexON,D2375)</f>
        <v>56115</v>
      </c>
      <c r="F2375" s="193">
        <f>IFERROR(_xll.qlIndexFixing(IndexON,D2375,TRUE,_xll.ohTrigger(RecalcTrigger,TriggerON)),NA())</f>
        <v>1.465975415236187E-2</v>
      </c>
      <c r="H2375" s="42">
        <f>_xll.qlCalendarAdvance(Calendar,$H2374,B2375,"f",FALSE)</f>
        <v>56115</v>
      </c>
      <c r="I2375" s="177">
        <f>_xll.qlInterestRateIndexValueDate(Index1M,$H2375)</f>
        <v>56117</v>
      </c>
      <c r="J2375" s="182">
        <f>IFERROR(_xll.qlIndexFixing(Index1M,$H2375,TRUE,_xll.ohTrigger(RecalcTrigger,Trigger1M)),NA())</f>
        <v>1.4578622486661197E-2</v>
      </c>
      <c r="K2375" s="44">
        <f>IFERROR(_xll.qlIndexFixing(Index3M,H2375,TRUE,_xll.ohTrigger(RecalcTrigger,Trigger3M)),NA())</f>
        <v>1.5016402127398111E-2</v>
      </c>
      <c r="L2375" s="44">
        <f>IFERROR(_xll.qlIndexFixing(Index6M,$H2375,TRUE,_xll.ohTrigger(RecalcTrigger,Trigger6M)),NA())</f>
        <v>1.4941665713030792E-2</v>
      </c>
      <c r="M2375" s="183">
        <f>IFERROR(_xll.qlIndexFixing(Index1Y,$H2375,TRUE,_xll.ohTrigger(RecalcTrigger,Trigger1Y)),NA())</f>
        <v>1.501011856829617E-2</v>
      </c>
      <c r="N2375" s="182">
        <f>IFERROR(_xll.qlIndexFixing(ONIndex1M,I2375,TRUE,_xll.ohTrigger(RecalcTrigger,Trigger1M)),NA())</f>
        <v>1.4578121982458114E-2</v>
      </c>
      <c r="O2375" s="44">
        <f>IFERROR(_xll.qlIndexFixing(ONIndex3M,I2375,TRUE,_xll.ohTrigger(RecalcTrigger,Trigger3M)),NA())</f>
        <v>1.4995611169519307E-2</v>
      </c>
      <c r="P2375" s="44">
        <f>IFERROR(_xll.qlIndexFixing(ONIndex6M,I2375,TRUE,_xll.ohTrigger(RecalcTrigger,Trigger6M)),NA())</f>
        <v>1.4980275830840384E-2</v>
      </c>
      <c r="Q2375" s="183">
        <f>IFERROR(_xll.qlIndexFixing(ONIndex1Y,I2375,TRUE,_xll.ohTrigger(RecalcTrigger,Trigger1Y)),NA())</f>
        <v>1.5077344253580094E-2</v>
      </c>
    </row>
    <row r="2376" spans="2:17" x14ac:dyDescent="0.2">
      <c r="B2376" s="39" t="s">
        <v>42</v>
      </c>
      <c r="D2376" s="42">
        <f>_xll.qlCalendarAdvance(Calendar,$D2375,B2376,"f",FALSE)</f>
        <v>56122</v>
      </c>
      <c r="E2376" s="177">
        <f>_xll.qlInterestRateIndexValueDate(IndexON,D2376)</f>
        <v>56122</v>
      </c>
      <c r="F2376" s="193">
        <f>IFERROR(_xll.qlIndexFixing(IndexON,D2376,TRUE,_xll.ohTrigger(RecalcTrigger,TriggerON)),NA())</f>
        <v>1.4653258002184089E-2</v>
      </c>
      <c r="H2376" s="42">
        <f>_xll.qlCalendarAdvance(Calendar,$H2375,B2376,"f",FALSE)</f>
        <v>56122</v>
      </c>
      <c r="I2376" s="177">
        <f>_xll.qlInterestRateIndexValueDate(Index1M,$H2376)</f>
        <v>56124</v>
      </c>
      <c r="J2376" s="182">
        <f>IFERROR(_xll.qlIndexFixing(Index1M,$H2376,TRUE,_xll.ohTrigger(RecalcTrigger,Trigger1M)),NA())</f>
        <v>1.4573331746365326E-2</v>
      </c>
      <c r="K2376" s="44">
        <f>IFERROR(_xll.qlIndexFixing(Index3M,H2376,TRUE,_xll.ohTrigger(RecalcTrigger,Trigger3M)),NA())</f>
        <v>1.5015092349982022E-2</v>
      </c>
      <c r="L2376" s="44">
        <f>IFERROR(_xll.qlIndexFixing(Index6M,$H2376,TRUE,_xll.ohTrigger(RecalcTrigger,Trigger6M)),NA())</f>
        <v>1.4934609117744769E-2</v>
      </c>
      <c r="M2376" s="183">
        <f>IFERROR(_xll.qlIndexFixing(Index1Y,$H2376,TRUE,_xll.ohTrigger(RecalcTrigger,Trigger1Y)),NA())</f>
        <v>1.5002614099636966E-2</v>
      </c>
      <c r="N2376" s="182">
        <f>IFERROR(_xll.qlIndexFixing(ONIndex1M,I2376,TRUE,_xll.ohTrigger(RecalcTrigger,Trigger1M)),NA())</f>
        <v>1.4572886386021722E-2</v>
      </c>
      <c r="O2376" s="44">
        <f>IFERROR(_xll.qlIndexFixing(ONIndex3M,I2376,TRUE,_xll.ohTrigger(RecalcTrigger,Trigger3M)),NA())</f>
        <v>1.4994350333363826E-2</v>
      </c>
      <c r="P2376" s="44">
        <f>IFERROR(_xll.qlIndexFixing(ONIndex6M,I2376,TRUE,_xll.ohTrigger(RecalcTrigger,Trigger6M)),NA())</f>
        <v>1.4973147324415237E-2</v>
      </c>
      <c r="Q2376" s="183">
        <f>IFERROR(_xll.qlIndexFixing(ONIndex1Y,I2376,TRUE,_xll.ohTrigger(RecalcTrigger,Trigger1Y)),NA())</f>
        <v>1.5070852516032573E-2</v>
      </c>
    </row>
    <row r="2377" spans="2:17" x14ac:dyDescent="0.2">
      <c r="B2377" s="39" t="s">
        <v>42</v>
      </c>
      <c r="D2377" s="42">
        <f>_xll.qlCalendarAdvance(Calendar,$D2376,B2377,"f",FALSE)</f>
        <v>56129</v>
      </c>
      <c r="E2377" s="177">
        <f>_xll.qlInterestRateIndexValueDate(IndexON,D2377)</f>
        <v>56129</v>
      </c>
      <c r="F2377" s="193">
        <f>IFERROR(_xll.qlIndexFixing(IndexON,D2377,TRUE,_xll.ohTrigger(RecalcTrigger,TriggerON)),NA())</f>
        <v>1.4646722404121348E-2</v>
      </c>
      <c r="H2377" s="42">
        <f>_xll.qlCalendarAdvance(Calendar,$H2376,B2377,"f",FALSE)</f>
        <v>56129</v>
      </c>
      <c r="I2377" s="177">
        <f>_xll.qlInterestRateIndexValueDate(Index1M,$H2377)</f>
        <v>56131</v>
      </c>
      <c r="J2377" s="182">
        <f>IFERROR(_xll.qlIndexFixing(Index1M,$H2377,TRUE,_xll.ohTrigger(RecalcTrigger,Trigger1M)),NA())</f>
        <v>1.4568011407878056E-2</v>
      </c>
      <c r="K2377" s="44">
        <f>IFERROR(_xll.qlIndexFixing(Index3M,H2377,TRUE,_xll.ohTrigger(RecalcTrigger,Trigger3M)),NA())</f>
        <v>1.5013557926966492E-2</v>
      </c>
      <c r="L2377" s="44">
        <f>IFERROR(_xll.qlIndexFixing(Index6M,$H2377,TRUE,_xll.ohTrigger(RecalcTrigger,Trigger6M)),NA())</f>
        <v>1.4927244794981621E-2</v>
      </c>
      <c r="M2377" s="183">
        <f>IFERROR(_xll.qlIndexFixing(Index1Y,$H2377,TRUE,_xll.ohTrigger(RecalcTrigger,Trigger1Y)),NA())</f>
        <v>1.499507326267082E-2</v>
      </c>
      <c r="N2377" s="182">
        <f>IFERROR(_xll.qlIndexFixing(ONIndex1M,I2377,TRUE,_xll.ohTrigger(RecalcTrigger,Trigger1M)),NA())</f>
        <v>1.4567621298136046E-2</v>
      </c>
      <c r="O2377" s="44">
        <f>IFERROR(_xll.qlIndexFixing(ONIndex3M,I2377,TRUE,_xll.ohTrigger(RecalcTrigger,Trigger3M)),NA())</f>
        <v>1.4993082119669765E-2</v>
      </c>
      <c r="P2377" s="44">
        <f>IFERROR(_xll.qlIndexFixing(ONIndex6M,I2377,TRUE,_xll.ohTrigger(RecalcTrigger,Trigger6M)),NA())</f>
        <v>1.496596539856121E-2</v>
      </c>
      <c r="Q2377" s="183">
        <f>IFERROR(_xll.qlIndexFixing(ONIndex1Y,I2377,TRUE,_xll.ohTrigger(RecalcTrigger,Trigger1Y)),NA())</f>
        <v>1.5064326247307136E-2</v>
      </c>
    </row>
    <row r="2378" spans="2:17" x14ac:dyDescent="0.2">
      <c r="B2378" s="39" t="s">
        <v>42</v>
      </c>
      <c r="D2378" s="42">
        <f>_xll.qlCalendarAdvance(Calendar,$D2377,B2378,"f",FALSE)</f>
        <v>56136</v>
      </c>
      <c r="E2378" s="177">
        <f>_xll.qlInterestRateIndexValueDate(IndexON,D2378)</f>
        <v>56136</v>
      </c>
      <c r="F2378" s="193">
        <f>IFERROR(_xll.qlIndexFixing(IndexON,D2378,TRUE,_xll.ohTrigger(RecalcTrigger,TriggerON)),NA())</f>
        <v>1.4640147298941031E-2</v>
      </c>
      <c r="H2378" s="42">
        <f>_xll.qlCalendarAdvance(Calendar,$H2377,B2378,"f",FALSE)</f>
        <v>56136</v>
      </c>
      <c r="I2378" s="177">
        <f>_xll.qlInterestRateIndexValueDate(Index1M,$H2378)</f>
        <v>56138</v>
      </c>
      <c r="J2378" s="182">
        <f>IFERROR(_xll.qlIndexFixing(Index1M,$H2378,TRUE,_xll.ohTrigger(RecalcTrigger,Trigger1M)),NA())</f>
        <v>1.4562661427441892E-2</v>
      </c>
      <c r="K2378" s="44">
        <f>IFERROR(_xll.qlIndexFixing(Index3M,H2378,TRUE,_xll.ohTrigger(RecalcTrigger,Trigger3M)),NA())</f>
        <v>1.5012233782854332E-2</v>
      </c>
      <c r="L2378" s="44">
        <f>IFERROR(_xll.qlIndexFixing(Index6M,$H2378,TRUE,_xll.ohTrigger(RecalcTrigger,Trigger6M)),NA())</f>
        <v>1.4919283352714629E-2</v>
      </c>
      <c r="M2378" s="183">
        <f>IFERROR(_xll.qlIndexFixing(Index1Y,$H2378,TRUE,_xll.ohTrigger(RecalcTrigger,Trigger1Y)),NA())</f>
        <v>1.4987496004355231E-2</v>
      </c>
      <c r="N2378" s="182">
        <f>IFERROR(_xll.qlIndexFixing(ONIndex1M,I2378,TRUE,_xll.ohTrigger(RecalcTrigger,Trigger1M)),NA())</f>
        <v>1.4562326674676385E-2</v>
      </c>
      <c r="O2378" s="44">
        <f>IFERROR(_xll.qlIndexFixing(ONIndex3M,I2378,TRUE,_xll.ohTrigger(RecalcTrigger,Trigger3M)),NA())</f>
        <v>1.4991806517246076E-2</v>
      </c>
      <c r="P2378" s="44">
        <f>IFERROR(_xll.qlIndexFixing(ONIndex6M,I2378,TRUE,_xll.ohTrigger(RecalcTrigger,Trigger6M)),NA())</f>
        <v>1.4958729964869022E-2</v>
      </c>
      <c r="Q2378" s="183">
        <f>IFERROR(_xll.qlIndexFixing(ONIndex1Y,I2378,TRUE,_xll.ohTrigger(RecalcTrigger,Trigger1Y)),NA())</f>
        <v>1.5057765394326239E-2</v>
      </c>
    </row>
    <row r="2379" spans="2:17" x14ac:dyDescent="0.2">
      <c r="B2379" s="39" t="s">
        <v>42</v>
      </c>
      <c r="D2379" s="42">
        <f>_xll.qlCalendarAdvance(Calendar,$D2378,B2379,"f",FALSE)</f>
        <v>56143</v>
      </c>
      <c r="E2379" s="177">
        <f>_xll.qlInterestRateIndexValueDate(IndexON,D2379)</f>
        <v>56143</v>
      </c>
      <c r="F2379" s="193">
        <f>IFERROR(_xll.qlIndexFixing(IndexON,D2379,TRUE,_xll.ohTrigger(RecalcTrigger,TriggerON)),NA())</f>
        <v>1.4633532626371348E-2</v>
      </c>
      <c r="H2379" s="42">
        <f>_xll.qlCalendarAdvance(Calendar,$H2378,B2379,"f",FALSE)</f>
        <v>56143</v>
      </c>
      <c r="I2379" s="177">
        <f>_xll.qlInterestRateIndexValueDate(Index1M,$H2379)</f>
        <v>56145</v>
      </c>
      <c r="J2379" s="182">
        <f>IFERROR(_xll.qlIndexFixing(Index1M,$H2379,TRUE,_xll.ohTrigger(RecalcTrigger,Trigger1M)),NA())</f>
        <v>1.4557281761314322E-2</v>
      </c>
      <c r="K2379" s="44">
        <f>IFERROR(_xll.qlIndexFixing(Index3M,H2379,TRUE,_xll.ohTrigger(RecalcTrigger,Trigger3M)),NA())</f>
        <v>1.5010902143198645E-2</v>
      </c>
      <c r="L2379" s="44">
        <f>IFERROR(_xll.qlIndexFixing(Index6M,$H2379,TRUE,_xll.ohTrigger(RecalcTrigger,Trigger6M)),NA())</f>
        <v>1.4911266853660218E-2</v>
      </c>
      <c r="M2379" s="183">
        <f>IFERROR(_xll.qlIndexFixing(Index1Y,$H2379,TRUE,_xll.ohTrigger(RecalcTrigger,Trigger1Y)),NA())</f>
        <v>1.4979882271652077E-2</v>
      </c>
      <c r="N2379" s="182">
        <f>IFERROR(_xll.qlIndexFixing(ONIndex1M,I2379,TRUE,_xll.ohTrigger(RecalcTrigger,Trigger1M)),NA())</f>
        <v>1.4557002472157521E-2</v>
      </c>
      <c r="O2379" s="44">
        <f>IFERROR(_xll.qlIndexFixing(ONIndex3M,I2379,TRUE,_xll.ohTrigger(RecalcTrigger,Trigger3M)),NA())</f>
        <v>1.4990523514342158E-2</v>
      </c>
      <c r="P2379" s="44">
        <f>IFERROR(_xll.qlIndexFixing(ONIndex6M,I2379,TRUE,_xll.ohTrigger(RecalcTrigger,Trigger6M)),NA())</f>
        <v>1.4951440935329074E-2</v>
      </c>
      <c r="Q2379" s="183">
        <f>IFERROR(_xll.qlIndexFixing(ONIndex1Y,I2379,TRUE,_xll.ohTrigger(RecalcTrigger,Trigger1Y)),NA())</f>
        <v>1.5051169904252149E-2</v>
      </c>
    </row>
    <row r="2380" spans="2:17" x14ac:dyDescent="0.2">
      <c r="B2380" s="39" t="s">
        <v>42</v>
      </c>
      <c r="D2380" s="42">
        <f>_xll.qlCalendarAdvance(Calendar,$D2379,B2380,"f",FALSE)</f>
        <v>56150</v>
      </c>
      <c r="E2380" s="177">
        <f>_xll.qlInterestRateIndexValueDate(IndexON,D2380)</f>
        <v>56150</v>
      </c>
      <c r="F2380" s="193">
        <f>IFERROR(_xll.qlIndexFixing(IndexON,D2380,TRUE,_xll.ohTrigger(RecalcTrigger,TriggerON)),NA())</f>
        <v>1.4626878327099746E-2</v>
      </c>
      <c r="H2380" s="42">
        <f>_xll.qlCalendarAdvance(Calendar,$H2379,B2380,"f",FALSE)</f>
        <v>56150</v>
      </c>
      <c r="I2380" s="177">
        <f>_xll.qlInterestRateIndexValueDate(Index1M,$H2380)</f>
        <v>56152</v>
      </c>
      <c r="J2380" s="182">
        <f>IFERROR(_xll.qlIndexFixing(Index1M,$H2380,TRUE,_xll.ohTrigger(RecalcTrigger,Trigger1M)),NA())</f>
        <v>1.4551872365760332E-2</v>
      </c>
      <c r="K2380" s="44">
        <f>IFERROR(_xll.qlIndexFixing(Index3M,H2380,TRUE,_xll.ohTrigger(RecalcTrigger,Trigger3M)),NA())</f>
        <v>1.5010424262625128E-2</v>
      </c>
      <c r="L2380" s="44">
        <f>IFERROR(_xll.qlIndexFixing(Index6M,$H2380,TRUE,_xll.ohTrigger(RecalcTrigger,Trigger6M)),NA())</f>
        <v>1.4903195209538953E-2</v>
      </c>
      <c r="M2380" s="183">
        <f>IFERROR(_xll.qlIndexFixing(Index1Y,$H2380,TRUE,_xll.ohTrigger(RecalcTrigger,Trigger1Y)),NA())</f>
        <v>1.4972232011528494E-2</v>
      </c>
      <c r="N2380" s="182">
        <f>IFERROR(_xll.qlIndexFixing(ONIndex1M,I2380,TRUE,_xll.ohTrigger(RecalcTrigger,Trigger1M)),NA())</f>
        <v>1.4551648646694559E-2</v>
      </c>
      <c r="O2380" s="44">
        <f>IFERROR(_xll.qlIndexFixing(ONIndex3M,I2380,TRUE,_xll.ohTrigger(RecalcTrigger,Trigger3M)),NA())</f>
        <v>1.4989233099447219E-2</v>
      </c>
      <c r="P2380" s="44">
        <f>IFERROR(_xll.qlIndexFixing(ONIndex6M,I2380,TRUE,_xll.ohTrigger(RecalcTrigger,Trigger6M)),NA())</f>
        <v>1.4944098221532087E-2</v>
      </c>
      <c r="Q2380" s="183">
        <f>IFERROR(_xll.qlIndexFixing(ONIndex1Y,I2380,TRUE,_xll.ohTrigger(RecalcTrigger,Trigger1Y)),NA())</f>
        <v>1.5044539723607642E-2</v>
      </c>
    </row>
    <row r="2381" spans="2:17" x14ac:dyDescent="0.2">
      <c r="B2381" s="39" t="s">
        <v>42</v>
      </c>
      <c r="D2381" s="42">
        <f>_xll.qlCalendarAdvance(Calendar,$D2380,B2381,"f",FALSE)</f>
        <v>56157</v>
      </c>
      <c r="E2381" s="177">
        <f>_xll.qlInterestRateIndexValueDate(IndexON,D2381)</f>
        <v>56157</v>
      </c>
      <c r="F2381" s="193">
        <f>IFERROR(_xll.qlIndexFixing(IndexON,D2381,TRUE,_xll.ohTrigger(RecalcTrigger,TriggerON)),NA())</f>
        <v>1.4620184341094244E-2</v>
      </c>
      <c r="H2381" s="42">
        <f>_xll.qlCalendarAdvance(Calendar,$H2380,B2381,"f",FALSE)</f>
        <v>56157</v>
      </c>
      <c r="I2381" s="177">
        <f>_xll.qlInterestRateIndexValueDate(Index1M,$H2381)</f>
        <v>56159</v>
      </c>
      <c r="J2381" s="182">
        <f>IFERROR(_xll.qlIndexFixing(Index1M,$H2381,TRUE,_xll.ohTrigger(RecalcTrigger,Trigger1M)),NA())</f>
        <v>1.4546433197024922E-2</v>
      </c>
      <c r="K2381" s="44">
        <f>IFERROR(_xll.qlIndexFixing(Index3M,H2381,TRUE,_xll.ohTrigger(RecalcTrigger,Trigger3M)),NA())</f>
        <v>1.500843112844418E-2</v>
      </c>
      <c r="L2381" s="44">
        <f>IFERROR(_xll.qlIndexFixing(Index6M,$H2381,TRUE,_xll.ohTrigger(RecalcTrigger,Trigger6M)),NA())</f>
        <v>1.4894775992759254E-2</v>
      </c>
      <c r="M2381" s="183">
        <f>IFERROR(_xll.qlIndexFixing(Index1Y,$H2381,TRUE,_xll.ohTrigger(RecalcTrigger,Trigger1Y)),NA())</f>
        <v>1.496454517095862E-2</v>
      </c>
      <c r="N2381" s="182">
        <f>IFERROR(_xll.qlIndexFixing(ONIndex1M,I2381,TRUE,_xll.ohTrigger(RecalcTrigger,Trigger1M)),NA())</f>
        <v>1.4546265154642413E-2</v>
      </c>
      <c r="O2381" s="44">
        <f>IFERROR(_xll.qlIndexFixing(ONIndex3M,I2381,TRUE,_xll.ohTrigger(RecalcTrigger,Trigger3M)),NA())</f>
        <v>1.4987935261130403E-2</v>
      </c>
      <c r="P2381" s="44">
        <f>IFERROR(_xll.qlIndexFixing(ONIndex6M,I2381,TRUE,_xll.ohTrigger(RecalcTrigger,Trigger6M)),NA())</f>
        <v>1.4936701734988844E-2</v>
      </c>
      <c r="Q2381" s="183">
        <f>IFERROR(_xll.qlIndexFixing(ONIndex1Y,I2381,TRUE,_xll.ohTrigger(RecalcTrigger,Trigger1Y)),NA())</f>
        <v>1.5037874799714857E-2</v>
      </c>
    </row>
    <row r="2382" spans="2:17" x14ac:dyDescent="0.2">
      <c r="B2382" s="39" t="s">
        <v>42</v>
      </c>
      <c r="D2382" s="42">
        <f>_xll.qlCalendarAdvance(Calendar,$D2381,B2382,"f",FALSE)</f>
        <v>56164</v>
      </c>
      <c r="E2382" s="177">
        <f>_xll.qlInterestRateIndexValueDate(IndexON,D2382)</f>
        <v>56164</v>
      </c>
      <c r="F2382" s="193">
        <f>IFERROR(_xll.qlIndexFixing(IndexON,D2382,TRUE,_xll.ohTrigger(RecalcTrigger,TriggerON)),NA())</f>
        <v>1.4613450608642609E-2</v>
      </c>
      <c r="H2382" s="42">
        <f>_xll.qlCalendarAdvance(Calendar,$H2381,B2382,"f",FALSE)</f>
        <v>56164</v>
      </c>
      <c r="I2382" s="177">
        <f>_xll.qlInterestRateIndexValueDate(Index1M,$H2382)</f>
        <v>56166</v>
      </c>
      <c r="J2382" s="182">
        <f>IFERROR(_xll.qlIndexFixing(Index1M,$H2382,TRUE,_xll.ohTrigger(RecalcTrigger,Trigger1M)),NA())</f>
        <v>1.4540964211363083E-2</v>
      </c>
      <c r="K2382" s="44">
        <f>IFERROR(_xll.qlIndexFixing(Index3M,H2382,TRUE,_xll.ohTrigger(RecalcTrigger,Trigger3M)),NA())</f>
        <v>1.5007076336273557E-2</v>
      </c>
      <c r="L2382" s="44">
        <f>IFERROR(_xll.qlIndexFixing(Index6M,$H2382,TRUE,_xll.ohTrigger(RecalcTrigger,Trigger6M)),NA())</f>
        <v>1.4886589474040507E-2</v>
      </c>
      <c r="M2382" s="183">
        <f>IFERROR(_xll.qlIndexFixing(Index1Y,$H2382,TRUE,_xll.ohTrigger(RecalcTrigger,Trigger1Y)),NA())</f>
        <v>1.49568216969212E-2</v>
      </c>
      <c r="N2382" s="182">
        <f>IFERROR(_xll.qlIndexFixing(ONIndex1M,I2382,TRUE,_xll.ohTrigger(RecalcTrigger,Trigger1M)),NA())</f>
        <v>1.4540851952355993E-2</v>
      </c>
      <c r="O2382" s="44">
        <f>IFERROR(_xll.qlIndexFixing(ONIndex3M,I2382,TRUE,_xll.ohTrigger(RecalcTrigger,Trigger3M)),NA())</f>
        <v>1.4986629987800981E-2</v>
      </c>
      <c r="P2382" s="44">
        <f>IFERROR(_xll.qlIndexFixing(ONIndex6M,I2382,TRUE,_xll.ohTrigger(RecalcTrigger,Trigger6M)),NA())</f>
        <v>1.4929251387849618E-2</v>
      </c>
      <c r="Q2382" s="183">
        <f>IFERROR(_xll.qlIndexFixing(ONIndex1Y,I2382,TRUE,_xll.ohTrigger(RecalcTrigger,Trigger1Y)),NA())</f>
        <v>1.5031175079176506E-2</v>
      </c>
    </row>
    <row r="2383" spans="2:17" x14ac:dyDescent="0.2">
      <c r="B2383" s="39" t="s">
        <v>42</v>
      </c>
      <c r="D2383" s="42">
        <f>_xll.qlCalendarAdvance(Calendar,$D2382,B2383,"f",FALSE)</f>
        <v>56171</v>
      </c>
      <c r="E2383" s="177">
        <f>_xll.qlInterestRateIndexValueDate(IndexON,D2383)</f>
        <v>56171</v>
      </c>
      <c r="F2383" s="193">
        <f>IFERROR(_xll.qlIndexFixing(IndexON,D2383,TRUE,_xll.ohTrigger(RecalcTrigger,TriggerON)),NA())</f>
        <v>1.4606677070272411E-2</v>
      </c>
      <c r="H2383" s="42">
        <f>_xll.qlCalendarAdvance(Calendar,$H2382,B2383,"f",FALSE)</f>
        <v>56171</v>
      </c>
      <c r="I2383" s="177">
        <f>_xll.qlInterestRateIndexValueDate(Index1M,$H2383)</f>
        <v>56173</v>
      </c>
      <c r="J2383" s="182">
        <f>IFERROR(_xll.qlIndexFixing(Index1M,$H2383,TRUE,_xll.ohTrigger(RecalcTrigger,Trigger1M)),NA())</f>
        <v>1.4535465365034805E-2</v>
      </c>
      <c r="K2383" s="44">
        <f>IFERROR(_xll.qlIndexFixing(Index3M,H2383,TRUE,_xll.ohTrigger(RecalcTrigger,Trigger3M)),NA())</f>
        <v>1.5005714001157536E-2</v>
      </c>
      <c r="L2383" s="44">
        <f>IFERROR(_xll.qlIndexFixing(Index6M,$H2383,TRUE,_xll.ohTrigger(RecalcTrigger,Trigger6M)),NA())</f>
        <v>1.4878347537052666E-2</v>
      </c>
      <c r="M2383" s="183">
        <f>IFERROR(_xll.qlIndexFixing(Index1Y,$H2383,TRUE,_xll.ohTrigger(RecalcTrigger,Trigger1Y)),NA())</f>
        <v>1.4949061536400887E-2</v>
      </c>
      <c r="N2383" s="182">
        <f>IFERROR(_xll.qlIndexFixing(ONIndex1M,I2383,TRUE,_xll.ohTrigger(RecalcTrigger,Trigger1M)),NA())</f>
        <v>1.4535408996110277E-2</v>
      </c>
      <c r="O2383" s="44">
        <f>IFERROR(_xll.qlIndexFixing(ONIndex3M,I2383,TRUE,_xll.ohTrigger(RecalcTrigger,Trigger3M)),NA())</f>
        <v>1.4985317267948162E-2</v>
      </c>
      <c r="P2383" s="44">
        <f>IFERROR(_xll.qlIndexFixing(ONIndex6M,I2383,TRUE,_xll.ohTrigger(RecalcTrigger,Trigger6M)),NA())</f>
        <v>1.4921747091385384E-2</v>
      </c>
      <c r="Q2383" s="183">
        <f>IFERROR(_xll.qlIndexFixing(ONIndex1Y,I2383,TRUE,_xll.ohTrigger(RecalcTrigger,Trigger1Y)),NA())</f>
        <v>1.5024440509234793E-2</v>
      </c>
    </row>
    <row r="2384" spans="2:17" x14ac:dyDescent="0.2">
      <c r="B2384" s="39" t="s">
        <v>42</v>
      </c>
      <c r="D2384" s="42">
        <f>_xll.qlCalendarAdvance(Calendar,$D2383,B2384,"f",FALSE)</f>
        <v>56178</v>
      </c>
      <c r="E2384" s="177">
        <f>_xll.qlInterestRateIndexValueDate(IndexON,D2384)</f>
        <v>56178</v>
      </c>
      <c r="F2384" s="193">
        <f>IFERROR(_xll.qlIndexFixing(IndexON,D2384,TRUE,_xll.ohTrigger(RecalcTrigger,TriggerON)),NA())</f>
        <v>1.4599863665951673E-2</v>
      </c>
      <c r="H2384" s="42">
        <f>_xll.qlCalendarAdvance(Calendar,$H2383,B2384,"f",FALSE)</f>
        <v>56178</v>
      </c>
      <c r="I2384" s="177">
        <f>_xll.qlInterestRateIndexValueDate(Index1M,$H2384)</f>
        <v>56180</v>
      </c>
      <c r="J2384" s="182">
        <f>IFERROR(_xll.qlIndexFixing(Index1M,$H2384,TRUE,_xll.ohTrigger(RecalcTrigger,Trigger1M)),NA())</f>
        <v>1.4529936614300076E-2</v>
      </c>
      <c r="K2384" s="44">
        <f>IFERROR(_xll.qlIndexFixing(Index3M,H2384,TRUE,_xll.ohTrigger(RecalcTrigger,Trigger3M)),NA())</f>
        <v>1.5004344111526239E-2</v>
      </c>
      <c r="L2384" s="44">
        <f>IFERROR(_xll.qlIndexFixing(Index6M,$H2384,TRUE,_xll.ohTrigger(RecalcTrigger,Trigger6M)),NA())</f>
        <v>1.4870050093540173E-2</v>
      </c>
      <c r="M2384" s="183">
        <f>IFERROR(_xll.qlIndexFixing(Index1Y,$H2384,TRUE,_xll.ohTrigger(RecalcTrigger,Trigger1Y)),NA())</f>
        <v>1.4941264636388686E-2</v>
      </c>
      <c r="N2384" s="182">
        <f>IFERROR(_xll.qlIndexFixing(ONIndex1M,I2384,TRUE,_xll.ohTrigger(RecalcTrigger,Trigger1M)),NA())</f>
        <v>1.4529936241780561E-2</v>
      </c>
      <c r="O2384" s="44">
        <f>IFERROR(_xll.qlIndexFixing(ONIndex3M,I2384,TRUE,_xll.ohTrigger(RecalcTrigger,Trigger3M)),NA())</f>
        <v>1.498399708990128E-2</v>
      </c>
      <c r="P2384" s="44">
        <f>IFERROR(_xll.qlIndexFixing(ONIndex6M,I2384,TRUE,_xll.ohTrigger(RecalcTrigger,Trigger6M)),NA())</f>
        <v>1.4914188757586544E-2</v>
      </c>
      <c r="Q2384" s="183">
        <f>IFERROR(_xll.qlIndexFixing(ONIndex1Y,I2384,TRUE,_xll.ohTrigger(RecalcTrigger,Trigger1Y)),NA())</f>
        <v>1.5017671036732239E-2</v>
      </c>
    </row>
    <row r="2385" spans="2:17" x14ac:dyDescent="0.2">
      <c r="B2385" s="39" t="s">
        <v>42</v>
      </c>
      <c r="D2385" s="42">
        <f>_xll.qlCalendarAdvance(Calendar,$D2384,B2385,"f",FALSE)</f>
        <v>56185</v>
      </c>
      <c r="E2385" s="177">
        <f>_xll.qlInterestRateIndexValueDate(IndexON,D2385)</f>
        <v>56185</v>
      </c>
      <c r="F2385" s="193">
        <f>IFERROR(_xll.qlIndexFixing(IndexON,D2385,TRUE,_xll.ohTrigger(RecalcTrigger,TriggerON)),NA())</f>
        <v>1.4593010335888223E-2</v>
      </c>
      <c r="H2385" s="42">
        <f>_xll.qlCalendarAdvance(Calendar,$H2384,B2385,"f",FALSE)</f>
        <v>56185</v>
      </c>
      <c r="I2385" s="177">
        <f>_xll.qlInterestRateIndexValueDate(Index1M,$H2385)</f>
        <v>56187</v>
      </c>
      <c r="J2385" s="182">
        <f>IFERROR(_xll.qlIndexFixing(Index1M,$H2385,TRUE,_xll.ohTrigger(RecalcTrigger,Trigger1M)),NA())</f>
        <v>1.4524697533284591E-2</v>
      </c>
      <c r="K2385" s="44">
        <f>IFERROR(_xll.qlIndexFixing(Index3M,H2385,TRUE,_xll.ohTrigger(RecalcTrigger,Trigger3M)),NA())</f>
        <v>1.5002966655818482E-2</v>
      </c>
      <c r="L2385" s="44">
        <f>IFERROR(_xll.qlIndexFixing(Index6M,$H2385,TRUE,_xll.ohTrigger(RecalcTrigger,Trigger6M)),NA())</f>
        <v>1.4861697055254501E-2</v>
      </c>
      <c r="M2385" s="183">
        <f>IFERROR(_xll.qlIndexFixing(Index1Y,$H2385,TRUE,_xll.ohTrigger(RecalcTrigger,Trigger1Y)),NA())</f>
        <v>1.4933430943879986E-2</v>
      </c>
      <c r="N2385" s="182">
        <f>IFERROR(_xll.qlIndexFixing(ONIndex1M,I2385,TRUE,_xll.ohTrigger(RecalcTrigger,Trigger1M)),NA())</f>
        <v>1.4524433646041501E-2</v>
      </c>
      <c r="O2385" s="44">
        <f>IFERROR(_xll.qlIndexFixing(ONIndex3M,I2385,TRUE,_xll.ohTrigger(RecalcTrigger,Trigger3M)),NA())</f>
        <v>1.4982669442389351E-2</v>
      </c>
      <c r="P2385" s="44">
        <f>IFERROR(_xll.qlIndexFixing(ONIndex6M,I2385,TRUE,_xll.ohTrigger(RecalcTrigger,Trigger6M)),NA())</f>
        <v>1.4906576298123753E-2</v>
      </c>
      <c r="Q2385" s="183">
        <f>IFERROR(_xll.qlIndexFixing(ONIndex1Y,I2385,TRUE,_xll.ohTrigger(RecalcTrigger,Trigger1Y)),NA())</f>
        <v>1.50108666085913E-2</v>
      </c>
    </row>
    <row r="2386" spans="2:17" x14ac:dyDescent="0.2">
      <c r="B2386" s="39" t="s">
        <v>42</v>
      </c>
      <c r="D2386" s="42">
        <f>_xll.qlCalendarAdvance(Calendar,$D2385,B2386,"f",FALSE)</f>
        <v>56192</v>
      </c>
      <c r="E2386" s="177">
        <f>_xll.qlInterestRateIndexValueDate(IndexON,D2386)</f>
        <v>56192</v>
      </c>
      <c r="F2386" s="193">
        <f>IFERROR(_xll.qlIndexFixing(IndexON,D2386,TRUE,_xll.ohTrigger(RecalcTrigger,TriggerON)),NA())</f>
        <v>1.4586117020369826E-2</v>
      </c>
      <c r="H2386" s="42">
        <f>_xll.qlCalendarAdvance(Calendar,$H2385,B2386,"f",FALSE)</f>
        <v>56192</v>
      </c>
      <c r="I2386" s="177">
        <f>_xll.qlInterestRateIndexValueDate(Index1M,$H2386)</f>
        <v>56194</v>
      </c>
      <c r="J2386" s="182">
        <f>IFERROR(_xll.qlIndexFixing(Index1M,$H2386,TRUE,_xll.ohTrigger(RecalcTrigger,Trigger1M)),NA())</f>
        <v>1.4518789224618744E-2</v>
      </c>
      <c r="K2386" s="44">
        <f>IFERROR(_xll.qlIndexFixing(Index3M,H2386,TRUE,_xll.ohTrigger(RecalcTrigger,Trigger3M)),NA())</f>
        <v>1.5001581622460913E-2</v>
      </c>
      <c r="L2386" s="44">
        <f>IFERROR(_xll.qlIndexFixing(Index6M,$H2386,TRUE,_xll.ohTrigger(RecalcTrigger,Trigger6M)),NA())</f>
        <v>1.4853602355509596E-2</v>
      </c>
      <c r="M2386" s="183">
        <f>IFERROR(_xll.qlIndexFixing(Index1Y,$H2386,TRUE,_xll.ohTrigger(RecalcTrigger,Trigger1Y)),NA())</f>
        <v>1.4925560405877175E-2</v>
      </c>
      <c r="N2386" s="182">
        <f>IFERROR(_xll.qlIndexFixing(ONIndex1M,I2386,TRUE,_xll.ohTrigger(RecalcTrigger,Trigger1M)),NA())</f>
        <v>1.4518901165088138E-2</v>
      </c>
      <c r="O2386" s="44">
        <f>IFERROR(_xll.qlIndexFixing(ONIndex3M,I2386,TRUE,_xll.ohTrigger(RecalcTrigger,Trigger3M)),NA())</f>
        <v>1.4981334313741712E-2</v>
      </c>
      <c r="P2386" s="44">
        <f>IFERROR(_xll.qlIndexFixing(ONIndex6M,I2386,TRUE,_xll.ohTrigger(RecalcTrigger,Trigger6M)),NA())</f>
        <v>1.4898909624827539E-2</v>
      </c>
      <c r="Q2386" s="183">
        <f>IFERROR(_xll.qlIndexFixing(ONIndex1Y,I2386,TRUE,_xll.ohTrigger(RecalcTrigger,Trigger1Y)),NA())</f>
        <v>1.5004027171734435E-2</v>
      </c>
    </row>
    <row r="2387" spans="2:17" x14ac:dyDescent="0.2">
      <c r="B2387" s="39" t="s">
        <v>42</v>
      </c>
      <c r="D2387" s="42">
        <f>_xll.qlCalendarAdvance(Calendar,$D2386,B2387,"f",FALSE)</f>
        <v>56199</v>
      </c>
      <c r="E2387" s="177">
        <f>_xll.qlInterestRateIndexValueDate(IndexON,D2387)</f>
        <v>56199</v>
      </c>
      <c r="F2387" s="193">
        <f>IFERROR(_xll.qlIndexFixing(IndexON,D2387,TRUE,_xll.ohTrigger(RecalcTrigger,TriggerON)),NA())</f>
        <v>1.4579183659924055E-2</v>
      </c>
      <c r="H2387" s="42">
        <f>_xll.qlCalendarAdvance(Calendar,$H2386,B2387,"f",FALSE)</f>
        <v>56199</v>
      </c>
      <c r="I2387" s="177">
        <f>_xll.qlInterestRateIndexValueDate(Index1M,$H2387)</f>
        <v>56201</v>
      </c>
      <c r="J2387" s="182">
        <f>IFERROR(_xll.qlIndexFixing(Index1M,$H2387,TRUE,_xll.ohTrigger(RecalcTrigger,Trigger1M)),NA())</f>
        <v>1.451317049818962E-2</v>
      </c>
      <c r="K2387" s="44">
        <f>IFERROR(_xll.qlIndexFixing(Index3M,H2387,TRUE,_xll.ohTrigger(RecalcTrigger,Trigger3M)),NA())</f>
        <v>1.5000188999888869E-2</v>
      </c>
      <c r="L2387" s="44">
        <f>IFERROR(_xll.qlIndexFixing(Index6M,$H2387,TRUE,_xll.ohTrigger(RecalcTrigger,Trigger6M)),NA())</f>
        <v>1.4845142224598634E-2</v>
      </c>
      <c r="M2387" s="183">
        <f>IFERROR(_xll.qlIndexFixing(Index1Y,$H2387,TRUE,_xll.ohTrigger(RecalcTrigger,Trigger1Y)),NA())</f>
        <v>1.4917652969388127E-2</v>
      </c>
      <c r="N2387" s="182">
        <f>IFERROR(_xll.qlIndexFixing(ONIndex1M,I2387,TRUE,_xll.ohTrigger(RecalcTrigger,Trigger1M)),NA())</f>
        <v>1.4513338755115512E-2</v>
      </c>
      <c r="O2387" s="44">
        <f>IFERROR(_xll.qlIndexFixing(ONIndex3M,I2387,TRUE,_xll.ohTrigger(RecalcTrigger,Trigger3M)),NA())</f>
        <v>1.4979991692367634E-2</v>
      </c>
      <c r="P2387" s="44">
        <f>IFERROR(_xll.qlIndexFixing(ONIndex6M,I2387,TRUE,_xll.ohTrigger(RecalcTrigger,Trigger6M)),NA())</f>
        <v>1.489118864912875E-2</v>
      </c>
      <c r="Q2387" s="183">
        <f>IFERROR(_xll.qlIndexFixing(ONIndex1Y,I2387,TRUE,_xll.ohTrigger(RecalcTrigger,Trigger1Y)),NA())</f>
        <v>1.4997152673004166E-2</v>
      </c>
    </row>
    <row r="2388" spans="2:17" x14ac:dyDescent="0.2">
      <c r="B2388" s="39" t="s">
        <v>42</v>
      </c>
      <c r="D2388" s="42">
        <f>_xll.qlCalendarAdvance(Calendar,$D2387,B2388,"f",FALSE)</f>
        <v>56206</v>
      </c>
      <c r="E2388" s="177">
        <f>_xll.qlInterestRateIndexValueDate(IndexON,D2388)</f>
        <v>56206</v>
      </c>
      <c r="F2388" s="193">
        <f>IFERROR(_xll.qlIndexFixing(IndexON,D2388,TRUE,_xll.ohTrigger(RecalcTrigger,TriggerON)),NA())</f>
        <v>1.4572210194438995E-2</v>
      </c>
      <c r="H2388" s="42">
        <f>_xll.qlCalendarAdvance(Calendar,$H2387,B2388,"f",FALSE)</f>
        <v>56206</v>
      </c>
      <c r="I2388" s="177">
        <f>_xll.qlInterestRateIndexValueDate(Index1M,$H2388)</f>
        <v>56208</v>
      </c>
      <c r="J2388" s="182">
        <f>IFERROR(_xll.qlIndexFixing(Index1M,$H2388,TRUE,_xll.ohTrigger(RecalcTrigger,Trigger1M)),NA())</f>
        <v>1.4507521692376513E-2</v>
      </c>
      <c r="K2388" s="44">
        <f>IFERROR(_xll.qlIndexFixing(Index3M,H2388,TRUE,_xll.ohTrigger(RecalcTrigger,Trigger3M)),NA())</f>
        <v>1.4998788776537691E-2</v>
      </c>
      <c r="L2388" s="44">
        <f>IFERROR(_xll.qlIndexFixing(Index6M,$H2388,TRUE,_xll.ohTrigger(RecalcTrigger,Trigger6M)),NA())</f>
        <v>1.4836626242603471E-2</v>
      </c>
      <c r="M2388" s="183">
        <f>IFERROR(_xll.qlIndexFixing(Index1Y,$H2388,TRUE,_xll.ohTrigger(RecalcTrigger,Trigger1Y)),NA())</f>
        <v>1.4909708581425526E-2</v>
      </c>
      <c r="N2388" s="182">
        <f>IFERROR(_xll.qlIndexFixing(ONIndex1M,I2388,TRUE,_xll.ohTrigger(RecalcTrigger,Trigger1M)),NA())</f>
        <v>1.45077463723986E-2</v>
      </c>
      <c r="O2388" s="44">
        <f>IFERROR(_xll.qlIndexFixing(ONIndex3M,I2388,TRUE,_xll.ohTrigger(RecalcTrigger,Trigger3M)),NA())</f>
        <v>1.4978641566836259E-2</v>
      </c>
      <c r="P2388" s="44">
        <f>IFERROR(_xll.qlIndexFixing(ONIndex6M,I2388,TRUE,_xll.ohTrigger(RecalcTrigger,Trigger6M)),NA())</f>
        <v>1.4883413282937852E-2</v>
      </c>
      <c r="Q2388" s="183">
        <f>IFERROR(_xll.qlIndexFixing(ONIndex1Y,I2388,TRUE,_xll.ohTrigger(RecalcTrigger,Trigger1Y)),NA())</f>
        <v>1.4990243059482822E-2</v>
      </c>
    </row>
    <row r="2389" spans="2:17" x14ac:dyDescent="0.2">
      <c r="B2389" s="39" t="s">
        <v>42</v>
      </c>
      <c r="D2389" s="42">
        <f>_xll.qlCalendarAdvance(Calendar,$D2388,B2389,"f",FALSE)</f>
        <v>56213</v>
      </c>
      <c r="E2389" s="177">
        <f>_xll.qlInterestRateIndexValueDate(IndexON,D2389)</f>
        <v>56213</v>
      </c>
      <c r="F2389" s="193">
        <f>IFERROR(_xll.qlIndexFixing(IndexON,D2389,TRUE,_xll.ohTrigger(RecalcTrigger,TriggerON)),NA())</f>
        <v>1.4565196564362282E-2</v>
      </c>
      <c r="H2389" s="42">
        <f>_xll.qlCalendarAdvance(Calendar,$H2388,B2389,"f",FALSE)</f>
        <v>56213</v>
      </c>
      <c r="I2389" s="177">
        <f>_xll.qlInterestRateIndexValueDate(Index1M,$H2389)</f>
        <v>56215</v>
      </c>
      <c r="J2389" s="182">
        <f>IFERROR(_xll.qlIndexFixing(Index1M,$H2389,TRUE,_xll.ohTrigger(RecalcTrigger,Trigger1M)),NA())</f>
        <v>1.4501842763441908E-2</v>
      </c>
      <c r="K2389" s="44">
        <f>IFERROR(_xll.qlIndexFixing(Index3M,H2389,TRUE,_xll.ohTrigger(RecalcTrigger,Trigger3M)),NA())</f>
        <v>1.4997380940836628E-2</v>
      </c>
      <c r="L2389" s="44">
        <f>IFERROR(_xll.qlIndexFixing(Index6M,$H2389,TRUE,_xll.ohTrigger(RecalcTrigger,Trigger6M)),NA())</f>
        <v>1.4828054321298106E-2</v>
      </c>
      <c r="M2389" s="183">
        <f>IFERROR(_xll.qlIndexFixing(Index1Y,$H2389,TRUE,_xll.ohTrigger(RecalcTrigger,Trigger1Y)),NA())</f>
        <v>1.4901727189009287E-2</v>
      </c>
      <c r="N2389" s="182">
        <f>IFERROR(_xll.qlIndexFixing(ONIndex1M,I2389,TRUE,_xll.ohTrigger(RecalcTrigger,Trigger1M)),NA())</f>
        <v>1.450212397337225E-2</v>
      </c>
      <c r="O2389" s="44">
        <f>IFERROR(_xll.qlIndexFixing(ONIndex3M,I2389,TRUE,_xll.ohTrigger(RecalcTrigger,Trigger3M)),NA())</f>
        <v>1.4977283925556861E-2</v>
      </c>
      <c r="P2389" s="44">
        <f>IFERROR(_xll.qlIndexFixing(ONIndex6M,I2389,TRUE,_xll.ohTrigger(RecalcTrigger,Trigger6M)),NA())</f>
        <v>1.4875583437925499E-2</v>
      </c>
      <c r="Q2389" s="183">
        <f>IFERROR(_xll.qlIndexFixing(ONIndex1Y,I2389,TRUE,_xll.ohTrigger(RecalcTrigger,Trigger1Y)),NA())</f>
        <v>1.4983298278332668E-2</v>
      </c>
    </row>
    <row r="2390" spans="2:17" x14ac:dyDescent="0.2">
      <c r="B2390" s="39" t="s">
        <v>42</v>
      </c>
      <c r="D2390" s="42">
        <f>_xll.qlCalendarAdvance(Calendar,$D2389,B2390,"f",FALSE)</f>
        <v>56220</v>
      </c>
      <c r="E2390" s="177">
        <f>_xll.qlInterestRateIndexValueDate(IndexON,D2390)</f>
        <v>56220</v>
      </c>
      <c r="F2390" s="193">
        <f>IFERROR(_xll.qlIndexFixing(IndexON,D2390,TRUE,_xll.ohTrigger(RecalcTrigger,TriggerON)),NA())</f>
        <v>1.4558142709821809E-2</v>
      </c>
      <c r="H2390" s="42">
        <f>_xll.qlCalendarAdvance(Calendar,$H2389,B2390,"f",FALSE)</f>
        <v>56220</v>
      </c>
      <c r="I2390" s="177">
        <f>_xll.qlInterestRateIndexValueDate(Index1M,$H2390)</f>
        <v>56222</v>
      </c>
      <c r="J2390" s="182">
        <f>IFERROR(_xll.qlIndexFixing(Index1M,$H2390,TRUE,_xll.ohTrigger(RecalcTrigger,Trigger1M)),NA())</f>
        <v>1.4496133667635802E-2</v>
      </c>
      <c r="K2390" s="44">
        <f>IFERROR(_xll.qlIndexFixing(Index3M,H2390,TRUE,_xll.ohTrigger(RecalcTrigger,Trigger3M)),NA())</f>
        <v>1.4995546652811775E-2</v>
      </c>
      <c r="L2390" s="44">
        <f>IFERROR(_xll.qlIndexFixing(Index6M,$H2390,TRUE,_xll.ohTrigger(RecalcTrigger,Trigger6M)),NA())</f>
        <v>1.4819094853950219E-2</v>
      </c>
      <c r="M2390" s="183">
        <f>IFERROR(_xll.qlIndexFixing(Index1Y,$H2390,TRUE,_xll.ohTrigger(RecalcTrigger,Trigger1Y)),NA())</f>
        <v>1.4893708739164362E-2</v>
      </c>
      <c r="N2390" s="182">
        <f>IFERROR(_xll.qlIndexFixing(ONIndex1M,I2390,TRUE,_xll.ohTrigger(RecalcTrigger,Trigger1M)),NA())</f>
        <v>1.4496471513991693E-2</v>
      </c>
      <c r="O2390" s="44">
        <f>IFERROR(_xll.qlIndexFixing(ONIndex3M,I2390,TRUE,_xll.ohTrigger(RecalcTrigger,Trigger3M)),NA())</f>
        <v>1.4975918757098583E-2</v>
      </c>
      <c r="P2390" s="44">
        <f>IFERROR(_xll.qlIndexFixing(ONIndex6M,I2390,TRUE,_xll.ohTrigger(RecalcTrigger,Trigger6M)),NA())</f>
        <v>1.4867699026002157E-2</v>
      </c>
      <c r="Q2390" s="183">
        <f>IFERROR(_xll.qlIndexFixing(ONIndex1Y,I2390,TRUE,_xll.ohTrigger(RecalcTrigger,Trigger1Y)),NA())</f>
        <v>1.4976318275916611E-2</v>
      </c>
    </row>
    <row r="2391" spans="2:17" x14ac:dyDescent="0.2">
      <c r="B2391" s="39" t="s">
        <v>42</v>
      </c>
      <c r="D2391" s="42">
        <f>_xll.qlCalendarAdvance(Calendar,$D2390,B2391,"f",FALSE)</f>
        <v>56227</v>
      </c>
      <c r="E2391" s="177">
        <f>_xll.qlInterestRateIndexValueDate(IndexON,D2391)</f>
        <v>56227</v>
      </c>
      <c r="F2391" s="193">
        <f>IFERROR(_xll.qlIndexFixing(IndexON,D2391,TRUE,_xll.ohTrigger(RecalcTrigger,TriggerON)),NA())</f>
        <v>1.4551048571185277E-2</v>
      </c>
      <c r="H2391" s="42">
        <f>_xll.qlCalendarAdvance(Calendar,$H2390,B2391,"f",FALSE)</f>
        <v>56227</v>
      </c>
      <c r="I2391" s="177">
        <f>_xll.qlInterestRateIndexValueDate(Index1M,$H2391)</f>
        <v>56229</v>
      </c>
      <c r="J2391" s="182">
        <f>IFERROR(_xll.qlIndexFixing(Index1M,$H2391,TRUE,_xll.ohTrigger(RecalcTrigger,Trigger1M)),NA())</f>
        <v>1.4490394361228176E-2</v>
      </c>
      <c r="K2391" s="44">
        <f>IFERROR(_xll.qlIndexFixing(Index3M,H2391,TRUE,_xll.ohTrigger(RecalcTrigger,Trigger3M)),NA())</f>
        <v>1.4994124771018136E-2</v>
      </c>
      <c r="L2391" s="44">
        <f>IFERROR(_xll.qlIndexFixing(Index6M,$H2391,TRUE,_xll.ohTrigger(RecalcTrigger,Trigger6M)),NA())</f>
        <v>1.4810406394148051E-2</v>
      </c>
      <c r="M2391" s="183">
        <f>IFERROR(_xll.qlIndexFixing(Index1Y,$H2391,TRUE,_xll.ohTrigger(RecalcTrigger,Trigger1Y)),NA())</f>
        <v>1.4885653178921394E-2</v>
      </c>
      <c r="N2391" s="182">
        <f>IFERROR(_xll.qlIndexFixing(ONIndex1M,I2391,TRUE,_xll.ohTrigger(RecalcTrigger,Trigger1M)),NA())</f>
        <v>1.4490788950771716E-2</v>
      </c>
      <c r="O2391" s="44">
        <f>IFERROR(_xll.qlIndexFixing(ONIndex3M,I2391,TRUE,_xll.ohTrigger(RecalcTrigger,Trigger3M)),NA())</f>
        <v>1.497454604979076E-2</v>
      </c>
      <c r="P2391" s="44">
        <f>IFERROR(_xll.qlIndexFixing(ONIndex6M,I2391,TRUE,_xll.ohTrigger(RecalcTrigger,Trigger6M)),NA())</f>
        <v>1.4859759958598673E-2</v>
      </c>
      <c r="Q2391" s="183">
        <f>IFERROR(_xll.qlIndexFixing(ONIndex1Y,I2391,TRUE,_xll.ohTrigger(RecalcTrigger,Trigger1Y)),NA())</f>
        <v>1.4969302999636724E-2</v>
      </c>
    </row>
    <row r="2392" spans="2:17" x14ac:dyDescent="0.2">
      <c r="B2392" s="39" t="s">
        <v>42</v>
      </c>
      <c r="D2392" s="42">
        <f>_xll.qlCalendarAdvance(Calendar,$D2391,B2392,"f",FALSE)</f>
        <v>56234</v>
      </c>
      <c r="E2392" s="177">
        <f>_xll.qlInterestRateIndexValueDate(IndexON,D2392)</f>
        <v>56234</v>
      </c>
      <c r="F2392" s="193">
        <f>IFERROR(_xll.qlIndexFixing(IndexON,D2392,TRUE,_xll.ohTrigger(RecalcTrigger,TriggerON)),NA())</f>
        <v>1.4543914088660514E-2</v>
      </c>
      <c r="H2392" s="42">
        <f>_xll.qlCalendarAdvance(Calendar,$H2391,B2392,"f",FALSE)</f>
        <v>56234</v>
      </c>
      <c r="I2392" s="177">
        <f>_xll.qlInterestRateIndexValueDate(Index1M,$H2392)</f>
        <v>56236</v>
      </c>
      <c r="J2392" s="182">
        <f>IFERROR(_xll.qlIndexFixing(Index1M,$H2392,TRUE,_xll.ohTrigger(RecalcTrigger,Trigger1M)),NA())</f>
        <v>1.4484624800466528E-2</v>
      </c>
      <c r="K2392" s="44">
        <f>IFERROR(_xll.qlIndexFixing(Index3M,H2392,TRUE,_xll.ohTrigger(RecalcTrigger,Trigger3M)),NA())</f>
        <v>1.4992695244453458E-2</v>
      </c>
      <c r="L2392" s="44">
        <f>IFERROR(_xll.qlIndexFixing(Index6M,$H2392,TRUE,_xll.ohTrigger(RecalcTrigger,Trigger6M)),NA())</f>
        <v>1.4801661722003409E-2</v>
      </c>
      <c r="M2392" s="183">
        <f>IFERROR(_xll.qlIndexFixing(Index1Y,$H2392,TRUE,_xll.ohTrigger(RecalcTrigger,Trigger1Y)),NA())</f>
        <v>1.487756045531716E-2</v>
      </c>
      <c r="N2392" s="182">
        <f>IFERROR(_xll.qlIndexFixing(ONIndex1M,I2392,TRUE,_xll.ohTrigger(RecalcTrigger,Trigger1M)),NA())</f>
        <v>1.4485076239907357E-2</v>
      </c>
      <c r="O2392" s="44">
        <f>IFERROR(_xll.qlIndexFixing(ONIndex3M,I2392,TRUE,_xll.ohTrigger(RecalcTrigger,Trigger3M)),NA())</f>
        <v>1.49731657921226E-2</v>
      </c>
      <c r="P2392" s="44">
        <f>IFERROR(_xll.qlIndexFixing(ONIndex6M,I2392,TRUE,_xll.ohTrigger(RecalcTrigger,Trigger6M)),NA())</f>
        <v>1.4851766147625511E-2</v>
      </c>
      <c r="Q2392" s="183">
        <f>IFERROR(_xll.qlIndexFixing(ONIndex1Y,I2392,TRUE,_xll.ohTrigger(RecalcTrigger,Trigger1Y)),NA())</f>
        <v>1.4962252396335529E-2</v>
      </c>
    </row>
    <row r="2393" spans="2:17" x14ac:dyDescent="0.2">
      <c r="B2393" s="39" t="s">
        <v>42</v>
      </c>
      <c r="D2393" s="42">
        <f>_xll.qlCalendarAdvance(Calendar,$D2392,B2393,"f",FALSE)</f>
        <v>56241</v>
      </c>
      <c r="E2393" s="177">
        <f>_xll.qlInterestRateIndexValueDate(IndexON,D2393)</f>
        <v>56241</v>
      </c>
      <c r="F2393" s="193">
        <f>IFERROR(_xll.qlIndexFixing(IndexON,D2393,TRUE,_xll.ohTrigger(RecalcTrigger,TriggerON)),NA())</f>
        <v>1.4536739202455351E-2</v>
      </c>
      <c r="H2393" s="42">
        <f>_xll.qlCalendarAdvance(Calendar,$H2392,B2393,"f",FALSE)</f>
        <v>56241</v>
      </c>
      <c r="I2393" s="177">
        <f>_xll.qlInterestRateIndexValueDate(Index1M,$H2393)</f>
        <v>56247</v>
      </c>
      <c r="J2393" s="182">
        <f>IFERROR(_xll.qlIndexFixing(Index1M,$H2393,TRUE,_xll.ohTrigger(RecalcTrigger,Trigger1M)),NA())</f>
        <v>1.4475624347567584E-2</v>
      </c>
      <c r="K2393" s="44">
        <f>IFERROR(_xll.qlIndexFixing(Index3M,H2393,TRUE,_xll.ohTrigger(RecalcTrigger,Trigger3M)),NA())</f>
        <v>1.4990847856902793E-2</v>
      </c>
      <c r="L2393" s="44">
        <f>IFERROR(_xll.qlIndexFixing(Index6M,$H2393,TRUE,_xll.ohTrigger(RecalcTrigger,Trigger6M)),NA())</f>
        <v>1.4787806310338389E-2</v>
      </c>
      <c r="M2393" s="183">
        <f>IFERROR(_xll.qlIndexFixing(Index1Y,$H2393,TRUE,_xll.ohTrigger(RecalcTrigger,Trigger1Y)),NA())</f>
        <v>1.4864768105693075E-2</v>
      </c>
      <c r="N2393" s="182">
        <f>IFERROR(_xll.qlIndexFixing(ONIndex1M,I2393,TRUE,_xll.ohTrigger(RecalcTrigger,Trigger1M)),NA())</f>
        <v>1.4477565998038955E-2</v>
      </c>
      <c r="O2393" s="44">
        <f>IFERROR(_xll.qlIndexFixing(ONIndex3M,I2393,TRUE,_xll.ohTrigger(RecalcTrigger,Trigger3M)),NA())</f>
        <v>1.4971591773167425E-2</v>
      </c>
      <c r="P2393" s="44">
        <f>IFERROR(_xll.qlIndexFixing(ONIndex6M,I2393,TRUE,_xll.ohTrigger(RecalcTrigger,Trigger6M)),NA())</f>
        <v>1.4841135447065668E-2</v>
      </c>
      <c r="Q2393" s="183">
        <f>IFERROR(_xll.qlIndexFixing(ONIndex1Y,I2393,TRUE,_xll.ohTrigger(RecalcTrigger,Trigger1Y)),NA())</f>
        <v>1.4952937558834201E-2</v>
      </c>
    </row>
    <row r="2394" spans="2:17" x14ac:dyDescent="0.2">
      <c r="B2394" s="39" t="s">
        <v>42</v>
      </c>
      <c r="D2394" s="42">
        <f>_xll.qlCalendarAdvance(Calendar,$D2393,B2394,"f",FALSE)</f>
        <v>56248</v>
      </c>
      <c r="E2394" s="177">
        <f>_xll.qlInterestRateIndexValueDate(IndexON,D2394)</f>
        <v>56248</v>
      </c>
      <c r="F2394" s="193">
        <f>IFERROR(_xll.qlIndexFixing(IndexON,D2394,TRUE,_xll.ohTrigger(RecalcTrigger,TriggerON)),NA())</f>
        <v>1.4529523852857551E-2</v>
      </c>
      <c r="H2394" s="42">
        <f>_xll.qlCalendarAdvance(Calendar,$H2393,B2394,"f",FALSE)</f>
        <v>56248</v>
      </c>
      <c r="I2394" s="177">
        <f>_xll.qlInterestRateIndexValueDate(Index1M,$H2394)</f>
        <v>56251</v>
      </c>
      <c r="J2394" s="182">
        <f>IFERROR(_xll.qlIndexFixing(Index1M,$H2394,TRUE,_xll.ohTrigger(RecalcTrigger,Trigger1M)),NA())</f>
        <v>1.4472287982066291E-2</v>
      </c>
      <c r="K2394" s="44">
        <f>IFERROR(_xll.qlIndexFixing(Index3M,H2394,TRUE,_xll.ohTrigger(RecalcTrigger,Trigger3M)),NA())</f>
        <v>1.498960617685885E-2</v>
      </c>
      <c r="L2394" s="44">
        <f>IFERROR(_xll.qlIndexFixing(Index6M,$H2394,TRUE,_xll.ohTrigger(RecalcTrigger,Trigger6M)),NA())</f>
        <v>1.4783083224213199E-2</v>
      </c>
      <c r="M2394" s="183">
        <f>IFERROR(_xll.qlIndexFixing(Index1Y,$H2394,TRUE,_xll.ohTrigger(RecalcTrigger,Trigger1Y)),NA())</f>
        <v>1.4859486655242705E-2</v>
      </c>
      <c r="N2394" s="182">
        <f>IFERROR(_xll.qlIndexFixing(ONIndex1M,I2394,TRUE,_xll.ohTrigger(RecalcTrigger,Trigger1M)),NA())</f>
        <v>1.4472732995640669E-2</v>
      </c>
      <c r="O2394" s="44">
        <f>IFERROR(_xll.qlIndexFixing(ONIndex3M,I2394,TRUE,_xll.ohTrigger(RecalcTrigger,Trigger3M)),NA())</f>
        <v>1.4970182618974093E-2</v>
      </c>
      <c r="P2394" s="44">
        <f>IFERROR(_xll.qlIndexFixing(ONIndex6M,I2394,TRUE,_xll.ohTrigger(RecalcTrigger,Trigger6M)),NA())</f>
        <v>1.4834451801188919E-2</v>
      </c>
      <c r="Q2394" s="183">
        <f>IFERROR(_xll.qlIndexFixing(ONIndex1Y,I2394,TRUE,_xll.ohTrigger(RecalcTrigger,Trigger1Y)),NA())</f>
        <v>1.4947024755267435E-2</v>
      </c>
    </row>
    <row r="2395" spans="2:17" x14ac:dyDescent="0.2">
      <c r="B2395" s="39" t="s">
        <v>42</v>
      </c>
      <c r="D2395" s="42">
        <f>_xll.qlCalendarAdvance(Calendar,$D2394,B2395,"f",FALSE)</f>
        <v>56255</v>
      </c>
      <c r="E2395" s="177">
        <f>_xll.qlInterestRateIndexValueDate(IndexON,D2395)</f>
        <v>56255</v>
      </c>
      <c r="F2395" s="193">
        <f>IFERROR(_xll.qlIndexFixing(IndexON,D2395,TRUE,_xll.ohTrigger(RecalcTrigger,TriggerON)),NA())</f>
        <v>1.4522267980234815E-2</v>
      </c>
      <c r="H2395" s="42">
        <f>_xll.qlCalendarAdvance(Calendar,$H2394,B2395,"f",FALSE)</f>
        <v>56255</v>
      </c>
      <c r="I2395" s="177">
        <f>_xll.qlInterestRateIndexValueDate(Index1M,$H2395)</f>
        <v>56257</v>
      </c>
      <c r="J2395" s="182">
        <f>IFERROR(_xll.qlIndexFixing(Index1M,$H2395,TRUE,_xll.ohTrigger(RecalcTrigger,Trigger1M)),NA())</f>
        <v>1.4467134154697303E-2</v>
      </c>
      <c r="K2395" s="44">
        <f>IFERROR(_xll.qlIndexFixing(Index3M,H2395,TRUE,_xll.ohTrigger(RecalcTrigger,Trigger3M)),NA())</f>
        <v>1.4988360680463941E-2</v>
      </c>
      <c r="L2395" s="44">
        <f>IFERROR(_xll.qlIndexFixing(Index6M,$H2395,TRUE,_xll.ohTrigger(RecalcTrigger,Trigger6M)),NA())</f>
        <v>1.4775443128154634E-2</v>
      </c>
      <c r="M2395" s="183">
        <f>IFERROR(_xll.qlIndexFixing(Index1Y,$H2395,TRUE,_xll.ohTrigger(RecalcTrigger,Trigger1Y)),NA())</f>
        <v>1.4853058774793117E-2</v>
      </c>
      <c r="N2395" s="182">
        <f>IFERROR(_xll.qlIndexFixing(ONIndex1M,I2395,TRUE,_xll.ohTrigger(RecalcTrigger,Trigger1M)),NA())</f>
        <v>1.4467756784037888E-2</v>
      </c>
      <c r="O2395" s="44">
        <f>IFERROR(_xll.qlIndexFixing(ONIndex3M,I2395,TRUE,_xll.ohTrigger(RecalcTrigger,Trigger3M)),NA())</f>
        <v>1.4968979602008048E-2</v>
      </c>
      <c r="P2395" s="44">
        <f>IFERROR(_xll.qlIndexFixing(ONIndex6M,I2395,TRUE,_xll.ohTrigger(RecalcTrigger,Trigger6M)),NA())</f>
        <v>1.4827455369994524E-2</v>
      </c>
      <c r="Q2395" s="183">
        <f>IFERROR(_xll.qlIndexFixing(ONIndex1Y,I2395,TRUE,_xll.ohTrigger(RecalcTrigger,Trigger1Y)),NA())</f>
        <v>1.494088809312899E-2</v>
      </c>
    </row>
    <row r="2396" spans="2:17" x14ac:dyDescent="0.2">
      <c r="B2396" s="39" t="s">
        <v>42</v>
      </c>
      <c r="D2396" s="42">
        <f>_xll.qlCalendarAdvance(Calendar,$D2395,B2396,"f",FALSE)</f>
        <v>56262</v>
      </c>
      <c r="E2396" s="177">
        <f>_xll.qlInterestRateIndexValueDate(IndexON,D2396)</f>
        <v>56262</v>
      </c>
      <c r="F2396" s="193">
        <f>IFERROR(_xll.qlIndexFixing(IndexON,D2396,TRUE,_xll.ohTrigger(RecalcTrigger,TriggerON)),NA())</f>
        <v>1.4514971524555165E-2</v>
      </c>
      <c r="H2396" s="42">
        <f>_xll.qlCalendarAdvance(Calendar,$H2395,B2396,"f",FALSE)</f>
        <v>56262</v>
      </c>
      <c r="I2396" s="177">
        <f>_xll.qlInterestRateIndexValueDate(Index1M,$H2396)</f>
        <v>56264</v>
      </c>
      <c r="J2396" s="182">
        <f>IFERROR(_xll.qlIndexFixing(Index1M,$H2396,TRUE,_xll.ohTrigger(RecalcTrigger,Trigger1M)),NA())</f>
        <v>1.4461243139136937E-2</v>
      </c>
      <c r="K2396" s="44">
        <f>IFERROR(_xll.qlIndexFixing(Index3M,H2396,TRUE,_xll.ohTrigger(RecalcTrigger,Trigger3M)),NA())</f>
        <v>1.4986900459150299E-2</v>
      </c>
      <c r="L2396" s="44">
        <f>IFERROR(_xll.qlIndexFixing(Index6M,$H2396,TRUE,_xll.ohTrigger(RecalcTrigger,Trigger6M)),NA())</f>
        <v>1.4766477161910712E-2</v>
      </c>
      <c r="M2396" s="183">
        <f>IFERROR(_xll.qlIndexFixing(Index1Y,$H2396,TRUE,_xll.ohTrigger(RecalcTrigger,Trigger1Y)),NA())</f>
        <v>1.4844816868229856E-2</v>
      </c>
      <c r="N2396" s="182">
        <f>IFERROR(_xll.qlIndexFixing(ONIndex1M,I2396,TRUE,_xll.ohTrigger(RecalcTrigger,Trigger1M)),NA())</f>
        <v>1.4461923045265834E-2</v>
      </c>
      <c r="O2396" s="44">
        <f>IFERROR(_xll.qlIndexFixing(ONIndex3M,I2396,TRUE,_xll.ohTrigger(RecalcTrigger,Trigger3M)),NA())</f>
        <v>1.4967569027710681E-2</v>
      </c>
      <c r="P2396" s="44">
        <f>IFERROR(_xll.qlIndexFixing(ONIndex6M,I2396,TRUE,_xll.ohTrigger(RecalcTrigger,Trigger6M)),NA())</f>
        <v>1.4819241701609087E-2</v>
      </c>
      <c r="Q2396" s="183">
        <f>IFERROR(_xll.qlIndexFixing(ONIndex1Y,I2396,TRUE,_xll.ohTrigger(RecalcTrigger,Trigger1Y)),NA())</f>
        <v>1.4933695650967138E-2</v>
      </c>
    </row>
    <row r="2397" spans="2:17" x14ac:dyDescent="0.2">
      <c r="B2397" s="39" t="s">
        <v>42</v>
      </c>
      <c r="D2397" s="42">
        <f>_xll.qlCalendarAdvance(Calendar,$D2396,B2397,"f",FALSE)</f>
        <v>56269</v>
      </c>
      <c r="E2397" s="177">
        <f>_xll.qlInterestRateIndexValueDate(IndexON,D2397)</f>
        <v>56269</v>
      </c>
      <c r="F2397" s="193">
        <f>IFERROR(_xll.qlIndexFixing(IndexON,D2397,TRUE,_xll.ohTrigger(RecalcTrigger,TriggerON)),NA())</f>
        <v>1.45076344261863E-2</v>
      </c>
      <c r="H2397" s="42">
        <f>_xll.qlCalendarAdvance(Calendar,$H2396,B2397,"f",FALSE)</f>
        <v>56269</v>
      </c>
      <c r="I2397" s="177">
        <f>_xll.qlInterestRateIndexValueDate(Index1M,$H2397)</f>
        <v>56271</v>
      </c>
      <c r="J2397" s="182">
        <f>IFERROR(_xll.qlIndexFixing(Index1M,$H2397,TRUE,_xll.ohTrigger(RecalcTrigger,Trigger1M)),NA())</f>
        <v>1.4455321650527486E-2</v>
      </c>
      <c r="K2397" s="44">
        <f>IFERROR(_xll.qlIndexFixing(Index3M,H2397,TRUE,_xll.ohTrigger(RecalcTrigger,Trigger3M)),NA())</f>
        <v>1.4985432535234544E-2</v>
      </c>
      <c r="L2397" s="44">
        <f>IFERROR(_xll.qlIndexFixing(Index6M,$H2397,TRUE,_xll.ohTrigger(RecalcTrigger,Trigger6M)),NA())</f>
        <v>1.4757454550783091E-2</v>
      </c>
      <c r="M2397" s="183">
        <f>IFERROR(_xll.qlIndexFixing(Index1Y,$H2397,TRUE,_xll.ohTrigger(RecalcTrigger,Trigger1Y)),NA())</f>
        <v>1.4836537533577474E-2</v>
      </c>
      <c r="N2397" s="182">
        <f>IFERROR(_xll.qlIndexFixing(ONIndex1M,I2397,TRUE,_xll.ohTrigger(RecalcTrigger,Trigger1M)),NA())</f>
        <v>1.4456058940224281E-2</v>
      </c>
      <c r="O2397" s="44">
        <f>IFERROR(_xll.qlIndexFixing(ONIndex3M,I2397,TRUE,_xll.ohTrigger(RecalcTrigger,Trigger3M)),NA())</f>
        <v>1.4966150845658888E-2</v>
      </c>
      <c r="P2397" s="44">
        <f>IFERROR(_xll.qlIndexFixing(ONIndex6M,I2397,TRUE,_xll.ohTrigger(RecalcTrigger,Trigger6M)),NA())</f>
        <v>1.4810972848326998E-2</v>
      </c>
      <c r="Q2397" s="183">
        <f>IFERROR(_xll.qlIndexFixing(ONIndex1Y,I2397,TRUE,_xll.ohTrigger(RecalcTrigger,Trigger1Y)),NA())</f>
        <v>1.4926467616476202E-2</v>
      </c>
    </row>
    <row r="2398" spans="2:17" x14ac:dyDescent="0.2">
      <c r="B2398" s="39" t="s">
        <v>42</v>
      </c>
      <c r="D2398" s="42">
        <f>_xll.qlCalendarAdvance(Calendar,$D2397,B2398,"f",FALSE)</f>
        <v>56276</v>
      </c>
      <c r="E2398" s="177">
        <f>_xll.qlInterestRateIndexValueDate(IndexON,D2398)</f>
        <v>56276</v>
      </c>
      <c r="F2398" s="193">
        <f>IFERROR(_xll.qlIndexFixing(IndexON,D2398,TRUE,_xll.ohTrigger(RecalcTrigger,TriggerON)),NA())</f>
        <v>1.4500256625575858E-2</v>
      </c>
      <c r="H2398" s="42">
        <f>_xll.qlCalendarAdvance(Calendar,$H2397,B2398,"f",FALSE)</f>
        <v>56276</v>
      </c>
      <c r="I2398" s="177">
        <f>_xll.qlInterestRateIndexValueDate(Index1M,$H2398)</f>
        <v>56278</v>
      </c>
      <c r="J2398" s="182">
        <f>IFERROR(_xll.qlIndexFixing(Index1M,$H2398,TRUE,_xll.ohTrigger(RecalcTrigger,Trigger1M)),NA())</f>
        <v>1.4449782718907829E-2</v>
      </c>
      <c r="K2398" s="44">
        <f>IFERROR(_xll.qlIndexFixing(Index3M,H2398,TRUE,_xll.ohTrigger(RecalcTrigger,Trigger3M)),NA())</f>
        <v>1.498395689714993E-2</v>
      </c>
      <c r="L2398" s="44">
        <f>IFERROR(_xll.qlIndexFixing(Index6M,$H2398,TRUE,_xll.ohTrigger(RecalcTrigger,Trigger6M)),NA())</f>
        <v>1.4748375206605831E-2</v>
      </c>
      <c r="M2398" s="183">
        <f>IFERROR(_xll.qlIndexFixing(Index1Y,$H2398,TRUE,_xll.ohTrigger(RecalcTrigger,Trigger1Y)),NA())</f>
        <v>1.4828220717908227E-2</v>
      </c>
      <c r="N2398" s="182">
        <f>IFERROR(_xll.qlIndexFixing(ONIndex1M,I2398,TRUE,_xll.ohTrigger(RecalcTrigger,Trigger1M)),NA())</f>
        <v>1.4450164425028333E-2</v>
      </c>
      <c r="O2398" s="44">
        <f>IFERROR(_xll.qlIndexFixing(ONIndex3M,I2398,TRUE,_xll.ohTrigger(RecalcTrigger,Trigger3M)),NA())</f>
        <v>1.4964725043942195E-2</v>
      </c>
      <c r="P2398" s="44">
        <f>IFERROR(_xll.qlIndexFixing(ONIndex6M,I2398,TRUE,_xll.ohTrigger(RecalcTrigger,Trigger6M)),NA())</f>
        <v>1.480264872165904E-2</v>
      </c>
      <c r="Q2398" s="183">
        <f>IFERROR(_xll.qlIndexFixing(ONIndex1Y,I2398,TRUE,_xll.ohTrigger(RecalcTrigger,Trigger1Y)),NA())</f>
        <v>1.4919203936498704E-2</v>
      </c>
    </row>
    <row r="2399" spans="2:17" x14ac:dyDescent="0.2">
      <c r="B2399" s="39" t="s">
        <v>42</v>
      </c>
      <c r="D2399" s="42">
        <f>_xll.qlCalendarAdvance(Calendar,$D2398,B2399,"f",FALSE)</f>
        <v>56283</v>
      </c>
      <c r="E2399" s="177">
        <f>_xll.qlInterestRateIndexValueDate(IndexON,D2399)</f>
        <v>56283</v>
      </c>
      <c r="F2399" s="193">
        <f>IFERROR(_xll.qlIndexFixing(IndexON,D2399,TRUE,_xll.ohTrigger(RecalcTrigger,TriggerON)),NA())</f>
        <v>1.449283806269186E-2</v>
      </c>
      <c r="H2399" s="42">
        <f>_xll.qlCalendarAdvance(Calendar,$H2398,B2399,"f",FALSE)</f>
        <v>56283</v>
      </c>
      <c r="I2399" s="177">
        <f>_xll.qlInterestRateIndexValueDate(Index1M,$H2399)</f>
        <v>56285</v>
      </c>
      <c r="J2399" s="182">
        <f>IFERROR(_xll.qlIndexFixing(Index1M,$H2399,TRUE,_xll.ohTrigger(RecalcTrigger,Trigger1M)),NA())</f>
        <v>1.4443947078168127E-2</v>
      </c>
      <c r="K2399" s="44">
        <f>IFERROR(_xll.qlIndexFixing(Index3M,H2399,TRUE,_xll.ohTrigger(RecalcTrigger,Trigger3M)),NA())</f>
        <v>1.4982269540233916E-2</v>
      </c>
      <c r="L2399" s="44">
        <f>IFERROR(_xll.qlIndexFixing(Index6M,$H2399,TRUE,_xll.ohTrigger(RecalcTrigger,Trigger6M)),NA())</f>
        <v>1.4739239041216524E-2</v>
      </c>
      <c r="M2399" s="183">
        <f>IFERROR(_xll.qlIndexFixing(Index1Y,$H2399,TRUE,_xll.ohTrigger(RecalcTrigger,Trigger1Y)),NA())</f>
        <v>1.4819866368300721E-2</v>
      </c>
      <c r="N2399" s="182">
        <f>IFERROR(_xll.qlIndexFixing(ONIndex1M,I2399,TRUE,_xll.ohTrigger(RecalcTrigger,Trigger1M)),NA())</f>
        <v>1.444423945611284E-2</v>
      </c>
      <c r="O2399" s="44">
        <f>IFERROR(_xll.qlIndexFixing(ONIndex3M,I2399,TRUE,_xll.ohTrigger(RecalcTrigger,Trigger3M)),NA())</f>
        <v>1.4963291610969875E-2</v>
      </c>
      <c r="P2399" s="44">
        <f>IFERROR(_xll.qlIndexFixing(ONIndex6M,I2399,TRUE,_xll.ohTrigger(RecalcTrigger,Trigger6M)),NA())</f>
        <v>1.4794269233435742E-2</v>
      </c>
      <c r="Q2399" s="183">
        <f>IFERROR(_xll.qlIndexFixing(ONIndex1Y,I2399,TRUE,_xll.ohTrigger(RecalcTrigger,Trigger1Y)),NA())</f>
        <v>1.4911904557957101E-2</v>
      </c>
    </row>
    <row r="2400" spans="2:17" x14ac:dyDescent="0.2">
      <c r="B2400" s="39" t="s">
        <v>42</v>
      </c>
      <c r="D2400" s="42">
        <f>_xll.qlCalendarAdvance(Calendar,$D2399,B2400,"f",FALSE)</f>
        <v>56290</v>
      </c>
      <c r="E2400" s="177">
        <f>_xll.qlInterestRateIndexValueDate(IndexON,D2400)</f>
        <v>56290</v>
      </c>
      <c r="F2400" s="193">
        <f>IFERROR(_xll.qlIndexFixing(IndexON,D2400,TRUE,_xll.ohTrigger(RecalcTrigger,TriggerON)),NA())</f>
        <v>1.4485378677822069E-2</v>
      </c>
      <c r="H2400" s="42">
        <f>_xll.qlCalendarAdvance(Calendar,$H2399,B2400,"f",FALSE)</f>
        <v>56290</v>
      </c>
      <c r="I2400" s="177">
        <f>_xll.qlInterestRateIndexValueDate(Index1M,$H2400)</f>
        <v>56292</v>
      </c>
      <c r="J2400" s="182">
        <f>IFERROR(_xll.qlIndexFixing(Index1M,$H2400,TRUE,_xll.ohTrigger(RecalcTrigger,Trigger1M)),NA())</f>
        <v>1.443794362827092E-2</v>
      </c>
      <c r="K2400" s="44">
        <f>IFERROR(_xll.qlIndexFixing(Index3M,H2400,TRUE,_xll.ohTrigger(RecalcTrigger,Trigger3M)),NA())</f>
        <v>1.4980779055840032E-2</v>
      </c>
      <c r="L2400" s="44">
        <f>IFERROR(_xll.qlIndexFixing(Index6M,$H2400,TRUE,_xll.ohTrigger(RecalcTrigger,Trigger6M)),NA())</f>
        <v>1.473004596645895E-2</v>
      </c>
      <c r="M2400" s="183">
        <f>IFERROR(_xll.qlIndexFixing(Index1Y,$H2400,TRUE,_xll.ohTrigger(RecalcTrigger,Trigger1Y)),NA())</f>
        <v>1.4811474431839257E-2</v>
      </c>
      <c r="N2400" s="182">
        <f>IFERROR(_xll.qlIndexFixing(ONIndex1M,I2400,TRUE,_xll.ohTrigger(RecalcTrigger,Trigger1M)),NA())</f>
        <v>1.4438283989832712E-2</v>
      </c>
      <c r="O2400" s="44">
        <f>IFERROR(_xll.qlIndexFixing(ONIndex3M,I2400,TRUE,_xll.ohTrigger(RecalcTrigger,Trigger3M)),NA())</f>
        <v>1.4961850535710752E-2</v>
      </c>
      <c r="P2400" s="44">
        <f>IFERROR(_xll.qlIndexFixing(ONIndex6M,I2400,TRUE,_xll.ohTrigger(RecalcTrigger,Trigger6M)),NA())</f>
        <v>1.4785834295487632E-2</v>
      </c>
      <c r="Q2400" s="183">
        <f>IFERROR(_xll.qlIndexFixing(ONIndex1Y,I2400,TRUE,_xll.ohTrigger(RecalcTrigger,Trigger1Y)),NA())</f>
        <v>1.4904569428013659E-2</v>
      </c>
    </row>
    <row r="2401" spans="2:17" x14ac:dyDescent="0.2">
      <c r="B2401" s="39" t="s">
        <v>42</v>
      </c>
      <c r="D2401" s="42">
        <f>_xll.qlCalendarAdvance(Calendar,$D2400,B2401,"f",FALSE)</f>
        <v>56297</v>
      </c>
      <c r="E2401" s="177">
        <f>_xll.qlInterestRateIndexValueDate(IndexON,D2401)</f>
        <v>56297</v>
      </c>
      <c r="F2401" s="193">
        <f>IFERROR(_xll.qlIndexFixing(IndexON,D2401,TRUE,_xll.ohTrigger(RecalcTrigger,TriggerON)),NA())</f>
        <v>1.4477878411494061E-2</v>
      </c>
      <c r="H2401" s="42">
        <f>_xll.qlCalendarAdvance(Calendar,$H2400,B2401,"f",FALSE)</f>
        <v>56297</v>
      </c>
      <c r="I2401" s="177">
        <f>_xll.qlInterestRateIndexValueDate(Index1M,$H2401)</f>
        <v>56299</v>
      </c>
      <c r="J2401" s="182">
        <f>IFERROR(_xll.qlIndexFixing(Index1M,$H2401,TRUE,_xll.ohTrigger(RecalcTrigger,Trigger1M)),NA())</f>
        <v>1.4431909547378829E-2</v>
      </c>
      <c r="K2401" s="44">
        <f>IFERROR(_xll.qlIndexFixing(Index3M,H2401,TRUE,_xll.ohTrigger(RecalcTrigger,Trigger3M)),NA())</f>
        <v>1.4979280823723684E-2</v>
      </c>
      <c r="L2401" s="44">
        <f>IFERROR(_xll.qlIndexFixing(Index6M,$H2401,TRUE,_xll.ohTrigger(RecalcTrigger,Trigger6M)),NA())</f>
        <v>1.472079589418572E-2</v>
      </c>
      <c r="M2401" s="183">
        <f>IFERROR(_xll.qlIndexFixing(Index1Y,$H2401,TRUE,_xll.ohTrigger(RecalcTrigger,Trigger1Y)),NA())</f>
        <v>1.4803044855614048E-2</v>
      </c>
      <c r="N2401" s="182">
        <f>IFERROR(_xll.qlIndexFixing(ONIndex1M,I2401,TRUE,_xll.ohTrigger(RecalcTrigger,Trigger1M)),NA())</f>
        <v>1.4432297982223119E-2</v>
      </c>
      <c r="O2401" s="44">
        <f>IFERROR(_xll.qlIndexFixing(ONIndex3M,I2401,TRUE,_xll.ohTrigger(RecalcTrigger,Trigger3M)),NA())</f>
        <v>1.4960401806254353E-2</v>
      </c>
      <c r="P2401" s="44">
        <f>IFERROR(_xll.qlIndexFixing(ONIndex6M,I2401,TRUE,_xll.ohTrigger(RecalcTrigger,Trigger6M)),NA())</f>
        <v>1.4777343819245559E-2</v>
      </c>
      <c r="Q2401" s="183">
        <f>IFERROR(_xll.qlIndexFixing(ONIndex1Y,I2401,TRUE,_xll.ohTrigger(RecalcTrigger,Trigger1Y)),NA())</f>
        <v>1.4897198493351027E-2</v>
      </c>
    </row>
    <row r="2402" spans="2:17" x14ac:dyDescent="0.2">
      <c r="B2402" s="39" t="s">
        <v>42</v>
      </c>
      <c r="D2402" s="42">
        <f>_xll.qlCalendarAdvance(Calendar,$D2401,B2402,"f",FALSE)</f>
        <v>56304</v>
      </c>
      <c r="E2402" s="177">
        <f>_xll.qlInterestRateIndexValueDate(IndexON,D2402)</f>
        <v>56304</v>
      </c>
      <c r="F2402" s="193">
        <f>IFERROR(_xll.qlIndexFixing(IndexON,D2402,TRUE,_xll.ohTrigger(RecalcTrigger,TriggerON)),NA())</f>
        <v>1.447033720375579E-2</v>
      </c>
      <c r="H2402" s="42">
        <f>_xll.qlCalendarAdvance(Calendar,$H2401,B2402,"f",FALSE)</f>
        <v>56304</v>
      </c>
      <c r="I2402" s="177">
        <f>_xll.qlInterestRateIndexValueDate(Index1M,$H2402)</f>
        <v>56306</v>
      </c>
      <c r="J2402" s="182">
        <f>IFERROR(_xll.qlIndexFixing(Index1M,$H2402,TRUE,_xll.ohTrigger(RecalcTrigger,Trigger1M)),NA())</f>
        <v>1.4425844791746847E-2</v>
      </c>
      <c r="K2402" s="44">
        <f>IFERROR(_xll.qlIndexFixing(Index3M,H2402,TRUE,_xll.ohTrigger(RecalcTrigger,Trigger3M)),NA())</f>
        <v>1.4977774832320189E-2</v>
      </c>
      <c r="L2402" s="44">
        <f>IFERROR(_xll.qlIndexFixing(Index6M,$H2402,TRUE,_xll.ohTrigger(RecalcTrigger,Trigger6M)),NA())</f>
        <v>1.4711488736254741E-2</v>
      </c>
      <c r="M2402" s="183">
        <f>IFERROR(_xll.qlIndexFixing(Index1Y,$H2402,TRUE,_xll.ohTrigger(RecalcTrigger,Trigger1Y)),NA())</f>
        <v>1.4794577586721881E-2</v>
      </c>
      <c r="N2402" s="182">
        <f>IFERROR(_xll.qlIndexFixing(ONIndex1M,I2402,TRUE,_xll.ohTrigger(RecalcTrigger,Trigger1M)),NA())</f>
        <v>1.4426281389559037E-2</v>
      </c>
      <c r="O2402" s="44">
        <f>IFERROR(_xll.qlIndexFixing(ONIndex3M,I2402,TRUE,_xll.ohTrigger(RecalcTrigger,Trigger3M)),NA())</f>
        <v>1.4958945411249758E-2</v>
      </c>
      <c r="P2402" s="44">
        <f>IFERROR(_xll.qlIndexFixing(ONIndex6M,I2402,TRUE,_xll.ohTrigger(RecalcTrigger,Trigger6M)),NA())</f>
        <v>1.476879771654005E-2</v>
      </c>
      <c r="Q2402" s="183">
        <f>IFERROR(_xll.qlIndexFixing(ONIndex1Y,I2402,TRUE,_xll.ohTrigger(RecalcTrigger,Trigger1Y)),NA())</f>
        <v>1.4889791701131472E-2</v>
      </c>
    </row>
    <row r="2403" spans="2:17" x14ac:dyDescent="0.2">
      <c r="B2403" s="39" t="s">
        <v>42</v>
      </c>
      <c r="D2403" s="42">
        <f>_xll.qlCalendarAdvance(Calendar,$D2402,B2403,"f",FALSE)</f>
        <v>56311</v>
      </c>
      <c r="E2403" s="177">
        <f>_xll.qlInterestRateIndexValueDate(IndexON,D2403)</f>
        <v>56311</v>
      </c>
      <c r="F2403" s="193">
        <f>IFERROR(_xll.qlIndexFixing(IndexON,D2403,TRUE,_xll.ohTrigger(RecalcTrigger,TriggerON)),NA())</f>
        <v>1.4462754994655214E-2</v>
      </c>
      <c r="H2403" s="42">
        <f>_xll.qlCalendarAdvance(Calendar,$H2402,B2403,"f",FALSE)</f>
        <v>56311</v>
      </c>
      <c r="I2403" s="177">
        <f>_xll.qlInterestRateIndexValueDate(Index1M,$H2403)</f>
        <v>56313</v>
      </c>
      <c r="J2403" s="182">
        <f>IFERROR(_xll.qlIndexFixing(Index1M,$H2403,TRUE,_xll.ohTrigger(RecalcTrigger,Trigger1M)),NA())</f>
        <v>1.4419150335484299E-2</v>
      </c>
      <c r="K2403" s="44">
        <f>IFERROR(_xll.qlIndexFixing(Index3M,H2403,TRUE,_xll.ohTrigger(RecalcTrigger,Trigger3M)),NA())</f>
        <v>1.4976865467042936E-2</v>
      </c>
      <c r="L2403" s="44">
        <f>IFERROR(_xll.qlIndexFixing(Index6M,$H2403,TRUE,_xll.ohTrigger(RecalcTrigger,Trigger6M)),NA())</f>
        <v>1.4700173433534665E-2</v>
      </c>
      <c r="M2403" s="183">
        <f>IFERROR(_xll.qlIndexFixing(Index1Y,$H2403,TRUE,_xll.ohTrigger(RecalcTrigger,Trigger1Y)),NA())</f>
        <v>1.4786072572264572E-2</v>
      </c>
      <c r="N2403" s="182">
        <f>IFERROR(_xll.qlIndexFixing(ONIndex1M,I2403,TRUE,_xll.ohTrigger(RecalcTrigger,Trigger1M)),NA())</f>
        <v>1.4420234168275314E-2</v>
      </c>
      <c r="O2403" s="44">
        <f>IFERROR(_xll.qlIndexFixing(ONIndex3M,I2403,TRUE,_xll.ohTrigger(RecalcTrigger,Trigger3M)),NA())</f>
        <v>1.4957481338946366E-2</v>
      </c>
      <c r="P2403" s="44">
        <f>IFERROR(_xll.qlIndexFixing(ONIndex6M,I2403,TRUE,_xll.ohTrigger(RecalcTrigger,Trigger6M)),NA())</f>
        <v>1.4760195899121697E-2</v>
      </c>
      <c r="Q2403" s="183">
        <f>IFERROR(_xll.qlIndexFixing(ONIndex1Y,I2403,TRUE,_xll.ohTrigger(RecalcTrigger,Trigger1Y)),NA())</f>
        <v>1.4882348998117578E-2</v>
      </c>
    </row>
    <row r="2404" spans="2:17" x14ac:dyDescent="0.2">
      <c r="B2404" s="39" t="s">
        <v>42</v>
      </c>
      <c r="D2404" s="42">
        <f>_xll.qlCalendarAdvance(Calendar,$D2403,B2404,"f",FALSE)</f>
        <v>56318</v>
      </c>
      <c r="E2404" s="177">
        <f>_xll.qlInterestRateIndexValueDate(IndexON,D2404)</f>
        <v>56318</v>
      </c>
      <c r="F2404" s="193">
        <f>IFERROR(_xll.qlIndexFixing(IndexON,D2404,TRUE,_xll.ohTrigger(RecalcTrigger,TriggerON)),NA())</f>
        <v>1.4455131724879777E-2</v>
      </c>
      <c r="H2404" s="42">
        <f>_xll.qlCalendarAdvance(Calendar,$H2403,B2404,"f",FALSE)</f>
        <v>56318</v>
      </c>
      <c r="I2404" s="177">
        <f>_xll.qlInterestRateIndexValueDate(Index1M,$H2404)</f>
        <v>56320</v>
      </c>
      <c r="J2404" s="182">
        <f>IFERROR(_xll.qlIndexFixing(Index1M,$H2404,TRUE,_xll.ohTrigger(RecalcTrigger,Trigger1M)),NA())</f>
        <v>1.4413014310858396E-2</v>
      </c>
      <c r="K2404" s="44">
        <f>IFERROR(_xll.qlIndexFixing(Index3M,H2404,TRUE,_xll.ohTrigger(RecalcTrigger,Trigger3M)),NA())</f>
        <v>1.4975342058111758E-2</v>
      </c>
      <c r="L2404" s="44">
        <f>IFERROR(_xll.qlIndexFixing(Index6M,$H2404,TRUE,_xll.ohTrigger(RecalcTrigger,Trigger6M)),NA())</f>
        <v>1.4690729309396026E-2</v>
      </c>
      <c r="M2404" s="183">
        <f>IFERROR(_xll.qlIndexFixing(Index1Y,$H2404,TRUE,_xll.ohTrigger(RecalcTrigger,Trigger1Y)),NA())</f>
        <v>1.4777529759351392E-2</v>
      </c>
      <c r="N2404" s="182">
        <f>IFERROR(_xll.qlIndexFixing(ONIndex1M,I2404,TRUE,_xll.ohTrigger(RecalcTrigger,Trigger1M)),NA())</f>
        <v>1.4414156274726864E-2</v>
      </c>
      <c r="O2404" s="44">
        <f>IFERROR(_xll.qlIndexFixing(ONIndex3M,I2404,TRUE,_xll.ohTrigger(RecalcTrigger,Trigger3M)),NA())</f>
        <v>1.4956009578073193E-2</v>
      </c>
      <c r="P2404" s="44">
        <f>IFERROR(_xll.qlIndexFixing(ONIndex6M,I2404,TRUE,_xll.ohTrigger(RecalcTrigger,Trigger6M)),NA())</f>
        <v>1.475153827882103E-2</v>
      </c>
      <c r="Q2404" s="183">
        <f>IFERROR(_xll.qlIndexFixing(ONIndex1Y,I2404,TRUE,_xll.ohTrigger(RecalcTrigger,Trigger1Y)),NA())</f>
        <v>1.4874870331391676E-2</v>
      </c>
    </row>
    <row r="2405" spans="2:17" x14ac:dyDescent="0.2">
      <c r="B2405" s="39" t="s">
        <v>42</v>
      </c>
      <c r="D2405" s="42">
        <f>_xll.qlCalendarAdvance(Calendar,$D2404,B2405,"f",FALSE)</f>
        <v>56325</v>
      </c>
      <c r="E2405" s="177">
        <f>_xll.qlInterestRateIndexValueDate(IndexON,D2405)</f>
        <v>56325</v>
      </c>
      <c r="F2405" s="193">
        <f>IFERROR(_xll.qlIndexFixing(IndexON,D2405,TRUE,_xll.ohTrigger(RecalcTrigger,TriggerON)),NA())</f>
        <v>1.4447467334237629E-2</v>
      </c>
      <c r="H2405" s="42">
        <f>_xll.qlCalendarAdvance(Calendar,$H2404,B2405,"f",FALSE)</f>
        <v>56325</v>
      </c>
      <c r="I2405" s="177">
        <f>_xll.qlInterestRateIndexValueDate(Index1M,$H2405)</f>
        <v>56327</v>
      </c>
      <c r="J2405" s="182">
        <f>IFERROR(_xll.qlIndexFixing(Index1M,$H2405,TRUE,_xll.ohTrigger(RecalcTrigger,Trigger1M)),NA())</f>
        <v>1.4406847463275807E-2</v>
      </c>
      <c r="K2405" s="44">
        <f>IFERROR(_xll.qlIndexFixing(Index3M,H2405,TRUE,_xll.ohTrigger(RecalcTrigger,Trigger3M)),NA())</f>
        <v>1.497381085176917E-2</v>
      </c>
      <c r="L2405" s="44">
        <f>IFERROR(_xll.qlIndexFixing(Index6M,$H2405,TRUE,_xll.ohTrigger(RecalcTrigger,Trigger6M)),NA())</f>
        <v>1.4681227793318015E-2</v>
      </c>
      <c r="M2405" s="183">
        <f>IFERROR(_xll.qlIndexFixing(Index1Y,$H2405,TRUE,_xll.ohTrigger(RecalcTrigger,Trigger1Y)),NA())</f>
        <v>1.4768949095096207E-2</v>
      </c>
      <c r="N2405" s="182">
        <f>IFERROR(_xll.qlIndexFixing(ONIndex1M,I2405,TRUE,_xll.ohTrigger(RecalcTrigger,Trigger1M)),NA())</f>
        <v>1.4408047664868917E-2</v>
      </c>
      <c r="O2405" s="44">
        <f>IFERROR(_xll.qlIndexFixing(ONIndex3M,I2405,TRUE,_xll.ohTrigger(RecalcTrigger,Trigger3M)),NA())</f>
        <v>1.4954530117039511E-2</v>
      </c>
      <c r="P2405" s="44">
        <f>IFERROR(_xll.qlIndexFixing(ONIndex6M,I2405,TRUE,_xll.ohTrigger(RecalcTrigger,Trigger6M)),NA())</f>
        <v>1.4742824767228768E-2</v>
      </c>
      <c r="Q2405" s="183">
        <f>IFERROR(_xll.qlIndexFixing(ONIndex1Y,I2405,TRUE,_xll.ohTrigger(RecalcTrigger,Trigger1Y)),NA())</f>
        <v>1.4867355647796288E-2</v>
      </c>
    </row>
    <row r="2406" spans="2:17" x14ac:dyDescent="0.2">
      <c r="B2406" s="39" t="s">
        <v>42</v>
      </c>
      <c r="D2406" s="42">
        <f>_xll.qlCalendarAdvance(Calendar,$D2405,B2406,"f",FALSE)</f>
        <v>56332</v>
      </c>
      <c r="E2406" s="177">
        <f>_xll.qlInterestRateIndexValueDate(IndexON,D2406)</f>
        <v>56332</v>
      </c>
      <c r="F2406" s="193">
        <f>IFERROR(_xll.qlIndexFixing(IndexON,D2406,TRUE,_xll.ohTrigger(RecalcTrigger,TriggerON)),NA())</f>
        <v>1.4439761763336278E-2</v>
      </c>
      <c r="H2406" s="42">
        <f>_xll.qlCalendarAdvance(Calendar,$H2405,B2406,"f",FALSE)</f>
        <v>56332</v>
      </c>
      <c r="I2406" s="177">
        <f>_xll.qlInterestRateIndexValueDate(Index1M,$H2406)</f>
        <v>56334</v>
      </c>
      <c r="J2406" s="182">
        <f>IFERROR(_xll.qlIndexFixing(Index1M,$H2406,TRUE,_xll.ohTrigger(RecalcTrigger,Trigger1M)),NA())</f>
        <v>1.4400649749011507E-2</v>
      </c>
      <c r="K2406" s="44">
        <f>IFERROR(_xll.qlIndexFixing(Index3M,H2406,TRUE,_xll.ohTrigger(RecalcTrigger,Trigger3M)),NA())</f>
        <v>1.4972271836447898E-2</v>
      </c>
      <c r="L2406" s="44">
        <f>IFERROR(_xll.qlIndexFixing(Index6M,$H2406,TRUE,_xll.ohTrigger(RecalcTrigger,Trigger6M)),NA())</f>
        <v>1.4671668797190465E-2</v>
      </c>
      <c r="M2406" s="183">
        <f>IFERROR(_xll.qlIndexFixing(Index1Y,$H2406,TRUE,_xll.ohTrigger(RecalcTrigger,Trigger1Y)),NA())</f>
        <v>1.4760330526620765E-2</v>
      </c>
      <c r="N2406" s="182">
        <f>IFERROR(_xll.qlIndexFixing(ONIndex1M,I2406,TRUE,_xll.ohTrigger(RecalcTrigger,Trigger1M)),NA())</f>
        <v>1.4400148533679769E-2</v>
      </c>
      <c r="O2406" s="44">
        <f>IFERROR(_xll.qlIndexFixing(ONIndex3M,I2406,TRUE,_xll.ohTrigger(RecalcTrigger,Trigger3M)),NA())</f>
        <v>1.4952616619519077E-2</v>
      </c>
      <c r="P2406" s="44">
        <f>IFERROR(_xll.qlIndexFixing(ONIndex6M,I2406,TRUE,_xll.ohTrigger(RecalcTrigger,Trigger6M)),NA())</f>
        <v>1.4731539412977668E-2</v>
      </c>
      <c r="Q2406" s="183">
        <f>IFERROR(_xll.qlIndexFixing(ONIndex1Y,I2406,TRUE,_xll.ohTrigger(RecalcTrigger,Trigger1Y)),NA())</f>
        <v>1.4857640903667146E-2</v>
      </c>
    </row>
    <row r="2407" spans="2:17" x14ac:dyDescent="0.2">
      <c r="B2407" s="39" t="s">
        <v>42</v>
      </c>
      <c r="D2407" s="42">
        <f>_xll.qlCalendarAdvance(Calendar,$D2406,B2407,"f",FALSE)</f>
        <v>56339</v>
      </c>
      <c r="E2407" s="177">
        <f>_xll.qlInterestRateIndexValueDate(IndexON,D2407)</f>
        <v>56339</v>
      </c>
      <c r="F2407" s="193">
        <f>IFERROR(_xll.qlIndexFixing(IndexON,D2407,TRUE,_xll.ohTrigger(RecalcTrigger,TriggerON)),NA())</f>
        <v>1.4432014952143746E-2</v>
      </c>
      <c r="H2407" s="42">
        <f>_xll.qlCalendarAdvance(Calendar,$H2406,B2407,"f",FALSE)</f>
        <v>56339</v>
      </c>
      <c r="I2407" s="177">
        <f>_xll.qlInterestRateIndexValueDate(Index1M,$H2407)</f>
        <v>56341</v>
      </c>
      <c r="J2407" s="182">
        <f>IFERROR(_xll.qlIndexFixing(Index1M,$H2407,TRUE,_xll.ohTrigger(RecalcTrigger,Trigger1M)),NA())</f>
        <v>1.4394421124317991E-2</v>
      </c>
      <c r="K2407" s="44">
        <f>IFERROR(_xll.qlIndexFixing(Index3M,H2407,TRUE,_xll.ohTrigger(RecalcTrigger,Trigger3M)),NA())</f>
        <v>1.4970526081668862E-2</v>
      </c>
      <c r="L2407" s="44">
        <f>IFERROR(_xll.qlIndexFixing(Index6M,$H2407,TRUE,_xll.ohTrigger(RecalcTrigger,Trigger6M)),NA())</f>
        <v>1.4663278375499016E-2</v>
      </c>
      <c r="M2407" s="183">
        <f>IFERROR(_xll.qlIndexFixing(Index1Y,$H2407,TRUE,_xll.ohTrigger(RecalcTrigger,Trigger1Y)),NA())</f>
        <v>1.4751674001051417E-2</v>
      </c>
      <c r="N2407" s="182">
        <f>IFERROR(_xll.qlIndexFixing(ONIndex1M,I2407,TRUE,_xll.ohTrigger(RecalcTrigger,Trigger1M)),NA())</f>
        <v>1.4395738121804058E-2</v>
      </c>
      <c r="O2407" s="44">
        <f>IFERROR(_xll.qlIndexFixing(ONIndex3M,I2407,TRUE,_xll.ohTrigger(RecalcTrigger,Trigger3M)),NA())</f>
        <v>1.4951548047887897E-2</v>
      </c>
      <c r="P2407" s="44">
        <f>IFERROR(_xll.qlIndexFixing(ONIndex6M,I2407,TRUE,_xll.ohTrigger(RecalcTrigger,Trigger6M)),NA())</f>
        <v>1.4725229717251764E-2</v>
      </c>
      <c r="Q2407" s="183">
        <f>IFERROR(_xll.qlIndexFixing(ONIndex1Y,I2407,TRUE,_xll.ohTrigger(RecalcTrigger,Trigger1Y)),NA())</f>
        <v>1.4852218017926688E-2</v>
      </c>
    </row>
    <row r="2408" spans="2:17" x14ac:dyDescent="0.2">
      <c r="B2408" s="39" t="s">
        <v>42</v>
      </c>
      <c r="D2408" s="42">
        <f>_xll.qlCalendarAdvance(Calendar,$D2407,B2408,"f",FALSE)</f>
        <v>56346</v>
      </c>
      <c r="E2408" s="177">
        <f>_xll.qlInterestRateIndexValueDate(IndexON,D2408)</f>
        <v>56346</v>
      </c>
      <c r="F2408" s="193">
        <f>IFERROR(_xll.qlIndexFixing(IndexON,D2408,TRUE,_xll.ohTrigger(RecalcTrigger,TriggerON)),NA())</f>
        <v>1.442422684126754E-2</v>
      </c>
      <c r="H2408" s="42">
        <f>_xll.qlCalendarAdvance(Calendar,$H2407,B2408,"f",FALSE)</f>
        <v>56346</v>
      </c>
      <c r="I2408" s="177">
        <f>_xll.qlInterestRateIndexValueDate(Index1M,$H2408)</f>
        <v>56348</v>
      </c>
      <c r="J2408" s="182">
        <f>IFERROR(_xll.qlIndexFixing(Index1M,$H2408,TRUE,_xll.ohTrigger(RecalcTrigger,Trigger1M)),NA())</f>
        <v>1.4388161545462741E-2</v>
      </c>
      <c r="K2408" s="44">
        <f>IFERROR(_xll.qlIndexFixing(Index3M,H2408,TRUE,_xll.ohTrigger(RecalcTrigger,Trigger3M)),NA())</f>
        <v>1.4968972039814539E-2</v>
      </c>
      <c r="L2408" s="44">
        <f>IFERROR(_xll.qlIndexFixing(Index6M,$H2408,TRUE,_xll.ohTrigger(RecalcTrigger,Trigger6M)),NA())</f>
        <v>1.4653617776534292E-2</v>
      </c>
      <c r="M2408" s="183">
        <f>IFERROR(_xll.qlIndexFixing(Index1Y,$H2408,TRUE,_xll.ohTrigger(RecalcTrigger,Trigger1Y)),NA())</f>
        <v>1.474297946552152E-2</v>
      </c>
      <c r="N2408" s="182">
        <f>IFERROR(_xll.qlIndexFixing(ONIndex1M,I2408,TRUE,_xll.ohTrigger(RecalcTrigger,Trigger1M)),NA())</f>
        <v>1.4389537101227035E-2</v>
      </c>
      <c r="O2408" s="44">
        <f>IFERROR(_xll.qlIndexFixing(ONIndex3M,I2408,TRUE,_xll.ohTrigger(RecalcTrigger,Trigger3M)),NA())</f>
        <v>1.4950045416828317E-2</v>
      </c>
      <c r="P2408" s="44">
        <f>IFERROR(_xll.qlIndexFixing(ONIndex6M,I2408,TRUE,_xll.ohTrigger(RecalcTrigger,Trigger6M)),NA())</f>
        <v>1.4716348002288271E-2</v>
      </c>
      <c r="Q2408" s="183">
        <f>IFERROR(_xll.qlIndexFixing(ONIndex1Y,I2408,TRUE,_xll.ohTrigger(RecalcTrigger,Trigger1Y)),NA())</f>
        <v>1.4844594965417457E-2</v>
      </c>
    </row>
    <row r="2409" spans="2:17" x14ac:dyDescent="0.2">
      <c r="B2409" s="39" t="s">
        <v>42</v>
      </c>
      <c r="D2409" s="42">
        <f>_xll.qlCalendarAdvance(Calendar,$D2408,B2409,"f",FALSE)</f>
        <v>56353</v>
      </c>
      <c r="E2409" s="177">
        <f>_xll.qlInterestRateIndexValueDate(IndexON,D2409)</f>
        <v>56353</v>
      </c>
      <c r="F2409" s="193">
        <f>IFERROR(_xll.qlIndexFixing(IndexON,D2409,TRUE,_xll.ohTrigger(RecalcTrigger,TriggerON)),NA())</f>
        <v>1.4416397370355938E-2</v>
      </c>
      <c r="H2409" s="42">
        <f>_xll.qlCalendarAdvance(Calendar,$H2408,B2409,"f",FALSE)</f>
        <v>56353</v>
      </c>
      <c r="I2409" s="177">
        <f>_xll.qlInterestRateIndexValueDate(Index1M,$H2409)</f>
        <v>56355</v>
      </c>
      <c r="J2409" s="182">
        <f>IFERROR(_xll.qlIndexFixing(Index1M,$H2409,TRUE,_xll.ohTrigger(RecalcTrigger,Trigger1M)),NA())</f>
        <v>1.4381870968718236E-2</v>
      </c>
      <c r="K2409" s="44">
        <f>IFERROR(_xll.qlIndexFixing(Index3M,H2409,TRUE,_xll.ohTrigger(RecalcTrigger,Trigger3M)),NA())</f>
        <v>1.4967410155429198E-2</v>
      </c>
      <c r="L2409" s="44">
        <f>IFERROR(_xll.qlIndexFixing(Index6M,$H2409,TRUE,_xll.ohTrigger(RecalcTrigger,Trigger6M)),NA())</f>
        <v>1.4643899458352622E-2</v>
      </c>
      <c r="M2409" s="183">
        <f>IFERROR(_xll.qlIndexFixing(Index1Y,$H2409,TRUE,_xll.ohTrigger(RecalcTrigger,Trigger1Y)),NA())</f>
        <v>1.4732849233514795E-2</v>
      </c>
      <c r="N2409" s="182">
        <f>IFERROR(_xll.qlIndexFixing(ONIndex1M,I2409,TRUE,_xll.ohTrigger(RecalcTrigger,Trigger1M)),NA())</f>
        <v>1.4383305189520357E-2</v>
      </c>
      <c r="O2409" s="44">
        <f>IFERROR(_xll.qlIndexFixing(ONIndex3M,I2409,TRUE,_xll.ohTrigger(RecalcTrigger,Trigger3M)),NA())</f>
        <v>1.4948535039405186E-2</v>
      </c>
      <c r="P2409" s="44">
        <f>IFERROR(_xll.qlIndexFixing(ONIndex6M,I2409,TRUE,_xll.ohTrigger(RecalcTrigger,Trigger6M)),NA())</f>
        <v>1.4707410042795743E-2</v>
      </c>
      <c r="Q2409" s="183">
        <f>IFERROR(_xll.qlIndexFixing(ONIndex1Y,I2409,TRUE,_xll.ohTrigger(RecalcTrigger,Trigger1Y)),NA())</f>
        <v>1.4836935683808505E-2</v>
      </c>
    </row>
    <row r="2410" spans="2:17" x14ac:dyDescent="0.2">
      <c r="B2410" s="39" t="s">
        <v>42</v>
      </c>
      <c r="D2410" s="42">
        <f>_xll.qlCalendarAdvance(Calendar,$D2409,B2410,"f",FALSE)</f>
        <v>56360</v>
      </c>
      <c r="E2410" s="177">
        <f>_xll.qlInterestRateIndexValueDate(IndexON,D2410)</f>
        <v>56360</v>
      </c>
      <c r="F2410" s="193">
        <f>IFERROR(_xll.qlIndexFixing(IndexON,D2410,TRUE,_xll.ohTrigger(RecalcTrigger,TriggerON)),NA())</f>
        <v>1.4408526480256256E-2</v>
      </c>
      <c r="H2410" s="42">
        <f>_xll.qlCalendarAdvance(Calendar,$H2409,B2410,"f",FALSE)</f>
        <v>56360</v>
      </c>
      <c r="I2410" s="177">
        <f>_xll.qlInterestRateIndexValueDate(Index1M,$H2410)</f>
        <v>56362</v>
      </c>
      <c r="J2410" s="182">
        <f>IFERROR(_xll.qlIndexFixing(Index1M,$H2410,TRUE,_xll.ohTrigger(RecalcTrigger,Trigger1M)),NA())</f>
        <v>1.4375549350339467E-2</v>
      </c>
      <c r="K2410" s="44">
        <f>IFERROR(_xll.qlIndexFixing(Index3M,H2410,TRUE,_xll.ohTrigger(RecalcTrigger,Trigger3M)),NA())</f>
        <v>1.4965840416945823E-2</v>
      </c>
      <c r="L2410" s="44">
        <f>IFERROR(_xll.qlIndexFixing(Index6M,$H2410,TRUE,_xll.ohTrigger(RecalcTrigger,Trigger6M)),NA())</f>
        <v>1.4634123332869273E-2</v>
      </c>
      <c r="M2410" s="183">
        <f>IFERROR(_xll.qlIndexFixing(Index1Y,$H2410,TRUE,_xll.ohTrigger(RecalcTrigger,Trigger1Y)),NA())</f>
        <v>1.4725476153143513E-2</v>
      </c>
      <c r="N2410" s="182">
        <f>IFERROR(_xll.qlIndexFixing(ONIndex1M,I2410,TRUE,_xll.ohTrigger(RecalcTrigger,Trigger1M)),NA())</f>
        <v>1.4377042342799129E-2</v>
      </c>
      <c r="O2410" s="44">
        <f>IFERROR(_xll.qlIndexFixing(ONIndex3M,I2410,TRUE,_xll.ohTrigger(RecalcTrigger,Trigger3M)),NA())</f>
        <v>1.4947016904107713E-2</v>
      </c>
      <c r="P2410" s="44">
        <f>IFERROR(_xll.qlIndexFixing(ONIndex6M,I2410,TRUE,_xll.ohTrigger(RecalcTrigger,Trigger6M)),NA())</f>
        <v>1.4698415750764582E-2</v>
      </c>
      <c r="Q2410" s="183">
        <f>IFERROR(_xll.qlIndexFixing(ONIndex1Y,I2410,TRUE,_xll.ohTrigger(RecalcTrigger,Trigger1Y)),NA())</f>
        <v>1.4829240120182163E-2</v>
      </c>
    </row>
    <row r="2411" spans="2:17" x14ac:dyDescent="0.2">
      <c r="B2411" s="39" t="s">
        <v>42</v>
      </c>
      <c r="D2411" s="42">
        <f>_xll.qlCalendarAdvance(Calendar,$D2410,B2411,"f",FALSE)</f>
        <v>56367</v>
      </c>
      <c r="E2411" s="177">
        <f>_xll.qlInterestRateIndexValueDate(IndexON,D2411)</f>
        <v>56367</v>
      </c>
      <c r="F2411" s="193">
        <f>IFERROR(_xll.qlIndexFixing(IndexON,D2411,TRUE,_xll.ohTrigger(RecalcTrigger,TriggerON)),NA())</f>
        <v>1.4400614111016452E-2</v>
      </c>
      <c r="H2411" s="42">
        <f>_xll.qlCalendarAdvance(Calendar,$H2410,B2411,"f",FALSE)</f>
        <v>56367</v>
      </c>
      <c r="I2411" s="177">
        <f>_xll.qlInterestRateIndexValueDate(Index1M,$H2411)</f>
        <v>56369</v>
      </c>
      <c r="J2411" s="182">
        <f>IFERROR(_xll.qlIndexFixing(Index1M,$H2411,TRUE,_xll.ohTrigger(RecalcTrigger,Trigger1M)),NA())</f>
        <v>1.4369705331499925E-2</v>
      </c>
      <c r="K2411" s="44">
        <f>IFERROR(_xll.qlIndexFixing(Index3M,H2411,TRUE,_xll.ohTrigger(RecalcTrigger,Trigger3M)),NA())</f>
        <v>1.4964459220357313E-2</v>
      </c>
      <c r="L2411" s="44">
        <f>IFERROR(_xll.qlIndexFixing(Index6M,$H2411,TRUE,_xll.ohTrigger(RecalcTrigger,Trigger6M)),NA())</f>
        <v>1.462428931200432E-2</v>
      </c>
      <c r="M2411" s="183">
        <f>IFERROR(_xll.qlIndexFixing(Index1Y,$H2411,TRUE,_xll.ohTrigger(RecalcTrigger,Trigger1Y)),NA())</f>
        <v>1.4716667270593215E-2</v>
      </c>
      <c r="N2411" s="182">
        <f>IFERROR(_xll.qlIndexFixing(ONIndex1M,I2411,TRUE,_xll.ohTrigger(RecalcTrigger,Trigger1M)),NA())</f>
        <v>1.4369846868422798E-2</v>
      </c>
      <c r="O2411" s="44">
        <f>IFERROR(_xll.qlIndexFixing(ONIndex3M,I2411,TRUE,_xll.ohTrigger(RecalcTrigger,Trigger3M)),NA())</f>
        <v>1.4945272378064089E-2</v>
      </c>
      <c r="P2411" s="44">
        <f>IFERROR(_xll.qlIndexFixing(ONIndex6M,I2411,TRUE,_xll.ohTrigger(RecalcTrigger,Trigger6M)),NA())</f>
        <v>1.4688067467973909E-2</v>
      </c>
      <c r="Q2411" s="183">
        <f>IFERROR(_xll.qlIndexFixing(ONIndex1Y,I2411,TRUE,_xll.ohTrigger(RecalcTrigger,Trigger1Y)),NA())</f>
        <v>1.4820400694990354E-2</v>
      </c>
    </row>
    <row r="2412" spans="2:17" x14ac:dyDescent="0.2">
      <c r="B2412" s="39" t="s">
        <v>42</v>
      </c>
      <c r="D2412" s="42">
        <f>_xll.qlCalendarAdvance(Calendar,$D2411,B2412,"f",FALSE)</f>
        <v>56374</v>
      </c>
      <c r="E2412" s="177">
        <f>_xll.qlInterestRateIndexValueDate(IndexON,D2412)</f>
        <v>56374</v>
      </c>
      <c r="F2412" s="193">
        <f>IFERROR(_xll.qlIndexFixing(IndexON,D2412,TRUE,_xll.ohTrigger(RecalcTrigger,TriggerON)),NA())</f>
        <v>1.4392660202764418E-2</v>
      </c>
      <c r="H2412" s="42">
        <f>_xll.qlCalendarAdvance(Calendar,$H2411,B2412,"f",FALSE)</f>
        <v>56374</v>
      </c>
      <c r="I2412" s="177">
        <f>_xll.qlInterestRateIndexValueDate(Index1M,$H2412)</f>
        <v>56376</v>
      </c>
      <c r="J2412" s="182">
        <f>IFERROR(_xll.qlIndexFixing(Index1M,$H2412,TRUE,_xll.ohTrigger(RecalcTrigger,Trigger1M)),NA())</f>
        <v>1.4362812813749071E-2</v>
      </c>
      <c r="K2412" s="44">
        <f>IFERROR(_xll.qlIndexFixing(Index3M,H2412,TRUE,_xll.ohTrigger(RecalcTrigger,Trigger3M)),NA())</f>
        <v>1.4962873108282589E-2</v>
      </c>
      <c r="L2412" s="44">
        <f>IFERROR(_xll.qlIndexFixing(Index6M,$H2412,TRUE,_xll.ohTrigger(RecalcTrigger,Trigger6M)),NA())</f>
        <v>1.4613102806154722E-2</v>
      </c>
      <c r="M2412" s="183">
        <f>IFERROR(_xll.qlIndexFixing(Index1Y,$H2412,TRUE,_xll.ohTrigger(RecalcTrigger,Trigger1Y)),NA())</f>
        <v>1.4707820166676683E-2</v>
      </c>
      <c r="N2412" s="182">
        <f>IFERROR(_xll.qlIndexFixing(ONIndex1M,I2412,TRUE,_xll.ohTrigger(RecalcTrigger,Trigger1M)),NA())</f>
        <v>1.4364423670452098E-2</v>
      </c>
      <c r="O2412" s="44">
        <f>IFERROR(_xll.qlIndexFixing(ONIndex3M,I2412,TRUE,_xll.ohTrigger(RecalcTrigger,Trigger3M)),NA())</f>
        <v>1.4943957313686695E-2</v>
      </c>
      <c r="P2412" s="44">
        <f>IFERROR(_xll.qlIndexFixing(ONIndex6M,I2412,TRUE,_xll.ohTrigger(RecalcTrigger,Trigger6M)),NA())</f>
        <v>1.4680257815768982E-2</v>
      </c>
      <c r="Q2412" s="183">
        <f>IFERROR(_xll.qlIndexFixing(ONIndex1Y,I2412,TRUE,_xll.ohTrigger(RecalcTrigger,Trigger1Y)),NA())</f>
        <v>1.4813739934087522E-2</v>
      </c>
    </row>
    <row r="2413" spans="2:17" x14ac:dyDescent="0.2">
      <c r="B2413" s="39" t="s">
        <v>42</v>
      </c>
      <c r="D2413" s="42">
        <f>_xll.qlCalendarAdvance(Calendar,$D2412,B2413,"f",FALSE)</f>
        <v>56381</v>
      </c>
      <c r="E2413" s="177">
        <f>_xll.qlInterestRateIndexValueDate(IndexON,D2413)</f>
        <v>56381</v>
      </c>
      <c r="F2413" s="193">
        <f>IFERROR(_xll.qlIndexFixing(IndexON,D2413,TRUE,_xll.ohTrigger(RecalcTrigger,TriggerON)),NA())</f>
        <v>1.4384664696027727E-2</v>
      </c>
      <c r="H2413" s="42">
        <f>_xll.qlCalendarAdvance(Calendar,$H2412,B2413,"f",FALSE)</f>
        <v>56381</v>
      </c>
      <c r="I2413" s="177">
        <f>_xll.qlInterestRateIndexValueDate(Index1M,$H2413)</f>
        <v>56383</v>
      </c>
      <c r="J2413" s="182">
        <f>IFERROR(_xll.qlIndexFixing(Index1M,$H2413,TRUE,_xll.ohTrigger(RecalcTrigger,Trigger1M)),NA())</f>
        <v>1.4356397808074906E-2</v>
      </c>
      <c r="K2413" s="44">
        <f>IFERROR(_xll.qlIndexFixing(Index3M,H2413,TRUE,_xll.ohTrigger(RecalcTrigger,Trigger3M)),NA())</f>
        <v>1.4961279106270466E-2</v>
      </c>
      <c r="L2413" s="44">
        <f>IFERROR(_xll.qlIndexFixing(Index6M,$H2413,TRUE,_xll.ohTrigger(RecalcTrigger,Trigger6M)),NA())</f>
        <v>1.4603138983210372E-2</v>
      </c>
      <c r="M2413" s="183">
        <f>IFERROR(_xll.qlIndexFixing(Index1Y,$H2413,TRUE,_xll.ohTrigger(RecalcTrigger,Trigger1Y)),NA())</f>
        <v>1.4698934788558587E-2</v>
      </c>
      <c r="N2413" s="182">
        <f>IFERROR(_xll.qlIndexFixing(ONIndex1M,I2413,TRUE,_xll.ohTrigger(RecalcTrigger,Trigger1M)),NA())</f>
        <v>1.4358067757056503E-2</v>
      </c>
      <c r="O2413" s="44">
        <f>IFERROR(_xll.qlIndexFixing(ONIndex3M,I2413,TRUE,_xll.ohTrigger(RecalcTrigger,Trigger3M)),NA())</f>
        <v>1.4942415835701439E-2</v>
      </c>
      <c r="P2413" s="44">
        <f>IFERROR(_xll.qlIndexFixing(ONIndex6M,I2413,TRUE,_xll.ohTrigger(RecalcTrigger,Trigger6M)),NA())</f>
        <v>1.4671093995985984E-2</v>
      </c>
      <c r="Q2413" s="183">
        <f>IFERROR(_xll.qlIndexFixing(ONIndex1Y,I2413,TRUE,_xll.ohTrigger(RecalcTrigger,Trigger1Y)),NA())</f>
        <v>1.4805935205544074E-2</v>
      </c>
    </row>
    <row r="2414" spans="2:17" x14ac:dyDescent="0.2">
      <c r="B2414" s="39" t="s">
        <v>42</v>
      </c>
      <c r="D2414" s="42">
        <f>_xll.qlCalendarAdvance(Calendar,$D2413,B2414,"f",FALSE)</f>
        <v>56388</v>
      </c>
      <c r="E2414" s="177">
        <f>_xll.qlInterestRateIndexValueDate(IndexON,D2414)</f>
        <v>56388</v>
      </c>
      <c r="F2414" s="193">
        <f>IFERROR(_xll.qlIndexFixing(IndexON,D2414,TRUE,_xll.ohTrigger(RecalcTrigger,TriggerON)),NA())</f>
        <v>1.4376627530694464E-2</v>
      </c>
      <c r="H2414" s="42">
        <f>_xll.qlCalendarAdvance(Calendar,$H2413,B2414,"f",FALSE)</f>
        <v>56388</v>
      </c>
      <c r="I2414" s="177">
        <f>_xll.qlInterestRateIndexValueDate(Index1M,$H2414)</f>
        <v>56390</v>
      </c>
      <c r="J2414" s="182">
        <f>IFERROR(_xll.qlIndexFixing(Index1M,$H2414,TRUE,_xll.ohTrigger(RecalcTrigger,Trigger1M)),NA())</f>
        <v>1.4349951585833909E-2</v>
      </c>
      <c r="K2414" s="44">
        <f>IFERROR(_xll.qlIndexFixing(Index3M,H2414,TRUE,_xll.ohTrigger(RecalcTrigger,Trigger3M)),NA())</f>
        <v>1.4959677202752805E-2</v>
      </c>
      <c r="L2414" s="44">
        <f>IFERROR(_xll.qlIndexFixing(Index6M,$H2414,TRUE,_xll.ohTrigger(RecalcTrigger,Trigger6M)),NA())</f>
        <v>1.4593116975593031E-2</v>
      </c>
      <c r="M2414" s="183">
        <f>IFERROR(_xll.qlIndexFixing(Index1Y,$H2414,TRUE,_xll.ohTrigger(RecalcTrigger,Trigger1Y)),NA())</f>
        <v>1.4690011083410176E-2</v>
      </c>
      <c r="N2414" s="182">
        <f>IFERROR(_xll.qlIndexFixing(ONIndex1M,I2414,TRUE,_xll.ohTrigger(RecalcTrigger,Trigger1M)),NA())</f>
        <v>1.4351680733906136E-2</v>
      </c>
      <c r="O2414" s="44">
        <f>IFERROR(_xll.qlIndexFixing(ONIndex3M,I2414,TRUE,_xll.ohTrigger(RecalcTrigger,Trigger3M)),NA())</f>
        <v>1.4940866553478926E-2</v>
      </c>
      <c r="P2414" s="44">
        <f>IFERROR(_xll.qlIndexFixing(ONIndex6M,I2414,TRUE,_xll.ohTrigger(RecalcTrigger,Trigger6M)),NA())</f>
        <v>1.4661873490666721E-2</v>
      </c>
      <c r="Q2414" s="183">
        <f>IFERROR(_xll.qlIndexFixing(ONIndex1Y,I2414,TRUE,_xll.ohTrigger(RecalcTrigger,Trigger1Y)),NA())</f>
        <v>1.4798093982753002E-2</v>
      </c>
    </row>
    <row r="2415" spans="2:17" x14ac:dyDescent="0.2">
      <c r="B2415" s="39" t="s">
        <v>42</v>
      </c>
      <c r="D2415" s="42">
        <f>_xll.qlCalendarAdvance(Calendar,$D2414,B2415,"f",FALSE)</f>
        <v>56395</v>
      </c>
      <c r="E2415" s="177">
        <f>_xll.qlInterestRateIndexValueDate(IndexON,D2415)</f>
        <v>56395</v>
      </c>
      <c r="F2415" s="193">
        <f>IFERROR(_xll.qlIndexFixing(IndexON,D2415,TRUE,_xll.ohTrigger(RecalcTrigger,TriggerON)),NA())</f>
        <v>1.4368548647212265E-2</v>
      </c>
      <c r="H2415" s="42">
        <f>_xll.qlCalendarAdvance(Calendar,$H2414,B2415,"f",FALSE)</f>
        <v>56395</v>
      </c>
      <c r="I2415" s="177">
        <f>_xll.qlInterestRateIndexValueDate(Index1M,$H2415)</f>
        <v>56397</v>
      </c>
      <c r="J2415" s="182">
        <f>IFERROR(_xll.qlIndexFixing(Index1M,$H2415,TRUE,_xll.ohTrigger(RecalcTrigger,Trigger1M)),NA())</f>
        <v>1.4343474103291065E-2</v>
      </c>
      <c r="K2415" s="44">
        <f>IFERROR(_xll.qlIndexFixing(Index3M,H2415,TRUE,_xll.ohTrigger(RecalcTrigger,Trigger3M)),NA())</f>
        <v>1.4958067386165815E-2</v>
      </c>
      <c r="L2415" s="44">
        <f>IFERROR(_xll.qlIndexFixing(Index6M,$H2415,TRUE,_xll.ohTrigger(RecalcTrigger,Trigger6M)),NA())</f>
        <v>1.4583036695256995E-2</v>
      </c>
      <c r="M2415" s="183">
        <f>IFERROR(_xll.qlIndexFixing(Index1Y,$H2415,TRUE,_xll.ohTrigger(RecalcTrigger,Trigger1Y)),NA())</f>
        <v>1.468104899840751E-2</v>
      </c>
      <c r="N2415" s="182">
        <f>IFERROR(_xll.qlIndexFixing(ONIndex1M,I2415,TRUE,_xll.ohTrigger(RecalcTrigger,Trigger1M)),NA())</f>
        <v>1.4345262557435845E-2</v>
      </c>
      <c r="O2415" s="44">
        <f>IFERROR(_xll.qlIndexFixing(ONIndex3M,I2415,TRUE,_xll.ohTrigger(RecalcTrigger,Trigger3M)),NA())</f>
        <v>1.4939309455828109E-2</v>
      </c>
      <c r="P2415" s="44">
        <f>IFERROR(_xll.qlIndexFixing(ONIndex6M,I2415,TRUE,_xll.ohTrigger(RecalcTrigger,Trigger6M)),NA())</f>
        <v>1.4652596211321978E-2</v>
      </c>
      <c r="Q2415" s="183">
        <f>IFERROR(_xll.qlIndexFixing(ONIndex1Y,I2415,TRUE,_xll.ohTrigger(RecalcTrigger,Trigger1Y)),NA())</f>
        <v>1.4790216212476892E-2</v>
      </c>
    </row>
    <row r="2416" spans="2:17" x14ac:dyDescent="0.2">
      <c r="B2416" s="39" t="s">
        <v>42</v>
      </c>
      <c r="D2416" s="42">
        <f>_xll.qlCalendarAdvance(Calendar,$D2415,B2416,"f",FALSE)</f>
        <v>56402</v>
      </c>
      <c r="E2416" s="177">
        <f>_xll.qlInterestRateIndexValueDate(IndexON,D2416)</f>
        <v>56402</v>
      </c>
      <c r="F2416" s="193">
        <f>IFERROR(_xll.qlIndexFixing(IndexON,D2416,TRUE,_xll.ohTrigger(RecalcTrigger,TriggerON)),NA())</f>
        <v>1.4360427985868895E-2</v>
      </c>
      <c r="H2416" s="42">
        <f>_xll.qlCalendarAdvance(Calendar,$H2415,B2416,"f",FALSE)</f>
        <v>56402</v>
      </c>
      <c r="I2416" s="177">
        <f>_xll.qlInterestRateIndexValueDate(Index1M,$H2416)</f>
        <v>56404</v>
      </c>
      <c r="J2416" s="182">
        <f>IFERROR(_xll.qlIndexFixing(Index1M,$H2416,TRUE,_xll.ohTrigger(RecalcTrigger,Trigger1M)),NA())</f>
        <v>1.4336965316716355E-2</v>
      </c>
      <c r="K2416" s="44">
        <f>IFERROR(_xll.qlIndexFixing(Index3M,H2416,TRUE,_xll.ohTrigger(RecalcTrigger,Trigger3M)),NA())</f>
        <v>1.4956449644943963E-2</v>
      </c>
      <c r="L2416" s="44">
        <f>IFERROR(_xll.qlIndexFixing(Index6M,$H2416,TRUE,_xll.ohTrigger(RecalcTrigger,Trigger6M)),NA())</f>
        <v>1.4574247694664364E-2</v>
      </c>
      <c r="M2416" s="183">
        <f>IFERROR(_xll.qlIndexFixing(Index1Y,$H2416,TRUE,_xll.ohTrigger(RecalcTrigger,Trigger1Y)),NA())</f>
        <v>1.4672048480734539E-2</v>
      </c>
      <c r="N2416" s="182">
        <f>IFERROR(_xll.qlIndexFixing(ONIndex1M,I2416,TRUE,_xll.ohTrigger(RecalcTrigger,Trigger1M)),NA())</f>
        <v>1.4338813183680799E-2</v>
      </c>
      <c r="O2416" s="44">
        <f>IFERROR(_xll.qlIndexFixing(ONIndex3M,I2416,TRUE,_xll.ohTrigger(RecalcTrigger,Trigger3M)),NA())</f>
        <v>1.4937744531158259E-2</v>
      </c>
      <c r="P2416" s="44">
        <f>IFERROR(_xll.qlIndexFixing(ONIndex6M,I2416,TRUE,_xll.ohTrigger(RecalcTrigger,Trigger6M)),NA())</f>
        <v>1.4643262069622409E-2</v>
      </c>
      <c r="Q2416" s="183">
        <f>IFERROR(_xll.qlIndexFixing(ONIndex1Y,I2416,TRUE,_xll.ohTrigger(RecalcTrigger,Trigger1Y)),NA())</f>
        <v>1.4782301841798073E-2</v>
      </c>
    </row>
    <row r="2417" spans="2:17" x14ac:dyDescent="0.2">
      <c r="B2417" s="39" t="s">
        <v>42</v>
      </c>
      <c r="D2417" s="42">
        <f>_xll.qlCalendarAdvance(Calendar,$D2416,B2417,"f",FALSE)</f>
        <v>56409</v>
      </c>
      <c r="E2417" s="177">
        <f>_xll.qlInterestRateIndexValueDate(IndexON,D2417)</f>
        <v>56409</v>
      </c>
      <c r="F2417" s="193">
        <f>IFERROR(_xll.qlIndexFixing(IndexON,D2417,TRUE,_xll.ohTrigger(RecalcTrigger,TriggerON)),NA())</f>
        <v>1.4352265486792248E-2</v>
      </c>
      <c r="H2417" s="42">
        <f>_xll.qlCalendarAdvance(Calendar,$H2416,B2417,"f",FALSE)</f>
        <v>56409</v>
      </c>
      <c r="I2417" s="177">
        <f>_xll.qlInterestRateIndexValueDate(Index1M,$H2417)</f>
        <v>56411</v>
      </c>
      <c r="J2417" s="182">
        <f>IFERROR(_xll.qlIndexFixing(Index1M,$H2417,TRUE,_xll.ohTrigger(RecalcTrigger,Trigger1M)),NA())</f>
        <v>1.433042518237726E-2</v>
      </c>
      <c r="K2417" s="44">
        <f>IFERROR(_xll.qlIndexFixing(Index3M,H2417,TRUE,_xll.ohTrigger(RecalcTrigger,Trigger3M)),NA())</f>
        <v>1.4954823967523458E-2</v>
      </c>
      <c r="L2417" s="44">
        <f>IFERROR(_xll.qlIndexFixing(Index6M,$H2417,TRUE,_xll.ohTrigger(RecalcTrigger,Trigger6M)),NA())</f>
        <v>1.4564064452229717E-2</v>
      </c>
      <c r="M2417" s="183">
        <f>IFERROR(_xll.qlIndexFixing(Index1Y,$H2417,TRUE,_xll.ohTrigger(RecalcTrigger,Trigger1Y)),NA())</f>
        <v>1.4663009477580683E-2</v>
      </c>
      <c r="N2417" s="182">
        <f>IFERROR(_xll.qlIndexFixing(ONIndex1M,I2417,TRUE,_xll.ohTrigger(RecalcTrigger,Trigger1M)),NA())</f>
        <v>1.4332332568995909E-2</v>
      </c>
      <c r="O2417" s="44">
        <f>IFERROR(_xll.qlIndexFixing(ONIndex3M,I2417,TRUE,_xll.ohTrigger(RecalcTrigger,Trigger3M)),NA())</f>
        <v>1.4936171767718776E-2</v>
      </c>
      <c r="P2417" s="44">
        <f>IFERROR(_xll.qlIndexFixing(ONIndex6M,I2417,TRUE,_xll.ohTrigger(RecalcTrigger,Trigger6M)),NA())</f>
        <v>1.4633870977158736E-2</v>
      </c>
      <c r="Q2417" s="183">
        <f>IFERROR(_xll.qlIndexFixing(ONIndex1Y,I2417,TRUE,_xll.ohTrigger(RecalcTrigger,Trigger1Y)),NA())</f>
        <v>1.4774350817399196E-2</v>
      </c>
    </row>
    <row r="2418" spans="2:17" x14ac:dyDescent="0.2">
      <c r="B2418" s="39" t="s">
        <v>42</v>
      </c>
      <c r="D2418" s="42">
        <f>_xll.qlCalendarAdvance(Calendar,$D2417,B2418,"f",FALSE)</f>
        <v>56416</v>
      </c>
      <c r="E2418" s="177">
        <f>_xll.qlInterestRateIndexValueDate(IndexON,D2418)</f>
        <v>56416</v>
      </c>
      <c r="F2418" s="193">
        <f>IFERROR(_xll.qlIndexFixing(IndexON,D2418,TRUE,_xll.ohTrigger(RecalcTrigger,TriggerON)),NA())</f>
        <v>1.4344061090350024E-2</v>
      </c>
      <c r="H2418" s="42">
        <f>_xll.qlCalendarAdvance(Calendar,$H2417,B2418,"f",FALSE)</f>
        <v>56416</v>
      </c>
      <c r="I2418" s="177">
        <f>_xll.qlInterestRateIndexValueDate(Index1M,$H2418)</f>
        <v>56418</v>
      </c>
      <c r="J2418" s="182">
        <f>IFERROR(_xll.qlIndexFixing(Index1M,$H2418,TRUE,_xll.ohTrigger(RecalcTrigger,Trigger1M)),NA())</f>
        <v>1.4323853656541263E-2</v>
      </c>
      <c r="K2418" s="44">
        <f>IFERROR(_xll.qlIndexFixing(Index3M,H2418,TRUE,_xll.ohTrigger(RecalcTrigger,Trigger3M)),NA())</f>
        <v>1.4953190342337027E-2</v>
      </c>
      <c r="L2418" s="44">
        <f>IFERROR(_xll.qlIndexFixing(Index6M,$H2418,TRUE,_xll.ohTrigger(RecalcTrigger,Trigger6M)),NA())</f>
        <v>1.455382269805186E-2</v>
      </c>
      <c r="M2418" s="183">
        <f>IFERROR(_xll.qlIndexFixing(Index1Y,$H2418,TRUE,_xll.ohTrigger(RecalcTrigger,Trigger1Y)),NA())</f>
        <v>1.4653931936141716E-2</v>
      </c>
      <c r="N2418" s="182">
        <f>IFERROR(_xll.qlIndexFixing(ONIndex1M,I2418,TRUE,_xll.ohTrigger(RecalcTrigger,Trigger1M)),NA())</f>
        <v>1.4325820669736089E-2</v>
      </c>
      <c r="O2418" s="44">
        <f>IFERROR(_xll.qlIndexFixing(ONIndex3M,I2418,TRUE,_xll.ohTrigger(RecalcTrigger,Trigger3M)),NA())</f>
        <v>1.4934591154238674E-2</v>
      </c>
      <c r="P2418" s="44">
        <f>IFERROR(_xll.qlIndexFixing(ONIndex6M,I2418,TRUE,_xll.ohTrigger(RecalcTrigger,Trigger6M)),NA())</f>
        <v>1.4624422846001295E-2</v>
      </c>
      <c r="Q2418" s="183">
        <f>IFERROR(_xll.qlIndexFixing(ONIndex1Y,I2418,TRUE,_xll.ohTrigger(RecalcTrigger,Trigger1Y)),NA())</f>
        <v>1.4766363086442524E-2</v>
      </c>
    </row>
    <row r="2419" spans="2:17" x14ac:dyDescent="0.2">
      <c r="B2419" s="39" t="s">
        <v>42</v>
      </c>
      <c r="D2419" s="42">
        <f>_xll.qlCalendarAdvance(Calendar,$D2418,B2419,"f",FALSE)</f>
        <v>56423</v>
      </c>
      <c r="E2419" s="177">
        <f>_xll.qlInterestRateIndexValueDate(IndexON,D2419)</f>
        <v>56423</v>
      </c>
      <c r="F2419" s="193">
        <f>IFERROR(_xll.qlIndexFixing(IndexON,D2419,TRUE,_xll.ohTrigger(RecalcTrigger,TriggerON)),NA())</f>
        <v>1.4335814736750052E-2</v>
      </c>
      <c r="H2419" s="42">
        <f>_xll.qlCalendarAdvance(Calendar,$H2418,B2419,"f",FALSE)</f>
        <v>56423</v>
      </c>
      <c r="I2419" s="177">
        <f>_xll.qlInterestRateIndexValueDate(Index1M,$H2419)</f>
        <v>56425</v>
      </c>
      <c r="J2419" s="182">
        <f>IFERROR(_xll.qlIndexFixing(Index1M,$H2419,TRUE,_xll.ohTrigger(RecalcTrigger,Trigger1M)),NA())</f>
        <v>1.4317250695475847E-2</v>
      </c>
      <c r="K2419" s="44">
        <f>IFERROR(_xll.qlIndexFixing(Index3M,H2419,TRUE,_xll.ohTrigger(RecalcTrigger,Trigger3M)),NA())</f>
        <v>1.4951548757820881E-2</v>
      </c>
      <c r="L2419" s="44">
        <f>IFERROR(_xll.qlIndexFixing(Index6M,$H2419,TRUE,_xll.ohTrigger(RecalcTrigger,Trigger6M)),NA())</f>
        <v>1.4542131086039696E-2</v>
      </c>
      <c r="M2419" s="183">
        <f>IFERROR(_xll.qlIndexFixing(Index1Y,$H2419,TRUE,_xll.ohTrigger(RecalcTrigger,Trigger1Y)),NA())</f>
        <v>1.4644815803620637E-2</v>
      </c>
      <c r="N2419" s="182">
        <f>IFERROR(_xll.qlIndexFixing(ONIndex1M,I2419,TRUE,_xll.ohTrigger(RecalcTrigger,Trigger1M)),NA())</f>
        <v>1.4319277442016443E-2</v>
      </c>
      <c r="O2419" s="44">
        <f>IFERROR(_xll.qlIndexFixing(ONIndex3M,I2419,TRUE,_xll.ohTrigger(RecalcTrigger,Trigger3M)),NA())</f>
        <v>1.4933002679127227E-2</v>
      </c>
      <c r="P2419" s="44">
        <f>IFERROR(_xll.qlIndexFixing(ONIndex6M,I2419,TRUE,_xll.ohTrigger(RecalcTrigger,Trigger6M)),NA())</f>
        <v>1.4614917587580933E-2</v>
      </c>
      <c r="Q2419" s="183">
        <f>IFERROR(_xll.qlIndexFixing(ONIndex1Y,I2419,TRUE,_xll.ohTrigger(RecalcTrigger,Trigger1Y)),NA())</f>
        <v>1.4758338595930454E-2</v>
      </c>
    </row>
    <row r="2420" spans="2:17" x14ac:dyDescent="0.2">
      <c r="B2420" s="39" t="s">
        <v>42</v>
      </c>
      <c r="D2420" s="42">
        <f>_xll.qlCalendarAdvance(Calendar,$D2419,B2420,"f",FALSE)</f>
        <v>56430</v>
      </c>
      <c r="E2420" s="177">
        <f>_xll.qlInterestRateIndexValueDate(IndexON,D2420)</f>
        <v>56430</v>
      </c>
      <c r="F2420" s="193">
        <f>IFERROR(_xll.qlIndexFixing(IndexON,D2420,TRUE,_xll.ohTrigger(RecalcTrigger,TriggerON)),NA())</f>
        <v>1.4327526366280097E-2</v>
      </c>
      <c r="H2420" s="42">
        <f>_xll.qlCalendarAdvance(Calendar,$H2419,B2420,"f",FALSE)</f>
        <v>56430</v>
      </c>
      <c r="I2420" s="177">
        <f>_xll.qlInterestRateIndexValueDate(Index1M,$H2420)</f>
        <v>56432</v>
      </c>
      <c r="J2420" s="182">
        <f>IFERROR(_xll.qlIndexFixing(Index1M,$H2420,TRUE,_xll.ohTrigger(RecalcTrigger,Trigger1M)),NA())</f>
        <v>1.4310616255450992E-2</v>
      </c>
      <c r="K2420" s="44">
        <f>IFERROR(_xll.qlIndexFixing(Index3M,H2420,TRUE,_xll.ohTrigger(RecalcTrigger,Trigger3M)),NA())</f>
        <v>1.4949899202408617E-2</v>
      </c>
      <c r="L2420" s="44">
        <f>IFERROR(_xll.qlIndexFixing(Index6M,$H2420,TRUE,_xll.ohTrigger(RecalcTrigger,Trigger6M)),NA())</f>
        <v>1.4531758121658489E-2</v>
      </c>
      <c r="M2420" s="183">
        <f>IFERROR(_xll.qlIndexFixing(Index1Y,$H2420,TRUE,_xll.ohTrigger(RecalcTrigger,Trigger1Y)),NA())</f>
        <v>1.4635661027225924E-2</v>
      </c>
      <c r="N2420" s="182">
        <f>IFERROR(_xll.qlIndexFixing(ONIndex1M,I2420,TRUE,_xll.ohTrigger(RecalcTrigger,Trigger1M)),NA())</f>
        <v>1.4312702842191882E-2</v>
      </c>
      <c r="O2420" s="44">
        <f>IFERROR(_xll.qlIndexFixing(ONIndex3M,I2420,TRUE,_xll.ohTrigger(RecalcTrigger,Trigger3M)),NA())</f>
        <v>1.4931406330793706E-2</v>
      </c>
      <c r="P2420" s="44">
        <f>IFERROR(_xll.qlIndexFixing(ONIndex6M,I2420,TRUE,_xll.ohTrigger(RecalcTrigger,Trigger6M)),NA())</f>
        <v>1.4605355113808116E-2</v>
      </c>
      <c r="Q2420" s="183">
        <f>IFERROR(_xll.qlIndexFixing(ONIndex1Y,I2420,TRUE,_xll.ohTrigger(RecalcTrigger,Trigger1Y)),NA())</f>
        <v>1.4750277292625569E-2</v>
      </c>
    </row>
    <row r="2421" spans="2:17" x14ac:dyDescent="0.2">
      <c r="B2421" s="39" t="s">
        <v>42</v>
      </c>
      <c r="D2421" s="42">
        <f>_xll.qlCalendarAdvance(Calendar,$D2420,B2421,"f",FALSE)</f>
        <v>56437</v>
      </c>
      <c r="E2421" s="177">
        <f>_xll.qlInterestRateIndexValueDate(IndexON,D2421)</f>
        <v>56437</v>
      </c>
      <c r="F2421" s="193">
        <f>IFERROR(_xll.qlIndexFixing(IndexON,D2421,TRUE,_xll.ohTrigger(RecalcTrigger,TriggerON)),NA())</f>
        <v>1.4319195918988115E-2</v>
      </c>
      <c r="H2421" s="42">
        <f>_xll.qlCalendarAdvance(Calendar,$H2420,B2421,"f",FALSE)</f>
        <v>56437</v>
      </c>
      <c r="I2421" s="177">
        <f>_xll.qlInterestRateIndexValueDate(Index1M,$H2421)</f>
        <v>56439</v>
      </c>
      <c r="J2421" s="182">
        <f>IFERROR(_xll.qlIndexFixing(Index1M,$H2421,TRUE,_xll.ohTrigger(RecalcTrigger,Trigger1M)),NA())</f>
        <v>1.4303950292736678E-2</v>
      </c>
      <c r="K2421" s="44">
        <f>IFERROR(_xll.qlIndexFixing(Index3M,H2421,TRUE,_xll.ohTrigger(RecalcTrigger,Trigger3M)),NA())</f>
        <v>1.4948241664536441E-2</v>
      </c>
      <c r="L2421" s="44">
        <f>IFERROR(_xll.qlIndexFixing(Index6M,$H2421,TRUE,_xll.ohTrigger(RecalcTrigger,Trigger6M)),NA())</f>
        <v>1.452132635642836E-2</v>
      </c>
      <c r="M2421" s="183">
        <f>IFERROR(_xll.qlIndexFixing(Index1Y,$H2421,TRUE,_xll.ohTrigger(RecalcTrigger,Trigger1Y)),NA())</f>
        <v>1.4626467554173061E-2</v>
      </c>
      <c r="N2421" s="182">
        <f>IFERROR(_xll.qlIndexFixing(ONIndex1M,I2421,TRUE,_xll.ohTrigger(RecalcTrigger,Trigger1M)),NA())</f>
        <v>1.4306096826457448E-2</v>
      </c>
      <c r="O2421" s="44">
        <f>IFERROR(_xll.qlIndexFixing(ONIndex3M,I2421,TRUE,_xll.ohTrigger(RecalcTrigger,Trigger3M)),NA())</f>
        <v>1.4929802097647382E-2</v>
      </c>
      <c r="P2421" s="44">
        <f>IFERROR(_xll.qlIndexFixing(ONIndex6M,I2421,TRUE,_xll.ohTrigger(RecalcTrigger,Trigger6M)),NA())</f>
        <v>1.4595735336273563E-2</v>
      </c>
      <c r="Q2421" s="183">
        <f>IFERROR(_xll.qlIndexFixing(ONIndex1Y,I2421,TRUE,_xll.ohTrigger(RecalcTrigger,Trigger1Y)),NA())</f>
        <v>1.4742179123450327E-2</v>
      </c>
    </row>
    <row r="2422" spans="2:17" x14ac:dyDescent="0.2">
      <c r="B2422" s="39" t="s">
        <v>42</v>
      </c>
      <c r="D2422" s="42">
        <f>_xll.qlCalendarAdvance(Calendar,$D2421,B2422,"f",FALSE)</f>
        <v>56444</v>
      </c>
      <c r="E2422" s="177">
        <f>_xll.qlInterestRateIndexValueDate(IndexON,D2422)</f>
        <v>56444</v>
      </c>
      <c r="F2422" s="193">
        <f>IFERROR(_xll.qlIndexFixing(IndexON,D2422,TRUE,_xll.ohTrigger(RecalcTrigger,TriggerON)),NA())</f>
        <v>1.4310823335241807E-2</v>
      </c>
      <c r="H2422" s="42">
        <f>_xll.qlCalendarAdvance(Calendar,$H2421,B2422,"f",FALSE)</f>
        <v>56444</v>
      </c>
      <c r="I2422" s="177">
        <f>_xll.qlInterestRateIndexValueDate(Index1M,$H2422)</f>
        <v>56446</v>
      </c>
      <c r="J2422" s="182">
        <f>IFERROR(_xll.qlIndexFixing(Index1M,$H2422,TRUE,_xll.ohTrigger(RecalcTrigger,Trigger1M)),NA())</f>
        <v>1.4297252763602886E-2</v>
      </c>
      <c r="K2422" s="44">
        <f>IFERROR(_xll.qlIndexFixing(Index3M,H2422,TRUE,_xll.ohTrigger(RecalcTrigger,Trigger3M)),NA())</f>
        <v>1.4946576132639694E-2</v>
      </c>
      <c r="L2422" s="44">
        <f>IFERROR(_xll.qlIndexFixing(Index6M,$H2422,TRUE,_xll.ohTrigger(RecalcTrigger,Trigger6M)),NA())</f>
        <v>1.4510835702352173E-2</v>
      </c>
      <c r="M2422" s="183">
        <f>IFERROR(_xll.qlIndexFixing(Index1Y,$H2422,TRUE,_xll.ohTrigger(RecalcTrigger,Trigger1Y)),NA())</f>
        <v>1.461723533168322E-2</v>
      </c>
      <c r="N2422" s="182">
        <f>IFERROR(_xll.qlIndexFixing(ONIndex1M,I2422,TRUE,_xll.ohTrigger(RecalcTrigger,Trigger1M)),NA())</f>
        <v>1.429945935124799E-2</v>
      </c>
      <c r="O2422" s="44">
        <f>IFERROR(_xll.qlIndexFixing(ONIndex3M,I2422,TRUE,_xll.ohTrigger(RecalcTrigger,Trigger3M)),NA())</f>
        <v>1.4928189968337335E-2</v>
      </c>
      <c r="P2422" s="44">
        <f>IFERROR(_xll.qlIndexFixing(ONIndex6M,I2422,TRUE,_xll.ohTrigger(RecalcTrigger,Trigger6M)),NA())</f>
        <v>1.4586058166887739E-2</v>
      </c>
      <c r="Q2422" s="183">
        <f>IFERROR(_xll.qlIndexFixing(ONIndex1Y,I2422,TRUE,_xll.ohTrigger(RecalcTrigger,Trigger1Y)),NA())</f>
        <v>1.4734044035487059E-2</v>
      </c>
    </row>
    <row r="2423" spans="2:17" x14ac:dyDescent="0.2">
      <c r="B2423" s="39" t="s">
        <v>42</v>
      </c>
      <c r="D2423" s="42">
        <f>_xll.qlCalendarAdvance(Calendar,$D2422,B2423,"f",FALSE)</f>
        <v>56451</v>
      </c>
      <c r="E2423" s="177">
        <f>_xll.qlInterestRateIndexValueDate(IndexON,D2423)</f>
        <v>56451</v>
      </c>
      <c r="F2423" s="193">
        <f>IFERROR(_xll.qlIndexFixing(IndexON,D2423,TRUE,_xll.ohTrigger(RecalcTrigger,TriggerON)),NA())</f>
        <v>1.4302408555568746E-2</v>
      </c>
      <c r="H2423" s="42">
        <f>_xll.qlCalendarAdvance(Calendar,$H2422,B2423,"f",FALSE)</f>
        <v>56451</v>
      </c>
      <c r="I2423" s="177">
        <f>_xll.qlInterestRateIndexValueDate(Index1M,$H2423)</f>
        <v>56453</v>
      </c>
      <c r="J2423" s="182">
        <f>IFERROR(_xll.qlIndexFixing(Index1M,$H2423,TRUE,_xll.ohTrigger(RecalcTrigger,Trigger1M)),NA())</f>
        <v>1.4290523624314599E-2</v>
      </c>
      <c r="K2423" s="44">
        <f>IFERROR(_xll.qlIndexFixing(Index3M,H2423,TRUE,_xll.ohTrigger(RecalcTrigger,Trigger3M)),NA())</f>
        <v>1.4944902595151974E-2</v>
      </c>
      <c r="L2423" s="44">
        <f>IFERROR(_xll.qlIndexFixing(Index6M,$H2423,TRUE,_xll.ohTrigger(RecalcTrigger,Trigger6M)),NA())</f>
        <v>1.4500286071441817E-2</v>
      </c>
      <c r="M2423" s="183">
        <f>IFERROR(_xll.qlIndexFixing(Index1Y,$H2423,TRUE,_xll.ohTrigger(RecalcTrigger,Trigger1Y)),NA())</f>
        <v>1.4607964306985469E-2</v>
      </c>
      <c r="N2423" s="182">
        <f>IFERROR(_xll.qlIndexFixing(ONIndex1M,I2423,TRUE,_xll.ohTrigger(RecalcTrigger,Trigger1M)),NA())</f>
        <v>1.429279037267861E-2</v>
      </c>
      <c r="O2423" s="44">
        <f>IFERROR(_xll.qlIndexFixing(ONIndex3M,I2423,TRUE,_xll.ohTrigger(RecalcTrigger,Trigger3M)),NA())</f>
        <v>1.4926569931112965E-2</v>
      </c>
      <c r="P2423" s="44">
        <f>IFERROR(_xll.qlIndexFixing(ONIndex6M,I2423,TRUE,_xll.ohTrigger(RecalcTrigger,Trigger6M)),NA())</f>
        <v>1.4576323517001555E-2</v>
      </c>
      <c r="Q2423" s="183">
        <f>IFERROR(_xll.qlIndexFixing(ONIndex1Y,I2423,TRUE,_xll.ohTrigger(RecalcTrigger,Trigger1Y)),NA())</f>
        <v>1.4725871975658222E-2</v>
      </c>
    </row>
    <row r="2424" spans="2:17" x14ac:dyDescent="0.2">
      <c r="B2424" s="39" t="s">
        <v>42</v>
      </c>
      <c r="D2424" s="42">
        <f>_xll.qlCalendarAdvance(Calendar,$D2423,B2424,"f",FALSE)</f>
        <v>56458</v>
      </c>
      <c r="E2424" s="177">
        <f>_xll.qlInterestRateIndexValueDate(IndexON,D2424)</f>
        <v>56458</v>
      </c>
      <c r="F2424" s="193">
        <f>IFERROR(_xll.qlIndexFixing(IndexON,D2424,TRUE,_xll.ohTrigger(RecalcTrigger,TriggerON)),NA())</f>
        <v>1.4293951519857018E-2</v>
      </c>
      <c r="H2424" s="42">
        <f>_xll.qlCalendarAdvance(Calendar,$H2423,B2424,"f",FALSE)</f>
        <v>56458</v>
      </c>
      <c r="I2424" s="177">
        <f>_xll.qlInterestRateIndexValueDate(Index1M,$H2424)</f>
        <v>56460</v>
      </c>
      <c r="J2424" s="182">
        <f>IFERROR(_xll.qlIndexFixing(Index1M,$H2424,TRUE,_xll.ohTrigger(RecalcTrigger,Trigger1M)),NA())</f>
        <v>1.4283762831144298E-2</v>
      </c>
      <c r="K2424" s="44">
        <f>IFERROR(_xll.qlIndexFixing(Index3M,H2424,TRUE,_xll.ohTrigger(RecalcTrigger,Trigger3M)),NA())</f>
        <v>1.4943221040510357E-2</v>
      </c>
      <c r="L2424" s="44">
        <f>IFERROR(_xll.qlIndexFixing(Index6M,$H2424,TRUE,_xll.ohTrigger(RecalcTrigger,Trigger6M)),NA())</f>
        <v>1.449113849751649E-2</v>
      </c>
      <c r="M2424" s="183">
        <f>IFERROR(_xll.qlIndexFixing(Index1Y,$H2424,TRUE,_xll.ohTrigger(RecalcTrigger,Trigger1Y)),NA())</f>
        <v>1.4598654427314341E-2</v>
      </c>
      <c r="N2424" s="182">
        <f>IFERROR(_xll.qlIndexFixing(ONIndex1M,I2424,TRUE,_xll.ohTrigger(RecalcTrigger,Trigger1M)),NA())</f>
        <v>1.4286089847024286E-2</v>
      </c>
      <c r="O2424" s="44">
        <f>IFERROR(_xll.qlIndexFixing(ONIndex3M,I2424,TRUE,_xll.ohTrigger(RecalcTrigger,Trigger3M)),NA())</f>
        <v>1.4924941974783223E-2</v>
      </c>
      <c r="P2424" s="44">
        <f>IFERROR(_xll.qlIndexFixing(ONIndex6M,I2424,TRUE,_xll.ohTrigger(RecalcTrigger,Trigger6M)),NA())</f>
        <v>1.456653129884522E-2</v>
      </c>
      <c r="Q2424" s="183">
        <f>IFERROR(_xll.qlIndexFixing(ONIndex1Y,I2424,TRUE,_xll.ohTrigger(RecalcTrigger,Trigger1Y)),NA())</f>
        <v>1.4717662890646466E-2</v>
      </c>
    </row>
    <row r="2425" spans="2:17" x14ac:dyDescent="0.2">
      <c r="B2425" s="39" t="s">
        <v>42</v>
      </c>
      <c r="D2425" s="42">
        <f>_xll.qlCalendarAdvance(Calendar,$D2424,B2425,"f",FALSE)</f>
        <v>56465</v>
      </c>
      <c r="E2425" s="177">
        <f>_xll.qlInterestRateIndexValueDate(IndexON,D2425)</f>
        <v>56465</v>
      </c>
      <c r="F2425" s="193">
        <f>IFERROR(_xll.qlIndexFixing(IndexON,D2425,TRUE,_xll.ohTrigger(RecalcTrigger,TriggerON)),NA())</f>
        <v>1.428545216831445E-2</v>
      </c>
      <c r="H2425" s="42">
        <f>_xll.qlCalendarAdvance(Calendar,$H2424,B2425,"f",FALSE)</f>
        <v>56465</v>
      </c>
      <c r="I2425" s="177">
        <f>_xll.qlInterestRateIndexValueDate(Index1M,$H2425)</f>
        <v>56467</v>
      </c>
      <c r="J2425" s="182">
        <f>IFERROR(_xll.qlIndexFixing(Index1M,$H2425,TRUE,_xll.ohTrigger(RecalcTrigger,Trigger1M)),NA())</f>
        <v>1.4276970340364459E-2</v>
      </c>
      <c r="K2425" s="44">
        <f>IFERROR(_xll.qlIndexFixing(Index3M,H2425,TRUE,_xll.ohTrigger(RecalcTrigger,Trigger3M)),NA())</f>
        <v>1.4941531457147572E-2</v>
      </c>
      <c r="L2425" s="44">
        <f>IFERROR(_xll.qlIndexFixing(Index6M,$H2425,TRUE,_xll.ohTrigger(RecalcTrigger,Trigger6M)),NA())</f>
        <v>1.4479009527195377E-2</v>
      </c>
      <c r="M2425" s="183">
        <f>IFERROR(_xll.qlIndexFixing(Index1Y,$H2425,TRUE,_xll.ohTrigger(RecalcTrigger,Trigger1Y)),NA())</f>
        <v>1.4589305639910946E-2</v>
      </c>
      <c r="N2425" s="182">
        <f>IFERROR(_xll.qlIndexFixing(ONIndex1M,I2425,TRUE,_xll.ohTrigger(RecalcTrigger,Trigger1M)),NA())</f>
        <v>1.427935773063993E-2</v>
      </c>
      <c r="O2425" s="44">
        <f>IFERROR(_xll.qlIndexFixing(ONIndex3M,I2425,TRUE,_xll.ohTrigger(RecalcTrigger,Trigger3M)),NA())</f>
        <v>1.4923306087437638E-2</v>
      </c>
      <c r="P2425" s="44">
        <f>IFERROR(_xll.qlIndexFixing(ONIndex6M,I2425,TRUE,_xll.ohTrigger(RecalcTrigger,Trigger6M)),NA())</f>
        <v>1.4556681423769646E-2</v>
      </c>
      <c r="Q2425" s="183">
        <f>IFERROR(_xll.qlIndexFixing(ONIndex1Y,I2425,TRUE,_xll.ohTrigger(RecalcTrigger,Trigger1Y)),NA())</f>
        <v>1.4709416727853863E-2</v>
      </c>
    </row>
    <row r="2426" spans="2:17" x14ac:dyDescent="0.2">
      <c r="B2426" s="39" t="s">
        <v>42</v>
      </c>
      <c r="D2426" s="42">
        <f>_xll.qlCalendarAdvance(Calendar,$D2425,B2426,"f",FALSE)</f>
        <v>56472</v>
      </c>
      <c r="E2426" s="177">
        <f>_xll.qlInterestRateIndexValueDate(IndexON,D2426)</f>
        <v>56472</v>
      </c>
      <c r="F2426" s="193">
        <f>IFERROR(_xll.qlIndexFixing(IndexON,D2426,TRUE,_xll.ohTrigger(RecalcTrigger,TriggerON)),NA())</f>
        <v>1.4276910441548551E-2</v>
      </c>
      <c r="H2426" s="42">
        <f>_xll.qlCalendarAdvance(Calendar,$H2425,B2426,"f",FALSE)</f>
        <v>56472</v>
      </c>
      <c r="I2426" s="177">
        <f>_xll.qlInterestRateIndexValueDate(Index1M,$H2426)</f>
        <v>56474</v>
      </c>
      <c r="J2426" s="182">
        <f>IFERROR(_xll.qlIndexFixing(Index1M,$H2426,TRUE,_xll.ohTrigger(RecalcTrigger,Trigger1M)),NA())</f>
        <v>1.4270146108242565E-2</v>
      </c>
      <c r="K2426" s="44">
        <f>IFERROR(_xll.qlIndexFixing(Index3M,H2426,TRUE,_xll.ohTrigger(RecalcTrigger,Trigger3M)),NA())</f>
        <v>1.4939833833501568E-2</v>
      </c>
      <c r="L2426" s="44">
        <f>IFERROR(_xll.qlIndexFixing(Index6M,$H2426,TRUE,_xll.ohTrigger(RecalcTrigger,Trigger6M)),NA())</f>
        <v>1.4468282437917021E-2</v>
      </c>
      <c r="M2426" s="183">
        <f>IFERROR(_xll.qlIndexFixing(Index1Y,$H2426,TRUE,_xll.ohTrigger(RecalcTrigger,Trigger1Y)),NA())</f>
        <v>1.4579917892023175E-2</v>
      </c>
      <c r="N2426" s="182">
        <f>IFERROR(_xll.qlIndexFixing(ONIndex1M,I2426,TRUE,_xll.ohTrigger(RecalcTrigger,Trigger1M)),NA())</f>
        <v>1.4272593979800519E-2</v>
      </c>
      <c r="O2426" s="44">
        <f>IFERROR(_xll.qlIndexFixing(ONIndex3M,I2426,TRUE,_xll.ohTrigger(RecalcTrigger,Trigger3M)),NA())</f>
        <v>1.4921662257805224E-2</v>
      </c>
      <c r="P2426" s="44">
        <f>IFERROR(_xll.qlIndexFixing(ONIndex6M,I2426,TRUE,_xll.ohTrigger(RecalcTrigger,Trigger6M)),NA())</f>
        <v>1.454677380344549E-2</v>
      </c>
      <c r="Q2426" s="183">
        <f>IFERROR(_xll.qlIndexFixing(ONIndex1Y,I2426,TRUE,_xll.ohTrigger(RecalcTrigger,Trigger1Y)),NA())</f>
        <v>1.4701133433883129E-2</v>
      </c>
    </row>
    <row r="2427" spans="2:17" x14ac:dyDescent="0.2">
      <c r="B2427" s="39" t="s">
        <v>42</v>
      </c>
      <c r="D2427" s="42">
        <f>_xll.qlCalendarAdvance(Calendar,$D2426,B2427,"f",FALSE)</f>
        <v>56479</v>
      </c>
      <c r="E2427" s="177">
        <f>_xll.qlInterestRateIndexValueDate(IndexON,D2427)</f>
        <v>56479</v>
      </c>
      <c r="F2427" s="193">
        <f>IFERROR(_xll.qlIndexFixing(IndexON,D2427,TRUE,_xll.ohTrigger(RecalcTrigger,TriggerON)),NA())</f>
        <v>1.4268326279527344E-2</v>
      </c>
      <c r="H2427" s="42">
        <f>_xll.qlCalendarAdvance(Calendar,$H2426,B2427,"f",FALSE)</f>
        <v>56479</v>
      </c>
      <c r="I2427" s="177">
        <f>_xll.qlInterestRateIndexValueDate(Index1M,$H2427)</f>
        <v>56481</v>
      </c>
      <c r="J2427" s="182">
        <f>IFERROR(_xll.qlIndexFixing(Index1M,$H2427,TRUE,_xll.ohTrigger(RecalcTrigger,Trigger1M)),NA())</f>
        <v>1.4263290091056091E-2</v>
      </c>
      <c r="K2427" s="44">
        <f>IFERROR(_xll.qlIndexFixing(Index3M,H2427,TRUE,_xll.ohTrigger(RecalcTrigger,Trigger3M)),NA())</f>
        <v>1.4938128158007678E-2</v>
      </c>
      <c r="L2427" s="44">
        <f>IFERROR(_xll.qlIndexFixing(Index6M,$H2427,TRUE,_xll.ohTrigger(RecalcTrigger,Trigger6M)),NA())</f>
        <v>1.4457496019917804E-2</v>
      </c>
      <c r="M2427" s="183">
        <f>IFERROR(_xll.qlIndexFixing(Index1Y,$H2427,TRUE,_xll.ohTrigger(RecalcTrigger,Trigger1Y)),NA())</f>
        <v>1.4570491130905062E-2</v>
      </c>
      <c r="N2427" s="182">
        <f>IFERROR(_xll.qlIndexFixing(ONIndex1M,I2427,TRUE,_xll.ohTrigger(RecalcTrigger,Trigger1M)),NA())</f>
        <v>1.4265798550621156E-2</v>
      </c>
      <c r="O2427" s="44">
        <f>IFERROR(_xll.qlIndexFixing(ONIndex3M,I2427,TRUE,_xll.ohTrigger(RecalcTrigger,Trigger3M)),NA())</f>
        <v>1.4920010474135381E-2</v>
      </c>
      <c r="P2427" s="44">
        <f>IFERROR(_xll.qlIndexFixing(ONIndex6M,I2427,TRUE,_xll.ohTrigger(RecalcTrigger,Trigger6M)),NA())</f>
        <v>1.4536808349863151E-2</v>
      </c>
      <c r="Q2427" s="183">
        <f>IFERROR(_xll.qlIndexFixing(ONIndex1Y,I2427,TRUE,_xll.ohTrigger(RecalcTrigger,Trigger1Y)),NA())</f>
        <v>1.4692812955816592E-2</v>
      </c>
    </row>
    <row r="2428" spans="2:17" x14ac:dyDescent="0.2">
      <c r="B2428" s="39" t="s">
        <v>42</v>
      </c>
      <c r="D2428" s="42">
        <f>_xll.qlCalendarAdvance(Calendar,$D2427,B2428,"f",FALSE)</f>
        <v>56486</v>
      </c>
      <c r="E2428" s="177">
        <f>_xll.qlInterestRateIndexValueDate(IndexON,D2428)</f>
        <v>56486</v>
      </c>
      <c r="F2428" s="193">
        <f>IFERROR(_xll.qlIndexFixing(IndexON,D2428,TRUE,_xll.ohTrigger(RecalcTrigger,TriggerON)),NA())</f>
        <v>1.4259699622618527E-2</v>
      </c>
      <c r="H2428" s="42">
        <f>_xll.qlCalendarAdvance(Calendar,$H2427,B2428,"f",FALSE)</f>
        <v>56486</v>
      </c>
      <c r="I2428" s="177">
        <f>_xll.qlInterestRateIndexValueDate(Index1M,$H2428)</f>
        <v>56488</v>
      </c>
      <c r="J2428" s="182">
        <f>IFERROR(_xll.qlIndexFixing(Index1M,$H2428,TRUE,_xll.ohTrigger(RecalcTrigger,Trigger1M)),NA())</f>
        <v>1.4256402245070021E-2</v>
      </c>
      <c r="K2428" s="44">
        <f>IFERROR(_xll.qlIndexFixing(Index3M,H2428,TRUE,_xll.ohTrigger(RecalcTrigger,Trigger3M)),NA())</f>
        <v>1.4936414419099504E-2</v>
      </c>
      <c r="L2428" s="44">
        <f>IFERROR(_xll.qlIndexFixing(Index6M,$H2428,TRUE,_xll.ohTrigger(RecalcTrigger,Trigger6M)),NA())</f>
        <v>1.4448167648598886E-2</v>
      </c>
      <c r="M2428" s="183">
        <f>IFERROR(_xll.qlIndexFixing(Index1Y,$H2428,TRUE,_xll.ohTrigger(RecalcTrigger,Trigger1Y)),NA())</f>
        <v>1.4561025303818077E-2</v>
      </c>
      <c r="N2428" s="182">
        <f>IFERROR(_xll.qlIndexFixing(ONIndex1M,I2428,TRUE,_xll.ohTrigger(RecalcTrigger,Trigger1M)),NA())</f>
        <v>1.4258971399456755E-2</v>
      </c>
      <c r="O2428" s="44">
        <f>IFERROR(_xll.qlIndexFixing(ONIndex3M,I2428,TRUE,_xll.ohTrigger(RecalcTrigger,Trigger3M)),NA())</f>
        <v>1.4918350724917318E-2</v>
      </c>
      <c r="P2428" s="44">
        <f>IFERROR(_xll.qlIndexFixing(ONIndex6M,I2428,TRUE,_xll.ohTrigger(RecalcTrigger,Trigger6M)),NA())</f>
        <v>1.4526784974693285E-2</v>
      </c>
      <c r="Q2428" s="183">
        <f>IFERROR(_xll.qlIndexFixing(ONIndex1Y,I2428,TRUE,_xll.ohTrigger(RecalcTrigger,Trigger1Y)),NA())</f>
        <v>1.4684455240496774E-2</v>
      </c>
    </row>
    <row r="2429" spans="2:17" x14ac:dyDescent="0.2">
      <c r="B2429" s="39" t="s">
        <v>42</v>
      </c>
      <c r="D2429" s="42">
        <f>_xll.qlCalendarAdvance(Calendar,$D2428,B2429,"f",FALSE)</f>
        <v>56493</v>
      </c>
      <c r="E2429" s="177">
        <f>_xll.qlInterestRateIndexValueDate(IndexON,D2429)</f>
        <v>56493</v>
      </c>
      <c r="F2429" s="193">
        <f>IFERROR(_xll.qlIndexFixing(IndexON,D2429,TRUE,_xll.ohTrigger(RecalcTrigger,TriggerON)),NA())</f>
        <v>1.425103041102993E-2</v>
      </c>
      <c r="H2429" s="42">
        <f>_xll.qlCalendarAdvance(Calendar,$H2428,B2429,"f",FALSE)</f>
        <v>56493</v>
      </c>
      <c r="I2429" s="177">
        <f>_xll.qlInterestRateIndexValueDate(Index1M,$H2429)</f>
        <v>56495</v>
      </c>
      <c r="J2429" s="182">
        <f>IFERROR(_xll.qlIndexFixing(Index1M,$H2429,TRUE,_xll.ohTrigger(RecalcTrigger,Trigger1M)),NA())</f>
        <v>1.4249482526556834E-2</v>
      </c>
      <c r="K2429" s="44">
        <f>IFERROR(_xll.qlIndexFixing(Index3M,H2429,TRUE,_xll.ohTrigger(RecalcTrigger,Trigger3M)),NA())</f>
        <v>1.4934507726009953E-2</v>
      </c>
      <c r="L2429" s="44">
        <f>IFERROR(_xll.qlIndexFixing(Index6M,$H2429,TRUE,_xll.ohTrigger(RecalcTrigger,Trigger6M)),NA())</f>
        <v>1.4438295204271593E-2</v>
      </c>
      <c r="M2429" s="183">
        <f>IFERROR(_xll.qlIndexFixing(Index1Y,$H2429,TRUE,_xll.ohTrigger(RecalcTrigger,Trigger1Y)),NA())</f>
        <v>1.4551520358029608E-2</v>
      </c>
      <c r="N2429" s="182">
        <f>IFERROR(_xll.qlIndexFixing(ONIndex1M,I2429,TRUE,_xll.ohTrigger(RecalcTrigger,Trigger1M)),NA())</f>
        <v>1.4252112482822099E-2</v>
      </c>
      <c r="O2429" s="44">
        <f>IFERROR(_xll.qlIndexFixing(ONIndex3M,I2429,TRUE,_xll.ohTrigger(RecalcTrigger,Trigger3M)),NA())</f>
        <v>1.4916682998959985E-2</v>
      </c>
      <c r="P2429" s="44">
        <f>IFERROR(_xll.qlIndexFixing(ONIndex6M,I2429,TRUE,_xll.ohTrigger(RecalcTrigger,Trigger6M)),NA())</f>
        <v>1.451670358960655E-2</v>
      </c>
      <c r="Q2429" s="183">
        <f>IFERROR(_xll.qlIndexFixing(ONIndex1Y,I2429,TRUE,_xll.ohTrigger(RecalcTrigger,Trigger1Y)),NA())</f>
        <v>1.4676060234926069E-2</v>
      </c>
    </row>
    <row r="2430" spans="2:17" x14ac:dyDescent="0.2">
      <c r="B2430" s="39" t="s">
        <v>42</v>
      </c>
      <c r="D2430" s="42">
        <f>_xll.qlCalendarAdvance(Calendar,$D2429,B2430,"f",FALSE)</f>
        <v>56500</v>
      </c>
      <c r="E2430" s="177">
        <f>_xll.qlInterestRateIndexValueDate(IndexON,D2430)</f>
        <v>56500</v>
      </c>
      <c r="F2430" s="193">
        <f>IFERROR(_xll.qlIndexFixing(IndexON,D2430,TRUE,_xll.ohTrigger(RecalcTrigger,TriggerON)),NA())</f>
        <v>1.4242318584969382E-2</v>
      </c>
      <c r="H2430" s="42">
        <f>_xll.qlCalendarAdvance(Calendar,$H2429,B2430,"f",FALSE)</f>
        <v>56500</v>
      </c>
      <c r="I2430" s="177">
        <f>_xll.qlInterestRateIndexValueDate(Index1M,$H2430)</f>
        <v>56502</v>
      </c>
      <c r="J2430" s="182">
        <f>IFERROR(_xll.qlIndexFixing(Index1M,$H2430,TRUE,_xll.ohTrigger(RecalcTrigger,Trigger1M)),NA())</f>
        <v>1.4242530891791505E-2</v>
      </c>
      <c r="K2430" s="44">
        <f>IFERROR(_xll.qlIndexFixing(Index3M,H2430,TRUE,_xll.ohTrigger(RecalcTrigger,Trigger3M)),NA())</f>
        <v>1.4932778476976757E-2</v>
      </c>
      <c r="L2430" s="44">
        <f>IFERROR(_xll.qlIndexFixing(Index6M,$H2430,TRUE,_xll.ohTrigger(RecalcTrigger,Trigger6M)),NA())</f>
        <v>1.4427353889382353E-2</v>
      </c>
      <c r="M2430" s="183">
        <f>IFERROR(_xll.qlIndexFixing(Index1Y,$H2430,TRUE,_xll.ohTrigger(RecalcTrigger,Trigger1Y)),NA())</f>
        <v>1.4541976240813832E-2</v>
      </c>
      <c r="N2430" s="182">
        <f>IFERROR(_xll.qlIndexFixing(ONIndex1M,I2430,TRUE,_xll.ohTrigger(RecalcTrigger,Trigger1M)),NA())</f>
        <v>1.4245221756512549E-2</v>
      </c>
      <c r="O2430" s="44">
        <f>IFERROR(_xll.qlIndexFixing(ONIndex3M,I2430,TRUE,_xll.ohTrigger(RecalcTrigger,Trigger3M)),NA())</f>
        <v>1.4915007284432846E-2</v>
      </c>
      <c r="P2430" s="44">
        <f>IFERROR(_xll.qlIndexFixing(ONIndex6M,I2430,TRUE,_xll.ohTrigger(RecalcTrigger,Trigger6M)),NA())</f>
        <v>1.4506564106273601E-2</v>
      </c>
      <c r="Q2430" s="183">
        <f>IFERROR(_xll.qlIndexFixing(ONIndex1Y,I2430,TRUE,_xll.ohTrigger(RecalcTrigger,Trigger1Y)),NA())</f>
        <v>1.4667627885946999E-2</v>
      </c>
    </row>
    <row r="2431" spans="2:17" x14ac:dyDescent="0.2">
      <c r="B2431" s="39" t="s">
        <v>42</v>
      </c>
      <c r="D2431" s="42">
        <f>_xll.qlCalendarAdvance(Calendar,$D2430,B2431,"f",FALSE)</f>
        <v>56507</v>
      </c>
      <c r="E2431" s="177">
        <f>_xll.qlInterestRateIndexValueDate(IndexON,D2431)</f>
        <v>56507</v>
      </c>
      <c r="F2431" s="193">
        <f>IFERROR(_xll.qlIndexFixing(IndexON,D2431,TRUE,_xll.ohTrigger(RecalcTrigger,TriggerON)),NA())</f>
        <v>1.4233564084804584E-2</v>
      </c>
      <c r="H2431" s="42">
        <f>_xll.qlCalendarAdvance(Calendar,$H2430,B2431,"f",FALSE)</f>
        <v>56507</v>
      </c>
      <c r="I2431" s="177">
        <f>_xll.qlInterestRateIndexValueDate(Index1M,$H2431)</f>
        <v>56509</v>
      </c>
      <c r="J2431" s="182">
        <f>IFERROR(_xll.qlIndexFixing(Index1M,$H2431,TRUE,_xll.ohTrigger(RecalcTrigger,Trigger1M)),NA())</f>
        <v>1.4235547297049012E-2</v>
      </c>
      <c r="K2431" s="44">
        <f>IFERROR(_xll.qlIndexFixing(Index3M,H2431,TRUE,_xll.ohTrigger(RecalcTrigger,Trigger3M)),NA())</f>
        <v>1.4931041130991E-2</v>
      </c>
      <c r="L2431" s="44">
        <f>IFERROR(_xll.qlIndexFixing(Index6M,$H2431,TRUE,_xll.ohTrigger(RecalcTrigger,Trigger6M)),NA())</f>
        <v>1.4416352935654275E-2</v>
      </c>
      <c r="M2431" s="183">
        <f>IFERROR(_xll.qlIndexFixing(Index1Y,$H2431,TRUE,_xll.ohTrigger(RecalcTrigger,Trigger1Y)),NA())</f>
        <v>1.4532392899451716E-2</v>
      </c>
      <c r="N2431" s="182">
        <f>IFERROR(_xll.qlIndexFixing(ONIndex1M,I2431,TRUE,_xll.ohTrigger(RecalcTrigger,Trigger1M)),NA())</f>
        <v>1.4238299177202762E-2</v>
      </c>
      <c r="O2431" s="44">
        <f>IFERROR(_xll.qlIndexFixing(ONIndex3M,I2431,TRUE,_xll.ohTrigger(RecalcTrigger,Trigger3M)),NA())</f>
        <v>1.491332356982511E-2</v>
      </c>
      <c r="P2431" s="44">
        <f>IFERROR(_xll.qlIndexFixing(ONIndex6M,I2431,TRUE,_xll.ohTrigger(RecalcTrigger,Trigger6M)),NA())</f>
        <v>1.4496366436365093E-2</v>
      </c>
      <c r="Q2431" s="183">
        <f>IFERROR(_xll.qlIndexFixing(ONIndex1Y,I2431,TRUE,_xll.ohTrigger(RecalcTrigger,Trigger1Y)),NA())</f>
        <v>1.4659158140641892E-2</v>
      </c>
    </row>
    <row r="2432" spans="2:17" x14ac:dyDescent="0.2">
      <c r="B2432" s="39" t="s">
        <v>42</v>
      </c>
      <c r="D2432" s="42">
        <f>_xll.qlCalendarAdvance(Calendar,$D2431,B2432,"f",FALSE)</f>
        <v>56514</v>
      </c>
      <c r="E2432" s="177">
        <f>_xll.qlInterestRateIndexValueDate(IndexON,D2432)</f>
        <v>56514</v>
      </c>
      <c r="F2432" s="193">
        <f>IFERROR(_xll.qlIndexFixing(IndexON,D2432,TRUE,_xll.ohTrigger(RecalcTrigger,TriggerON)),NA())</f>
        <v>1.4224766850663428E-2</v>
      </c>
      <c r="H2432" s="42">
        <f>_xll.qlCalendarAdvance(Calendar,$H2431,B2432,"f",FALSE)</f>
        <v>56514</v>
      </c>
      <c r="I2432" s="177">
        <f>_xll.qlInterestRateIndexValueDate(Index1M,$H2432)</f>
        <v>56516</v>
      </c>
      <c r="J2432" s="182">
        <f>IFERROR(_xll.qlIndexFixing(Index1M,$H2432,TRUE,_xll.ohTrigger(RecalcTrigger,Trigger1M)),NA())</f>
        <v>1.4228531698599334E-2</v>
      </c>
      <c r="K2432" s="44">
        <f>IFERROR(_xll.qlIndexFixing(Index3M,H2432,TRUE,_xll.ohTrigger(RecalcTrigger,Trigger3M)),NA())</f>
        <v>1.4929295676487431E-2</v>
      </c>
      <c r="L2432" s="44">
        <f>IFERROR(_xll.qlIndexFixing(Index6M,$H2432,TRUE,_xll.ohTrigger(RecalcTrigger,Trigger6M)),NA())</f>
        <v>1.440529225515195E-2</v>
      </c>
      <c r="M2432" s="183">
        <f>IFERROR(_xll.qlIndexFixing(Index1Y,$H2432,TRUE,_xll.ohTrigger(RecalcTrigger,Trigger1Y)),NA())</f>
        <v>1.4522770281230573E-2</v>
      </c>
      <c r="N2432" s="182">
        <f>IFERROR(_xll.qlIndexFixing(ONIndex1M,I2432,TRUE,_xll.ohTrigger(RecalcTrigger,Trigger1M)),NA())</f>
        <v>1.423134470084797E-2</v>
      </c>
      <c r="O2432" s="44">
        <f>IFERROR(_xll.qlIndexFixing(ONIndex3M,I2432,TRUE,_xll.ohTrigger(RecalcTrigger,Trigger3M)),NA())</f>
        <v>1.4911631843546047E-2</v>
      </c>
      <c r="P2432" s="44">
        <f>IFERROR(_xll.qlIndexFixing(ONIndex6M,I2432,TRUE,_xll.ohTrigger(RecalcTrigger,Trigger6M)),NA())</f>
        <v>1.4486110491631621E-2</v>
      </c>
      <c r="Q2432" s="183">
        <f>IFERROR(_xll.qlIndexFixing(ONIndex1Y,I2432,TRUE,_xll.ohTrigger(RecalcTrigger,Trigger1Y)),NA())</f>
        <v>1.4650650945933208E-2</v>
      </c>
    </row>
    <row r="2433" spans="2:17" x14ac:dyDescent="0.2">
      <c r="B2433" s="39" t="s">
        <v>42</v>
      </c>
      <c r="D2433" s="42">
        <f>_xll.qlCalendarAdvance(Calendar,$D2432,B2433,"f",FALSE)</f>
        <v>56521</v>
      </c>
      <c r="E2433" s="177">
        <f>_xll.qlInterestRateIndexValueDate(IndexON,D2433)</f>
        <v>56521</v>
      </c>
      <c r="F2433" s="193">
        <f>IFERROR(_xll.qlIndexFixing(IndexON,D2433,TRUE,_xll.ohTrigger(RecalcTrigger,TriggerON)),NA())</f>
        <v>1.421592682283368E-2</v>
      </c>
      <c r="H2433" s="42">
        <f>_xll.qlCalendarAdvance(Calendar,$H2432,B2433,"f",FALSE)</f>
        <v>56521</v>
      </c>
      <c r="I2433" s="177">
        <f>_xll.qlInterestRateIndexValueDate(Index1M,$H2433)</f>
        <v>56523</v>
      </c>
      <c r="J2433" s="182">
        <f>IFERROR(_xll.qlIndexFixing(Index1M,$H2433,TRUE,_xll.ohTrigger(RecalcTrigger,Trigger1M)),NA())</f>
        <v>1.422148405271495E-2</v>
      </c>
      <c r="K2433" s="44">
        <f>IFERROR(_xll.qlIndexFixing(Index3M,H2433,TRUE,_xll.ohTrigger(RecalcTrigger,Trigger3M)),NA())</f>
        <v>1.4928270823346759E-2</v>
      </c>
      <c r="L2433" s="44">
        <f>IFERROR(_xll.qlIndexFixing(Index6M,$H2433,TRUE,_xll.ohTrigger(RecalcTrigger,Trigger6M)),NA())</f>
        <v>1.4393643682813905E-2</v>
      </c>
      <c r="M2433" s="183">
        <f>IFERROR(_xll.qlIndexFixing(Index1Y,$H2433,TRUE,_xll.ohTrigger(RecalcTrigger,Trigger1Y)),NA())</f>
        <v>1.4513108333444729E-2</v>
      </c>
      <c r="N2433" s="182">
        <f>IFERROR(_xll.qlIndexFixing(ONIndex1M,I2433,TRUE,_xll.ohTrigger(RecalcTrigger,Trigger1M)),NA())</f>
        <v>1.4224358284042893E-2</v>
      </c>
      <c r="O2433" s="44">
        <f>IFERROR(_xll.qlIndexFixing(ONIndex3M,I2433,TRUE,_xll.ohTrigger(RecalcTrigger,Trigger3M)),NA())</f>
        <v>1.4909932094324674E-2</v>
      </c>
      <c r="P2433" s="44">
        <f>IFERROR(_xll.qlIndexFixing(ONIndex6M,I2433,TRUE,_xll.ohTrigger(RecalcTrigger,Trigger6M)),NA())</f>
        <v>1.4475796184143519E-2</v>
      </c>
      <c r="Q2433" s="183">
        <f>IFERROR(_xll.qlIndexFixing(ONIndex1Y,I2433,TRUE,_xll.ohTrigger(RecalcTrigger,Trigger1Y)),NA())</f>
        <v>1.4642106248743403E-2</v>
      </c>
    </row>
    <row r="2434" spans="2:17" x14ac:dyDescent="0.2">
      <c r="B2434" s="39" t="s">
        <v>42</v>
      </c>
      <c r="D2434" s="42">
        <f>_xll.qlCalendarAdvance(Calendar,$D2433,B2434,"f",FALSE)</f>
        <v>56528</v>
      </c>
      <c r="E2434" s="177">
        <f>_xll.qlInterestRateIndexValueDate(IndexON,D2434)</f>
        <v>56528</v>
      </c>
      <c r="F2434" s="193">
        <f>IFERROR(_xll.qlIndexFixing(IndexON,D2434,TRUE,_xll.ohTrigger(RecalcTrigger,TriggerON)),NA())</f>
        <v>1.4207043941603104E-2</v>
      </c>
      <c r="H2434" s="42">
        <f>_xll.qlCalendarAdvance(Calendar,$H2433,B2434,"f",FALSE)</f>
        <v>56528</v>
      </c>
      <c r="I2434" s="177">
        <f>_xll.qlInterestRateIndexValueDate(Index1M,$H2434)</f>
        <v>56530</v>
      </c>
      <c r="J2434" s="182">
        <f>IFERROR(_xll.qlIndexFixing(Index1M,$H2434,TRUE,_xll.ohTrigger(RecalcTrigger,Trigger1M)),NA())</f>
        <v>1.4214404315675833E-2</v>
      </c>
      <c r="K2434" s="44">
        <f>IFERROR(_xll.qlIndexFixing(Index3M,H2434,TRUE,_xll.ohTrigger(RecalcTrigger,Trigger3M)),NA())</f>
        <v>1.4925962006373722E-2</v>
      </c>
      <c r="L2434" s="44">
        <f>IFERROR(_xll.qlIndexFixing(Index6M,$H2434,TRUE,_xll.ohTrigger(RecalcTrigger,Trigger6M)),NA())</f>
        <v>1.438245853011272E-2</v>
      </c>
      <c r="M2434" s="183">
        <f>IFERROR(_xll.qlIndexFixing(Index1Y,$H2434,TRUE,_xll.ohTrigger(RecalcTrigger,Trigger1Y)),NA())</f>
        <v>1.4503407003395297E-2</v>
      </c>
      <c r="N2434" s="182">
        <f>IFERROR(_xll.qlIndexFixing(ONIndex1M,I2434,TRUE,_xll.ohTrigger(RecalcTrigger,Trigger1M)),NA())</f>
        <v>1.4217339882822699E-2</v>
      </c>
      <c r="O2434" s="44">
        <f>IFERROR(_xll.qlIndexFixing(ONIndex3M,I2434,TRUE,_xll.ohTrigger(RecalcTrigger,Trigger3M)),NA())</f>
        <v>1.490822431041039E-2</v>
      </c>
      <c r="P2434" s="44">
        <f>IFERROR(_xll.qlIndexFixing(ONIndex6M,I2434,TRUE,_xll.ohTrigger(RecalcTrigger,Trigger6M)),NA())</f>
        <v>1.4465423425091828E-2</v>
      </c>
      <c r="Q2434" s="183">
        <f>IFERROR(_xll.qlIndexFixing(ONIndex1Y,I2434,TRUE,_xll.ohTrigger(RecalcTrigger,Trigger1Y)),NA())</f>
        <v>1.4633523995914999E-2</v>
      </c>
    </row>
    <row r="2435" spans="2:17" x14ac:dyDescent="0.2">
      <c r="B2435" s="39" t="s">
        <v>42</v>
      </c>
      <c r="D2435" s="42">
        <f>_xll.qlCalendarAdvance(Calendar,$D2434,B2435,"f",FALSE)</f>
        <v>56535</v>
      </c>
      <c r="E2435" s="177">
        <f>_xll.qlInterestRateIndexValueDate(IndexON,D2435)</f>
        <v>56535</v>
      </c>
      <c r="F2435" s="193">
        <f>IFERROR(_xll.qlIndexFixing(IndexON,D2435,TRUE,_xll.ohTrigger(RecalcTrigger,TriggerON)),NA())</f>
        <v>1.4198118147179528E-2</v>
      </c>
      <c r="H2435" s="42">
        <f>_xll.qlCalendarAdvance(Calendar,$H2434,B2435,"f",FALSE)</f>
        <v>56535</v>
      </c>
      <c r="I2435" s="177">
        <f>_xll.qlInterestRateIndexValueDate(Index1M,$H2435)</f>
        <v>56537</v>
      </c>
      <c r="J2435" s="182">
        <f>IFERROR(_xll.qlIndexFixing(Index1M,$H2435,TRUE,_xll.ohTrigger(RecalcTrigger,Trigger1M)),NA())</f>
        <v>1.4207292443746966E-2</v>
      </c>
      <c r="K2435" s="44">
        <f>IFERROR(_xll.qlIndexFixing(Index3M,H2435,TRUE,_xll.ohTrigger(RecalcTrigger,Trigger3M)),NA())</f>
        <v>1.4924191499774132E-2</v>
      </c>
      <c r="L2435" s="44">
        <f>IFERROR(_xll.qlIndexFixing(Index6M,$H2435,TRUE,_xll.ohTrigger(RecalcTrigger,Trigger6M)),NA())</f>
        <v>1.4371213378556418E-2</v>
      </c>
      <c r="M2435" s="183">
        <f>IFERROR(_xll.qlIndexFixing(Index1Y,$H2435,TRUE,_xll.ohTrigger(RecalcTrigger,Trigger1Y)),NA())</f>
        <v>1.4493666238389524E-2</v>
      </c>
      <c r="N2435" s="182">
        <f>IFERROR(_xll.qlIndexFixing(ONIndex1M,I2435,TRUE,_xll.ohTrigger(RecalcTrigger,Trigger1M)),NA())</f>
        <v>1.4210289453462366E-2</v>
      </c>
      <c r="O2435" s="44">
        <f>IFERROR(_xll.qlIndexFixing(ONIndex3M,I2435,TRUE,_xll.ohTrigger(RecalcTrigger,Trigger3M)),NA())</f>
        <v>1.4906508480292402E-2</v>
      </c>
      <c r="P2435" s="44">
        <f>IFERROR(_xll.qlIndexFixing(ONIndex6M,I2435,TRUE,_xll.ohTrigger(RecalcTrigger,Trigger6M)),NA())</f>
        <v>1.4454992126546884E-2</v>
      </c>
      <c r="Q2435" s="183">
        <f>IFERROR(_xll.qlIndexFixing(ONIndex1Y,I2435,TRUE,_xll.ohTrigger(RecalcTrigger,Trigger1Y)),NA())</f>
        <v>1.4624904134530325E-2</v>
      </c>
    </row>
    <row r="2436" spans="2:17" x14ac:dyDescent="0.2">
      <c r="B2436" s="39" t="s">
        <v>42</v>
      </c>
      <c r="D2436" s="42">
        <f>_xll.qlCalendarAdvance(Calendar,$D2435,B2436,"f",FALSE)</f>
        <v>56542</v>
      </c>
      <c r="E2436" s="177">
        <f>_xll.qlInterestRateIndexValueDate(IndexON,D2436)</f>
        <v>56542</v>
      </c>
      <c r="F2436" s="193">
        <f>IFERROR(_xll.qlIndexFixing(IndexON,D2436,TRUE,_xll.ohTrigger(RecalcTrigger,TriggerON)),NA())</f>
        <v>1.4189149379930655E-2</v>
      </c>
      <c r="H2436" s="42">
        <f>_xll.qlCalendarAdvance(Calendar,$H2435,B2436,"f",FALSE)</f>
        <v>56542</v>
      </c>
      <c r="I2436" s="177">
        <f>_xll.qlInterestRateIndexValueDate(Index1M,$H2436)</f>
        <v>56544</v>
      </c>
      <c r="J2436" s="182">
        <f>IFERROR(_xll.qlIndexFixing(Index1M,$H2436,TRUE,_xll.ohTrigger(RecalcTrigger,Trigger1M)),NA())</f>
        <v>1.4200148393210821E-2</v>
      </c>
      <c r="K2436" s="44">
        <f>IFERROR(_xll.qlIndexFixing(Index3M,H2436,TRUE,_xll.ohTrigger(RecalcTrigger,Trigger3M)),NA())</f>
        <v>1.4922412837248171E-2</v>
      </c>
      <c r="L2436" s="44">
        <f>IFERROR(_xll.qlIndexFixing(Index6M,$H2436,TRUE,_xll.ohTrigger(RecalcTrigger,Trigger6M)),NA())</f>
        <v>1.4359908140242131E-2</v>
      </c>
      <c r="M2436" s="183">
        <f>IFERROR(_xll.qlIndexFixing(Index1Y,$H2436,TRUE,_xll.ohTrigger(RecalcTrigger,Trigger1Y)),NA())</f>
        <v>1.448388598574254E-2</v>
      </c>
      <c r="N2436" s="182">
        <f>IFERROR(_xll.qlIndexFixing(ONIndex1M,I2436,TRUE,_xll.ohTrigger(RecalcTrigger,Trigger1M)),NA())</f>
        <v>1.4203206952396741E-2</v>
      </c>
      <c r="O2436" s="44">
        <f>IFERROR(_xll.qlIndexFixing(ONIndex3M,I2436,TRUE,_xll.ohTrigger(RecalcTrigger,Trigger3M)),NA())</f>
        <v>1.4904784592459919E-2</v>
      </c>
      <c r="P2436" s="44">
        <f>IFERROR(_xll.qlIndexFixing(ONIndex6M,I2436,TRUE,_xll.ohTrigger(RecalcTrigger,Trigger6M)),NA())</f>
        <v>1.4444502200179343E-2</v>
      </c>
      <c r="Q2436" s="183">
        <f>IFERROR(_xll.qlIndexFixing(ONIndex1Y,I2436,TRUE,_xll.ohTrigger(RecalcTrigger,Trigger1Y)),NA())</f>
        <v>1.4616246611431905E-2</v>
      </c>
    </row>
    <row r="2437" spans="2:17" x14ac:dyDescent="0.2">
      <c r="B2437" s="39" t="s">
        <v>42</v>
      </c>
      <c r="D2437" s="42">
        <f>_xll.qlCalendarAdvance(Calendar,$D2436,B2437,"f",FALSE)</f>
        <v>56549</v>
      </c>
      <c r="E2437" s="177">
        <f>_xll.qlInterestRateIndexValueDate(IndexON,D2437)</f>
        <v>56549</v>
      </c>
      <c r="F2437" s="193">
        <f>IFERROR(_xll.qlIndexFixing(IndexON,D2437,TRUE,_xll.ohTrigger(RecalcTrigger,TriggerON)),NA())</f>
        <v>1.4180137579904439E-2</v>
      </c>
      <c r="H2437" s="42">
        <f>_xll.qlCalendarAdvance(Calendar,$H2436,B2437,"f",FALSE)</f>
        <v>56549</v>
      </c>
      <c r="I2437" s="177">
        <f>_xll.qlInterestRateIndexValueDate(Index1M,$H2437)</f>
        <v>56551</v>
      </c>
      <c r="J2437" s="182">
        <f>IFERROR(_xll.qlIndexFixing(Index1M,$H2437,TRUE,_xll.ohTrigger(RecalcTrigger,Trigger1M)),NA())</f>
        <v>1.4192972120334879E-2</v>
      </c>
      <c r="K2437" s="44">
        <f>IFERROR(_xll.qlIndexFixing(Index3M,H2437,TRUE,_xll.ohTrigger(RecalcTrigger,Trigger3M)),NA())</f>
        <v>1.4920626007232049E-2</v>
      </c>
      <c r="L2437" s="44">
        <f>IFERROR(_xll.qlIndexFixing(Index6M,$H2437,TRUE,_xll.ohTrigger(RecalcTrigger,Trigger6M)),NA())</f>
        <v>1.4348542727272255E-2</v>
      </c>
      <c r="M2437" s="183">
        <f>IFERROR(_xll.qlIndexFixing(Index1Y,$H2437,TRUE,_xll.ohTrigger(RecalcTrigger,Trigger1Y)),NA())</f>
        <v>1.4474066192774729E-2</v>
      </c>
      <c r="N2437" s="182">
        <f>IFERROR(_xll.qlIndexFixing(ONIndex1M,I2437,TRUE,_xll.ohTrigger(RecalcTrigger,Trigger1M)),NA())</f>
        <v>1.4196092335740929E-2</v>
      </c>
      <c r="O2437" s="44">
        <f>IFERROR(_xll.qlIndexFixing(ONIndex3M,I2437,TRUE,_xll.ohTrigger(RecalcTrigger,Trigger3M)),NA())</f>
        <v>1.4903052635482084E-2</v>
      </c>
      <c r="P2437" s="44">
        <f>IFERROR(_xll.qlIndexFixing(ONIndex6M,I2437,TRUE,_xll.ohTrigger(RecalcTrigger,Trigger6M)),NA())</f>
        <v>1.443395355749999E-2</v>
      </c>
      <c r="Q2437" s="183">
        <f>IFERROR(_xll.qlIndexFixing(ONIndex1Y,I2437,TRUE,_xll.ohTrigger(RecalcTrigger,Trigger1Y)),NA())</f>
        <v>1.460755137362213E-2</v>
      </c>
    </row>
    <row r="2438" spans="2:17" x14ac:dyDescent="0.2">
      <c r="B2438" s="39" t="s">
        <v>42</v>
      </c>
      <c r="D2438" s="42">
        <f>_xll.qlCalendarAdvance(Calendar,$D2437,B2438,"f",FALSE)</f>
        <v>56556</v>
      </c>
      <c r="E2438" s="177">
        <f>_xll.qlInterestRateIndexValueDate(IndexON,D2438)</f>
        <v>56556</v>
      </c>
      <c r="F2438" s="193">
        <f>IFERROR(_xll.qlIndexFixing(IndexON,D2438,TRUE,_xll.ohTrigger(RecalcTrigger,TriggerON)),NA())</f>
        <v>1.4171082687468584E-2</v>
      </c>
      <c r="H2438" s="42">
        <f>_xll.qlCalendarAdvance(Calendar,$H2437,B2438,"f",FALSE)</f>
        <v>56556</v>
      </c>
      <c r="I2438" s="177">
        <f>_xll.qlInterestRateIndexValueDate(Index1M,$H2438)</f>
        <v>56558</v>
      </c>
      <c r="J2438" s="182">
        <f>IFERROR(_xll.qlIndexFixing(Index1M,$H2438,TRUE,_xll.ohTrigger(RecalcTrigger,Trigger1M)),NA())</f>
        <v>1.4185763581406607E-2</v>
      </c>
      <c r="K2438" s="44">
        <f>IFERROR(_xll.qlIndexFixing(Index3M,H2438,TRUE,_xll.ohTrigger(RecalcTrigger,Trigger3M)),NA())</f>
        <v>1.4918830998159365E-2</v>
      </c>
      <c r="L2438" s="44">
        <f>IFERROR(_xll.qlIndexFixing(Index6M,$H2438,TRUE,_xll.ohTrigger(RecalcTrigger,Trigger6M)),NA())</f>
        <v>1.4337668986436444E-2</v>
      </c>
      <c r="M2438" s="183">
        <f>IFERROR(_xll.qlIndexFixing(Index1Y,$H2438,TRUE,_xll.ohTrigger(RecalcTrigger,Trigger1Y)),NA())</f>
        <v>1.4464206806813927E-2</v>
      </c>
      <c r="N2438" s="182">
        <f>IFERROR(_xll.qlIndexFixing(ONIndex1M,I2438,TRUE,_xll.ohTrigger(RecalcTrigger,Trigger1M)),NA())</f>
        <v>1.4188945559769905E-2</v>
      </c>
      <c r="O2438" s="44">
        <f>IFERROR(_xll.qlIndexFixing(ONIndex3M,I2438,TRUE,_xll.ohTrigger(RecalcTrigger,Trigger3M)),NA())</f>
        <v>1.4901312597608296E-2</v>
      </c>
      <c r="P2438" s="44">
        <f>IFERROR(_xll.qlIndexFixing(ONIndex6M,I2438,TRUE,_xll.ohTrigger(RecalcTrigger,Trigger6M)),NA())</f>
        <v>1.442334611057916E-2</v>
      </c>
      <c r="Q2438" s="183">
        <f>IFERROR(_xll.qlIndexFixing(ONIndex1Y,I2438,TRUE,_xll.ohTrigger(RecalcTrigger,Trigger1Y)),NA())</f>
        <v>1.4598818367863586E-2</v>
      </c>
    </row>
    <row r="2439" spans="2:17" x14ac:dyDescent="0.2">
      <c r="B2439" s="39" t="s">
        <v>42</v>
      </c>
      <c r="D2439" s="42">
        <f>_xll.qlCalendarAdvance(Calendar,$D2438,B2439,"f",FALSE)</f>
        <v>56563</v>
      </c>
      <c r="E2439" s="177">
        <f>_xll.qlInterestRateIndexValueDate(IndexON,D2439)</f>
        <v>56563</v>
      </c>
      <c r="F2439" s="193">
        <f>IFERROR(_xll.qlIndexFixing(IndexON,D2439,TRUE,_xll.ohTrigger(RecalcTrigger,TriggerON)),NA())</f>
        <v>1.416198464275098E-2</v>
      </c>
      <c r="H2439" s="42">
        <f>_xll.qlCalendarAdvance(Calendar,$H2438,B2439,"f",FALSE)</f>
        <v>56563</v>
      </c>
      <c r="I2439" s="177">
        <f>_xll.qlInterestRateIndexValueDate(Index1M,$H2439)</f>
        <v>56565</v>
      </c>
      <c r="J2439" s="182">
        <f>IFERROR(_xll.qlIndexFixing(Index1M,$H2439,TRUE,_xll.ohTrigger(RecalcTrigger,Trigger1M)),NA())</f>
        <v>1.4178522732688492E-2</v>
      </c>
      <c r="K2439" s="44">
        <f>IFERROR(_xll.qlIndexFixing(Index3M,H2439,TRUE,_xll.ohTrigger(RecalcTrigger,Trigger3M)),NA())</f>
        <v>1.4917027798471537E-2</v>
      </c>
      <c r="L2439" s="44">
        <f>IFERROR(_xll.qlIndexFixing(Index6M,$H2439,TRUE,_xll.ohTrigger(RecalcTrigger,Trigger6M)),NA())</f>
        <v>1.4326187756945339E-2</v>
      </c>
      <c r="M2439" s="183">
        <f>IFERROR(_xll.qlIndexFixing(Index1Y,$H2439,TRUE,_xll.ohTrigger(RecalcTrigger,Trigger1Y)),NA())</f>
        <v>1.4454307775196063E-2</v>
      </c>
      <c r="N2439" s="182">
        <f>IFERROR(_xll.qlIndexFixing(ONIndex1M,I2439,TRUE,_xll.ohTrigger(RecalcTrigger,Trigger1M)),NA())</f>
        <v>1.4181766580838584E-2</v>
      </c>
      <c r="O2439" s="44">
        <f>IFERROR(_xll.qlIndexFixing(ONIndex3M,I2439,TRUE,_xll.ohTrigger(RecalcTrigger,Trigger3M)),NA())</f>
        <v>1.4899564467567572E-2</v>
      </c>
      <c r="P2439" s="44">
        <f>IFERROR(_xll.qlIndexFixing(ONIndex6M,I2439,TRUE,_xll.ohTrigger(RecalcTrigger,Trigger6M)),NA())</f>
        <v>1.4412679770767767E-2</v>
      </c>
      <c r="Q2439" s="183">
        <f>IFERROR(_xll.qlIndexFixing(ONIndex1Y,I2439,TRUE,_xll.ohTrigger(RecalcTrigger,Trigger1Y)),NA())</f>
        <v>1.4590047541398476E-2</v>
      </c>
    </row>
    <row r="2440" spans="2:17" x14ac:dyDescent="0.2">
      <c r="B2440" s="39" t="s">
        <v>42</v>
      </c>
      <c r="D2440" s="42">
        <f>_xll.qlCalendarAdvance(Calendar,$D2439,B2440,"f",FALSE)</f>
        <v>56570</v>
      </c>
      <c r="E2440" s="177">
        <f>_xll.qlInterestRateIndexValueDate(IndexON,D2440)</f>
        <v>56570</v>
      </c>
      <c r="F2440" s="193">
        <f>IFERROR(_xll.qlIndexFixing(IndexON,D2440,TRUE,_xll.ohTrigger(RecalcTrigger,TriggerON)),NA())</f>
        <v>1.4152843386279201E-2</v>
      </c>
      <c r="H2440" s="42">
        <f>_xll.qlCalendarAdvance(Calendar,$H2439,B2440,"f",FALSE)</f>
        <v>56570</v>
      </c>
      <c r="I2440" s="177">
        <f>_xll.qlInterestRateIndexValueDate(Index1M,$H2440)</f>
        <v>56572</v>
      </c>
      <c r="J2440" s="182">
        <f>IFERROR(_xll.qlIndexFixing(Index1M,$H2440,TRUE,_xll.ohTrigger(RecalcTrigger,Trigger1M)),NA())</f>
        <v>1.4171249530465502E-2</v>
      </c>
      <c r="K2440" s="44">
        <f>IFERROR(_xll.qlIndexFixing(Index3M,H2440,TRUE,_xll.ohTrigger(RecalcTrigger,Trigger3M)),NA())</f>
        <v>1.491521639660043E-2</v>
      </c>
      <c r="L2440" s="44">
        <f>IFERROR(_xll.qlIndexFixing(Index6M,$H2440,TRUE,_xll.ohTrigger(RecalcTrigger,Trigger6M)),NA())</f>
        <v>1.4314646097463938E-2</v>
      </c>
      <c r="M2440" s="183">
        <f>IFERROR(_xll.qlIndexFixing(Index1Y,$H2440,TRUE,_xll.ohTrigger(RecalcTrigger,Trigger1Y)),NA())</f>
        <v>1.4444369045261895E-2</v>
      </c>
      <c r="N2440" s="182">
        <f>IFERROR(_xll.qlIndexFixing(ONIndex1M,I2440,TRUE,_xll.ohTrigger(RecalcTrigger,Trigger1M)),NA())</f>
        <v>1.4174555355142004E-2</v>
      </c>
      <c r="O2440" s="44">
        <f>IFERROR(_xll.qlIndexFixing(ONIndex3M,I2440,TRUE,_xll.ohTrigger(RecalcTrigger,Trigger3M)),NA())</f>
        <v>1.4897808233689247E-2</v>
      </c>
      <c r="P2440" s="44">
        <f>IFERROR(_xll.qlIndexFixing(ONIndex6M,I2440,TRUE,_xll.ohTrigger(RecalcTrigger,Trigger6M)),NA())</f>
        <v>1.4401954450136145E-2</v>
      </c>
      <c r="Q2440" s="183">
        <f>IFERROR(_xll.qlIndexFixing(ONIndex1Y,I2440,TRUE,_xll.ohTrigger(RecalcTrigger,Trigger1Y)),NA())</f>
        <v>1.4581238841069322E-2</v>
      </c>
    </row>
    <row r="2441" spans="2:17" x14ac:dyDescent="0.2">
      <c r="B2441" s="39" t="s">
        <v>42</v>
      </c>
      <c r="D2441" s="42">
        <f>_xll.qlCalendarAdvance(Calendar,$D2440,B2441,"f",FALSE)</f>
        <v>56577</v>
      </c>
      <c r="E2441" s="177">
        <f>_xll.qlInterestRateIndexValueDate(IndexON,D2441)</f>
        <v>56577</v>
      </c>
      <c r="F2441" s="193">
        <f>IFERROR(_xll.qlIndexFixing(IndexON,D2441,TRUE,_xll.ohTrigger(RecalcTrigger,TriggerON)),NA())</f>
        <v>1.4143658857941332E-2</v>
      </c>
      <c r="H2441" s="42">
        <f>_xll.qlCalendarAdvance(Calendar,$H2440,B2441,"f",FALSE)</f>
        <v>56577</v>
      </c>
      <c r="I2441" s="177">
        <f>_xll.qlInterestRateIndexValueDate(Index1M,$H2441)</f>
        <v>56579</v>
      </c>
      <c r="J2441" s="182">
        <f>IFERROR(_xll.qlIndexFixing(Index1M,$H2441,TRUE,_xll.ohTrigger(RecalcTrigger,Trigger1M)),NA())</f>
        <v>1.4163943931010115E-2</v>
      </c>
      <c r="K2441" s="44">
        <f>IFERROR(_xll.qlIndexFixing(Index3M,H2441,TRUE,_xll.ohTrigger(RecalcTrigger,Trigger3M)),NA())</f>
        <v>1.4913396780984854E-2</v>
      </c>
      <c r="L2441" s="44">
        <f>IFERROR(_xll.qlIndexFixing(Index6M,$H2441,TRUE,_xll.ohTrigger(RecalcTrigger,Trigger6M)),NA())</f>
        <v>1.4303043920123527E-2</v>
      </c>
      <c r="M2441" s="183">
        <f>IFERROR(_xll.qlIndexFixing(Index1Y,$H2441,TRUE,_xll.ohTrigger(RecalcTrigger,Trigger1Y)),NA())</f>
        <v>1.4434390564360059E-2</v>
      </c>
      <c r="N2441" s="182">
        <f>IFERROR(_xll.qlIndexFixing(ONIndex1M,I2441,TRUE,_xll.ohTrigger(RecalcTrigger,Trigger1M)),NA())</f>
        <v>1.4167311839035079E-2</v>
      </c>
      <c r="O2441" s="44">
        <f>IFERROR(_xll.qlIndexFixing(ONIndex3M,I2441,TRUE,_xll.ohTrigger(RecalcTrigger,Trigger3M)),NA())</f>
        <v>1.4896043884462529E-2</v>
      </c>
      <c r="P2441" s="44">
        <f>IFERROR(_xll.qlIndexFixing(ONIndex6M,I2441,TRUE,_xll.ohTrigger(RecalcTrigger,Trigger6M)),NA())</f>
        <v>1.4391170060115144E-2</v>
      </c>
      <c r="Q2441" s="183">
        <f>IFERROR(_xll.qlIndexFixing(ONIndex1Y,I2441,TRUE,_xll.ohTrigger(RecalcTrigger,Trigger1Y)),NA())</f>
        <v>1.4572392213638707E-2</v>
      </c>
    </row>
    <row r="2442" spans="2:17" x14ac:dyDescent="0.2">
      <c r="B2442" s="39" t="s">
        <v>42</v>
      </c>
      <c r="D2442" s="42">
        <f>_xll.qlCalendarAdvance(Calendar,$D2441,B2442,"f",FALSE)</f>
        <v>56584</v>
      </c>
      <c r="E2442" s="177">
        <f>_xll.qlInterestRateIndexValueDate(IndexON,D2442)</f>
        <v>56584</v>
      </c>
      <c r="F2442" s="193">
        <f>IFERROR(_xll.qlIndexFixing(IndexON,D2442,TRUE,_xll.ohTrigger(RecalcTrigger,TriggerON)),NA())</f>
        <v>1.4134430998344882E-2</v>
      </c>
      <c r="H2442" s="42">
        <f>_xll.qlCalendarAdvance(Calendar,$H2441,B2442,"f",FALSE)</f>
        <v>56584</v>
      </c>
      <c r="I2442" s="177">
        <f>_xll.qlInterestRateIndexValueDate(Index1M,$H2442)</f>
        <v>56586</v>
      </c>
      <c r="J2442" s="182">
        <f>IFERROR(_xll.qlIndexFixing(Index1M,$H2442,TRUE,_xll.ohTrigger(RecalcTrigger,Trigger1M)),NA())</f>
        <v>1.4156605890607299E-2</v>
      </c>
      <c r="K2442" s="44">
        <f>IFERROR(_xll.qlIndexFixing(Index3M,H2442,TRUE,_xll.ohTrigger(RecalcTrigger,Trigger3M)),NA())</f>
        <v>1.4911216239256397E-2</v>
      </c>
      <c r="L2442" s="44">
        <f>IFERROR(_xll.qlIndexFixing(Index6M,$H2442,TRUE,_xll.ohTrigger(RecalcTrigger,Trigger6M)),NA())</f>
        <v>1.4290809966775167E-2</v>
      </c>
      <c r="M2442" s="183">
        <f>IFERROR(_xll.qlIndexFixing(Index1Y,$H2442,TRUE,_xll.ohTrigger(RecalcTrigger,Trigger1Y)),NA())</f>
        <v>1.4424372279846201E-2</v>
      </c>
      <c r="N2442" s="182">
        <f>IFERROR(_xll.qlIndexFixing(ONIndex1M,I2442,TRUE,_xll.ohTrigger(RecalcTrigger,Trigger1M)),NA())</f>
        <v>1.4160035988632913E-2</v>
      </c>
      <c r="O2442" s="44">
        <f>IFERROR(_xll.qlIndexFixing(ONIndex3M,I2442,TRUE,_xll.ohTrigger(RecalcTrigger,Trigger3M)),NA())</f>
        <v>1.4894271408216753E-2</v>
      </c>
      <c r="P2442" s="44">
        <f>IFERROR(_xll.qlIndexFixing(ONIndex6M,I2442,TRUE,_xll.ohTrigger(RecalcTrigger,Trigger6M)),NA())</f>
        <v>1.4380326512695163E-2</v>
      </c>
      <c r="Q2442" s="183">
        <f>IFERROR(_xll.qlIndexFixing(ONIndex1Y,I2442,TRUE,_xll.ohTrigger(RecalcTrigger,Trigger1Y)),NA())</f>
        <v>1.45635076062689E-2</v>
      </c>
    </row>
    <row r="2443" spans="2:17" x14ac:dyDescent="0.2">
      <c r="B2443" s="39" t="s">
        <v>42</v>
      </c>
      <c r="D2443" s="42">
        <f>_xll.qlCalendarAdvance(Calendar,$D2442,B2443,"f",FALSE)</f>
        <v>56591</v>
      </c>
      <c r="E2443" s="177">
        <f>_xll.qlInterestRateIndexValueDate(IndexON,D2443)</f>
        <v>56591</v>
      </c>
      <c r="F2443" s="193">
        <f>IFERROR(_xll.qlIndexFixing(IndexON,D2443,TRUE,_xll.ohTrigger(RecalcTrigger,TriggerON)),NA())</f>
        <v>1.4125159747537808E-2</v>
      </c>
      <c r="H2443" s="42">
        <f>_xll.qlCalendarAdvance(Calendar,$H2442,B2443,"f",FALSE)</f>
        <v>56591</v>
      </c>
      <c r="I2443" s="177">
        <f>_xll.qlInterestRateIndexValueDate(Index1M,$H2443)</f>
        <v>56593</v>
      </c>
      <c r="J2443" s="182">
        <f>IFERROR(_xll.qlIndexFixing(Index1M,$H2443,TRUE,_xll.ohTrigger(RecalcTrigger,Trigger1M)),NA())</f>
        <v>1.4149235365519541E-2</v>
      </c>
      <c r="K2443" s="44">
        <f>IFERROR(_xll.qlIndexFixing(Index3M,H2443,TRUE,_xll.ohTrigger(RecalcTrigger,Trigger3M)),NA())</f>
        <v>1.4909381494151219E-2</v>
      </c>
      <c r="L2443" s="44">
        <f>IFERROR(_xll.qlIndexFixing(Index6M,$H2443,TRUE,_xll.ohTrigger(RecalcTrigger,Trigger6M)),NA())</f>
        <v>1.4279081660485502E-2</v>
      </c>
      <c r="M2443" s="183">
        <f>IFERROR(_xll.qlIndexFixing(Index1Y,$H2443,TRUE,_xll.ohTrigger(RecalcTrigger,Trigger1Y)),NA())</f>
        <v>1.4414314139082316E-2</v>
      </c>
      <c r="N2443" s="182">
        <f>IFERROR(_xll.qlIndexFixing(ONIndex1M,I2443,TRUE,_xll.ohTrigger(RecalcTrigger,Trigger1M)),NA())</f>
        <v>1.4152727760370354E-2</v>
      </c>
      <c r="O2443" s="44">
        <f>IFERROR(_xll.qlIndexFixing(ONIndex3M,I2443,TRUE,_xll.ohTrigger(RecalcTrigger,Trigger3M)),NA())</f>
        <v>1.4892490793600999E-2</v>
      </c>
      <c r="P2443" s="44">
        <f>IFERROR(_xll.qlIndexFixing(ONIndex6M,I2443,TRUE,_xll.ohTrigger(RecalcTrigger,Trigger6M)),NA())</f>
        <v>1.4369423719307051E-2</v>
      </c>
      <c r="Q2443" s="183">
        <f>IFERROR(_xll.qlIndexFixing(ONIndex1Y,I2443,TRUE,_xll.ohTrigger(RecalcTrigger,Trigger1Y)),NA())</f>
        <v>1.4554584965722484E-2</v>
      </c>
    </row>
    <row r="2444" spans="2:17" x14ac:dyDescent="0.2">
      <c r="B2444" s="39" t="s">
        <v>42</v>
      </c>
      <c r="D2444" s="42">
        <f>_xll.qlCalendarAdvance(Calendar,$D2443,B2444,"f",FALSE)</f>
        <v>56598</v>
      </c>
      <c r="E2444" s="177">
        <f>_xll.qlInterestRateIndexValueDate(IndexON,D2444)</f>
        <v>56598</v>
      </c>
      <c r="F2444" s="193">
        <f>IFERROR(_xll.qlIndexFixing(IndexON,D2444,TRUE,_xll.ohTrigger(RecalcTrigger,TriggerON)),NA())</f>
        <v>1.4115845045807873E-2</v>
      </c>
      <c r="H2444" s="42">
        <f>_xll.qlCalendarAdvance(Calendar,$H2443,B2444,"f",FALSE)</f>
        <v>56598</v>
      </c>
      <c r="I2444" s="177">
        <f>_xll.qlInterestRateIndexValueDate(Index1M,$H2444)</f>
        <v>56600</v>
      </c>
      <c r="J2444" s="182">
        <f>IFERROR(_xll.qlIndexFixing(Index1M,$H2444,TRUE,_xll.ohTrigger(RecalcTrigger,Trigger1M)),NA())</f>
        <v>1.4141832312036806E-2</v>
      </c>
      <c r="K2444" s="44">
        <f>IFERROR(_xll.qlIndexFixing(Index3M,H2444,TRUE,_xll.ohTrigger(RecalcTrigger,Trigger3M)),NA())</f>
        <v>1.4907538502924034E-2</v>
      </c>
      <c r="L2444" s="44">
        <f>IFERROR(_xll.qlIndexFixing(Index6M,$H2444,TRUE,_xll.ohTrigger(RecalcTrigger,Trigger6M)),NA())</f>
        <v>1.4267292564481913E-2</v>
      </c>
      <c r="M2444" s="183">
        <f>IFERROR(_xll.qlIndexFixing(Index1Y,$H2444,TRUE,_xll.ohTrigger(RecalcTrigger,Trigger1Y)),NA())</f>
        <v>1.4404216089437408E-2</v>
      </c>
      <c r="N2444" s="182">
        <f>IFERROR(_xll.qlIndexFixing(ONIndex1M,I2444,TRUE,_xll.ohTrigger(RecalcTrigger,Trigger1M)),NA())</f>
        <v>1.4145387110442442E-2</v>
      </c>
      <c r="O2444" s="44">
        <f>IFERROR(_xll.qlIndexFixing(ONIndex3M,I2444,TRUE,_xll.ohTrigger(RecalcTrigger,Trigger3M)),NA())</f>
        <v>1.4890702029104474E-2</v>
      </c>
      <c r="P2444" s="44">
        <f>IFERROR(_xll.qlIndexFixing(ONIndex6M,I2444,TRUE,_xll.ohTrigger(RecalcTrigger,Trigger6M)),NA())</f>
        <v>1.4358461592021143E-2</v>
      </c>
      <c r="Q2444" s="183">
        <f>IFERROR(_xll.qlIndexFixing(ONIndex1Y,I2444,TRUE,_xll.ohTrigger(RecalcTrigger,Trigger1Y)),NA())</f>
        <v>1.4545624239081789E-2</v>
      </c>
    </row>
    <row r="2445" spans="2:17" x14ac:dyDescent="0.2">
      <c r="B2445" s="39" t="s">
        <v>42</v>
      </c>
      <c r="D2445" s="42">
        <f>_xll.qlCalendarAdvance(Calendar,$D2444,B2445,"f",FALSE)</f>
        <v>56605</v>
      </c>
      <c r="E2445" s="177">
        <f>_xll.qlInterestRateIndexValueDate(IndexON,D2445)</f>
        <v>56605</v>
      </c>
      <c r="F2445" s="193">
        <f>IFERROR(_xll.qlIndexFixing(IndexON,D2445,TRUE,_xll.ohTrigger(RecalcTrigger,TriggerON)),NA())</f>
        <v>1.4106486833442844E-2</v>
      </c>
      <c r="H2445" s="42">
        <f>_xll.qlCalendarAdvance(Calendar,$H2444,B2445,"f",FALSE)</f>
        <v>56605</v>
      </c>
      <c r="I2445" s="177">
        <f>_xll.qlInterestRateIndexValueDate(Index1M,$H2445)</f>
        <v>56607</v>
      </c>
      <c r="J2445" s="182">
        <f>IFERROR(_xll.qlIndexFixing(Index1M,$H2445,TRUE,_xll.ohTrigger(RecalcTrigger,Trigger1M)),NA())</f>
        <v>1.413439668643407E-2</v>
      </c>
      <c r="K2445" s="44">
        <f>IFERROR(_xll.qlIndexFixing(Index3M,H2445,TRUE,_xll.ohTrigger(RecalcTrigger,Trigger3M)),NA())</f>
        <v>1.4905687254015199E-2</v>
      </c>
      <c r="L2445" s="44">
        <f>IFERROR(_xll.qlIndexFixing(Index6M,$H2445,TRUE,_xll.ohTrigger(RecalcTrigger,Trigger6M)),NA())</f>
        <v>1.4255442590927854E-2</v>
      </c>
      <c r="M2445" s="183">
        <f>IFERROR(_xll.qlIndexFixing(Index1Y,$H2445,TRUE,_xll.ohTrigger(RecalcTrigger,Trigger1Y)),NA())</f>
        <v>1.4394078093567981E-2</v>
      </c>
      <c r="N2445" s="182">
        <f>IFERROR(_xll.qlIndexFixing(ONIndex1M,I2445,TRUE,_xll.ohTrigger(RecalcTrigger,Trigger1M)),NA())</f>
        <v>1.4136958040120717E-2</v>
      </c>
      <c r="O2445" s="44">
        <f>IFERROR(_xll.qlIndexFixing(ONIndex3M,I2445,TRUE,_xll.ohTrigger(RecalcTrigger,Trigger3M)),NA())</f>
        <v>1.4888647732531624E-2</v>
      </c>
      <c r="P2445" s="44">
        <f>IFERROR(_xll.qlIndexFixing(ONIndex6M,I2445,TRUE,_xll.ohTrigger(RecalcTrigger,Trigger6M)),NA())</f>
        <v>1.4345860679148004E-2</v>
      </c>
      <c r="Q2445" s="183">
        <f>IFERROR(_xll.qlIndexFixing(ONIndex1Y,I2445,TRUE,_xll.ohTrigger(RecalcTrigger,Trigger1Y)),NA())</f>
        <v>1.4535336704417645E-2</v>
      </c>
    </row>
    <row r="2446" spans="2:17" x14ac:dyDescent="0.2">
      <c r="B2446" s="39" t="s">
        <v>42</v>
      </c>
      <c r="D2446" s="42">
        <f>_xll.qlCalendarAdvance(Calendar,$D2445,B2446,"f",FALSE)</f>
        <v>56612</v>
      </c>
      <c r="E2446" s="177">
        <f>_xll.qlInterestRateIndexValueDate(IndexON,D2446)</f>
        <v>56612</v>
      </c>
      <c r="F2446" s="193">
        <f>IFERROR(_xll.qlIndexFixing(IndexON,D2446,TRUE,_xll.ohTrigger(RecalcTrigger,TriggerON)),NA())</f>
        <v>1.4097085050490676E-2</v>
      </c>
      <c r="H2446" s="42">
        <f>_xll.qlCalendarAdvance(Calendar,$H2445,B2446,"f",FALSE)</f>
        <v>56612</v>
      </c>
      <c r="I2446" s="177">
        <f>_xll.qlInterestRateIndexValueDate(Index1M,$H2446)</f>
        <v>56614</v>
      </c>
      <c r="J2446" s="182">
        <f>IFERROR(_xll.qlIndexFixing(Index1M,$H2446,TRUE,_xll.ohTrigger(RecalcTrigger,Trigger1M)),NA())</f>
        <v>1.4127705261026077E-2</v>
      </c>
      <c r="K2446" s="44">
        <f>IFERROR(_xll.qlIndexFixing(Index3M,H2446,TRUE,_xll.ohTrigger(RecalcTrigger,Trigger3M)),NA())</f>
        <v>1.4903827735860631E-2</v>
      </c>
      <c r="L2446" s="44">
        <f>IFERROR(_xll.qlIndexFixing(Index6M,$H2446,TRUE,_xll.ohTrigger(RecalcTrigger,Trigger6M)),NA())</f>
        <v>1.4244122190658933E-2</v>
      </c>
      <c r="M2446" s="183">
        <f>IFERROR(_xll.qlIndexFixing(Index1Y,$H2446,TRUE,_xll.ohTrigger(RecalcTrigger,Trigger1Y)),NA())</f>
        <v>1.4383900619212978E-2</v>
      </c>
      <c r="N2446" s="182">
        <f>IFERROR(_xll.qlIndexFixing(ONIndex1M,I2446,TRUE,_xll.ohTrigger(RecalcTrigger,Trigger1M)),NA())</f>
        <v>1.4129547767964823E-2</v>
      </c>
      <c r="O2446" s="44">
        <f>IFERROR(_xll.qlIndexFixing(ONIndex3M,I2446,TRUE,_xll.ohTrigger(RecalcTrigger,Trigger3M)),NA())</f>
        <v>1.4886841464916145E-2</v>
      </c>
      <c r="P2446" s="44">
        <f>IFERROR(_xll.qlIndexFixing(ONIndex6M,I2446,TRUE,_xll.ohTrigger(RecalcTrigger,Trigger6M)),NA())</f>
        <v>1.4334771109885125E-2</v>
      </c>
      <c r="Q2446" s="183">
        <f>IFERROR(_xll.qlIndexFixing(ONIndex1Y,I2446,TRUE,_xll.ohTrigger(RecalcTrigger,Trigger1Y)),NA())</f>
        <v>1.4526294185843724E-2</v>
      </c>
    </row>
    <row r="2447" spans="2:17" x14ac:dyDescent="0.2">
      <c r="B2447" s="39" t="s">
        <v>42</v>
      </c>
      <c r="D2447" s="42">
        <f>_xll.qlCalendarAdvance(Calendar,$D2446,B2447,"f",FALSE)</f>
        <v>56619</v>
      </c>
      <c r="E2447" s="177">
        <f>_xll.qlInterestRateIndexValueDate(IndexON,D2447)</f>
        <v>56619</v>
      </c>
      <c r="F2447" s="193">
        <f>IFERROR(_xll.qlIndexFixing(IndexON,D2447,TRUE,_xll.ohTrigger(RecalcTrigger,TriggerON)),NA())</f>
        <v>1.4087639637478944E-2</v>
      </c>
      <c r="H2447" s="42">
        <f>_xll.qlCalendarAdvance(Calendar,$H2446,B2447,"f",FALSE)</f>
        <v>56619</v>
      </c>
      <c r="I2447" s="177">
        <f>_xll.qlInterestRateIndexValueDate(Index1M,$H2447)</f>
        <v>56621</v>
      </c>
      <c r="J2447" s="182">
        <f>IFERROR(_xll.qlIndexFixing(Index1M,$H2447,TRUE,_xll.ohTrigger(RecalcTrigger,Trigger1M)),NA())</f>
        <v>1.4119427543985985E-2</v>
      </c>
      <c r="K2447" s="44">
        <f>IFERROR(_xll.qlIndexFixing(Index3M,H2447,TRUE,_xll.ohTrigger(RecalcTrigger,Trigger3M)),NA())</f>
        <v>1.4901959936896247E-2</v>
      </c>
      <c r="L2447" s="44">
        <f>IFERROR(_xll.qlIndexFixing(Index6M,$H2447,TRUE,_xll.ohTrigger(RecalcTrigger,Trigger6M)),NA())</f>
        <v>1.4232155061345791E-2</v>
      </c>
      <c r="M2447" s="183">
        <f>IFERROR(_xll.qlIndexFixing(Index1Y,$H2447,TRUE,_xll.ohTrigger(RecalcTrigger,Trigger1Y)),NA())</f>
        <v>1.4373684744038792E-2</v>
      </c>
      <c r="N2447" s="182">
        <f>IFERROR(_xll.qlIndexFixing(ONIndex1M,I2447,TRUE,_xll.ohTrigger(RecalcTrigger,Trigger1M)),NA())</f>
        <v>1.4123170193416357E-2</v>
      </c>
      <c r="O2447" s="44">
        <f>IFERROR(_xll.qlIndexFixing(ONIndex3M,I2447,TRUE,_xll.ohTrigger(RecalcTrigger,Trigger3M)),NA())</f>
        <v>1.4885286720502933E-2</v>
      </c>
      <c r="P2447" s="44">
        <f>IFERROR(_xll.qlIndexFixing(ONIndex6M,I2447,TRUE,_xll.ohTrigger(RecalcTrigger,Trigger6M)),NA())</f>
        <v>1.432521832252398E-2</v>
      </c>
      <c r="Q2447" s="183">
        <f>IFERROR(_xll.qlIndexFixing(ONIndex1Y,I2447,TRUE,_xll.ohTrigger(RecalcTrigger,Trigger1Y)),NA())</f>
        <v>1.4518513011578804E-2</v>
      </c>
    </row>
    <row r="2448" spans="2:17" x14ac:dyDescent="0.2">
      <c r="B2448" s="39" t="s">
        <v>42</v>
      </c>
      <c r="D2448" s="42">
        <f>_xll.qlCalendarAdvance(Calendar,$D2447,B2448,"f",FALSE)</f>
        <v>56626</v>
      </c>
      <c r="E2448" s="177">
        <f>_xll.qlInterestRateIndexValueDate(IndexON,D2448)</f>
        <v>56626</v>
      </c>
      <c r="F2448" s="193">
        <f>IFERROR(_xll.qlIndexFixing(IndexON,D2448,TRUE,_xll.ohTrigger(RecalcTrigger,TriggerON)),NA())</f>
        <v>1.4078150534535538E-2</v>
      </c>
      <c r="H2448" s="42">
        <f>_xll.qlCalendarAdvance(Calendar,$H2447,B2448,"f",FALSE)</f>
        <v>56626</v>
      </c>
      <c r="I2448" s="177">
        <f>_xll.qlInterestRateIndexValueDate(Index1M,$H2448)</f>
        <v>56628</v>
      </c>
      <c r="J2448" s="182">
        <f>IFERROR(_xll.qlIndexFixing(Index1M,$H2448,TRUE,_xll.ohTrigger(RecalcTrigger,Trigger1M)),NA())</f>
        <v>1.411189393969059E-2</v>
      </c>
      <c r="K2448" s="44">
        <f>IFERROR(_xll.qlIndexFixing(Index3M,H2448,TRUE,_xll.ohTrigger(RecalcTrigger,Trigger3M)),NA())</f>
        <v>1.490008384556063E-2</v>
      </c>
      <c r="L2448" s="44">
        <f>IFERROR(_xll.qlIndexFixing(Index6M,$H2448,TRUE,_xll.ohTrigger(RecalcTrigger,Trigger6M)),NA())</f>
        <v>1.422012679930504E-2</v>
      </c>
      <c r="M2448" s="183">
        <f>IFERROR(_xll.qlIndexFixing(Index1Y,$H2448,TRUE,_xll.ohTrigger(RecalcTrigger,Trigger1Y)),NA())</f>
        <v>1.4363431584104998E-2</v>
      </c>
      <c r="N2448" s="182">
        <f>IFERROR(_xll.qlIndexFixing(ONIndex1M,I2448,TRUE,_xll.ohTrigger(RecalcTrigger,Trigger1M)),NA())</f>
        <v>1.4115699419576799E-2</v>
      </c>
      <c r="O2448" s="44">
        <f>IFERROR(_xll.qlIndexFixing(ONIndex3M,I2448,TRUE,_xll.ohTrigger(RecalcTrigger,Trigger3M)),NA())</f>
        <v>1.4883465240975724E-2</v>
      </c>
      <c r="P2448" s="44">
        <f>IFERROR(_xll.qlIndexFixing(ONIndex6M,I2448,TRUE,_xll.ohTrigger(RecalcTrigger,Trigger6M)),NA())</f>
        <v>1.4314017976033711E-2</v>
      </c>
      <c r="Q2448" s="183">
        <f>IFERROR(_xll.qlIndexFixing(ONIndex1Y,I2448,TRUE,_xll.ohTrigger(RecalcTrigger,Trigger1Y)),NA())</f>
        <v>1.4509399409705637E-2</v>
      </c>
    </row>
    <row r="2449" spans="2:17" x14ac:dyDescent="0.2">
      <c r="B2449" s="39" t="s">
        <v>42</v>
      </c>
      <c r="D2449" s="42">
        <f>_xll.qlCalendarAdvance(Calendar,$D2448,B2449,"f",FALSE)</f>
        <v>56633</v>
      </c>
      <c r="E2449" s="177">
        <f>_xll.qlInterestRateIndexValueDate(IndexON,D2449)</f>
        <v>56633</v>
      </c>
      <c r="F2449" s="193">
        <f>IFERROR(_xll.qlIndexFixing(IndexON,D2449,TRUE,_xll.ohTrigger(RecalcTrigger,TriggerON)),NA())</f>
        <v>1.4068617681948226E-2</v>
      </c>
      <c r="H2449" s="42">
        <f>_xll.qlCalendarAdvance(Calendar,$H2448,B2449,"f",FALSE)</f>
        <v>56633</v>
      </c>
      <c r="I2449" s="177">
        <f>_xll.qlInterestRateIndexValueDate(Index1M,$H2449)</f>
        <v>56635</v>
      </c>
      <c r="J2449" s="182">
        <f>IFERROR(_xll.qlIndexFixing(Index1M,$H2449,TRUE,_xll.ohTrigger(RecalcTrigger,Trigger1M)),NA())</f>
        <v>1.4104327588400078E-2</v>
      </c>
      <c r="K2449" s="44">
        <f>IFERROR(_xll.qlIndexFixing(Index3M,H2449,TRUE,_xll.ohTrigger(RecalcTrigger,Trigger3M)),NA())</f>
        <v>1.4898199450295024E-2</v>
      </c>
      <c r="L2449" s="44">
        <f>IFERROR(_xll.qlIndexFixing(Index6M,$H2449,TRUE,_xll.ohTrigger(RecalcTrigger,Trigger6M)),NA())</f>
        <v>1.4208037316730674E-2</v>
      </c>
      <c r="M2449" s="183">
        <f>IFERROR(_xll.qlIndexFixing(Index1Y,$H2449,TRUE,_xll.ohTrigger(RecalcTrigger,Trigger1Y)),NA())</f>
        <v>1.4353142257662292E-2</v>
      </c>
      <c r="N2449" s="182">
        <f>IFERROR(_xll.qlIndexFixing(ONIndex1M,I2449,TRUE,_xll.ohTrigger(RecalcTrigger,Trigger1M)),NA())</f>
        <v>1.4108196005286899E-2</v>
      </c>
      <c r="O2449" s="44">
        <f>IFERROR(_xll.qlIndexFixing(ONIndex3M,I2449,TRUE,_xll.ohTrigger(RecalcTrigger,Trigger3M)),NA())</f>
        <v>1.4881635553614103E-2</v>
      </c>
      <c r="P2449" s="44">
        <f>IFERROR(_xll.qlIndexFixing(ONIndex6M,I2449,TRUE,_xll.ohTrigger(RecalcTrigger,Trigger6M)),NA())</f>
        <v>1.430275785391899E-2</v>
      </c>
      <c r="Q2449" s="183">
        <f>IFERROR(_xll.qlIndexFixing(ONIndex1Y,I2449,TRUE,_xll.ohTrigger(RecalcTrigger,Trigger1Y)),NA())</f>
        <v>1.4500247456350479E-2</v>
      </c>
    </row>
    <row r="2450" spans="2:17" x14ac:dyDescent="0.2">
      <c r="B2450" s="39" t="s">
        <v>42</v>
      </c>
      <c r="D2450" s="42">
        <f>_xll.qlCalendarAdvance(Calendar,$D2449,B2450,"f",FALSE)</f>
        <v>56640</v>
      </c>
      <c r="E2450" s="177">
        <f>_xll.qlInterestRateIndexValueDate(IndexON,D2450)</f>
        <v>56640</v>
      </c>
      <c r="F2450" s="193">
        <f>IFERROR(_xll.qlIndexFixing(IndexON,D2450,TRUE,_xll.ohTrigger(RecalcTrigger,TriggerON)),NA())</f>
        <v>1.4059041019764962E-2</v>
      </c>
      <c r="H2450" s="42">
        <f>_xll.qlCalendarAdvance(Calendar,$H2449,B2450,"f",FALSE)</f>
        <v>56640</v>
      </c>
      <c r="I2450" s="177">
        <f>_xll.qlInterestRateIndexValueDate(Index1M,$H2450)</f>
        <v>56642</v>
      </c>
      <c r="J2450" s="182">
        <f>IFERROR(_xll.qlIndexFixing(Index1M,$H2450,TRUE,_xll.ohTrigger(RecalcTrigger,Trigger1M)),NA())</f>
        <v>1.4097536900653478E-2</v>
      </c>
      <c r="K2450" s="44">
        <f>IFERROR(_xll.qlIndexFixing(Index3M,H2450,TRUE,_xll.ohTrigger(RecalcTrigger,Trigger3M)),NA())</f>
        <v>1.4896306739535348E-2</v>
      </c>
      <c r="L2450" s="44">
        <f>IFERROR(_xll.qlIndexFixing(Index6M,$H2450,TRUE,_xll.ohTrigger(RecalcTrigger,Trigger6M)),NA())</f>
        <v>1.4195886525821546E-2</v>
      </c>
      <c r="M2450" s="183">
        <f>IFERROR(_xll.qlIndexFixing(Index1Y,$H2450,TRUE,_xll.ohTrigger(RecalcTrigger,Trigger1Y)),NA())</f>
        <v>1.4342817885149869E-2</v>
      </c>
      <c r="N2450" s="182">
        <f>IFERROR(_xll.qlIndexFixing(ONIndex1M,I2450,TRUE,_xll.ohTrigger(RecalcTrigger,Trigger1M)),NA())</f>
        <v>1.4100659907141377E-2</v>
      </c>
      <c r="O2450" s="44">
        <f>IFERROR(_xll.qlIndexFixing(ONIndex3M,I2450,TRUE,_xll.ohTrigger(RecalcTrigger,Trigger3M)),NA())</f>
        <v>1.4879797647147086E-2</v>
      </c>
      <c r="P2450" s="44">
        <f>IFERROR(_xll.qlIndexFixing(ONIndex6M,I2450,TRUE,_xll.ohTrigger(RecalcTrigger,Trigger6M)),NA())</f>
        <v>1.429143786817022E-2</v>
      </c>
      <c r="Q2450" s="183">
        <f>IFERROR(_xll.qlIndexFixing(ONIndex1Y,I2450,TRUE,_xll.ohTrigger(RecalcTrigger,Trigger1Y)),NA())</f>
        <v>1.4491057098435789E-2</v>
      </c>
    </row>
    <row r="2451" spans="2:17" x14ac:dyDescent="0.2">
      <c r="B2451" s="39" t="s">
        <v>42</v>
      </c>
      <c r="D2451" s="42">
        <f>_xll.qlCalendarAdvance(Calendar,$D2450,B2451,"f",FALSE)</f>
        <v>56647</v>
      </c>
      <c r="E2451" s="177">
        <f>_xll.qlInterestRateIndexValueDate(IndexON,D2451)</f>
        <v>56647</v>
      </c>
      <c r="F2451" s="193">
        <f>IFERROR(_xll.qlIndexFixing(IndexON,D2451,TRUE,_xll.ohTrigger(RecalcTrigger,TriggerON)),NA())</f>
        <v>1.4049420488593256E-2</v>
      </c>
      <c r="H2451" s="42">
        <f>_xll.qlCalendarAdvance(Calendar,$H2450,B2451,"f",FALSE)</f>
        <v>56647</v>
      </c>
      <c r="I2451" s="177">
        <f>_xll.qlInterestRateIndexValueDate(Index1M,$H2451)</f>
        <v>56649</v>
      </c>
      <c r="J2451" s="182">
        <f>IFERROR(_xll.qlIndexFixing(Index1M,$H2451,TRUE,_xll.ohTrigger(RecalcTrigger,Trigger1M)),NA())</f>
        <v>1.4090184478371244E-2</v>
      </c>
      <c r="K2451" s="44">
        <f>IFERROR(_xll.qlIndexFixing(Index3M,H2451,TRUE,_xll.ohTrigger(RecalcTrigger,Trigger3M)),NA())</f>
        <v>1.4894235300335124E-2</v>
      </c>
      <c r="L2451" s="44">
        <f>IFERROR(_xll.qlIndexFixing(Index6M,$H2451,TRUE,_xll.ohTrigger(RecalcTrigger,Trigger6M)),NA())</f>
        <v>1.4183674338785781E-2</v>
      </c>
      <c r="M2451" s="183">
        <f>IFERROR(_xll.qlIndexFixing(Index1Y,$H2451,TRUE,_xll.ohTrigger(RecalcTrigger,Trigger1Y)),NA())</f>
        <v>1.4332459589196295E-2</v>
      </c>
      <c r="N2451" s="182">
        <f>IFERROR(_xll.qlIndexFixing(ONIndex1M,I2451,TRUE,_xll.ohTrigger(RecalcTrigger,Trigger1M)),NA())</f>
        <v>1.4093091081095466E-2</v>
      </c>
      <c r="O2451" s="44">
        <f>IFERROR(_xll.qlIndexFixing(ONIndex3M,I2451,TRUE,_xll.ohTrigger(RecalcTrigger,Trigger3M)),NA())</f>
        <v>1.4877951510223753E-2</v>
      </c>
      <c r="P2451" s="44">
        <f>IFERROR(_xll.qlIndexFixing(ONIndex6M,I2451,TRUE,_xll.ohTrigger(RecalcTrigger,Trigger6M)),NA())</f>
        <v>1.4280057930378121E-2</v>
      </c>
      <c r="Q2451" s="183">
        <f>IFERROR(_xll.qlIndexFixing(ONIndex1Y,I2451,TRUE,_xll.ohTrigger(RecalcTrigger,Trigger1Y)),NA())</f>
        <v>1.4481828283123832E-2</v>
      </c>
    </row>
    <row r="2452" spans="2:17" x14ac:dyDescent="0.2">
      <c r="B2452" s="39" t="s">
        <v>42</v>
      </c>
      <c r="D2452" s="42">
        <f>_xll.qlCalendarAdvance(Calendar,$D2451,B2452,"f",FALSE)</f>
        <v>56654</v>
      </c>
      <c r="E2452" s="177">
        <f>_xll.qlInterestRateIndexValueDate(IndexON,D2452)</f>
        <v>56654</v>
      </c>
      <c r="F2452" s="193">
        <f>IFERROR(_xll.qlIndexFixing(IndexON,D2452,TRUE,_xll.ohTrigger(RecalcTrigger,TriggerON)),NA())</f>
        <v>1.4039756028561001E-2</v>
      </c>
      <c r="H2452" s="42">
        <f>_xll.qlCalendarAdvance(Calendar,$H2451,B2452,"f",FALSE)</f>
        <v>56654</v>
      </c>
      <c r="I2452" s="177">
        <f>_xll.qlInterestRateIndexValueDate(Index1M,$H2452)</f>
        <v>56656</v>
      </c>
      <c r="J2452" s="182">
        <f>IFERROR(_xll.qlIndexFixing(Index1M,$H2452,TRUE,_xll.ohTrigger(RecalcTrigger,Trigger1M)),NA())</f>
        <v>1.4082530228346015E-2</v>
      </c>
      <c r="K2452" s="44">
        <f>IFERROR(_xll.qlIndexFixing(Index3M,H2452,TRUE,_xll.ohTrigger(RecalcTrigger,Trigger3M)),NA())</f>
        <v>1.4892326600477181E-2</v>
      </c>
      <c r="L2452" s="44">
        <f>IFERROR(_xll.qlIndexFixing(Index6M,$H2452,TRUE,_xll.ohTrigger(RecalcTrigger,Trigger6M)),NA())</f>
        <v>1.4171400667840341E-2</v>
      </c>
      <c r="M2452" s="183">
        <f>IFERROR(_xll.qlIndexFixing(Index1Y,$H2452,TRUE,_xll.ohTrigger(RecalcTrigger,Trigger1Y)),NA())</f>
        <v>1.4322068494619287E-2</v>
      </c>
      <c r="N2452" s="182">
        <f>IFERROR(_xll.qlIndexFixing(ONIndex1M,I2452,TRUE,_xll.ohTrigger(RecalcTrigger,Trigger1M)),NA())</f>
        <v>1.4085489483663949E-2</v>
      </c>
      <c r="O2452" s="44">
        <f>IFERROR(_xll.qlIndexFixing(ONIndex3M,I2452,TRUE,_xll.ohTrigger(RecalcTrigger,Trigger3M)),NA())</f>
        <v>1.4876097131013566E-2</v>
      </c>
      <c r="P2452" s="44">
        <f>IFERROR(_xll.qlIndexFixing(ONIndex6M,I2452,TRUE,_xll.ohTrigger(RecalcTrigger,Trigger6M)),NA())</f>
        <v>1.4268617952213347E-2</v>
      </c>
      <c r="Q2452" s="183">
        <f>IFERROR(_xll.qlIndexFixing(ONIndex1Y,I2452,TRUE,_xll.ohTrigger(RecalcTrigger,Trigger1Y)),NA())</f>
        <v>1.4472560957177194E-2</v>
      </c>
    </row>
    <row r="2453" spans="2:17" x14ac:dyDescent="0.2">
      <c r="B2453" s="39" t="s">
        <v>42</v>
      </c>
      <c r="D2453" s="42">
        <f>_xll.qlCalendarAdvance(Calendar,$D2452,B2453,"f",FALSE)</f>
        <v>56661</v>
      </c>
      <c r="E2453" s="177">
        <f>_xll.qlInterestRateIndexValueDate(IndexON,D2453)</f>
        <v>56661</v>
      </c>
      <c r="F2453" s="193">
        <f>IFERROR(_xll.qlIndexFixing(IndexON,D2453,TRUE,_xll.ohTrigger(RecalcTrigger,TriggerON)),NA())</f>
        <v>1.4030047579636218E-2</v>
      </c>
      <c r="H2453" s="42">
        <f>_xll.qlCalendarAdvance(Calendar,$H2452,B2453,"f",FALSE)</f>
        <v>56661</v>
      </c>
      <c r="I2453" s="177">
        <f>_xll.qlInterestRateIndexValueDate(Index1M,$H2453)</f>
        <v>56663</v>
      </c>
      <c r="J2453" s="182">
        <f>IFERROR(_xll.qlIndexFixing(Index1M,$H2453,TRUE,_xll.ohTrigger(RecalcTrigger,Trigger1M)),NA())</f>
        <v>1.4074843073427688E-2</v>
      </c>
      <c r="K2453" s="44">
        <f>IFERROR(_xll.qlIndexFixing(Index3M,H2453,TRUE,_xll.ohTrigger(RecalcTrigger,Trigger3M)),NA())</f>
        <v>1.4890409551600686E-2</v>
      </c>
      <c r="L2453" s="44">
        <f>IFERROR(_xll.qlIndexFixing(Index6M,$H2453,TRUE,_xll.ohTrigger(RecalcTrigger,Trigger6M)),NA())</f>
        <v>1.4159065425207484E-2</v>
      </c>
      <c r="M2453" s="183">
        <f>IFERROR(_xll.qlIndexFixing(Index1Y,$H2453,TRUE,_xll.ohTrigger(RecalcTrigger,Trigger1Y)),NA())</f>
        <v>1.4311645728423965E-2</v>
      </c>
      <c r="N2453" s="182">
        <f>IFERROR(_xll.qlIndexFixing(ONIndex1M,I2453,TRUE,_xll.ohTrigger(RecalcTrigger,Trigger1M)),NA())</f>
        <v>1.4077855070881995E-2</v>
      </c>
      <c r="O2453" s="44">
        <f>IFERROR(_xll.qlIndexFixing(ONIndex3M,I2453,TRUE,_xll.ohTrigger(RecalcTrigger,Trigger3M)),NA())</f>
        <v>1.4874234497845862E-2</v>
      </c>
      <c r="P2453" s="44">
        <f>IFERROR(_xll.qlIndexFixing(ONIndex6M,I2453,TRUE,_xll.ohTrigger(RecalcTrigger,Trigger6M)),NA())</f>
        <v>1.4257117845666301E-2</v>
      </c>
      <c r="Q2453" s="183">
        <f>IFERROR(_xll.qlIndexFixing(ONIndex1Y,I2453,TRUE,_xll.ohTrigger(RecalcTrigger,Trigger1Y)),NA())</f>
        <v>1.4463255067438396E-2</v>
      </c>
    </row>
    <row r="2454" spans="2:17" x14ac:dyDescent="0.2">
      <c r="B2454" s="39" t="s">
        <v>42</v>
      </c>
      <c r="D2454" s="42">
        <f>_xll.qlCalendarAdvance(Calendar,$D2453,B2454,"f",FALSE)</f>
        <v>56668</v>
      </c>
      <c r="E2454" s="177">
        <f>_xll.qlInterestRateIndexValueDate(IndexON,D2454)</f>
        <v>56668</v>
      </c>
      <c r="F2454" s="193">
        <f>IFERROR(_xll.qlIndexFixing(IndexON,D2454,TRUE,_xll.ohTrigger(RecalcTrigger,TriggerON)),NA())</f>
        <v>1.4020295082266543E-2</v>
      </c>
      <c r="H2454" s="42">
        <f>_xll.qlCalendarAdvance(Calendar,$H2453,B2454,"f",FALSE)</f>
        <v>56668</v>
      </c>
      <c r="I2454" s="177">
        <f>_xll.qlInterestRateIndexValueDate(Index1M,$H2454)</f>
        <v>56670</v>
      </c>
      <c r="J2454" s="182">
        <f>IFERROR(_xll.qlIndexFixing(Index1M,$H2454,TRUE,_xll.ohTrigger(RecalcTrigger,Trigger1M)),NA())</f>
        <v>1.4067122969891242E-2</v>
      </c>
      <c r="K2454" s="44">
        <f>IFERROR(_xll.qlIndexFixing(Index3M,H2454,TRUE,_xll.ohTrigger(RecalcTrigger,Trigger3M)),NA())</f>
        <v>1.4888484142141849E-2</v>
      </c>
      <c r="L2454" s="44">
        <f>IFERROR(_xll.qlIndexFixing(Index6M,$H2454,TRUE,_xll.ohTrigger(RecalcTrigger,Trigger6M)),NA())</f>
        <v>1.4146668523119625E-2</v>
      </c>
      <c r="M2454" s="183">
        <f>IFERROR(_xll.qlIndexFixing(Index1Y,$H2454,TRUE,_xll.ohTrigger(RecalcTrigger,Trigger1Y)),NA())</f>
        <v>1.4301192419803505E-2</v>
      </c>
      <c r="N2454" s="182">
        <f>IFERROR(_xll.qlIndexFixing(ONIndex1M,I2454,TRUE,_xll.ohTrigger(RecalcTrigger,Trigger1M)),NA())</f>
        <v>1.4070187799184453E-2</v>
      </c>
      <c r="O2454" s="44">
        <f>IFERROR(_xll.qlIndexFixing(ONIndex3M,I2454,TRUE,_xll.ohTrigger(RecalcTrigger,Trigger3M)),NA())</f>
        <v>1.4872363599689464E-2</v>
      </c>
      <c r="P2454" s="44">
        <f>IFERROR(_xll.qlIndexFixing(ONIndex6M,I2454,TRUE,_xll.ohTrigger(RecalcTrigger,Trigger6M)),NA())</f>
        <v>1.4245557522007957E-2</v>
      </c>
      <c r="Q2454" s="183">
        <f>IFERROR(_xll.qlIndexFixing(ONIndex1Y,I2454,TRUE,_xll.ohTrigger(RecalcTrigger,Trigger1Y)),NA())</f>
        <v>1.4453910561069705E-2</v>
      </c>
    </row>
    <row r="2455" spans="2:17" x14ac:dyDescent="0.2">
      <c r="B2455" s="39" t="s">
        <v>42</v>
      </c>
      <c r="D2455" s="42">
        <f>_xll.qlCalendarAdvance(Calendar,$D2454,B2455,"f",FALSE)</f>
        <v>56675</v>
      </c>
      <c r="E2455" s="177">
        <f>_xll.qlInterestRateIndexValueDate(IndexON,D2455)</f>
        <v>56675</v>
      </c>
      <c r="F2455" s="193">
        <f>IFERROR(_xll.qlIndexFixing(IndexON,D2455,TRUE,_xll.ohTrigger(RecalcTrigger,TriggerON)),NA())</f>
        <v>1.4010498476979549E-2</v>
      </c>
      <c r="H2455" s="42">
        <f>_xll.qlCalendarAdvance(Calendar,$H2454,B2455,"f",FALSE)</f>
        <v>56675</v>
      </c>
      <c r="I2455" s="177">
        <f>_xll.qlInterestRateIndexValueDate(Index1M,$H2455)</f>
        <v>56677</v>
      </c>
      <c r="J2455" s="182">
        <f>IFERROR(_xll.qlIndexFixing(Index1M,$H2455,TRUE,_xll.ohTrigger(RecalcTrigger,Trigger1M)),NA())</f>
        <v>1.4058239345283163E-2</v>
      </c>
      <c r="K2455" s="44">
        <f>IFERROR(_xll.qlIndexFixing(Index3M,H2455,TRUE,_xll.ohTrigger(RecalcTrigger,Trigger3M)),NA())</f>
        <v>1.4887053243696746E-2</v>
      </c>
      <c r="L2455" s="44">
        <f>IFERROR(_xll.qlIndexFixing(Index6M,$H2455,TRUE,_xll.ohTrigger(RecalcTrigger,Trigger6M)),NA())</f>
        <v>1.4131031974745524E-2</v>
      </c>
      <c r="M2455" s="183">
        <f>IFERROR(_xll.qlIndexFixing(Index1Y,$H2455,TRUE,_xll.ohTrigger(RecalcTrigger,Trigger1Y)),NA())</f>
        <v>1.428924274530066E-2</v>
      </c>
      <c r="N2455" s="182">
        <f>IFERROR(_xll.qlIndexFixing(ONIndex1M,I2455,TRUE,_xll.ohTrigger(RecalcTrigger,Trigger1M)),NA())</f>
        <v>1.4062487624766362E-2</v>
      </c>
      <c r="O2455" s="44">
        <f>IFERROR(_xll.qlIndexFixing(ONIndex3M,I2455,TRUE,_xll.ohTrigger(RecalcTrigger,Trigger3M)),NA())</f>
        <v>1.4870484424633901E-2</v>
      </c>
      <c r="P2455" s="44">
        <f>IFERROR(_xll.qlIndexFixing(ONIndex6M,I2455,TRUE,_xll.ohTrigger(RecalcTrigger,Trigger6M)),NA())</f>
        <v>1.4233936893388588E-2</v>
      </c>
      <c r="Q2455" s="183">
        <f>IFERROR(_xll.qlIndexFixing(ONIndex1Y,I2455,TRUE,_xll.ohTrigger(RecalcTrigger,Trigger1Y)),NA())</f>
        <v>1.4444527384833705E-2</v>
      </c>
    </row>
    <row r="2456" spans="2:17" x14ac:dyDescent="0.2">
      <c r="B2456" s="39" t="s">
        <v>42</v>
      </c>
      <c r="D2456" s="42">
        <f>_xll.qlCalendarAdvance(Calendar,$D2455,B2456,"f",FALSE)</f>
        <v>56682</v>
      </c>
      <c r="E2456" s="177">
        <f>_xll.qlInterestRateIndexValueDate(IndexON,D2456)</f>
        <v>56682</v>
      </c>
      <c r="F2456" s="193">
        <f>IFERROR(_xll.qlIndexFixing(IndexON,D2456,TRUE,_xll.ohTrigger(RecalcTrigger,TriggerON)),NA())</f>
        <v>1.400065770350345E-2</v>
      </c>
      <c r="H2456" s="42">
        <f>_xll.qlCalendarAdvance(Calendar,$H2455,B2456,"f",FALSE)</f>
        <v>56682</v>
      </c>
      <c r="I2456" s="177">
        <f>_xll.qlInterestRateIndexValueDate(Index1M,$H2456)</f>
        <v>56684</v>
      </c>
      <c r="J2456" s="182">
        <f>IFERROR(_xll.qlIndexFixing(Index1M,$H2456,TRUE,_xll.ohTrigger(RecalcTrigger,Trigger1M)),NA())</f>
        <v>1.4050442540838592E-2</v>
      </c>
      <c r="K2456" s="44">
        <f>IFERROR(_xll.qlIndexFixing(Index3M,H2456,TRUE,_xll.ohTrigger(RecalcTrigger,Trigger3M)),NA())</f>
        <v>1.488510903432412E-2</v>
      </c>
      <c r="L2456" s="44">
        <f>IFERROR(_xll.qlIndexFixing(Index6M,$H2456,TRUE,_xll.ohTrigger(RecalcTrigger,Trigger6M)),NA())</f>
        <v>1.4118486795268347E-2</v>
      </c>
      <c r="M2456" s="183">
        <f>IFERROR(_xll.qlIndexFixing(Index1Y,$H2456,TRUE,_xll.ohTrigger(RecalcTrigger,Trigger1Y)),NA())</f>
        <v>1.4278726713884127E-2</v>
      </c>
      <c r="N2456" s="182">
        <f>IFERROR(_xll.qlIndexFixing(ONIndex1M,I2456,TRUE,_xll.ohTrigger(RecalcTrigger,Trigger1M)),NA())</f>
        <v>1.4054754503982636E-2</v>
      </c>
      <c r="O2456" s="44">
        <f>IFERROR(_xll.qlIndexFixing(ONIndex3M,I2456,TRUE,_xll.ohTrigger(RecalcTrigger,Trigger3M)),NA())</f>
        <v>1.4868596961168379E-2</v>
      </c>
      <c r="P2456" s="44">
        <f>IFERROR(_xll.qlIndexFixing(ONIndex6M,I2456,TRUE,_xll.ohTrigger(RecalcTrigger,Trigger6M)),NA())</f>
        <v>1.4222255871398914E-2</v>
      </c>
      <c r="Q2456" s="183">
        <f>IFERROR(_xll.qlIndexFixing(ONIndex1Y,I2456,TRUE,_xll.ohTrigger(RecalcTrigger,Trigger1Y)),NA())</f>
        <v>1.4435105485732791E-2</v>
      </c>
    </row>
    <row r="2457" spans="2:17" x14ac:dyDescent="0.2">
      <c r="B2457" s="39" t="s">
        <v>42</v>
      </c>
      <c r="D2457" s="42">
        <f>_xll.qlCalendarAdvance(Calendar,$D2456,B2457,"f",FALSE)</f>
        <v>56689</v>
      </c>
      <c r="E2457" s="177">
        <f>_xll.qlInterestRateIndexValueDate(IndexON,D2457)</f>
        <v>56689</v>
      </c>
      <c r="F2457" s="193">
        <f>IFERROR(_xll.qlIndexFixing(IndexON,D2457,TRUE,_xll.ohTrigger(RecalcTrigger,TriggerON)),NA())</f>
        <v>1.3990772702445753E-2</v>
      </c>
      <c r="H2457" s="42">
        <f>_xll.qlCalendarAdvance(Calendar,$H2456,B2457,"f",FALSE)</f>
        <v>56689</v>
      </c>
      <c r="I2457" s="177">
        <f>_xll.qlInterestRateIndexValueDate(Index1M,$H2457)</f>
        <v>56691</v>
      </c>
      <c r="J2457" s="182">
        <f>IFERROR(_xll.qlIndexFixing(Index1M,$H2457,TRUE,_xll.ohTrigger(RecalcTrigger,Trigger1M)),NA())</f>
        <v>1.4042324010802401E-2</v>
      </c>
      <c r="K2457" s="44">
        <f>IFERROR(_xll.qlIndexFixing(Index3M,H2457,TRUE,_xll.ohTrigger(RecalcTrigger,Trigger3M)),NA())</f>
        <v>1.4883156426201973E-2</v>
      </c>
      <c r="L2457" s="44">
        <f>IFERROR(_xll.qlIndexFixing(Index6M,$H2457,TRUE,_xll.ohTrigger(RecalcTrigger,Trigger6M)),NA())</f>
        <v>1.4105879651821732E-2</v>
      </c>
      <c r="M2457" s="183">
        <f>IFERROR(_xll.qlIndexFixing(Index1Y,$H2457,TRUE,_xll.ohTrigger(RecalcTrigger,Trigger1Y)),NA())</f>
        <v>1.4268183923396113E-2</v>
      </c>
      <c r="N2457" s="182">
        <f>IFERROR(_xll.qlIndexFixing(ONIndex1M,I2457,TRUE,_xll.ohTrigger(RecalcTrigger,Trigger1M)),NA())</f>
        <v>1.4046988392948379E-2</v>
      </c>
      <c r="O2457" s="44">
        <f>IFERROR(_xll.qlIndexFixing(ONIndex3M,I2457,TRUE,_xll.ohTrigger(RecalcTrigger,Trigger3M)),NA())</f>
        <v>1.4866701198021914E-2</v>
      </c>
      <c r="P2457" s="44">
        <f>IFERROR(_xll.qlIndexFixing(ONIndex6M,I2457,TRUE,_xll.ohTrigger(RecalcTrigger,Trigger6M)),NA())</f>
        <v>1.4210514367469784E-2</v>
      </c>
      <c r="Q2457" s="183">
        <f>IFERROR(_xll.qlIndexFixing(ONIndex1Y,I2457,TRUE,_xll.ohTrigger(RecalcTrigger,Trigger1Y)),NA())</f>
        <v>1.4425644810609484E-2</v>
      </c>
    </row>
    <row r="2458" spans="2:17" x14ac:dyDescent="0.2">
      <c r="B2458" s="39" t="s">
        <v>42</v>
      </c>
      <c r="D2458" s="42">
        <f>_xll.qlCalendarAdvance(Calendar,$D2457,B2458,"f",FALSE)</f>
        <v>56696</v>
      </c>
      <c r="E2458" s="177">
        <f>_xll.qlInterestRateIndexValueDate(IndexON,D2458)</f>
        <v>56696</v>
      </c>
      <c r="F2458" s="193">
        <f>IFERROR(_xll.qlIndexFixing(IndexON,D2458,TRUE,_xll.ohTrigger(RecalcTrigger,TriggerON)),NA())</f>
        <v>1.3980843414014288E-2</v>
      </c>
      <c r="H2458" s="42">
        <f>_xll.qlCalendarAdvance(Calendar,$H2457,B2458,"f",FALSE)</f>
        <v>56696</v>
      </c>
      <c r="I2458" s="177">
        <f>_xll.qlInterestRateIndexValueDate(Index1M,$H2458)</f>
        <v>56698</v>
      </c>
      <c r="J2458" s="182">
        <f>IFERROR(_xll.qlIndexFixing(Index1M,$H2458,TRUE,_xll.ohTrigger(RecalcTrigger,Trigger1M)),NA())</f>
        <v>1.4034749597973406E-2</v>
      </c>
      <c r="K2458" s="44">
        <f>IFERROR(_xll.qlIndexFixing(Index3M,H2458,TRUE,_xll.ohTrigger(RecalcTrigger,Trigger3M)),NA())</f>
        <v>1.4881195407763902E-2</v>
      </c>
      <c r="L2458" s="44">
        <f>IFERROR(_xll.qlIndexFixing(Index6M,$H2458,TRUE,_xll.ohTrigger(RecalcTrigger,Trigger6M)),NA())</f>
        <v>1.4093210456688316E-2</v>
      </c>
      <c r="M2458" s="183">
        <f>IFERROR(_xll.qlIndexFixing(Index1Y,$H2458,TRUE,_xll.ohTrigger(RecalcTrigger,Trigger1Y)),NA())</f>
        <v>1.4257615503142401E-2</v>
      </c>
      <c r="N2458" s="182">
        <f>IFERROR(_xll.qlIndexFixing(ONIndex1M,I2458,TRUE,_xll.ohTrigger(RecalcTrigger,Trigger1M)),NA())</f>
        <v>1.4039189248178374E-2</v>
      </c>
      <c r="O2458" s="44">
        <f>IFERROR(_xll.qlIndexFixing(ONIndex3M,I2458,TRUE,_xll.ohTrigger(RecalcTrigger,Trigger3M)),NA())</f>
        <v>1.4864797123363971E-2</v>
      </c>
      <c r="P2458" s="44">
        <f>IFERROR(_xll.qlIndexFixing(ONIndex6M,I2458,TRUE,_xll.ohTrigger(RecalcTrigger,Trigger6M)),NA())</f>
        <v>1.4198712293671534E-2</v>
      </c>
      <c r="Q2458" s="183">
        <f>IFERROR(_xll.qlIndexFixing(ONIndex1Y,I2458,TRUE,_xll.ohTrigger(RecalcTrigger,Trigger1Y)),NA())</f>
        <v>1.4416145306705985E-2</v>
      </c>
    </row>
    <row r="2459" spans="2:17" x14ac:dyDescent="0.2">
      <c r="B2459" s="39" t="s">
        <v>42</v>
      </c>
      <c r="D2459" s="42">
        <f>_xll.qlCalendarAdvance(Calendar,$D2458,B2459,"f",FALSE)</f>
        <v>56703</v>
      </c>
      <c r="E2459" s="177">
        <f>_xll.qlInterestRateIndexValueDate(IndexON,D2459)</f>
        <v>56703</v>
      </c>
      <c r="F2459" s="193">
        <f>IFERROR(_xll.qlIndexFixing(IndexON,D2459,TRUE,_xll.ohTrigger(RecalcTrigger,TriggerON)),NA())</f>
        <v>1.3970869778336947E-2</v>
      </c>
      <c r="H2459" s="42">
        <f>_xll.qlCalendarAdvance(Calendar,$H2458,B2459,"f",FALSE)</f>
        <v>56703</v>
      </c>
      <c r="I2459" s="177">
        <f>_xll.qlInterestRateIndexValueDate(Index1M,$H2459)</f>
        <v>56705</v>
      </c>
      <c r="J2459" s="182">
        <f>IFERROR(_xll.qlIndexFixing(Index1M,$H2459,TRUE,_xll.ohTrigger(RecalcTrigger,Trigger1M)),NA())</f>
        <v>1.4026853372125225E-2</v>
      </c>
      <c r="K2459" s="44">
        <f>IFERROR(_xll.qlIndexFixing(Index3M,H2459,TRUE,_xll.ohTrigger(RecalcTrigger,Trigger3M)),NA())</f>
        <v>1.4879061133019159E-2</v>
      </c>
      <c r="L2459" s="44">
        <f>IFERROR(_xll.qlIndexFixing(Index6M,$H2459,TRUE,_xll.ohTrigger(RecalcTrigger,Trigger6M)),NA())</f>
        <v>1.408244675638682E-2</v>
      </c>
      <c r="M2459" s="183">
        <f>IFERROR(_xll.qlIndexFixing(Index1Y,$H2459,TRUE,_xll.ohTrigger(RecalcTrigger,Trigger1Y)),NA())</f>
        <v>1.4246527496875213E-2</v>
      </c>
      <c r="N2459" s="182">
        <f>IFERROR(_xll.qlIndexFixing(ONIndex1M,I2459,TRUE,_xll.ohTrigger(RecalcTrigger,Trigger1M)),NA())</f>
        <v>1.4031357025707791E-2</v>
      </c>
      <c r="O2459" s="44">
        <f>IFERROR(_xll.qlIndexFixing(ONIndex3M,I2459,TRUE,_xll.ohTrigger(RecalcTrigger,Trigger3M)),NA())</f>
        <v>1.4862884725843628E-2</v>
      </c>
      <c r="P2459" s="44">
        <f>IFERROR(_xll.qlIndexFixing(ONIndex6M,I2459,TRUE,_xll.ohTrigger(RecalcTrigger,Trigger6M)),NA())</f>
        <v>1.4186849561754755E-2</v>
      </c>
      <c r="Q2459" s="183">
        <f>IFERROR(_xll.qlIndexFixing(ONIndex1Y,I2459,TRUE,_xll.ohTrigger(RecalcTrigger,Trigger1Y)),NA())</f>
        <v>1.4406606920704945E-2</v>
      </c>
    </row>
    <row r="2460" spans="2:17" x14ac:dyDescent="0.2">
      <c r="B2460" s="39" t="s">
        <v>42</v>
      </c>
      <c r="D2460" s="42">
        <f>_xll.qlCalendarAdvance(Calendar,$D2459,B2460,"f",FALSE)</f>
        <v>56710</v>
      </c>
      <c r="E2460" s="177">
        <f>_xll.qlInterestRateIndexValueDate(IndexON,D2460)</f>
        <v>56710</v>
      </c>
      <c r="F2460" s="193">
        <f>IFERROR(_xll.qlIndexFixing(IndexON,D2460,TRUE,_xll.ohTrigger(RecalcTrigger,TriggerON)),NA())</f>
        <v>1.3960851735781432E-2</v>
      </c>
      <c r="H2460" s="42">
        <f>_xll.qlCalendarAdvance(Calendar,$H2459,B2460,"f",FALSE)</f>
        <v>56710</v>
      </c>
      <c r="I2460" s="177">
        <f>_xll.qlInterestRateIndexValueDate(Index1M,$H2460)</f>
        <v>56712</v>
      </c>
      <c r="J2460" s="182">
        <f>IFERROR(_xll.qlIndexFixing(Index1M,$H2460,TRUE,_xll.ohTrigger(RecalcTrigger,Trigger1M)),NA())</f>
        <v>1.4018923918379111E-2</v>
      </c>
      <c r="K2460" s="44">
        <f>IFERROR(_xll.qlIndexFixing(Index3M,H2460,TRUE,_xll.ohTrigger(RecalcTrigger,Trigger3M)),NA())</f>
        <v>1.4877083945400256E-2</v>
      </c>
      <c r="L2460" s="44">
        <f>IFERROR(_xll.qlIndexFixing(Index6M,$H2460,TRUE,_xll.ohTrigger(RecalcTrigger,Trigger6M)),NA())</f>
        <v>1.4069668113526012E-2</v>
      </c>
      <c r="M2460" s="183">
        <f>IFERROR(_xll.qlIndexFixing(Index1Y,$H2460,TRUE,_xll.ohTrigger(RecalcTrigger,Trigger1Y)),NA())</f>
        <v>1.423640630139167E-2</v>
      </c>
      <c r="N2460" s="182">
        <f>IFERROR(_xll.qlIndexFixing(ONIndex1M,I2460,TRUE,_xll.ohTrigger(RecalcTrigger,Trigger1M)),NA())</f>
        <v>1.4023491681811606E-2</v>
      </c>
      <c r="O2460" s="44">
        <f>IFERROR(_xll.qlIndexFixing(ONIndex3M,I2460,TRUE,_xll.ohTrigger(RecalcTrigger,Trigger3M)),NA())</f>
        <v>1.4860963993710286E-2</v>
      </c>
      <c r="P2460" s="44">
        <f>IFERROR(_xll.qlIndexFixing(ONIndex6M,I2460,TRUE,_xll.ohTrigger(RecalcTrigger,Trigger6M)),NA())</f>
        <v>1.4174926083150297E-2</v>
      </c>
      <c r="Q2460" s="183">
        <f>IFERROR(_xll.qlIndexFixing(ONIndex1Y,I2460,TRUE,_xll.ohTrigger(RecalcTrigger,Trigger1Y)),NA())</f>
        <v>1.4397029599528821E-2</v>
      </c>
    </row>
    <row r="2461" spans="2:17" x14ac:dyDescent="0.2">
      <c r="B2461" s="39" t="s">
        <v>42</v>
      </c>
      <c r="D2461" s="42">
        <f>_xll.qlCalendarAdvance(Calendar,$D2460,B2461,"f",FALSE)</f>
        <v>56717</v>
      </c>
      <c r="E2461" s="177">
        <f>_xll.qlInterestRateIndexValueDate(IndexON,D2461)</f>
        <v>56717</v>
      </c>
      <c r="F2461" s="193">
        <f>IFERROR(_xll.qlIndexFixing(IndexON,D2461,TRUE,_xll.ohTrigger(RecalcTrigger,TriggerON)),NA())</f>
        <v>1.3950789226555571E-2</v>
      </c>
      <c r="H2461" s="42">
        <f>_xll.qlCalendarAdvance(Calendar,$H2460,B2461,"f",FALSE)</f>
        <v>56717</v>
      </c>
      <c r="I2461" s="177">
        <f>_xll.qlInterestRateIndexValueDate(Index1M,$H2461)</f>
        <v>56719</v>
      </c>
      <c r="J2461" s="182">
        <f>IFERROR(_xll.qlIndexFixing(Index1M,$H2461,TRUE,_xll.ohTrigger(RecalcTrigger,Trigger1M)),NA())</f>
        <v>1.4010961193020033E-2</v>
      </c>
      <c r="K2461" s="44">
        <f>IFERROR(_xll.qlIndexFixing(Index3M,H2461,TRUE,_xll.ohTrigger(RecalcTrigger,Trigger3M)),NA())</f>
        <v>1.4875098313943196E-2</v>
      </c>
      <c r="L2461" s="44">
        <f>IFERROR(_xll.qlIndexFixing(Index6M,$H2461,TRUE,_xll.ohTrigger(RecalcTrigger,Trigger6M)),NA())</f>
        <v>1.4056827180579549E-2</v>
      </c>
      <c r="M2461" s="183">
        <f>IFERROR(_xll.qlIndexFixing(Index1Y,$H2461,TRUE,_xll.ohTrigger(RecalcTrigger,Trigger1Y)),NA())</f>
        <v>1.4225767789339068E-2</v>
      </c>
      <c r="N2461" s="182">
        <f>IFERROR(_xll.qlIndexFixing(ONIndex1M,I2461,TRUE,_xll.ohTrigger(RecalcTrigger,Trigger1M)),NA())</f>
        <v>1.4013330358348952E-2</v>
      </c>
      <c r="O2461" s="44">
        <f>IFERROR(_xll.qlIndexFixing(ONIndex3M,I2461,TRUE,_xll.ohTrigger(RecalcTrigger,Trigger3M)),NA())</f>
        <v>1.4858482216126845E-2</v>
      </c>
      <c r="P2461" s="44">
        <f>IFERROR(_xll.qlIndexFixing(ONIndex6M,I2461,TRUE,_xll.ohTrigger(RecalcTrigger,Trigger6M)),NA())</f>
        <v>1.4159506494424434E-2</v>
      </c>
      <c r="Q2461" s="183">
        <f>IFERROR(_xll.qlIndexFixing(ONIndex1Y,I2461,TRUE,_xll.ohTrigger(RecalcTrigger,Trigger1Y)),NA())</f>
        <v>1.4384658604820189E-2</v>
      </c>
    </row>
    <row r="2462" spans="2:17" x14ac:dyDescent="0.2">
      <c r="B2462" s="39" t="s">
        <v>42</v>
      </c>
      <c r="D2462" s="42">
        <f>_xll.qlCalendarAdvance(Calendar,$D2461,B2462,"f",FALSE)</f>
        <v>56724</v>
      </c>
      <c r="E2462" s="177">
        <f>_xll.qlInterestRateIndexValueDate(IndexON,D2462)</f>
        <v>56724</v>
      </c>
      <c r="F2462" s="193">
        <f>IFERROR(_xll.qlIndexFixing(IndexON,D2462,TRUE,_xll.ohTrigger(RecalcTrigger,TriggerON)),NA())</f>
        <v>1.3940682190867193E-2</v>
      </c>
      <c r="H2462" s="42">
        <f>_xll.qlCalendarAdvance(Calendar,$H2461,B2462,"f",FALSE)</f>
        <v>56724</v>
      </c>
      <c r="I2462" s="177">
        <f>_xll.qlInterestRateIndexValueDate(Index1M,$H2462)</f>
        <v>56726</v>
      </c>
      <c r="J2462" s="182">
        <f>IFERROR(_xll.qlIndexFixing(Index1M,$H2462,TRUE,_xll.ohTrigger(RecalcTrigger,Trigger1M)),NA())</f>
        <v>1.4002965152332958E-2</v>
      </c>
      <c r="K2462" s="44">
        <f>IFERROR(_xll.qlIndexFixing(Index3M,H2462,TRUE,_xll.ohTrigger(RecalcTrigger,Trigger3M)),NA())</f>
        <v>1.4873104227087118E-2</v>
      </c>
      <c r="L2462" s="44">
        <f>IFERROR(_xll.qlIndexFixing(Index6M,$H2462,TRUE,_xll.ohTrigger(RecalcTrigger,Trigger6M)),NA())</f>
        <v>1.4043923869848833E-2</v>
      </c>
      <c r="M2462" s="183">
        <f>IFERROR(_xll.qlIndexFixing(Index1Y,$H2462,TRUE,_xll.ohTrigger(RecalcTrigger,Trigger1Y)),NA())</f>
        <v>1.4215108186408294E-2</v>
      </c>
      <c r="N2462" s="182">
        <f>IFERROR(_xll.qlIndexFixing(ONIndex1M,I2462,TRUE,_xll.ohTrigger(RecalcTrigger,Trigger1M)),NA())</f>
        <v>1.4007661455162079E-2</v>
      </c>
      <c r="O2462" s="44">
        <f>IFERROR(_xll.qlIndexFixing(ONIndex3M,I2462,TRUE,_xll.ohTrigger(RecalcTrigger,Trigger3M)),NA())</f>
        <v>1.4857097480280856E-2</v>
      </c>
      <c r="P2462" s="44">
        <f>IFERROR(_xll.qlIndexFixing(ONIndex6M,I2462,TRUE,_xll.ohTrigger(RecalcTrigger,Trigger6M)),NA())</f>
        <v>1.4150896533600132E-2</v>
      </c>
      <c r="Q2462" s="183">
        <f>IFERROR(_xll.qlIndexFixing(ONIndex1Y,I2462,TRUE,_xll.ohTrigger(RecalcTrigger,Trigger1Y)),NA())</f>
        <v>1.4377757939820768E-2</v>
      </c>
    </row>
    <row r="2463" spans="2:17" x14ac:dyDescent="0.2">
      <c r="B2463" s="39" t="s">
        <v>42</v>
      </c>
      <c r="D2463" s="42">
        <f>_xll.qlCalendarAdvance(Calendar,$D2462,B2463,"f",FALSE)</f>
        <v>56731</v>
      </c>
      <c r="E2463" s="177">
        <f>_xll.qlInterestRateIndexValueDate(IndexON,D2463)</f>
        <v>56731</v>
      </c>
      <c r="F2463" s="193">
        <f>IFERROR(_xll.qlIndexFixing(IndexON,D2463,TRUE,_xll.ohTrigger(RecalcTrigger,TriggerON)),NA())</f>
        <v>1.3930530569083999E-2</v>
      </c>
      <c r="H2463" s="42">
        <f>_xll.qlCalendarAdvance(Calendar,$H2462,B2463,"f",FALSE)</f>
        <v>56731</v>
      </c>
      <c r="I2463" s="177">
        <f>_xll.qlInterestRateIndexValueDate(Index1M,$H2463)</f>
        <v>56733</v>
      </c>
      <c r="J2463" s="182">
        <f>IFERROR(_xll.qlIndexFixing(Index1M,$H2463,TRUE,_xll.ohTrigger(RecalcTrigger,Trigger1M)),NA())</f>
        <v>1.3994935752600357E-2</v>
      </c>
      <c r="K2463" s="44">
        <f>IFERROR(_xll.qlIndexFixing(Index3M,H2463,TRUE,_xll.ohTrigger(RecalcTrigger,Trigger3M)),NA())</f>
        <v>1.4871101673269401E-2</v>
      </c>
      <c r="L2463" s="44">
        <f>IFERROR(_xll.qlIndexFixing(Index6M,$H2463,TRUE,_xll.ohTrigger(RecalcTrigger,Trigger6M)),NA())</f>
        <v>1.4030958093645763E-2</v>
      </c>
      <c r="M2463" s="183">
        <f>IFERROR(_xll.qlIndexFixing(Index1Y,$H2463,TRUE,_xll.ohTrigger(RecalcTrigger,Trigger1Y)),NA())</f>
        <v>1.4205925632213465E-2</v>
      </c>
      <c r="N2463" s="182">
        <f>IFERROR(_xll.qlIndexFixing(ONIndex1M,I2463,TRUE,_xll.ohTrigger(RecalcTrigger,Trigger1M)),NA())</f>
        <v>1.399969648495869E-2</v>
      </c>
      <c r="O2463" s="44">
        <f>IFERROR(_xll.qlIndexFixing(ONIndex3M,I2463,TRUE,_xll.ohTrigger(RecalcTrigger,Trigger3M)),NA())</f>
        <v>1.4855151675723377E-2</v>
      </c>
      <c r="P2463" s="44">
        <f>IFERROR(_xll.qlIndexFixing(ONIndex6M,I2463,TRUE,_xll.ohTrigger(RecalcTrigger,Trigger6M)),NA())</f>
        <v>1.4138790285915803E-2</v>
      </c>
      <c r="Q2463" s="183">
        <f>IFERROR(_xll.qlIndexFixing(ONIndex1Y,I2463,TRUE,_xll.ohTrigger(RecalcTrigger,Trigger1Y)),NA())</f>
        <v>1.4368063495133754E-2</v>
      </c>
    </row>
    <row r="2464" spans="2:17" x14ac:dyDescent="0.2">
      <c r="B2464" s="39" t="s">
        <v>42</v>
      </c>
      <c r="D2464" s="42">
        <f>_xll.qlCalendarAdvance(Calendar,$D2463,B2464,"f",FALSE)</f>
        <v>56738</v>
      </c>
      <c r="E2464" s="177">
        <f>_xll.qlInterestRateIndexValueDate(IndexON,D2464)</f>
        <v>56738</v>
      </c>
      <c r="F2464" s="193">
        <f>IFERROR(_xll.qlIndexFixing(IndexON,D2464,TRUE,_xll.ohTrigger(RecalcTrigger,TriggerON)),NA())</f>
        <v>1.3920334301333881E-2</v>
      </c>
      <c r="H2464" s="42">
        <f>_xll.qlCalendarAdvance(Calendar,$H2463,B2464,"f",FALSE)</f>
        <v>56738</v>
      </c>
      <c r="I2464" s="177">
        <f>_xll.qlInterestRateIndexValueDate(Index1M,$H2464)</f>
        <v>56740</v>
      </c>
      <c r="J2464" s="182">
        <f>IFERROR(_xll.qlIndexFixing(Index1M,$H2464,TRUE,_xll.ohTrigger(RecalcTrigger,Trigger1M)),NA())</f>
        <v>1.3986872950112195E-2</v>
      </c>
      <c r="K2464" s="44">
        <f>IFERROR(_xll.qlIndexFixing(Index3M,H2464,TRUE,_xll.ohTrigger(RecalcTrigger,Trigger3M)),NA())</f>
        <v>1.4869252033052074E-2</v>
      </c>
      <c r="L2464" s="44">
        <f>IFERROR(_xll.qlIndexFixing(Index6M,$H2464,TRUE,_xll.ohTrigger(RecalcTrigger,Trigger6M)),NA())</f>
        <v>1.4015887289241774E-2</v>
      </c>
      <c r="M2464" s="183">
        <f>IFERROR(_xll.qlIndexFixing(Index1Y,$H2464,TRUE,_xll.ohTrigger(RecalcTrigger,Trigger1Y)),NA())</f>
        <v>1.4193730270628513E-2</v>
      </c>
      <c r="N2464" s="182">
        <f>IFERROR(_xll.qlIndexFixing(ONIndex1M,I2464,TRUE,_xll.ohTrigger(RecalcTrigger,Trigger1M)),NA())</f>
        <v>1.3991698218349669E-2</v>
      </c>
      <c r="O2464" s="44">
        <f>IFERROR(_xll.qlIndexFixing(ONIndex3M,I2464,TRUE,_xll.ohTrigger(RecalcTrigger,Trigger3M)),NA())</f>
        <v>1.4853197490589665E-2</v>
      </c>
      <c r="P2464" s="44">
        <f>IFERROR(_xll.qlIndexFixing(ONIndex6M,I2464,TRUE,_xll.ohTrigger(RecalcTrigger,Trigger6M)),NA())</f>
        <v>1.4126622938466227E-2</v>
      </c>
      <c r="Q2464" s="183">
        <f>IFERROR(_xll.qlIndexFixing(ONIndex1Y,I2464,TRUE,_xll.ohTrigger(RecalcTrigger,Trigger1Y)),NA())</f>
        <v>1.4358329903041422E-2</v>
      </c>
    </row>
    <row r="2465" spans="2:17" x14ac:dyDescent="0.2">
      <c r="B2465" s="39" t="s">
        <v>42</v>
      </c>
      <c r="D2465" s="42">
        <f>_xll.qlCalendarAdvance(Calendar,$D2464,B2465,"f",FALSE)</f>
        <v>56745</v>
      </c>
      <c r="E2465" s="177">
        <f>_xll.qlInterestRateIndexValueDate(IndexON,D2465)</f>
        <v>56745</v>
      </c>
      <c r="F2465" s="193">
        <f>IFERROR(_xll.qlIndexFixing(IndexON,D2465,TRUE,_xll.ohTrigger(RecalcTrigger,TriggerON)),NA())</f>
        <v>1.3910093327824669E-2</v>
      </c>
      <c r="H2465" s="42">
        <f>_xll.qlCalendarAdvance(Calendar,$H2464,B2465,"f",FALSE)</f>
        <v>56745</v>
      </c>
      <c r="I2465" s="177">
        <f>_xll.qlInterestRateIndexValueDate(Index1M,$H2465)</f>
        <v>56747</v>
      </c>
      <c r="J2465" s="182">
        <f>IFERROR(_xll.qlIndexFixing(Index1M,$H2465,TRUE,_xll.ohTrigger(RecalcTrigger,Trigger1M)),NA())</f>
        <v>1.3978776701150941E-2</v>
      </c>
      <c r="K2465" s="44">
        <f>IFERROR(_xll.qlIndexFixing(Index3M,H2465,TRUE,_xll.ohTrigger(RecalcTrigger,Trigger3M)),NA())</f>
        <v>1.4867231818675419E-2</v>
      </c>
      <c r="L2465" s="44">
        <f>IFERROR(_xll.qlIndexFixing(Index6M,$H2465,TRUE,_xll.ohTrigger(RecalcTrigger,Trigger6M)),NA())</f>
        <v>1.4002781276867054E-2</v>
      </c>
      <c r="M2465" s="183">
        <f>IFERROR(_xll.qlIndexFixing(Index1Y,$H2465,TRUE,_xll.ohTrigger(RecalcTrigger,Trigger1Y)),NA())</f>
        <v>1.4183014244550931E-2</v>
      </c>
      <c r="N2465" s="182">
        <f>IFERROR(_xll.qlIndexFixing(ONIndex1M,I2465,TRUE,_xll.ohTrigger(RecalcTrigger,Trigger1M)),NA())</f>
        <v>1.3983666611849799E-2</v>
      </c>
      <c r="O2465" s="44">
        <f>IFERROR(_xll.qlIndexFixing(ONIndex3M,I2465,TRUE,_xll.ohTrigger(RecalcTrigger,Trigger3M)),NA())</f>
        <v>1.4851234913448863E-2</v>
      </c>
      <c r="P2465" s="44">
        <f>IFERROR(_xll.qlIndexFixing(ONIndex6M,I2465,TRUE,_xll.ohTrigger(RecalcTrigger,Trigger6M)),NA())</f>
        <v>1.4114394403321739E-2</v>
      </c>
      <c r="Q2465" s="183">
        <f>IFERROR(_xll.qlIndexFixing(ONIndex1Y,I2465,TRUE,_xll.ohTrigger(RecalcTrigger,Trigger1Y)),NA())</f>
        <v>1.4348557110626103E-2</v>
      </c>
    </row>
    <row r="2466" spans="2:17" x14ac:dyDescent="0.2">
      <c r="B2466" s="39" t="s">
        <v>42</v>
      </c>
      <c r="D2466" s="42">
        <f>_xll.qlCalendarAdvance(Calendar,$D2465,B2466,"f",FALSE)</f>
        <v>56752</v>
      </c>
      <c r="E2466" s="177">
        <f>_xll.qlInterestRateIndexValueDate(IndexON,D2466)</f>
        <v>56752</v>
      </c>
      <c r="F2466" s="193">
        <f>IFERROR(_xll.qlIndexFixing(IndexON,D2466,TRUE,_xll.ohTrigger(RecalcTrigger,TriggerON)),NA())</f>
        <v>1.3899807589003998E-2</v>
      </c>
      <c r="H2466" s="42">
        <f>_xll.qlCalendarAdvance(Calendar,$H2465,B2466,"f",FALSE)</f>
        <v>56752</v>
      </c>
      <c r="I2466" s="177">
        <f>_xll.qlInterestRateIndexValueDate(Index1M,$H2466)</f>
        <v>56754</v>
      </c>
      <c r="J2466" s="182">
        <f>IFERROR(_xll.qlIndexFixing(Index1M,$H2466,TRUE,_xll.ohTrigger(RecalcTrigger,Trigger1M)),NA())</f>
        <v>1.3970646962009059E-2</v>
      </c>
      <c r="K2466" s="44">
        <f>IFERROR(_xll.qlIndexFixing(Index3M,H2466,TRUE,_xll.ohTrigger(RecalcTrigger,Trigger3M)),NA())</f>
        <v>1.4865203101488134E-2</v>
      </c>
      <c r="L2466" s="44">
        <f>IFERROR(_xll.qlIndexFixing(Index6M,$H2466,TRUE,_xll.ohTrigger(RecalcTrigger,Trigger6M)),NA())</f>
        <v>1.3989612511353736E-2</v>
      </c>
      <c r="M2466" s="183">
        <f>IFERROR(_xll.qlIndexFixing(Index1Y,$H2466,TRUE,_xll.ohTrigger(RecalcTrigger,Trigger1Y)),NA())</f>
        <v>1.4172281701136937E-2</v>
      </c>
      <c r="N2466" s="182">
        <f>IFERROR(_xll.qlIndexFixing(ONIndex1M,I2466,TRUE,_xll.ohTrigger(RecalcTrigger,Trigger1M)),NA())</f>
        <v>1.3975601621574185E-2</v>
      </c>
      <c r="O2466" s="44">
        <f>IFERROR(_xll.qlIndexFixing(ONIndex3M,I2466,TRUE,_xll.ohTrigger(RecalcTrigger,Trigger3M)),NA())</f>
        <v>1.4849263932630308E-2</v>
      </c>
      <c r="P2466" s="44">
        <f>IFERROR(_xll.qlIndexFixing(ONIndex6M,I2466,TRUE,_xll.ohTrigger(RecalcTrigger,Trigger6M)),NA())</f>
        <v>1.4102104591913189E-2</v>
      </c>
      <c r="Q2466" s="183">
        <f>IFERROR(_xll.qlIndexFixing(ONIndex1Y,I2466,TRUE,_xll.ohTrigger(RecalcTrigger,Trigger1Y)),NA())</f>
        <v>1.4338745064730318E-2</v>
      </c>
    </row>
    <row r="2467" spans="2:17" x14ac:dyDescent="0.2">
      <c r="B2467" s="39" t="s">
        <v>42</v>
      </c>
      <c r="D2467" s="42">
        <f>_xll.qlCalendarAdvance(Calendar,$D2466,B2467,"f",FALSE)</f>
        <v>56759</v>
      </c>
      <c r="E2467" s="177">
        <f>_xll.qlInterestRateIndexValueDate(IndexON,D2467)</f>
        <v>56759</v>
      </c>
      <c r="F2467" s="193">
        <f>IFERROR(_xll.qlIndexFixing(IndexON,D2467,TRUE,_xll.ohTrigger(RecalcTrigger,TriggerON)),NA())</f>
        <v>1.3889477024919827E-2</v>
      </c>
      <c r="H2467" s="42">
        <f>_xll.qlCalendarAdvance(Calendar,$H2466,B2467,"f",FALSE)</f>
        <v>56759</v>
      </c>
      <c r="I2467" s="177">
        <f>_xll.qlInterestRateIndexValueDate(Index1M,$H2467)</f>
        <v>56761</v>
      </c>
      <c r="J2467" s="182">
        <f>IFERROR(_xll.qlIndexFixing(Index1M,$H2467,TRUE,_xll.ohTrigger(RecalcTrigger,Trigger1M)),NA())</f>
        <v>1.3962483688971516E-2</v>
      </c>
      <c r="K2467" s="44">
        <f>IFERROR(_xll.qlIndexFixing(Index3M,H2467,TRUE,_xll.ohTrigger(RecalcTrigger,Trigger3M)),NA())</f>
        <v>1.4863165869929902E-2</v>
      </c>
      <c r="L2467" s="44">
        <f>IFERROR(_xll.qlIndexFixing(Index6M,$H2467,TRUE,_xll.ohTrigger(RecalcTrigger,Trigger6M)),NA())</f>
        <v>1.3976380905058807E-2</v>
      </c>
      <c r="M2467" s="183">
        <f>IFERROR(_xll.qlIndexFixing(Index1Y,$H2467,TRUE,_xll.ohTrigger(RecalcTrigger,Trigger1Y)),NA())</f>
        <v>1.4161533789184545E-2</v>
      </c>
      <c r="N2467" s="182">
        <f>IFERROR(_xll.qlIndexFixing(ONIndex1M,I2467,TRUE,_xll.ohTrigger(RecalcTrigger,Trigger1M)),NA())</f>
        <v>1.3967503203797804E-2</v>
      </c>
      <c r="O2467" s="44">
        <f>IFERROR(_xll.qlIndexFixing(ONIndex3M,I2467,TRUE,_xll.ohTrigger(RecalcTrigger,Trigger3M)),NA())</f>
        <v>1.4847284536383398E-2</v>
      </c>
      <c r="P2467" s="44">
        <f>IFERROR(_xll.qlIndexFixing(ONIndex6M,I2467,TRUE,_xll.ohTrigger(RecalcTrigger,Trigger6M)),NA())</f>
        <v>1.4089753415991169E-2</v>
      </c>
      <c r="Q2467" s="183">
        <f>IFERROR(_xll.qlIndexFixing(ONIndex1Y,I2467,TRUE,_xll.ohTrigger(RecalcTrigger,Trigger1Y)),NA())</f>
        <v>1.4328893712276525E-2</v>
      </c>
    </row>
    <row r="2468" spans="2:17" x14ac:dyDescent="0.2">
      <c r="B2468" s="39" t="s">
        <v>42</v>
      </c>
      <c r="D2468" s="42">
        <f>_xll.qlCalendarAdvance(Calendar,$D2467,B2468,"f",FALSE)</f>
        <v>56766</v>
      </c>
      <c r="E2468" s="177">
        <f>_xll.qlInterestRateIndexValueDate(IndexON,D2468)</f>
        <v>56766</v>
      </c>
      <c r="F2468" s="193">
        <f>IFERROR(_xll.qlIndexFixing(IndexON,D2468,TRUE,_xll.ohTrigger(RecalcTrigger,TriggerON)),NA())</f>
        <v>1.3879101575939856E-2</v>
      </c>
      <c r="H2468" s="42">
        <f>_xll.qlCalendarAdvance(Calendar,$H2467,B2468,"f",FALSE)</f>
        <v>56766</v>
      </c>
      <c r="I2468" s="177">
        <f>_xll.qlInterestRateIndexValueDate(Index1M,$H2468)</f>
        <v>56768</v>
      </c>
      <c r="J2468" s="182">
        <f>IFERROR(_xll.qlIndexFixing(Index1M,$H2468,TRUE,_xll.ohTrigger(RecalcTrigger,Trigger1M)),NA())</f>
        <v>1.3954286838320784E-2</v>
      </c>
      <c r="K2468" s="44">
        <f>IFERROR(_xll.qlIndexFixing(Index3M,H2468,TRUE,_xll.ohTrigger(RecalcTrigger,Trigger3M)),NA())</f>
        <v>1.4861120112438666E-2</v>
      </c>
      <c r="L2468" s="44">
        <f>IFERROR(_xll.qlIndexFixing(Index6M,$H2468,TRUE,_xll.ohTrigger(RecalcTrigger,Trigger6M)),NA())</f>
        <v>1.3965189162020811E-2</v>
      </c>
      <c r="M2468" s="183">
        <f>IFERROR(_xll.qlIndexFixing(Index1Y,$H2468,TRUE,_xll.ohTrigger(RecalcTrigger,Trigger1Y)),NA())</f>
        <v>1.4150771659655037E-2</v>
      </c>
      <c r="N2468" s="182">
        <f>IFERROR(_xll.qlIndexFixing(ONIndex1M,I2468,TRUE,_xll.ohTrigger(RecalcTrigger,Trigger1M)),NA())</f>
        <v>1.3959371314875568E-2</v>
      </c>
      <c r="O2468" s="44">
        <f>IFERROR(_xll.qlIndexFixing(ONIndex3M,I2468,TRUE,_xll.ohTrigger(RecalcTrigger,Trigger3M)),NA())</f>
        <v>1.4845296713756895E-2</v>
      </c>
      <c r="P2468" s="44">
        <f>IFERROR(_xll.qlIndexFixing(ONIndex6M,I2468,TRUE,_xll.ohTrigger(RecalcTrigger,Trigger6M)),NA())</f>
        <v>1.4077340787386206E-2</v>
      </c>
      <c r="Q2468" s="183">
        <f>IFERROR(_xll.qlIndexFixing(ONIndex1Y,I2468,TRUE,_xll.ohTrigger(RecalcTrigger,Trigger1Y)),NA())</f>
        <v>1.431900300018718E-2</v>
      </c>
    </row>
    <row r="2469" spans="2:17" x14ac:dyDescent="0.2">
      <c r="B2469" s="39" t="s">
        <v>42</v>
      </c>
      <c r="D2469" s="42">
        <f>_xll.qlCalendarAdvance(Calendar,$D2468,B2469,"f",FALSE)</f>
        <v>56773</v>
      </c>
      <c r="E2469" s="177">
        <f>_xll.qlInterestRateIndexValueDate(IndexON,D2469)</f>
        <v>56773</v>
      </c>
      <c r="F2469" s="193">
        <f>IFERROR(_xll.qlIndexFixing(IndexON,D2469,TRUE,_xll.ohTrigger(RecalcTrigger,TriggerON)),NA())</f>
        <v>1.3868681182271914E-2</v>
      </c>
      <c r="H2469" s="42">
        <f>_xll.qlCalendarAdvance(Calendar,$H2468,B2469,"f",FALSE)</f>
        <v>56773</v>
      </c>
      <c r="I2469" s="177">
        <f>_xll.qlInterestRateIndexValueDate(Index1M,$H2469)</f>
        <v>56775</v>
      </c>
      <c r="J2469" s="182">
        <f>IFERROR(_xll.qlIndexFixing(Index1M,$H2469,TRUE,_xll.ohTrigger(RecalcTrigger,Trigger1M)),NA())</f>
        <v>1.394605636635432E-2</v>
      </c>
      <c r="K2469" s="44">
        <f>IFERROR(_xll.qlIndexFixing(Index3M,H2469,TRUE,_xll.ohTrigger(RecalcTrigger,Trigger3M)),NA())</f>
        <v>1.4859065817451503E-2</v>
      </c>
      <c r="L2469" s="44">
        <f>IFERROR(_xll.qlIndexFixing(Index6M,$H2469,TRUE,_xll.ohTrigger(RecalcTrigger,Trigger6M)),NA())</f>
        <v>1.3951846751983236E-2</v>
      </c>
      <c r="M2469" s="183">
        <f>IFERROR(_xll.qlIndexFixing(Index1Y,$H2469,TRUE,_xll.ohTrigger(RecalcTrigger,Trigger1Y)),NA())</f>
        <v>1.4139996465673835E-2</v>
      </c>
      <c r="N2469" s="182">
        <f>IFERROR(_xll.qlIndexFixing(ONIndex1M,I2469,TRUE,_xll.ohTrigger(RecalcTrigger,Trigger1M)),NA())</f>
        <v>1.395120591116239E-2</v>
      </c>
      <c r="O2469" s="44">
        <f>IFERROR(_xll.qlIndexFixing(ONIndex3M,I2469,TRUE,_xll.ohTrigger(RecalcTrigger,Trigger3M)),NA())</f>
        <v>1.4843300452840325E-2</v>
      </c>
      <c r="P2469" s="44">
        <f>IFERROR(_xll.qlIndexFixing(ONIndex6M,I2469,TRUE,_xll.ohTrigger(RecalcTrigger,Trigger6M)),NA())</f>
        <v>1.4064866617768956E-2</v>
      </c>
      <c r="Q2469" s="183">
        <f>IFERROR(_xll.qlIndexFixing(ONIndex1Y,I2469,TRUE,_xll.ohTrigger(RecalcTrigger,Trigger1Y)),NA())</f>
        <v>1.4309072875704487E-2</v>
      </c>
    </row>
    <row r="2470" spans="2:17" x14ac:dyDescent="0.2">
      <c r="B2470" s="39" t="s">
        <v>42</v>
      </c>
      <c r="D2470" s="42">
        <f>_xll.qlCalendarAdvance(Calendar,$D2469,B2470,"f",FALSE)</f>
        <v>56780</v>
      </c>
      <c r="E2470" s="177">
        <f>_xll.qlInterestRateIndexValueDate(IndexON,D2470)</f>
        <v>56780</v>
      </c>
      <c r="F2470" s="193">
        <f>IFERROR(_xll.qlIndexFixing(IndexON,D2470,TRUE,_xll.ohTrigger(RecalcTrigger,TriggerON)),NA())</f>
        <v>1.3858215784363637E-2</v>
      </c>
      <c r="H2470" s="42">
        <f>_xll.qlCalendarAdvance(Calendar,$H2469,B2470,"f",FALSE)</f>
        <v>56780</v>
      </c>
      <c r="I2470" s="177">
        <f>_xll.qlInterestRateIndexValueDate(Index1M,$H2470)</f>
        <v>56782</v>
      </c>
      <c r="J2470" s="182">
        <f>IFERROR(_xll.qlIndexFixing(Index1M,$H2470,TRUE,_xll.ohTrigger(RecalcTrigger,Trigger1M)),NA())</f>
        <v>1.3937792229354595E-2</v>
      </c>
      <c r="K2470" s="44">
        <f>IFERROR(_xll.qlIndexFixing(Index3M,H2470,TRUE,_xll.ohTrigger(RecalcTrigger,Trigger3M)),NA())</f>
        <v>1.4857002973408095E-2</v>
      </c>
      <c r="L2470" s="44">
        <f>IFERROR(_xll.qlIndexFixing(Index6M,$H2470,TRUE,_xll.ohTrigger(RecalcTrigger,Trigger6M)),NA())</f>
        <v>1.393844126288369E-2</v>
      </c>
      <c r="M2470" s="183">
        <f>IFERROR(_xll.qlIndexFixing(Index1Y,$H2470,TRUE,_xll.ohTrigger(RecalcTrigger,Trigger1Y)),NA())</f>
        <v>1.4129209362530497E-2</v>
      </c>
      <c r="N2470" s="182">
        <f>IFERROR(_xll.qlIndexFixing(ONIndex1M,I2470,TRUE,_xll.ohTrigger(RecalcTrigger,Trigger1M)),NA())</f>
        <v>1.3943006948613501E-2</v>
      </c>
      <c r="O2470" s="44">
        <f>IFERROR(_xll.qlIndexFixing(ONIndex3M,I2470,TRUE,_xll.ohTrigger(RecalcTrigger,Trigger3M)),NA())</f>
        <v>1.4841295741963023E-2</v>
      </c>
      <c r="P2470" s="44">
        <f>IFERROR(_xll.qlIndexFixing(ONIndex6M,I2470,TRUE,_xll.ohTrigger(RecalcTrigger,Trigger6M)),NA())</f>
        <v>1.4052330818969949E-2</v>
      </c>
      <c r="Q2470" s="183">
        <f>IFERROR(_xll.qlIndexFixing(ONIndex1Y,I2470,TRUE,_xll.ohTrigger(RecalcTrigger,Trigger1Y)),NA())</f>
        <v>1.4299103285431158E-2</v>
      </c>
    </row>
    <row r="2471" spans="2:17" x14ac:dyDescent="0.2">
      <c r="B2471" s="39" t="s">
        <v>42</v>
      </c>
      <c r="D2471" s="42">
        <f>_xll.qlCalendarAdvance(Calendar,$D2470,B2471,"f",FALSE)</f>
        <v>56787</v>
      </c>
      <c r="E2471" s="177">
        <f>_xll.qlInterestRateIndexValueDate(IndexON,D2471)</f>
        <v>56787</v>
      </c>
      <c r="F2471" s="193">
        <f>IFERROR(_xll.qlIndexFixing(IndexON,D2471,TRUE,_xll.ohTrigger(RecalcTrigger,TriggerON)),NA())</f>
        <v>1.384770532210311E-2</v>
      </c>
      <c r="H2471" s="42">
        <f>_xll.qlCalendarAdvance(Calendar,$H2470,B2471,"f",FALSE)</f>
        <v>56787</v>
      </c>
      <c r="I2471" s="177">
        <f>_xll.qlInterestRateIndexValueDate(Index1M,$H2471)</f>
        <v>56789</v>
      </c>
      <c r="J2471" s="182">
        <f>IFERROR(_xll.qlIndexFixing(Index1M,$H2471,TRUE,_xll.ohTrigger(RecalcTrigger,Trigger1M)),NA())</f>
        <v>1.3929494383611574E-2</v>
      </c>
      <c r="K2471" s="44">
        <f>IFERROR(_xll.qlIndexFixing(Index3M,H2471,TRUE,_xll.ohTrigger(RecalcTrigger,Trigger3M)),NA())</f>
        <v>1.4854931568749861E-2</v>
      </c>
      <c r="L2471" s="44">
        <f>IFERROR(_xll.qlIndexFixing(Index6M,$H2471,TRUE,_xll.ohTrigger(RecalcTrigger,Trigger6M)),NA())</f>
        <v>1.3924972657930178E-2</v>
      </c>
      <c r="M2471" s="183">
        <f>IFERROR(_xll.qlIndexFixing(Index1Y,$H2471,TRUE,_xll.ohTrigger(RecalcTrigger,Trigger1Y)),NA())</f>
        <v>1.4118411507677637E-2</v>
      </c>
      <c r="N2471" s="182">
        <f>IFERROR(_xll.qlIndexFixing(ONIndex1M,I2471,TRUE,_xll.ohTrigger(RecalcTrigger,Trigger1M)),NA())</f>
        <v>1.3934774383743687E-2</v>
      </c>
      <c r="O2471" s="44">
        <f>IFERROR(_xll.qlIndexFixing(ONIndex3M,I2471,TRUE,_xll.ohTrigger(RecalcTrigger,Trigger3M)),NA())</f>
        <v>1.4839282569933943E-2</v>
      </c>
      <c r="P2471" s="44">
        <f>IFERROR(_xll.qlIndexFixing(ONIndex6M,I2471,TRUE,_xll.ohTrigger(RecalcTrigger,Trigger6M)),NA())</f>
        <v>1.4039733302340096E-2</v>
      </c>
      <c r="Q2471" s="183">
        <f>IFERROR(_xll.qlIndexFixing(ONIndex1Y,I2471,TRUE,_xll.ohTrigger(RecalcTrigger,Trigger1Y)),NA())</f>
        <v>1.4289094176369588E-2</v>
      </c>
    </row>
    <row r="2472" spans="2:17" x14ac:dyDescent="0.2">
      <c r="B2472" s="39" t="s">
        <v>42</v>
      </c>
      <c r="D2472" s="42">
        <f>_xll.qlCalendarAdvance(Calendar,$D2471,B2472,"f",FALSE)</f>
        <v>56794</v>
      </c>
      <c r="E2472" s="177">
        <f>_xll.qlInterestRateIndexValueDate(IndexON,D2472)</f>
        <v>56794</v>
      </c>
      <c r="F2472" s="193">
        <f>IFERROR(_xll.qlIndexFixing(IndexON,D2472,TRUE,_xll.ohTrigger(RecalcTrigger,TriggerON)),NA())</f>
        <v>1.3837149736017906E-2</v>
      </c>
      <c r="H2472" s="42">
        <f>_xll.qlCalendarAdvance(Calendar,$H2471,B2472,"f",FALSE)</f>
        <v>56794</v>
      </c>
      <c r="I2472" s="177">
        <f>_xll.qlInterestRateIndexValueDate(Index1M,$H2472)</f>
        <v>56796</v>
      </c>
      <c r="J2472" s="182">
        <f>IFERROR(_xll.qlIndexFixing(Index1M,$H2472,TRUE,_xll.ohTrigger(RecalcTrigger,Trigger1M)),NA())</f>
        <v>1.392116278541522E-2</v>
      </c>
      <c r="K2472" s="44">
        <f>IFERROR(_xll.qlIndexFixing(Index3M,H2472,TRUE,_xll.ohTrigger(RecalcTrigger,Trigger3M)),NA())</f>
        <v>1.485285159191127E-2</v>
      </c>
      <c r="L2472" s="44">
        <f>IFERROR(_xll.qlIndexFixing(Index6M,$H2472,TRUE,_xll.ohTrigger(RecalcTrigger,Trigger6M)),NA())</f>
        <v>1.390928126754758E-2</v>
      </c>
      <c r="M2472" s="183">
        <f>IFERROR(_xll.qlIndexFixing(Index1Y,$H2472,TRUE,_xll.ohTrigger(RecalcTrigger,Trigger1Y)),NA())</f>
        <v>1.410760406073092E-2</v>
      </c>
      <c r="N2472" s="182">
        <f>IFERROR(_xll.qlIndexFixing(ONIndex1M,I2472,TRUE,_xll.ohTrigger(RecalcTrigger,Trigger1M)),NA())</f>
        <v>1.3926508172668051E-2</v>
      </c>
      <c r="O2472" s="44">
        <f>IFERROR(_xll.qlIndexFixing(ONIndex3M,I2472,TRUE,_xll.ohTrigger(RecalcTrigger,Trigger3M)),NA())</f>
        <v>1.4837260925082418E-2</v>
      </c>
      <c r="P2472" s="44">
        <f>IFERROR(_xll.qlIndexFixing(ONIndex6M,I2472,TRUE,_xll.ohTrigger(RecalcTrigger,Trigger6M)),NA())</f>
        <v>1.4027073980189542E-2</v>
      </c>
      <c r="Q2472" s="183">
        <f>IFERROR(_xll.qlIndexFixing(ONIndex1Y,I2472,TRUE,_xll.ohTrigger(RecalcTrigger,Trigger1Y)),NA())</f>
        <v>1.4279045495522169E-2</v>
      </c>
    </row>
    <row r="2473" spans="2:17" x14ac:dyDescent="0.2">
      <c r="B2473" s="39" t="s">
        <v>42</v>
      </c>
      <c r="D2473" s="42">
        <f>_xll.qlCalendarAdvance(Calendar,$D2472,B2473,"f",FALSE)</f>
        <v>56801</v>
      </c>
      <c r="E2473" s="177">
        <f>_xll.qlInterestRateIndexValueDate(IndexON,D2473)</f>
        <v>56801</v>
      </c>
      <c r="F2473" s="193">
        <f>IFERROR(_xll.qlIndexFixing(IndexON,D2473,TRUE,_xll.ohTrigger(RecalcTrigger,TriggerON)),NA())</f>
        <v>1.3826548966076047E-2</v>
      </c>
      <c r="H2473" s="42">
        <f>_xll.qlCalendarAdvance(Calendar,$H2472,B2473,"f",FALSE)</f>
        <v>56801</v>
      </c>
      <c r="I2473" s="177">
        <f>_xll.qlInterestRateIndexValueDate(Index1M,$H2473)</f>
        <v>56803</v>
      </c>
      <c r="J2473" s="182">
        <f>IFERROR(_xll.qlIndexFixing(Index1M,$H2473,TRUE,_xll.ohTrigger(RecalcTrigger,Trigger1M)),NA())</f>
        <v>1.3912797391055498E-2</v>
      </c>
      <c r="K2473" s="44">
        <f>IFERROR(_xll.qlIndexFixing(Index3M,H2473,TRUE,_xll.ohTrigger(RecalcTrigger,Trigger3M)),NA())</f>
        <v>1.4850763031333742E-2</v>
      </c>
      <c r="L2473" s="44">
        <f>IFERROR(_xll.qlIndexFixing(Index6M,$H2473,TRUE,_xll.ohTrigger(RecalcTrigger,Trigger6M)),NA())</f>
        <v>1.3895681540650693E-2</v>
      </c>
      <c r="M2473" s="183">
        <f>IFERROR(_xll.qlIndexFixing(Index1Y,$H2473,TRUE,_xll.ohTrigger(RecalcTrigger,Trigger1Y)),NA())</f>
        <v>1.4096788183468408E-2</v>
      </c>
      <c r="N2473" s="182">
        <f>IFERROR(_xll.qlIndexFixing(ONIndex1M,I2473,TRUE,_xll.ohTrigger(RecalcTrigger,Trigger1M)),NA())</f>
        <v>1.3918208271981314E-2</v>
      </c>
      <c r="O2473" s="44">
        <f>IFERROR(_xll.qlIndexFixing(ONIndex3M,I2473,TRUE,_xll.ohTrigger(RecalcTrigger,Trigger3M)),NA())</f>
        <v>1.4835230795897658E-2</v>
      </c>
      <c r="P2473" s="44">
        <f>IFERROR(_xll.qlIndexFixing(ONIndex6M,I2473,TRUE,_xll.ohTrigger(RecalcTrigger,Trigger6M)),NA())</f>
        <v>1.4014352763709326E-2</v>
      </c>
      <c r="Q2473" s="183">
        <f>IFERROR(_xll.qlIndexFixing(ONIndex1Y,I2473,TRUE,_xll.ohTrigger(RecalcTrigger,Trigger1Y)),NA())</f>
        <v>1.4268957189891296E-2</v>
      </c>
    </row>
    <row r="2474" spans="2:17" x14ac:dyDescent="0.2">
      <c r="B2474" s="39" t="s">
        <v>42</v>
      </c>
      <c r="D2474" s="42">
        <f>_xll.qlCalendarAdvance(Calendar,$D2473,B2474,"f",FALSE)</f>
        <v>56808</v>
      </c>
      <c r="E2474" s="177">
        <f>_xll.qlInterestRateIndexValueDate(IndexON,D2474)</f>
        <v>56808</v>
      </c>
      <c r="F2474" s="193">
        <f>IFERROR(_xll.qlIndexFixing(IndexON,D2474,TRUE,_xll.ohTrigger(RecalcTrigger,TriggerON)),NA())</f>
        <v>1.381590295288504E-2</v>
      </c>
      <c r="H2474" s="42">
        <f>_xll.qlCalendarAdvance(Calendar,$H2473,B2474,"f",FALSE)</f>
        <v>56808</v>
      </c>
      <c r="I2474" s="177">
        <f>_xll.qlInterestRateIndexValueDate(Index1M,$H2474)</f>
        <v>56810</v>
      </c>
      <c r="J2474" s="182">
        <f>IFERROR(_xll.qlIndexFixing(Index1M,$H2474,TRUE,_xll.ohTrigger(RecalcTrigger,Trigger1M)),NA())</f>
        <v>1.3904398156822373E-2</v>
      </c>
      <c r="K2474" s="44">
        <f>IFERROR(_xll.qlIndexFixing(Index3M,H2474,TRUE,_xll.ohTrigger(RecalcTrigger,Trigger3M)),NA())</f>
        <v>1.4848665875453484E-2</v>
      </c>
      <c r="L2474" s="44">
        <f>IFERROR(_xll.qlIndexFixing(Index6M,$H2474,TRUE,_xll.ohTrigger(RecalcTrigger,Trigger6M)),NA())</f>
        <v>1.3882029280006132E-2</v>
      </c>
      <c r="M2474" s="183">
        <f>IFERROR(_xll.qlIndexFixing(Index1Y,$H2474,TRUE,_xll.ohTrigger(RecalcTrigger,Trigger1Y)),NA())</f>
        <v>1.4085965039831656E-2</v>
      </c>
      <c r="N2474" s="182">
        <f>IFERROR(_xll.qlIndexFixing(ONIndex1M,I2474,TRUE,_xll.ohTrigger(RecalcTrigger,Trigger1M)),NA())</f>
        <v>1.3909874637478836E-2</v>
      </c>
      <c r="O2474" s="44">
        <f>IFERROR(_xll.qlIndexFixing(ONIndex3M,I2474,TRUE,_xll.ohTrigger(RecalcTrigger,Trigger3M)),NA())</f>
        <v>1.4833192170708998E-2</v>
      </c>
      <c r="P2474" s="44">
        <f>IFERROR(_xll.qlIndexFixing(ONIndex6M,I2474,TRUE,_xll.ohTrigger(RecalcTrigger,Trigger6M)),NA())</f>
        <v>1.4001569565049721E-2</v>
      </c>
      <c r="Q2474" s="183">
        <f>IFERROR(_xll.qlIndexFixing(ONIndex1Y,I2474,TRUE,_xll.ohTrigger(RecalcTrigger,Trigger1Y)),NA())</f>
        <v>1.425882920631949E-2</v>
      </c>
    </row>
    <row r="2475" spans="2:17" x14ac:dyDescent="0.2">
      <c r="B2475" s="39" t="s">
        <v>42</v>
      </c>
      <c r="D2475" s="42">
        <f>_xll.qlCalendarAdvance(Calendar,$D2474,B2475,"f",FALSE)</f>
        <v>56815</v>
      </c>
      <c r="E2475" s="177">
        <f>_xll.qlInterestRateIndexValueDate(IndexON,D2475)</f>
        <v>56815</v>
      </c>
      <c r="F2475" s="193">
        <f>IFERROR(_xll.qlIndexFixing(IndexON,D2475,TRUE,_xll.ohTrigger(RecalcTrigger,TriggerON)),NA())</f>
        <v>1.3805211636572778E-2</v>
      </c>
      <c r="H2475" s="42">
        <f>_xll.qlCalendarAdvance(Calendar,$H2474,B2475,"f",FALSE)</f>
        <v>56815</v>
      </c>
      <c r="I2475" s="177">
        <f>_xll.qlInterestRateIndexValueDate(Index1M,$H2475)</f>
        <v>56817</v>
      </c>
      <c r="J2475" s="182">
        <f>IFERROR(_xll.qlIndexFixing(Index1M,$H2475,TRUE,_xll.ohTrigger(RecalcTrigger,Trigger1M)),NA())</f>
        <v>1.3895965039003311E-2</v>
      </c>
      <c r="K2475" s="44">
        <f>IFERROR(_xll.qlIndexFixing(Index3M,H2475,TRUE,_xll.ohTrigger(RecalcTrigger,Trigger3M)),NA())</f>
        <v>1.4846560112714522E-2</v>
      </c>
      <c r="L2475" s="44">
        <f>IFERROR(_xll.qlIndexFixing(Index6M,$H2475,TRUE,_xll.ohTrigger(RecalcTrigger,Trigger6M)),NA())</f>
        <v>1.3868328233810918E-2</v>
      </c>
      <c r="M2475" s="183">
        <f>IFERROR(_xll.qlIndexFixing(Index1Y,$H2475,TRUE,_xll.ohTrigger(RecalcTrigger,Trigger1Y)),NA())</f>
        <v>1.4075135795923963E-2</v>
      </c>
      <c r="N2475" s="182">
        <f>IFERROR(_xll.qlIndexFixing(ONIndex1M,I2475,TRUE,_xll.ohTrigger(RecalcTrigger,Trigger1M)),NA())</f>
        <v>1.3901507225675402E-2</v>
      </c>
      <c r="O2475" s="44">
        <f>IFERROR(_xll.qlIndexFixing(ONIndex3M,I2475,TRUE,_xll.ohTrigger(RecalcTrigger,Trigger3M)),NA())</f>
        <v>1.483114503808558E-2</v>
      </c>
      <c r="P2475" s="44">
        <f>IFERROR(_xll.qlIndexFixing(ONIndex6M,I2475,TRUE,_xll.ohTrigger(RecalcTrigger,Trigger6M)),NA())</f>
        <v>1.3988724295481703E-2</v>
      </c>
      <c r="Q2475" s="183">
        <f>IFERROR(_xll.qlIndexFixing(ONIndex1Y,I2475,TRUE,_xll.ohTrigger(RecalcTrigger,Trigger1Y)),NA())</f>
        <v>1.4248661491729209E-2</v>
      </c>
    </row>
    <row r="2476" spans="2:17" x14ac:dyDescent="0.2">
      <c r="B2476" s="39" t="s">
        <v>42</v>
      </c>
      <c r="D2476" s="42">
        <f>_xll.qlCalendarAdvance(Calendar,$D2475,B2476,"f",FALSE)</f>
        <v>56822</v>
      </c>
      <c r="E2476" s="177">
        <f>_xll.qlInterestRateIndexValueDate(IndexON,D2476)</f>
        <v>56822</v>
      </c>
      <c r="F2476" s="193">
        <f>IFERROR(_xll.qlIndexFixing(IndexON,D2476,TRUE,_xll.ohTrigger(RecalcTrigger,TriggerON)),NA())</f>
        <v>1.3794474957267155E-2</v>
      </c>
      <c r="H2476" s="42">
        <f>_xll.qlCalendarAdvance(Calendar,$H2475,B2476,"f",FALSE)</f>
        <v>56822</v>
      </c>
      <c r="I2476" s="177">
        <f>_xll.qlInterestRateIndexValueDate(Index1M,$H2476)</f>
        <v>56824</v>
      </c>
      <c r="J2476" s="182">
        <f>IFERROR(_xll.qlIndexFixing(Index1M,$H2476,TRUE,_xll.ohTrigger(RecalcTrigger,Trigger1M)),NA())</f>
        <v>1.388749799389577E-2</v>
      </c>
      <c r="K2476" s="44">
        <f>IFERROR(_xll.qlIndexFixing(Index3M,H2476,TRUE,_xll.ohTrigger(RecalcTrigger,Trigger3M)),NA())</f>
        <v>1.484444573155393E-2</v>
      </c>
      <c r="L2476" s="44">
        <f>IFERROR(_xll.qlIndexFixing(Index6M,$H2476,TRUE,_xll.ohTrigger(RecalcTrigger,Trigger6M)),NA())</f>
        <v>1.385458215746835E-2</v>
      </c>
      <c r="M2476" s="183">
        <f>IFERROR(_xll.qlIndexFixing(Index1Y,$H2476,TRUE,_xll.ohTrigger(RecalcTrigger,Trigger1Y)),NA())</f>
        <v>1.4064301620011247E-2</v>
      </c>
      <c r="N2476" s="182">
        <f>IFERROR(_xll.qlIndexFixing(ONIndex1M,I2476,TRUE,_xll.ohTrigger(RecalcTrigger,Trigger1M)),NA())</f>
        <v>1.3893105993005861E-2</v>
      </c>
      <c r="O2476" s="44">
        <f>IFERROR(_xll.qlIndexFixing(ONIndex3M,I2476,TRUE,_xll.ohTrigger(RecalcTrigger,Trigger3M)),NA())</f>
        <v>1.4829089386836358E-2</v>
      </c>
      <c r="P2476" s="44">
        <f>IFERROR(_xll.qlIndexFixing(ONIndex6M,I2476,TRUE,_xll.ohTrigger(RecalcTrigger,Trigger6M)),NA())</f>
        <v>1.3975816867155544E-2</v>
      </c>
      <c r="Q2476" s="183">
        <f>IFERROR(_xll.qlIndexFixing(ONIndex1Y,I2476,TRUE,_xll.ohTrigger(RecalcTrigger,Trigger1Y)),NA())</f>
        <v>1.4238453993122846E-2</v>
      </c>
    </row>
    <row r="2477" spans="2:17" x14ac:dyDescent="0.2">
      <c r="B2477" s="39" t="s">
        <v>42</v>
      </c>
      <c r="D2477" s="42">
        <f>_xll.qlCalendarAdvance(Calendar,$D2476,B2477,"f",FALSE)</f>
        <v>56829</v>
      </c>
      <c r="E2477" s="177">
        <f>_xll.qlInterestRateIndexValueDate(IndexON,D2477)</f>
        <v>56829</v>
      </c>
      <c r="F2477" s="193">
        <f>IFERROR(_xll.qlIndexFixing(IndexON,D2477,TRUE,_xll.ohTrigger(RecalcTrigger,TriggerON)),NA())</f>
        <v>1.3783692855255936E-2</v>
      </c>
      <c r="H2477" s="42">
        <f>_xll.qlCalendarAdvance(Calendar,$H2476,B2477,"f",FALSE)</f>
        <v>56829</v>
      </c>
      <c r="I2477" s="177">
        <f>_xll.qlInterestRateIndexValueDate(Index1M,$H2477)</f>
        <v>56831</v>
      </c>
      <c r="J2477" s="182">
        <f>IFERROR(_xll.qlIndexFixing(Index1M,$H2477,TRUE,_xll.ohTrigger(RecalcTrigger,Trigger1M)),NA())</f>
        <v>1.3878996977789715E-2</v>
      </c>
      <c r="K2477" s="44">
        <f>IFERROR(_xll.qlIndexFixing(Index3M,H2477,TRUE,_xll.ohTrigger(RecalcTrigger,Trigger3M)),NA())</f>
        <v>1.4842322720407917E-2</v>
      </c>
      <c r="L2477" s="44">
        <f>IFERROR(_xll.qlIndexFixing(Index6M,$H2477,TRUE,_xll.ohTrigger(RecalcTrigger,Trigger6M)),NA())</f>
        <v>1.384079481358242E-2</v>
      </c>
      <c r="M2477" s="183">
        <f>IFERROR(_xll.qlIndexFixing(Index1Y,$H2477,TRUE,_xll.ohTrigger(RecalcTrigger,Trigger1Y)),NA())</f>
        <v>1.4053463682521613E-2</v>
      </c>
      <c r="N2477" s="182">
        <f>IFERROR(_xll.qlIndexFixing(ONIndex1M,I2477,TRUE,_xll.ohTrigger(RecalcTrigger,Trigger1M)),NA())</f>
        <v>1.3884670895585316E-2</v>
      </c>
      <c r="O2477" s="44">
        <f>IFERROR(_xll.qlIndexFixing(ONIndex3M,I2477,TRUE,_xll.ohTrigger(RecalcTrigger,Trigger3M)),NA())</f>
        <v>1.4827025204731115E-2</v>
      </c>
      <c r="P2477" s="44">
        <f>IFERROR(_xll.qlIndexFixing(ONIndex6M,I2477,TRUE,_xll.ohTrigger(RecalcTrigger,Trigger6M)),NA())</f>
        <v>1.3962847191582028E-2</v>
      </c>
      <c r="Q2477" s="183">
        <f>IFERROR(_xll.qlIndexFixing(ONIndex1Y,I2477,TRUE,_xll.ohTrigger(RecalcTrigger,Trigger1Y)),NA())</f>
        <v>1.4228206657422859E-2</v>
      </c>
    </row>
    <row r="2478" spans="2:17" x14ac:dyDescent="0.2">
      <c r="B2478" s="39" t="s">
        <v>42</v>
      </c>
      <c r="D2478" s="42">
        <f>_xll.qlCalendarAdvance(Calendar,$D2477,B2478,"f",FALSE)</f>
        <v>56836</v>
      </c>
      <c r="E2478" s="177">
        <f>_xll.qlInterestRateIndexValueDate(IndexON,D2478)</f>
        <v>56836</v>
      </c>
      <c r="F2478" s="193">
        <f>IFERROR(_xll.qlIndexFixing(IndexON,D2478,TRUE,_xll.ohTrigger(RecalcTrigger,TriggerON)),NA())</f>
        <v>1.3772865270826884E-2</v>
      </c>
      <c r="H2478" s="42">
        <f>_xll.qlCalendarAdvance(Calendar,$H2477,B2478,"f",FALSE)</f>
        <v>56836</v>
      </c>
      <c r="I2478" s="177">
        <f>_xll.qlInterestRateIndexValueDate(Index1M,$H2478)</f>
        <v>56838</v>
      </c>
      <c r="J2478" s="182">
        <f>IFERROR(_xll.qlIndexFixing(Index1M,$H2478,TRUE,_xll.ohTrigger(RecalcTrigger,Trigger1M)),NA())</f>
        <v>1.3870461946972612E-2</v>
      </c>
      <c r="K2478" s="44">
        <f>IFERROR(_xll.qlIndexFixing(Index3M,H2478,TRUE,_xll.ohTrigger(RecalcTrigger,Trigger3M)),NA())</f>
        <v>1.4840191067717903E-2</v>
      </c>
      <c r="L2478" s="44">
        <f>IFERROR(_xll.qlIndexFixing(Index6M,$H2478,TRUE,_xll.ohTrigger(RecalcTrigger,Trigger6M)),NA())</f>
        <v>1.3826969971957814E-2</v>
      </c>
      <c r="M2478" s="183">
        <f>IFERROR(_xll.qlIndexFixing(Index1Y,$H2478,TRUE,_xll.ohTrigger(RecalcTrigger,Trigger1Y)),NA())</f>
        <v>1.4042623156044477E-2</v>
      </c>
      <c r="N2478" s="182">
        <f>IFERROR(_xll.qlIndexFixing(ONIndex1M,I2478,TRUE,_xll.ohTrigger(RecalcTrigger,Trigger1M)),NA())</f>
        <v>1.3876201889528872E-2</v>
      </c>
      <c r="O2478" s="44">
        <f>IFERROR(_xll.qlIndexFixing(ONIndex3M,I2478,TRUE,_xll.ohTrigger(RecalcTrigger,Trigger3M)),NA())</f>
        <v>1.4824952480658737E-2</v>
      </c>
      <c r="P2478" s="44">
        <f>IFERROR(_xll.qlIndexFixing(ONIndex6M,I2478,TRUE,_xll.ohTrigger(RecalcTrigger,Trigger6M)),NA())</f>
        <v>1.3949815180431813E-2</v>
      </c>
      <c r="Q2478" s="183">
        <f>IFERROR(_xll.qlIndexFixing(ONIndex1Y,I2478,TRUE,_xll.ohTrigger(RecalcTrigger,Trigger1Y)),NA())</f>
        <v>1.4217919431551707E-2</v>
      </c>
    </row>
    <row r="2479" spans="2:17" x14ac:dyDescent="0.2">
      <c r="B2479" s="39" t="s">
        <v>42</v>
      </c>
      <c r="D2479" s="42">
        <f>_xll.qlCalendarAdvance(Calendar,$D2478,B2479,"f",FALSE)</f>
        <v>56843</v>
      </c>
      <c r="E2479" s="177">
        <f>_xll.qlInterestRateIndexValueDate(IndexON,D2479)</f>
        <v>56843</v>
      </c>
      <c r="F2479" s="193">
        <f>IFERROR(_xll.qlIndexFixing(IndexON,D2479,TRUE,_xll.ohTrigger(RecalcTrigger,TriggerON)),NA())</f>
        <v>1.3761992144267765E-2</v>
      </c>
      <c r="H2479" s="42">
        <f>_xll.qlCalendarAdvance(Calendar,$H2478,B2479,"f",FALSE)</f>
        <v>56843</v>
      </c>
      <c r="I2479" s="177">
        <f>_xll.qlInterestRateIndexValueDate(Index1M,$H2479)</f>
        <v>56845</v>
      </c>
      <c r="J2479" s="182">
        <f>IFERROR(_xll.qlIndexFixing(Index1M,$H2479,TRUE,_xll.ohTrigger(RecalcTrigger,Trigger1M)),NA())</f>
        <v>1.3861892857739422E-2</v>
      </c>
      <c r="K2479" s="44">
        <f>IFERROR(_xll.qlIndexFixing(Index3M,H2479,TRUE,_xll.ohTrigger(RecalcTrigger,Trigger3M)),NA())</f>
        <v>1.4838050761925306E-2</v>
      </c>
      <c r="L2479" s="44">
        <f>IFERROR(_xll.qlIndexFixing(Index6M,$H2479,TRUE,_xll.ohTrigger(RecalcTrigger,Trigger6M)),NA())</f>
        <v>1.3813111409599477E-2</v>
      </c>
      <c r="M2479" s="183">
        <f>IFERROR(_xll.qlIndexFixing(Index1Y,$H2479,TRUE,_xll.ohTrigger(RecalcTrigger,Trigger1Y)),NA())</f>
        <v>1.403178121533122E-2</v>
      </c>
      <c r="N2479" s="182">
        <f>IFERROR(_xll.qlIndexFixing(ONIndex1M,I2479,TRUE,_xll.ohTrigger(RecalcTrigger,Trigger1M)),NA())</f>
        <v>1.3867698931271377E-2</v>
      </c>
      <c r="O2479" s="44">
        <f>IFERROR(_xll.qlIndexFixing(ONIndex3M,I2479,TRUE,_xll.ohTrigger(RecalcTrigger,Trigger3M)),NA())</f>
        <v>1.4822871203108434E-2</v>
      </c>
      <c r="P2479" s="44">
        <f>IFERROR(_xll.qlIndexFixing(ONIndex6M,I2479,TRUE,_xll.ohTrigger(RecalcTrigger,Trigger6M)),NA())</f>
        <v>1.3936720745615361E-2</v>
      </c>
      <c r="Q2479" s="183">
        <f>IFERROR(_xll.qlIndexFixing(ONIndex1Y,I2479,TRUE,_xll.ohTrigger(RecalcTrigger,Trigger1Y)),NA())</f>
        <v>1.4207592262591717E-2</v>
      </c>
    </row>
    <row r="2480" spans="2:17" x14ac:dyDescent="0.2">
      <c r="B2480" s="39" t="s">
        <v>42</v>
      </c>
      <c r="D2480" s="42">
        <f>_xll.qlCalendarAdvance(Calendar,$D2479,B2480,"f",FALSE)</f>
        <v>56850</v>
      </c>
      <c r="E2480" s="177">
        <f>_xll.qlInterestRateIndexValueDate(IndexON,D2480)</f>
        <v>56850</v>
      </c>
      <c r="F2480" s="193">
        <f>IFERROR(_xll.qlIndexFixing(IndexON,D2480,TRUE,_xll.ohTrigger(RecalcTrigger,TriggerON)),NA())</f>
        <v>1.3751073415866344E-2</v>
      </c>
      <c r="H2480" s="42">
        <f>_xll.qlCalendarAdvance(Calendar,$H2479,B2480,"f",FALSE)</f>
        <v>56850</v>
      </c>
      <c r="I2480" s="177">
        <f>_xll.qlInterestRateIndexValueDate(Index1M,$H2480)</f>
        <v>56852</v>
      </c>
      <c r="J2480" s="182">
        <f>IFERROR(_xll.qlIndexFixing(Index1M,$H2480,TRUE,_xll.ohTrigger(RecalcTrigger,Trigger1M)),NA())</f>
        <v>1.3853289666387603E-2</v>
      </c>
      <c r="K2480" s="44">
        <f>IFERROR(_xll.qlIndexFixing(Index3M,H2480,TRUE,_xll.ohTrigger(RecalcTrigger,Trigger3M)),NA())</f>
        <v>1.4835901791466332E-2</v>
      </c>
      <c r="L2480" s="44">
        <f>IFERROR(_xll.qlIndexFixing(Index6M,$H2480,TRUE,_xll.ohTrigger(RecalcTrigger,Trigger6M)),NA())</f>
        <v>1.3799222910709605E-2</v>
      </c>
      <c r="M2480" s="183">
        <f>IFERROR(_xll.qlIndexFixing(Index1Y,$H2480,TRUE,_xll.ohTrigger(RecalcTrigger,Trigger1Y)),NA())</f>
        <v>1.4020939037295193E-2</v>
      </c>
      <c r="N2480" s="182">
        <f>IFERROR(_xll.qlIndexFixing(ONIndex1M,I2480,TRUE,_xll.ohTrigger(RecalcTrigger,Trigger1M)),NA())</f>
        <v>1.3859161977167744E-2</v>
      </c>
      <c r="O2480" s="44">
        <f>IFERROR(_xll.qlIndexFixing(ONIndex3M,I2480,TRUE,_xll.ohTrigger(RecalcTrigger,Trigger3M)),NA())</f>
        <v>1.4820781360569413E-2</v>
      </c>
      <c r="P2480" s="44">
        <f>IFERROR(_xll.qlIndexFixing(ONIndex6M,I2480,TRUE,_xll.ohTrigger(RecalcTrigger,Trigger6M)),NA())</f>
        <v>1.3923563798723393E-2</v>
      </c>
      <c r="Q2480" s="183">
        <f>IFERROR(_xll.qlIndexFixing(ONIndex1Y,I2480,TRUE,_xll.ohTrigger(RecalcTrigger,Trigger1Y)),NA())</f>
        <v>1.4197225097225541E-2</v>
      </c>
    </row>
    <row r="2481" spans="2:17" x14ac:dyDescent="0.2">
      <c r="B2481" s="39" t="s">
        <v>42</v>
      </c>
      <c r="D2481" s="42">
        <f>_xll.qlCalendarAdvance(Calendar,$D2480,B2481,"f",FALSE)</f>
        <v>56857</v>
      </c>
      <c r="E2481" s="177">
        <f>_xll.qlInterestRateIndexValueDate(IndexON,D2481)</f>
        <v>56857</v>
      </c>
      <c r="F2481" s="193">
        <f>IFERROR(_xll.qlIndexFixing(IndexON,D2481,TRUE,_xll.ohTrigger(RecalcTrigger,TriggerON)),NA())</f>
        <v>1.3740109025830449E-2</v>
      </c>
      <c r="H2481" s="42">
        <f>_xll.qlCalendarAdvance(Calendar,$H2480,B2481,"f",FALSE)</f>
        <v>56857</v>
      </c>
      <c r="I2481" s="177">
        <f>_xll.qlInterestRateIndexValueDate(Index1M,$H2481)</f>
        <v>56859</v>
      </c>
      <c r="J2481" s="182">
        <f>IFERROR(_xll.qlIndexFixing(Index1M,$H2481,TRUE,_xll.ohTrigger(RecalcTrigger,Trigger1M)),NA())</f>
        <v>1.3844652329204621E-2</v>
      </c>
      <c r="K2481" s="44">
        <f>IFERROR(_xll.qlIndexFixing(Index3M,H2481,TRUE,_xll.ohTrigger(RecalcTrigger,Trigger3M)),NA())</f>
        <v>1.483359467452477E-2</v>
      </c>
      <c r="L2481" s="44">
        <f>IFERROR(_xll.qlIndexFixing(Index6M,$H2481,TRUE,_xll.ohTrigger(RecalcTrigger,Trigger6M)),NA())</f>
        <v>1.3788268569147678E-2</v>
      </c>
      <c r="M2481" s="183">
        <f>IFERROR(_xll.qlIndexFixing(Index1Y,$H2481,TRUE,_xll.ohTrigger(RecalcTrigger,Trigger1Y)),NA())</f>
        <v>1.4010097801010408E-2</v>
      </c>
      <c r="N2481" s="182">
        <f>IFERROR(_xll.qlIndexFixing(ONIndex1M,I2481,TRUE,_xll.ohTrigger(RecalcTrigger,Trigger1M)),NA())</f>
        <v>1.3850590983253142E-2</v>
      </c>
      <c r="O2481" s="44">
        <f>IFERROR(_xll.qlIndexFixing(ONIndex3M,I2481,TRUE,_xll.ohTrigger(RecalcTrigger,Trigger3M)),NA())</f>
        <v>1.4818682941450945E-2</v>
      </c>
      <c r="P2481" s="44">
        <f>IFERROR(_xll.qlIndexFixing(ONIndex6M,I2481,TRUE,_xll.ohTrigger(RecalcTrigger,Trigger6M)),NA())</f>
        <v>1.3910344251506501E-2</v>
      </c>
      <c r="Q2481" s="183">
        <f>IFERROR(_xll.qlIndexFixing(ONIndex1Y,I2481,TRUE,_xll.ohTrigger(RecalcTrigger,Trigger1Y)),NA())</f>
        <v>1.4186817882695379E-2</v>
      </c>
    </row>
    <row r="2482" spans="2:17" x14ac:dyDescent="0.2">
      <c r="B2482" s="39" t="s">
        <v>42</v>
      </c>
      <c r="D2482" s="42">
        <f>_xll.qlCalendarAdvance(Calendar,$D2481,B2482,"f",FALSE)</f>
        <v>56864</v>
      </c>
      <c r="E2482" s="177">
        <f>_xll.qlInterestRateIndexValueDate(IndexON,D2482)</f>
        <v>56864</v>
      </c>
      <c r="F2482" s="193">
        <f>IFERROR(_xll.qlIndexFixing(IndexON,D2482,TRUE,_xll.ohTrigger(RecalcTrigger,TriggerON)),NA())</f>
        <v>1.3729098914287974E-2</v>
      </c>
      <c r="H2482" s="42">
        <f>_xll.qlCalendarAdvance(Calendar,$H2481,B2482,"f",FALSE)</f>
        <v>56864</v>
      </c>
      <c r="I2482" s="177">
        <f>_xll.qlInterestRateIndexValueDate(Index1M,$H2482)</f>
        <v>56866</v>
      </c>
      <c r="J2482" s="182">
        <f>IFERROR(_xll.qlIndexFixing(Index1M,$H2482,TRUE,_xll.ohTrigger(RecalcTrigger,Trigger1M)),NA())</f>
        <v>1.3835980802485437E-2</v>
      </c>
      <c r="K2482" s="44">
        <f>IFERROR(_xll.qlIndexFixing(Index3M,H2482,TRUE,_xll.ohTrigger(RecalcTrigger,Trigger3M)),NA())</f>
        <v>1.4831429051857203E-2</v>
      </c>
      <c r="L2482" s="44">
        <f>IFERROR(_xll.qlIndexFixing(Index6M,$H2482,TRUE,_xll.ohTrigger(RecalcTrigger,Trigger6M)),NA())</f>
        <v>1.3774332697092219E-2</v>
      </c>
      <c r="M2482" s="183">
        <f>IFERROR(_xll.qlIndexFixing(Index1Y,$H2482,TRUE,_xll.ohTrigger(RecalcTrigger,Trigger1Y)),NA())</f>
        <v>1.3999258687713279E-2</v>
      </c>
      <c r="N2482" s="182">
        <f>IFERROR(_xll.qlIndexFixing(ONIndex1M,I2482,TRUE,_xll.ohTrigger(RecalcTrigger,Trigger1M)),NA())</f>
        <v>1.3841985905882481E-2</v>
      </c>
      <c r="O2482" s="44">
        <f>IFERROR(_xll.qlIndexFixing(ONIndex3M,I2482,TRUE,_xll.ohTrigger(RecalcTrigger,Trigger3M)),NA())</f>
        <v>1.4816575933922493E-2</v>
      </c>
      <c r="P2482" s="44">
        <f>IFERROR(_xll.qlIndexFixing(ONIndex6M,I2482,TRUE,_xll.ohTrigger(RecalcTrigger,Trigger6M)),NA())</f>
        <v>1.3897062015795214E-2</v>
      </c>
      <c r="Q2482" s="183">
        <f>IFERROR(_xll.qlIndexFixing(ONIndex1Y,I2482,TRUE,_xll.ohTrigger(RecalcTrigger,Trigger1Y)),NA())</f>
        <v>1.4176370565683882E-2</v>
      </c>
    </row>
    <row r="2483" spans="2:17" x14ac:dyDescent="0.2">
      <c r="B2483" s="39" t="s">
        <v>42</v>
      </c>
      <c r="D2483" s="42">
        <f>_xll.qlCalendarAdvance(Calendar,$D2482,B2483,"f",FALSE)</f>
        <v>56871</v>
      </c>
      <c r="E2483" s="177">
        <f>_xll.qlInterestRateIndexValueDate(IndexON,D2483)</f>
        <v>56871</v>
      </c>
      <c r="F2483" s="193">
        <f>IFERROR(_xll.qlIndexFixing(IndexON,D2483,TRUE,_xll.ohTrigger(RecalcTrigger,TriggerON)),NA())</f>
        <v>1.3718043021526682E-2</v>
      </c>
      <c r="H2483" s="42">
        <f>_xll.qlCalendarAdvance(Calendar,$H2482,B2483,"f",FALSE)</f>
        <v>56871</v>
      </c>
      <c r="I2483" s="177">
        <f>_xll.qlInterestRateIndexValueDate(Index1M,$H2483)</f>
        <v>56873</v>
      </c>
      <c r="J2483" s="182">
        <f>IFERROR(_xll.qlIndexFixing(Index1M,$H2483,TRUE,_xll.ohTrigger(RecalcTrigger,Trigger1M)),NA())</f>
        <v>1.3827275042527509E-2</v>
      </c>
      <c r="K2483" s="44">
        <f>IFERROR(_xll.qlIndexFixing(Index3M,H2483,TRUE,_xll.ohTrigger(RecalcTrigger,Trigger3M)),NA())</f>
        <v>1.482925473101339E-2</v>
      </c>
      <c r="L2483" s="44">
        <f>IFERROR(_xll.qlIndexFixing(Index6M,$H2483,TRUE,_xll.ohTrigger(RecalcTrigger,Trigger6M)),NA())</f>
        <v>1.3760377039959889E-2</v>
      </c>
      <c r="M2483" s="183">
        <f>IFERROR(_xll.qlIndexFixing(Index1Y,$H2483,TRUE,_xll.ohTrigger(RecalcTrigger,Trigger1Y)),NA())</f>
        <v>1.3988422880800011E-2</v>
      </c>
      <c r="N2483" s="182">
        <f>IFERROR(_xll.qlIndexFixing(ONIndex1M,I2483,TRUE,_xll.ohTrigger(RecalcTrigger,Trigger1M)),NA())</f>
        <v>1.3833346701570548E-2</v>
      </c>
      <c r="O2483" s="44">
        <f>IFERROR(_xll.qlIndexFixing(ONIndex3M,I2483,TRUE,_xll.ohTrigger(RecalcTrigger,Trigger3M)),NA())</f>
        <v>1.4814460326952883E-2</v>
      </c>
      <c r="P2483" s="44">
        <f>IFERROR(_xll.qlIndexFixing(ONIndex6M,I2483,TRUE,_xll.ohTrigger(RecalcTrigger,Trigger6M)),NA())</f>
        <v>1.3883717003180251E-2</v>
      </c>
      <c r="Q2483" s="183">
        <f>IFERROR(_xll.qlIndexFixing(ONIndex1Y,I2483,TRUE,_xll.ohTrigger(RecalcTrigger,Trigger1Y)),NA())</f>
        <v>1.4165883093193443E-2</v>
      </c>
    </row>
    <row r="2484" spans="2:17" x14ac:dyDescent="0.2">
      <c r="B2484" s="39" t="s">
        <v>42</v>
      </c>
      <c r="D2484" s="42">
        <f>_xll.qlCalendarAdvance(Calendar,$D2483,B2484,"f",FALSE)</f>
        <v>56878</v>
      </c>
      <c r="E2484" s="177">
        <f>_xll.qlInterestRateIndexValueDate(IndexON,D2484)</f>
        <v>56878</v>
      </c>
      <c r="F2484" s="193">
        <f>IFERROR(_xll.qlIndexFixing(IndexON,D2484,TRUE,_xll.ohTrigger(RecalcTrigger,TriggerON)),NA())</f>
        <v>1.3706941287994212E-2</v>
      </c>
      <c r="H2484" s="42">
        <f>_xll.qlCalendarAdvance(Calendar,$H2483,B2484,"f",FALSE)</f>
        <v>56878</v>
      </c>
      <c r="I2484" s="177">
        <f>_xll.qlInterestRateIndexValueDate(Index1M,$H2484)</f>
        <v>56880</v>
      </c>
      <c r="J2484" s="182">
        <f>IFERROR(_xll.qlIndexFixing(Index1M,$H2484,TRUE,_xll.ohTrigger(RecalcTrigger,Trigger1M)),NA())</f>
        <v>1.3818535005618304E-2</v>
      </c>
      <c r="K2484" s="44">
        <f>IFERROR(_xll.qlIndexFixing(Index3M,H2484,TRUE,_xll.ohTrigger(RecalcTrigger,Trigger3M)),NA())</f>
        <v>1.4827020316360089E-2</v>
      </c>
      <c r="L2484" s="44">
        <f>IFERROR(_xll.qlIndexFixing(Index6M,$H2484,TRUE,_xll.ohTrigger(RecalcTrigger,Trigger6M)),NA())</f>
        <v>1.374640549165654E-2</v>
      </c>
      <c r="M2484" s="183">
        <f>IFERROR(_xll.qlIndexFixing(Index1Y,$H2484,TRUE,_xll.ohTrigger(RecalcTrigger,Trigger1Y)),NA())</f>
        <v>1.3977591565828345E-2</v>
      </c>
      <c r="N2484" s="182">
        <f>IFERROR(_xll.qlIndexFixing(ONIndex1M,I2484,TRUE,_xll.ohTrigger(RecalcTrigger,Trigger1M)),NA())</f>
        <v>1.3824673326192638E-2</v>
      </c>
      <c r="O2484" s="44">
        <f>IFERROR(_xll.qlIndexFixing(ONIndex3M,I2484,TRUE,_xll.ohTrigger(RecalcTrigger,Trigger3M)),NA())</f>
        <v>1.4812336108711577E-2</v>
      </c>
      <c r="P2484" s="44">
        <f>IFERROR(_xll.qlIndexFixing(ONIndex6M,I2484,TRUE,_xll.ohTrigger(RecalcTrigger,Trigger6M)),NA())</f>
        <v>1.3870309125252334E-2</v>
      </c>
      <c r="Q2484" s="183">
        <f>IFERROR(_xll.qlIndexFixing(ONIndex1Y,I2484,TRUE,_xll.ohTrigger(RecalcTrigger,Trigger1Y)),NA())</f>
        <v>1.4155355412306392E-2</v>
      </c>
    </row>
    <row r="2485" spans="2:17" x14ac:dyDescent="0.2">
      <c r="B2485" s="39" t="s">
        <v>42</v>
      </c>
      <c r="D2485" s="42">
        <f>_xll.qlCalendarAdvance(Calendar,$D2484,B2485,"f",FALSE)</f>
        <v>56885</v>
      </c>
      <c r="E2485" s="177">
        <f>_xll.qlInterestRateIndexValueDate(IndexON,D2485)</f>
        <v>56885</v>
      </c>
      <c r="F2485" s="193">
        <f>IFERROR(_xll.qlIndexFixing(IndexON,D2485,TRUE,_xll.ohTrigger(RecalcTrigger,TriggerON)),NA())</f>
        <v>1.3695793653658583E-2</v>
      </c>
      <c r="H2485" s="42">
        <f>_xll.qlCalendarAdvance(Calendar,$H2484,B2485,"f",FALSE)</f>
        <v>56885</v>
      </c>
      <c r="I2485" s="177">
        <f>_xll.qlInterestRateIndexValueDate(Index1M,$H2485)</f>
        <v>56887</v>
      </c>
      <c r="J2485" s="182">
        <f>IFERROR(_xll.qlIndexFixing(Index1M,$H2485,TRUE,_xll.ohTrigger(RecalcTrigger,Trigger1M)),NA())</f>
        <v>1.381085462142183E-2</v>
      </c>
      <c r="K2485" s="44">
        <f>IFERROR(_xll.qlIndexFixing(Index3M,H2485,TRUE,_xll.ohTrigger(RecalcTrigger,Trigger3M)),NA())</f>
        <v>1.4823757061474228E-2</v>
      </c>
      <c r="L2485" s="44">
        <f>IFERROR(_xll.qlIndexFixing(Index6M,$H2485,TRUE,_xll.ohTrigger(RecalcTrigger,Trigger6M)),NA())</f>
        <v>1.3732421953442589E-2</v>
      </c>
      <c r="M2485" s="183">
        <f>IFERROR(_xll.qlIndexFixing(Index1Y,$H2485,TRUE,_xll.ohTrigger(RecalcTrigger,Trigger1Y)),NA())</f>
        <v>1.3968253007420392E-2</v>
      </c>
      <c r="N2485" s="182">
        <f>IFERROR(_xll.qlIndexFixing(ONIndex1M,I2485,TRUE,_xll.ohTrigger(RecalcTrigger,Trigger1M)),NA())</f>
        <v>1.3815965736263536E-2</v>
      </c>
      <c r="O2485" s="44">
        <f>IFERROR(_xll.qlIndexFixing(ONIndex3M,I2485,TRUE,_xll.ohTrigger(RecalcTrigger,Trigger3M)),NA())</f>
        <v>1.4810203267767719E-2</v>
      </c>
      <c r="P2485" s="44">
        <f>IFERROR(_xll.qlIndexFixing(ONIndex6M,I2485,TRUE,_xll.ohTrigger(RecalcTrigger,Trigger6M)),NA())</f>
        <v>1.3856838294241669E-2</v>
      </c>
      <c r="Q2485" s="183">
        <f>IFERROR(_xll.qlIndexFixing(ONIndex1Y,I2485,TRUE,_xll.ohTrigger(RecalcTrigger,Trigger1Y)),NA())</f>
        <v>1.4144787469705378E-2</v>
      </c>
    </row>
    <row r="2486" spans="2:17" x14ac:dyDescent="0.2">
      <c r="B2486" s="39" t="s">
        <v>42</v>
      </c>
      <c r="D2486" s="42">
        <f>_xll.qlCalendarAdvance(Calendar,$D2485,B2486,"f",FALSE)</f>
        <v>56892</v>
      </c>
      <c r="E2486" s="177">
        <f>_xll.qlInterestRateIndexValueDate(IndexON,D2486)</f>
        <v>56892</v>
      </c>
      <c r="F2486" s="193">
        <f>IFERROR(_xll.qlIndexFixing(IndexON,D2486,TRUE,_xll.ohTrigger(RecalcTrigger,TriggerON)),NA())</f>
        <v>1.3684600058967433E-2</v>
      </c>
      <c r="H2486" s="42">
        <f>_xll.qlCalendarAdvance(Calendar,$H2485,B2486,"f",FALSE)</f>
        <v>56892</v>
      </c>
      <c r="I2486" s="177">
        <f>_xll.qlInterestRateIndexValueDate(Index1M,$H2486)</f>
        <v>56894</v>
      </c>
      <c r="J2486" s="182">
        <f>IFERROR(_xll.qlIndexFixing(Index1M,$H2486,TRUE,_xll.ohTrigger(RecalcTrigger,Trigger1M)),NA())</f>
        <v>1.3800951926150884E-2</v>
      </c>
      <c r="K2486" s="44">
        <f>IFERROR(_xll.qlIndexFixing(Index3M,H2486,TRUE,_xll.ohTrigger(RecalcTrigger,Trigger3M)),NA())</f>
        <v>1.481915950883737E-2</v>
      </c>
      <c r="L2486" s="44">
        <f>IFERROR(_xll.qlIndexFixing(Index6M,$H2486,TRUE,_xll.ohTrigger(RecalcTrigger,Trigger6M)),NA())</f>
        <v>1.3717691556678638E-2</v>
      </c>
      <c r="M2486" s="183">
        <f>IFERROR(_xll.qlIndexFixing(Index1Y,$H2486,TRUE,_xll.ohTrigger(RecalcTrigger,Trigger1Y)),NA())</f>
        <v>1.3955947164750388E-2</v>
      </c>
      <c r="N2486" s="182">
        <f>IFERROR(_xll.qlIndexFixing(ONIndex1M,I2486,TRUE,_xll.ohTrigger(RecalcTrigger,Trigger1M)),NA())</f>
        <v>1.3807223887978282E-2</v>
      </c>
      <c r="O2486" s="44">
        <f>IFERROR(_xll.qlIndexFixing(ONIndex3M,I2486,TRUE,_xll.ohTrigger(RecalcTrigger,Trigger3M)),NA())</f>
        <v>1.480806179253058E-2</v>
      </c>
      <c r="P2486" s="44">
        <f>IFERROR(_xll.qlIndexFixing(ONIndex6M,I2486,TRUE,_xll.ohTrigger(RecalcTrigger,Trigger6M)),NA())</f>
        <v>1.3843304421099489E-2</v>
      </c>
      <c r="Q2486" s="183">
        <f>IFERROR(_xll.qlIndexFixing(ONIndex1Y,I2486,TRUE,_xll.ohTrigger(RecalcTrigger,Trigger1Y)),NA())</f>
        <v>1.4134179212712539E-2</v>
      </c>
    </row>
    <row r="2487" spans="2:17" x14ac:dyDescent="0.2">
      <c r="B2487" s="39" t="s">
        <v>42</v>
      </c>
      <c r="D2487" s="42">
        <f>_xll.qlCalendarAdvance(Calendar,$D2486,B2487,"f",FALSE)</f>
        <v>56899</v>
      </c>
      <c r="E2487" s="177">
        <f>_xll.qlInterestRateIndexValueDate(IndexON,D2487)</f>
        <v>56899</v>
      </c>
      <c r="F2487" s="193">
        <f>IFERROR(_xll.qlIndexFixing(IndexON,D2487,TRUE,_xll.ohTrigger(RecalcTrigger,TriggerON)),NA())</f>
        <v>1.3673360444128591E-2</v>
      </c>
      <c r="H2487" s="42">
        <f>_xll.qlCalendarAdvance(Calendar,$H2486,B2487,"f",FALSE)</f>
        <v>56899</v>
      </c>
      <c r="I2487" s="177">
        <f>_xll.qlInterestRateIndexValueDate(Index1M,$H2487)</f>
        <v>56901</v>
      </c>
      <c r="J2487" s="182">
        <f>IFERROR(_xll.qlIndexFixing(Index1M,$H2487,TRUE,_xll.ohTrigger(RecalcTrigger,Trigger1M)),NA())</f>
        <v>1.3792108796177593E-2</v>
      </c>
      <c r="K2487" s="44">
        <f>IFERROR(_xll.qlIndexFixing(Index3M,H2487,TRUE,_xll.ohTrigger(RecalcTrigger,Trigger3M)),NA())</f>
        <v>1.4813315085073293E-2</v>
      </c>
      <c r="L2487" s="44">
        <f>IFERROR(_xll.qlIndexFixing(Index6M,$H2487,TRUE,_xll.ohTrigger(RecalcTrigger,Trigger6M)),NA())</f>
        <v>1.3703696825824684E-2</v>
      </c>
      <c r="M2487" s="183">
        <f>IFERROR(_xll.qlIndexFixing(Index1Y,$H2487,TRUE,_xll.ohTrigger(RecalcTrigger,Trigger1Y)),NA())</f>
        <v>1.3945136460564627E-2</v>
      </c>
      <c r="N2487" s="182">
        <f>IFERROR(_xll.qlIndexFixing(ONIndex1M,I2487,TRUE,_xll.ohTrigger(RecalcTrigger,Trigger1M)),NA())</f>
        <v>1.3798447737691788E-2</v>
      </c>
      <c r="O2487" s="44">
        <f>IFERROR(_xll.qlIndexFixing(ONIndex3M,I2487,TRUE,_xll.ohTrigger(RecalcTrigger,Trigger3M)),NA())</f>
        <v>1.4805911671569305E-2</v>
      </c>
      <c r="P2487" s="44">
        <f>IFERROR(_xll.qlIndexFixing(ONIndex6M,I2487,TRUE,_xll.ohTrigger(RecalcTrigger,Trigger6M)),NA())</f>
        <v>1.3829707418295811E-2</v>
      </c>
      <c r="Q2487" s="183">
        <f>IFERROR(_xll.qlIndexFixing(ONIndex1Y,I2487,TRUE,_xll.ohTrigger(RecalcTrigger,Trigger1Y)),NA())</f>
        <v>1.4123530587930588E-2</v>
      </c>
    </row>
    <row r="2488" spans="2:17" x14ac:dyDescent="0.2">
      <c r="B2488" s="39" t="s">
        <v>42</v>
      </c>
      <c r="D2488" s="42">
        <f>_xll.qlCalendarAdvance(Calendar,$D2487,B2488,"f",FALSE)</f>
        <v>56906</v>
      </c>
      <c r="E2488" s="177">
        <f>_xll.qlInterestRateIndexValueDate(IndexON,D2488)</f>
        <v>56906</v>
      </c>
      <c r="F2488" s="193">
        <f>IFERROR(_xll.qlIndexFixing(IndexON,D2488,TRUE,_xll.ohTrigger(RecalcTrigger,TriggerON)),NA())</f>
        <v>1.3662074749349884E-2</v>
      </c>
      <c r="H2488" s="42">
        <f>_xll.qlCalendarAdvance(Calendar,$H2487,B2488,"f",FALSE)</f>
        <v>56906</v>
      </c>
      <c r="I2488" s="177">
        <f>_xll.qlInterestRateIndexValueDate(Index1M,$H2488)</f>
        <v>56908</v>
      </c>
      <c r="J2488" s="182">
        <f>IFERROR(_xll.qlIndexFixing(Index1M,$H2488,TRUE,_xll.ohTrigger(RecalcTrigger,Trigger1M)),NA())</f>
        <v>1.3783231214442859E-2</v>
      </c>
      <c r="K2488" s="44">
        <f>IFERROR(_xll.qlIndexFixing(Index3M,H2488,TRUE,_xll.ohTrigger(RecalcTrigger,Trigger3M)),NA())</f>
        <v>1.4806226860677164E-2</v>
      </c>
      <c r="L2488" s="44">
        <f>IFERROR(_xll.qlIndexFixing(Index6M,$H2488,TRUE,_xll.ohTrigger(RecalcTrigger,Trigger6M)),NA())</f>
        <v>1.3689702065789702E-2</v>
      </c>
      <c r="M2488" s="183">
        <f>IFERROR(_xll.qlIndexFixing(Index1Y,$H2488,TRUE,_xll.ohTrigger(RecalcTrigger,Trigger1Y)),NA())</f>
        <v>1.3934335012163264E-2</v>
      </c>
      <c r="N2488" s="182">
        <f>IFERROR(_xll.qlIndexFixing(ONIndex1M,I2488,TRUE,_xll.ohTrigger(RecalcTrigger,Trigger1M)),NA())</f>
        <v>1.3789637241679031E-2</v>
      </c>
      <c r="O2488" s="44">
        <f>IFERROR(_xll.qlIndexFixing(ONIndex3M,I2488,TRUE,_xll.ohTrigger(RecalcTrigger,Trigger3M)),NA())</f>
        <v>1.4803752893053357E-2</v>
      </c>
      <c r="P2488" s="44">
        <f>IFERROR(_xll.qlIndexFixing(ONIndex6M,I2488,TRUE,_xll.ohTrigger(RecalcTrigger,Trigger6M)),NA())</f>
        <v>1.3816047197181547E-2</v>
      </c>
      <c r="Q2488" s="183">
        <f>IFERROR(_xll.qlIndexFixing(ONIndex1Y,I2488,TRUE,_xll.ohTrigger(RecalcTrigger,Trigger1Y)),NA())</f>
        <v>1.4112841542441856E-2</v>
      </c>
    </row>
    <row r="2489" spans="2:17" x14ac:dyDescent="0.2">
      <c r="B2489" s="39" t="s">
        <v>42</v>
      </c>
      <c r="D2489" s="42">
        <f>_xll.qlCalendarAdvance(Calendar,$D2488,B2489,"f",FALSE)</f>
        <v>56913</v>
      </c>
      <c r="E2489" s="177">
        <f>_xll.qlInterestRateIndexValueDate(IndexON,D2489)</f>
        <v>56913</v>
      </c>
      <c r="F2489" s="193">
        <f>IFERROR(_xll.qlIndexFixing(IndexON,D2489,TRUE,_xll.ohTrigger(RecalcTrigger,TriggerON)),NA())</f>
        <v>1.3650742914999014E-2</v>
      </c>
      <c r="H2489" s="42">
        <f>_xll.qlCalendarAdvance(Calendar,$H2488,B2489,"f",FALSE)</f>
        <v>56913</v>
      </c>
      <c r="I2489" s="177">
        <f>_xll.qlInterestRateIndexValueDate(Index1M,$H2489)</f>
        <v>56915</v>
      </c>
      <c r="J2489" s="182">
        <f>IFERROR(_xll.qlIndexFixing(Index1M,$H2489,TRUE,_xll.ohTrigger(RecalcTrigger,Trigger1M)),NA())</f>
        <v>1.377431913724414E-2</v>
      </c>
      <c r="K2489" s="44">
        <f>IFERROR(_xll.qlIndexFixing(Index3M,H2489,TRUE,_xll.ohTrigger(RecalcTrigger,Trigger3M)),NA())</f>
        <v>1.4797897916579272E-2</v>
      </c>
      <c r="L2489" s="44">
        <f>IFERROR(_xll.qlIndexFixing(Index6M,$H2489,TRUE,_xll.ohTrigger(RecalcTrigger,Trigger6M)),NA())</f>
        <v>1.3675711186488268E-2</v>
      </c>
      <c r="M2489" s="183">
        <f>IFERROR(_xll.qlIndexFixing(Index1Y,$H2489,TRUE,_xll.ohTrigger(RecalcTrigger,Trigger1Y)),NA())</f>
        <v>1.3923544015909312E-2</v>
      </c>
      <c r="N2489" s="182">
        <f>IFERROR(_xll.qlIndexFixing(ONIndex1M,I2489,TRUE,_xll.ohTrigger(RecalcTrigger,Trigger1M)),NA())</f>
        <v>1.3780792355895244E-2</v>
      </c>
      <c r="O2489" s="44">
        <f>IFERROR(_xll.qlIndexFixing(ONIndex3M,I2489,TRUE,_xll.ohTrigger(RecalcTrigger,Trigger3M)),NA())</f>
        <v>1.4801585445791687E-2</v>
      </c>
      <c r="P2489" s="44">
        <f>IFERROR(_xll.qlIndexFixing(ONIndex6M,I2489,TRUE,_xll.ohTrigger(RecalcTrigger,Trigger6M)),NA())</f>
        <v>1.3802323669587224E-2</v>
      </c>
      <c r="Q2489" s="183">
        <f>IFERROR(_xll.qlIndexFixing(ONIndex1Y,I2489,TRUE,_xll.ohTrigger(RecalcTrigger,Trigger1Y)),NA())</f>
        <v>1.4102112023008928E-2</v>
      </c>
    </row>
    <row r="2490" spans="2:17" x14ac:dyDescent="0.2">
      <c r="B2490" s="39" t="s">
        <v>42</v>
      </c>
      <c r="D2490" s="42">
        <f>_xll.qlCalendarAdvance(Calendar,$D2489,B2490,"f",FALSE)</f>
        <v>56920</v>
      </c>
      <c r="E2490" s="177">
        <f>_xll.qlInterestRateIndexValueDate(IndexON,D2490)</f>
        <v>56920</v>
      </c>
      <c r="F2490" s="193">
        <f>IFERROR(_xll.qlIndexFixing(IndexON,D2490,TRUE,_xll.ohTrigger(RecalcTrigger,TriggerON)),NA())</f>
        <v>1.3639364881203875E-2</v>
      </c>
      <c r="H2490" s="42">
        <f>_xll.qlCalendarAdvance(Calendar,$H2489,B2490,"f",FALSE)</f>
        <v>56920</v>
      </c>
      <c r="I2490" s="177">
        <f>_xll.qlInterestRateIndexValueDate(Index1M,$H2490)</f>
        <v>56922</v>
      </c>
      <c r="J2490" s="182">
        <f>IFERROR(_xll.qlIndexFixing(Index1M,$H2490,TRUE,_xll.ohTrigger(RecalcTrigger,Trigger1M)),NA())</f>
        <v>1.37653725208714E-2</v>
      </c>
      <c r="K2490" s="44">
        <f>IFERROR(_xll.qlIndexFixing(Index3M,H2490,TRUE,_xll.ohTrigger(RecalcTrigger,Trigger3M)),NA())</f>
        <v>1.4788331344137224E-2</v>
      </c>
      <c r="L2490" s="44">
        <f>IFERROR(_xll.qlIndexFixing(Index6M,$H2490,TRUE,_xll.ohTrigger(RecalcTrigger,Trigger6M)),NA())</f>
        <v>1.3662461472620874E-2</v>
      </c>
      <c r="M2490" s="183">
        <f>IFERROR(_xll.qlIndexFixing(Index1Y,$H2490,TRUE,_xll.ohTrigger(RecalcTrigger,Trigger1Y)),NA())</f>
        <v>1.3912764670326655E-2</v>
      </c>
      <c r="N2490" s="182">
        <f>IFERROR(_xll.qlIndexFixing(ONIndex1M,I2490,TRUE,_xll.ohTrigger(RecalcTrigger,Trigger1M)),NA())</f>
        <v>1.3771913037015082E-2</v>
      </c>
      <c r="O2490" s="44">
        <f>IFERROR(_xll.qlIndexFixing(ONIndex3M,I2490,TRUE,_xll.ohTrigger(RecalcTrigger,Trigger3M)),NA())</f>
        <v>1.4799409318193568E-2</v>
      </c>
      <c r="P2490" s="44">
        <f>IFERROR(_xll.qlIndexFixing(ONIndex6M,I2490,TRUE,_xll.ohTrigger(RecalcTrigger,Trigger6M)),NA())</f>
        <v>1.37885367471835E-2</v>
      </c>
      <c r="Q2490" s="183">
        <f>IFERROR(_xll.qlIndexFixing(ONIndex1Y,I2490,TRUE,_xll.ohTrigger(RecalcTrigger,Trigger1Y)),NA())</f>
        <v>1.4091341976874006E-2</v>
      </c>
    </row>
    <row r="2491" spans="2:17" x14ac:dyDescent="0.2">
      <c r="B2491" s="39" t="s">
        <v>42</v>
      </c>
      <c r="D2491" s="42">
        <f>_xll.qlCalendarAdvance(Calendar,$D2490,B2491,"f",FALSE)</f>
        <v>56927</v>
      </c>
      <c r="E2491" s="177">
        <f>_xll.qlInterestRateIndexValueDate(IndexON,D2491)</f>
        <v>56927</v>
      </c>
      <c r="F2491" s="193">
        <f>IFERROR(_xll.qlIndexFixing(IndexON,D2491,TRUE,_xll.ohTrigger(RecalcTrigger,TriggerON)),NA())</f>
        <v>1.3627940588412102E-2</v>
      </c>
      <c r="H2491" s="42">
        <f>_xll.qlCalendarAdvance(Calendar,$H2490,B2491,"f",FALSE)</f>
        <v>56927</v>
      </c>
      <c r="I2491" s="177">
        <f>_xll.qlInterestRateIndexValueDate(Index1M,$H2491)</f>
        <v>56929</v>
      </c>
      <c r="J2491" s="182">
        <f>IFERROR(_xll.qlIndexFixing(Index1M,$H2491,TRUE,_xll.ohTrigger(RecalcTrigger,Trigger1M)),NA())</f>
        <v>1.3756391321629591E-2</v>
      </c>
      <c r="K2491" s="44">
        <f>IFERROR(_xll.qlIndexFixing(Index3M,H2491,TRUE,_xll.ohTrigger(RecalcTrigger,Trigger3M)),NA())</f>
        <v>1.4777530245128985E-2</v>
      </c>
      <c r="L2491" s="44">
        <f>IFERROR(_xll.qlIndexFixing(Index6M,$H2491,TRUE,_xll.ohTrigger(RecalcTrigger,Trigger6M)),NA())</f>
        <v>1.3648488333231143E-2</v>
      </c>
      <c r="M2491" s="183">
        <f>IFERROR(_xll.qlIndexFixing(Index1Y,$H2491,TRUE,_xll.ohTrigger(RecalcTrigger,Trigger1Y)),NA())</f>
        <v>1.3901998176099849E-2</v>
      </c>
      <c r="N2491" s="182">
        <f>IFERROR(_xll.qlIndexFixing(ONIndex1M,I2491,TRUE,_xll.ohTrigger(RecalcTrigger,Trigger1M)),NA())</f>
        <v>1.3762999241153651E-2</v>
      </c>
      <c r="O2491" s="44">
        <f>IFERROR(_xll.qlIndexFixing(ONIndex3M,I2491,TRUE,_xll.ohTrigger(RecalcTrigger,Trigger3M)),NA())</f>
        <v>1.4797224498668271E-2</v>
      </c>
      <c r="P2491" s="44">
        <f>IFERROR(_xll.qlIndexFixing(ONIndex6M,I2491,TRUE,_xll.ohTrigger(RecalcTrigger,Trigger6M)),NA())</f>
        <v>1.3774686341720965E-2</v>
      </c>
      <c r="Q2491" s="183">
        <f>IFERROR(_xll.qlIndexFixing(ONIndex1Y,I2491,TRUE,_xll.ohTrigger(RecalcTrigger,Trigger1Y)),NA())</f>
        <v>1.408053135087961E-2</v>
      </c>
    </row>
    <row r="2492" spans="2:17" x14ac:dyDescent="0.2">
      <c r="B2492" s="39" t="s">
        <v>42</v>
      </c>
      <c r="D2492" s="42">
        <f>_xll.qlCalendarAdvance(Calendar,$D2491,B2492,"f",FALSE)</f>
        <v>56934</v>
      </c>
      <c r="E2492" s="177">
        <f>_xll.qlInterestRateIndexValueDate(IndexON,D2492)</f>
        <v>56934</v>
      </c>
      <c r="F2492" s="193">
        <f>IFERROR(_xll.qlIndexFixing(IndexON,D2492,TRUE,_xll.ohTrigger(RecalcTrigger,TriggerON)),NA())</f>
        <v>1.3616469976431844E-2</v>
      </c>
      <c r="H2492" s="42">
        <f>_xll.qlCalendarAdvance(Calendar,$H2491,B2492,"f",FALSE)</f>
        <v>56934</v>
      </c>
      <c r="I2492" s="177">
        <f>_xll.qlInterestRateIndexValueDate(Index1M,$H2492)</f>
        <v>56936</v>
      </c>
      <c r="J2492" s="182">
        <f>IFERROR(_xll.qlIndexFixing(Index1M,$H2492,TRUE,_xll.ohTrigger(RecalcTrigger,Trigger1M)),NA())</f>
        <v>1.3747375495816172E-2</v>
      </c>
      <c r="K2492" s="44">
        <f>IFERROR(_xll.qlIndexFixing(Index3M,H2492,TRUE,_xll.ohTrigger(RecalcTrigger,Trigger3M)),NA())</f>
        <v>1.4765497731732897E-2</v>
      </c>
      <c r="L2492" s="44">
        <f>IFERROR(_xll.qlIndexFixing(Index6M,$H2492,TRUE,_xll.ohTrigger(RecalcTrigger,Trigger6M)),NA())</f>
        <v>1.3634530718654933E-2</v>
      </c>
      <c r="M2492" s="183">
        <f>IFERROR(_xll.qlIndexFixing(Index1Y,$H2492,TRUE,_xll.ohTrigger(RecalcTrigger,Trigger1Y)),NA())</f>
        <v>1.3891245736074757E-2</v>
      </c>
      <c r="N2492" s="182">
        <f>IFERROR(_xll.qlIndexFixing(ONIndex1M,I2492,TRUE,_xll.ohTrigger(RecalcTrigger,Trigger1M)),NA())</f>
        <v>1.3754050924505989E-2</v>
      </c>
      <c r="O2492" s="44">
        <f>IFERROR(_xll.qlIndexFixing(ONIndex3M,I2492,TRUE,_xll.ohTrigger(RecalcTrigger,Trigger3M)),NA())</f>
        <v>1.4795030975705004E-2</v>
      </c>
      <c r="P2492" s="44">
        <f>IFERROR(_xll.qlIndexFixing(ONIndex6M,I2492,TRUE,_xll.ohTrigger(RecalcTrigger,Trigger6M)),NA())</f>
        <v>1.3760772364790341E-2</v>
      </c>
      <c r="Q2492" s="183">
        <f>IFERROR(_xll.qlIndexFixing(ONIndex1Y,I2492,TRUE,_xll.ohTrigger(RecalcTrigger,Trigger1Y)),NA())</f>
        <v>1.40696800919482E-2</v>
      </c>
    </row>
    <row r="2493" spans="2:17" x14ac:dyDescent="0.2">
      <c r="B2493" s="39" t="s">
        <v>42</v>
      </c>
      <c r="D2493" s="42">
        <f>_xll.qlCalendarAdvance(Calendar,$D2492,B2493,"f",FALSE)</f>
        <v>56941</v>
      </c>
      <c r="E2493" s="177">
        <f>_xll.qlInterestRateIndexValueDate(IndexON,D2493)</f>
        <v>56941</v>
      </c>
      <c r="F2493" s="193">
        <f>IFERROR(_xll.qlIndexFixing(IndexON,D2493,TRUE,_xll.ohTrigger(RecalcTrigger,TriggerON)),NA())</f>
        <v>1.3604952985950547E-2</v>
      </c>
      <c r="H2493" s="42">
        <f>_xll.qlCalendarAdvance(Calendar,$H2492,B2493,"f",FALSE)</f>
        <v>56941</v>
      </c>
      <c r="I2493" s="177">
        <f>_xll.qlInterestRateIndexValueDate(Index1M,$H2493)</f>
        <v>56943</v>
      </c>
      <c r="J2493" s="182">
        <f>IFERROR(_xll.qlIndexFixing(Index1M,$H2493,TRUE,_xll.ohTrigger(RecalcTrigger,Trigger1M)),NA())</f>
        <v>1.3737967440708709E-2</v>
      </c>
      <c r="K2493" s="44">
        <f>IFERROR(_xll.qlIndexFixing(Index3M,H2493,TRUE,_xll.ohTrigger(RecalcTrigger,Trigger3M)),NA())</f>
        <v>1.4752236926531151E-2</v>
      </c>
      <c r="L2493" s="44">
        <f>IFERROR(_xll.qlIndexFixing(Index6M,$H2493,TRUE,_xll.ohTrigger(RecalcTrigger,Trigger6M)),NA())</f>
        <v>1.3620592588978133E-2</v>
      </c>
      <c r="M2493" s="183">
        <f>IFERROR(_xll.qlIndexFixing(Index1Y,$H2493,TRUE,_xll.ohTrigger(RecalcTrigger,Trigger1Y)),NA())</f>
        <v>1.3880508555257475E-2</v>
      </c>
      <c r="N2493" s="182">
        <f>IFERROR(_xll.qlIndexFixing(ONIndex1M,I2493,TRUE,_xll.ohTrigger(RecalcTrigger,Trigger1M)),NA())</f>
        <v>1.3745068043427011E-2</v>
      </c>
      <c r="O2493" s="44">
        <f>IFERROR(_xll.qlIndexFixing(ONIndex3M,I2493,TRUE,_xll.ohTrigger(RecalcTrigger,Trigger3M)),NA())</f>
        <v>1.4792828737553165E-2</v>
      </c>
      <c r="P2493" s="44">
        <f>IFERROR(_xll.qlIndexFixing(ONIndex6M,I2493,TRUE,_xll.ohTrigger(RecalcTrigger,Trigger6M)),NA())</f>
        <v>1.3746794728382028E-2</v>
      </c>
      <c r="Q2493" s="183">
        <f>IFERROR(_xll.qlIndexFixing(ONIndex1Y,I2493,TRUE,_xll.ohTrigger(RecalcTrigger,Trigger1Y)),NA())</f>
        <v>1.405878814684236E-2</v>
      </c>
    </row>
    <row r="2494" spans="2:17" x14ac:dyDescent="0.2">
      <c r="B2494" s="39" t="s">
        <v>42</v>
      </c>
      <c r="D2494" s="42">
        <f>_xll.qlCalendarAdvance(Calendar,$D2493,B2494,"f",FALSE)</f>
        <v>56948</v>
      </c>
      <c r="E2494" s="177">
        <f>_xll.qlInterestRateIndexValueDate(IndexON,D2494)</f>
        <v>56948</v>
      </c>
      <c r="F2494" s="193">
        <f>IFERROR(_xll.qlIndexFixing(IndexON,D2494,TRUE,_xll.ohTrigger(RecalcTrigger,TriggerON)),NA())</f>
        <v>1.3593389557016167E-2</v>
      </c>
      <c r="H2494" s="42">
        <f>_xll.qlCalendarAdvance(Calendar,$H2493,B2494,"f",FALSE)</f>
        <v>56948</v>
      </c>
      <c r="I2494" s="177">
        <f>_xll.qlInterestRateIndexValueDate(Index1M,$H2494)</f>
        <v>56950</v>
      </c>
      <c r="J2494" s="182">
        <f>IFERROR(_xll.qlIndexFixing(Index1M,$H2494,TRUE,_xll.ohTrigger(RecalcTrigger,Trigger1M)),NA())</f>
        <v>1.3727568791354616E-2</v>
      </c>
      <c r="K2494" s="44">
        <f>IFERROR(_xll.qlIndexFixing(Index3M,H2494,TRUE,_xll.ohTrigger(RecalcTrigger,Trigger3M)),NA())</f>
        <v>1.4738714916731921E-2</v>
      </c>
      <c r="L2494" s="44">
        <f>IFERROR(_xll.qlIndexFixing(Index6M,$H2494,TRUE,_xll.ohTrigger(RecalcTrigger,Trigger6M)),NA())</f>
        <v>1.3605952359756552E-2</v>
      </c>
      <c r="M2494" s="183">
        <f>IFERROR(_xll.qlIndexFixing(Index1Y,$H2494,TRUE,_xll.ohTrigger(RecalcTrigger,Trigger1Y)),NA())</f>
        <v>1.3869787840816066E-2</v>
      </c>
      <c r="N2494" s="182">
        <f>IFERROR(_xll.qlIndexFixing(ONIndex1M,I2494,TRUE,_xll.ohTrigger(RecalcTrigger,Trigger1M)),NA())</f>
        <v>1.3736050554271628E-2</v>
      </c>
      <c r="O2494" s="44">
        <f>IFERROR(_xll.qlIndexFixing(ONIndex3M,I2494,TRUE,_xll.ohTrigger(RecalcTrigger,Trigger3M)),NA())</f>
        <v>1.479061777318158E-2</v>
      </c>
      <c r="P2494" s="44">
        <f>IFERROR(_xll.qlIndexFixing(ONIndex6M,I2494,TRUE,_xll.ohTrigger(RecalcTrigger,Trigger6M)),NA())</f>
        <v>1.3732753344086746E-2</v>
      </c>
      <c r="Q2494" s="183">
        <f>IFERROR(_xll.qlIndexFixing(ONIndex1Y,I2494,TRUE,_xll.ohTrigger(RecalcTrigger,Trigger1Y)),NA())</f>
        <v>1.4047855462644421E-2</v>
      </c>
    </row>
    <row r="2495" spans="2:17" x14ac:dyDescent="0.2">
      <c r="B2495" s="39" t="s">
        <v>42</v>
      </c>
      <c r="D2495" s="42">
        <f>_xll.qlCalendarAdvance(Calendar,$D2494,B2495,"f",FALSE)</f>
        <v>56955</v>
      </c>
      <c r="E2495" s="177">
        <f>_xll.qlInterestRateIndexValueDate(IndexON,D2495)</f>
        <v>56955</v>
      </c>
      <c r="F2495" s="193">
        <f>IFERROR(_xll.qlIndexFixing(IndexON,D2495,TRUE,_xll.ohTrigger(RecalcTrigger,TriggerON)),NA())</f>
        <v>1.3581779629996404E-2</v>
      </c>
      <c r="H2495" s="42">
        <f>_xll.qlCalendarAdvance(Calendar,$H2494,B2495,"f",FALSE)</f>
        <v>56955</v>
      </c>
      <c r="I2495" s="177">
        <f>_xll.qlInterestRateIndexValueDate(Index1M,$H2495)</f>
        <v>56957</v>
      </c>
      <c r="J2495" s="182">
        <f>IFERROR(_xll.qlIndexFixing(Index1M,$H2495,TRUE,_xll.ohTrigger(RecalcTrigger,Trigger1M)),NA())</f>
        <v>1.3716182667800614E-2</v>
      </c>
      <c r="K2495" s="44">
        <f>IFERROR(_xll.qlIndexFixing(Index3M,H2495,TRUE,_xll.ohTrigger(RecalcTrigger,Trigger3M)),NA())</f>
        <v>1.4723035677617836E-2</v>
      </c>
      <c r="L2495" s="44">
        <f>IFERROR(_xll.qlIndexFixing(Index6M,$H2495,TRUE,_xll.ohTrigger(RecalcTrigger,Trigger6M)),NA())</f>
        <v>1.3592067282495908E-2</v>
      </c>
      <c r="M2495" s="183">
        <f>IFERROR(_xll.qlIndexFixing(Index1Y,$H2495,TRUE,_xll.ohTrigger(RecalcTrigger,Trigger1Y)),NA())</f>
        <v>1.3859084802079469E-2</v>
      </c>
      <c r="N2495" s="182">
        <f>IFERROR(_xll.qlIndexFixing(ONIndex1M,I2495,TRUE,_xll.ohTrigger(RecalcTrigger,Trigger1M)),NA())</f>
        <v>1.3726998413075009E-2</v>
      </c>
      <c r="O2495" s="44">
        <f>IFERROR(_xll.qlIndexFixing(ONIndex3M,I2495,TRUE,_xll.ohTrigger(RecalcTrigger,Trigger3M)),NA())</f>
        <v>1.478839807059984E-2</v>
      </c>
      <c r="P2495" s="44">
        <f>IFERROR(_xll.qlIndexFixing(ONIndex6M,I2495,TRUE,_xll.ohTrigger(RecalcTrigger,Trigger6M)),NA())</f>
        <v>1.371864812357515E-2</v>
      </c>
      <c r="Q2495" s="183">
        <f>IFERROR(_xll.qlIndexFixing(ONIndex1Y,I2495,TRUE,_xll.ohTrigger(RecalcTrigger,Trigger1Y)),NA())</f>
        <v>1.4036881986516647E-2</v>
      </c>
    </row>
    <row r="2496" spans="2:17" x14ac:dyDescent="0.2">
      <c r="B2496" s="39" t="s">
        <v>42</v>
      </c>
      <c r="D2496" s="42">
        <f>_xll.qlCalendarAdvance(Calendar,$D2495,B2496,"f",FALSE)</f>
        <v>56962</v>
      </c>
      <c r="E2496" s="177">
        <f>_xll.qlInterestRateIndexValueDate(IndexON,D2496)</f>
        <v>56962</v>
      </c>
      <c r="F2496" s="193">
        <f>IFERROR(_xll.qlIndexFixing(IndexON,D2496,TRUE,_xll.ohTrigger(RecalcTrigger,TriggerON)),NA())</f>
        <v>1.3570123145179025E-2</v>
      </c>
      <c r="H2496" s="42">
        <f>_xll.qlCalendarAdvance(Calendar,$H2495,B2496,"f",FALSE)</f>
        <v>56962</v>
      </c>
      <c r="I2496" s="177">
        <f>_xll.qlInterestRateIndexValueDate(Index1M,$H2496)</f>
        <v>56964</v>
      </c>
      <c r="J2496" s="182">
        <f>IFERROR(_xll.qlIndexFixing(Index1M,$H2496,TRUE,_xll.ohTrigger(RecalcTrigger,Trigger1M)),NA())</f>
        <v>1.3703822194877924E-2</v>
      </c>
      <c r="K2496" s="44">
        <f>IFERROR(_xll.qlIndexFixing(Index3M,H2496,TRUE,_xll.ohTrigger(RecalcTrigger,Trigger3M)),NA())</f>
        <v>1.4706123873367201E-2</v>
      </c>
      <c r="L2496" s="44">
        <f>IFERROR(_xll.qlIndexFixing(Index6M,$H2496,TRUE,_xll.ohTrigger(RecalcTrigger,Trigger6M)),NA())</f>
        <v>1.3578213660098459E-2</v>
      </c>
      <c r="M2496" s="183">
        <f>IFERROR(_xll.qlIndexFixing(Index1Y,$H2496,TRUE,_xll.ohTrigger(RecalcTrigger,Trigger1Y)),NA())</f>
        <v>1.3848400650537289E-2</v>
      </c>
      <c r="N2496" s="182">
        <f>IFERROR(_xll.qlIndexFixing(ONIndex1M,I2496,TRUE,_xll.ohTrigger(RecalcTrigger,Trigger1M)),NA())</f>
        <v>1.3717911576272002E-2</v>
      </c>
      <c r="O2496" s="44">
        <f>IFERROR(_xll.qlIndexFixing(ONIndex3M,I2496,TRUE,_xll.ohTrigger(RecalcTrigger,Trigger3M)),NA())</f>
        <v>1.478616961853696E-2</v>
      </c>
      <c r="P2496" s="44">
        <f>IFERROR(_xll.qlIndexFixing(ONIndex6M,I2496,TRUE,_xll.ohTrigger(RecalcTrigger,Trigger6M)),NA())</f>
        <v>1.3704478978597834E-2</v>
      </c>
      <c r="Q2496" s="183">
        <f>IFERROR(_xll.qlIndexFixing(ONIndex1Y,I2496,TRUE,_xll.ohTrigger(RecalcTrigger,Trigger1Y)),NA())</f>
        <v>1.4025867664981817E-2</v>
      </c>
    </row>
    <row r="2497" spans="2:17" x14ac:dyDescent="0.2">
      <c r="B2497" s="39" t="s">
        <v>42</v>
      </c>
      <c r="D2497" s="42">
        <f>_xll.qlCalendarAdvance(Calendar,$D2496,B2497,"f",FALSE)</f>
        <v>56969</v>
      </c>
      <c r="E2497" s="177">
        <f>_xll.qlInterestRateIndexValueDate(IndexON,D2497)</f>
        <v>56969</v>
      </c>
      <c r="F2497" s="193">
        <f>IFERROR(_xll.qlIndexFixing(IndexON,D2497,TRUE,_xll.ohTrigger(RecalcTrigger,TriggerON)),NA())</f>
        <v>1.3558207163137936E-2</v>
      </c>
      <c r="H2497" s="42">
        <f>_xll.qlCalendarAdvance(Calendar,$H2496,B2497,"f",FALSE)</f>
        <v>56969</v>
      </c>
      <c r="I2497" s="177">
        <f>_xll.qlInterestRateIndexValueDate(Index1M,$H2497)</f>
        <v>56971</v>
      </c>
      <c r="J2497" s="182">
        <f>IFERROR(_xll.qlIndexFixing(Index1M,$H2497,TRUE,_xll.ohTrigger(RecalcTrigger,Trigger1M)),NA())</f>
        <v>1.3690540355941749E-2</v>
      </c>
      <c r="K2497" s="44">
        <f>IFERROR(_xll.qlIndexFixing(Index3M,H2497,TRUE,_xll.ohTrigger(RecalcTrigger,Trigger3M)),NA())</f>
        <v>1.4688034083566583E-2</v>
      </c>
      <c r="L2497" s="44">
        <f>IFERROR(_xll.qlIndexFixing(Index6M,$H2497,TRUE,_xll.ohTrigger(RecalcTrigger,Trigger6M)),NA())</f>
        <v>1.356439544591726E-2</v>
      </c>
      <c r="M2497" s="183">
        <f>IFERROR(_xll.qlIndexFixing(Index1Y,$H2497,TRUE,_xll.ohTrigger(RecalcTrigger,Trigger1Y)),NA())</f>
        <v>1.3836770374536869E-2</v>
      </c>
      <c r="N2497" s="182">
        <f>IFERROR(_xll.qlIndexFixing(ONIndex1M,I2497,TRUE,_xll.ohTrigger(RecalcTrigger,Trigger1M)),NA())</f>
        <v>1.3704673068462014E-2</v>
      </c>
      <c r="O2497" s="44">
        <f>IFERROR(_xll.qlIndexFixing(ONIndex3M,I2497,TRUE,_xll.ohTrigger(RecalcTrigger,Trigger3M)),NA())</f>
        <v>1.4768805420857234E-2</v>
      </c>
      <c r="P2497" s="44">
        <f>IFERROR(_xll.qlIndexFixing(ONIndex6M,I2497,TRUE,_xll.ohTrigger(RecalcTrigger,Trigger6M)),NA())</f>
        <v>1.3690289285817059E-2</v>
      </c>
      <c r="Q2497" s="183">
        <f>IFERROR(_xll.qlIndexFixing(ONIndex1Y,I2497,TRUE,_xll.ohTrigger(RecalcTrigger,Trigger1Y)),NA())</f>
        <v>1.40148383127503E-2</v>
      </c>
    </row>
    <row r="2498" spans="2:17" x14ac:dyDescent="0.2">
      <c r="B2498" s="39" t="s">
        <v>42</v>
      </c>
      <c r="D2498" s="42">
        <f>_xll.qlCalendarAdvance(Calendar,$D2497,B2498,"f",FALSE)</f>
        <v>56976</v>
      </c>
      <c r="E2498" s="177">
        <f>_xll.qlInterestRateIndexValueDate(IndexON,D2498)</f>
        <v>56976</v>
      </c>
      <c r="F2498" s="193">
        <f>IFERROR(_xll.qlIndexFixing(IndexON,D2498,TRUE,_xll.ohTrigger(RecalcTrigger,TriggerON)),NA())</f>
        <v>1.354351905456852E-2</v>
      </c>
      <c r="H2498" s="42">
        <f>_xll.qlCalendarAdvance(Calendar,$H2497,B2498,"f",FALSE)</f>
        <v>56976</v>
      </c>
      <c r="I2498" s="177">
        <f>_xll.qlInterestRateIndexValueDate(Index1M,$H2498)</f>
        <v>56978</v>
      </c>
      <c r="J2498" s="182">
        <f>IFERROR(_xll.qlIndexFixing(Index1M,$H2498,TRUE,_xll.ohTrigger(RecalcTrigger,Trigger1M)),NA())</f>
        <v>1.3677033795077009E-2</v>
      </c>
      <c r="K2498" s="44">
        <f>IFERROR(_xll.qlIndexFixing(Index3M,H2498,TRUE,_xll.ohTrigger(RecalcTrigger,Trigger3M)),NA())</f>
        <v>1.4669655004949766E-2</v>
      </c>
      <c r="L2498" s="44">
        <f>IFERROR(_xll.qlIndexFixing(Index6M,$H2498,TRUE,_xll.ohTrigger(RecalcTrigger,Trigger6M)),NA())</f>
        <v>1.3550615288117712E-2</v>
      </c>
      <c r="M2498" s="183">
        <f>IFERROR(_xll.qlIndexFixing(Index1Y,$H2498,TRUE,_xll.ohTrigger(RecalcTrigger,Trigger1Y)),NA())</f>
        <v>1.382854012122366E-2</v>
      </c>
      <c r="N2498" s="182">
        <f>IFERROR(_xll.qlIndexFixing(ONIndex1M,I2498,TRUE,_xll.ohTrigger(RecalcTrigger,Trigger1M)),NA())</f>
        <v>1.3691140831770809E-2</v>
      </c>
      <c r="O2498" s="44">
        <f>IFERROR(_xll.qlIndexFixing(ONIndex3M,I2498,TRUE,_xll.ohTrigger(RecalcTrigger,Trigger3M)),NA())</f>
        <v>1.4750307413970987E-2</v>
      </c>
      <c r="P2498" s="44">
        <f>IFERROR(_xll.qlIndexFixing(ONIndex6M,I2498,TRUE,_xll.ohTrigger(RecalcTrigger,Trigger6M)),NA())</f>
        <v>1.3676135888962548E-2</v>
      </c>
      <c r="Q2498" s="183">
        <f>IFERROR(_xll.qlIndexFixing(ONIndex1Y,I2498,TRUE,_xll.ohTrigger(RecalcTrigger,Trigger1Y)),NA())</f>
        <v>1.4003827758601872E-2</v>
      </c>
    </row>
    <row r="2499" spans="2:17" x14ac:dyDescent="0.2">
      <c r="B2499" s="39" t="s">
        <v>42</v>
      </c>
      <c r="D2499" s="42">
        <f>_xll.qlCalendarAdvance(Calendar,$D2498,B2499,"f",FALSE)</f>
        <v>56983</v>
      </c>
      <c r="E2499" s="177">
        <f>_xll.qlInterestRateIndexValueDate(IndexON,D2499)</f>
        <v>56983</v>
      </c>
      <c r="F2499" s="193">
        <f>IFERROR(_xll.qlIndexFixing(IndexON,D2499,TRUE,_xll.ohTrigger(RecalcTrigger,TriggerON)),NA())</f>
        <v>1.3528864466545443E-2</v>
      </c>
      <c r="H2499" s="42">
        <f>_xll.qlCalendarAdvance(Calendar,$H2498,B2499,"f",FALSE)</f>
        <v>56983</v>
      </c>
      <c r="I2499" s="177">
        <f>_xll.qlInterestRateIndexValueDate(Index1M,$H2499)</f>
        <v>56985</v>
      </c>
      <c r="J2499" s="182">
        <f>IFERROR(_xll.qlIndexFixing(Index1M,$H2499,TRUE,_xll.ohTrigger(RecalcTrigger,Trigger1M)),NA())</f>
        <v>1.3663552650241551E-2</v>
      </c>
      <c r="K2499" s="44">
        <f>IFERROR(_xll.qlIndexFixing(Index3M,H2499,TRUE,_xll.ohTrigger(RecalcTrigger,Trigger3M)),NA())</f>
        <v>1.4651308150124057E-2</v>
      </c>
      <c r="L2499" s="44">
        <f>IFERROR(_xll.qlIndexFixing(Index6M,$H2499,TRUE,_xll.ohTrigger(RecalcTrigger,Trigger6M)),NA())</f>
        <v>1.3537587926447573E-2</v>
      </c>
      <c r="M2499" s="183">
        <f>IFERROR(_xll.qlIndexFixing(Index1Y,$H2499,TRUE,_xll.ohTrigger(RecalcTrigger,Trigger1Y)),NA())</f>
        <v>1.3816471366265536E-2</v>
      </c>
      <c r="N2499" s="182">
        <f>IFERROR(_xll.qlIndexFixing(ONIndex1M,I2499,TRUE,_xll.ohTrigger(RecalcTrigger,Trigger1M)),NA())</f>
        <v>1.3677633829054514E-2</v>
      </c>
      <c r="O2499" s="44">
        <f>IFERROR(_xll.qlIndexFixing(ONIndex3M,I2499,TRUE,_xll.ohTrigger(RecalcTrigger,Trigger3M)),NA())</f>
        <v>1.473184078574441E-2</v>
      </c>
      <c r="P2499" s="44">
        <f>IFERROR(_xll.qlIndexFixing(ONIndex6M,I2499,TRUE,_xll.ohTrigger(RecalcTrigger,Trigger6M)),NA())</f>
        <v>1.3662019234317313E-2</v>
      </c>
      <c r="Q2499" s="183">
        <f>IFERROR(_xll.qlIndexFixing(ONIndex1Y,I2499,TRUE,_xll.ohTrigger(RecalcTrigger,Trigger1Y)),NA())</f>
        <v>1.3992836267924247E-2</v>
      </c>
    </row>
    <row r="2500" spans="2:17" x14ac:dyDescent="0.2">
      <c r="B2500" s="39" t="s">
        <v>42</v>
      </c>
      <c r="D2500" s="42">
        <f>_xll.qlCalendarAdvance(Calendar,$D2499,B2500,"f",FALSE)</f>
        <v>56990</v>
      </c>
      <c r="E2500" s="177">
        <f>_xll.qlInterestRateIndexValueDate(IndexON,D2500)</f>
        <v>56990</v>
      </c>
      <c r="F2500" s="193">
        <f>IFERROR(_xll.qlIndexFixing(IndexON,D2500,TRUE,_xll.ohTrigger(RecalcTrigger,TriggerON)),NA())</f>
        <v>1.3514243500907241E-2</v>
      </c>
      <c r="H2500" s="42">
        <f>_xll.qlCalendarAdvance(Calendar,$H2499,B2500,"f",FALSE)</f>
        <v>56990</v>
      </c>
      <c r="I2500" s="177">
        <f>_xll.qlInterestRateIndexValueDate(Index1M,$H2500)</f>
        <v>56992</v>
      </c>
      <c r="J2500" s="182">
        <f>IFERROR(_xll.qlIndexFixing(Index1M,$H2500,TRUE,_xll.ohTrigger(RecalcTrigger,Trigger1M)),NA())</f>
        <v>1.3650097004633821E-2</v>
      </c>
      <c r="K2500" s="44">
        <f>IFERROR(_xll.qlIndexFixing(Index3M,H2500,TRUE,_xll.ohTrigger(RecalcTrigger,Trigger3M)),NA())</f>
        <v>1.4632993628960249E-2</v>
      </c>
      <c r="L2500" s="44">
        <f>IFERROR(_xll.qlIndexFixing(Index6M,$H2500,TRUE,_xll.ohTrigger(RecalcTrigger,Trigger6M)),NA())</f>
        <v>1.3523882392145822E-2</v>
      </c>
      <c r="M2500" s="183">
        <f>IFERROR(_xll.qlIndexFixing(Index1Y,$H2500,TRUE,_xll.ohTrigger(RecalcTrigger,Trigger1Y)),NA())</f>
        <v>1.3805870386115303E-2</v>
      </c>
      <c r="N2500" s="182">
        <f>IFERROR(_xll.qlIndexFixing(ONIndex1M,I2500,TRUE,_xll.ohTrigger(RecalcTrigger,Trigger1M)),NA())</f>
        <v>1.3664152143286756E-2</v>
      </c>
      <c r="O2500" s="44">
        <f>IFERROR(_xll.qlIndexFixing(ONIndex3M,I2500,TRUE,_xll.ohTrigger(RecalcTrigger,Trigger3M)),NA())</f>
        <v>1.4713405645929711E-2</v>
      </c>
      <c r="P2500" s="44">
        <f>IFERROR(_xll.qlIndexFixing(ONIndex6M,I2500,TRUE,_xll.ohTrigger(RecalcTrigger,Trigger6M)),NA())</f>
        <v>1.3647939426197908E-2</v>
      </c>
      <c r="Q2500" s="183">
        <f>IFERROR(_xll.qlIndexFixing(ONIndex1Y,I2500,TRUE,_xll.ohTrigger(RecalcTrigger,Trigger1Y)),NA())</f>
        <v>1.398186390202838E-2</v>
      </c>
    </row>
    <row r="2501" spans="2:17" x14ac:dyDescent="0.2">
      <c r="B2501" s="39" t="s">
        <v>42</v>
      </c>
      <c r="D2501" s="42">
        <f>_xll.qlCalendarAdvance(Calendar,$D2500,B2501,"f",FALSE)</f>
        <v>56997</v>
      </c>
      <c r="E2501" s="177">
        <f>_xll.qlInterestRateIndexValueDate(IndexON,D2501)</f>
        <v>56997</v>
      </c>
      <c r="F2501" s="193">
        <f>IFERROR(_xll.qlIndexFixing(IndexON,D2501,TRUE,_xll.ohTrigger(RecalcTrigger,TriggerON)),NA())</f>
        <v>1.3499656259252646E-2</v>
      </c>
      <c r="H2501" s="42">
        <f>_xll.qlCalendarAdvance(Calendar,$H2500,B2501,"f",FALSE)</f>
        <v>56997</v>
      </c>
      <c r="I2501" s="177">
        <f>_xll.qlInterestRateIndexValueDate(Index1M,$H2501)</f>
        <v>56999</v>
      </c>
      <c r="J2501" s="182">
        <f>IFERROR(_xll.qlIndexFixing(Index1M,$H2501,TRUE,_xll.ohTrigger(RecalcTrigger,Trigger1M)),NA())</f>
        <v>1.3636666941454767E-2</v>
      </c>
      <c r="K2501" s="44">
        <f>IFERROR(_xll.qlIndexFixing(Index3M,H2501,TRUE,_xll.ohTrigger(RecalcTrigger,Trigger3M)),NA())</f>
        <v>1.4614711551330895E-2</v>
      </c>
      <c r="L2501" s="44">
        <f>IFERROR(_xll.qlIndexFixing(Index6M,$H2501,TRUE,_xll.ohTrigger(RecalcTrigger,Trigger6M)),NA())</f>
        <v>1.3510215453037044E-2</v>
      </c>
      <c r="M2501" s="183">
        <f>IFERROR(_xll.qlIndexFixing(Index1Y,$H2501,TRUE,_xll.ohTrigger(RecalcTrigger,Trigger1Y)),NA())</f>
        <v>1.3795290577995938E-2</v>
      </c>
      <c r="N2501" s="182">
        <f>IFERROR(_xll.qlIndexFixing(ONIndex1M,I2501,TRUE,_xll.ohTrigger(RecalcTrigger,Trigger1M)),NA())</f>
        <v>1.3650695857601036E-2</v>
      </c>
      <c r="O2501" s="44">
        <f>IFERROR(_xll.qlIndexFixing(ONIndex3M,I2501,TRUE,_xll.ohTrigger(RecalcTrigger,Trigger3M)),NA())</f>
        <v>1.469500210443897E-2</v>
      </c>
      <c r="P2501" s="44">
        <f>IFERROR(_xll.qlIndexFixing(ONIndex6M,I2501,TRUE,_xll.ohTrigger(RecalcTrigger,Trigger6M)),NA())</f>
        <v>1.3633896569400505E-2</v>
      </c>
      <c r="Q2501" s="183">
        <f>IFERROR(_xll.qlIndexFixing(ONIndex1Y,I2501,TRUE,_xll.ohTrigger(RecalcTrigger,Trigger1Y)),NA())</f>
        <v>1.397091072278478E-2</v>
      </c>
    </row>
    <row r="2502" spans="2:17" x14ac:dyDescent="0.2">
      <c r="B2502" s="39" t="s">
        <v>42</v>
      </c>
      <c r="D2502" s="42">
        <f>_xll.qlCalendarAdvance(Calendar,$D2501,B2502,"f",FALSE)</f>
        <v>57004</v>
      </c>
      <c r="E2502" s="177">
        <f>_xll.qlInterestRateIndexValueDate(IndexON,D2502)</f>
        <v>57004</v>
      </c>
      <c r="F2502" s="193">
        <f>IFERROR(_xll.qlIndexFixing(IndexON,D2502,TRUE,_xll.ohTrigger(RecalcTrigger,TriggerON)),NA())</f>
        <v>1.3485102844139618E-2</v>
      </c>
      <c r="H2502" s="42">
        <f>_xll.qlCalendarAdvance(Calendar,$H2501,B2502,"f",FALSE)</f>
        <v>57004</v>
      </c>
      <c r="I2502" s="177">
        <f>_xll.qlInterestRateIndexValueDate(Index1M,$H2502)</f>
        <v>57006</v>
      </c>
      <c r="J2502" s="182">
        <f>IFERROR(_xll.qlIndexFixing(Index1M,$H2502,TRUE,_xll.ohTrigger(RecalcTrigger,Trigger1M)),NA())</f>
        <v>1.3623262543902837E-2</v>
      </c>
      <c r="K2502" s="44">
        <f>IFERROR(_xll.qlIndexFixing(Index3M,H2502,TRUE,_xll.ohTrigger(RecalcTrigger,Trigger3M)),NA())</f>
        <v>1.4596462027105907E-2</v>
      </c>
      <c r="L2502" s="44">
        <f>IFERROR(_xll.qlIndexFixing(Index6M,$H2502,TRUE,_xll.ohTrigger(RecalcTrigger,Trigger6M)),NA())</f>
        <v>1.3496587213474692E-2</v>
      </c>
      <c r="M2502" s="183">
        <f>IFERROR(_xll.qlIndexFixing(Index1Y,$H2502,TRUE,_xll.ohTrigger(RecalcTrigger,Trigger1Y)),NA())</f>
        <v>1.3784732003732552E-2</v>
      </c>
      <c r="N2502" s="182">
        <f>IFERROR(_xll.qlIndexFixing(ONIndex1M,I2502,TRUE,_xll.ohTrigger(RecalcTrigger,Trigger1M)),NA())</f>
        <v>1.3637265055450598E-2</v>
      </c>
      <c r="O2502" s="44">
        <f>IFERROR(_xll.qlIndexFixing(ONIndex3M,I2502,TRUE,_xll.ohTrigger(RecalcTrigger,Trigger3M)),NA())</f>
        <v>1.467663027150401E-2</v>
      </c>
      <c r="P2502" s="44">
        <f>IFERROR(_xll.qlIndexFixing(ONIndex6M,I2502,TRUE,_xll.ohTrigger(RecalcTrigger,Trigger6M)),NA())</f>
        <v>1.3619890768081788E-2</v>
      </c>
      <c r="Q2502" s="183">
        <f>IFERROR(_xll.qlIndexFixing(ONIndex1Y,I2502,TRUE,_xll.ohTrigger(RecalcTrigger,Trigger1Y)),NA())</f>
        <v>1.3959976791824147E-2</v>
      </c>
    </row>
    <row r="2503" spans="2:17" x14ac:dyDescent="0.2">
      <c r="B2503" s="39" t="s">
        <v>42</v>
      </c>
      <c r="D2503" s="42">
        <f>_xll.qlCalendarAdvance(Calendar,$D2502,B2503,"f",FALSE)</f>
        <v>57011</v>
      </c>
      <c r="E2503" s="177">
        <f>_xll.qlInterestRateIndexValueDate(IndexON,D2503)</f>
        <v>57011</v>
      </c>
      <c r="F2503" s="193">
        <f>IFERROR(_xll.qlIndexFixing(IndexON,D2503,TRUE,_xll.ohTrigger(RecalcTrigger,TriggerON)),NA())</f>
        <v>1.3470583356847143E-2</v>
      </c>
      <c r="H2503" s="42">
        <f>_xll.qlCalendarAdvance(Calendar,$H2502,B2503,"f",FALSE)</f>
        <v>57011</v>
      </c>
      <c r="I2503" s="177">
        <f>_xll.qlInterestRateIndexValueDate(Index1M,$H2503)</f>
        <v>57013</v>
      </c>
      <c r="J2503" s="182">
        <f>IFERROR(_xll.qlIndexFixing(Index1M,$H2503,TRUE,_xll.ohTrigger(RecalcTrigger,Trigger1M)),NA())</f>
        <v>1.3611972790814837E-2</v>
      </c>
      <c r="K2503" s="44">
        <f>IFERROR(_xll.qlIndexFixing(Index3M,H2503,TRUE,_xll.ohTrigger(RecalcTrigger,Trigger3M)),NA())</f>
        <v>1.4579245394432228E-2</v>
      </c>
      <c r="L2503" s="44">
        <f>IFERROR(_xll.qlIndexFixing(Index6M,$H2503,TRUE,_xll.ohTrigger(RecalcTrigger,Trigger6M)),NA())</f>
        <v>1.3482997777814849E-2</v>
      </c>
      <c r="M2503" s="183">
        <f>IFERROR(_xll.qlIndexFixing(Index1Y,$H2503,TRUE,_xll.ohTrigger(RecalcTrigger,Trigger1Y)),NA())</f>
        <v>1.3774194725148733E-2</v>
      </c>
      <c r="N2503" s="182">
        <f>IFERROR(_xll.qlIndexFixing(ONIndex1M,I2503,TRUE,_xll.ohTrigger(RecalcTrigger,Trigger1M)),NA())</f>
        <v>1.3623859819889006E-2</v>
      </c>
      <c r="O2503" s="44">
        <f>IFERROR(_xll.qlIndexFixing(ONIndex3M,I2503,TRUE,_xll.ohTrigger(RecalcTrigger,Trigger3M)),NA())</f>
        <v>1.465829025663723E-2</v>
      </c>
      <c r="P2503" s="44">
        <f>IFERROR(_xll.qlIndexFixing(ONIndex6M,I2503,TRUE,_xll.ohTrigger(RecalcTrigger,Trigger6M)),NA())</f>
        <v>1.3605922126718184E-2</v>
      </c>
      <c r="Q2503" s="183">
        <f>IFERROR(_xll.qlIndexFixing(ONIndex1Y,I2503,TRUE,_xll.ohTrigger(RecalcTrigger,Trigger1Y)),NA())</f>
        <v>1.394906217061731E-2</v>
      </c>
    </row>
    <row r="2504" spans="2:17" x14ac:dyDescent="0.2">
      <c r="B2504" s="39" t="s">
        <v>42</v>
      </c>
      <c r="D2504" s="42">
        <f>_xll.qlCalendarAdvance(Calendar,$D2503,B2504,"f",FALSE)</f>
        <v>57018</v>
      </c>
      <c r="E2504" s="177">
        <f>_xll.qlInterestRateIndexValueDate(IndexON,D2504)</f>
        <v>57018</v>
      </c>
      <c r="F2504" s="193">
        <f>IFERROR(_xll.qlIndexFixing(IndexON,D2504,TRUE,_xll.ohTrigger(RecalcTrigger,TriggerON)),NA())</f>
        <v>1.3456097899693376E-2</v>
      </c>
      <c r="H2504" s="42">
        <f>_xll.qlCalendarAdvance(Calendar,$H2503,B2504,"f",FALSE)</f>
        <v>57018</v>
      </c>
      <c r="I2504" s="177">
        <f>_xll.qlInterestRateIndexValueDate(Index1M,$H2504)</f>
        <v>57020</v>
      </c>
      <c r="J2504" s="182">
        <f>IFERROR(_xll.qlIndexFixing(Index1M,$H2504,TRUE,_xll.ohTrigger(RecalcTrigger,Trigger1M)),NA())</f>
        <v>1.3598615932348677E-2</v>
      </c>
      <c r="K2504" s="44">
        <f>IFERROR(_xll.qlIndexFixing(Index3M,H2504,TRUE,_xll.ohTrigger(RecalcTrigger,Trigger3M)),NA())</f>
        <v>1.4561059679787824E-2</v>
      </c>
      <c r="L2504" s="44">
        <f>IFERROR(_xll.qlIndexFixing(Index6M,$H2504,TRUE,_xll.ohTrigger(RecalcTrigger,Trigger6M)),NA())</f>
        <v>1.3469447250411841E-2</v>
      </c>
      <c r="M2504" s="183">
        <f>IFERROR(_xll.qlIndexFixing(Index1Y,$H2504,TRUE,_xll.ohTrigger(RecalcTrigger,Trigger1Y)),NA())</f>
        <v>1.3763678804066551E-2</v>
      </c>
      <c r="N2504" s="182">
        <f>IFERROR(_xll.qlIndexFixing(ONIndex1M,I2504,TRUE,_xll.ohTrigger(RecalcTrigger,Trigger1M)),NA())</f>
        <v>1.3610480233969824E-2</v>
      </c>
      <c r="O2504" s="44">
        <f>IFERROR(_xll.qlIndexFixing(ONIndex3M,I2504,TRUE,_xll.ohTrigger(RecalcTrigger,Trigger3M)),NA())</f>
        <v>1.4639982169830645E-2</v>
      </c>
      <c r="P2504" s="44">
        <f>IFERROR(_xll.qlIndexFixing(ONIndex6M,I2504,TRUE,_xll.ohTrigger(RecalcTrigger,Trigger6M)),NA())</f>
        <v>1.3591990749706184E-2</v>
      </c>
      <c r="Q2504" s="183">
        <f>IFERROR(_xll.qlIndexFixing(ONIndex1Y,I2504,TRUE,_xll.ohTrigger(RecalcTrigger,Trigger1Y)),NA())</f>
        <v>1.3938166921034778E-2</v>
      </c>
    </row>
    <row r="2505" spans="2:17" x14ac:dyDescent="0.2">
      <c r="B2505" s="39" t="s">
        <v>42</v>
      </c>
      <c r="D2505" s="42">
        <f>_xll.qlCalendarAdvance(Calendar,$D2504,B2505,"f",FALSE)</f>
        <v>57025</v>
      </c>
      <c r="E2505" s="177">
        <f>_xll.qlInterestRateIndexValueDate(IndexON,D2505)</f>
        <v>57025</v>
      </c>
      <c r="F2505" s="193">
        <f>IFERROR(_xll.qlIndexFixing(IndexON,D2505,TRUE,_xll.ohTrigger(RecalcTrigger,TriggerON)),NA())</f>
        <v>1.344164657435698E-2</v>
      </c>
      <c r="H2505" s="42">
        <f>_xll.qlCalendarAdvance(Calendar,$H2504,B2505,"f",FALSE)</f>
        <v>57025</v>
      </c>
      <c r="I2505" s="177">
        <f>_xll.qlInterestRateIndexValueDate(Index1M,$H2505)</f>
        <v>57027</v>
      </c>
      <c r="J2505" s="182">
        <f>IFERROR(_xll.qlIndexFixing(Index1M,$H2505,TRUE,_xll.ohTrigger(RecalcTrigger,Trigger1M)),NA())</f>
        <v>1.3585284966858558E-2</v>
      </c>
      <c r="K2505" s="44">
        <f>IFERROR(_xll.qlIndexFixing(Index3M,H2505,TRUE,_xll.ohTrigger(RecalcTrigger,Trigger3M)),NA())</f>
        <v>1.4542906838062031E-2</v>
      </c>
      <c r="L2505" s="44">
        <f>IFERROR(_xll.qlIndexFixing(Index6M,$H2505,TRUE,_xll.ohTrigger(RecalcTrigger,Trigger6M)),NA())</f>
        <v>1.345593573561912E-2</v>
      </c>
      <c r="M2505" s="183">
        <f>IFERROR(_xll.qlIndexFixing(Index1Y,$H2505,TRUE,_xll.ohTrigger(RecalcTrigger,Trigger1Y)),NA())</f>
        <v>1.3753184302307205E-2</v>
      </c>
      <c r="N2505" s="182">
        <f>IFERROR(_xll.qlIndexFixing(ONIndex1M,I2505,TRUE,_xll.ohTrigger(RecalcTrigger,Trigger1M)),NA())</f>
        <v>1.3597126381146296E-2</v>
      </c>
      <c r="O2505" s="44">
        <f>IFERROR(_xll.qlIndexFixing(ONIndex3M,I2505,TRUE,_xll.ohTrigger(RecalcTrigger,Trigger3M)),NA())</f>
        <v>1.462170612131608E-2</v>
      </c>
      <c r="P2505" s="44">
        <f>IFERROR(_xll.qlIndexFixing(ONIndex6M,I2505,TRUE,_xll.ohTrigger(RecalcTrigger,Trigger6M)),NA())</f>
        <v>1.3578096741682089E-2</v>
      </c>
      <c r="Q2505" s="183">
        <f>IFERROR(_xll.qlIndexFixing(ONIndex1Y,I2505,TRUE,_xll.ohTrigger(RecalcTrigger,Trigger1Y)),NA())</f>
        <v>1.3927291104467443E-2</v>
      </c>
    </row>
    <row r="2506" spans="2:17" x14ac:dyDescent="0.2">
      <c r="B2506" s="39" t="s">
        <v>42</v>
      </c>
      <c r="D2506" s="42">
        <f>_xll.qlCalendarAdvance(Calendar,$D2505,B2506,"f",FALSE)</f>
        <v>57032</v>
      </c>
      <c r="E2506" s="177">
        <f>_xll.qlInterestRateIndexValueDate(IndexON,D2506)</f>
        <v>57032</v>
      </c>
      <c r="F2506" s="193">
        <f>IFERROR(_xll.qlIndexFixing(IndexON,D2506,TRUE,_xll.ohTrigger(RecalcTrigger,TriggerON)),NA())</f>
        <v>1.3427229482756431E-2</v>
      </c>
      <c r="H2506" s="42">
        <f>_xll.qlCalendarAdvance(Calendar,$H2505,B2506,"f",FALSE)</f>
        <v>57032</v>
      </c>
      <c r="I2506" s="177">
        <f>_xll.qlInterestRateIndexValueDate(Index1M,$H2506)</f>
        <v>57034</v>
      </c>
      <c r="J2506" s="182">
        <f>IFERROR(_xll.qlIndexFixing(Index1M,$H2506,TRUE,_xll.ohTrigger(RecalcTrigger,Trigger1M)),NA())</f>
        <v>1.3571979977557913E-2</v>
      </c>
      <c r="K2506" s="44">
        <f>IFERROR(_xll.qlIndexFixing(Index3M,H2506,TRUE,_xll.ohTrigger(RecalcTrigger,Trigger3M)),NA())</f>
        <v>1.4524786979124293E-2</v>
      </c>
      <c r="L2506" s="44">
        <f>IFERROR(_xll.qlIndexFixing(Index6M,$H2506,TRUE,_xll.ohTrigger(RecalcTrigger,Trigger6M)),NA())</f>
        <v>1.3442463337790131E-2</v>
      </c>
      <c r="M2506" s="183">
        <f>IFERROR(_xll.qlIndexFixing(Index1Y,$H2506,TRUE,_xll.ohTrigger(RecalcTrigger,Trigger1Y)),NA())</f>
        <v>1.3742711281690811E-2</v>
      </c>
      <c r="N2506" s="182">
        <f>IFERROR(_xll.qlIndexFixing(ONIndex1M,I2506,TRUE,_xll.ohTrigger(RecalcTrigger,Trigger1M)),NA())</f>
        <v>1.3583798344312115E-2</v>
      </c>
      <c r="O2506" s="44">
        <f>IFERROR(_xll.qlIndexFixing(ONIndex3M,I2506,TRUE,_xll.ohTrigger(RecalcTrigger,Trigger3M)),NA())</f>
        <v>1.460346222068587E-2</v>
      </c>
      <c r="P2506" s="44">
        <f>IFERROR(_xll.qlIndexFixing(ONIndex6M,I2506,TRUE,_xll.ohTrigger(RecalcTrigger,Trigger6M)),NA())</f>
        <v>1.356424020680258E-2</v>
      </c>
      <c r="Q2506" s="183">
        <f>IFERROR(_xll.qlIndexFixing(ONIndex1Y,I2506,TRUE,_xll.ohTrigger(RecalcTrigger,Trigger1Y)),NA())</f>
        <v>1.3916434782625942E-2</v>
      </c>
    </row>
    <row r="2507" spans="2:17" x14ac:dyDescent="0.2">
      <c r="B2507" s="39" t="s">
        <v>42</v>
      </c>
      <c r="D2507" s="42">
        <f>_xll.qlCalendarAdvance(Calendar,$D2506,B2507,"f",FALSE)</f>
        <v>57039</v>
      </c>
      <c r="E2507" s="177">
        <f>_xll.qlInterestRateIndexValueDate(IndexON,D2507)</f>
        <v>57039</v>
      </c>
      <c r="F2507" s="193">
        <f>IFERROR(_xll.qlIndexFixing(IndexON,D2507,TRUE,_xll.ohTrigger(RecalcTrigger,TriggerON)),NA())</f>
        <v>1.3412846726810201E-2</v>
      </c>
      <c r="H2507" s="42">
        <f>_xll.qlCalendarAdvance(Calendar,$H2506,B2507,"f",FALSE)</f>
        <v>57039</v>
      </c>
      <c r="I2507" s="177">
        <f>_xll.qlInterestRateIndexValueDate(Index1M,$H2507)</f>
        <v>57041</v>
      </c>
      <c r="J2507" s="182">
        <f>IFERROR(_xll.qlIndexFixing(Index1M,$H2507,TRUE,_xll.ohTrigger(RecalcTrigger,Trigger1M)),NA())</f>
        <v>1.3555937815044253E-2</v>
      </c>
      <c r="K2507" s="44">
        <f>IFERROR(_xll.qlIndexFixing(Index3M,H2507,TRUE,_xll.ohTrigger(RecalcTrigger,Trigger3M)),NA())</f>
        <v>1.4504713024689066E-2</v>
      </c>
      <c r="L2507" s="44">
        <f>IFERROR(_xll.qlIndexFixing(Index6M,$H2507,TRUE,_xll.ohTrigger(RecalcTrigger,Trigger6M)),NA())</f>
        <v>1.3426247587873179E-2</v>
      </c>
      <c r="M2507" s="183">
        <f>IFERROR(_xll.qlIndexFixing(Index1Y,$H2507,TRUE,_xll.ohTrigger(RecalcTrigger,Trigger1Y)),NA())</f>
        <v>1.3733675123292696E-2</v>
      </c>
      <c r="N2507" s="182">
        <f>IFERROR(_xll.qlIndexFixing(ONIndex1M,I2507,TRUE,_xll.ohTrigger(RecalcTrigger,Trigger1M)),NA())</f>
        <v>1.3570496206920524E-2</v>
      </c>
      <c r="O2507" s="44">
        <f>IFERROR(_xll.qlIndexFixing(ONIndex3M,I2507,TRUE,_xll.ohTrigger(RecalcTrigger,Trigger3M)),NA())</f>
        <v>1.4585250578011966E-2</v>
      </c>
      <c r="P2507" s="44">
        <f>IFERROR(_xll.qlIndexFixing(ONIndex6M,I2507,TRUE,_xll.ohTrigger(RecalcTrigger,Trigger6M)),NA())</f>
        <v>1.3550421249703959E-2</v>
      </c>
      <c r="Q2507" s="183">
        <f>IFERROR(_xll.qlIndexFixing(ONIndex1Y,I2507,TRUE,_xll.ohTrigger(RecalcTrigger,Trigger1Y)),NA())</f>
        <v>1.390559801722091E-2</v>
      </c>
    </row>
    <row r="2508" spans="2:17" x14ac:dyDescent="0.2">
      <c r="B2508" s="39" t="s">
        <v>42</v>
      </c>
      <c r="D2508" s="42">
        <f>_xll.qlCalendarAdvance(Calendar,$D2507,B2508,"f",FALSE)</f>
        <v>57046</v>
      </c>
      <c r="E2508" s="177">
        <f>_xll.qlInterestRateIndexValueDate(IndexON,D2508)</f>
        <v>57046</v>
      </c>
      <c r="F2508" s="193">
        <f>IFERROR(_xll.qlIndexFixing(IndexON,D2508,TRUE,_xll.ohTrigger(RecalcTrigger,TriggerON)),NA())</f>
        <v>1.3398498408516701E-2</v>
      </c>
      <c r="H2508" s="42">
        <f>_xll.qlCalendarAdvance(Calendar,$H2507,B2508,"f",FALSE)</f>
        <v>57046</v>
      </c>
      <c r="I2508" s="177">
        <f>_xll.qlInterestRateIndexValueDate(Index1M,$H2508)</f>
        <v>57048</v>
      </c>
      <c r="J2508" s="182">
        <f>IFERROR(_xll.qlIndexFixing(Index1M,$H2508,TRUE,_xll.ohTrigger(RecalcTrigger,Trigger1M)),NA())</f>
        <v>1.3543379795938892E-2</v>
      </c>
      <c r="K2508" s="44">
        <f>IFERROR(_xll.qlIndexFixing(Index3M,H2508,TRUE,_xll.ohTrigger(RecalcTrigger,Trigger3M)),NA())</f>
        <v>1.4486662796330988E-2</v>
      </c>
      <c r="L2508" s="44">
        <f>IFERROR(_xll.qlIndexFixing(Index6M,$H2508,TRUE,_xll.ohTrigger(RecalcTrigger,Trigger6M)),NA())</f>
        <v>1.3412863134708896E-2</v>
      </c>
      <c r="M2508" s="183">
        <f>IFERROR(_xll.qlIndexFixing(Index1Y,$H2508,TRUE,_xll.ohTrigger(RecalcTrigger,Trigger1Y)),NA())</f>
        <v>1.3723241684639169E-2</v>
      </c>
      <c r="N2508" s="182">
        <f>IFERROR(_xll.qlIndexFixing(ONIndex1M,I2508,TRUE,_xll.ohTrigger(RecalcTrigger,Trigger1M)),NA())</f>
        <v>1.3557220052105023E-2</v>
      </c>
      <c r="O2508" s="44">
        <f>IFERROR(_xll.qlIndexFixing(ONIndex3M,I2508,TRUE,_xll.ohTrigger(RecalcTrigger,Trigger3M)),NA())</f>
        <v>1.4567071302966639E-2</v>
      </c>
      <c r="P2508" s="44">
        <f>IFERROR(_xll.qlIndexFixing(ONIndex6M,I2508,TRUE,_xll.ohTrigger(RecalcTrigger,Trigger6M)),NA())</f>
        <v>1.3536639974782716E-2</v>
      </c>
      <c r="Q2508" s="183">
        <f>IFERROR(_xll.qlIndexFixing(ONIndex1Y,I2508,TRUE,_xll.ohTrigger(RecalcTrigger,Trigger1Y)),NA())</f>
        <v>1.3894780869723178E-2</v>
      </c>
    </row>
    <row r="2509" spans="2:17" x14ac:dyDescent="0.2">
      <c r="B2509" s="39" t="s">
        <v>42</v>
      </c>
      <c r="D2509" s="42">
        <f>_xll.qlCalendarAdvance(Calendar,$D2508,B2509,"f",FALSE)</f>
        <v>57053</v>
      </c>
      <c r="E2509" s="177">
        <f>_xll.qlInterestRateIndexValueDate(IndexON,D2509)</f>
        <v>57053</v>
      </c>
      <c r="F2509" s="193">
        <f>IFERROR(_xll.qlIndexFixing(IndexON,D2509,TRUE,_xll.ohTrigger(RecalcTrigger,TriggerON)),NA())</f>
        <v>1.338418462947466E-2</v>
      </c>
      <c r="H2509" s="42">
        <f>_xll.qlCalendarAdvance(Calendar,$H2508,B2509,"f",FALSE)</f>
        <v>57053</v>
      </c>
      <c r="I2509" s="177">
        <f>_xll.qlInterestRateIndexValueDate(Index1M,$H2509)</f>
        <v>57055</v>
      </c>
      <c r="J2509" s="182">
        <f>IFERROR(_xll.qlIndexFixing(Index1M,$H2509,TRUE,_xll.ohTrigger(RecalcTrigger,Trigger1M)),NA())</f>
        <v>1.3530157387358355E-2</v>
      </c>
      <c r="K2509" s="44">
        <f>IFERROR(_xll.qlIndexFixing(Index3M,H2509,TRUE,_xll.ohTrigger(RecalcTrigger,Trigger3M)),NA())</f>
        <v>1.4468645900523543E-2</v>
      </c>
      <c r="L2509" s="44">
        <f>IFERROR(_xll.qlIndexFixing(Index6M,$H2509,TRUE,_xll.ohTrigger(RecalcTrigger,Trigger6M)),NA())</f>
        <v>1.3399518149209018E-2</v>
      </c>
      <c r="M2509" s="183">
        <f>IFERROR(_xll.qlIndexFixing(Index1Y,$H2509,TRUE,_xll.ohTrigger(RecalcTrigger,Trigger1Y)),NA())</f>
        <v>1.371282989598404E-2</v>
      </c>
      <c r="N2509" s="182">
        <f>IFERROR(_xll.qlIndexFixing(ONIndex1M,I2509,TRUE,_xll.ohTrigger(RecalcTrigger,Trigger1M)),NA())</f>
        <v>1.3543969962919178E-2</v>
      </c>
      <c r="O2509" s="44">
        <f>IFERROR(_xll.qlIndexFixing(ONIndex3M,I2509,TRUE,_xll.ohTrigger(RecalcTrigger,Trigger3M)),NA())</f>
        <v>1.4548924505781713E-2</v>
      </c>
      <c r="P2509" s="44">
        <f>IFERROR(_xll.qlIndexFixing(ONIndex6M,I2509,TRUE,_xll.ohTrigger(RecalcTrigger,Trigger6M)),NA())</f>
        <v>1.3522896486515279E-2</v>
      </c>
      <c r="Q2509" s="183">
        <f>IFERROR(_xll.qlIndexFixing(ONIndex1Y,I2509,TRUE,_xll.ohTrigger(RecalcTrigger,Trigger1Y)),NA())</f>
        <v>1.3883983402003253E-2</v>
      </c>
    </row>
    <row r="2510" spans="2:17" x14ac:dyDescent="0.2">
      <c r="B2510" s="39" t="s">
        <v>42</v>
      </c>
      <c r="D2510" s="42">
        <f>_xll.qlCalendarAdvance(Calendar,$D2509,B2510,"f",FALSE)</f>
        <v>57060</v>
      </c>
      <c r="E2510" s="177">
        <f>_xll.qlInterestRateIndexValueDate(IndexON,D2510)</f>
        <v>57060</v>
      </c>
      <c r="F2510" s="193">
        <f>IFERROR(_xll.qlIndexFixing(IndexON,D2510,TRUE,_xll.ohTrigger(RecalcTrigger,TriggerON)),NA())</f>
        <v>1.3369905492002232E-2</v>
      </c>
      <c r="H2510" s="42">
        <f>_xll.qlCalendarAdvance(Calendar,$H2509,B2510,"f",FALSE)</f>
        <v>57060</v>
      </c>
      <c r="I2510" s="177">
        <f>_xll.qlInterestRateIndexValueDate(Index1M,$H2510)</f>
        <v>57062</v>
      </c>
      <c r="J2510" s="182">
        <f>IFERROR(_xll.qlIndexFixing(Index1M,$H2510,TRUE,_xll.ohTrigger(RecalcTrigger,Trigger1M)),NA())</f>
        <v>1.3516961309997522E-2</v>
      </c>
      <c r="K2510" s="44">
        <f>IFERROR(_xll.qlIndexFixing(Index3M,H2510,TRUE,_xll.ohTrigger(RecalcTrigger,Trigger3M)),NA())</f>
        <v>1.4450662447124941E-2</v>
      </c>
      <c r="L2510" s="44">
        <f>IFERROR(_xll.qlIndexFixing(Index6M,$H2510,TRUE,_xll.ohTrigger(RecalcTrigger,Trigger6M)),NA())</f>
        <v>1.3386212735724051E-2</v>
      </c>
      <c r="M2510" s="183">
        <f>IFERROR(_xll.qlIndexFixing(Index1Y,$H2510,TRUE,_xll.ohTrigger(RecalcTrigger,Trigger1Y)),NA())</f>
        <v>1.3702439819140873E-2</v>
      </c>
      <c r="N2510" s="182">
        <f>IFERROR(_xll.qlIndexFixing(ONIndex1M,I2510,TRUE,_xll.ohTrigger(RecalcTrigger,Trigger1M)),NA())</f>
        <v>1.3530746022656359E-2</v>
      </c>
      <c r="O2510" s="44">
        <f>IFERROR(_xll.qlIndexFixing(ONIndex3M,I2510,TRUE,_xll.ohTrigger(RecalcTrigger,Trigger3M)),NA())</f>
        <v>1.4530810296209395E-2</v>
      </c>
      <c r="P2510" s="44">
        <f>IFERROR(_xll.qlIndexFixing(ONIndex6M,I2510,TRUE,_xll.ohTrigger(RecalcTrigger,Trigger6M)),NA())</f>
        <v>1.3509190889138267E-2</v>
      </c>
      <c r="Q2510" s="183">
        <f>IFERROR(_xll.qlIndexFixing(ONIndex1Y,I2510,TRUE,_xll.ohTrigger(RecalcTrigger,Trigger1Y)),NA())</f>
        <v>1.3873205675611899E-2</v>
      </c>
    </row>
    <row r="2511" spans="2:17" x14ac:dyDescent="0.2">
      <c r="B2511" s="39" t="s">
        <v>42</v>
      </c>
      <c r="D2511" s="42">
        <f>_xll.qlCalendarAdvance(Calendar,$D2510,B2511,"f",FALSE)</f>
        <v>57067</v>
      </c>
      <c r="E2511" s="177">
        <f>_xll.qlInterestRateIndexValueDate(IndexON,D2511)</f>
        <v>57067</v>
      </c>
      <c r="F2511" s="193">
        <f>IFERROR(_xll.qlIndexFixing(IndexON,D2511,TRUE,_xll.ohTrigger(RecalcTrigger,TriggerON)),NA())</f>
        <v>1.3355661097698146E-2</v>
      </c>
      <c r="H2511" s="42">
        <f>_xll.qlCalendarAdvance(Calendar,$H2510,B2511,"f",FALSE)</f>
        <v>57067</v>
      </c>
      <c r="I2511" s="177">
        <f>_xll.qlInterestRateIndexValueDate(Index1M,$H2511)</f>
        <v>57069</v>
      </c>
      <c r="J2511" s="182">
        <f>IFERROR(_xll.qlIndexFixing(Index1M,$H2511,TRUE,_xll.ohTrigger(RecalcTrigger,Trigger1M)),NA())</f>
        <v>1.3505847585661443E-2</v>
      </c>
      <c r="K2511" s="44">
        <f>IFERROR(_xll.qlIndexFixing(Index3M,H2511,TRUE,_xll.ohTrigger(RecalcTrigger,Trigger3M)),NA())</f>
        <v>1.4432712545998603E-2</v>
      </c>
      <c r="L2511" s="44">
        <f>IFERROR(_xll.qlIndexFixing(Index6M,$H2511,TRUE,_xll.ohTrigger(RecalcTrigger,Trigger6M)),NA())</f>
        <v>1.3375005248295557E-2</v>
      </c>
      <c r="M2511" s="183">
        <f>IFERROR(_xll.qlIndexFixing(Index1Y,$H2511,TRUE,_xll.ohTrigger(RecalcTrigger,Trigger1Y)),NA())</f>
        <v>1.3692071515921488E-2</v>
      </c>
      <c r="N2511" s="182">
        <f>IFERROR(_xll.qlIndexFixing(ONIndex1M,I2511,TRUE,_xll.ohTrigger(RecalcTrigger,Trigger1M)),NA())</f>
        <v>1.3513782370573324E-2</v>
      </c>
      <c r="O2511" s="44">
        <f>IFERROR(_xll.qlIndexFixing(ONIndex3M,I2511,TRUE,_xll.ohTrigger(RecalcTrigger,Trigger3M)),NA())</f>
        <v>1.4507568658874703E-2</v>
      </c>
      <c r="P2511" s="44">
        <f>IFERROR(_xll.qlIndexFixing(ONIndex6M,I2511,TRUE,_xll.ohTrigger(RecalcTrigger,Trigger6M)),NA())</f>
        <v>1.3491625251553785E-2</v>
      </c>
      <c r="Q2511" s="183">
        <f>IFERROR(_xll.qlIndexFixing(ONIndex1Y,I2511,TRUE,_xll.ohTrigger(RecalcTrigger,Trigger1Y)),NA())</f>
        <v>1.3859377705482956E-2</v>
      </c>
    </row>
    <row r="2512" spans="2:17" x14ac:dyDescent="0.2">
      <c r="B2512" s="39" t="s">
        <v>42</v>
      </c>
      <c r="D2512" s="42">
        <f>_xll.qlCalendarAdvance(Calendar,$D2511,B2512,"f",FALSE)</f>
        <v>57074</v>
      </c>
      <c r="E2512" s="177">
        <f>_xll.qlInterestRateIndexValueDate(IndexON,D2512)</f>
        <v>57074</v>
      </c>
      <c r="F2512" s="193">
        <f>IFERROR(_xll.qlIndexFixing(IndexON,D2512,TRUE,_xll.ohTrigger(RecalcTrigger,TriggerON)),NA())</f>
        <v>1.3341451548560812E-2</v>
      </c>
      <c r="H2512" s="42">
        <f>_xll.qlCalendarAdvance(Calendar,$H2511,B2512,"f",FALSE)</f>
        <v>57074</v>
      </c>
      <c r="I2512" s="177">
        <f>_xll.qlInterestRateIndexValueDate(Index1M,$H2512)</f>
        <v>57076</v>
      </c>
      <c r="J2512" s="182">
        <f>IFERROR(_xll.qlIndexFixing(Index1M,$H2512,TRUE,_xll.ohTrigger(RecalcTrigger,Trigger1M)),NA())</f>
        <v>1.3490648481726264E-2</v>
      </c>
      <c r="K2512" s="44">
        <f>IFERROR(_xll.qlIndexFixing(Index3M,H2512,TRUE,_xll.ohTrigger(RecalcTrigger,Trigger3M)),NA())</f>
        <v>1.4415781392761732E-2</v>
      </c>
      <c r="L2512" s="44">
        <f>IFERROR(_xll.qlIndexFixing(Index6M,$H2512,TRUE,_xll.ohTrigger(RecalcTrigger,Trigger6M)),NA())</f>
        <v>1.3361772129235125E-2</v>
      </c>
      <c r="M2512" s="183">
        <f>IFERROR(_xll.qlIndexFixing(Index1Y,$H2512,TRUE,_xll.ohTrigger(RecalcTrigger,Trigger1Y)),NA())</f>
        <v>1.3681725048137481E-2</v>
      </c>
      <c r="N2512" s="182">
        <f>IFERROR(_xll.qlIndexFixing(ONIndex1M,I2512,TRUE,_xll.ohTrigger(RecalcTrigger,Trigger1M)),NA())</f>
        <v>1.3504376921833483E-2</v>
      </c>
      <c r="O2512" s="44">
        <f>IFERROR(_xll.qlIndexFixing(ONIndex3M,I2512,TRUE,_xll.ohTrigger(RecalcTrigger,Trigger3M)),NA())</f>
        <v>1.4494680079550903E-2</v>
      </c>
      <c r="P2512" s="44">
        <f>IFERROR(_xll.qlIndexFixing(ONIndex6M,I2512,TRUE,_xll.ohTrigger(RecalcTrigger,Trigger6M)),NA())</f>
        <v>1.348189378536091E-2</v>
      </c>
      <c r="Q2512" s="183">
        <f>IFERROR(_xll.qlIndexFixing(ONIndex1Y,I2512,TRUE,_xll.ohTrigger(RecalcTrigger,Trigger1Y)),NA())</f>
        <v>1.385170969293803E-2</v>
      </c>
    </row>
    <row r="2513" spans="2:17" x14ac:dyDescent="0.2">
      <c r="B2513" s="39" t="s">
        <v>42</v>
      </c>
      <c r="D2513" s="42">
        <f>_xll.qlCalendarAdvance(Calendar,$D2512,B2513,"f",FALSE)</f>
        <v>57081</v>
      </c>
      <c r="E2513" s="177">
        <f>_xll.qlInterestRateIndexValueDate(IndexON,D2513)</f>
        <v>57081</v>
      </c>
      <c r="F2513" s="193">
        <f>IFERROR(_xll.qlIndexFixing(IndexON,D2513,TRUE,_xll.ohTrigger(RecalcTrigger,TriggerON)),NA())</f>
        <v>1.3327276946508704E-2</v>
      </c>
      <c r="H2513" s="42">
        <f>_xll.qlCalendarAdvance(Calendar,$H2512,B2513,"f",FALSE)</f>
        <v>57081</v>
      </c>
      <c r="I2513" s="177">
        <f>_xll.qlInterestRateIndexValueDate(Index1M,$H2513)</f>
        <v>57083</v>
      </c>
      <c r="J2513" s="182">
        <f>IFERROR(_xll.qlIndexFixing(Index1M,$H2513,TRUE,_xll.ohTrigger(RecalcTrigger,Trigger1M)),NA())</f>
        <v>1.3477531897205242E-2</v>
      </c>
      <c r="K2513" s="44">
        <f>IFERROR(_xll.qlIndexFixing(Index3M,H2513,TRUE,_xll.ohTrigger(RecalcTrigger,Trigger3M)),NA())</f>
        <v>1.4397897207096149E-2</v>
      </c>
      <c r="L2513" s="44">
        <f>IFERROR(_xll.qlIndexFixing(Index6M,$H2513,TRUE,_xll.ohTrigger(RecalcTrigger,Trigger6M)),NA())</f>
        <v>1.3348578867005535E-2</v>
      </c>
      <c r="M2513" s="183">
        <f>IFERROR(_xll.qlIndexFixing(Index1Y,$H2513,TRUE,_xll.ohTrigger(RecalcTrigger,Trigger1Y)),NA())</f>
        <v>1.3671400477599571E-2</v>
      </c>
      <c r="N2513" s="182">
        <f>IFERROR(_xll.qlIndexFixing(ONIndex1M,I2513,TRUE,_xll.ohTrigger(RecalcTrigger,Trigger1M)),NA())</f>
        <v>1.3491231927620362E-2</v>
      </c>
      <c r="O2513" s="44">
        <f>IFERROR(_xll.qlIndexFixing(ONIndex3M,I2513,TRUE,_xll.ohTrigger(RecalcTrigger,Trigger3M)),NA())</f>
        <v>1.4476664292288888E-2</v>
      </c>
      <c r="P2513" s="44">
        <f>IFERROR(_xll.qlIndexFixing(ONIndex6M,I2513,TRUE,_xll.ohTrigger(RecalcTrigger,Trigger6M)),NA())</f>
        <v>1.3468302487753547E-2</v>
      </c>
      <c r="Q2513" s="183">
        <f>IFERROR(_xll.qlIndexFixing(ONIndex1Y,I2513,TRUE,_xll.ohTrigger(RecalcTrigger,Trigger1Y)),NA())</f>
        <v>1.3840991559996851E-2</v>
      </c>
    </row>
    <row r="2514" spans="2:17" x14ac:dyDescent="0.2">
      <c r="B2514" s="39" t="s">
        <v>42</v>
      </c>
      <c r="D2514" s="42">
        <f>_xll.qlCalendarAdvance(Calendar,$D2513,B2514,"f",FALSE)</f>
        <v>57088</v>
      </c>
      <c r="E2514" s="177">
        <f>_xll.qlInterestRateIndexValueDate(IndexON,D2514)</f>
        <v>57088</v>
      </c>
      <c r="F2514" s="193">
        <f>IFERROR(_xll.qlIndexFixing(IndexON,D2514,TRUE,_xll.ohTrigger(RecalcTrigger,TriggerON)),NA())</f>
        <v>1.3313137393460295E-2</v>
      </c>
      <c r="H2514" s="42">
        <f>_xll.qlCalendarAdvance(Calendar,$H2513,B2514,"f",FALSE)</f>
        <v>57088</v>
      </c>
      <c r="I2514" s="177">
        <f>_xll.qlInterestRateIndexValueDate(Index1M,$H2514)</f>
        <v>57090</v>
      </c>
      <c r="J2514" s="182">
        <f>IFERROR(_xll.qlIndexFixing(Index1M,$H2514,TRUE,_xll.ohTrigger(RecalcTrigger,Trigger1M)),NA())</f>
        <v>1.3464441976697716E-2</v>
      </c>
      <c r="K2514" s="44">
        <f>IFERROR(_xll.qlIndexFixing(Index3M,H2514,TRUE,_xll.ohTrigger(RecalcTrigger,Trigger3M)),NA())</f>
        <v>1.4380046893188713E-2</v>
      </c>
      <c r="L2514" s="44">
        <f>IFERROR(_xll.qlIndexFixing(Index6M,$H2514,TRUE,_xll.ohTrigger(RecalcTrigger,Trigger6M)),NA())</f>
        <v>1.3335425565954791E-2</v>
      </c>
      <c r="M2514" s="183">
        <f>IFERROR(_xll.qlIndexFixing(Index1Y,$H2514,TRUE,_xll.ohTrigger(RecalcTrigger,Trigger1Y)),NA())</f>
        <v>1.3659244733909249E-2</v>
      </c>
      <c r="N2514" s="182">
        <f>IFERROR(_xll.qlIndexFixing(ONIndex1M,I2514,TRUE,_xll.ohTrigger(RecalcTrigger,Trigger1M)),NA())</f>
        <v>1.3478113414864268E-2</v>
      </c>
      <c r="O2514" s="44">
        <f>IFERROR(_xll.qlIndexFixing(ONIndex3M,I2514,TRUE,_xll.ohTrigger(RecalcTrigger,Trigger3M)),NA())</f>
        <v>1.4458681532287798E-2</v>
      </c>
      <c r="P2514" s="44">
        <f>IFERROR(_xll.qlIndexFixing(ONIndex6M,I2514,TRUE,_xll.ohTrigger(RecalcTrigger,Trigger6M)),NA())</f>
        <v>1.345474949894232E-2</v>
      </c>
      <c r="Q2514" s="183">
        <f>IFERROR(_xll.qlIndexFixing(ONIndex1Y,I2514,TRUE,_xll.ohTrigger(RecalcTrigger,Trigger1Y)),NA())</f>
        <v>1.3830293414986983E-2</v>
      </c>
    </row>
    <row r="2515" spans="2:17" x14ac:dyDescent="0.2">
      <c r="B2515" s="39" t="s">
        <v>42</v>
      </c>
      <c r="D2515" s="42">
        <f>_xll.qlCalendarAdvance(Calendar,$D2514,B2515,"f",FALSE)</f>
        <v>57095</v>
      </c>
      <c r="E2515" s="177">
        <f>_xll.qlInterestRateIndexValueDate(IndexON,D2515)</f>
        <v>57095</v>
      </c>
      <c r="F2515" s="193">
        <f>IFERROR(_xll.qlIndexFixing(IndexON,D2515,TRUE,_xll.ohTrigger(RecalcTrigger,TriggerON)),NA())</f>
        <v>1.3299032991014315E-2</v>
      </c>
      <c r="H2515" s="42">
        <f>_xll.qlCalendarAdvance(Calendar,$H2514,B2515,"f",FALSE)</f>
        <v>57095</v>
      </c>
      <c r="I2515" s="177">
        <f>_xll.qlInterestRateIndexValueDate(Index1M,$H2515)</f>
        <v>57097</v>
      </c>
      <c r="J2515" s="182">
        <f>IFERROR(_xll.qlIndexFixing(Index1M,$H2515,TRUE,_xll.ohTrigger(RecalcTrigger,Trigger1M)),NA())</f>
        <v>1.3451378803394642E-2</v>
      </c>
      <c r="K2515" s="44">
        <f>IFERROR(_xll.qlIndexFixing(Index3M,H2515,TRUE,_xll.ohTrigger(RecalcTrigger,Trigger3M)),NA())</f>
        <v>1.4362230560894404E-2</v>
      </c>
      <c r="L2515" s="44">
        <f>IFERROR(_xll.qlIndexFixing(Index6M,$H2515,TRUE,_xll.ohTrigger(RecalcTrigger,Trigger6M)),NA())</f>
        <v>1.3322312330431338E-2</v>
      </c>
      <c r="M2515" s="183">
        <f>IFERROR(_xll.qlIndexFixing(Index1Y,$H2515,TRUE,_xll.ohTrigger(RecalcTrigger,Trigger1Y)),NA())</f>
        <v>1.3650817275495077E-2</v>
      </c>
      <c r="N2515" s="182">
        <f>IFERROR(_xll.qlIndexFixing(ONIndex1M,I2515,TRUE,_xll.ohTrigger(RecalcTrigger,Trigger1M)),NA())</f>
        <v>1.3463153362307523E-2</v>
      </c>
      <c r="O2515" s="44">
        <f>IFERROR(_xll.qlIndexFixing(ONIndex3M,I2515,TRUE,_xll.ohTrigger(RecalcTrigger,Trigger3M)),NA())</f>
        <v>1.4438170389183824E-2</v>
      </c>
      <c r="P2515" s="44">
        <f>IFERROR(_xll.qlIndexFixing(ONIndex6M,I2515,TRUE,_xll.ohTrigger(RecalcTrigger,Trigger6M)),NA())</f>
        <v>1.3439307411413637E-2</v>
      </c>
      <c r="Q2515" s="183">
        <f>IFERROR(_xll.qlIndexFixing(ONIndex1Y,I2515,TRUE,_xll.ohTrigger(RecalcTrigger,Trigger1Y)),NA())</f>
        <v>1.3818091517334707E-2</v>
      </c>
    </row>
    <row r="2516" spans="2:17" x14ac:dyDescent="0.2">
      <c r="B2516" s="39" t="s">
        <v>42</v>
      </c>
      <c r="D2516" s="42">
        <f>_xll.qlCalendarAdvance(Calendar,$D2515,B2516,"f",FALSE)</f>
        <v>57102</v>
      </c>
      <c r="E2516" s="177">
        <f>_xll.qlInterestRateIndexValueDate(IndexON,D2516)</f>
        <v>57102</v>
      </c>
      <c r="F2516" s="193">
        <f>IFERROR(_xll.qlIndexFixing(IndexON,D2516,TRUE,_xll.ohTrigger(RecalcTrigger,TriggerON)),NA())</f>
        <v>1.3284963841408981E-2</v>
      </c>
      <c r="H2516" s="42">
        <f>_xll.qlCalendarAdvance(Calendar,$H2515,B2516,"f",FALSE)</f>
        <v>57102</v>
      </c>
      <c r="I2516" s="177">
        <f>_xll.qlInterestRateIndexValueDate(Index1M,$H2516)</f>
        <v>57104</v>
      </c>
      <c r="J2516" s="182">
        <f>IFERROR(_xll.qlIndexFixing(Index1M,$H2516,TRUE,_xll.ohTrigger(RecalcTrigger,Trigger1M)),NA())</f>
        <v>1.3438342460494468E-2</v>
      </c>
      <c r="K2516" s="44">
        <f>IFERROR(_xll.qlIndexFixing(Index3M,H2516,TRUE,_xll.ohTrigger(RecalcTrigger,Trigger3M)),NA())</f>
        <v>1.434347016939351E-2</v>
      </c>
      <c r="L2516" s="44">
        <f>IFERROR(_xll.qlIndexFixing(Index6M,$H2516,TRUE,_xll.ohTrigger(RecalcTrigger,Trigger6M)),NA())</f>
        <v>1.3307217110598495E-2</v>
      </c>
      <c r="M2516" s="183">
        <f>IFERROR(_xll.qlIndexFixing(Index1Y,$H2516,TRUE,_xll.ohTrigger(RecalcTrigger,Trigger1Y)),NA())</f>
        <v>1.3640558767543583E-2</v>
      </c>
      <c r="N2516" s="182">
        <f>IFERROR(_xll.qlIndexFixing(ONIndex1M,I2516,TRUE,_xll.ohTrigger(RecalcTrigger,Trigger1M)),NA())</f>
        <v>1.3451956167376267E-2</v>
      </c>
      <c r="O2516" s="44">
        <f>IFERROR(_xll.qlIndexFixing(ONIndex3M,I2516,TRUE,_xll.ohTrigger(RecalcTrigger,Trigger3M)),NA())</f>
        <v>1.4422815533876587E-2</v>
      </c>
      <c r="P2516" s="44">
        <f>IFERROR(_xll.qlIndexFixing(ONIndex6M,I2516,TRUE,_xll.ohTrigger(RecalcTrigger,Trigger6M)),NA())</f>
        <v>1.3427758865214301E-2</v>
      </c>
      <c r="Q2516" s="183">
        <f>IFERROR(_xll.qlIndexFixing(ONIndex1Y,I2516,TRUE,_xll.ohTrigger(RecalcTrigger,Trigger1Y)),NA())</f>
        <v>1.3808957334804361E-2</v>
      </c>
    </row>
    <row r="2517" spans="2:17" x14ac:dyDescent="0.2">
      <c r="B2517" s="39" t="s">
        <v>42</v>
      </c>
      <c r="D2517" s="42">
        <f>_xll.qlCalendarAdvance(Calendar,$D2516,B2517,"f",FALSE)</f>
        <v>57109</v>
      </c>
      <c r="E2517" s="177">
        <f>_xll.qlInterestRateIndexValueDate(IndexON,D2517)</f>
        <v>57109</v>
      </c>
      <c r="F2517" s="193">
        <f>IFERROR(_xll.qlIndexFixing(IndexON,D2517,TRUE,_xll.ohTrigger(RecalcTrigger,TriggerON)),NA())</f>
        <v>1.3270930046562768E-2</v>
      </c>
      <c r="H2517" s="42">
        <f>_xll.qlCalendarAdvance(Calendar,$H2516,B2517,"f",FALSE)</f>
        <v>57109</v>
      </c>
      <c r="I2517" s="177">
        <f>_xll.qlInterestRateIndexValueDate(Index1M,$H2517)</f>
        <v>57111</v>
      </c>
      <c r="J2517" s="182">
        <f>IFERROR(_xll.qlIndexFixing(Index1M,$H2517,TRUE,_xll.ohTrigger(RecalcTrigger,Trigger1M)),NA())</f>
        <v>1.3425333031195641E-2</v>
      </c>
      <c r="K2517" s="44">
        <f>IFERROR(_xll.qlIndexFixing(Index3M,H2517,TRUE,_xll.ohTrigger(RecalcTrigger,Trigger3M)),NA())</f>
        <v>1.4325723888860602E-2</v>
      </c>
      <c r="L2517" s="44">
        <f>IFERROR(_xll.qlIndexFixing(Index6M,$H2517,TRUE,_xll.ohTrigger(RecalcTrigger,Trigger6M)),NA())</f>
        <v>1.3294191622947439E-2</v>
      </c>
      <c r="M2517" s="183">
        <f>IFERROR(_xll.qlIndexFixing(Index1Y,$H2517,TRUE,_xll.ohTrigger(RecalcTrigger,Trigger1Y)),NA())</f>
        <v>1.3630322404066836E-2</v>
      </c>
      <c r="N2517" s="182">
        <f>IFERROR(_xll.qlIndexFixing(ONIndex1M,I2517,TRUE,_xll.ohTrigger(RecalcTrigger,Trigger1M)),NA())</f>
        <v>1.343891759891136E-2</v>
      </c>
      <c r="O2517" s="44">
        <f>IFERROR(_xll.qlIndexFixing(ONIndex3M,I2517,TRUE,_xll.ohTrigger(RecalcTrigger,Trigger3M)),NA())</f>
        <v>1.4404932515210689E-2</v>
      </c>
      <c r="P2517" s="44">
        <f>IFERROR(_xll.qlIndexFixing(ONIndex6M,I2517,TRUE,_xll.ohTrigger(RecalcTrigger,Trigger6M)),NA())</f>
        <v>1.3414321429410236E-2</v>
      </c>
      <c r="Q2517" s="183">
        <f>IFERROR(_xll.qlIndexFixing(ONIndex1Y,I2517,TRUE,_xll.ohTrigger(RecalcTrigger,Trigger1Y)),NA())</f>
        <v>1.3798319522972946E-2</v>
      </c>
    </row>
    <row r="2518" spans="2:17" x14ac:dyDescent="0.2">
      <c r="B2518" s="39" t="s">
        <v>42</v>
      </c>
      <c r="D2518" s="42">
        <f>_xll.qlCalendarAdvance(Calendar,$D2517,B2518,"f",FALSE)</f>
        <v>57116</v>
      </c>
      <c r="E2518" s="177">
        <f>_xll.qlInterestRateIndexValueDate(IndexON,D2518)</f>
        <v>57116</v>
      </c>
      <c r="F2518" s="193">
        <f>IFERROR(_xll.qlIndexFixing(IndexON,D2518,TRUE,_xll.ohTrigger(RecalcTrigger,TriggerON)),NA())</f>
        <v>1.325693170815434E-2</v>
      </c>
      <c r="H2518" s="42">
        <f>_xll.qlCalendarAdvance(Calendar,$H2517,B2518,"f",FALSE)</f>
        <v>57116</v>
      </c>
      <c r="I2518" s="177">
        <f>_xll.qlInterestRateIndexValueDate(Index1M,$H2518)</f>
        <v>57118</v>
      </c>
      <c r="J2518" s="182">
        <f>IFERROR(_xll.qlIndexFixing(Index1M,$H2518,TRUE,_xll.ohTrigger(RecalcTrigger,Trigger1M)),NA())</f>
        <v>1.3412350598694112E-2</v>
      </c>
      <c r="K2518" s="44">
        <f>IFERROR(_xll.qlIndexFixing(Index3M,H2518,TRUE,_xll.ohTrigger(RecalcTrigger,Trigger3M)),NA())</f>
        <v>1.4308011929579622E-2</v>
      </c>
      <c r="L2518" s="44">
        <f>IFERROR(_xll.qlIndexFixing(Index6M,$H2518,TRUE,_xll.ohTrigger(RecalcTrigger,Trigger6M)),NA())</f>
        <v>1.3281206542087845E-2</v>
      </c>
      <c r="M2518" s="183">
        <f>IFERROR(_xll.qlIndexFixing(Index1Y,$H2518,TRUE,_xll.ohTrigger(RecalcTrigger,Trigger1Y)),NA())</f>
        <v>1.3620108246869425E-2</v>
      </c>
      <c r="N2518" s="182">
        <f>IFERROR(_xll.qlIndexFixing(ONIndex1M,I2518,TRUE,_xll.ohTrigger(RecalcTrigger,Trigger1M)),NA())</f>
        <v>1.342590584483716E-2</v>
      </c>
      <c r="O2518" s="44">
        <f>IFERROR(_xll.qlIndexFixing(ONIndex3M,I2518,TRUE,_xll.ohTrigger(RecalcTrigger,Trigger3M)),NA())</f>
        <v>1.4387082963374098E-2</v>
      </c>
      <c r="P2518" s="44">
        <f>IFERROR(_xll.qlIndexFixing(ONIndex6M,I2518,TRUE,_xll.ohTrigger(RecalcTrigger,Trigger6M)),NA())</f>
        <v>1.3400922719988273E-2</v>
      </c>
      <c r="Q2518" s="183">
        <f>IFERROR(_xll.qlIndexFixing(ONIndex1Y,I2518,TRUE,_xll.ohTrigger(RecalcTrigger,Trigger1Y)),NA())</f>
        <v>1.3787701945435771E-2</v>
      </c>
    </row>
    <row r="2519" spans="2:17" x14ac:dyDescent="0.2">
      <c r="B2519" s="39" t="s">
        <v>42</v>
      </c>
      <c r="D2519" s="42">
        <f>_xll.qlCalendarAdvance(Calendar,$D2518,B2519,"f",FALSE)</f>
        <v>57123</v>
      </c>
      <c r="E2519" s="177">
        <f>_xll.qlInterestRateIndexValueDate(IndexON,D2519)</f>
        <v>57123</v>
      </c>
      <c r="F2519" s="193">
        <f>IFERROR(_xll.qlIndexFixing(IndexON,D2519,TRUE,_xll.ohTrigger(RecalcTrigger,TriggerON)),NA())</f>
        <v>1.3242968928182108E-2</v>
      </c>
      <c r="H2519" s="42">
        <f>_xll.qlCalendarAdvance(Calendar,$H2518,B2519,"f",FALSE)</f>
        <v>57123</v>
      </c>
      <c r="I2519" s="177">
        <f>_xll.qlInterestRateIndexValueDate(Index1M,$H2519)</f>
        <v>57125</v>
      </c>
      <c r="J2519" s="182">
        <f>IFERROR(_xll.qlIndexFixing(Index1M,$H2519,TRUE,_xll.ohTrigger(RecalcTrigger,Trigger1M)),NA())</f>
        <v>1.3399395246183332E-2</v>
      </c>
      <c r="K2519" s="44">
        <f>IFERROR(_xll.qlIndexFixing(Index3M,H2519,TRUE,_xll.ohTrigger(RecalcTrigger,Trigger3M)),NA())</f>
        <v>1.4290334401400089E-2</v>
      </c>
      <c r="L2519" s="44">
        <f>IFERROR(_xll.qlIndexFixing(Index6M,$H2519,TRUE,_xll.ohTrigger(RecalcTrigger,Trigger6M)),NA())</f>
        <v>1.3268261972365062E-2</v>
      </c>
      <c r="M2519" s="183">
        <f>IFERROR(_xll.qlIndexFixing(Index1Y,$H2519,TRUE,_xll.ohTrigger(RecalcTrigger,Trigger1Y)),NA())</f>
        <v>1.3609916357755063E-2</v>
      </c>
      <c r="N2519" s="182">
        <f>IFERROR(_xll.qlIndexFixing(ONIndex1M,I2519,TRUE,_xll.ohTrigger(RecalcTrigger,Trigger1M)),NA())</f>
        <v>1.3412920988606913E-2</v>
      </c>
      <c r="O2519" s="44">
        <f>IFERROR(_xll.qlIndexFixing(ONIndex3M,I2519,TRUE,_xll.ohTrigger(RecalcTrigger,Trigger3M)),NA())</f>
        <v>1.4369266988438767E-2</v>
      </c>
      <c r="P2519" s="44">
        <f>IFERROR(_xll.qlIndexFixing(ONIndex6M,I2519,TRUE,_xll.ohTrigger(RecalcTrigger,Trigger6M)),NA())</f>
        <v>1.338756284158471E-2</v>
      </c>
      <c r="Q2519" s="183">
        <f>IFERROR(_xll.qlIndexFixing(ONIndex1Y,I2519,TRUE,_xll.ohTrigger(RecalcTrigger,Trigger1Y)),NA())</f>
        <v>1.3777104663823536E-2</v>
      </c>
    </row>
    <row r="2520" spans="2:17" x14ac:dyDescent="0.2">
      <c r="B2520" s="39" t="s">
        <v>42</v>
      </c>
      <c r="D2520" s="42">
        <f>_xll.qlCalendarAdvance(Calendar,$D2519,B2520,"f",FALSE)</f>
        <v>57130</v>
      </c>
      <c r="E2520" s="177">
        <f>_xll.qlInterestRateIndexValueDate(IndexON,D2520)</f>
        <v>57130</v>
      </c>
      <c r="F2520" s="193">
        <f>IFERROR(_xll.qlIndexFixing(IndexON,D2520,TRUE,_xll.ohTrigger(RecalcTrigger,TriggerON)),NA())</f>
        <v>1.3229041808564546E-2</v>
      </c>
      <c r="H2520" s="42">
        <f>_xll.qlCalendarAdvance(Calendar,$H2519,B2520,"f",FALSE)</f>
        <v>57130</v>
      </c>
      <c r="I2520" s="177">
        <f>_xll.qlInterestRateIndexValueDate(Index1M,$H2520)</f>
        <v>57132</v>
      </c>
      <c r="J2520" s="182">
        <f>IFERROR(_xll.qlIndexFixing(Index1M,$H2520,TRUE,_xll.ohTrigger(RecalcTrigger,Trigger1M)),NA())</f>
        <v>1.3386467056859253E-2</v>
      </c>
      <c r="K2520" s="44">
        <f>IFERROR(_xll.qlIndexFixing(Index3M,H2520,TRUE,_xll.ohTrigger(RecalcTrigger,Trigger3M)),NA())</f>
        <v>1.4272691414170657E-2</v>
      </c>
      <c r="L2520" s="44">
        <f>IFERROR(_xll.qlIndexFixing(Index6M,$H2520,TRUE,_xll.ohTrigger(RecalcTrigger,Trigger6M)),NA())</f>
        <v>1.3257350787900111E-2</v>
      </c>
      <c r="M2520" s="183">
        <f>IFERROR(_xll.qlIndexFixing(Index1Y,$H2520,TRUE,_xll.ohTrigger(RecalcTrigger,Trigger1Y)),NA())</f>
        <v>1.3599746798526366E-2</v>
      </c>
      <c r="N2520" s="182">
        <f>IFERROR(_xll.qlIndexFixing(ONIndex1M,I2520,TRUE,_xll.ohTrigger(RecalcTrigger,Trigger1M)),NA())</f>
        <v>1.3399963113034374E-2</v>
      </c>
      <c r="O2520" s="44">
        <f>IFERROR(_xll.qlIndexFixing(ONIndex3M,I2520,TRUE,_xll.ohTrigger(RecalcTrigger,Trigger3M)),NA())</f>
        <v>1.4351484700236838E-2</v>
      </c>
      <c r="P2520" s="44">
        <f>IFERROR(_xll.qlIndexFixing(ONIndex6M,I2520,TRUE,_xll.ohTrigger(RecalcTrigger,Trigger6M)),NA())</f>
        <v>1.337424189859604E-2</v>
      </c>
      <c r="Q2520" s="183">
        <f>IFERROR(_xll.qlIndexFixing(ONIndex1Y,I2520,TRUE,_xll.ohTrigger(RecalcTrigger,Trigger1Y)),NA())</f>
        <v>1.3766527739926815E-2</v>
      </c>
    </row>
    <row r="2521" spans="2:17" x14ac:dyDescent="0.2">
      <c r="B2521" s="39" t="s">
        <v>42</v>
      </c>
      <c r="D2521" s="42">
        <f>_xll.qlCalendarAdvance(Calendar,$D2520,B2521,"f",FALSE)</f>
        <v>57137</v>
      </c>
      <c r="E2521" s="177">
        <f>_xll.qlInterestRateIndexValueDate(IndexON,D2521)</f>
        <v>57137</v>
      </c>
      <c r="F2521" s="193">
        <f>IFERROR(_xll.qlIndexFixing(IndexON,D2521,TRUE,_xll.ohTrigger(RecalcTrigger,TriggerON)),NA())</f>
        <v>1.3215150451220126E-2</v>
      </c>
      <c r="H2521" s="42">
        <f>_xll.qlCalendarAdvance(Calendar,$H2520,B2521,"f",FALSE)</f>
        <v>57137</v>
      </c>
      <c r="I2521" s="177">
        <f>_xll.qlInterestRateIndexValueDate(Index1M,$H2521)</f>
        <v>57139</v>
      </c>
      <c r="J2521" s="182">
        <f>IFERROR(_xll.qlIndexFixing(Index1M,$H2521,TRUE,_xll.ohTrigger(RecalcTrigger,Trigger1M)),NA())</f>
        <v>1.3373566113925317E-2</v>
      </c>
      <c r="K2521" s="44">
        <f>IFERROR(_xll.qlIndexFixing(Index3M,H2521,TRUE,_xll.ohTrigger(RecalcTrigger,Trigger3M)),NA())</f>
        <v>1.4255083077740845E-2</v>
      </c>
      <c r="L2521" s="44">
        <f>IFERROR(_xll.qlIndexFixing(Index6M,$H2521,TRUE,_xll.ohTrigger(RecalcTrigger,Trigger6M)),NA())</f>
        <v>1.3244480136841085E-2</v>
      </c>
      <c r="M2521" s="183">
        <f>IFERROR(_xll.qlIndexFixing(Index1Y,$H2521,TRUE,_xll.ohTrigger(RecalcTrigger,Trigger1Y)),NA())</f>
        <v>1.3589599630984422E-2</v>
      </c>
      <c r="N2521" s="182">
        <f>IFERROR(_xll.qlIndexFixing(ONIndex1M,I2521,TRUE,_xll.ohTrigger(RecalcTrigger,Trigger1M)),NA())</f>
        <v>1.3387032301492852E-2</v>
      </c>
      <c r="O2521" s="44">
        <f>IFERROR(_xll.qlIndexFixing(ONIndex3M,I2521,TRUE,_xll.ohTrigger(RecalcTrigger,Trigger3M)),NA())</f>
        <v>1.4333736208760328E-2</v>
      </c>
      <c r="P2521" s="44">
        <f>IFERROR(_xll.qlIndexFixing(ONIndex6M,I2521,TRUE,_xll.ohTrigger(RecalcTrigger,Trigger6M)),NA())</f>
        <v>1.3360959995258881E-2</v>
      </c>
      <c r="Q2521" s="183">
        <f>IFERROR(_xll.qlIndexFixing(ONIndex1Y,I2521,TRUE,_xll.ohTrigger(RecalcTrigger,Trigger1Y)),NA())</f>
        <v>1.3755971235216435E-2</v>
      </c>
    </row>
    <row r="2522" spans="2:17" x14ac:dyDescent="0.2">
      <c r="B2522" s="39" t="s">
        <v>42</v>
      </c>
      <c r="D2522" s="42">
        <f>_xll.qlCalendarAdvance(Calendar,$D2521,B2522,"f",FALSE)</f>
        <v>57144</v>
      </c>
      <c r="E2522" s="177">
        <f>_xll.qlInterestRateIndexValueDate(IndexON,D2522)</f>
        <v>57144</v>
      </c>
      <c r="F2522" s="193">
        <f>IFERROR(_xll.qlIndexFixing(IndexON,D2522,TRUE,_xll.ohTrigger(RecalcTrigger,TriggerON)),NA())</f>
        <v>1.3201294957827514E-2</v>
      </c>
      <c r="H2522" s="42">
        <f>_xll.qlCalendarAdvance(Calendar,$H2521,B2522,"f",FALSE)</f>
        <v>57144</v>
      </c>
      <c r="I2522" s="177">
        <f>_xll.qlInterestRateIndexValueDate(Index1M,$H2522)</f>
        <v>57146</v>
      </c>
      <c r="J2522" s="182">
        <f>IFERROR(_xll.qlIndexFixing(Index1M,$H2522,TRUE,_xll.ohTrigger(RecalcTrigger,Trigger1M)),NA())</f>
        <v>1.3360692500569982E-2</v>
      </c>
      <c r="K2522" s="44">
        <f>IFERROR(_xll.qlIndexFixing(Index3M,H2522,TRUE,_xll.ohTrigger(RecalcTrigger,Trigger3M)),NA())</f>
        <v>1.4237509501955832E-2</v>
      </c>
      <c r="L2522" s="44">
        <f>IFERROR(_xll.qlIndexFixing(Index6M,$H2522,TRUE,_xll.ohTrigger(RecalcTrigger,Trigger6M)),NA())</f>
        <v>1.3231650281739709E-2</v>
      </c>
      <c r="M2522" s="183">
        <f>IFERROR(_xll.qlIndexFixing(Index1Y,$H2522,TRUE,_xll.ohTrigger(RecalcTrigger,Trigger1Y)),NA())</f>
        <v>1.3579474916929438E-2</v>
      </c>
      <c r="N2522" s="182">
        <f>IFERROR(_xll.qlIndexFixing(ONIndex1M,I2522,TRUE,_xll.ohTrigger(RecalcTrigger,Trigger1M)),NA())</f>
        <v>1.3374128636955973E-2</v>
      </c>
      <c r="O2522" s="44">
        <f>IFERROR(_xll.qlIndexFixing(ONIndex3M,I2522,TRUE,_xll.ohTrigger(RecalcTrigger,Trigger3M)),NA())</f>
        <v>1.4316021623761443E-2</v>
      </c>
      <c r="P2522" s="44">
        <f>IFERROR(_xll.qlIndexFixing(ONIndex6M,I2522,TRUE,_xll.ohTrigger(RecalcTrigger,Trigger6M)),NA())</f>
        <v>1.3347717236209533E-2</v>
      </c>
      <c r="Q2522" s="183">
        <f>IFERROR(_xll.qlIndexFixing(ONIndex1Y,I2522,TRUE,_xll.ohTrigger(RecalcTrigger,Trigger1Y)),NA())</f>
        <v>1.3745435211323098E-2</v>
      </c>
    </row>
    <row r="2523" spans="2:17" x14ac:dyDescent="0.2">
      <c r="B2523" s="39" t="s">
        <v>42</v>
      </c>
      <c r="D2523" s="42">
        <f>_xll.qlCalendarAdvance(Calendar,$D2522,B2523,"f",FALSE)</f>
        <v>57151</v>
      </c>
      <c r="E2523" s="177">
        <f>_xll.qlInterestRateIndexValueDate(IndexON,D2523)</f>
        <v>57151</v>
      </c>
      <c r="F2523" s="193">
        <f>IFERROR(_xll.qlIndexFixing(IndexON,D2523,TRUE,_xll.ohTrigger(RecalcTrigger,TriggerON)),NA())</f>
        <v>1.3187475430544993E-2</v>
      </c>
      <c r="H2523" s="42">
        <f>_xll.qlCalendarAdvance(Calendar,$H2522,B2523,"f",FALSE)</f>
        <v>57151</v>
      </c>
      <c r="I2523" s="177">
        <f>_xll.qlInterestRateIndexValueDate(Index1M,$H2523)</f>
        <v>57153</v>
      </c>
      <c r="J2523" s="182">
        <f>IFERROR(_xll.qlIndexFixing(Index1M,$H2523,TRUE,_xll.ohTrigger(RecalcTrigger,Trigger1M)),NA())</f>
        <v>1.3347846299989197E-2</v>
      </c>
      <c r="K2523" s="44">
        <f>IFERROR(_xll.qlIndexFixing(Index3M,H2523,TRUE,_xll.ohTrigger(RecalcTrigger,Trigger3M)),NA())</f>
        <v>1.421997079666253E-2</v>
      </c>
      <c r="L2523" s="44">
        <f>IFERROR(_xll.qlIndexFixing(Index6M,$H2523,TRUE,_xll.ohTrigger(RecalcTrigger,Trigger6M)),NA())</f>
        <v>1.3218861326941807E-2</v>
      </c>
      <c r="M2523" s="183">
        <f>IFERROR(_xll.qlIndexFixing(Index1Y,$H2523,TRUE,_xll.ohTrigger(RecalcTrigger,Trigger1Y)),NA())</f>
        <v>1.3569372718161185E-2</v>
      </c>
      <c r="N2523" s="182">
        <f>IFERROR(_xll.qlIndexFixing(ONIndex1M,I2523,TRUE,_xll.ohTrigger(RecalcTrigger,Trigger1M)),NA())</f>
        <v>1.3361252203036855E-2</v>
      </c>
      <c r="O2523" s="44">
        <f>IFERROR(_xll.qlIndexFixing(ONIndex3M,I2523,TRUE,_xll.ohTrigger(RecalcTrigger,Trigger3M)),NA())</f>
        <v>1.42983410552322E-2</v>
      </c>
      <c r="P2523" s="44">
        <f>IFERROR(_xll.qlIndexFixing(ONIndex6M,I2523,TRUE,_xll.ohTrigger(RecalcTrigger,Trigger6M)),NA())</f>
        <v>1.333451372600436E-2</v>
      </c>
      <c r="Q2523" s="183">
        <f>IFERROR(_xll.qlIndexFixing(ONIndex1Y,I2523,TRUE,_xll.ohTrigger(RecalcTrigger,Trigger1Y)),NA())</f>
        <v>1.373491972995744E-2</v>
      </c>
    </row>
    <row r="2524" spans="2:17" x14ac:dyDescent="0.2">
      <c r="B2524" s="39" t="s">
        <v>42</v>
      </c>
      <c r="D2524" s="42">
        <f>_xll.qlCalendarAdvance(Calendar,$D2523,B2524,"f",FALSE)</f>
        <v>57158</v>
      </c>
      <c r="E2524" s="177">
        <f>_xll.qlInterestRateIndexValueDate(IndexON,D2524)</f>
        <v>57158</v>
      </c>
      <c r="F2524" s="193">
        <f>IFERROR(_xll.qlIndexFixing(IndexON,D2524,TRUE,_xll.ohTrigger(RecalcTrigger,TriggerON)),NA())</f>
        <v>1.3173691971291035E-2</v>
      </c>
      <c r="H2524" s="42">
        <f>_xll.qlCalendarAdvance(Calendar,$H2523,B2524,"f",FALSE)</f>
        <v>57158</v>
      </c>
      <c r="I2524" s="177">
        <f>_xll.qlInterestRateIndexValueDate(Index1M,$H2524)</f>
        <v>57160</v>
      </c>
      <c r="J2524" s="182">
        <f>IFERROR(_xll.qlIndexFixing(Index1M,$H2524,TRUE,_xll.ohTrigger(RecalcTrigger,Trigger1M)),NA())</f>
        <v>1.333502759538141E-2</v>
      </c>
      <c r="K2524" s="44">
        <f>IFERROR(_xll.qlIndexFixing(Index3M,H2524,TRUE,_xll.ohTrigger(RecalcTrigger,Trigger3M)),NA())</f>
        <v>1.4202467071703508E-2</v>
      </c>
      <c r="L2524" s="44">
        <f>IFERROR(_xll.qlIndexFixing(Index6M,$H2524,TRUE,_xll.ohTrigger(RecalcTrigger,Trigger6M)),NA())</f>
        <v>1.3206113376794944E-2</v>
      </c>
      <c r="M2524" s="183">
        <f>IFERROR(_xll.qlIndexFixing(Index1Y,$H2524,TRUE,_xll.ohTrigger(RecalcTrigger,Trigger1Y)),NA())</f>
        <v>1.355929309647768E-2</v>
      </c>
      <c r="N2524" s="182">
        <f>IFERROR(_xll.qlIndexFixing(ONIndex1M,I2524,TRUE,_xll.ohTrigger(RecalcTrigger,Trigger1M)),NA())</f>
        <v>1.3348403082789062E-2</v>
      </c>
      <c r="O2524" s="44">
        <f>IFERROR(_xll.qlIndexFixing(ONIndex3M,I2524,TRUE,_xll.ohTrigger(RecalcTrigger,Trigger3M)),NA())</f>
        <v>1.4280694613084677E-2</v>
      </c>
      <c r="P2524" s="44">
        <f>IFERROR(_xll.qlIndexFixing(ONIndex6M,I2524,TRUE,_xll.ohTrigger(RecalcTrigger,Trigger6M)),NA())</f>
        <v>1.3321349568959917E-2</v>
      </c>
      <c r="Q2524" s="183">
        <f>IFERROR(_xll.qlIndexFixing(ONIndex1Y,I2524,TRUE,_xll.ohTrigger(RecalcTrigger,Trigger1Y)),NA())</f>
        <v>1.3724424852670225E-2</v>
      </c>
    </row>
    <row r="2525" spans="2:17" x14ac:dyDescent="0.2">
      <c r="B2525" s="39" t="s">
        <v>42</v>
      </c>
      <c r="D2525" s="42">
        <f>_xll.qlCalendarAdvance(Calendar,$D2524,B2525,"f",FALSE)</f>
        <v>57165</v>
      </c>
      <c r="E2525" s="177">
        <f>_xll.qlInterestRateIndexValueDate(IndexON,D2525)</f>
        <v>57165</v>
      </c>
      <c r="F2525" s="193">
        <f>IFERROR(_xll.qlIndexFixing(IndexON,D2525,TRUE,_xll.ohTrigger(RecalcTrigger,TriggerON)),NA())</f>
        <v>1.3159944681824243E-2</v>
      </c>
      <c r="H2525" s="42">
        <f>_xll.qlCalendarAdvance(Calendar,$H2524,B2525,"f",FALSE)</f>
        <v>57165</v>
      </c>
      <c r="I2525" s="177">
        <f>_xll.qlInterestRateIndexValueDate(Index1M,$H2525)</f>
        <v>57167</v>
      </c>
      <c r="J2525" s="182">
        <f>IFERROR(_xll.qlIndexFixing(Index1M,$H2525,TRUE,_xll.ohTrigger(RecalcTrigger,Trigger1M)),NA())</f>
        <v>1.3322236469940074E-2</v>
      </c>
      <c r="K2525" s="44">
        <f>IFERROR(_xll.qlIndexFixing(Index3M,H2525,TRUE,_xll.ohTrigger(RecalcTrigger,Trigger3M)),NA())</f>
        <v>1.4184998436925682E-2</v>
      </c>
      <c r="L2525" s="44">
        <f>IFERROR(_xll.qlIndexFixing(Index6M,$H2525,TRUE,_xll.ohTrigger(RecalcTrigger,Trigger6M)),NA())</f>
        <v>1.3191451131214315E-2</v>
      </c>
      <c r="M2525" s="183">
        <f>IFERROR(_xll.qlIndexFixing(Index1Y,$H2525,TRUE,_xll.ohTrigger(RecalcTrigger,Trigger1Y)),NA())</f>
        <v>1.354923611367607E-2</v>
      </c>
      <c r="N2525" s="182">
        <f>IFERROR(_xll.qlIndexFixing(ONIndex1M,I2525,TRUE,_xll.ohTrigger(RecalcTrigger,Trigger1M)),NA())</f>
        <v>1.3335581359266158E-2</v>
      </c>
      <c r="O2525" s="44">
        <f>IFERROR(_xll.qlIndexFixing(ONIndex3M,I2525,TRUE,_xll.ohTrigger(RecalcTrigger,Trigger3M)),NA())</f>
        <v>1.426308240731089E-2</v>
      </c>
      <c r="P2525" s="44">
        <f>IFERROR(_xll.qlIndexFixing(ONIndex6M,I2525,TRUE,_xll.ohTrigger(RecalcTrigger,Trigger6M)),NA())</f>
        <v>1.3308224869312824E-2</v>
      </c>
      <c r="Q2525" s="183">
        <f>IFERROR(_xll.qlIndexFixing(ONIndex1Y,I2525,TRUE,_xll.ohTrigger(RecalcTrigger,Trigger1Y)),NA())</f>
        <v>1.371395064117209E-2</v>
      </c>
    </row>
    <row r="2526" spans="2:17" x14ac:dyDescent="0.2">
      <c r="B2526" s="39" t="s">
        <v>42</v>
      </c>
      <c r="D2526" s="42">
        <f>_xll.qlCalendarAdvance(Calendar,$D2525,B2526,"f",FALSE)</f>
        <v>57172</v>
      </c>
      <c r="E2526" s="177">
        <f>_xll.qlInterestRateIndexValueDate(IndexON,D2526)</f>
        <v>57172</v>
      </c>
      <c r="F2526" s="193">
        <f>IFERROR(_xll.qlIndexFixing(IndexON,D2526,TRUE,_xll.ohTrigger(RecalcTrigger,TriggerON)),NA())</f>
        <v>1.3146233663903217E-2</v>
      </c>
      <c r="H2526" s="42">
        <f>_xll.qlCalendarAdvance(Calendar,$H2525,B2526,"f",FALSE)</f>
        <v>57172</v>
      </c>
      <c r="I2526" s="177">
        <f>_xll.qlInterestRateIndexValueDate(Index1M,$H2526)</f>
        <v>57174</v>
      </c>
      <c r="J2526" s="182">
        <f>IFERROR(_xll.qlIndexFixing(Index1M,$H2526,TRUE,_xll.ohTrigger(RecalcTrigger,Trigger1M)),NA())</f>
        <v>1.3309473006861139E-2</v>
      </c>
      <c r="K2526" s="44">
        <f>IFERROR(_xll.qlIndexFixing(Index3M,H2526,TRUE,_xll.ohTrigger(RecalcTrigger,Trigger3M)),NA())</f>
        <v>1.4167565002169884E-2</v>
      </c>
      <c r="L2526" s="44">
        <f>IFERROR(_xll.qlIndexFixing(Index6M,$H2526,TRUE,_xll.ohTrigger(RecalcTrigger,Trigger6M)),NA())</f>
        <v>1.3178793061102234E-2</v>
      </c>
      <c r="M2526" s="183">
        <f>IFERROR(_xll.qlIndexFixing(Index1Y,$H2526,TRUE,_xll.ohTrigger(RecalcTrigger,Trigger1Y)),NA())</f>
        <v>1.3539201831553055E-2</v>
      </c>
      <c r="N2526" s="182">
        <f>IFERROR(_xll.qlIndexFixing(ONIndex1M,I2526,TRUE,_xll.ohTrigger(RecalcTrigger,Trigger1M)),NA())</f>
        <v>1.3322787115521706E-2</v>
      </c>
      <c r="O2526" s="44">
        <f>IFERROR(_xll.qlIndexFixing(ONIndex3M,I2526,TRUE,_xll.ohTrigger(RecalcTrigger,Trigger3M)),NA())</f>
        <v>1.4245504547742982E-2</v>
      </c>
      <c r="P2526" s="44">
        <f>IFERROR(_xll.qlIndexFixing(ONIndex6M,I2526,TRUE,_xll.ohTrigger(RecalcTrigger,Trigger6M)),NA())</f>
        <v>1.3295139731699379E-2</v>
      </c>
      <c r="Q2526" s="183">
        <f>IFERROR(_xll.qlIndexFixing(ONIndex1Y,I2526,TRUE,_xll.ohTrigger(RecalcTrigger,Trigger1Y)),NA())</f>
        <v>1.3703497157093736E-2</v>
      </c>
    </row>
    <row r="2527" spans="2:17" x14ac:dyDescent="0.2">
      <c r="B2527" s="39" t="s">
        <v>42</v>
      </c>
      <c r="D2527" s="42">
        <f>_xll.qlCalendarAdvance(Calendar,$D2526,B2527,"f",FALSE)</f>
        <v>57179</v>
      </c>
      <c r="E2527" s="177">
        <f>_xll.qlInterestRateIndexValueDate(IndexON,D2527)</f>
        <v>57179</v>
      </c>
      <c r="F2527" s="193">
        <f>IFERROR(_xll.qlIndexFixing(IndexON,D2527,TRUE,_xll.ohTrigger(RecalcTrigger,TriggerON)),NA())</f>
        <v>1.3132559019766177E-2</v>
      </c>
      <c r="H2527" s="42">
        <f>_xll.qlCalendarAdvance(Calendar,$H2526,B2527,"f",FALSE)</f>
        <v>57179</v>
      </c>
      <c r="I2527" s="177">
        <f>_xll.qlInterestRateIndexValueDate(Index1M,$H2527)</f>
        <v>57181</v>
      </c>
      <c r="J2527" s="182">
        <f>IFERROR(_xll.qlIndexFixing(Index1M,$H2527,TRUE,_xll.ohTrigger(RecalcTrigger,Trigger1M)),NA())</f>
        <v>1.3296737289335558E-2</v>
      </c>
      <c r="K2527" s="44">
        <f>IFERROR(_xll.qlIndexFixing(Index3M,H2527,TRUE,_xll.ohTrigger(RecalcTrigger,Trigger3M)),NA())</f>
        <v>1.4150166877277815E-2</v>
      </c>
      <c r="L2527" s="44">
        <f>IFERROR(_xll.qlIndexFixing(Index6M,$H2527,TRUE,_xll.ohTrigger(RecalcTrigger,Trigger6M)),NA())</f>
        <v>1.3166176336883743E-2</v>
      </c>
      <c r="M2527" s="183">
        <f>IFERROR(_xll.qlIndexFixing(Index1Y,$H2527,TRUE,_xll.ohTrigger(RecalcTrigger,Trigger1Y)),NA())</f>
        <v>1.352919031190381E-2</v>
      </c>
      <c r="N2527" s="182">
        <f>IFERROR(_xll.qlIndexFixing(ONIndex1M,I2527,TRUE,_xll.ohTrigger(RecalcTrigger,Trigger1M)),NA())</f>
        <v>1.3310020435168823E-2</v>
      </c>
      <c r="O2527" s="44">
        <f>IFERROR(_xll.qlIndexFixing(ONIndex3M,I2527,TRUE,_xll.ohTrigger(RecalcTrigger,Trigger3M)),NA())</f>
        <v>1.4227961144293033E-2</v>
      </c>
      <c r="P2527" s="44">
        <f>IFERROR(_xll.qlIndexFixing(ONIndex6M,I2527,TRUE,_xll.ohTrigger(RecalcTrigger,Trigger6M)),NA())</f>
        <v>1.3282094260596011E-2</v>
      </c>
      <c r="Q2527" s="183">
        <f>IFERROR(_xll.qlIndexFixing(ONIndex1Y,I2527,TRUE,_xll.ohTrigger(RecalcTrigger,Trigger1Y)),NA())</f>
        <v>1.369306446190599E-2</v>
      </c>
    </row>
    <row r="2528" spans="2:17" x14ac:dyDescent="0.2">
      <c r="B2528" s="39" t="s">
        <v>42</v>
      </c>
      <c r="D2528" s="42">
        <f>_xll.qlCalendarAdvance(Calendar,$D2527,B2528,"f",FALSE)</f>
        <v>57186</v>
      </c>
      <c r="E2528" s="177">
        <f>_xll.qlInterestRateIndexValueDate(IndexON,D2528)</f>
        <v>57186</v>
      </c>
      <c r="F2528" s="193">
        <f>IFERROR(_xll.qlIndexFixing(IndexON,D2528,TRUE,_xll.ohTrigger(RecalcTrigger,TriggerON)),NA())</f>
        <v>1.311892085101185E-2</v>
      </c>
      <c r="H2528" s="42">
        <f>_xll.qlCalendarAdvance(Calendar,$H2527,B2528,"f",FALSE)</f>
        <v>57186</v>
      </c>
      <c r="I2528" s="177">
        <f>_xll.qlInterestRateIndexValueDate(Index1M,$H2528)</f>
        <v>57188</v>
      </c>
      <c r="J2528" s="182">
        <f>IFERROR(_xll.qlIndexFixing(Index1M,$H2528,TRUE,_xll.ohTrigger(RecalcTrigger,Trigger1M)),NA())</f>
        <v>1.3284029400569275E-2</v>
      </c>
      <c r="K2528" s="44">
        <f>IFERROR(_xll.qlIndexFixing(Index3M,H2528,TRUE,_xll.ohTrigger(RecalcTrigger,Trigger3M)),NA())</f>
        <v>1.4132804172092043E-2</v>
      </c>
      <c r="L2528" s="44">
        <f>IFERROR(_xll.qlIndexFixing(Index6M,$H2528,TRUE,_xll.ohTrigger(RecalcTrigger,Trigger6M)),NA())</f>
        <v>1.3153601062902042E-2</v>
      </c>
      <c r="M2528" s="183">
        <f>IFERROR(_xll.qlIndexFixing(Index1Y,$H2528,TRUE,_xll.ohTrigger(RecalcTrigger,Trigger1Y)),NA())</f>
        <v>1.351920161652263E-2</v>
      </c>
      <c r="N2528" s="182">
        <f>IFERROR(_xll.qlIndexFixing(ONIndex1M,I2528,TRUE,_xll.ohTrigger(RecalcTrigger,Trigger1M)),NA())</f>
        <v>1.3297281401101202E-2</v>
      </c>
      <c r="O2528" s="44">
        <f>IFERROR(_xll.qlIndexFixing(ONIndex3M,I2528,TRUE,_xll.ohTrigger(RecalcTrigger,Trigger3M)),NA())</f>
        <v>1.4210452306793186E-2</v>
      </c>
      <c r="P2528" s="44">
        <f>IFERROR(_xll.qlIndexFixing(ONIndex6M,I2528,TRUE,_xll.ohTrigger(RecalcTrigger,Trigger6M)),NA())</f>
        <v>1.3269088560319275E-2</v>
      </c>
      <c r="Q2528" s="183">
        <f>IFERROR(_xll.qlIndexFixing(ONIndex1Y,I2528,TRUE,_xll.ohTrigger(RecalcTrigger,Trigger1Y)),NA())</f>
        <v>1.3682652617479363E-2</v>
      </c>
    </row>
    <row r="2529" spans="2:17" x14ac:dyDescent="0.2">
      <c r="B2529" s="39" t="s">
        <v>42</v>
      </c>
      <c r="D2529" s="42">
        <f>_xll.qlCalendarAdvance(Calendar,$D2528,B2529,"f",FALSE)</f>
        <v>57193</v>
      </c>
      <c r="E2529" s="177">
        <f>_xll.qlInterestRateIndexValueDate(IndexON,D2529)</f>
        <v>57193</v>
      </c>
      <c r="F2529" s="193">
        <f>IFERROR(_xll.qlIndexFixing(IndexON,D2529,TRUE,_xll.ohTrigger(RecalcTrigger,TriggerON)),NA())</f>
        <v>1.310531925979852E-2</v>
      </c>
      <c r="H2529" s="42">
        <f>_xll.qlCalendarAdvance(Calendar,$H2528,B2529,"f",FALSE)</f>
        <v>57193</v>
      </c>
      <c r="I2529" s="177">
        <f>_xll.qlInterestRateIndexValueDate(Index1M,$H2529)</f>
        <v>57195</v>
      </c>
      <c r="J2529" s="182">
        <f>IFERROR(_xll.qlIndexFixing(Index1M,$H2529,TRUE,_xll.ohTrigger(RecalcTrigger,Trigger1M)),NA())</f>
        <v>1.3271349423745749E-2</v>
      </c>
      <c r="K2529" s="44">
        <f>IFERROR(_xll.qlIndexFixing(Index3M,H2529,TRUE,_xll.ohTrigger(RecalcTrigger,Trigger3M)),NA())</f>
        <v>1.4115476996450797E-2</v>
      </c>
      <c r="L2529" s="44">
        <f>IFERROR(_xll.qlIndexFixing(Index6M,$H2529,TRUE,_xll.ohTrigger(RecalcTrigger,Trigger6M)),NA())</f>
        <v>1.3141067343501196E-2</v>
      </c>
      <c r="M2529" s="183">
        <f>IFERROR(_xll.qlIndexFixing(Index1Y,$H2529,TRUE,_xll.ohTrigger(RecalcTrigger,Trigger1Y)),NA())</f>
        <v>1.3509235807203151E-2</v>
      </c>
      <c r="N2529" s="182">
        <f>IFERROR(_xll.qlIndexFixing(ONIndex1M,I2529,TRUE,_xll.ohTrigger(RecalcTrigger,Trigger1M)),NA())</f>
        <v>1.3284570096612214E-2</v>
      </c>
      <c r="O2529" s="44">
        <f>IFERROR(_xll.qlIndexFixing(ONIndex3M,I2529,TRUE,_xll.ohTrigger(RecalcTrigger,Trigger3M)),NA())</f>
        <v>1.4192978145315394E-2</v>
      </c>
      <c r="P2529" s="44">
        <f>IFERROR(_xll.qlIndexFixing(ONIndex6M,I2529,TRUE,_xll.ohTrigger(RecalcTrigger,Trigger6M)),NA())</f>
        <v>1.3256122735265663E-2</v>
      </c>
      <c r="Q2529" s="183">
        <f>IFERROR(_xll.qlIndexFixing(ONIndex1Y,I2529,TRUE,_xll.ohTrigger(RecalcTrigger,Trigger1Y)),NA())</f>
        <v>1.3672261685364617E-2</v>
      </c>
    </row>
    <row r="2530" spans="2:17" x14ac:dyDescent="0.2">
      <c r="B2530" s="39" t="s">
        <v>42</v>
      </c>
      <c r="D2530" s="42">
        <f>_xll.qlCalendarAdvance(Calendar,$D2529,B2530,"f",FALSE)</f>
        <v>57200</v>
      </c>
      <c r="E2530" s="177">
        <f>_xll.qlInterestRateIndexValueDate(IndexON,D2530)</f>
        <v>57200</v>
      </c>
      <c r="F2530" s="193">
        <f>IFERROR(_xll.qlIndexFixing(IndexON,D2530,TRUE,_xll.ohTrigger(RecalcTrigger,TriggerON)),NA())</f>
        <v>1.3091754347804851E-2</v>
      </c>
      <c r="H2530" s="42">
        <f>_xll.qlCalendarAdvance(Calendar,$H2529,B2530,"f",FALSE)</f>
        <v>57200</v>
      </c>
      <c r="I2530" s="177">
        <f>_xll.qlInterestRateIndexValueDate(Index1M,$H2530)</f>
        <v>57202</v>
      </c>
      <c r="J2530" s="182">
        <f>IFERROR(_xll.qlIndexFixing(Index1M,$H2530,TRUE,_xll.ohTrigger(RecalcTrigger,Trigger1M)),NA())</f>
        <v>1.3258697442060929E-2</v>
      </c>
      <c r="K2530" s="44">
        <f>IFERROR(_xll.qlIndexFixing(Index3M,H2530,TRUE,_xll.ohTrigger(RecalcTrigger,Trigger3M)),NA())</f>
        <v>1.4098185460192298E-2</v>
      </c>
      <c r="L2530" s="44">
        <f>IFERROR(_xll.qlIndexFixing(Index6M,$H2530,TRUE,_xll.ohTrigger(RecalcTrigger,Trigger6M)),NA())</f>
        <v>1.3128575283024829E-2</v>
      </c>
      <c r="M2530" s="183">
        <f>IFERROR(_xll.qlIndexFixing(Index1Y,$H2530,TRUE,_xll.ohTrigger(RecalcTrigger,Trigger1Y)),NA())</f>
        <v>1.349929294573814E-2</v>
      </c>
      <c r="N2530" s="182">
        <f>IFERROR(_xll.qlIndexFixing(ONIndex1M,I2530,TRUE,_xll.ohTrigger(RecalcTrigger,Trigger1M)),NA())</f>
        <v>1.3271886604675487E-2</v>
      </c>
      <c r="O2530" s="44">
        <f>IFERROR(_xll.qlIndexFixing(ONIndex3M,I2530,TRUE,_xll.ohTrigger(RecalcTrigger,Trigger3M)),NA())</f>
        <v>1.4175538769691798E-2</v>
      </c>
      <c r="P2530" s="44">
        <f>IFERROR(_xll.qlIndexFixing(ONIndex6M,I2530,TRUE,_xll.ohTrigger(RecalcTrigger,Trigger6M)),NA())</f>
        <v>1.3243196890231346E-2</v>
      </c>
      <c r="Q2530" s="183">
        <f>IFERROR(_xll.qlIndexFixing(ONIndex1Y,I2530,TRUE,_xll.ohTrigger(RecalcTrigger,Trigger1Y)),NA())</f>
        <v>1.3661891727272391E-2</v>
      </c>
    </row>
    <row r="2531" spans="2:17" x14ac:dyDescent="0.2">
      <c r="B2531" s="39" t="s">
        <v>42</v>
      </c>
      <c r="D2531" s="42">
        <f>_xll.qlCalendarAdvance(Calendar,$D2530,B2531,"f",FALSE)</f>
        <v>57207</v>
      </c>
      <c r="E2531" s="177">
        <f>_xll.qlInterestRateIndexValueDate(IndexON,D2531)</f>
        <v>57207</v>
      </c>
      <c r="F2531" s="193">
        <f>IFERROR(_xll.qlIndexFixing(IndexON,D2531,TRUE,_xll.ohTrigger(RecalcTrigger,TriggerON)),NA())</f>
        <v>1.307822621710919E-2</v>
      </c>
      <c r="H2531" s="42">
        <f>_xll.qlCalendarAdvance(Calendar,$H2530,B2531,"f",FALSE)</f>
        <v>57207</v>
      </c>
      <c r="I2531" s="177">
        <f>_xll.qlInterestRateIndexValueDate(Index1M,$H2531)</f>
        <v>57209</v>
      </c>
      <c r="J2531" s="182">
        <f>IFERROR(_xll.qlIndexFixing(Index1M,$H2531,TRUE,_xll.ohTrigger(RecalcTrigger,Trigger1M)),NA())</f>
        <v>1.3246073538710768E-2</v>
      </c>
      <c r="K2531" s="44">
        <f>IFERROR(_xll.qlIndexFixing(Index3M,H2531,TRUE,_xll.ohTrigger(RecalcTrigger,Trigger3M)),NA())</f>
        <v>1.4080929673154776E-2</v>
      </c>
      <c r="L2531" s="44">
        <f>IFERROR(_xll.qlIndexFixing(Index6M,$H2531,TRUE,_xll.ohTrigger(RecalcTrigger,Trigger6M)),NA())</f>
        <v>1.3116124985817434E-2</v>
      </c>
      <c r="M2531" s="183">
        <f>IFERROR(_xll.qlIndexFixing(Index1Y,$H2531,TRUE,_xll.ohTrigger(RecalcTrigger,Trigger1Y)),NA())</f>
        <v>1.3489373093918825E-2</v>
      </c>
      <c r="N2531" s="182">
        <f>IFERROR(_xll.qlIndexFixing(ONIndex1M,I2531,TRUE,_xll.ohTrigger(RecalcTrigger,Trigger1M)),NA())</f>
        <v>1.3259231008824202E-2</v>
      </c>
      <c r="O2531" s="44">
        <f>IFERROR(_xll.qlIndexFixing(ONIndex3M,I2531,TRUE,_xll.ohTrigger(RecalcTrigger,Trigger3M)),NA())</f>
        <v>1.4158134289994351E-2</v>
      </c>
      <c r="P2531" s="44">
        <f>IFERROR(_xll.qlIndexFixing(ONIndex6M,I2531,TRUE,_xll.ohTrigger(RecalcTrigger,Trigger6M)),NA())</f>
        <v>1.3230311128973327E-2</v>
      </c>
      <c r="Q2531" s="183">
        <f>IFERROR(_xll.qlIndexFixing(ONIndex1Y,I2531,TRUE,_xll.ohTrigger(RecalcTrigger,Trigger1Y)),NA())</f>
        <v>1.3651542804513639E-2</v>
      </c>
    </row>
    <row r="2532" spans="2:17" x14ac:dyDescent="0.2">
      <c r="B2532" s="39" t="s">
        <v>42</v>
      </c>
      <c r="D2532" s="42">
        <f>_xll.qlCalendarAdvance(Calendar,$D2531,B2532,"f",FALSE)</f>
        <v>57214</v>
      </c>
      <c r="E2532" s="177">
        <f>_xll.qlInterestRateIndexValueDate(IndexON,D2532)</f>
        <v>57214</v>
      </c>
      <c r="F2532" s="193">
        <f>IFERROR(_xll.qlIndexFixing(IndexON,D2532,TRUE,_xll.ohTrigger(RecalcTrigger,TriggerON)),NA())</f>
        <v>1.3064734969310265E-2</v>
      </c>
      <c r="H2532" s="42">
        <f>_xll.qlCalendarAdvance(Calendar,$H2531,B2532,"f",FALSE)</f>
        <v>57214</v>
      </c>
      <c r="I2532" s="177">
        <f>_xll.qlInterestRateIndexValueDate(Index1M,$H2532)</f>
        <v>57216</v>
      </c>
      <c r="J2532" s="182">
        <f>IFERROR(_xll.qlIndexFixing(Index1M,$H2532,TRUE,_xll.ohTrigger(RecalcTrigger,Trigger1M)),NA())</f>
        <v>1.3233477796891213E-2</v>
      </c>
      <c r="K2532" s="44">
        <f>IFERROR(_xll.qlIndexFixing(Index3M,H2532,TRUE,_xll.ohTrigger(RecalcTrigger,Trigger3M)),NA())</f>
        <v>1.4063709745173845E-2</v>
      </c>
      <c r="L2532" s="44">
        <f>IFERROR(_xll.qlIndexFixing(Index6M,$H2532,TRUE,_xll.ohTrigger(RecalcTrigger,Trigger6M)),NA())</f>
        <v>1.3103716556220925E-2</v>
      </c>
      <c r="M2532" s="183">
        <f>IFERROR(_xll.qlIndexFixing(Index1Y,$H2532,TRUE,_xll.ohTrigger(RecalcTrigger,Trigger1Y)),NA())</f>
        <v>1.3479476313536654E-2</v>
      </c>
      <c r="N2532" s="182">
        <f>IFERROR(_xll.qlIndexFixing(ONIndex1M,I2532,TRUE,_xll.ohTrigger(RecalcTrigger,Trigger1M)),NA())</f>
        <v>1.3246603392031986E-2</v>
      </c>
      <c r="O2532" s="44">
        <f>IFERROR(_xll.qlIndexFixing(ONIndex3M,I2532,TRUE,_xll.ohTrigger(RecalcTrigger,Trigger3M)),NA())</f>
        <v>1.4140764815815388E-2</v>
      </c>
      <c r="P2532" s="44">
        <f>IFERROR(_xll.qlIndexFixing(ONIndex6M,I2532,TRUE,_xll.ohTrigger(RecalcTrigger,Trigger6M)),NA())</f>
        <v>1.3217465556687458E-2</v>
      </c>
      <c r="Q2532" s="183">
        <f>IFERROR(_xll.qlIndexFixing(ONIndex1Y,I2532,TRUE,_xll.ohTrigger(RecalcTrigger,Trigger1Y)),NA())</f>
        <v>1.3641214979038807E-2</v>
      </c>
    </row>
    <row r="2533" spans="2:17" x14ac:dyDescent="0.2">
      <c r="B2533" s="39" t="s">
        <v>42</v>
      </c>
      <c r="D2533" s="42">
        <f>_xll.qlCalendarAdvance(Calendar,$D2532,B2533,"f",FALSE)</f>
        <v>57221</v>
      </c>
      <c r="E2533" s="177">
        <f>_xll.qlInterestRateIndexValueDate(IndexON,D2533)</f>
        <v>57221</v>
      </c>
      <c r="F2533" s="193">
        <f>IFERROR(_xll.qlIndexFixing(IndexON,D2533,TRUE,_xll.ohTrigger(RecalcTrigger,TriggerON)),NA())</f>
        <v>1.3051280706646295E-2</v>
      </c>
      <c r="H2533" s="42">
        <f>_xll.qlCalendarAdvance(Calendar,$H2532,B2533,"f",FALSE)</f>
        <v>57221</v>
      </c>
      <c r="I2533" s="177">
        <f>_xll.qlInterestRateIndexValueDate(Index1M,$H2533)</f>
        <v>57223</v>
      </c>
      <c r="J2533" s="182">
        <f>IFERROR(_xll.qlIndexFixing(Index1M,$H2533,TRUE,_xll.ohTrigger(RecalcTrigger,Trigger1M)),NA())</f>
        <v>1.3222868263857376E-2</v>
      </c>
      <c r="K2533" s="44">
        <f>IFERROR(_xll.qlIndexFixing(Index3M,H2533,TRUE,_xll.ohTrigger(RecalcTrigger,Trigger3M)),NA())</f>
        <v>1.4047472663915442E-2</v>
      </c>
      <c r="L2533" s="44">
        <f>IFERROR(_xll.qlIndexFixing(Index6M,$H2533,TRUE,_xll.ohTrigger(RecalcTrigger,Trigger6M)),NA())</f>
        <v>1.3094508187154115E-2</v>
      </c>
      <c r="M2533" s="183">
        <f>IFERROR(_xll.qlIndexFixing(Index1Y,$H2533,TRUE,_xll.ohTrigger(RecalcTrigger,Trigger1Y)),NA())</f>
        <v>1.3469602666380885E-2</v>
      </c>
      <c r="N2533" s="182">
        <f>IFERROR(_xll.qlIndexFixing(ONIndex1M,I2533,TRUE,_xll.ohTrigger(RecalcTrigger,Trigger1M)),NA())</f>
        <v>1.323400383743234E-2</v>
      </c>
      <c r="O2533" s="44">
        <f>IFERROR(_xll.qlIndexFixing(ONIndex3M,I2533,TRUE,_xll.ohTrigger(RecalcTrigger,Trigger3M)),NA())</f>
        <v>1.4123430457146924E-2</v>
      </c>
      <c r="P2533" s="44">
        <f>IFERROR(_xll.qlIndexFixing(ONIndex6M,I2533,TRUE,_xll.ohTrigger(RecalcTrigger,Trigger6M)),NA())</f>
        <v>1.320466027737055E-2</v>
      </c>
      <c r="Q2533" s="183">
        <f>IFERROR(_xll.qlIndexFixing(ONIndex1Y,I2533,TRUE,_xll.ohTrigger(RecalcTrigger,Trigger1Y)),NA())</f>
        <v>1.3630908312238788E-2</v>
      </c>
    </row>
    <row r="2534" spans="2:17" x14ac:dyDescent="0.2">
      <c r="B2534" s="39" t="s">
        <v>42</v>
      </c>
      <c r="D2534" s="42">
        <f>_xll.qlCalendarAdvance(Calendar,$D2533,B2534,"f",FALSE)</f>
        <v>57228</v>
      </c>
      <c r="E2534" s="177">
        <f>_xll.qlInterestRateIndexValueDate(IndexON,D2534)</f>
        <v>57228</v>
      </c>
      <c r="F2534" s="193">
        <f>IFERROR(_xll.qlIndexFixing(IndexON,D2534,TRUE,_xll.ohTrigger(RecalcTrigger,TriggerON)),NA())</f>
        <v>1.3037863530795946E-2</v>
      </c>
      <c r="H2534" s="42">
        <f>_xll.qlCalendarAdvance(Calendar,$H2533,B2534,"f",FALSE)</f>
        <v>57228</v>
      </c>
      <c r="I2534" s="177">
        <f>_xll.qlInterestRateIndexValueDate(Index1M,$H2534)</f>
        <v>57230</v>
      </c>
      <c r="J2534" s="182">
        <f>IFERROR(_xll.qlIndexFixing(Index1M,$H2534,TRUE,_xll.ohTrigger(RecalcTrigger,Trigger1M)),NA())</f>
        <v>1.3208371130610241E-2</v>
      </c>
      <c r="K2534" s="44">
        <f>IFERROR(_xll.qlIndexFixing(Index3M,H2534,TRUE,_xll.ohTrigger(RecalcTrigger,Trigger3M)),NA())</f>
        <v>1.4030322853341586E-2</v>
      </c>
      <c r="L2534" s="44">
        <f>IFERROR(_xll.qlIndexFixing(Index6M,$H2534,TRUE,_xll.ohTrigger(RecalcTrigger,Trigger6M)),NA())</f>
        <v>1.3082170838508215E-2</v>
      </c>
      <c r="M2534" s="183">
        <f>IFERROR(_xll.qlIndexFixing(Index1Y,$H2534,TRUE,_xll.ohTrigger(RecalcTrigger,Trigger1Y)),NA())</f>
        <v>1.3459752214240997E-2</v>
      </c>
      <c r="N2534" s="182">
        <f>IFERROR(_xll.qlIndexFixing(ONIndex1M,I2534,TRUE,_xll.ohTrigger(RecalcTrigger,Trigger1M)),NA())</f>
        <v>1.3221432428478508E-2</v>
      </c>
      <c r="O2534" s="44">
        <f>IFERROR(_xll.qlIndexFixing(ONIndex3M,I2534,TRUE,_xll.ohTrigger(RecalcTrigger,Trigger3M)),NA())</f>
        <v>1.4106131324220783E-2</v>
      </c>
      <c r="P2534" s="44">
        <f>IFERROR(_xll.qlIndexFixing(ONIndex6M,I2534,TRUE,_xll.ohTrigger(RecalcTrigger,Trigger6M)),NA())</f>
        <v>1.3191895395339159E-2</v>
      </c>
      <c r="Q2534" s="183">
        <f>IFERROR(_xll.qlIndexFixing(ONIndex1Y,I2534,TRUE,_xll.ohTrigger(RecalcTrigger,Trigger1Y)),NA())</f>
        <v>1.3620622866064025E-2</v>
      </c>
    </row>
    <row r="2535" spans="2:17" x14ac:dyDescent="0.2">
      <c r="B2535" s="39" t="s">
        <v>42</v>
      </c>
      <c r="D2535" s="42">
        <f>_xll.qlCalendarAdvance(Calendar,$D2534,B2535,"f",FALSE)</f>
        <v>57235</v>
      </c>
      <c r="E2535" s="177">
        <f>_xll.qlInterestRateIndexValueDate(IndexON,D2535)</f>
        <v>57235</v>
      </c>
      <c r="F2535" s="193">
        <f>IFERROR(_xll.qlIndexFixing(IndexON,D2535,TRUE,_xll.ohTrigger(RecalcTrigger,TriggerON)),NA())</f>
        <v>1.3024483543997434E-2</v>
      </c>
      <c r="H2535" s="42">
        <f>_xll.qlCalendarAdvance(Calendar,$H2534,B2535,"f",FALSE)</f>
        <v>57235</v>
      </c>
      <c r="I2535" s="177">
        <f>_xll.qlInterestRateIndexValueDate(Index1M,$H2535)</f>
        <v>57237</v>
      </c>
      <c r="J2535" s="182">
        <f>IFERROR(_xll.qlIndexFixing(Index1M,$H2535,TRUE,_xll.ohTrigger(RecalcTrigger,Trigger1M)),NA())</f>
        <v>1.3195860372540724E-2</v>
      </c>
      <c r="K2535" s="44">
        <f>IFERROR(_xll.qlIndexFixing(Index3M,H2535,TRUE,_xll.ohTrigger(RecalcTrigger,Trigger3M)),NA())</f>
        <v>1.4013209221265291E-2</v>
      </c>
      <c r="L2535" s="44">
        <f>IFERROR(_xll.qlIndexFixing(Index6M,$H2535,TRUE,_xll.ohTrigger(RecalcTrigger,Trigger6M)),NA())</f>
        <v>1.3069875623516226E-2</v>
      </c>
      <c r="M2535" s="183">
        <f>IFERROR(_xll.qlIndexFixing(Index1Y,$H2535,TRUE,_xll.ohTrigger(RecalcTrigger,Trigger1Y)),NA())</f>
        <v>1.3449925018904496E-2</v>
      </c>
      <c r="N2535" s="182">
        <f>IFERROR(_xll.qlIndexFixing(ONIndex1M,I2535,TRUE,_xll.ohTrigger(RecalcTrigger,Trigger1M)),NA())</f>
        <v>1.3208889248224054E-2</v>
      </c>
      <c r="O2535" s="44">
        <f>IFERROR(_xll.qlIndexFixing(ONIndex3M,I2535,TRUE,_xll.ohTrigger(RecalcTrigger,Trigger3M)),NA())</f>
        <v>1.4088867526549365E-2</v>
      </c>
      <c r="P2535" s="44">
        <f>IFERROR(_xll.qlIndexFixing(ONIndex6M,I2535,TRUE,_xll.ohTrigger(RecalcTrigger,Trigger6M)),NA())</f>
        <v>1.3179171015469393E-2</v>
      </c>
      <c r="Q2535" s="183">
        <f>IFERROR(_xll.qlIndexFixing(ONIndex1Y,I2535,TRUE,_xll.ohTrigger(RecalcTrigger,Trigger1Y)),NA())</f>
        <v>1.3610358701825476E-2</v>
      </c>
    </row>
    <row r="2536" spans="2:17" x14ac:dyDescent="0.2">
      <c r="B2536" s="39" t="s">
        <v>42</v>
      </c>
      <c r="D2536" s="42">
        <f>_xll.qlCalendarAdvance(Calendar,$D2535,B2536,"f",FALSE)</f>
        <v>57242</v>
      </c>
      <c r="E2536" s="177">
        <f>_xll.qlInterestRateIndexValueDate(IndexON,D2536)</f>
        <v>57242</v>
      </c>
      <c r="F2536" s="193">
        <f>IFERROR(_xll.qlIndexFixing(IndexON,D2536,TRUE,_xll.ohTrigger(RecalcTrigger,TriggerON)),NA())</f>
        <v>1.3011140847609681E-2</v>
      </c>
      <c r="H2536" s="42">
        <f>_xll.qlCalendarAdvance(Calendar,$H2535,B2536,"f",FALSE)</f>
        <v>57242</v>
      </c>
      <c r="I2536" s="177">
        <f>_xll.qlInterestRateIndexValueDate(Index1M,$H2536)</f>
        <v>57244</v>
      </c>
      <c r="J2536" s="182">
        <f>IFERROR(_xll.qlIndexFixing(Index1M,$H2536,TRUE,_xll.ohTrigger(RecalcTrigger,Trigger1M)),NA())</f>
        <v>1.3183378108775623E-2</v>
      </c>
      <c r="K2536" s="44">
        <f>IFERROR(_xll.qlIndexFixing(Index3M,H2536,TRUE,_xll.ohTrigger(RecalcTrigger,Trigger3M)),NA())</f>
        <v>1.3996131877523093E-2</v>
      </c>
      <c r="L2536" s="44">
        <f>IFERROR(_xll.qlIndexFixing(Index6M,$H2536,TRUE,_xll.ohTrigger(RecalcTrigger,Trigger6M)),NA())</f>
        <v>1.3057622646524741E-2</v>
      </c>
      <c r="M2536" s="183">
        <f>IFERROR(_xll.qlIndexFixing(Index1Y,$H2536,TRUE,_xll.ohTrigger(RecalcTrigger,Trigger1Y)),NA())</f>
        <v>1.3440121142159108E-2</v>
      </c>
      <c r="N2536" s="182">
        <f>IFERROR(_xll.qlIndexFixing(ONIndex1M,I2536,TRUE,_xll.ohTrigger(RecalcTrigger,Trigger1M)),NA())</f>
        <v>1.3196374379722542E-2</v>
      </c>
      <c r="O2536" s="44">
        <f>IFERROR(_xll.qlIndexFixing(ONIndex3M,I2536,TRUE,_xll.ohTrigger(RecalcTrigger,Trigger3M)),NA())</f>
        <v>1.407163917420462E-2</v>
      </c>
      <c r="P2536" s="44">
        <f>IFERROR(_xll.qlIndexFixing(ONIndex6M,I2536,TRUE,_xll.ohTrigger(RecalcTrigger,Trigger6M)),NA())</f>
        <v>1.3166487241837999E-2</v>
      </c>
      <c r="Q2536" s="183">
        <f>IFERROR(_xll.qlIndexFixing(ONIndex1Y,I2536,TRUE,_xll.ohTrigger(RecalcTrigger,Trigger1Y)),NA())</f>
        <v>1.3600115881313712E-2</v>
      </c>
    </row>
    <row r="2537" spans="2:17" x14ac:dyDescent="0.2">
      <c r="B2537" s="39" t="s">
        <v>42</v>
      </c>
      <c r="D2537" s="42">
        <f>_xll.qlCalendarAdvance(Calendar,$D2536,B2537,"f",FALSE)</f>
        <v>57249</v>
      </c>
      <c r="E2537" s="177">
        <f>_xll.qlInterestRateIndexValueDate(IndexON,D2537)</f>
        <v>57249</v>
      </c>
      <c r="F2537" s="193">
        <f>IFERROR(_xll.qlIndexFixing(IndexON,D2537,TRUE,_xll.ohTrigger(RecalcTrigger,TriggerON)),NA())</f>
        <v>1.2997835543870906E-2</v>
      </c>
      <c r="H2537" s="42">
        <f>_xll.qlCalendarAdvance(Calendar,$H2536,B2537,"f",FALSE)</f>
        <v>57249</v>
      </c>
      <c r="I2537" s="177">
        <f>_xll.qlInterestRateIndexValueDate(Index1M,$H2537)</f>
        <v>57251</v>
      </c>
      <c r="J2537" s="182">
        <f>IFERROR(_xll.qlIndexFixing(Index1M,$H2537,TRUE,_xll.ohTrigger(RecalcTrigger,Trigger1M)),NA())</f>
        <v>1.3170924422500896E-2</v>
      </c>
      <c r="K2537" s="44">
        <f>IFERROR(_xll.qlIndexFixing(Index3M,H2537,TRUE,_xll.ohTrigger(RecalcTrigger,Trigger3M)),NA())</f>
        <v>1.3979090931943619E-2</v>
      </c>
      <c r="L2537" s="44">
        <f>IFERROR(_xll.qlIndexFixing(Index6M,$H2537,TRUE,_xll.ohTrigger(RecalcTrigger,Trigger6M)),NA())</f>
        <v>1.3045412011880782E-2</v>
      </c>
      <c r="M2537" s="183">
        <f>IFERROR(_xll.qlIndexFixing(Index1Y,$H2537,TRUE,_xll.ohTrigger(RecalcTrigger,Trigger1Y)),NA())</f>
        <v>1.3430340645791683E-2</v>
      </c>
      <c r="N2537" s="182">
        <f>IFERROR(_xll.qlIndexFixing(ONIndex1M,I2537,TRUE,_xll.ohTrigger(RecalcTrigger,Trigger1M)),NA())</f>
        <v>1.3183887906427216E-2</v>
      </c>
      <c r="O2537" s="44">
        <f>IFERROR(_xll.qlIndexFixing(ONIndex3M,I2537,TRUE,_xll.ohTrigger(RecalcTrigger,Trigger3M)),NA())</f>
        <v>1.4054446377178564E-2</v>
      </c>
      <c r="P2537" s="44">
        <f>IFERROR(_xll.qlIndexFixing(ONIndex6M,I2537,TRUE,_xll.ohTrigger(RecalcTrigger,Trigger6M)),NA())</f>
        <v>1.3153844179001339E-2</v>
      </c>
      <c r="Q2537" s="183">
        <f>IFERROR(_xll.qlIndexFixing(ONIndex1Y,I2537,TRUE,_xll.ohTrigger(RecalcTrigger,Trigger1Y)),NA())</f>
        <v>1.3589894466319308E-2</v>
      </c>
    </row>
    <row r="2538" spans="2:17" x14ac:dyDescent="0.2">
      <c r="B2538" s="39" t="s">
        <v>42</v>
      </c>
      <c r="D2538" s="42">
        <f>_xll.qlCalendarAdvance(Calendar,$D2537,B2538,"f",FALSE)</f>
        <v>57256</v>
      </c>
      <c r="E2538" s="177">
        <f>_xll.qlInterestRateIndexValueDate(IndexON,D2538)</f>
        <v>57256</v>
      </c>
      <c r="F2538" s="193">
        <f>IFERROR(_xll.qlIndexFixing(IndexON,D2538,TRUE,_xll.ohTrigger(RecalcTrigger,TriggerON)),NA())</f>
        <v>1.2984567734779517E-2</v>
      </c>
      <c r="H2538" s="42">
        <f>_xll.qlCalendarAdvance(Calendar,$H2537,B2538,"f",FALSE)</f>
        <v>57256</v>
      </c>
      <c r="I2538" s="177">
        <f>_xll.qlInterestRateIndexValueDate(Index1M,$H2538)</f>
        <v>57258</v>
      </c>
      <c r="J2538" s="182">
        <f>IFERROR(_xll.qlIndexFixing(Index1M,$H2538,TRUE,_xll.ohTrigger(RecalcTrigger,Trigger1M)),NA())</f>
        <v>1.3158499396914991E-2</v>
      </c>
      <c r="K2538" s="44">
        <f>IFERROR(_xll.qlIndexFixing(Index3M,H2538,TRUE,_xll.ohTrigger(RecalcTrigger,Trigger3M)),NA())</f>
        <v>1.3961149368252277E-2</v>
      </c>
      <c r="L2538" s="44">
        <f>IFERROR(_xll.qlIndexFixing(Index6M,$H2538,TRUE,_xll.ohTrigger(RecalcTrigger,Trigger6M)),NA())</f>
        <v>1.3032624791168351E-2</v>
      </c>
      <c r="M2538" s="183">
        <f>IFERROR(_xll.qlIndexFixing(Index1Y,$H2538,TRUE,_xll.ohTrigger(RecalcTrigger,Trigger1Y)),NA())</f>
        <v>1.3420583591587536E-2</v>
      </c>
      <c r="N2538" s="182">
        <f>IFERROR(_xll.qlIndexFixing(ONIndex1M,I2538,TRUE,_xll.ohTrigger(RecalcTrigger,Trigger1M)),NA())</f>
        <v>1.3171429911311705E-2</v>
      </c>
      <c r="O2538" s="44">
        <f>IFERROR(_xll.qlIndexFixing(ONIndex3M,I2538,TRUE,_xll.ohTrigger(RecalcTrigger,Trigger3M)),NA())</f>
        <v>1.4037289245223405E-2</v>
      </c>
      <c r="P2538" s="44">
        <f>IFERROR(_xll.qlIndexFixing(ONIndex6M,I2538,TRUE,_xll.ohTrigger(RecalcTrigger,Trigger6M)),NA())</f>
        <v>1.3141241931595715E-2</v>
      </c>
      <c r="Q2538" s="183">
        <f>IFERROR(_xll.qlIndexFixing(ONIndex1Y,I2538,TRUE,_xll.ohTrigger(RecalcTrigger,Trigger1Y)),NA())</f>
        <v>1.3579694518153218E-2</v>
      </c>
    </row>
    <row r="2539" spans="2:17" x14ac:dyDescent="0.2">
      <c r="B2539" s="39" t="s">
        <v>42</v>
      </c>
      <c r="D2539" s="42">
        <f>_xll.qlCalendarAdvance(Calendar,$D2538,B2539,"f",FALSE)</f>
        <v>57263</v>
      </c>
      <c r="E2539" s="177">
        <f>_xll.qlInterestRateIndexValueDate(IndexON,D2539)</f>
        <v>57263</v>
      </c>
      <c r="F2539" s="193">
        <f>IFERROR(_xll.qlIndexFixing(IndexON,D2539,TRUE,_xll.ohTrigger(RecalcTrigger,TriggerON)),NA())</f>
        <v>1.2971337521854309E-2</v>
      </c>
      <c r="H2539" s="42">
        <f>_xll.qlCalendarAdvance(Calendar,$H2538,B2539,"f",FALSE)</f>
        <v>57263</v>
      </c>
      <c r="I2539" s="177">
        <f>_xll.qlInterestRateIndexValueDate(Index1M,$H2539)</f>
        <v>57265</v>
      </c>
      <c r="J2539" s="182">
        <f>IFERROR(_xll.qlIndexFixing(Index1M,$H2539,TRUE,_xll.ohTrigger(RecalcTrigger,Trigger1M)),NA())</f>
        <v>1.3146103115218855E-2</v>
      </c>
      <c r="K2539" s="44">
        <f>IFERROR(_xll.qlIndexFixing(Index3M,H2539,TRUE,_xll.ohTrigger(RecalcTrigger,Trigger3M)),NA())</f>
        <v>1.3944183529027468E-2</v>
      </c>
      <c r="L2539" s="44">
        <f>IFERROR(_xll.qlIndexFixing(Index6M,$H2539,TRUE,_xll.ohTrigger(RecalcTrigger,Trigger6M)),NA())</f>
        <v>1.3020501792754867E-2</v>
      </c>
      <c r="M2539" s="183">
        <f>IFERROR(_xll.qlIndexFixing(Index1Y,$H2539,TRUE,_xll.ohTrigger(RecalcTrigger,Trigger1Y)),NA())</f>
        <v>1.3410850041331329E-2</v>
      </c>
      <c r="N2539" s="182">
        <f>IFERROR(_xll.qlIndexFixing(ONIndex1M,I2539,TRUE,_xll.ohTrigger(RecalcTrigger,Trigger1M)),NA())</f>
        <v>1.315900047766938E-2</v>
      </c>
      <c r="O2539" s="44">
        <f>IFERROR(_xll.qlIndexFixing(ONIndex3M,I2539,TRUE,_xll.ohTrigger(RecalcTrigger,Trigger3M)),NA())</f>
        <v>1.4020167888331159E-2</v>
      </c>
      <c r="P2539" s="44">
        <f>IFERROR(_xll.qlIndexFixing(ONIndex6M,I2539,TRUE,_xll.ohTrigger(RecalcTrigger,Trigger6M)),NA())</f>
        <v>1.3128680603617937E-2</v>
      </c>
      <c r="Q2539" s="183">
        <f>IFERROR(_xll.qlIndexFixing(ONIndex1Y,I2539,TRUE,_xll.ohTrigger(RecalcTrigger,Trigger1Y)),NA())</f>
        <v>1.356951609852608E-2</v>
      </c>
    </row>
    <row r="2540" spans="2:17" x14ac:dyDescent="0.2">
      <c r="B2540" s="39" t="s">
        <v>42</v>
      </c>
      <c r="D2540" s="42">
        <f>_xll.qlCalendarAdvance(Calendar,$D2539,B2540,"f",FALSE)</f>
        <v>57270</v>
      </c>
      <c r="E2540" s="177">
        <f>_xll.qlInterestRateIndexValueDate(IndexON,D2540)</f>
        <v>57270</v>
      </c>
      <c r="F2540" s="193">
        <f>IFERROR(_xll.qlIndexFixing(IndexON,D2540,TRUE,_xll.ohTrigger(RecalcTrigger,TriggerON)),NA())</f>
        <v>1.2958145007253563E-2</v>
      </c>
      <c r="H2540" s="42">
        <f>_xll.qlCalendarAdvance(Calendar,$H2539,B2540,"f",FALSE)</f>
        <v>57270</v>
      </c>
      <c r="I2540" s="177">
        <f>_xll.qlInterestRateIndexValueDate(Index1M,$H2540)</f>
        <v>57272</v>
      </c>
      <c r="J2540" s="182">
        <f>IFERROR(_xll.qlIndexFixing(Index1M,$H2540,TRUE,_xll.ohTrigger(RecalcTrigger,Trigger1M)),NA())</f>
        <v>1.3133735660595947E-2</v>
      </c>
      <c r="K2540" s="44">
        <f>IFERROR(_xll.qlIndexFixing(Index3M,H2540,TRUE,_xll.ohTrigger(RecalcTrigger,Trigger3M)),NA())</f>
        <v>1.3927254427523354E-2</v>
      </c>
      <c r="L2540" s="44">
        <f>IFERROR(_xll.qlIndexFixing(Index6M,$H2540,TRUE,_xll.ohTrigger(RecalcTrigger,Trigger6M)),NA())</f>
        <v>1.3008421459123858E-2</v>
      </c>
      <c r="M2540" s="183">
        <f>IFERROR(_xll.qlIndexFixing(Index1Y,$H2540,TRUE,_xll.ohTrigger(RecalcTrigger,Trigger1Y)),NA())</f>
        <v>1.3401140056807719E-2</v>
      </c>
      <c r="N2540" s="182">
        <f>IFERROR(_xll.qlIndexFixing(ONIndex1M,I2540,TRUE,_xll.ohTrigger(RecalcTrigger,Trigger1M)),NA())</f>
        <v>1.314659968847387E-2</v>
      </c>
      <c r="O2540" s="44">
        <f>IFERROR(_xll.qlIndexFixing(ONIndex3M,I2540,TRUE,_xll.ohTrigger(RecalcTrigger,Trigger3M)),NA())</f>
        <v>1.4003082416493839E-2</v>
      </c>
      <c r="P2540" s="44">
        <f>IFERROR(_xll.qlIndexFixing(ONIndex6M,I2540,TRUE,_xll.ohTrigger(RecalcTrigger,Trigger6M)),NA())</f>
        <v>1.3116160299784241E-2</v>
      </c>
      <c r="Q2540" s="183">
        <f>IFERROR(_xll.qlIndexFixing(ONIndex1Y,I2540,TRUE,_xll.ohTrigger(RecalcTrigger,Trigger1Y)),NA())</f>
        <v>1.355935926914853E-2</v>
      </c>
    </row>
    <row r="2541" spans="2:17" x14ac:dyDescent="0.2">
      <c r="B2541" s="39" t="s">
        <v>42</v>
      </c>
      <c r="D2541" s="42">
        <f>_xll.qlCalendarAdvance(Calendar,$D2540,B2541,"f",FALSE)</f>
        <v>57277</v>
      </c>
      <c r="E2541" s="177">
        <f>_xll.qlInterestRateIndexValueDate(IndexON,D2541)</f>
        <v>57277</v>
      </c>
      <c r="F2541" s="193">
        <f>IFERROR(_xll.qlIndexFixing(IndexON,D2541,TRUE,_xll.ohTrigger(RecalcTrigger,TriggerON)),NA())</f>
        <v>1.2944990292895753E-2</v>
      </c>
      <c r="H2541" s="42">
        <f>_xll.qlCalendarAdvance(Calendar,$H2540,B2541,"f",FALSE)</f>
        <v>57277</v>
      </c>
      <c r="I2541" s="177">
        <f>_xll.qlInterestRateIndexValueDate(Index1M,$H2541)</f>
        <v>57279</v>
      </c>
      <c r="J2541" s="182">
        <f>IFERROR(_xll.qlIndexFixing(Index1M,$H2541,TRUE,_xll.ohTrigger(RecalcTrigger,Trigger1M)),NA())</f>
        <v>1.3121397116237221E-2</v>
      </c>
      <c r="K2541" s="44">
        <f>IFERROR(_xll.qlIndexFixing(Index3M,H2541,TRUE,_xll.ohTrigger(RecalcTrigger,Trigger3M)),NA())</f>
        <v>1.391036217356686E-2</v>
      </c>
      <c r="L2541" s="44">
        <f>IFERROR(_xll.qlIndexFixing(Index6M,$H2541,TRUE,_xll.ohTrigger(RecalcTrigger,Trigger6M)),NA())</f>
        <v>1.2996383894623065E-2</v>
      </c>
      <c r="M2541" s="183">
        <f>IFERROR(_xll.qlIndexFixing(Index1Y,$H2541,TRUE,_xll.ohTrigger(RecalcTrigger,Trigger1Y)),NA())</f>
        <v>1.3391453699800273E-2</v>
      </c>
      <c r="N2541" s="182">
        <f>IFERROR(_xll.qlIndexFixing(ONIndex1M,I2541,TRUE,_xll.ohTrigger(RecalcTrigger,Trigger1M)),NA())</f>
        <v>1.3134227627418227E-2</v>
      </c>
      <c r="O2541" s="44">
        <f>IFERROR(_xll.qlIndexFixing(ONIndex3M,I2541,TRUE,_xll.ohTrigger(RecalcTrigger,Trigger3M)),NA())</f>
        <v>1.3986032939463655E-2</v>
      </c>
      <c r="P2541" s="44">
        <f>IFERROR(_xll.qlIndexFixing(ONIndex6M,I2541,TRUE,_xll.ohTrigger(RecalcTrigger,Trigger6M)),NA())</f>
        <v>1.3103681124491118E-2</v>
      </c>
      <c r="Q2541" s="183">
        <f>IFERROR(_xll.qlIndexFixing(ONIndex1Y,I2541,TRUE,_xll.ohTrigger(RecalcTrigger,Trigger1Y)),NA())</f>
        <v>1.3549224091891077E-2</v>
      </c>
    </row>
    <row r="2542" spans="2:17" x14ac:dyDescent="0.2">
      <c r="B2542" s="39" t="s">
        <v>42</v>
      </c>
      <c r="D2542" s="42">
        <f>_xll.qlCalendarAdvance(Calendar,$D2541,B2542,"f",FALSE)</f>
        <v>57284</v>
      </c>
      <c r="E2542" s="177">
        <f>_xll.qlInterestRateIndexValueDate(IndexON,D2542)</f>
        <v>57284</v>
      </c>
      <c r="F2542" s="193">
        <f>IFERROR(_xll.qlIndexFixing(IndexON,D2542,TRUE,_xll.ohTrigger(RecalcTrigger,TriggerON)),NA())</f>
        <v>1.293187348053948E-2</v>
      </c>
      <c r="H2542" s="42">
        <f>_xll.qlCalendarAdvance(Calendar,$H2541,B2542,"f",FALSE)</f>
        <v>57284</v>
      </c>
      <c r="I2542" s="177">
        <f>_xll.qlInterestRateIndexValueDate(Index1M,$H2542)</f>
        <v>57286</v>
      </c>
      <c r="J2542" s="182">
        <f>IFERROR(_xll.qlIndexFixing(Index1M,$H2542,TRUE,_xll.ohTrigger(RecalcTrigger,Trigger1M)),NA())</f>
        <v>1.3109087565343625E-2</v>
      </c>
      <c r="K2542" s="44">
        <f>IFERROR(_xll.qlIndexFixing(Index3M,H2542,TRUE,_xll.ohTrigger(RecalcTrigger,Trigger3M)),NA())</f>
        <v>1.389350687698405E-2</v>
      </c>
      <c r="L2542" s="44">
        <f>IFERROR(_xll.qlIndexFixing(Index6M,$H2542,TRUE,_xll.ohTrigger(RecalcTrigger,Trigger6M)),NA())</f>
        <v>1.2984997625997832E-2</v>
      </c>
      <c r="M2542" s="183">
        <f>IFERROR(_xll.qlIndexFixing(Index1Y,$H2542,TRUE,_xll.ohTrigger(RecalcTrigger,Trigger1Y)),NA())</f>
        <v>1.338179103209102E-2</v>
      </c>
      <c r="N2542" s="182">
        <f>IFERROR(_xll.qlIndexFixing(ONIndex1M,I2542,TRUE,_xll.ohTrigger(RecalcTrigger,Trigger1M)),NA())</f>
        <v>1.312188437723627E-2</v>
      </c>
      <c r="O2542" s="44">
        <f>IFERROR(_xll.qlIndexFixing(ONIndex3M,I2542,TRUE,_xll.ohTrigger(RecalcTrigger,Trigger3M)),NA())</f>
        <v>1.3969019567312557E-2</v>
      </c>
      <c r="P2542" s="44">
        <f>IFERROR(_xll.qlIndexFixing(ONIndex6M,I2542,TRUE,_xll.ohTrigger(RecalcTrigger,Trigger6M)),NA())</f>
        <v>1.3091243182135059E-2</v>
      </c>
      <c r="Q2542" s="183">
        <f>IFERROR(_xll.qlIndexFixing(ONIndex1Y,I2542,TRUE,_xll.ohTrigger(RecalcTrigger,Trigger1Y)),NA())</f>
        <v>1.3539110627824869E-2</v>
      </c>
    </row>
    <row r="2543" spans="2:17" x14ac:dyDescent="0.2">
      <c r="B2543" s="39" t="s">
        <v>42</v>
      </c>
      <c r="D2543" s="42">
        <f>_xll.qlCalendarAdvance(Calendar,$D2542,B2543,"f",FALSE)</f>
        <v>57291</v>
      </c>
      <c r="E2543" s="177">
        <f>_xll.qlInterestRateIndexValueDate(IndexON,D2543)</f>
        <v>57291</v>
      </c>
      <c r="F2543" s="193">
        <f>IFERROR(_xll.qlIndexFixing(IndexON,D2543,TRUE,_xll.ohTrigger(RecalcTrigger,TriggerON)),NA())</f>
        <v>1.291879467226309E-2</v>
      </c>
      <c r="H2543" s="42">
        <f>_xll.qlCalendarAdvance(Calendar,$H2542,B2543,"f",FALSE)</f>
        <v>57291</v>
      </c>
      <c r="I2543" s="177">
        <f>_xll.qlInterestRateIndexValueDate(Index1M,$H2543)</f>
        <v>57293</v>
      </c>
      <c r="J2543" s="182">
        <f>IFERROR(_xll.qlIndexFixing(Index1M,$H2543,TRUE,_xll.ohTrigger(RecalcTrigger,Trigger1M)),NA())</f>
        <v>1.3096807091103613E-2</v>
      </c>
      <c r="K2543" s="44">
        <f>IFERROR(_xll.qlIndexFixing(Index3M,H2543,TRUE,_xll.ohTrigger(RecalcTrigger,Trigger3M)),NA())</f>
        <v>1.3876688647603589E-2</v>
      </c>
      <c r="L2543" s="44">
        <f>IFERROR(_xll.qlIndexFixing(Index6M,$H2543,TRUE,_xll.ohTrigger(RecalcTrigger,Trigger6M)),NA())</f>
        <v>1.2973043236720015E-2</v>
      </c>
      <c r="M2543" s="183">
        <f>IFERROR(_xll.qlIndexFixing(Index1Y,$H2543,TRUE,_xll.ohTrigger(RecalcTrigger,Trigger1Y)),NA())</f>
        <v>1.3372152115461774E-2</v>
      </c>
      <c r="N2543" s="182">
        <f>IFERROR(_xll.qlIndexFixing(ONIndex1M,I2543,TRUE,_xll.ohTrigger(RecalcTrigger,Trigger1M)),NA())</f>
        <v>1.3109570021301309E-2</v>
      </c>
      <c r="O2543" s="44">
        <f>IFERROR(_xll.qlIndexFixing(ONIndex3M,I2543,TRUE,_xll.ohTrigger(RecalcTrigger,Trigger3M)),NA())</f>
        <v>1.3952042409792753E-2</v>
      </c>
      <c r="P2543" s="44">
        <f>IFERROR(_xll.qlIndexFixing(ONIndex6M,I2543,TRUE,_xll.ohTrigger(RecalcTrigger,Trigger6M)),NA())</f>
        <v>1.3078846577352365E-2</v>
      </c>
      <c r="Q2543" s="183">
        <f>IFERROR(_xll.qlIndexFixing(ONIndex1Y,I2543,TRUE,_xll.ohTrigger(RecalcTrigger,Trigger1Y)),NA())</f>
        <v>1.3529018939060222E-2</v>
      </c>
    </row>
    <row r="2544" spans="2:17" x14ac:dyDescent="0.2">
      <c r="B2544" s="39" t="s">
        <v>42</v>
      </c>
      <c r="D2544" s="42">
        <f>_xll.qlCalendarAdvance(Calendar,$D2543,B2544,"f",FALSE)</f>
        <v>57298</v>
      </c>
      <c r="E2544" s="177">
        <f>_xll.qlInterestRateIndexValueDate(IndexON,D2544)</f>
        <v>57298</v>
      </c>
      <c r="F2544" s="193">
        <f>IFERROR(_xll.qlIndexFixing(IndexON,D2544,TRUE,_xll.ohTrigger(RecalcTrigger,TriggerON)),NA())</f>
        <v>1.2905753969585376E-2</v>
      </c>
      <c r="H2544" s="42">
        <f>_xll.qlCalendarAdvance(Calendar,$H2543,B2544,"f",FALSE)</f>
        <v>57298</v>
      </c>
      <c r="I2544" s="177">
        <f>_xll.qlInterestRateIndexValueDate(Index1M,$H2544)</f>
        <v>57300</v>
      </c>
      <c r="J2544" s="182">
        <f>IFERROR(_xll.qlIndexFixing(Index1M,$H2544,TRUE,_xll.ohTrigger(RecalcTrigger,Trigger1M)),NA())</f>
        <v>1.3084555776705642E-2</v>
      </c>
      <c r="K2544" s="44">
        <f>IFERROR(_xll.qlIndexFixing(Index3M,H2544,TRUE,_xll.ohTrigger(RecalcTrigger,Trigger3M)),NA())</f>
        <v>1.3859907595250673E-2</v>
      </c>
      <c r="L2544" s="44">
        <f>IFERROR(_xll.qlIndexFixing(Index6M,$H2544,TRUE,_xll.ohTrigger(RecalcTrigger,Trigger6M)),NA())</f>
        <v>1.2961131920218484E-2</v>
      </c>
      <c r="M2544" s="183">
        <f>IFERROR(_xll.qlIndexFixing(Index1Y,$H2544,TRUE,_xll.ohTrigger(RecalcTrigger,Trigger1Y)),NA())</f>
        <v>1.3362537011694348E-2</v>
      </c>
      <c r="N2544" s="182">
        <f>IFERROR(_xll.qlIndexFixing(ONIndex1M,I2544,TRUE,_xll.ohTrigger(RecalcTrigger,Trigger1M)),NA())</f>
        <v>1.3097284642666907E-2</v>
      </c>
      <c r="O2544" s="44">
        <f>IFERROR(_xll.qlIndexFixing(ONIndex3M,I2544,TRUE,_xll.ohTrigger(RecalcTrigger,Trigger3M)),NA())</f>
        <v>1.3935101576976194E-2</v>
      </c>
      <c r="P2544" s="44">
        <f>IFERROR(_xll.qlIndexFixing(ONIndex6M,I2544,TRUE,_xll.ohTrigger(RecalcTrigger,Trigger6M)),NA())</f>
        <v>1.3066491414219783E-2</v>
      </c>
      <c r="Q2544" s="183">
        <f>IFERROR(_xll.qlIndexFixing(ONIndex1Y,I2544,TRUE,_xll.ohTrigger(RecalcTrigger,Trigger1Y)),NA())</f>
        <v>1.3518949086908094E-2</v>
      </c>
    </row>
    <row r="2545" spans="2:17" x14ac:dyDescent="0.2">
      <c r="B2545" s="39" t="s">
        <v>42</v>
      </c>
      <c r="D2545" s="42">
        <f>_xll.qlCalendarAdvance(Calendar,$D2544,B2545,"f",FALSE)</f>
        <v>57305</v>
      </c>
      <c r="E2545" s="177">
        <f>_xll.qlInterestRateIndexValueDate(IndexON,D2545)</f>
        <v>57305</v>
      </c>
      <c r="F2545" s="193">
        <f>IFERROR(_xll.qlIndexFixing(IndexON,D2545,TRUE,_xll.ohTrigger(RecalcTrigger,TriggerON)),NA())</f>
        <v>1.2892751474984365E-2</v>
      </c>
      <c r="H2545" s="42">
        <f>_xll.qlCalendarAdvance(Calendar,$H2544,B2545,"f",FALSE)</f>
        <v>57305</v>
      </c>
      <c r="I2545" s="177">
        <f>_xll.qlInterestRateIndexValueDate(Index1M,$H2545)</f>
        <v>57307</v>
      </c>
      <c r="J2545" s="182">
        <f>IFERROR(_xll.qlIndexFixing(Index1M,$H2545,TRUE,_xll.ohTrigger(RecalcTrigger,Trigger1M)),NA())</f>
        <v>1.3071067763255976E-2</v>
      </c>
      <c r="K2545" s="44">
        <f>IFERROR(_xll.qlIndexFixing(Index3M,H2545,TRUE,_xll.ohTrigger(RecalcTrigger,Trigger3M)),NA())</f>
        <v>1.3843163829748754E-2</v>
      </c>
      <c r="L2545" s="44">
        <f>IFERROR(_xll.qlIndexFixing(Index6M,$H2545,TRUE,_xll.ohTrigger(RecalcTrigger,Trigger6M)),NA())</f>
        <v>1.2949263780842914E-2</v>
      </c>
      <c r="M2545" s="183">
        <f>IFERROR(_xll.qlIndexFixing(Index1Y,$H2545,TRUE,_xll.ohTrigger(RecalcTrigger,Trigger1Y)),NA())</f>
        <v>1.3352945782568801E-2</v>
      </c>
      <c r="N2545" s="182">
        <f>IFERROR(_xll.qlIndexFixing(ONIndex1M,I2545,TRUE,_xll.ohTrigger(RecalcTrigger,Trigger1M)),NA())</f>
        <v>1.3085028324706371E-2</v>
      </c>
      <c r="O2545" s="44">
        <f>IFERROR(_xll.qlIndexFixing(ONIndex3M,I2545,TRUE,_xll.ohTrigger(RecalcTrigger,Trigger3M)),NA())</f>
        <v>1.3918197178615088E-2</v>
      </c>
      <c r="P2545" s="44">
        <f>IFERROR(_xll.qlIndexFixing(ONIndex6M,I2545,TRUE,_xll.ohTrigger(RecalcTrigger,Trigger6M)),NA())</f>
        <v>1.3054177797373612E-2</v>
      </c>
      <c r="Q2545" s="183">
        <f>IFERROR(_xll.qlIndexFixing(ONIndex1Y,I2545,TRUE,_xll.ohTrigger(RecalcTrigger,Trigger1Y)),NA())</f>
        <v>1.3508901133318929E-2</v>
      </c>
    </row>
    <row r="2546" spans="2:17" x14ac:dyDescent="0.2">
      <c r="B2546" s="39" t="s">
        <v>42</v>
      </c>
      <c r="D2546" s="42">
        <f>_xll.qlCalendarAdvance(Calendar,$D2545,B2546,"f",FALSE)</f>
        <v>57312</v>
      </c>
      <c r="E2546" s="177">
        <f>_xll.qlInterestRateIndexValueDate(IndexON,D2546)</f>
        <v>57312</v>
      </c>
      <c r="F2546" s="193">
        <f>IFERROR(_xll.qlIndexFixing(IndexON,D2546,TRUE,_xll.ohTrigger(RecalcTrigger,TriggerON)),NA())</f>
        <v>1.2879787289898914E-2</v>
      </c>
      <c r="H2546" s="42">
        <f>_xll.qlCalendarAdvance(Calendar,$H2545,B2546,"f",FALSE)</f>
        <v>57312</v>
      </c>
      <c r="I2546" s="177">
        <f>_xll.qlInterestRateIndexValueDate(Index1M,$H2546)</f>
        <v>57314</v>
      </c>
      <c r="J2546" s="182">
        <f>IFERROR(_xll.qlIndexFixing(Index1M,$H2546,TRUE,_xll.ohTrigger(RecalcTrigger,Trigger1M)),NA())</f>
        <v>1.3062035966887329E-2</v>
      </c>
      <c r="K2546" s="44">
        <f>IFERROR(_xll.qlIndexFixing(Index3M,H2546,TRUE,_xll.ohTrigger(RecalcTrigger,Trigger3M)),NA())</f>
        <v>1.3828299634569774E-2</v>
      </c>
      <c r="L2546" s="44">
        <f>IFERROR(_xll.qlIndexFixing(Index6M,$H2546,TRUE,_xll.ohTrigger(RecalcTrigger,Trigger6M)),NA())</f>
        <v>1.2936841261205872E-2</v>
      </c>
      <c r="M2546" s="183">
        <f>IFERROR(_xll.qlIndexFixing(Index1Y,$H2546,TRUE,_xll.ohTrigger(RecalcTrigger,Trigger1Y)),NA())</f>
        <v>1.3343378489864539E-2</v>
      </c>
      <c r="N2546" s="182">
        <f>IFERROR(_xll.qlIndexFixing(ONIndex1M,I2546,TRUE,_xll.ohTrigger(RecalcTrigger,Trigger1M)),NA())</f>
        <v>1.3072801150553204E-2</v>
      </c>
      <c r="O2546" s="44">
        <f>IFERROR(_xll.qlIndexFixing(ONIndex3M,I2546,TRUE,_xll.ohTrigger(RecalcTrigger,Trigger3M)),NA())</f>
        <v>1.3901329324781386E-2</v>
      </c>
      <c r="P2546" s="44">
        <f>IFERROR(_xll.qlIndexFixing(ONIndex6M,I2546,TRUE,_xll.ohTrigger(RecalcTrigger,Trigger6M)),NA())</f>
        <v>1.3041905831450151E-2</v>
      </c>
      <c r="Q2546" s="183">
        <f>IFERROR(_xll.qlIndexFixing(ONIndex1Y,I2546,TRUE,_xll.ohTrigger(RecalcTrigger,Trigger1Y)),NA())</f>
        <v>1.3498875139683619E-2</v>
      </c>
    </row>
    <row r="2547" spans="2:17" x14ac:dyDescent="0.2">
      <c r="B2547" s="39" t="s">
        <v>42</v>
      </c>
      <c r="D2547" s="42">
        <f>_xll.qlCalendarAdvance(Calendar,$D2546,B2547,"f",FALSE)</f>
        <v>57319</v>
      </c>
      <c r="E2547" s="177">
        <f>_xll.qlInterestRateIndexValueDate(IndexON,D2547)</f>
        <v>57319</v>
      </c>
      <c r="F2547" s="193">
        <f>IFERROR(_xll.qlIndexFixing(IndexON,D2547,TRUE,_xll.ohTrigger(RecalcTrigger,TriggerON)),NA())</f>
        <v>1.2866861516407369E-2</v>
      </c>
      <c r="H2547" s="42">
        <f>_xll.qlCalendarAdvance(Calendar,$H2546,B2547,"f",FALSE)</f>
        <v>57319</v>
      </c>
      <c r="I2547" s="177">
        <f>_xll.qlInterestRateIndexValueDate(Index1M,$H2547)</f>
        <v>57321</v>
      </c>
      <c r="J2547" s="182">
        <f>IFERROR(_xll.qlIndexFixing(Index1M,$H2547,TRUE,_xll.ohTrigger(RecalcTrigger,Trigger1M)),NA())</f>
        <v>1.3047977624508489E-2</v>
      </c>
      <c r="K2547" s="44">
        <f>IFERROR(_xll.qlIndexFixing(Index3M,H2547,TRUE,_xll.ohTrigger(RecalcTrigger,Trigger3M)),NA())</f>
        <v>1.3811626651313524E-2</v>
      </c>
      <c r="L2547" s="44">
        <f>IFERROR(_xll.qlIndexFixing(Index6M,$H2547,TRUE,_xll.ohTrigger(RecalcTrigger,Trigger6M)),NA())</f>
        <v>1.2925062502773085E-2</v>
      </c>
      <c r="M2547" s="183">
        <f>IFERROR(_xll.qlIndexFixing(Index1Y,$H2547,TRUE,_xll.ohTrigger(RecalcTrigger,Trigger1Y)),NA())</f>
        <v>1.333383519536162E-2</v>
      </c>
      <c r="N2547" s="182">
        <f>IFERROR(_xll.qlIndexFixing(ONIndex1M,I2547,TRUE,_xll.ohTrigger(RecalcTrigger,Trigger1M)),NA())</f>
        <v>1.3060603203260968E-2</v>
      </c>
      <c r="O2547" s="44">
        <f>IFERROR(_xll.qlIndexFixing(ONIndex3M,I2547,TRUE,_xll.ohTrigger(RecalcTrigger,Trigger3M)),NA())</f>
        <v>1.388449812514736E-2</v>
      </c>
      <c r="P2547" s="44">
        <f>IFERROR(_xll.qlIndexFixing(ONIndex6M,I2547,TRUE,_xll.ohTrigger(RecalcTrigger,Trigger6M)),NA())</f>
        <v>1.3029675620446213E-2</v>
      </c>
      <c r="Q2547" s="183">
        <f>IFERROR(_xll.qlIndexFixing(ONIndex1Y,I2547,TRUE,_xll.ohTrigger(RecalcTrigger,Trigger1Y)),NA())</f>
        <v>1.3488871167712801E-2</v>
      </c>
    </row>
    <row r="2548" spans="2:17" x14ac:dyDescent="0.2">
      <c r="B2548" s="39" t="s">
        <v>42</v>
      </c>
      <c r="D2548" s="42">
        <f>_xll.qlCalendarAdvance(Calendar,$D2547,B2548,"f",FALSE)</f>
        <v>57326</v>
      </c>
      <c r="E2548" s="177">
        <f>_xll.qlInterestRateIndexValueDate(IndexON,D2548)</f>
        <v>57326</v>
      </c>
      <c r="F2548" s="193">
        <f>IFERROR(_xll.qlIndexFixing(IndexON,D2548,TRUE,_xll.ohTrigger(RecalcTrigger,TriggerON)),NA())</f>
        <v>1.2853974256348266E-2</v>
      </c>
      <c r="H2548" s="42">
        <f>_xll.qlCalendarAdvance(Calendar,$H2547,B2548,"f",FALSE)</f>
        <v>57326</v>
      </c>
      <c r="I2548" s="177">
        <f>_xll.qlInterestRateIndexValueDate(Index1M,$H2548)</f>
        <v>57328</v>
      </c>
      <c r="J2548" s="182">
        <f>IFERROR(_xll.qlIndexFixing(Index1M,$H2548,TRUE,_xll.ohTrigger(RecalcTrigger,Trigger1M)),NA())</f>
        <v>1.3035843781410705E-2</v>
      </c>
      <c r="K2548" s="44">
        <f>IFERROR(_xll.qlIndexFixing(Index3M,H2548,TRUE,_xll.ohTrigger(RecalcTrigger,Trigger3M)),NA())</f>
        <v>1.3794991264278522E-2</v>
      </c>
      <c r="L2548" s="44">
        <f>IFERROR(_xll.qlIndexFixing(Index6M,$H2548,TRUE,_xll.ohTrigger(RecalcTrigger,Trigger6M)),NA())</f>
        <v>1.2913327243904687E-2</v>
      </c>
      <c r="M2548" s="183">
        <f>IFERROR(_xll.qlIndexFixing(Index1Y,$H2548,TRUE,_xll.ohTrigger(RecalcTrigger,Trigger1Y)),NA())</f>
        <v>1.3324315960837477E-2</v>
      </c>
      <c r="N2548" s="182">
        <f>IFERROR(_xll.qlIndexFixing(ONIndex1M,I2548,TRUE,_xll.ohTrigger(RecalcTrigger,Trigger1M)),NA())</f>
        <v>1.3048434566202971E-2</v>
      </c>
      <c r="O2548" s="44">
        <f>IFERROR(_xll.qlIndexFixing(ONIndex3M,I2548,TRUE,_xll.ohTrigger(RecalcTrigger,Trigger3M)),NA())</f>
        <v>1.3867703689944832E-2</v>
      </c>
      <c r="P2548" s="44">
        <f>IFERROR(_xll.qlIndexFixing(ONIndex6M,I2548,TRUE,_xll.ohTrigger(RecalcTrigger,Trigger6M)),NA())</f>
        <v>1.3017487269157968E-2</v>
      </c>
      <c r="Q2548" s="183">
        <f>IFERROR(_xll.qlIndexFixing(ONIndex1Y,I2548,TRUE,_xll.ohTrigger(RecalcTrigger,Trigger1Y)),NA())</f>
        <v>1.3478889279037176E-2</v>
      </c>
    </row>
    <row r="2549" spans="2:17" x14ac:dyDescent="0.2">
      <c r="B2549" s="39" t="s">
        <v>42</v>
      </c>
      <c r="D2549" s="42">
        <f>_xll.qlCalendarAdvance(Calendar,$D2548,B2549,"f",FALSE)</f>
        <v>57333</v>
      </c>
      <c r="E2549" s="177">
        <f>_xll.qlInterestRateIndexValueDate(IndexON,D2549)</f>
        <v>57333</v>
      </c>
      <c r="F2549" s="193">
        <f>IFERROR(_xll.qlIndexFixing(IndexON,D2549,TRUE,_xll.ohTrigger(RecalcTrigger,TriggerON)),NA())</f>
        <v>1.2841125611720017E-2</v>
      </c>
      <c r="H2549" s="42">
        <f>_xll.qlCalendarAdvance(Calendar,$H2548,B2549,"f",FALSE)</f>
        <v>57333</v>
      </c>
      <c r="I2549" s="177">
        <f>_xll.qlInterestRateIndexValueDate(Index1M,$H2549)</f>
        <v>57335</v>
      </c>
      <c r="J2549" s="182">
        <f>IFERROR(_xll.qlIndexFixing(Index1M,$H2549,TRUE,_xll.ohTrigger(RecalcTrigger,Trigger1M)),NA())</f>
        <v>1.3023739514119725E-2</v>
      </c>
      <c r="K2549" s="44">
        <f>IFERROR(_xll.qlIndexFixing(Index3M,H2549,TRUE,_xll.ohTrigger(RecalcTrigger,Trigger3M)),NA())</f>
        <v>1.3778393583286253E-2</v>
      </c>
      <c r="L2549" s="44">
        <f>IFERROR(_xll.qlIndexFixing(Index6M,$H2549,TRUE,_xll.ohTrigger(RecalcTrigger,Trigger6M)),NA())</f>
        <v>1.2901635588948857E-2</v>
      </c>
      <c r="M2549" s="183">
        <f>IFERROR(_xll.qlIndexFixing(Index1Y,$H2549,TRUE,_xll.ohTrigger(RecalcTrigger,Trigger1Y)),NA())</f>
        <v>1.3314820848070638E-2</v>
      </c>
      <c r="N2549" s="182">
        <f>IFERROR(_xll.qlIndexFixing(ONIndex1M,I2549,TRUE,_xll.ohTrigger(RecalcTrigger,Trigger1M)),NA())</f>
        <v>1.3032832377621872E-2</v>
      </c>
      <c r="O2549" s="44">
        <f>IFERROR(_xll.qlIndexFixing(ONIndex3M,I2549,TRUE,_xll.ohTrigger(RecalcTrigger,Trigger3M)),NA())</f>
        <v>1.3846165042439296E-2</v>
      </c>
      <c r="P2549" s="44">
        <f>IFERROR(_xll.qlIndexFixing(ONIndex6M,I2549,TRUE,_xll.ohTrigger(RecalcTrigger,Trigger6M)),NA())</f>
        <v>1.3001878207754558E-2</v>
      </c>
      <c r="Q2549" s="183">
        <f>IFERROR(_xll.qlIndexFixing(ONIndex1Y,I2549,TRUE,_xll.ohTrigger(RecalcTrigger,Trigger1Y)),NA())</f>
        <v>1.346608797030413E-2</v>
      </c>
    </row>
    <row r="2550" spans="2:17" x14ac:dyDescent="0.2">
      <c r="B2550" s="39" t="s">
        <v>42</v>
      </c>
      <c r="D2550" s="42">
        <f>_xll.qlCalendarAdvance(Calendar,$D2549,B2550,"f",FALSE)</f>
        <v>57341</v>
      </c>
      <c r="E2550" s="177">
        <f>_xll.qlInterestRateIndexValueDate(IndexON,D2550)</f>
        <v>57341</v>
      </c>
      <c r="F2550" s="193">
        <f>IFERROR(_xll.qlIndexFixing(IndexON,D2550,TRUE,_xll.ohTrigger(RecalcTrigger,TriggerON)),NA())</f>
        <v>1.2826488861108487E-2</v>
      </c>
      <c r="H2550" s="42">
        <f>_xll.qlCalendarAdvance(Calendar,$H2549,B2550,"f",FALSE)</f>
        <v>57341</v>
      </c>
      <c r="I2550" s="177">
        <f>_xll.qlInterestRateIndexValueDate(Index1M,$H2550)</f>
        <v>57343</v>
      </c>
      <c r="J2550" s="182">
        <f>IFERROR(_xll.qlIndexFixing(Index1M,$H2550,TRUE,_xll.ohTrigger(RecalcTrigger,Trigger1M)),NA())</f>
        <v>1.3009317963245014E-2</v>
      </c>
      <c r="K2550" s="44">
        <f>IFERROR(_xll.qlIndexFixing(Index3M,H2550,TRUE,_xll.ohTrigger(RecalcTrigger,Trigger3M)),NA())</f>
        <v>1.3758558542633539E-2</v>
      </c>
      <c r="L2550" s="44">
        <f>IFERROR(_xll.qlIndexFixing(Index6M,$H2550,TRUE,_xll.ohTrigger(RecalcTrigger,Trigger6M)),NA())</f>
        <v>1.2888327223973981E-2</v>
      </c>
      <c r="M2550" s="183">
        <f>IFERROR(_xll.qlIndexFixing(Index1Y,$H2550,TRUE,_xll.ohTrigger(RecalcTrigger,Trigger1Y)),NA())</f>
        <v>1.330316785908231E-2</v>
      </c>
      <c r="N2550" s="182">
        <f>IFERROR(_xll.qlIndexFixing(ONIndex1M,I2550,TRUE,_xll.ohTrigger(RecalcTrigger,Trigger1M)),NA())</f>
        <v>1.3020731047683753E-2</v>
      </c>
      <c r="O2550" s="44">
        <f>IFERROR(_xll.qlIndexFixing(ONIndex3M,I2550,TRUE,_xll.ohTrigger(RecalcTrigger,Trigger3M)),NA())</f>
        <v>1.382945505248756E-2</v>
      </c>
      <c r="P2550" s="44">
        <f>IFERROR(_xll.qlIndexFixing(ONIndex6M,I2550,TRUE,_xll.ohTrigger(RecalcTrigger,Trigger6M)),NA())</f>
        <v>1.2989785927617348E-2</v>
      </c>
      <c r="Q2550" s="183">
        <f>IFERROR(_xll.qlIndexFixing(ONIndex1Y,I2550,TRUE,_xll.ohTrigger(RecalcTrigger,Trigger1Y)),NA())</f>
        <v>1.3456156789066753E-2</v>
      </c>
    </row>
    <row r="2551" spans="2:17" x14ac:dyDescent="0.2">
      <c r="B2551" s="39" t="s">
        <v>42</v>
      </c>
      <c r="D2551" s="42">
        <f>_xll.qlCalendarAdvance(Calendar,$D2550,B2551,"f",FALSE)</f>
        <v>57348</v>
      </c>
      <c r="E2551" s="177">
        <f>_xll.qlInterestRateIndexValueDate(IndexON,D2551)</f>
        <v>57348</v>
      </c>
      <c r="F2551" s="193">
        <f>IFERROR(_xll.qlIndexFixing(IndexON,D2551,TRUE,_xll.ohTrigger(RecalcTrigger,TriggerON)),NA())</f>
        <v>1.2813723306654978E-2</v>
      </c>
      <c r="H2551" s="42">
        <f>_xll.qlCalendarAdvance(Calendar,$H2550,B2551,"f",FALSE)</f>
        <v>57348</v>
      </c>
      <c r="I2551" s="177">
        <f>_xll.qlInterestRateIndexValueDate(Index1M,$H2551)</f>
        <v>57350</v>
      </c>
      <c r="J2551" s="182">
        <f>IFERROR(_xll.qlIndexFixing(Index1M,$H2551,TRUE,_xll.ohTrigger(RecalcTrigger,Trigger1M)),NA())</f>
        <v>1.2998524650745694E-2</v>
      </c>
      <c r="K2551" s="44">
        <f>IFERROR(_xll.qlIndexFixing(Index3M,H2551,TRUE,_xll.ohTrigger(RecalcTrigger,Trigger3M)),NA())</f>
        <v>1.3742954604038182E-2</v>
      </c>
      <c r="L2551" s="44">
        <f>IFERROR(_xll.qlIndexFixing(Index6M,$H2551,TRUE,_xll.ohTrigger(RecalcTrigger,Trigger6M)),NA())</f>
        <v>1.2877312963143494E-2</v>
      </c>
      <c r="M2551" s="183">
        <f>IFERROR(_xll.qlIndexFixing(Index1Y,$H2551,TRUE,_xll.ohTrigger(RecalcTrigger,Trigger1Y)),NA())</f>
        <v>1.3293727498467661E-2</v>
      </c>
      <c r="N2551" s="182">
        <f>IFERROR(_xll.qlIndexFixing(ONIndex1M,I2551,TRUE,_xll.ohTrigger(RecalcTrigger,Trigger1M)),NA())</f>
        <v>1.3010382021967359E-2</v>
      </c>
      <c r="O2551" s="44">
        <f>IFERROR(_xll.qlIndexFixing(ONIndex3M,I2551,TRUE,_xll.ohTrigger(RecalcTrigger,Trigger3M)),NA())</f>
        <v>1.3815161748667038E-2</v>
      </c>
      <c r="P2551" s="44">
        <f>IFERROR(_xll.qlIndexFixing(ONIndex6M,I2551,TRUE,_xll.ohTrigger(RecalcTrigger,Trigger6M)),NA())</f>
        <v>1.2979454702062299E-2</v>
      </c>
      <c r="Q2551" s="183">
        <f>IFERROR(_xll.qlIndexFixing(ONIndex1Y,I2551,TRUE,_xll.ohTrigger(RecalcTrigger,Trigger1Y)),NA())</f>
        <v>1.3447662083407863E-2</v>
      </c>
    </row>
    <row r="2552" spans="2:17" x14ac:dyDescent="0.2">
      <c r="B2552" s="39" t="s">
        <v>42</v>
      </c>
      <c r="D2552" s="42">
        <f>_xll.qlCalendarAdvance(Calendar,$D2551,B2552,"f",FALSE)</f>
        <v>57355</v>
      </c>
      <c r="E2552" s="177">
        <f>_xll.qlInterestRateIndexValueDate(IndexON,D2552)</f>
        <v>57355</v>
      </c>
      <c r="F2552" s="193">
        <f>IFERROR(_xll.qlIndexFixing(IndexON,D2552,TRUE,_xll.ohTrigger(RecalcTrigger,TriggerON)),NA())</f>
        <v>1.2800996687936106E-2</v>
      </c>
      <c r="H2552" s="42">
        <f>_xll.qlCalendarAdvance(Calendar,$H2551,B2552,"f",FALSE)</f>
        <v>57355</v>
      </c>
      <c r="I2552" s="177">
        <f>_xll.qlInterestRateIndexValueDate(Index1M,$H2552)</f>
        <v>57357</v>
      </c>
      <c r="J2552" s="182">
        <f>IFERROR(_xll.qlIndexFixing(Index1M,$H2552,TRUE,_xll.ohTrigger(RecalcTrigger,Trigger1M)),NA())</f>
        <v>1.2986512172425252E-2</v>
      </c>
      <c r="K2552" s="44">
        <f>IFERROR(_xll.qlIndexFixing(Index3M,H2552,TRUE,_xll.ohTrigger(RecalcTrigger,Trigger3M)),NA())</f>
        <v>1.372647614272271E-2</v>
      </c>
      <c r="L2552" s="44">
        <f>IFERROR(_xll.qlIndexFixing(Index6M,$H2552,TRUE,_xll.ohTrigger(RecalcTrigger,Trigger6M)),NA())</f>
        <v>1.2865756266449514E-2</v>
      </c>
      <c r="M2552" s="183">
        <f>IFERROR(_xll.qlIndexFixing(Index1Y,$H2552,TRUE,_xll.ohTrigger(RecalcTrigger,Trigger1Y)),NA())</f>
        <v>1.3284311464861212E-2</v>
      </c>
      <c r="N2552" s="182">
        <f>IFERROR(_xll.qlIndexFixing(ONIndex1M,I2552,TRUE,_xll.ohTrigger(RecalcTrigger,Trigger1M)),NA())</f>
        <v>1.2998335698988228E-2</v>
      </c>
      <c r="O2552" s="44">
        <f>IFERROR(_xll.qlIndexFixing(ONIndex3M,I2552,TRUE,_xll.ohTrigger(RecalcTrigger,Trigger3M)),NA())</f>
        <v>1.379852079341326E-2</v>
      </c>
      <c r="P2552" s="44">
        <f>IFERROR(_xll.qlIndexFixing(ONIndex6M,I2552,TRUE,_xll.ohTrigger(RecalcTrigger,Trigger6M)),NA())</f>
        <v>1.296744088164381E-2</v>
      </c>
      <c r="Q2552" s="183">
        <f>IFERROR(_xll.qlIndexFixing(ONIndex1Y,I2552,TRUE,_xll.ohTrigger(RecalcTrigger,Trigger1Y)),NA())</f>
        <v>1.3437772339264242E-2</v>
      </c>
    </row>
    <row r="2553" spans="2:17" x14ac:dyDescent="0.2">
      <c r="B2553" s="39" t="s">
        <v>42</v>
      </c>
      <c r="D2553" s="42">
        <f>_xll.qlCalendarAdvance(Calendar,$D2552,B2553,"f",FALSE)</f>
        <v>57362</v>
      </c>
      <c r="E2553" s="177">
        <f>_xll.qlInterestRateIndexValueDate(IndexON,D2553)</f>
        <v>57362</v>
      </c>
      <c r="F2553" s="193">
        <f>IFERROR(_xll.qlIndexFixing(IndexON,D2553,TRUE,_xll.ohTrigger(RecalcTrigger,TriggerON)),NA())</f>
        <v>1.2788309106630535E-2</v>
      </c>
      <c r="H2553" s="42">
        <f>_xll.qlCalendarAdvance(Calendar,$H2552,B2553,"f",FALSE)</f>
        <v>57362</v>
      </c>
      <c r="I2553" s="177">
        <f>_xll.qlInterestRateIndexValueDate(Index1M,$H2553)</f>
        <v>57364</v>
      </c>
      <c r="J2553" s="182">
        <f>IFERROR(_xll.qlIndexFixing(Index1M,$H2553,TRUE,_xll.ohTrigger(RecalcTrigger,Trigger1M)),NA())</f>
        <v>1.297452960713686E-2</v>
      </c>
      <c r="K2553" s="44">
        <f>IFERROR(_xll.qlIndexFixing(Index3M,H2553,TRUE,_xll.ohTrigger(RecalcTrigger,Trigger3M)),NA())</f>
        <v>1.3710035842425583E-2</v>
      </c>
      <c r="L2553" s="44">
        <f>IFERROR(_xll.qlIndexFixing(Index6M,$H2553,TRUE,_xll.ohTrigger(RecalcTrigger,Trigger6M)),NA())</f>
        <v>1.285424359658501E-2</v>
      </c>
      <c r="M2553" s="183">
        <f>IFERROR(_xll.qlIndexFixing(Index1Y,$H2553,TRUE,_xll.ohTrigger(RecalcTrigger,Trigger1Y)),NA())</f>
        <v>1.3274919820038292E-2</v>
      </c>
      <c r="N2553" s="182">
        <f>IFERROR(_xll.qlIndexFixing(ONIndex1M,I2553,TRUE,_xll.ohTrigger(RecalcTrigger,Trigger1M)),NA())</f>
        <v>1.2986319113901246E-2</v>
      </c>
      <c r="O2553" s="44">
        <f>IFERROR(_xll.qlIndexFixing(ONIndex3M,I2553,TRUE,_xll.ohTrigger(RecalcTrigger,Trigger3M)),NA())</f>
        <v>1.3781917167658975E-2</v>
      </c>
      <c r="P2553" s="44">
        <f>IFERROR(_xll.qlIndexFixing(ONIndex6M,I2553,TRUE,_xll.ohTrigger(RecalcTrigger,Trigger6M)),NA())</f>
        <v>1.2955469457711644E-2</v>
      </c>
      <c r="Q2553" s="183">
        <f>IFERROR(_xll.qlIndexFixing(ONIndex1Y,I2553,TRUE,_xll.ohTrigger(RecalcTrigger,Trigger1Y)),NA())</f>
        <v>1.3427904995202411E-2</v>
      </c>
    </row>
    <row r="2554" spans="2:17" x14ac:dyDescent="0.2">
      <c r="B2554" s="39" t="s">
        <v>42</v>
      </c>
      <c r="D2554" s="42">
        <f>_xll.qlCalendarAdvance(Calendar,$D2553,B2554,"f",FALSE)</f>
        <v>57369</v>
      </c>
      <c r="E2554" s="177">
        <f>_xll.qlInterestRateIndexValueDate(IndexON,D2554)</f>
        <v>57369</v>
      </c>
      <c r="F2554" s="193">
        <f>IFERROR(_xll.qlIndexFixing(IndexON,D2554,TRUE,_xll.ohTrigger(RecalcTrigger,TriggerON)),NA())</f>
        <v>1.2775660664736677E-2</v>
      </c>
      <c r="H2554" s="42">
        <f>_xll.qlCalendarAdvance(Calendar,$H2553,B2554,"f",FALSE)</f>
        <v>57369</v>
      </c>
      <c r="I2554" s="177">
        <f>_xll.qlInterestRateIndexValueDate(Index1M,$H2554)</f>
        <v>57371</v>
      </c>
      <c r="J2554" s="182">
        <f>IFERROR(_xll.qlIndexFixing(Index1M,$H2554,TRUE,_xll.ohTrigger(RecalcTrigger,Trigger1M)),NA())</f>
        <v>1.2962577038073329E-2</v>
      </c>
      <c r="K2554" s="44">
        <f>IFERROR(_xll.qlIndexFixing(Index3M,H2554,TRUE,_xll.ohTrigger(RecalcTrigger,Trigger3M)),NA())</f>
        <v>1.3693633812969175E-2</v>
      </c>
      <c r="L2554" s="44">
        <f>IFERROR(_xll.qlIndexFixing(Index6M,$H2554,TRUE,_xll.ohTrigger(RecalcTrigger,Trigger6M)),NA())</f>
        <v>1.2842775057902749E-2</v>
      </c>
      <c r="M2554" s="183">
        <f>IFERROR(_xll.qlIndexFixing(Index1Y,$H2554,TRUE,_xll.ohTrigger(RecalcTrigger,Trigger1Y)),NA())</f>
        <v>1.3265552625774658E-2</v>
      </c>
      <c r="N2554" s="182">
        <f>IFERROR(_xll.qlIndexFixing(ONIndex1M,I2554,TRUE,_xll.ohTrigger(RecalcTrigger,Trigger1M)),NA())</f>
        <v>1.2974332350159656E-2</v>
      </c>
      <c r="O2554" s="44">
        <f>IFERROR(_xll.qlIndexFixing(ONIndex3M,I2554,TRUE,_xll.ohTrigger(RecalcTrigger,Trigger3M)),NA())</f>
        <v>1.376535098131626E-2</v>
      </c>
      <c r="P2554" s="44">
        <f>IFERROR(_xll.qlIndexFixing(ONIndex6M,I2554,TRUE,_xll.ohTrigger(RecalcTrigger,Trigger6M)),NA())</f>
        <v>1.2943540535221842E-2</v>
      </c>
      <c r="Q2554" s="183">
        <f>IFERROR(_xll.qlIndexFixing(ONIndex1Y,I2554,TRUE,_xll.ohTrigger(RecalcTrigger,Trigger1Y)),NA())</f>
        <v>1.3418060113172814E-2</v>
      </c>
    </row>
    <row r="2555" spans="2:17" x14ac:dyDescent="0.2">
      <c r="B2555" s="39" t="s">
        <v>42</v>
      </c>
      <c r="D2555" s="42">
        <f>_xll.qlCalendarAdvance(Calendar,$D2554,B2555,"f",FALSE)</f>
        <v>57376</v>
      </c>
      <c r="E2555" s="177">
        <f>_xll.qlInterestRateIndexValueDate(IndexON,D2555)</f>
        <v>57376</v>
      </c>
      <c r="F2555" s="193">
        <f>IFERROR(_xll.qlIndexFixing(IndexON,D2555,TRUE,_xll.ohTrigger(RecalcTrigger,TriggerON)),NA())</f>
        <v>1.2763051464252939E-2</v>
      </c>
      <c r="H2555" s="42">
        <f>_xll.qlCalendarAdvance(Calendar,$H2554,B2555,"f",FALSE)</f>
        <v>57376</v>
      </c>
      <c r="I2555" s="177">
        <f>_xll.qlInterestRateIndexValueDate(Index1M,$H2555)</f>
        <v>57378</v>
      </c>
      <c r="J2555" s="182">
        <f>IFERROR(_xll.qlIndexFixing(Index1M,$H2555,TRUE,_xll.ohTrigger(RecalcTrigger,Trigger1M)),NA())</f>
        <v>1.2952503474892296E-2</v>
      </c>
      <c r="K2555" s="44">
        <f>IFERROR(_xll.qlIndexFixing(Index3M,H2555,TRUE,_xll.ohTrigger(RecalcTrigger,Trigger3M)),NA())</f>
        <v>1.3678172312290043E-2</v>
      </c>
      <c r="L2555" s="44">
        <f>IFERROR(_xll.qlIndexFixing(Index6M,$H2555,TRUE,_xll.ohTrigger(RecalcTrigger,Trigger6M)),NA())</f>
        <v>1.2831350754755062E-2</v>
      </c>
      <c r="M2555" s="183">
        <f>IFERROR(_xll.qlIndexFixing(Index1Y,$H2555,TRUE,_xll.ohTrigger(RecalcTrigger,Trigger1Y)),NA())</f>
        <v>1.3256209943845422E-2</v>
      </c>
      <c r="N2555" s="182">
        <f>IFERROR(_xll.qlIndexFixing(ONIndex1M,I2555,TRUE,_xll.ohTrigger(RecalcTrigger,Trigger1M)),NA())</f>
        <v>1.2962375490817024E-2</v>
      </c>
      <c r="O2555" s="44">
        <f>IFERROR(_xll.qlIndexFixing(ONIndex3M,I2555,TRUE,_xll.ohTrigger(RecalcTrigger,Trigger3M)),NA())</f>
        <v>1.3748822344457068E-2</v>
      </c>
      <c r="P2555" s="44">
        <f>IFERROR(_xll.qlIndexFixing(ONIndex6M,I2555,TRUE,_xll.ohTrigger(RecalcTrigger,Trigger6M)),NA())</f>
        <v>1.2931654218091282E-2</v>
      </c>
      <c r="Q2555" s="183">
        <f>IFERROR(_xll.qlIndexFixing(ONIndex1Y,I2555,TRUE,_xll.ohTrigger(RecalcTrigger,Trigger1Y)),NA())</f>
        <v>1.3408237754806152E-2</v>
      </c>
    </row>
    <row r="2556" spans="2:17" x14ac:dyDescent="0.2">
      <c r="B2556" s="39" t="s">
        <v>42</v>
      </c>
      <c r="D2556" s="42">
        <f>_xll.qlCalendarAdvance(Calendar,$D2555,B2556,"f",FALSE)</f>
        <v>57383</v>
      </c>
      <c r="E2556" s="177">
        <f>_xll.qlInterestRateIndexValueDate(IndexON,D2556)</f>
        <v>57383</v>
      </c>
      <c r="F2556" s="193">
        <f>IFERROR(_xll.qlIndexFixing(IndexON,D2556,TRUE,_xll.ohTrigger(RecalcTrigger,TriggerON)),NA())</f>
        <v>1.2750481606778052E-2</v>
      </c>
      <c r="H2556" s="42">
        <f>_xll.qlCalendarAdvance(Calendar,$H2555,B2556,"f",FALSE)</f>
        <v>57383</v>
      </c>
      <c r="I2556" s="177">
        <f>_xll.qlInterestRateIndexValueDate(Index1M,$H2556)</f>
        <v>57385</v>
      </c>
      <c r="J2556" s="182">
        <f>IFERROR(_xll.qlIndexFixing(Index1M,$H2556,TRUE,_xll.ohTrigger(RecalcTrigger,Trigger1M)),NA())</f>
        <v>1.2940605947922963E-2</v>
      </c>
      <c r="K2556" s="44">
        <f>IFERROR(_xll.qlIndexFixing(Index3M,H2556,TRUE,_xll.ohTrigger(RecalcTrigger,Trigger3M)),NA())</f>
        <v>1.3661845003200588E-2</v>
      </c>
      <c r="L2556" s="44">
        <f>IFERROR(_xll.qlIndexFixing(Index6M,$H2556,TRUE,_xll.ohTrigger(RecalcTrigger,Trigger6M)),NA())</f>
        <v>1.2819970791493832E-2</v>
      </c>
      <c r="M2556" s="183">
        <f>IFERROR(_xll.qlIndexFixing(Index1Y,$H2556,TRUE,_xll.ohTrigger(RecalcTrigger,Trigger1Y)),NA())</f>
        <v>1.3246891836024384E-2</v>
      </c>
      <c r="N2556" s="182">
        <f>IFERROR(_xll.qlIndexFixing(ONIndex1M,I2556,TRUE,_xll.ohTrigger(RecalcTrigger,Trigger1M)),NA())</f>
        <v>1.2950448618846977E-2</v>
      </c>
      <c r="O2556" s="44">
        <f>IFERROR(_xll.qlIndexFixing(ONIndex3M,I2556,TRUE,_xll.ohTrigger(RecalcTrigger,Trigger3M)),NA())</f>
        <v>1.3732331366753669E-2</v>
      </c>
      <c r="P2556" s="44">
        <f>IFERROR(_xll.qlIndexFixing(ONIndex6M,I2556,TRUE,_xll.ohTrigger(RecalcTrigger,Trigger6M)),NA())</f>
        <v>1.2919810610876326E-2</v>
      </c>
      <c r="Q2556" s="183">
        <f>IFERROR(_xll.qlIndexFixing(ONIndex1Y,I2556,TRUE,_xll.ohTrigger(RecalcTrigger,Trigger1Y)),NA())</f>
        <v>1.3398437981253508E-2</v>
      </c>
    </row>
    <row r="2557" spans="2:17" x14ac:dyDescent="0.2">
      <c r="B2557" s="39" t="s">
        <v>42</v>
      </c>
      <c r="D2557" s="42">
        <f>_xll.qlCalendarAdvance(Calendar,$D2556,B2557,"f",FALSE)</f>
        <v>57390</v>
      </c>
      <c r="E2557" s="177">
        <f>_xll.qlInterestRateIndexValueDate(IndexON,D2557)</f>
        <v>57390</v>
      </c>
      <c r="F2557" s="193">
        <f>IFERROR(_xll.qlIndexFixing(IndexON,D2557,TRUE,_xll.ohTrigger(RecalcTrigger,TriggerON)),NA())</f>
        <v>1.2737951194390362E-2</v>
      </c>
      <c r="H2557" s="42">
        <f>_xll.qlCalendarAdvance(Calendar,$H2556,B2557,"f",FALSE)</f>
        <v>57390</v>
      </c>
      <c r="I2557" s="177">
        <f>_xll.qlInterestRateIndexValueDate(Index1M,$H2557)</f>
        <v>57392</v>
      </c>
      <c r="J2557" s="182">
        <f>IFERROR(_xll.qlIndexFixing(Index1M,$H2557,TRUE,_xll.ohTrigger(RecalcTrigger,Trigger1M)),NA())</f>
        <v>1.2928738644494444E-2</v>
      </c>
      <c r="K2557" s="44">
        <f>IFERROR(_xll.qlIndexFixing(Index3M,H2557,TRUE,_xll.ohTrigger(RecalcTrigger,Trigger3M)),NA())</f>
        <v>1.3645556284363923E-2</v>
      </c>
      <c r="L2557" s="44">
        <f>IFERROR(_xll.qlIndexFixing(Index6M,$H2557,TRUE,_xll.ohTrigger(RecalcTrigger,Trigger6M)),NA())</f>
        <v>1.280863527247183E-2</v>
      </c>
      <c r="M2557" s="183">
        <f>IFERROR(_xll.qlIndexFixing(Index1Y,$H2557,TRUE,_xll.ohTrigger(RecalcTrigger,Trigger1Y)),NA())</f>
        <v>1.3237598364085345E-2</v>
      </c>
      <c r="N2557" s="182">
        <f>IFERROR(_xll.qlIndexFixing(ONIndex1M,I2557,TRUE,_xll.ohTrigger(RecalcTrigger,Trigger1M)),NA())</f>
        <v>1.2938551817782695E-2</v>
      </c>
      <c r="O2557" s="44">
        <f>IFERROR(_xll.qlIndexFixing(ONIndex3M,I2557,TRUE,_xll.ohTrigger(RecalcTrigger,Trigger3M)),NA())</f>
        <v>1.3715878158118144E-2</v>
      </c>
      <c r="P2557" s="44">
        <f>IFERROR(_xll.qlIndexFixing(ONIndex6M,I2557,TRUE,_xll.ohTrigger(RecalcTrigger,Trigger6M)),NA())</f>
        <v>1.2908009818213273E-2</v>
      </c>
      <c r="Q2557" s="183">
        <f>IFERROR(_xll.qlIndexFixing(ONIndex1Y,I2557,TRUE,_xll.ohTrigger(RecalcTrigger,Trigger1Y)),NA())</f>
        <v>1.3388660854705137E-2</v>
      </c>
    </row>
    <row r="2558" spans="2:17" x14ac:dyDescent="0.2">
      <c r="B2558" s="39" t="s">
        <v>42</v>
      </c>
      <c r="D2558" s="42">
        <f>_xll.qlCalendarAdvance(Calendar,$D2557,B2558,"f",FALSE)</f>
        <v>57397</v>
      </c>
      <c r="E2558" s="177">
        <f>_xll.qlInterestRateIndexValueDate(IndexON,D2558)</f>
        <v>57397</v>
      </c>
      <c r="F2558" s="193">
        <f>IFERROR(_xll.qlIndexFixing(IndexON,D2558,TRUE,_xll.ohTrigger(RecalcTrigger,TriggerON)),NA())</f>
        <v>1.2725460329168214E-2</v>
      </c>
      <c r="H2558" s="42">
        <f>_xll.qlCalendarAdvance(Calendar,$H2557,B2558,"f",FALSE)</f>
        <v>57397</v>
      </c>
      <c r="I2558" s="177">
        <f>_xll.qlInterestRateIndexValueDate(Index1M,$H2558)</f>
        <v>57399</v>
      </c>
      <c r="J2558" s="182">
        <f>IFERROR(_xll.qlIndexFixing(Index1M,$H2558,TRUE,_xll.ohTrigger(RecalcTrigger,Trigger1M)),NA())</f>
        <v>1.2916901647788772E-2</v>
      </c>
      <c r="K2558" s="44">
        <f>IFERROR(_xll.qlIndexFixing(Index3M,H2558,TRUE,_xll.ohTrigger(RecalcTrigger,Trigger3M)),NA())</f>
        <v>1.3629306265604109E-2</v>
      </c>
      <c r="L2558" s="44">
        <f>IFERROR(_xll.qlIndexFixing(Index6M,$H2558,TRUE,_xll.ohTrigger(RecalcTrigger,Trigger6M)),NA())</f>
        <v>1.2797344302044919E-2</v>
      </c>
      <c r="M2558" s="183">
        <f>IFERROR(_xll.qlIndexFixing(Index1Y,$H2558,TRUE,_xll.ohTrigger(RecalcTrigger,Trigger1Y)),NA())</f>
        <v>1.3228329589802105E-2</v>
      </c>
      <c r="N2558" s="182">
        <f>IFERROR(_xll.qlIndexFixing(ONIndex1M,I2558,TRUE,_xll.ohTrigger(RecalcTrigger,Trigger1M)),NA())</f>
        <v>1.2926685170597807E-2</v>
      </c>
      <c r="O2558" s="44">
        <f>IFERROR(_xll.qlIndexFixing(ONIndex3M,I2558,TRUE,_xll.ohTrigger(RecalcTrigger,Trigger3M)),NA())</f>
        <v>1.3699462828782316E-2</v>
      </c>
      <c r="P2558" s="44">
        <f>IFERROR(_xll.qlIndexFixing(ONIndex6M,I2558,TRUE,_xll.ohTrigger(RecalcTrigger,Trigger6M)),NA())</f>
        <v>1.289625194441868E-2</v>
      </c>
      <c r="Q2558" s="183">
        <f>IFERROR(_xll.qlIndexFixing(ONIndex1Y,I2558,TRUE,_xll.ohTrigger(RecalcTrigger,Trigger1Y)),NA())</f>
        <v>1.3378906436471993E-2</v>
      </c>
    </row>
    <row r="2559" spans="2:17" x14ac:dyDescent="0.2">
      <c r="B2559" s="39" t="s">
        <v>42</v>
      </c>
      <c r="D2559" s="42">
        <f>_xll.qlCalendarAdvance(Calendar,$D2558,B2559,"f",FALSE)</f>
        <v>57404</v>
      </c>
      <c r="E2559" s="177">
        <f>_xll.qlInterestRateIndexValueDate(IndexON,D2559)</f>
        <v>57404</v>
      </c>
      <c r="F2559" s="193">
        <f>IFERROR(_xll.qlIndexFixing(IndexON,D2559,TRUE,_xll.ohTrigger(RecalcTrigger,TriggerON)),NA())</f>
        <v>1.2713009112710338E-2</v>
      </c>
      <c r="H2559" s="42">
        <f>_xll.qlCalendarAdvance(Calendar,$H2558,B2559,"f",FALSE)</f>
        <v>57404</v>
      </c>
      <c r="I2559" s="177">
        <f>_xll.qlInterestRateIndexValueDate(Index1M,$H2559)</f>
        <v>57406</v>
      </c>
      <c r="J2559" s="182">
        <f>IFERROR(_xll.qlIndexFixing(Index1M,$H2559,TRUE,_xll.ohTrigger(RecalcTrigger,Trigger1M)),NA())</f>
        <v>1.2903267047804609E-2</v>
      </c>
      <c r="K2559" s="44">
        <f>IFERROR(_xll.qlIndexFixing(Index3M,H2559,TRUE,_xll.ohTrigger(RecalcTrigger,Trigger3M)),NA())</f>
        <v>1.3608629501481709E-2</v>
      </c>
      <c r="L2559" s="44">
        <f>IFERROR(_xll.qlIndexFixing(Index6M,$H2559,TRUE,_xll.ohTrigger(RecalcTrigger,Trigger6M)),NA())</f>
        <v>1.2783854547345638E-2</v>
      </c>
      <c r="M2559" s="183">
        <f>IFERROR(_xll.qlIndexFixing(Index1Y,$H2559,TRUE,_xll.ohTrigger(RecalcTrigger,Trigger1Y)),NA())</f>
        <v>1.3219085574946509E-2</v>
      </c>
      <c r="N2559" s="182">
        <f>IFERROR(_xll.qlIndexFixing(ONIndex1M,I2559,TRUE,_xll.ohTrigger(RecalcTrigger,Trigger1M)),NA())</f>
        <v>1.291484876066562E-2</v>
      </c>
      <c r="O2559" s="44">
        <f>IFERROR(_xll.qlIndexFixing(ONIndex3M,I2559,TRUE,_xll.ohTrigger(RecalcTrigger,Trigger3M)),NA())</f>
        <v>1.3683085488258584E-2</v>
      </c>
      <c r="P2559" s="44">
        <f>IFERROR(_xll.qlIndexFixing(ONIndex6M,I2559,TRUE,_xll.ohTrigger(RecalcTrigger,Trigger6M)),NA())</f>
        <v>1.2884537093889037E-2</v>
      </c>
      <c r="Q2559" s="183">
        <f>IFERROR(_xll.qlIndexFixing(ONIndex1Y,I2559,TRUE,_xll.ohTrigger(RecalcTrigger,Trigger1Y)),NA())</f>
        <v>1.3369174788424587E-2</v>
      </c>
    </row>
    <row r="2560" spans="2:17" x14ac:dyDescent="0.2">
      <c r="B2560" s="39" t="s">
        <v>42</v>
      </c>
      <c r="D2560" s="42">
        <f>_xll.qlCalendarAdvance(Calendar,$D2559,B2560,"f",FALSE)</f>
        <v>57411</v>
      </c>
      <c r="E2560" s="177">
        <f>_xll.qlInterestRateIndexValueDate(IndexON,D2560)</f>
        <v>57411</v>
      </c>
      <c r="F2560" s="193">
        <f>IFERROR(_xll.qlIndexFixing(IndexON,D2560,TRUE,_xll.ohTrigger(RecalcTrigger,TriggerON)),NA())</f>
        <v>1.270059764709508E-2</v>
      </c>
      <c r="H2560" s="42">
        <f>_xll.qlCalendarAdvance(Calendar,$H2559,B2560,"f",FALSE)</f>
        <v>57411</v>
      </c>
      <c r="I2560" s="177">
        <f>_xll.qlInterestRateIndexValueDate(Index1M,$H2560)</f>
        <v>57413</v>
      </c>
      <c r="J2560" s="182">
        <f>IFERROR(_xll.qlIndexFixing(Index1M,$H2560,TRUE,_xll.ohTrigger(RecalcTrigger,Trigger1M)),NA())</f>
        <v>1.2891496203092772E-2</v>
      </c>
      <c r="K2560" s="44">
        <f>IFERROR(_xll.qlIndexFixing(Index3M,H2560,TRUE,_xll.ohTrigger(RecalcTrigger,Trigger3M)),NA())</f>
        <v>1.3592468177391655E-2</v>
      </c>
      <c r="L2560" s="44">
        <f>IFERROR(_xll.qlIndexFixing(Index6M,$H2560,TRUE,_xll.ohTrigger(RecalcTrigger,Trigger6M)),NA())</f>
        <v>1.2772664341187618E-2</v>
      </c>
      <c r="M2560" s="183">
        <f>IFERROR(_xll.qlIndexFixing(Index1Y,$H2560,TRUE,_xll.ohTrigger(RecalcTrigger,Trigger1Y)),NA())</f>
        <v>1.3209866381292137E-2</v>
      </c>
      <c r="N2560" s="182">
        <f>IFERROR(_xll.qlIndexFixing(ONIndex1M,I2560,TRUE,_xll.ohTrigger(RecalcTrigger,Trigger1M)),NA())</f>
        <v>1.2903042670959763E-2</v>
      </c>
      <c r="O2560" s="44">
        <f>IFERROR(_xll.qlIndexFixing(ONIndex3M,I2560,TRUE,_xll.ohTrigger(RecalcTrigger,Trigger3M)),NA())</f>
        <v>1.3666746246698835E-2</v>
      </c>
      <c r="P2560" s="44">
        <f>IFERROR(_xll.qlIndexFixing(ONIndex6M,I2560,TRUE,_xll.ohTrigger(RecalcTrigger,Trigger6M)),NA())</f>
        <v>1.2872865371100772E-2</v>
      </c>
      <c r="Q2560" s="183">
        <f>IFERROR(_xll.qlIndexFixing(ONIndex1Y,I2560,TRUE,_xll.ohTrigger(RecalcTrigger,Trigger1Y)),NA())</f>
        <v>1.335946597195381E-2</v>
      </c>
    </row>
    <row r="2561" spans="2:17" x14ac:dyDescent="0.2">
      <c r="B2561" s="39" t="s">
        <v>42</v>
      </c>
      <c r="D2561" s="42">
        <f>_xll.qlCalendarAdvance(Calendar,$D2560,B2561,"f",FALSE)</f>
        <v>57418</v>
      </c>
      <c r="E2561" s="177">
        <f>_xll.qlInterestRateIndexValueDate(IndexON,D2561)</f>
        <v>57418</v>
      </c>
      <c r="F2561" s="193">
        <f>IFERROR(_xll.qlIndexFixing(IndexON,D2561,TRUE,_xll.ohTrigger(RecalcTrigger,TriggerON)),NA())</f>
        <v>1.2688226034001104E-2</v>
      </c>
      <c r="H2561" s="42">
        <f>_xll.qlCalendarAdvance(Calendar,$H2560,B2561,"f",FALSE)</f>
        <v>57418</v>
      </c>
      <c r="I2561" s="177">
        <f>_xll.qlInterestRateIndexValueDate(Index1M,$H2561)</f>
        <v>57420</v>
      </c>
      <c r="J2561" s="182">
        <f>IFERROR(_xll.qlIndexFixing(Index1M,$H2561,TRUE,_xll.ohTrigger(RecalcTrigger,Trigger1M)),NA())</f>
        <v>1.2879755936942554E-2</v>
      </c>
      <c r="K2561" s="44">
        <f>IFERROR(_xll.qlIndexFixing(Index3M,H2561,TRUE,_xll.ohTrigger(RecalcTrigger,Trigger3M)),NA())</f>
        <v>1.3576345933016383E-2</v>
      </c>
      <c r="L2561" s="44">
        <f>IFERROR(_xll.qlIndexFixing(Index6M,$H2561,TRUE,_xll.ohTrigger(RecalcTrigger,Trigger6M)),NA())</f>
        <v>1.2761519034230928E-2</v>
      </c>
      <c r="M2561" s="183">
        <f>IFERROR(_xll.qlIndexFixing(Index1Y,$H2561,TRUE,_xll.ohTrigger(RecalcTrigger,Trigger1Y)),NA())</f>
        <v>1.3200672070609742E-2</v>
      </c>
      <c r="N2561" s="182">
        <f>IFERROR(_xll.qlIndexFixing(ONIndex1M,I2561,TRUE,_xll.ohTrigger(RecalcTrigger,Trigger1M)),NA())</f>
        <v>1.289126698493348E-2</v>
      </c>
      <c r="O2561" s="44">
        <f>IFERROR(_xll.qlIndexFixing(ONIndex3M,I2561,TRUE,_xll.ohTrigger(RecalcTrigger,Trigger3M)),NA())</f>
        <v>1.3650445214095086E-2</v>
      </c>
      <c r="P2561" s="44">
        <f>IFERROR(_xll.qlIndexFixing(ONIndex6M,I2561,TRUE,_xll.ohTrigger(RecalcTrigger,Trigger6M)),NA())</f>
        <v>1.2861236880450377E-2</v>
      </c>
      <c r="Q2561" s="183">
        <f>IFERROR(_xll.qlIndexFixing(ONIndex1Y,I2561,TRUE,_xll.ohTrigger(RecalcTrigger,Trigger1Y)),NA())</f>
        <v>1.3349780048690363E-2</v>
      </c>
    </row>
    <row r="2562" spans="2:17" x14ac:dyDescent="0.2">
      <c r="B2562" s="39" t="s">
        <v>42</v>
      </c>
      <c r="D2562" s="42">
        <f>_xll.qlCalendarAdvance(Calendar,$D2561,B2562,"f",FALSE)</f>
        <v>57425</v>
      </c>
      <c r="E2562" s="177">
        <f>_xll.qlInterestRateIndexValueDate(IndexON,D2562)</f>
        <v>57425</v>
      </c>
      <c r="F2562" s="193">
        <f>IFERROR(_xll.qlIndexFixing(IndexON,D2562,TRUE,_xll.ohTrigger(RecalcTrigger,TriggerON)),NA())</f>
        <v>1.2675894375586694E-2</v>
      </c>
      <c r="H2562" s="42">
        <f>_xll.qlCalendarAdvance(Calendar,$H2561,B2562,"f",FALSE)</f>
        <v>57425</v>
      </c>
      <c r="I2562" s="177">
        <f>_xll.qlInterestRateIndexValueDate(Index1M,$H2562)</f>
        <v>57427</v>
      </c>
      <c r="J2562" s="182">
        <f>IFERROR(_xll.qlIndexFixing(Index1M,$H2562,TRUE,_xll.ohTrigger(RecalcTrigger,Trigger1M)),NA())</f>
        <v>1.2867442623914482E-2</v>
      </c>
      <c r="K2562" s="44">
        <f>IFERROR(_xll.qlIndexFixing(Index3M,H2562,TRUE,_xll.ohTrigger(RecalcTrigger,Trigger3M)),NA())</f>
        <v>1.3560262878166777E-2</v>
      </c>
      <c r="L2562" s="44">
        <f>IFERROR(_xll.qlIndexFixing(Index6M,$H2562,TRUE,_xll.ohTrigger(RecalcTrigger,Trigger6M)),NA())</f>
        <v>1.2750418730831442E-2</v>
      </c>
      <c r="M2562" s="183">
        <f>IFERROR(_xll.qlIndexFixing(Index1Y,$H2562,TRUE,_xll.ohTrigger(RecalcTrigger,Trigger1Y)),NA())</f>
        <v>1.3191502704671385E-2</v>
      </c>
      <c r="N2562" s="182">
        <f>IFERROR(_xll.qlIndexFixing(ONIndex1M,I2562,TRUE,_xll.ohTrigger(RecalcTrigger,Trigger1M)),NA())</f>
        <v>1.2879521785480463E-2</v>
      </c>
      <c r="O2562" s="44">
        <f>IFERROR(_xll.qlIndexFixing(ONIndex3M,I2562,TRUE,_xll.ohTrigger(RecalcTrigger,Trigger3M)),NA())</f>
        <v>1.3634182499959735E-2</v>
      </c>
      <c r="P2562" s="44">
        <f>IFERROR(_xll.qlIndexFixing(ONIndex6M,I2562,TRUE,_xll.ohTrigger(RecalcTrigger,Trigger6M)),NA())</f>
        <v>1.2849651726494216E-2</v>
      </c>
      <c r="Q2562" s="183">
        <f>IFERROR(_xll.qlIndexFixing(ONIndex1Y,I2562,TRUE,_xll.ohTrigger(RecalcTrigger,Trigger1Y)),NA())</f>
        <v>1.3340117080504754E-2</v>
      </c>
    </row>
    <row r="2563" spans="2:17" x14ac:dyDescent="0.2">
      <c r="B2563" s="39" t="s">
        <v>42</v>
      </c>
      <c r="D2563" s="42">
        <f>_xll.qlCalendarAdvance(Calendar,$D2562,B2563,"f",FALSE)</f>
        <v>57432</v>
      </c>
      <c r="E2563" s="177">
        <f>_xll.qlInterestRateIndexValueDate(IndexON,D2563)</f>
        <v>57432</v>
      </c>
      <c r="F2563" s="193">
        <f>IFERROR(_xll.qlIndexFixing(IndexON,D2563,TRUE,_xll.ohTrigger(RecalcTrigger,TriggerON)),NA())</f>
        <v>1.2663602773770322E-2</v>
      </c>
      <c r="H2563" s="42">
        <f>_xll.qlCalendarAdvance(Calendar,$H2562,B2563,"f",FALSE)</f>
        <v>57432</v>
      </c>
      <c r="I2563" s="177">
        <f>_xll.qlInterestRateIndexValueDate(Index1M,$H2563)</f>
        <v>57434</v>
      </c>
      <c r="J2563" s="182">
        <f>IFERROR(_xll.qlIndexFixing(Index1M,$H2563,TRUE,_xll.ohTrigger(RecalcTrigger,Trigger1M)),NA())</f>
        <v>1.2856367473077572E-2</v>
      </c>
      <c r="K2563" s="44">
        <f>IFERROR(_xll.qlIndexFixing(Index3M,H2563,TRUE,_xll.ohTrigger(RecalcTrigger,Trigger3M)),NA())</f>
        <v>1.3546871385803107E-2</v>
      </c>
      <c r="L2563" s="44">
        <f>IFERROR(_xll.qlIndexFixing(Index6M,$H2563,TRUE,_xll.ohTrigger(RecalcTrigger,Trigger6M)),NA())</f>
        <v>1.2741011488344436E-2</v>
      </c>
      <c r="M2563" s="183">
        <f>IFERROR(_xll.qlIndexFixing(Index1Y,$H2563,TRUE,_xll.ohTrigger(RecalcTrigger,Trigger1Y)),NA())</f>
        <v>1.3183548155533645E-2</v>
      </c>
      <c r="N2563" s="182">
        <f>IFERROR(_xll.qlIndexFixing(ONIndex1M,I2563,TRUE,_xll.ohTrigger(RecalcTrigger,Trigger1M)),NA())</f>
        <v>1.286780715597402E-2</v>
      </c>
      <c r="O2563" s="44">
        <f>IFERROR(_xll.qlIndexFixing(ONIndex3M,I2563,TRUE,_xll.ohTrigger(RecalcTrigger,Trigger3M)),NA())</f>
        <v>1.3617958214684478E-2</v>
      </c>
      <c r="P2563" s="44">
        <f>IFERROR(_xll.qlIndexFixing(ONIndex6M,I2563,TRUE,_xll.ohTrigger(RecalcTrigger,Trigger6M)),NA())</f>
        <v>1.2838110013468906E-2</v>
      </c>
      <c r="Q2563" s="183">
        <f>IFERROR(_xll.qlIndexFixing(ONIndex1Y,I2563,TRUE,_xll.ohTrigger(RecalcTrigger,Trigger1Y)),NA())</f>
        <v>1.3330477128787876E-2</v>
      </c>
    </row>
    <row r="2564" spans="2:17" x14ac:dyDescent="0.2">
      <c r="B2564" s="39" t="s">
        <v>42</v>
      </c>
      <c r="D2564" s="42">
        <f>_xll.qlCalendarAdvance(Calendar,$D2563,B2564,"f",FALSE)</f>
        <v>57439</v>
      </c>
      <c r="E2564" s="177">
        <f>_xll.qlInterestRateIndexValueDate(IndexON,D2564)</f>
        <v>57439</v>
      </c>
      <c r="F2564" s="193">
        <f>IFERROR(_xll.qlIndexFixing(IndexON,D2564,TRUE,_xll.ohTrigger(RecalcTrigger,TriggerON)),NA())</f>
        <v>1.2651351330230654E-2</v>
      </c>
      <c r="H2564" s="42">
        <f>_xll.qlCalendarAdvance(Calendar,$H2563,B2564,"f",FALSE)</f>
        <v>57439</v>
      </c>
      <c r="I2564" s="177">
        <f>_xll.qlInterestRateIndexValueDate(Index1M,$H2564)</f>
        <v>57441</v>
      </c>
      <c r="J2564" s="182">
        <f>IFERROR(_xll.qlIndexFixing(Index1M,$H2564,TRUE,_xll.ohTrigger(RecalcTrigger,Trigger1M)),NA())</f>
        <v>1.284471944174069E-2</v>
      </c>
      <c r="K2564" s="44">
        <f>IFERROR(_xll.qlIndexFixing(Index3M,H2564,TRUE,_xll.ohTrigger(RecalcTrigger,Trigger3M)),NA())</f>
        <v>1.3530860336837338E-2</v>
      </c>
      <c r="L2564" s="44">
        <f>IFERROR(_xll.qlIndexFixing(Index6M,$H2564,TRUE,_xll.ohTrigger(RecalcTrigger,Trigger6M)),NA())</f>
        <v>1.2728353552126724E-2</v>
      </c>
      <c r="M2564" s="183">
        <f>IFERROR(_xll.qlIndexFixing(Index1Y,$H2564,TRUE,_xll.ohTrigger(RecalcTrigger,Trigger1Y)),NA())</f>
        <v>1.3173239054109566E-2</v>
      </c>
      <c r="N2564" s="182">
        <f>IFERROR(_xll.qlIndexFixing(ONIndex1M,I2564,TRUE,_xll.ohTrigger(RecalcTrigger,Trigger1M)),NA())</f>
        <v>1.2856123179547652E-2</v>
      </c>
      <c r="O2564" s="44">
        <f>IFERROR(_xll.qlIndexFixing(ONIndex3M,I2564,TRUE,_xll.ohTrigger(RecalcTrigger,Trigger3M)),NA())</f>
        <v>1.3601772467781714E-2</v>
      </c>
      <c r="P2564" s="44">
        <f>IFERROR(_xll.qlIndexFixing(ONIndex6M,I2564,TRUE,_xll.ohTrigger(RecalcTrigger,Trigger6M)),NA())</f>
        <v>1.2826611845850877E-2</v>
      </c>
      <c r="Q2564" s="183">
        <f>IFERROR(_xll.qlIndexFixing(ONIndex1Y,I2564,TRUE,_xll.ohTrigger(RecalcTrigger,Trigger1Y)),NA())</f>
        <v>1.3320860255490174E-2</v>
      </c>
    </row>
    <row r="2565" spans="2:17" x14ac:dyDescent="0.2">
      <c r="B2565" s="39" t="s">
        <v>42</v>
      </c>
      <c r="D2565" s="42">
        <f>_xll.qlCalendarAdvance(Calendar,$D2564,B2565,"f",FALSE)</f>
        <v>57446</v>
      </c>
      <c r="E2565" s="177">
        <f>_xll.qlInterestRateIndexValueDate(IndexON,D2565)</f>
        <v>57446</v>
      </c>
      <c r="F2565" s="193">
        <f>IFERROR(_xll.qlIndexFixing(IndexON,D2565,TRUE,_xll.ohTrigger(RecalcTrigger,TriggerON)),NA())</f>
        <v>1.2639140146966099E-2</v>
      </c>
      <c r="H2565" s="42">
        <f>_xll.qlCalendarAdvance(Calendar,$H2564,B2565,"f",FALSE)</f>
        <v>57446</v>
      </c>
      <c r="I2565" s="177">
        <f>_xll.qlInterestRateIndexValueDate(Index1M,$H2565)</f>
        <v>57448</v>
      </c>
      <c r="J2565" s="182">
        <f>IFERROR(_xll.qlIndexFixing(Index1M,$H2565,TRUE,_xll.ohTrigger(RecalcTrigger,Trigger1M)),NA())</f>
        <v>1.2833102321723761E-2</v>
      </c>
      <c r="K2565" s="44">
        <f>IFERROR(_xll.qlIndexFixing(Index3M,H2565,TRUE,_xll.ohTrigger(RecalcTrigger,Trigger3M)),NA())</f>
        <v>1.3514888776723319E-2</v>
      </c>
      <c r="L2565" s="44">
        <f>IFERROR(_xll.qlIndexFixing(Index6M,$H2565,TRUE,_xll.ohTrigger(RecalcTrigger,Trigger6M)),NA())</f>
        <v>1.2717388885533674E-2</v>
      </c>
      <c r="M2565" s="183">
        <f>IFERROR(_xll.qlIndexFixing(Index1Y,$H2565,TRUE,_xll.ohTrigger(RecalcTrigger,Trigger1Y)),NA())</f>
        <v>1.3163751566646186E-2</v>
      </c>
      <c r="N2565" s="182">
        <f>IFERROR(_xll.qlIndexFixing(ONIndex1M,I2565,TRUE,_xll.ohTrigger(RecalcTrigger,Trigger1M)),NA())</f>
        <v>1.2844469939334857E-2</v>
      </c>
      <c r="O2565" s="44">
        <f>IFERROR(_xll.qlIndexFixing(ONIndex3M,I2565,TRUE,_xll.ohTrigger(RecalcTrigger,Trigger3M)),NA())</f>
        <v>1.3585625369563203E-2</v>
      </c>
      <c r="P2565" s="44">
        <f>IFERROR(_xll.qlIndexFixing(ONIndex6M,I2565,TRUE,_xll.ohTrigger(RecalcTrigger,Trigger6M)),NA())</f>
        <v>1.28151573284363E-2</v>
      </c>
      <c r="Q2565" s="183">
        <f>IFERROR(_xll.qlIndexFixing(ONIndex1Y,I2565,TRUE,_xll.ohTrigger(RecalcTrigger,Trigger1Y)),NA())</f>
        <v>1.3311266521762732E-2</v>
      </c>
    </row>
    <row r="2566" spans="2:17" x14ac:dyDescent="0.2">
      <c r="B2566" s="39" t="s">
        <v>42</v>
      </c>
      <c r="D2566" s="42">
        <f>_xll.qlCalendarAdvance(Calendar,$D2565,B2566,"f",FALSE)</f>
        <v>57453</v>
      </c>
      <c r="E2566" s="177">
        <f>_xll.qlInterestRateIndexValueDate(IndexON,D2566)</f>
        <v>57453</v>
      </c>
      <c r="F2566" s="193">
        <f>IFERROR(_xll.qlIndexFixing(IndexON,D2566,TRUE,_xll.ohTrigger(RecalcTrigger,TriggerON)),NA())</f>
        <v>1.262696932573526E-2</v>
      </c>
      <c r="H2566" s="42">
        <f>_xll.qlCalendarAdvance(Calendar,$H2565,B2566,"f",FALSE)</f>
        <v>57453</v>
      </c>
      <c r="I2566" s="177">
        <f>_xll.qlInterestRateIndexValueDate(Index1M,$H2566)</f>
        <v>57459</v>
      </c>
      <c r="J2566" s="182">
        <f>IFERROR(_xll.qlIndexFixing(Index1M,$H2566,TRUE,_xll.ohTrigger(RecalcTrigger,Trigger1M)),NA())</f>
        <v>1.281550514008778E-2</v>
      </c>
      <c r="K2566" s="44">
        <f>IFERROR(_xll.qlIndexFixing(Index3M,H2566,TRUE,_xll.ohTrigger(RecalcTrigger,Trigger3M)),NA())</f>
        <v>1.3489870658553662E-2</v>
      </c>
      <c r="L2566" s="44">
        <f>IFERROR(_xll.qlIndexFixing(Index6M,$H2566,TRUE,_xll.ohTrigger(RecalcTrigger,Trigger6M)),NA())</f>
        <v>1.2701328240585922E-2</v>
      </c>
      <c r="M2566" s="183">
        <f>IFERROR(_xll.qlIndexFixing(Index1Y,$H2566,TRUE,_xll.ohTrigger(RecalcTrigger,Trigger1Y)),NA())</f>
        <v>1.315068729998714E-2</v>
      </c>
      <c r="N2566" s="182">
        <f>IFERROR(_xll.qlIndexFixing(ONIndex1M,I2566,TRUE,_xll.ohTrigger(RecalcTrigger,Trigger1M)),NA())</f>
        <v>1.2829532499489815E-2</v>
      </c>
      <c r="O2566" s="44">
        <f>IFERROR(_xll.qlIndexFixing(ONIndex3M,I2566,TRUE,_xll.ohTrigger(RecalcTrigger,Trigger3M)),NA())</f>
        <v>1.3564921780879757E-2</v>
      </c>
      <c r="P2566" s="44">
        <f>IFERROR(_xll.qlIndexFixing(ONIndex6M,I2566,TRUE,_xll.ohTrigger(RecalcTrigger,Trigger6M)),NA())</f>
        <v>1.2800494398126361E-2</v>
      </c>
      <c r="Q2566" s="183">
        <f>IFERROR(_xll.qlIndexFixing(ONIndex1Y,I2566,TRUE,_xll.ohTrigger(RecalcTrigger,Trigger1Y)),NA())</f>
        <v>1.3298965821944009E-2</v>
      </c>
    </row>
    <row r="2567" spans="2:17" x14ac:dyDescent="0.2">
      <c r="B2567" s="39" t="s">
        <v>42</v>
      </c>
      <c r="D2567" s="42">
        <f>_xll.qlCalendarAdvance(Calendar,$D2566,B2567,"f",FALSE)</f>
        <v>57460</v>
      </c>
      <c r="E2567" s="177">
        <f>_xll.qlInterestRateIndexValueDate(IndexON,D2567)</f>
        <v>57460</v>
      </c>
      <c r="F2567" s="193">
        <f>IFERROR(_xll.qlIndexFixing(IndexON,D2567,TRUE,_xll.ohTrigger(RecalcTrigger,TriggerON)),NA())</f>
        <v>1.2614838968616482E-2</v>
      </c>
      <c r="H2567" s="42">
        <f>_xll.qlCalendarAdvance(Calendar,$H2566,B2567,"f",FALSE)</f>
        <v>57460</v>
      </c>
      <c r="I2567" s="177">
        <f>_xll.qlInterestRateIndexValueDate(Index1M,$H2567)</f>
        <v>57462</v>
      </c>
      <c r="J2567" s="182">
        <f>IFERROR(_xll.qlIndexFixing(Index1M,$H2567,TRUE,_xll.ohTrigger(RecalcTrigger,Trigger1M)),NA())</f>
        <v>1.2809961148405531E-2</v>
      </c>
      <c r="K2567" s="44">
        <f>IFERROR(_xll.qlIndexFixing(Index3M,H2567,TRUE,_xll.ohTrigger(RecalcTrigger,Trigger3M)),NA())</f>
        <v>1.3483064562298287E-2</v>
      </c>
      <c r="L2567" s="44">
        <f>IFERROR(_xll.qlIndexFixing(Index6M,$H2567,TRUE,_xll.ohTrigger(RecalcTrigger,Trigger6M)),NA())</f>
        <v>1.2695595919657666E-2</v>
      </c>
      <c r="M2567" s="183">
        <f>IFERROR(_xll.qlIndexFixing(Index1Y,$H2567,TRUE,_xll.ohTrigger(RecalcTrigger,Trigger1Y)),NA())</f>
        <v>1.3146032208106869E-2</v>
      </c>
      <c r="N2567" s="182">
        <f>IFERROR(_xll.qlIndexFixing(ONIndex1M,I2567,TRUE,_xll.ohTrigger(RecalcTrigger,Trigger1M)),NA())</f>
        <v>1.281960259706949E-2</v>
      </c>
      <c r="O2567" s="44">
        <f>IFERROR(_xll.qlIndexFixing(ONIndex3M,I2567,TRUE,_xll.ohTrigger(RecalcTrigger,Trigger3M)),NA())</f>
        <v>1.3551155098445733E-2</v>
      </c>
      <c r="P2567" s="44">
        <f>IFERROR(_xll.qlIndexFixing(ONIndex6M,I2567,TRUE,_xll.ohTrigger(RecalcTrigger,Trigger6M)),NA())</f>
        <v>1.279075940347596E-2</v>
      </c>
      <c r="Q2567" s="183">
        <f>IFERROR(_xll.qlIndexFixing(ONIndex1Y,I2567,TRUE,_xll.ohTrigger(RecalcTrigger,Trigger1Y)),NA())</f>
        <v>1.3290786727662152E-2</v>
      </c>
    </row>
    <row r="2568" spans="2:17" x14ac:dyDescent="0.2">
      <c r="B2568" s="39" t="s">
        <v>42</v>
      </c>
      <c r="D2568" s="42">
        <f>_xll.qlCalendarAdvance(Calendar,$D2567,B2568,"f",FALSE)</f>
        <v>57467</v>
      </c>
      <c r="E2568" s="177">
        <f>_xll.qlInterestRateIndexValueDate(IndexON,D2568)</f>
        <v>57467</v>
      </c>
      <c r="F2568" s="193">
        <f>IFERROR(_xll.qlIndexFixing(IndexON,D2568,TRUE,_xll.ohTrigger(RecalcTrigger,TriggerON)),NA())</f>
        <v>1.2602749177528239E-2</v>
      </c>
      <c r="H2568" s="42">
        <f>_xll.qlCalendarAdvance(Calendar,$H2567,B2568,"f",FALSE)</f>
        <v>57467</v>
      </c>
      <c r="I2568" s="177">
        <f>_xll.qlInterestRateIndexValueDate(Index1M,$H2568)</f>
        <v>57469</v>
      </c>
      <c r="J2568" s="182">
        <f>IFERROR(_xll.qlIndexFixing(Index1M,$H2568,TRUE,_xll.ohTrigger(RecalcTrigger,Trigger1M)),NA())</f>
        <v>1.2798437261484684E-2</v>
      </c>
      <c r="K2568" s="44">
        <f>IFERROR(_xll.qlIndexFixing(Index3M,H2568,TRUE,_xll.ohTrigger(RecalcTrigger,Trigger3M)),NA())</f>
        <v>1.3464593678373937E-2</v>
      </c>
      <c r="L2568" s="44">
        <f>IFERROR(_xll.qlIndexFixing(Index6M,$H2568,TRUE,_xll.ohTrigger(RecalcTrigger,Trigger6M)),NA())</f>
        <v>1.2684767829091212E-2</v>
      </c>
      <c r="M2568" s="183">
        <f>IFERROR(_xll.qlIndexFixing(Index1Y,$H2568,TRUE,_xll.ohTrigger(RecalcTrigger,Trigger1Y)),NA())</f>
        <v>1.3137013807807846E-2</v>
      </c>
      <c r="N2568" s="182">
        <f>IFERROR(_xll.qlIndexFixing(ONIndex1M,I2568,TRUE,_xll.ohTrigger(RecalcTrigger,Trigger1M)),NA())</f>
        <v>1.2809695468671833E-2</v>
      </c>
      <c r="O2568" s="44">
        <f>IFERROR(_xll.qlIndexFixing(ONIndex3M,I2568,TRUE,_xll.ohTrigger(RecalcTrigger,Trigger3M)),NA())</f>
        <v>1.353741706437539E-2</v>
      </c>
      <c r="P2568" s="44">
        <f>IFERROR(_xll.qlIndexFixing(ONIndex6M,I2568,TRUE,_xll.ohTrigger(RecalcTrigger,Trigger6M)),NA())</f>
        <v>1.2781056719379791E-2</v>
      </c>
      <c r="Q2568" s="183">
        <f>IFERROR(_xll.qlIndexFixing(ONIndex1Y,I2568,TRUE,_xll.ohTrigger(RecalcTrigger,Trigger1Y)),NA())</f>
        <v>1.3282624776227436E-2</v>
      </c>
    </row>
    <row r="2569" spans="2:17" x14ac:dyDescent="0.2">
      <c r="B2569" s="39" t="s">
        <v>42</v>
      </c>
      <c r="D2569" s="42">
        <f>_xll.qlCalendarAdvance(Calendar,$D2568,B2569,"f",FALSE)</f>
        <v>57474</v>
      </c>
      <c r="E2569" s="177">
        <f>_xll.qlInterestRateIndexValueDate(IndexON,D2569)</f>
        <v>57474</v>
      </c>
      <c r="F2569" s="193">
        <f>IFERROR(_xll.qlIndexFixing(IndexON,D2569,TRUE,_xll.ohTrigger(RecalcTrigger,TriggerON)),NA())</f>
        <v>1.2590700054309067E-2</v>
      </c>
      <c r="H2569" s="42">
        <f>_xll.qlCalendarAdvance(Calendar,$H2568,B2569,"f",FALSE)</f>
        <v>57474</v>
      </c>
      <c r="I2569" s="177">
        <f>_xll.qlInterestRateIndexValueDate(Index1M,$H2569)</f>
        <v>57476</v>
      </c>
      <c r="J2569" s="182">
        <f>IFERROR(_xll.qlIndexFixing(Index1M,$H2569,TRUE,_xll.ohTrigger(RecalcTrigger,Trigger1M)),NA())</f>
        <v>1.2786944618639553E-2</v>
      </c>
      <c r="K2569" s="44">
        <f>IFERROR(_xll.qlIndexFixing(Index3M,H2569,TRUE,_xll.ohTrigger(RecalcTrigger,Trigger3M)),NA())</f>
        <v>1.3448788024829662E-2</v>
      </c>
      <c r="L2569" s="44">
        <f>IFERROR(_xll.qlIndexFixing(Index6M,$H2569,TRUE,_xll.ohTrigger(RecalcTrigger,Trigger6M)),NA())</f>
        <v>1.267398547258735E-2</v>
      </c>
      <c r="M2569" s="183">
        <f>IFERROR(_xll.qlIndexFixing(Index1Y,$H2569,TRUE,_xll.ohTrigger(RecalcTrigger,Trigger1Y)),NA())</f>
        <v>1.3128020784641588E-2</v>
      </c>
      <c r="N2569" s="182">
        <f>IFERROR(_xll.qlIndexFixing(ONIndex1M,I2569,TRUE,_xll.ohTrigger(RecalcTrigger,Trigger1M)),NA())</f>
        <v>1.2798166005527634E-2</v>
      </c>
      <c r="O2569" s="44">
        <f>IFERROR(_xll.qlIndexFixing(ONIndex3M,I2569,TRUE,_xll.ohTrigger(RecalcTrigger,Trigger3M)),NA())</f>
        <v>1.3521425658975517E-2</v>
      </c>
      <c r="P2569" s="44">
        <f>IFERROR(_xll.qlIndexFixing(ONIndex6M,I2569,TRUE,_xll.ohTrigger(RecalcTrigger,Trigger6M)),NA())</f>
        <v>1.2769777845864638E-2</v>
      </c>
      <c r="Q2569" s="183">
        <f>IFERROR(_xll.qlIndexFixing(ONIndex1Y,I2569,TRUE,_xll.ohTrigger(RecalcTrigger,Trigger1Y)),NA())</f>
        <v>1.3273124218367016E-2</v>
      </c>
    </row>
    <row r="2570" spans="2:17" x14ac:dyDescent="0.2">
      <c r="B2570" s="39" t="s">
        <v>42</v>
      </c>
      <c r="D2570" s="42">
        <f>_xll.qlCalendarAdvance(Calendar,$D2569,B2570,"f",FALSE)</f>
        <v>57481</v>
      </c>
      <c r="E2570" s="177">
        <f>_xll.qlInterestRateIndexValueDate(IndexON,D2570)</f>
        <v>57481</v>
      </c>
      <c r="F2570" s="193">
        <f>IFERROR(_xll.qlIndexFixing(IndexON,D2570,TRUE,_xll.ohTrigger(RecalcTrigger,TriggerON)),NA())</f>
        <v>1.2578691700957378E-2</v>
      </c>
      <c r="H2570" s="42">
        <f>_xll.qlCalendarAdvance(Calendar,$H2569,B2570,"f",FALSE)</f>
        <v>57481</v>
      </c>
      <c r="I2570" s="177">
        <f>_xll.qlInterestRateIndexValueDate(Index1M,$H2570)</f>
        <v>57483</v>
      </c>
      <c r="J2570" s="182">
        <f>IFERROR(_xll.qlIndexFixing(Index1M,$H2570,TRUE,_xll.ohTrigger(RecalcTrigger,Trigger1M)),NA())</f>
        <v>1.2775483303060364E-2</v>
      </c>
      <c r="K2570" s="44">
        <f>IFERROR(_xll.qlIndexFixing(Index3M,H2570,TRUE,_xll.ohTrigger(RecalcTrigger,Trigger3M)),NA())</f>
        <v>1.3433022439270062E-2</v>
      </c>
      <c r="L2570" s="44">
        <f>IFERROR(_xll.qlIndexFixing(Index6M,$H2570,TRUE,_xll.ohTrigger(RecalcTrigger,Trigger6M)),NA())</f>
        <v>1.2663248954505409E-2</v>
      </c>
      <c r="M2570" s="183">
        <f>IFERROR(_xll.qlIndexFixing(Index1Y,$H2570,TRUE,_xll.ohTrigger(RecalcTrigger,Trigger1Y)),NA())</f>
        <v>1.3119053200376235E-2</v>
      </c>
      <c r="N2570" s="182">
        <f>IFERROR(_xll.qlIndexFixing(ONIndex1M,I2570,TRUE,_xll.ohTrigger(RecalcTrigger,Trigger1M)),NA())</f>
        <v>1.2786667694744125E-2</v>
      </c>
      <c r="O2570" s="44">
        <f>IFERROR(_xll.qlIndexFixing(ONIndex3M,I2570,TRUE,_xll.ohTrigger(RecalcTrigger,Trigger3M)),NA())</f>
        <v>1.3505473451580485E-2</v>
      </c>
      <c r="P2570" s="44">
        <f>IFERROR(_xll.qlIndexFixing(ONIndex6M,I2570,TRUE,_xll.ohTrigger(RecalcTrigger,Trigger6M)),NA())</f>
        <v>1.2758543144375523E-2</v>
      </c>
      <c r="Q2570" s="183">
        <f>IFERROR(_xll.qlIndexFixing(ONIndex1Y,I2570,TRUE,_xll.ohTrigger(RecalcTrigger,Trigger1Y)),NA())</f>
        <v>1.3263647108390231E-2</v>
      </c>
    </row>
    <row r="2571" spans="2:17" x14ac:dyDescent="0.2">
      <c r="B2571" s="39" t="s">
        <v>42</v>
      </c>
      <c r="D2571" s="42">
        <f>_xll.qlCalendarAdvance(Calendar,$D2570,B2571,"f",FALSE)</f>
        <v>57488</v>
      </c>
      <c r="E2571" s="177">
        <f>_xll.qlInterestRateIndexValueDate(IndexON,D2571)</f>
        <v>57488</v>
      </c>
      <c r="F2571" s="193">
        <f>IFERROR(_xll.qlIndexFixing(IndexON,D2571,TRUE,_xll.ohTrigger(RecalcTrigger,TriggerON)),NA())</f>
        <v>1.2566724218991965E-2</v>
      </c>
      <c r="H2571" s="42">
        <f>_xll.qlCalendarAdvance(Calendar,$H2570,B2571,"f",FALSE)</f>
        <v>57488</v>
      </c>
      <c r="I2571" s="177">
        <f>_xll.qlInterestRateIndexValueDate(Index1M,$H2571)</f>
        <v>57490</v>
      </c>
      <c r="J2571" s="182">
        <f>IFERROR(_xll.qlIndexFixing(Index1M,$H2571,TRUE,_xll.ohTrigger(RecalcTrigger,Trigger1M)),NA())</f>
        <v>1.2764053397939923E-2</v>
      </c>
      <c r="K2571" s="44">
        <f>IFERROR(_xll.qlIndexFixing(Index3M,H2571,TRUE,_xll.ohTrigger(RecalcTrigger,Trigger3M)),NA())</f>
        <v>1.341729703149922E-2</v>
      </c>
      <c r="L2571" s="44">
        <f>IFERROR(_xll.qlIndexFixing(Index6M,$H2571,TRUE,_xll.ohTrigger(RecalcTrigger,Trigger6M)),NA())</f>
        <v>1.2652558379208614E-2</v>
      </c>
      <c r="M2571" s="183">
        <f>IFERROR(_xll.qlIndexFixing(Index1Y,$H2571,TRUE,_xll.ohTrigger(RecalcTrigger,Trigger1Y)),NA())</f>
        <v>1.3110111116780142E-2</v>
      </c>
      <c r="N2571" s="182">
        <f>IFERROR(_xll.qlIndexFixing(ONIndex1M,I2571,TRUE,_xll.ohTrigger(RecalcTrigger,Trigger1M)),NA())</f>
        <v>1.2775200619214999E-2</v>
      </c>
      <c r="O2571" s="44">
        <f>IFERROR(_xll.qlIndexFixing(ONIndex3M,I2571,TRUE,_xll.ohTrigger(RecalcTrigger,Trigger3M)),NA())</f>
        <v>1.3489560552102375E-2</v>
      </c>
      <c r="P2571" s="44">
        <f>IFERROR(_xll.qlIndexFixing(ONIndex6M,I2571,TRUE,_xll.ohTrigger(RecalcTrigger,Trigger6M)),NA())</f>
        <v>1.2747352719308935E-2</v>
      </c>
      <c r="Q2571" s="183">
        <f>IFERROR(_xll.qlIndexFixing(ONIndex1Y,I2571,TRUE,_xll.ohTrigger(RecalcTrigger,Trigger1Y)),NA())</f>
        <v>1.3254193508167589E-2</v>
      </c>
    </row>
    <row r="2572" spans="2:17" x14ac:dyDescent="0.2">
      <c r="B2572" s="39" t="s">
        <v>42</v>
      </c>
      <c r="D2572" s="42">
        <f>_xll.qlCalendarAdvance(Calendar,$D2571,B2572,"f",FALSE)</f>
        <v>57495</v>
      </c>
      <c r="E2572" s="177">
        <f>_xll.qlInterestRateIndexValueDate(IndexON,D2572)</f>
        <v>57495</v>
      </c>
      <c r="F2572" s="193">
        <f>IFERROR(_xll.qlIndexFixing(IndexON,D2572,TRUE,_xll.ohTrigger(RecalcTrigger,TriggerON)),NA())</f>
        <v>1.255479771073098E-2</v>
      </c>
      <c r="H2572" s="42">
        <f>_xll.qlCalendarAdvance(Calendar,$H2571,B2572,"f",FALSE)</f>
        <v>57495</v>
      </c>
      <c r="I2572" s="177">
        <f>_xll.qlInterestRateIndexValueDate(Index1M,$H2572)</f>
        <v>57497</v>
      </c>
      <c r="J2572" s="182">
        <f>IFERROR(_xll.qlIndexFixing(Index1M,$H2572,TRUE,_xll.ohTrigger(RecalcTrigger,Trigger1M)),NA())</f>
        <v>1.2752654986460728E-2</v>
      </c>
      <c r="K2572" s="44">
        <f>IFERROR(_xll.qlIndexFixing(Index3M,H2572,TRUE,_xll.ohTrigger(RecalcTrigger,Trigger3M)),NA())</f>
        <v>1.3401611911321212E-2</v>
      </c>
      <c r="L2572" s="44">
        <f>IFERROR(_xll.qlIndexFixing(Index6M,$H2572,TRUE,_xll.ohTrigger(RecalcTrigger,Trigger6M)),NA())</f>
        <v>1.2641913851058886E-2</v>
      </c>
      <c r="M2572" s="183">
        <f>IFERROR(_xll.qlIndexFixing(Index1Y,$H2572,TRUE,_xll.ohTrigger(RecalcTrigger,Trigger1Y)),NA())</f>
        <v>1.3101194595620359E-2</v>
      </c>
      <c r="N2572" s="182">
        <f>IFERROR(_xll.qlIndexFixing(ONIndex1M,I2572,TRUE,_xll.ohTrigger(RecalcTrigger,Trigger1M)),NA())</f>
        <v>1.2763764862553373E-2</v>
      </c>
      <c r="O2572" s="44">
        <f>IFERROR(_xll.qlIndexFixing(ONIndex3M,I2572,TRUE,_xll.ohTrigger(RecalcTrigger,Trigger3M)),NA())</f>
        <v>1.3473687070533202E-2</v>
      </c>
      <c r="P2572" s="44">
        <f>IFERROR(_xll.qlIndexFixing(ONIndex6M,I2572,TRUE,_xll.ohTrigger(RecalcTrigger,Trigger6M)),NA())</f>
        <v>1.2736206675381112E-2</v>
      </c>
      <c r="Q2572" s="183">
        <f>IFERROR(_xll.qlIndexFixing(ONIndex1Y,I2572,TRUE,_xll.ohTrigger(RecalcTrigger,Trigger1Y)),NA())</f>
        <v>1.3244763479089983E-2</v>
      </c>
    </row>
    <row r="2573" spans="2:17" x14ac:dyDescent="0.2">
      <c r="B2573" s="39" t="s">
        <v>42</v>
      </c>
      <c r="D2573" s="42">
        <f>_xll.qlCalendarAdvance(Calendar,$D2572,B2573,"f",FALSE)</f>
        <v>57502</v>
      </c>
      <c r="E2573" s="177">
        <f>_xll.qlInterestRateIndexValueDate(IndexON,D2573)</f>
        <v>57502</v>
      </c>
      <c r="F2573" s="193">
        <f>IFERROR(_xll.qlIndexFixing(IndexON,D2573,TRUE,_xll.ohTrigger(RecalcTrigger,TriggerON)),NA())</f>
        <v>1.2542912277773155E-2</v>
      </c>
      <c r="H2573" s="42">
        <f>_xll.qlCalendarAdvance(Calendar,$H2572,B2573,"f",FALSE)</f>
        <v>57502</v>
      </c>
      <c r="I2573" s="177">
        <f>_xll.qlInterestRateIndexValueDate(Index1M,$H2573)</f>
        <v>57504</v>
      </c>
      <c r="J2573" s="182">
        <f>IFERROR(_xll.qlIndexFixing(Index1M,$H2573,TRUE,_xll.ohTrigger(RecalcTrigger,Trigger1M)),NA())</f>
        <v>1.2741288151818162E-2</v>
      </c>
      <c r="K2573" s="44">
        <f>IFERROR(_xll.qlIndexFixing(Index3M,H2573,TRUE,_xll.ohTrigger(RecalcTrigger,Trigger3M)),NA())</f>
        <v>1.3385967188540971E-2</v>
      </c>
      <c r="L2573" s="44">
        <f>IFERROR(_xll.qlIndexFixing(Index6M,$H2573,TRUE,_xll.ohTrigger(RecalcTrigger,Trigger6M)),NA())</f>
        <v>1.2631315474422039E-2</v>
      </c>
      <c r="M2573" s="183">
        <f>IFERROR(_xll.qlIndexFixing(Index1Y,$H2573,TRUE,_xll.ohTrigger(RecalcTrigger,Trigger1Y)),NA())</f>
        <v>1.3092303698665021E-2</v>
      </c>
      <c r="N2573" s="182">
        <f>IFERROR(_xll.qlIndexFixing(ONIndex1M,I2573,TRUE,_xll.ohTrigger(RecalcTrigger,Trigger1M)),NA())</f>
        <v>1.2752360507573002E-2</v>
      </c>
      <c r="O2573" s="44">
        <f>IFERROR(_xll.qlIndexFixing(ONIndex3M,I2573,TRUE,_xll.ohTrigger(RecalcTrigger,Trigger3M)),NA())</f>
        <v>1.3457853116785046E-2</v>
      </c>
      <c r="P2573" s="44">
        <f>IFERROR(_xll.qlIndexFixing(ONIndex6M,I2573,TRUE,_xll.ohTrigger(RecalcTrigger,Trigger6M)),NA())</f>
        <v>1.2725105116748736E-2</v>
      </c>
      <c r="Q2573" s="183">
        <f>IFERROR(_xll.qlIndexFixing(ONIndex1Y,I2573,TRUE,_xll.ohTrigger(RecalcTrigger,Trigger1Y)),NA())</f>
        <v>1.3235357082868049E-2</v>
      </c>
    </row>
    <row r="2574" spans="2:17" x14ac:dyDescent="0.2">
      <c r="B2574" s="39" t="s">
        <v>42</v>
      </c>
      <c r="D2574" s="42">
        <f>_xll.qlCalendarAdvance(Calendar,$D2573,B2574,"f",FALSE)</f>
        <v>57509</v>
      </c>
      <c r="E2574" s="177">
        <f>_xll.qlInterestRateIndexValueDate(IndexON,D2574)</f>
        <v>57509</v>
      </c>
      <c r="F2574" s="193">
        <f>IFERROR(_xll.qlIndexFixing(IndexON,D2574,TRUE,_xll.ohTrigger(RecalcTrigger,TriggerON)),NA())</f>
        <v>1.2531068022356706E-2</v>
      </c>
      <c r="H2574" s="42">
        <f>_xll.qlCalendarAdvance(Calendar,$H2573,B2574,"f",FALSE)</f>
        <v>57509</v>
      </c>
      <c r="I2574" s="177">
        <f>_xll.qlInterestRateIndexValueDate(Index1M,$H2574)</f>
        <v>57511</v>
      </c>
      <c r="J2574" s="182">
        <f>IFERROR(_xll.qlIndexFixing(Index1M,$H2574,TRUE,_xll.ohTrigger(RecalcTrigger,Trigger1M)),NA())</f>
        <v>1.2729952977197296E-2</v>
      </c>
      <c r="K2574" s="44">
        <f>IFERROR(_xll.qlIndexFixing(Index3M,H2574,TRUE,_xll.ohTrigger(RecalcTrigger,Trigger3M)),NA())</f>
        <v>1.3370362972960029E-2</v>
      </c>
      <c r="L2574" s="44">
        <f>IFERROR(_xll.qlIndexFixing(Index6M,$H2574,TRUE,_xll.ohTrigger(RecalcTrigger,Trigger6M)),NA())</f>
        <v>1.2620763353660863E-2</v>
      </c>
      <c r="M2574" s="183">
        <f>IFERROR(_xll.qlIndexFixing(Index1Y,$H2574,TRUE,_xll.ohTrigger(RecalcTrigger,Trigger1Y)),NA())</f>
        <v>1.3083438487681837E-2</v>
      </c>
      <c r="N2574" s="182">
        <f>IFERROR(_xll.qlIndexFixing(ONIndex1M,I2574,TRUE,_xll.ohTrigger(RecalcTrigger,Trigger1M)),NA())</f>
        <v>1.2740987637567258E-2</v>
      </c>
      <c r="O2574" s="44">
        <f>IFERROR(_xll.qlIndexFixing(ONIndex3M,I2574,TRUE,_xll.ohTrigger(RecalcTrigger,Trigger3M)),NA())</f>
        <v>1.3442058800610113E-2</v>
      </c>
      <c r="P2574" s="44">
        <f>IFERROR(_xll.qlIndexFixing(ONIndex6M,I2574,TRUE,_xll.ohTrigger(RecalcTrigger,Trigger6M)),NA())</f>
        <v>1.2714048147968171E-2</v>
      </c>
      <c r="Q2574" s="183">
        <f>IFERROR(_xll.qlIndexFixing(ONIndex1Y,I2574,TRUE,_xll.ohTrigger(RecalcTrigger,Trigger1Y)),NA())</f>
        <v>1.3225974381212424E-2</v>
      </c>
    </row>
    <row r="2575" spans="2:17" x14ac:dyDescent="0.2">
      <c r="B2575" s="39" t="s">
        <v>42</v>
      </c>
      <c r="D2575" s="42">
        <f>_xll.qlCalendarAdvance(Calendar,$D2574,B2575,"f",FALSE)</f>
        <v>57516</v>
      </c>
      <c r="E2575" s="177">
        <f>_xll.qlInterestRateIndexValueDate(IndexON,D2575)</f>
        <v>57516</v>
      </c>
      <c r="F2575" s="193">
        <f>IFERROR(_xll.qlIndexFixing(IndexON,D2575,TRUE,_xll.ohTrigger(RecalcTrigger,TriggerON)),NA())</f>
        <v>1.2519265046000427E-2</v>
      </c>
      <c r="H2575" s="42">
        <f>_xll.qlCalendarAdvance(Calendar,$H2574,B2575,"f",FALSE)</f>
        <v>57516</v>
      </c>
      <c r="I2575" s="177">
        <f>_xll.qlInterestRateIndexValueDate(Index1M,$H2575)</f>
        <v>57518</v>
      </c>
      <c r="J2575" s="182">
        <f>IFERROR(_xll.qlIndexFixing(Index1M,$H2575,TRUE,_xll.ohTrigger(RecalcTrigger,Trigger1M)),NA())</f>
        <v>1.2718649545793518E-2</v>
      </c>
      <c r="K2575" s="44">
        <f>IFERROR(_xll.qlIndexFixing(Index3M,H2575,TRUE,_xll.ohTrigger(RecalcTrigger,Trigger3M)),NA())</f>
        <v>1.3354799374383313E-2</v>
      </c>
      <c r="L2575" s="44">
        <f>IFERROR(_xll.qlIndexFixing(Index6M,$H2575,TRUE,_xll.ohTrigger(RecalcTrigger,Trigger6M)),NA())</f>
        <v>1.2610257593142035E-2</v>
      </c>
      <c r="M2575" s="183">
        <f>IFERROR(_xll.qlIndexFixing(Index1Y,$H2575,TRUE,_xll.ohTrigger(RecalcTrigger,Trigger1Y)),NA())</f>
        <v>1.3074599024436979E-2</v>
      </c>
      <c r="N2575" s="182">
        <f>IFERROR(_xll.qlIndexFixing(ONIndex1M,I2575,TRUE,_xll.ohTrigger(RecalcTrigger,Trigger1M)),NA())</f>
        <v>1.2729646335749578E-2</v>
      </c>
      <c r="O2575" s="44">
        <f>IFERROR(_xll.qlIndexFixing(ONIndex3M,I2575,TRUE,_xll.ohTrigger(RecalcTrigger,Trigger3M)),NA())</f>
        <v>1.3426304231920483E-2</v>
      </c>
      <c r="P2575" s="44">
        <f>IFERROR(_xll.qlIndexFixing(ONIndex6M,I2575,TRUE,_xll.ohTrigger(RecalcTrigger,Trigger6M)),NA())</f>
        <v>1.2703035873515844E-2</v>
      </c>
      <c r="Q2575" s="183">
        <f>IFERROR(_xll.qlIndexFixing(ONIndex1Y,I2575,TRUE,_xll.ohTrigger(RecalcTrigger,Trigger1Y)),NA())</f>
        <v>1.3216615435753809E-2</v>
      </c>
    </row>
    <row r="2576" spans="2:17" x14ac:dyDescent="0.2">
      <c r="B2576" s="39" t="s">
        <v>42</v>
      </c>
      <c r="D2576" s="42">
        <f>_xll.qlCalendarAdvance(Calendar,$D2575,B2576,"f",FALSE)</f>
        <v>57523</v>
      </c>
      <c r="E2576" s="177">
        <f>_xll.qlInterestRateIndexValueDate(IndexON,D2576)</f>
        <v>57523</v>
      </c>
      <c r="F2576" s="193">
        <f>IFERROR(_xll.qlIndexFixing(IndexON,D2576,TRUE,_xll.ohTrigger(RecalcTrigger,TriggerON)),NA())</f>
        <v>1.25075034508626E-2</v>
      </c>
      <c r="H2576" s="42">
        <f>_xll.qlCalendarAdvance(Calendar,$H2575,B2576,"f",FALSE)</f>
        <v>57523</v>
      </c>
      <c r="I2576" s="177">
        <f>_xll.qlInterestRateIndexValueDate(Index1M,$H2576)</f>
        <v>57525</v>
      </c>
      <c r="J2576" s="182">
        <f>IFERROR(_xll.qlIndexFixing(Index1M,$H2576,TRUE,_xll.ohTrigger(RecalcTrigger,Trigger1M)),NA())</f>
        <v>1.2706799922188594E-2</v>
      </c>
      <c r="K2576" s="44">
        <f>IFERROR(_xll.qlIndexFixing(Index3M,H2576,TRUE,_xll.ohTrigger(RecalcTrigger,Trigger3M)),NA())</f>
        <v>1.3341839285327462E-2</v>
      </c>
      <c r="L2576" s="44">
        <f>IFERROR(_xll.qlIndexFixing(Index6M,$H2576,TRUE,_xll.ohTrigger(RecalcTrigger,Trigger6M)),NA())</f>
        <v>1.2599798297233528E-2</v>
      </c>
      <c r="M2576" s="183">
        <f>IFERROR(_xll.qlIndexFixing(Index1Y,$H2576,TRUE,_xll.ohTrigger(RecalcTrigger,Trigger1Y)),NA())</f>
        <v>1.306691541306329E-2</v>
      </c>
      <c r="N2576" s="182">
        <f>IFERROR(_xll.qlIndexFixing(ONIndex1M,I2576,TRUE,_xll.ohTrigger(RecalcTrigger,Trigger1M)),NA())</f>
        <v>1.2718336685333398E-2</v>
      </c>
      <c r="O2576" s="44">
        <f>IFERROR(_xll.qlIndexFixing(ONIndex3M,I2576,TRUE,_xll.ohTrigger(RecalcTrigger,Trigger3M)),NA())</f>
        <v>1.3410589520788108E-2</v>
      </c>
      <c r="P2576" s="44">
        <f>IFERROR(_xll.qlIndexFixing(ONIndex6M,I2576,TRUE,_xll.ohTrigger(RecalcTrigger,Trigger6M)),NA())</f>
        <v>1.2692068397708312E-2</v>
      </c>
      <c r="Q2576" s="183">
        <f>IFERROR(_xll.qlIndexFixing(ONIndex1Y,I2576,TRUE,_xll.ohTrigger(RecalcTrigger,Trigger1Y)),NA())</f>
        <v>1.3207280308042968E-2</v>
      </c>
    </row>
    <row r="2577" spans="2:17" x14ac:dyDescent="0.2">
      <c r="B2577" s="39" t="s">
        <v>42</v>
      </c>
      <c r="D2577" s="42">
        <f>_xll.qlCalendarAdvance(Calendar,$D2576,B2577,"f",FALSE)</f>
        <v>57530</v>
      </c>
      <c r="E2577" s="177">
        <f>_xll.qlInterestRateIndexValueDate(IndexON,D2577)</f>
        <v>57530</v>
      </c>
      <c r="F2577" s="193">
        <f>IFERROR(_xll.qlIndexFixing(IndexON,D2577,TRUE,_xll.ohTrigger(RecalcTrigger,TriggerON)),NA())</f>
        <v>1.2495783338781763E-2</v>
      </c>
      <c r="H2577" s="42">
        <f>_xll.qlCalendarAdvance(Calendar,$H2576,B2577,"f",FALSE)</f>
        <v>57530</v>
      </c>
      <c r="I2577" s="177">
        <f>_xll.qlInterestRateIndexValueDate(Index1M,$H2577)</f>
        <v>57532</v>
      </c>
      <c r="J2577" s="182">
        <f>IFERROR(_xll.qlIndexFixing(Index1M,$H2577,TRUE,_xll.ohTrigger(RecalcTrigger,Trigger1M)),NA())</f>
        <v>1.2696138245377509E-2</v>
      </c>
      <c r="K2577" s="44">
        <f>IFERROR(_xll.qlIndexFixing(Index3M,H2577,TRUE,_xll.ohTrigger(RecalcTrigger,Trigger3M)),NA())</f>
        <v>1.3323794467446984E-2</v>
      </c>
      <c r="L2577" s="44">
        <f>IFERROR(_xll.qlIndexFixing(Index6M,$H2577,TRUE,_xll.ohTrigger(RecalcTrigger,Trigger6M)),NA())</f>
        <v>1.2589385570302021E-2</v>
      </c>
      <c r="M2577" s="183">
        <f>IFERROR(_xll.qlIndexFixing(Index1Y,$H2577,TRUE,_xll.ohTrigger(RecalcTrigger,Trigger1Y)),NA())</f>
        <v>1.3056997588230881E-2</v>
      </c>
      <c r="N2577" s="182">
        <f>IFERROR(_xll.qlIndexFixing(ONIndex1M,I2577,TRUE,_xll.ohTrigger(RecalcTrigger,Trigger1M)),NA())</f>
        <v>1.2707058769532154E-2</v>
      </c>
      <c r="O2577" s="44">
        <f>IFERROR(_xll.qlIndexFixing(ONIndex3M,I2577,TRUE,_xll.ohTrigger(RecalcTrigger,Trigger3M)),NA())</f>
        <v>1.339491477704513E-2</v>
      </c>
      <c r="P2577" s="44">
        <f>IFERROR(_xll.qlIndexFixing(ONIndex6M,I2577,TRUE,_xll.ohTrigger(RecalcTrigger,Trigger6M)),NA())</f>
        <v>1.2681145825022E-2</v>
      </c>
      <c r="Q2577" s="183">
        <f>IFERROR(_xll.qlIndexFixing(ONIndex1Y,I2577,TRUE,_xll.ohTrigger(RecalcTrigger,Trigger1Y)),NA())</f>
        <v>1.3197969059710601E-2</v>
      </c>
    </row>
    <row r="2578" spans="2:17" x14ac:dyDescent="0.2">
      <c r="B2578" s="39" t="s">
        <v>42</v>
      </c>
      <c r="D2578" s="42">
        <f>_xll.qlCalendarAdvance(Calendar,$D2577,B2578,"f",FALSE)</f>
        <v>57537</v>
      </c>
      <c r="E2578" s="177">
        <f>_xll.qlInterestRateIndexValueDate(IndexON,D2578)</f>
        <v>57537</v>
      </c>
      <c r="F2578" s="193">
        <f>IFERROR(_xll.qlIndexFixing(IndexON,D2578,TRUE,_xll.ohTrigger(RecalcTrigger,TriggerON)),NA())</f>
        <v>1.2484104811596453E-2</v>
      </c>
      <c r="H2578" s="42">
        <f>_xll.qlCalendarAdvance(Calendar,$H2577,B2578,"f",FALSE)</f>
        <v>57537</v>
      </c>
      <c r="I2578" s="177">
        <f>_xll.qlInterestRateIndexValueDate(Index1M,$H2578)</f>
        <v>57539</v>
      </c>
      <c r="J2578" s="182">
        <f>IFERROR(_xll.qlIndexFixing(Index1M,$H2578,TRUE,_xll.ohTrigger(RecalcTrigger,Trigger1M)),NA())</f>
        <v>1.2684930542743158E-2</v>
      </c>
      <c r="K2578" s="44">
        <f>IFERROR(_xll.qlIndexFixing(Index3M,H2578,TRUE,_xll.ohTrigger(RecalcTrigger,Trigger3M)),NA())</f>
        <v>1.330835337869043E-2</v>
      </c>
      <c r="L2578" s="44">
        <f>IFERROR(_xll.qlIndexFixing(Index6M,$H2578,TRUE,_xll.ohTrigger(RecalcTrigger,Trigger6M)),NA())</f>
        <v>1.2579019516716783E-2</v>
      </c>
      <c r="M2578" s="183">
        <f>IFERROR(_xll.qlIndexFixing(Index1Y,$H2578,TRUE,_xll.ohTrigger(RecalcTrigger,Trigger1Y)),NA())</f>
        <v>1.3048235738802434E-2</v>
      </c>
      <c r="N2578" s="182">
        <f>IFERROR(_xll.qlIndexFixing(ONIndex1M,I2578,TRUE,_xll.ohTrigger(RecalcTrigger,Trigger1M)),NA())</f>
        <v>1.2695812671559281E-2</v>
      </c>
      <c r="O2578" s="44">
        <f>IFERROR(_xll.qlIndexFixing(ONIndex3M,I2578,TRUE,_xll.ohTrigger(RecalcTrigger,Trigger3M)),NA())</f>
        <v>1.3379280110603631E-2</v>
      </c>
      <c r="P2578" s="44">
        <f>IFERROR(_xll.qlIndexFixing(ONIndex6M,I2578,TRUE,_xll.ohTrigger(RecalcTrigger,Trigger6M)),NA())</f>
        <v>1.2670268259933337E-2</v>
      </c>
      <c r="Q2578" s="183">
        <f>IFERROR(_xll.qlIndexFixing(ONIndex1Y,I2578,TRUE,_xll.ohTrigger(RecalcTrigger,Trigger1Y)),NA())</f>
        <v>1.3188681752547282E-2</v>
      </c>
    </row>
    <row r="2579" spans="2:17" x14ac:dyDescent="0.2">
      <c r="B2579" s="39" t="s">
        <v>42</v>
      </c>
      <c r="D2579" s="42">
        <f>_xll.qlCalendarAdvance(Calendar,$D2578,B2579,"f",FALSE)</f>
        <v>57544</v>
      </c>
      <c r="E2579" s="177">
        <f>_xll.qlInterestRateIndexValueDate(IndexON,D2579)</f>
        <v>57544</v>
      </c>
      <c r="F2579" s="193">
        <f>IFERROR(_xll.qlIndexFixing(IndexON,D2579,TRUE,_xll.ohTrigger(RecalcTrigger,TriggerON)),NA())</f>
        <v>1.2472467971305079E-2</v>
      </c>
      <c r="H2579" s="42">
        <f>_xll.qlCalendarAdvance(Calendar,$H2578,B2579,"f",FALSE)</f>
        <v>57544</v>
      </c>
      <c r="I2579" s="177">
        <f>_xll.qlInterestRateIndexValueDate(Index1M,$H2579)</f>
        <v>57546</v>
      </c>
      <c r="J2579" s="182">
        <f>IFERROR(_xll.qlIndexFixing(Index1M,$H2579,TRUE,_xll.ohTrigger(RecalcTrigger,Trigger1M)),NA())</f>
        <v>1.2673754916076495E-2</v>
      </c>
      <c r="K2579" s="44">
        <f>IFERROR(_xll.qlIndexFixing(Index3M,H2579,TRUE,_xll.ohTrigger(RecalcTrigger,Trigger3M)),NA())</f>
        <v>1.3292953346141671E-2</v>
      </c>
      <c r="L2579" s="44">
        <f>IFERROR(_xll.qlIndexFixing(Index6M,$H2579,TRUE,_xll.ohTrigger(RecalcTrigger,Trigger6M)),NA())</f>
        <v>1.2568700240849244E-2</v>
      </c>
      <c r="M2579" s="183">
        <f>IFERROR(_xll.qlIndexFixing(Index1Y,$H2579,TRUE,_xll.ohTrigger(RecalcTrigger,Trigger1Y)),NA())</f>
        <v>1.3039499884178987E-2</v>
      </c>
      <c r="N2579" s="182">
        <f>IFERROR(_xll.qlIndexFixing(ONIndex1M,I2579,TRUE,_xll.ohTrigger(RecalcTrigger,Trigger1M)),NA())</f>
        <v>1.2684598474468345E-2</v>
      </c>
      <c r="O2579" s="44">
        <f>IFERROR(_xll.qlIndexFixing(ONIndex3M,I2579,TRUE,_xll.ohTrigger(RecalcTrigger,Trigger3M)),NA())</f>
        <v>1.336368563153556E-2</v>
      </c>
      <c r="P2579" s="44">
        <f>IFERROR(_xll.qlIndexFixing(ONIndex6M,I2579,TRUE,_xll.ohTrigger(RecalcTrigger,Trigger6M)),NA())</f>
        <v>1.2659435806918751E-2</v>
      </c>
      <c r="Q2579" s="183">
        <f>IFERROR(_xll.qlIndexFixing(ONIndex1Y,I2579,TRUE,_xll.ohTrigger(RecalcTrigger,Trigger1Y)),NA())</f>
        <v>1.3179418447943902E-2</v>
      </c>
    </row>
    <row r="2580" spans="2:17" x14ac:dyDescent="0.2">
      <c r="B2580" s="39" t="s">
        <v>42</v>
      </c>
      <c r="D2580" s="42">
        <f>_xll.qlCalendarAdvance(Calendar,$D2579,B2580,"f",FALSE)</f>
        <v>57551</v>
      </c>
      <c r="E2580" s="177">
        <f>_xll.qlInterestRateIndexValueDate(IndexON,D2580)</f>
        <v>57551</v>
      </c>
      <c r="F2580" s="193">
        <f>IFERROR(_xll.qlIndexFixing(IndexON,D2580,TRUE,_xll.ohTrigger(RecalcTrigger,TriggerON)),NA())</f>
        <v>1.246087291974618E-2</v>
      </c>
      <c r="H2580" s="42">
        <f>_xll.qlCalendarAdvance(Calendar,$H2579,B2580,"f",FALSE)</f>
        <v>57551</v>
      </c>
      <c r="I2580" s="177">
        <f>_xll.qlInterestRateIndexValueDate(Index1M,$H2580)</f>
        <v>57553</v>
      </c>
      <c r="J2580" s="182">
        <f>IFERROR(_xll.qlIndexFixing(Index1M,$H2580,TRUE,_xll.ohTrigger(RecalcTrigger,Trigger1M)),NA())</f>
        <v>1.2662611448570329E-2</v>
      </c>
      <c r="K2580" s="44">
        <f>IFERROR(_xll.qlIndexFixing(Index3M,H2580,TRUE,_xll.ohTrigger(RecalcTrigger,Trigger3M)),NA())</f>
        <v>1.3277594479603937E-2</v>
      </c>
      <c r="L2580" s="44">
        <f>IFERROR(_xll.qlIndexFixing(Index6M,$H2580,TRUE,_xll.ohTrigger(RecalcTrigger,Trigger6M)),NA())</f>
        <v>1.2558427847069537E-2</v>
      </c>
      <c r="M2580" s="183">
        <f>IFERROR(_xll.qlIndexFixing(Index1Y,$H2580,TRUE,_xll.ohTrigger(RecalcTrigger,Trigger1Y)),NA())</f>
        <v>1.3030790086126063E-2</v>
      </c>
      <c r="N2580" s="182">
        <f>IFERROR(_xll.qlIndexFixing(ONIndex1M,I2580,TRUE,_xll.ohTrigger(RecalcTrigger,Trigger1M)),NA())</f>
        <v>1.2673416261472781E-2</v>
      </c>
      <c r="O2580" s="44">
        <f>IFERROR(_xll.qlIndexFixing(ONIndex3M,I2580,TRUE,_xll.ohTrigger(RecalcTrigger,Trigger3M)),NA())</f>
        <v>1.334813144951319E-2</v>
      </c>
      <c r="P2580" s="44">
        <f>IFERROR(_xll.qlIndexFixing(ONIndex6M,I2580,TRUE,_xll.ohTrigger(RecalcTrigger,Trigger6M)),NA())</f>
        <v>1.2648648570294796E-2</v>
      </c>
      <c r="Q2580" s="183">
        <f>IFERROR(_xll.qlIndexFixing(ONIndex1Y,I2580,TRUE,_xll.ohTrigger(RecalcTrigger,Trigger1Y)),NA())</f>
        <v>1.3170179207770971E-2</v>
      </c>
    </row>
    <row r="2581" spans="2:17" x14ac:dyDescent="0.2">
      <c r="B2581" s="39" t="s">
        <v>42</v>
      </c>
      <c r="D2581" s="42">
        <f>_xll.qlCalendarAdvance(Calendar,$D2580,B2581,"f",FALSE)</f>
        <v>57558</v>
      </c>
      <c r="E2581" s="177">
        <f>_xll.qlInterestRateIndexValueDate(IndexON,D2581)</f>
        <v>57558</v>
      </c>
      <c r="F2581" s="193">
        <f>IFERROR(_xll.qlIndexFixing(IndexON,D2581,TRUE,_xll.ohTrigger(RecalcTrigger,TriggerON)),NA())</f>
        <v>1.2449319758758293E-2</v>
      </c>
      <c r="H2581" s="42">
        <f>_xll.qlCalendarAdvance(Calendar,$H2580,B2581,"f",FALSE)</f>
        <v>57558</v>
      </c>
      <c r="I2581" s="177">
        <f>_xll.qlInterestRateIndexValueDate(Index1M,$H2581)</f>
        <v>57560</v>
      </c>
      <c r="J2581" s="182">
        <f>IFERROR(_xll.qlIndexFixing(Index1M,$H2581,TRUE,_xll.ohTrigger(RecalcTrigger,Trigger1M)),NA())</f>
        <v>1.265150022340973E-2</v>
      </c>
      <c r="K2581" s="44">
        <f>IFERROR(_xll.qlIndexFixing(Index3M,H2581,TRUE,_xll.ohTrigger(RecalcTrigger,Trigger3M)),NA())</f>
        <v>1.3262276888874507E-2</v>
      </c>
      <c r="L2581" s="44">
        <f>IFERROR(_xll.qlIndexFixing(Index6M,$H2581,TRUE,_xll.ohTrigger(RecalcTrigger,Trigger6M)),NA())</f>
        <v>1.254820243974996E-2</v>
      </c>
      <c r="M2581" s="183">
        <f>IFERROR(_xll.qlIndexFixing(Index1Y,$H2581,TRUE,_xll.ohTrigger(RecalcTrigger,Trigger1Y)),NA())</f>
        <v>1.3022106406410281E-2</v>
      </c>
      <c r="N2581" s="182">
        <f>IFERROR(_xll.qlIndexFixing(ONIndex1M,I2581,TRUE,_xll.ohTrigger(RecalcTrigger,Trigger1M)),NA())</f>
        <v>1.2662266115865961E-2</v>
      </c>
      <c r="O2581" s="44">
        <f>IFERROR(_xll.qlIndexFixing(ONIndex3M,I2581,TRUE,_xll.ohTrigger(RecalcTrigger,Trigger3M)),NA())</f>
        <v>1.3332617674448599E-2</v>
      </c>
      <c r="P2581" s="44">
        <f>IFERROR(_xll.qlIndexFixing(ONIndex6M,I2581,TRUE,_xll.ohTrigger(RecalcTrigger,Trigger6M)),NA())</f>
        <v>1.2637906654457964E-2</v>
      </c>
      <c r="Q2581" s="183">
        <f>IFERROR(_xll.qlIndexFixing(ONIndex1Y,I2581,TRUE,_xll.ohTrigger(RecalcTrigger,Trigger1Y)),NA())</f>
        <v>1.3160964093419381E-2</v>
      </c>
    </row>
    <row r="2582" spans="2:17" x14ac:dyDescent="0.2">
      <c r="B2582" s="39" t="s">
        <v>42</v>
      </c>
      <c r="D2582" s="42">
        <f>_xll.qlCalendarAdvance(Calendar,$D2581,B2582,"f",FALSE)</f>
        <v>57565</v>
      </c>
      <c r="E2582" s="177">
        <f>_xll.qlInterestRateIndexValueDate(IndexON,D2582)</f>
        <v>57565</v>
      </c>
      <c r="F2582" s="193">
        <f>IFERROR(_xll.qlIndexFixing(IndexON,D2582,TRUE,_xll.ohTrigger(RecalcTrigger,TriggerON)),NA())</f>
        <v>1.2437808590259891E-2</v>
      </c>
      <c r="H2582" s="42">
        <f>_xll.qlCalendarAdvance(Calendar,$H2581,B2582,"f",FALSE)</f>
        <v>57565</v>
      </c>
      <c r="I2582" s="177">
        <f>_xll.qlInterestRateIndexValueDate(Index1M,$H2582)</f>
        <v>57567</v>
      </c>
      <c r="J2582" s="182">
        <f>IFERROR(_xll.qlIndexFixing(Index1M,$H2582,TRUE,_xll.ohTrigger(RecalcTrigger,Trigger1M)),NA())</f>
        <v>1.2640421323782349E-2</v>
      </c>
      <c r="K2582" s="44">
        <f>IFERROR(_xll.qlIndexFixing(Index3M,H2582,TRUE,_xll.ohTrigger(RecalcTrigger,Trigger3M)),NA())</f>
        <v>1.324700068375576E-2</v>
      </c>
      <c r="L2582" s="44">
        <f>IFERROR(_xll.qlIndexFixing(Index6M,$H2582,TRUE,_xll.ohTrigger(RecalcTrigger,Trigger6M)),NA())</f>
        <v>1.2538024123264964E-2</v>
      </c>
      <c r="M2582" s="183">
        <f>IFERROR(_xll.qlIndexFixing(Index1Y,$H2582,TRUE,_xll.ohTrigger(RecalcTrigger,Trigger1Y)),NA())</f>
        <v>1.3013448906797596E-2</v>
      </c>
      <c r="N2582" s="182">
        <f>IFERROR(_xll.qlIndexFixing(ONIndex1M,I2582,TRUE,_xll.ohTrigger(RecalcTrigger,Trigger1M)),NA())</f>
        <v>1.2651148120861322E-2</v>
      </c>
      <c r="O2582" s="44">
        <f>IFERROR(_xll.qlIndexFixing(ONIndex3M,I2582,TRUE,_xll.ohTrigger(RecalcTrigger,Trigger3M)),NA())</f>
        <v>1.3317144416333804E-2</v>
      </c>
      <c r="P2582" s="44">
        <f>IFERROR(_xll.qlIndexFixing(ONIndex6M,I2582,TRUE,_xll.ohTrigger(RecalcTrigger,Trigger6M)),NA())</f>
        <v>1.2627210164204428E-2</v>
      </c>
      <c r="Q2582" s="183">
        <f>IFERROR(_xll.qlIndexFixing(ONIndex1Y,I2582,TRUE,_xll.ohTrigger(RecalcTrigger,Trigger1Y)),NA())</f>
        <v>1.3151773166759639E-2</v>
      </c>
    </row>
    <row r="2583" spans="2:17" x14ac:dyDescent="0.2">
      <c r="B2583" s="39" t="s">
        <v>42</v>
      </c>
      <c r="D2583" s="42">
        <f>_xll.qlCalendarAdvance(Calendar,$D2582,B2583,"f",FALSE)</f>
        <v>57572</v>
      </c>
      <c r="E2583" s="177">
        <f>_xll.qlInterestRateIndexValueDate(IndexON,D2583)</f>
        <v>57572</v>
      </c>
      <c r="F2583" s="193">
        <f>IFERROR(_xll.qlIndexFixing(IndexON,D2583,TRUE,_xll.ohTrigger(RecalcTrigger,TriggerON)),NA())</f>
        <v>1.2426339516249385E-2</v>
      </c>
      <c r="H2583" s="42">
        <f>_xll.qlCalendarAdvance(Calendar,$H2582,B2583,"f",FALSE)</f>
        <v>57572</v>
      </c>
      <c r="I2583" s="177">
        <f>_xll.qlInterestRateIndexValueDate(Index1M,$H2583)</f>
        <v>57574</v>
      </c>
      <c r="J2583" s="182">
        <f>IFERROR(_xll.qlIndexFixing(Index1M,$H2583,TRUE,_xll.ohTrigger(RecalcTrigger,Trigger1M)),NA())</f>
        <v>1.2629374832878414E-2</v>
      </c>
      <c r="K2583" s="44">
        <f>IFERROR(_xll.qlIndexFixing(Index3M,H2583,TRUE,_xll.ohTrigger(RecalcTrigger,Trigger3M)),NA())</f>
        <v>1.3231765974041571E-2</v>
      </c>
      <c r="L2583" s="44">
        <f>IFERROR(_xll.qlIndexFixing(Index6M,$H2583,TRUE,_xll.ohTrigger(RecalcTrigger,Trigger6M)),NA())</f>
        <v>1.2527893001989008E-2</v>
      </c>
      <c r="M2583" s="183">
        <f>IFERROR(_xll.qlIndexFixing(Index1Y,$H2583,TRUE,_xll.ohTrigger(RecalcTrigger,Trigger1Y)),NA())</f>
        <v>1.3004817649052881E-2</v>
      </c>
      <c r="N2583" s="182">
        <f>IFERROR(_xll.qlIndexFixing(ONIndex1M,I2583,TRUE,_xll.ohTrigger(RecalcTrigger,Trigger1M)),NA())</f>
        <v>1.2640062359432491E-2</v>
      </c>
      <c r="O2583" s="44">
        <f>IFERROR(_xll.qlIndexFixing(ONIndex3M,I2583,TRUE,_xll.ohTrigger(RecalcTrigger,Trigger3M)),NA())</f>
        <v>1.3301711785160819E-2</v>
      </c>
      <c r="P2583" s="44">
        <f>IFERROR(_xll.qlIndexFixing(ONIndex6M,I2583,TRUE,_xll.ohTrigger(RecalcTrigger,Trigger6M)),NA())</f>
        <v>1.2616559203371125E-2</v>
      </c>
      <c r="Q2583" s="183">
        <f>IFERROR(_xll.qlIndexFixing(ONIndex1Y,I2583,TRUE,_xll.ohTrigger(RecalcTrigger,Trigger1Y)),NA())</f>
        <v>1.314260648918264E-2</v>
      </c>
    </row>
    <row r="2584" spans="2:17" x14ac:dyDescent="0.2">
      <c r="B2584" s="39" t="s">
        <v>42</v>
      </c>
      <c r="D2584" s="42">
        <f>_xll.qlCalendarAdvance(Calendar,$D2583,B2584,"f",FALSE)</f>
        <v>57579</v>
      </c>
      <c r="E2584" s="177">
        <f>_xll.qlInterestRateIndexValueDate(IndexON,D2584)</f>
        <v>57579</v>
      </c>
      <c r="F2584" s="193">
        <f>IFERROR(_xll.qlIndexFixing(IndexON,D2584,TRUE,_xll.ohTrigger(RecalcTrigger,TriggerON)),NA())</f>
        <v>1.2414912638485376E-2</v>
      </c>
      <c r="H2584" s="42">
        <f>_xll.qlCalendarAdvance(Calendar,$H2583,B2584,"f",FALSE)</f>
        <v>57579</v>
      </c>
      <c r="I2584" s="177">
        <f>_xll.qlInterestRateIndexValueDate(Index1M,$H2584)</f>
        <v>57581</v>
      </c>
      <c r="J2584" s="182">
        <f>IFERROR(_xll.qlIndexFixing(Index1M,$H2584,TRUE,_xll.ohTrigger(RecalcTrigger,Trigger1M)),NA())</f>
        <v>1.2618360833888157E-2</v>
      </c>
      <c r="K2584" s="44">
        <f>IFERROR(_xll.qlIndexFixing(Index3M,H2584,TRUE,_xll.ohTrigger(RecalcTrigger,Trigger3M)),NA())</f>
        <v>1.3216572869535174E-2</v>
      </c>
      <c r="L2584" s="44">
        <f>IFERROR(_xll.qlIndexFixing(Index6M,$H2584,TRUE,_xll.ohTrigger(RecalcTrigger,Trigger6M)),NA())</f>
        <v>1.251780918029957E-2</v>
      </c>
      <c r="M2584" s="183">
        <f>IFERROR(_xll.qlIndexFixing(Index1Y,$H2584,TRUE,_xll.ohTrigger(RecalcTrigger,Trigger1Y)),NA())</f>
        <v>1.299621269494188E-2</v>
      </c>
      <c r="N2584" s="182">
        <f>IFERROR(_xll.qlIndexFixing(ONIndex1M,I2584,TRUE,_xll.ohTrigger(RecalcTrigger,Trigger1M)),NA())</f>
        <v>1.2629008914952777E-2</v>
      </c>
      <c r="O2584" s="44">
        <f>IFERROR(_xll.qlIndexFixing(ONIndex3M,I2584,TRUE,_xll.ohTrigger(RecalcTrigger,Trigger3M)),NA())</f>
        <v>1.3286319890601916E-2</v>
      </c>
      <c r="P2584" s="44">
        <f>IFERROR(_xll.qlIndexFixing(ONIndex6M,I2584,TRUE,_xll.ohTrigger(RecalcTrigger,Trigger6M)),NA())</f>
        <v>1.2605953877073972E-2</v>
      </c>
      <c r="Q2584" s="183">
        <f>IFERROR(_xll.qlIndexFixing(ONIndex1Y,I2584,TRUE,_xll.ohTrigger(RecalcTrigger,Trigger1Y)),NA())</f>
        <v>1.3133464122558891E-2</v>
      </c>
    </row>
    <row r="2585" spans="2:17" x14ac:dyDescent="0.2">
      <c r="B2585" s="39" t="s">
        <v>42</v>
      </c>
      <c r="D2585" s="42">
        <f>_xll.qlCalendarAdvance(Calendar,$D2584,B2585,"f",FALSE)</f>
        <v>57586</v>
      </c>
      <c r="E2585" s="177">
        <f>_xll.qlInterestRateIndexValueDate(IndexON,D2585)</f>
        <v>57586</v>
      </c>
      <c r="F2585" s="193">
        <f>IFERROR(_xll.qlIndexFixing(IndexON,D2585,TRUE,_xll.ohTrigger(RecalcTrigger,TriggerON)),NA())</f>
        <v>1.2403528058966273E-2</v>
      </c>
      <c r="H2585" s="42">
        <f>_xll.qlCalendarAdvance(Calendar,$H2584,B2585,"f",FALSE)</f>
        <v>57586</v>
      </c>
      <c r="I2585" s="177">
        <f>_xll.qlInterestRateIndexValueDate(Index1M,$H2585)</f>
        <v>57588</v>
      </c>
      <c r="J2585" s="182">
        <f>IFERROR(_xll.qlIndexFixing(Index1M,$H2585,TRUE,_xll.ohTrigger(RecalcTrigger,Trigger1M)),NA())</f>
        <v>1.2609062655976848E-2</v>
      </c>
      <c r="K2585" s="44">
        <f>IFERROR(_xll.qlIndexFixing(Index3M,H2585,TRUE,_xll.ohTrigger(RecalcTrigger,Trigger3M)),NA())</f>
        <v>1.3203919338714187E-2</v>
      </c>
      <c r="L2585" s="44">
        <f>IFERROR(_xll.qlIndexFixing(Index6M,$H2585,TRUE,_xll.ohTrigger(RecalcTrigger,Trigger6M)),NA())</f>
        <v>1.2509708797666779E-2</v>
      </c>
      <c r="M2585" s="183">
        <f>IFERROR(_xll.qlIndexFixing(Index1Y,$H2585,TRUE,_xll.ohTrigger(RecalcTrigger,Trigger1Y)),NA())</f>
        <v>1.2988721120641349E-2</v>
      </c>
      <c r="N2585" s="182">
        <f>IFERROR(_xll.qlIndexFixing(ONIndex1M,I2585,TRUE,_xll.ohTrigger(RecalcTrigger,Trigger1M)),NA())</f>
        <v>1.261798787055568E-2</v>
      </c>
      <c r="O2585" s="44">
        <f>IFERROR(_xll.qlIndexFixing(ONIndex3M,I2585,TRUE,_xll.ohTrigger(RecalcTrigger,Trigger3M)),NA())</f>
        <v>1.3270968842808983E-2</v>
      </c>
      <c r="P2585" s="44">
        <f>IFERROR(_xll.qlIndexFixing(ONIndex6M,I2585,TRUE,_xll.ohTrigger(RecalcTrigger,Trigger6M)),NA())</f>
        <v>1.2595394289229844E-2</v>
      </c>
      <c r="Q2585" s="183">
        <f>IFERROR(_xll.qlIndexFixing(ONIndex1Y,I2585,TRUE,_xll.ohTrigger(RecalcTrigger,Trigger1Y)),NA())</f>
        <v>1.3124346128359221E-2</v>
      </c>
    </row>
    <row r="2586" spans="2:17" x14ac:dyDescent="0.2">
      <c r="B2586" s="39" t="s">
        <v>42</v>
      </c>
      <c r="D2586" s="42">
        <f>_xll.qlCalendarAdvance(Calendar,$D2585,B2586,"f",FALSE)</f>
        <v>57593</v>
      </c>
      <c r="E2586" s="177">
        <f>_xll.qlInterestRateIndexValueDate(IndexON,D2586)</f>
        <v>57593</v>
      </c>
      <c r="F2586" s="193">
        <f>IFERROR(_xll.qlIndexFixing(IndexON,D2586,TRUE,_xll.ohTrigger(RecalcTrigger,TriggerON)),NA())</f>
        <v>1.2392185879610551E-2</v>
      </c>
      <c r="H2586" s="42">
        <f>_xll.qlCalendarAdvance(Calendar,$H2585,B2586,"f",FALSE)</f>
        <v>57593</v>
      </c>
      <c r="I2586" s="177">
        <f>_xll.qlInterestRateIndexValueDate(Index1M,$H2586)</f>
        <v>57595</v>
      </c>
      <c r="J2586" s="182">
        <f>IFERROR(_xll.qlIndexFixing(Index1M,$H2586,TRUE,_xll.ohTrigger(RecalcTrigger,Trigger1M)),NA())</f>
        <v>1.2596430644394111E-2</v>
      </c>
      <c r="K2586" s="44">
        <f>IFERROR(_xll.qlIndexFixing(Index3M,H2586,TRUE,_xll.ohTrigger(RecalcTrigger,Trigger3M)),NA())</f>
        <v>1.3188802410069938E-2</v>
      </c>
      <c r="L2586" s="44">
        <f>IFERROR(_xll.qlIndexFixing(Index6M,$H2586,TRUE,_xll.ohTrigger(RecalcTrigger,Trigger6M)),NA())</f>
        <v>1.2499707558602018E-2</v>
      </c>
      <c r="M2586" s="183">
        <f>IFERROR(_xll.qlIndexFixing(Index1Y,$H2586,TRUE,_xll.ohTrigger(RecalcTrigger,Trigger1Y)),NA())</f>
        <v>1.2979081944684638E-2</v>
      </c>
      <c r="N2586" s="182">
        <f>IFERROR(_xll.qlIndexFixing(ONIndex1M,I2586,TRUE,_xll.ohTrigger(RecalcTrigger,Trigger1M)),NA())</f>
        <v>1.2606999309534572E-2</v>
      </c>
      <c r="O2586" s="44">
        <f>IFERROR(_xll.qlIndexFixing(ONIndex3M,I2586,TRUE,_xll.ohTrigger(RecalcTrigger,Trigger3M)),NA())</f>
        <v>1.3255658751694099E-2</v>
      </c>
      <c r="P2586" s="44">
        <f>IFERROR(_xll.qlIndexFixing(ONIndex6M,I2586,TRUE,_xll.ohTrigger(RecalcTrigger,Trigger6M)),NA())</f>
        <v>1.2584880544395105E-2</v>
      </c>
      <c r="Q2586" s="183">
        <f>IFERROR(_xll.qlIndexFixing(ONIndex1Y,I2586,TRUE,_xll.ohTrigger(RecalcTrigger,Trigger1Y)),NA())</f>
        <v>1.3115252568214331E-2</v>
      </c>
    </row>
    <row r="2587" spans="2:17" x14ac:dyDescent="0.2">
      <c r="B2587" s="39" t="s">
        <v>42</v>
      </c>
      <c r="D2587" s="42">
        <f>_xll.qlCalendarAdvance(Calendar,$D2586,B2587,"f",FALSE)</f>
        <v>57600</v>
      </c>
      <c r="E2587" s="177">
        <f>_xll.qlInterestRateIndexValueDate(IndexON,D2587)</f>
        <v>57600</v>
      </c>
      <c r="F2587" s="193">
        <f>IFERROR(_xll.qlIndexFixing(IndexON,D2587,TRUE,_xll.ohTrigger(RecalcTrigger,TriggerON)),NA())</f>
        <v>1.2380886202176811E-2</v>
      </c>
      <c r="H2587" s="42">
        <f>_xll.qlCalendarAdvance(Calendar,$H2586,B2587,"f",FALSE)</f>
        <v>57600</v>
      </c>
      <c r="I2587" s="177">
        <f>_xll.qlInterestRateIndexValueDate(Index1M,$H2587)</f>
        <v>57602</v>
      </c>
      <c r="J2587" s="182">
        <f>IFERROR(_xll.qlIndexFixing(Index1M,$H2587,TRUE,_xll.ohTrigger(RecalcTrigger,Trigger1M)),NA())</f>
        <v>1.2585514620270782E-2</v>
      </c>
      <c r="K2587" s="44">
        <f>IFERROR(_xll.qlIndexFixing(Index3M,H2587,TRUE,_xll.ohTrigger(RecalcTrigger,Trigger3M)),NA())</f>
        <v>1.3173727386005713E-2</v>
      </c>
      <c r="L2587" s="44">
        <f>IFERROR(_xll.qlIndexFixing(Index6M,$H2587,TRUE,_xll.ohTrigger(RecalcTrigger,Trigger6M)),NA())</f>
        <v>1.2489753894748211E-2</v>
      </c>
      <c r="M2587" s="183">
        <f>IFERROR(_xll.qlIndexFixing(Index1Y,$H2587,TRUE,_xll.ohTrigger(RecalcTrigger,Trigger1Y)),NA())</f>
        <v>1.2970556272069228E-2</v>
      </c>
      <c r="N2587" s="182">
        <f>IFERROR(_xll.qlIndexFixing(ONIndex1M,I2587,TRUE,_xll.ohTrigger(RecalcTrigger,Trigger1M)),NA())</f>
        <v>1.2596043314943017E-2</v>
      </c>
      <c r="O2587" s="44">
        <f>IFERROR(_xll.qlIndexFixing(ONIndex3M,I2587,TRUE,_xll.ohTrigger(RecalcTrigger,Trigger3M)),NA())</f>
        <v>1.3240389727169344E-2</v>
      </c>
      <c r="P2587" s="44">
        <f>IFERROR(_xll.qlIndexFixing(ONIndex6M,I2587,TRUE,_xll.ohTrigger(RecalcTrigger,Trigger6M)),NA())</f>
        <v>1.2574412747126118E-2</v>
      </c>
      <c r="Q2587" s="183">
        <f>IFERROR(_xll.qlIndexFixing(ONIndex1Y,I2587,TRUE,_xll.ohTrigger(RecalcTrigger,Trigger1Y)),NA())</f>
        <v>1.3106183503914792E-2</v>
      </c>
    </row>
    <row r="2588" spans="2:17" x14ac:dyDescent="0.2">
      <c r="B2588" s="39" t="s">
        <v>42</v>
      </c>
      <c r="D2588" s="42">
        <f>_xll.qlCalendarAdvance(Calendar,$D2587,B2588,"f",FALSE)</f>
        <v>57607</v>
      </c>
      <c r="E2588" s="177">
        <f>_xll.qlInterestRateIndexValueDate(IndexON,D2588)</f>
        <v>57607</v>
      </c>
      <c r="F2588" s="193">
        <f>IFERROR(_xll.qlIndexFixing(IndexON,D2588,TRUE,_xll.ohTrigger(RecalcTrigger,TriggerON)),NA())</f>
        <v>1.2369629128823334E-2</v>
      </c>
      <c r="H2588" s="42">
        <f>_xll.qlCalendarAdvance(Calendar,$H2587,B2588,"f",FALSE)</f>
        <v>57607</v>
      </c>
      <c r="I2588" s="177">
        <f>_xll.qlInterestRateIndexValueDate(Index1M,$H2588)</f>
        <v>57609</v>
      </c>
      <c r="J2588" s="182">
        <f>IFERROR(_xll.qlIndexFixing(Index1M,$H2588,TRUE,_xll.ohTrigger(RecalcTrigger,Trigger1M)),NA())</f>
        <v>1.2574631420811729E-2</v>
      </c>
      <c r="K2588" s="44">
        <f>IFERROR(_xll.qlIndexFixing(Index3M,H2588,TRUE,_xll.ohTrigger(RecalcTrigger,Trigger3M)),NA())</f>
        <v>1.3158694376322912E-2</v>
      </c>
      <c r="L2588" s="44">
        <f>IFERROR(_xll.qlIndexFixing(Index6M,$H2588,TRUE,_xll.ohTrigger(RecalcTrigger,Trigger6M)),NA())</f>
        <v>1.2479847910489039E-2</v>
      </c>
      <c r="M2588" s="183">
        <f>IFERROR(_xll.qlIndexFixing(Index1Y,$H2588,TRUE,_xll.ohTrigger(RecalcTrigger,Trigger1Y)),NA())</f>
        <v>1.2962057150149628E-2</v>
      </c>
      <c r="N2588" s="182">
        <f>IFERROR(_xll.qlIndexFixing(ONIndex1M,I2588,TRUE,_xll.ohTrigger(RecalcTrigger,Trigger1M)),NA())</f>
        <v>1.2585119969914516E-2</v>
      </c>
      <c r="O2588" s="44">
        <f>IFERROR(_xll.qlIndexFixing(ONIndex3M,I2588,TRUE,_xll.ohTrigger(RecalcTrigger,Trigger3M)),NA())</f>
        <v>1.3225161878906988E-2</v>
      </c>
      <c r="P2588" s="44">
        <f>IFERROR(_xll.qlIndexFixing(ONIndex6M,I2588,TRUE,_xll.ohTrigger(RecalcTrigger,Trigger6M)),NA())</f>
        <v>1.2563991001739439E-2</v>
      </c>
      <c r="Q2588" s="183">
        <f>IFERROR(_xll.qlIndexFixing(ONIndex1Y,I2588,TRUE,_xll.ohTrigger(RecalcTrigger,Trigger1Y)),NA())</f>
        <v>1.3097138996851498E-2</v>
      </c>
    </row>
    <row r="2589" spans="2:17" x14ac:dyDescent="0.2">
      <c r="B2589" s="39" t="s">
        <v>42</v>
      </c>
      <c r="D2589" s="42">
        <f>_xll.qlCalendarAdvance(Calendar,$D2588,B2589,"f",FALSE)</f>
        <v>57614</v>
      </c>
      <c r="E2589" s="177">
        <f>_xll.qlInterestRateIndexValueDate(IndexON,D2589)</f>
        <v>57614</v>
      </c>
      <c r="F2589" s="193">
        <f>IFERROR(_xll.qlIndexFixing(IndexON,D2589,TRUE,_xll.ohTrigger(RecalcTrigger,TriggerON)),NA())</f>
        <v>1.2358414760988978E-2</v>
      </c>
      <c r="H2589" s="42">
        <f>_xll.qlCalendarAdvance(Calendar,$H2588,B2589,"f",FALSE)</f>
        <v>57614</v>
      </c>
      <c r="I2589" s="177">
        <f>_xll.qlInterestRateIndexValueDate(Index1M,$H2589)</f>
        <v>57616</v>
      </c>
      <c r="J2589" s="182">
        <f>IFERROR(_xll.qlIndexFixing(Index1M,$H2589,TRUE,_xll.ohTrigger(RecalcTrigger,Trigger1M)),NA())</f>
        <v>1.2562675582600977E-2</v>
      </c>
      <c r="K2589" s="44">
        <f>IFERROR(_xll.qlIndexFixing(Index3M,H2589,TRUE,_xll.ohTrigger(RecalcTrigger,Trigger3M)),NA())</f>
        <v>1.3141235268025592E-2</v>
      </c>
      <c r="L2589" s="44">
        <f>IFERROR(_xll.qlIndexFixing(Index6M,$H2589,TRUE,_xll.ohTrigger(RecalcTrigger,Trigger6M)),NA())</f>
        <v>1.2469517655441817E-2</v>
      </c>
      <c r="M2589" s="183">
        <f>IFERROR(_xll.qlIndexFixing(Index1Y,$H2589,TRUE,_xll.ohTrigger(RecalcTrigger,Trigger1Y)),NA())</f>
        <v>1.2953584640691148E-2</v>
      </c>
      <c r="N2589" s="182">
        <f>IFERROR(_xll.qlIndexFixing(ONIndex1M,I2589,TRUE,_xll.ohTrigger(RecalcTrigger,Trigger1M)),NA())</f>
        <v>1.2574229357902311E-2</v>
      </c>
      <c r="O2589" s="44">
        <f>IFERROR(_xll.qlIndexFixing(ONIndex3M,I2589,TRUE,_xll.ohTrigger(RecalcTrigger,Trigger3M)),NA())</f>
        <v>1.3209975316978984E-2</v>
      </c>
      <c r="P2589" s="44">
        <f>IFERROR(_xll.qlIndexFixing(ONIndex6M,I2589,TRUE,_xll.ohTrigger(RecalcTrigger,Trigger6M)),NA())</f>
        <v>1.2553615412871366E-2</v>
      </c>
      <c r="Q2589" s="183">
        <f>IFERROR(_xll.qlIndexFixing(ONIndex1Y,I2589,TRUE,_xll.ohTrigger(RecalcTrigger,Trigger1Y)),NA())</f>
        <v>1.3088119108815022E-2</v>
      </c>
    </row>
    <row r="2590" spans="2:17" x14ac:dyDescent="0.2">
      <c r="B2590" s="39" t="s">
        <v>42</v>
      </c>
      <c r="D2590" s="42">
        <f>_xll.qlCalendarAdvance(Calendar,$D2589,B2590,"f",FALSE)</f>
        <v>57621</v>
      </c>
      <c r="E2590" s="177">
        <f>_xll.qlInterestRateIndexValueDate(IndexON,D2590)</f>
        <v>57621</v>
      </c>
      <c r="F2590" s="193">
        <f>IFERROR(_xll.qlIndexFixing(IndexON,D2590,TRUE,_xll.ohTrigger(RecalcTrigger,TriggerON)),NA())</f>
        <v>1.2347243201071834E-2</v>
      </c>
      <c r="H2590" s="42">
        <f>_xll.qlCalendarAdvance(Calendar,$H2589,B2590,"f",FALSE)</f>
        <v>57621</v>
      </c>
      <c r="I2590" s="177">
        <f>_xll.qlInterestRateIndexValueDate(Index1M,$H2590)</f>
        <v>57623</v>
      </c>
      <c r="J2590" s="182">
        <f>IFERROR(_xll.qlIndexFixing(Index1M,$H2590,TRUE,_xll.ohTrigger(RecalcTrigger,Trigger1M)),NA())</f>
        <v>1.2552963828649949E-2</v>
      </c>
      <c r="K2590" s="44">
        <f>IFERROR(_xll.qlIndexFixing(Index3M,H2590,TRUE,_xll.ohTrigger(RecalcTrigger,Trigger3M)),NA())</f>
        <v>1.3126294100506211E-2</v>
      </c>
      <c r="L2590" s="44">
        <f>IFERROR(_xll.qlIndexFixing(Index6M,$H2590,TRUE,_xll.ohTrigger(RecalcTrigger,Trigger6M)),NA())</f>
        <v>1.2459710461986679E-2</v>
      </c>
      <c r="M2590" s="183">
        <f>IFERROR(_xll.qlIndexFixing(Index1Y,$H2590,TRUE,_xll.ohTrigger(RecalcTrigger,Trigger1Y)),NA())</f>
        <v>1.294513880545909E-2</v>
      </c>
      <c r="N2590" s="182">
        <f>IFERROR(_xll.qlIndexFixing(ONIndex1M,I2590,TRUE,_xll.ohTrigger(RecalcTrigger,Trigger1M)),NA())</f>
        <v>1.2563371561880032E-2</v>
      </c>
      <c r="O2590" s="44">
        <f>IFERROR(_xll.qlIndexFixing(ONIndex3M,I2590,TRUE,_xll.ohTrigger(RecalcTrigger,Trigger3M)),NA())</f>
        <v>1.319483015129741E-2</v>
      </c>
      <c r="P2590" s="44">
        <f>IFERROR(_xll.qlIndexFixing(ONIndex6M,I2590,TRUE,_xll.ohTrigger(RecalcTrigger,Trigger6M)),NA())</f>
        <v>1.2543286084678584E-2</v>
      </c>
      <c r="Q2590" s="183">
        <f>IFERROR(_xll.qlIndexFixing(ONIndex1Y,I2590,TRUE,_xll.ohTrigger(RecalcTrigger,Trigger1Y)),NA())</f>
        <v>1.3079123901595935E-2</v>
      </c>
    </row>
    <row r="2591" spans="2:17" x14ac:dyDescent="0.2">
      <c r="B2591" s="39" t="s">
        <v>42</v>
      </c>
      <c r="D2591" s="42">
        <f>_xll.qlCalendarAdvance(Calendar,$D2590,B2591,"f",FALSE)</f>
        <v>57628</v>
      </c>
      <c r="E2591" s="177">
        <f>_xll.qlInterestRateIndexValueDate(IndexON,D2591)</f>
        <v>57628</v>
      </c>
      <c r="F2591" s="193">
        <f>IFERROR(_xll.qlIndexFixing(IndexON,D2591,TRUE,_xll.ohTrigger(RecalcTrigger,TriggerON)),NA())</f>
        <v>1.2336114550670629E-2</v>
      </c>
      <c r="H2591" s="42">
        <f>_xll.qlCalendarAdvance(Calendar,$H2590,B2591,"f",FALSE)</f>
        <v>57628</v>
      </c>
      <c r="I2591" s="177">
        <f>_xll.qlInterestRateIndexValueDate(Index1M,$H2591)</f>
        <v>57630</v>
      </c>
      <c r="J2591" s="182">
        <f>IFERROR(_xll.qlIndexFixing(Index1M,$H2591,TRUE,_xll.ohTrigger(RecalcTrigger,Trigger1M)),NA())</f>
        <v>1.2542179602317365E-2</v>
      </c>
      <c r="K2591" s="44">
        <f>IFERROR(_xll.qlIndexFixing(Index3M,H2591,TRUE,_xll.ohTrigger(RecalcTrigger,Trigger3M)),NA())</f>
        <v>1.3111395306774713E-2</v>
      </c>
      <c r="L2591" s="44">
        <f>IFERROR(_xll.qlIndexFixing(Index6M,$H2591,TRUE,_xll.ohTrigger(RecalcTrigger,Trigger6M)),NA())</f>
        <v>1.2448090936260342E-2</v>
      </c>
      <c r="M2591" s="183">
        <f>IFERROR(_xll.qlIndexFixing(Index1Y,$H2591,TRUE,_xll.ohTrigger(RecalcTrigger,Trigger1Y)),NA())</f>
        <v>1.2936719706219636E-2</v>
      </c>
      <c r="N2591" s="182">
        <f>IFERROR(_xll.qlIndexFixing(ONIndex1M,I2591,TRUE,_xll.ohTrigger(RecalcTrigger,Trigger1M)),NA())</f>
        <v>1.2552546665141051E-2</v>
      </c>
      <c r="O2591" s="44">
        <f>IFERROR(_xll.qlIndexFixing(ONIndex3M,I2591,TRUE,_xll.ohTrigger(RecalcTrigger,Trigger3M)),NA())</f>
        <v>1.3179726491854282E-2</v>
      </c>
      <c r="P2591" s="44">
        <f>IFERROR(_xll.qlIndexFixing(ONIndex6M,I2591,TRUE,_xll.ohTrigger(RecalcTrigger,Trigger6M)),NA())</f>
        <v>1.2533003121797393E-2</v>
      </c>
      <c r="Q2591" s="183">
        <f>IFERROR(_xll.qlIndexFixing(ONIndex1Y,I2591,TRUE,_xll.ohTrigger(RecalcTrigger,Trigger1Y)),NA())</f>
        <v>1.307015343658513E-2</v>
      </c>
    </row>
    <row r="2592" spans="2:17" x14ac:dyDescent="0.2">
      <c r="B2592" s="39" t="s">
        <v>42</v>
      </c>
      <c r="D2592" s="42">
        <f>_xll.qlCalendarAdvance(Calendar,$D2591,B2592,"f",FALSE)</f>
        <v>57635</v>
      </c>
      <c r="E2592" s="177">
        <f>_xll.qlInterestRateIndexValueDate(IndexON,D2592)</f>
        <v>57635</v>
      </c>
      <c r="F2592" s="193">
        <f>IFERROR(_xll.qlIndexFixing(IndexON,D2592,TRUE,_xll.ohTrigger(RecalcTrigger,TriggerON)),NA())</f>
        <v>1.2325028911863711E-2</v>
      </c>
      <c r="H2592" s="42">
        <f>_xll.qlCalendarAdvance(Calendar,$H2591,B2592,"f",FALSE)</f>
        <v>57635</v>
      </c>
      <c r="I2592" s="177">
        <f>_xll.qlInterestRateIndexValueDate(Index1M,$H2592)</f>
        <v>57637</v>
      </c>
      <c r="J2592" s="182">
        <f>IFERROR(_xll.qlIndexFixing(Index1M,$H2592,TRUE,_xll.ohTrigger(RecalcTrigger,Trigger1M)),NA())</f>
        <v>1.2531428533409975E-2</v>
      </c>
      <c r="K2592" s="44">
        <f>IFERROR(_xll.qlIndexFixing(Index3M,H2592,TRUE,_xll.ohTrigger(RecalcTrigger,Trigger3M)),NA())</f>
        <v>1.3096538996624123E-2</v>
      </c>
      <c r="L2592" s="44">
        <f>IFERROR(_xll.qlIndexFixing(Index6M,$H2592,TRUE,_xll.ohTrigger(RecalcTrigger,Trigger6M)),NA())</f>
        <v>1.2440240185839285E-2</v>
      </c>
      <c r="M2592" s="183">
        <f>IFERROR(_xll.qlIndexFixing(Index1Y,$H2592,TRUE,_xll.ohTrigger(RecalcTrigger,Trigger1Y)),NA())</f>
        <v>1.2928327404737655E-2</v>
      </c>
      <c r="N2592" s="182">
        <f>IFERROR(_xll.qlIndexFixing(ONIndex1M,I2592,TRUE,_xll.ohTrigger(RecalcTrigger,Trigger1M)),NA())</f>
        <v>1.2541754750658995E-2</v>
      </c>
      <c r="O2592" s="44">
        <f>IFERROR(_xll.qlIndexFixing(ONIndex3M,I2592,TRUE,_xll.ohTrigger(RecalcTrigger,Trigger3M)),NA())</f>
        <v>1.3164664448321872E-2</v>
      </c>
      <c r="P2592" s="44">
        <f>IFERROR(_xll.qlIndexFixing(ONIndex6M,I2592,TRUE,_xll.ohTrigger(RecalcTrigger,Trigger6M)),NA())</f>
        <v>1.2522766628624282E-2</v>
      </c>
      <c r="Q2592" s="183">
        <f>IFERROR(_xll.qlIndexFixing(ONIndex1Y,I2592,TRUE,_xll.ohTrigger(RecalcTrigger,Trigger1Y)),NA())</f>
        <v>1.30612077751735E-2</v>
      </c>
    </row>
    <row r="2593" spans="2:17" x14ac:dyDescent="0.2">
      <c r="B2593" s="39" t="s">
        <v>42</v>
      </c>
      <c r="D2593" s="42">
        <f>_xll.qlCalendarAdvance(Calendar,$D2592,B2593,"f",FALSE)</f>
        <v>57642</v>
      </c>
      <c r="E2593" s="177">
        <f>_xll.qlInterestRateIndexValueDate(IndexON,D2593)</f>
        <v>57642</v>
      </c>
      <c r="F2593" s="193">
        <f>IFERROR(_xll.qlIndexFixing(IndexON,D2593,TRUE,_xll.ohTrigger(RecalcTrigger,TriggerON)),NA())</f>
        <v>1.2313986386249809E-2</v>
      </c>
      <c r="H2593" s="42">
        <f>_xll.qlCalendarAdvance(Calendar,$H2592,B2593,"f",FALSE)</f>
        <v>57642</v>
      </c>
      <c r="I2593" s="177">
        <f>_xll.qlInterestRateIndexValueDate(Index1M,$H2593)</f>
        <v>57644</v>
      </c>
      <c r="J2593" s="182">
        <f>IFERROR(_xll.qlIndexFixing(Index1M,$H2593,TRUE,_xll.ohTrigger(RecalcTrigger,Trigger1M)),NA())</f>
        <v>1.2520710705105112E-2</v>
      </c>
      <c r="K2593" s="44">
        <f>IFERROR(_xll.qlIndexFixing(Index3M,H2593,TRUE,_xll.ohTrigger(RecalcTrigger,Trigger3M)),NA())</f>
        <v>1.3081725279853421E-2</v>
      </c>
      <c r="L2593" s="44">
        <f>IFERROR(_xll.qlIndexFixing(Index6M,$H2593,TRUE,_xll.ohTrigger(RecalcTrigger,Trigger6M)),NA())</f>
        <v>1.2430577311922007E-2</v>
      </c>
      <c r="M2593" s="183">
        <f>IFERROR(_xll.qlIndexFixing(Index1Y,$H2593,TRUE,_xll.ohTrigger(RecalcTrigger,Trigger1Y)),NA())</f>
        <v>1.2919961962778455E-2</v>
      </c>
      <c r="N2593" s="182">
        <f>IFERROR(_xll.qlIndexFixing(ONIndex1M,I2593,TRUE,_xll.ohTrigger(RecalcTrigger,Trigger1M)),NA())</f>
        <v>1.2530995901967046E-2</v>
      </c>
      <c r="O2593" s="44">
        <f>IFERROR(_xll.qlIndexFixing(ONIndex3M,I2593,TRUE,_xll.ohTrigger(RecalcTrigger,Trigger3M)),NA())</f>
        <v>1.3149644130932003E-2</v>
      </c>
      <c r="P2593" s="44">
        <f>IFERROR(_xll.qlIndexFixing(ONIndex6M,I2593,TRUE,_xll.ohTrigger(RecalcTrigger,Trigger6M)),NA())</f>
        <v>1.2512576709475809E-2</v>
      </c>
      <c r="Q2593" s="183">
        <f>IFERROR(_xll.qlIndexFixing(ONIndex1Y,I2593,TRUE,_xll.ohTrigger(RecalcTrigger,Trigger1Y)),NA())</f>
        <v>1.305228697971117E-2</v>
      </c>
    </row>
    <row r="2594" spans="2:17" x14ac:dyDescent="0.2">
      <c r="B2594" s="39" t="s">
        <v>42</v>
      </c>
      <c r="D2594" s="42">
        <f>_xll.qlCalendarAdvance(Calendar,$D2593,B2594,"f",FALSE)</f>
        <v>57649</v>
      </c>
      <c r="E2594" s="177">
        <f>_xll.qlInterestRateIndexValueDate(IndexON,D2594)</f>
        <v>57649</v>
      </c>
      <c r="F2594" s="193">
        <f>IFERROR(_xll.qlIndexFixing(IndexON,D2594,TRUE,_xll.ohTrigger(RecalcTrigger,TriggerON)),NA())</f>
        <v>1.230298707606714E-2</v>
      </c>
      <c r="H2594" s="42">
        <f>_xll.qlCalendarAdvance(Calendar,$H2593,B2594,"f",FALSE)</f>
        <v>57649</v>
      </c>
      <c r="I2594" s="177">
        <f>_xll.qlInterestRateIndexValueDate(Index1M,$H2594)</f>
        <v>57651</v>
      </c>
      <c r="J2594" s="182">
        <f>IFERROR(_xll.qlIndexFixing(Index1M,$H2594,TRUE,_xll.ohTrigger(RecalcTrigger,Trigger1M)),NA())</f>
        <v>1.2510026200598164E-2</v>
      </c>
      <c r="K2594" s="44">
        <f>IFERROR(_xll.qlIndexFixing(Index3M,H2594,TRUE,_xll.ohTrigger(RecalcTrigger,Trigger3M)),NA())</f>
        <v>1.3066954266253079E-2</v>
      </c>
      <c r="L2594" s="44">
        <f>IFERROR(_xll.qlIndexFixing(Index6M,$H2594,TRUE,_xll.ohTrigger(RecalcTrigger,Trigger6M)),NA())</f>
        <v>1.2421419121970406E-2</v>
      </c>
      <c r="M2594" s="183">
        <f>IFERROR(_xll.qlIndexFixing(Index1Y,$H2594,TRUE,_xll.ohTrigger(RecalcTrigger,Trigger1Y)),NA())</f>
        <v>1.2911623442107776E-2</v>
      </c>
      <c r="N2594" s="182">
        <f>IFERROR(_xll.qlIndexFixing(ONIndex1M,I2594,TRUE,_xll.ohTrigger(RecalcTrigger,Trigger1M)),NA())</f>
        <v>1.2520270202118766E-2</v>
      </c>
      <c r="O2594" s="44">
        <f>IFERROR(_xll.qlIndexFixing(ONIndex3M,I2594,TRUE,_xll.ohTrigger(RecalcTrigger,Trigger3M)),NA())</f>
        <v>1.3134665649436883E-2</v>
      </c>
      <c r="P2594" s="44">
        <f>IFERROR(_xll.qlIndexFixing(ONIndex6M,I2594,TRUE,_xll.ohTrigger(RecalcTrigger,Trigger6M)),NA())</f>
        <v>1.2502433468908336E-2</v>
      </c>
      <c r="Q2594" s="183">
        <f>IFERROR(_xll.qlIndexFixing(ONIndex1Y,I2594,TRUE,_xll.ohTrigger(RecalcTrigger,Trigger1Y)),NA())</f>
        <v>1.3043391111029479E-2</v>
      </c>
    </row>
    <row r="2595" spans="2:17" x14ac:dyDescent="0.2">
      <c r="B2595" s="39" t="s">
        <v>42</v>
      </c>
      <c r="D2595" s="42">
        <f>_xll.qlCalendarAdvance(Calendar,$D2594,B2595,"f",FALSE)</f>
        <v>57656</v>
      </c>
      <c r="E2595" s="177">
        <f>_xll.qlInterestRateIndexValueDate(IndexON,D2595)</f>
        <v>57656</v>
      </c>
      <c r="F2595" s="193">
        <f>IFERROR(_xll.qlIndexFixing(IndexON,D2595,TRUE,_xll.ohTrigger(RecalcTrigger,TriggerON)),NA())</f>
        <v>1.2292031083074306E-2</v>
      </c>
      <c r="H2595" s="42">
        <f>_xll.qlCalendarAdvance(Calendar,$H2594,B2595,"f",FALSE)</f>
        <v>57656</v>
      </c>
      <c r="I2595" s="177">
        <f>_xll.qlInterestRateIndexValueDate(Index1M,$H2595)</f>
        <v>57658</v>
      </c>
      <c r="J2595" s="182">
        <f>IFERROR(_xll.qlIndexFixing(Index1M,$H2595,TRUE,_xll.ohTrigger(RecalcTrigger,Trigger1M)),NA())</f>
        <v>1.2499375103076782E-2</v>
      </c>
      <c r="K2595" s="44">
        <f>IFERROR(_xll.qlIndexFixing(Index3M,H2595,TRUE,_xll.ohTrigger(RecalcTrigger,Trigger3M)),NA())</f>
        <v>1.3052226065621226E-2</v>
      </c>
      <c r="L2595" s="44">
        <f>IFERROR(_xll.qlIndexFixing(Index6M,$H2595,TRUE,_xll.ohTrigger(RecalcTrigger,Trigger6M)),NA())</f>
        <v>1.2411849817681767E-2</v>
      </c>
      <c r="M2595" s="183">
        <f>IFERROR(_xll.qlIndexFixing(Index1Y,$H2595,TRUE,_xll.ohTrigger(RecalcTrigger,Trigger1Y)),NA())</f>
        <v>1.29033119044918E-2</v>
      </c>
      <c r="N2595" s="182">
        <f>IFERROR(_xll.qlIndexFixing(ONIndex1M,I2595,TRUE,_xll.ohTrigger(RecalcTrigger,Trigger1M)),NA())</f>
        <v>1.2509577734167721E-2</v>
      </c>
      <c r="O2595" s="44">
        <f>IFERROR(_xll.qlIndexFixing(ONIndex3M,I2595,TRUE,_xll.ohTrigger(RecalcTrigger,Trigger3M)),NA())</f>
        <v>1.3119729113508782E-2</v>
      </c>
      <c r="P2595" s="44">
        <f>IFERROR(_xll.qlIndexFixing(ONIndex6M,I2595,TRUE,_xll.ohTrigger(RecalcTrigger,Trigger6M)),NA())</f>
        <v>1.2492337011238419E-2</v>
      </c>
      <c r="Q2595" s="183">
        <f>IFERROR(_xll.qlIndexFixing(ONIndex1Y,I2595,TRUE,_xll.ohTrigger(RecalcTrigger,Trigger1Y)),NA())</f>
        <v>1.3034520231398616E-2</v>
      </c>
    </row>
    <row r="2596" spans="2:17" x14ac:dyDescent="0.2">
      <c r="B2596" s="39" t="s">
        <v>42</v>
      </c>
      <c r="D2596" s="42">
        <f>_xll.qlCalendarAdvance(Calendar,$D2595,B2596,"f",FALSE)</f>
        <v>57663</v>
      </c>
      <c r="E2596" s="177">
        <f>_xll.qlInterestRateIndexValueDate(IndexON,D2596)</f>
        <v>57663</v>
      </c>
      <c r="F2596" s="193">
        <f>IFERROR(_xll.qlIndexFixing(IndexON,D2596,TRUE,_xll.ohTrigger(RecalcTrigger,TriggerON)),NA())</f>
        <v>1.2281118509109845E-2</v>
      </c>
      <c r="H2596" s="42">
        <f>_xll.qlCalendarAdvance(Calendar,$H2595,B2596,"f",FALSE)</f>
        <v>57663</v>
      </c>
      <c r="I2596" s="177">
        <f>_xll.qlInterestRateIndexValueDate(Index1M,$H2596)</f>
        <v>57665</v>
      </c>
      <c r="J2596" s="182">
        <f>IFERROR(_xll.qlIndexFixing(Index1M,$H2596,TRUE,_xll.ohTrigger(RecalcTrigger,Trigger1M)),NA())</f>
        <v>1.2488757495726035E-2</v>
      </c>
      <c r="K2596" s="44">
        <f>IFERROR(_xll.qlIndexFixing(Index3M,H2596,TRUE,_xll.ohTrigger(RecalcTrigger,Trigger3M)),NA())</f>
        <v>1.3037540787753441E-2</v>
      </c>
      <c r="L2596" s="44">
        <f>IFERROR(_xll.qlIndexFixing(Index6M,$H2596,TRUE,_xll.ohTrigger(RecalcTrigger,Trigger6M)),NA())</f>
        <v>1.2402329028093451E-2</v>
      </c>
      <c r="M2596" s="183">
        <f>IFERROR(_xll.qlIndexFixing(Index1Y,$H2596,TRUE,_xll.ohTrigger(RecalcTrigger,Trigger1Y)),NA())</f>
        <v>1.2895027411696049E-2</v>
      </c>
      <c r="N2596" s="182">
        <f>IFERROR(_xll.qlIndexFixing(ONIndex1M,I2596,TRUE,_xll.ohTrigger(RecalcTrigger,Trigger1M)),NA())</f>
        <v>1.2498918581487217E-2</v>
      </c>
      <c r="O2596" s="44">
        <f>IFERROR(_xll.qlIndexFixing(ONIndex3M,I2596,TRUE,_xll.ohTrigger(RecalcTrigger,Trigger3M)),NA())</f>
        <v>1.3104834633459461E-2</v>
      </c>
      <c r="P2596" s="44">
        <f>IFERROR(_xll.qlIndexFixing(ONIndex6M,I2596,TRUE,_xll.ohTrigger(RecalcTrigger,Trigger6M)),NA())</f>
        <v>1.2482287441102358E-2</v>
      </c>
      <c r="Q2596" s="183">
        <f>IFERROR(_xll.qlIndexFixing(ONIndex1Y,I2596,TRUE,_xll.ohTrigger(RecalcTrigger,Trigger1Y)),NA())</f>
        <v>1.3025674402129539E-2</v>
      </c>
    </row>
    <row r="2597" spans="2:17" x14ac:dyDescent="0.2">
      <c r="B2597" s="39" t="s">
        <v>42</v>
      </c>
      <c r="D2597" s="42">
        <f>_xll.qlCalendarAdvance(Calendar,$D2596,B2597,"f",FALSE)</f>
        <v>57670</v>
      </c>
      <c r="E2597" s="177">
        <f>_xll.qlInterestRateIndexValueDate(IndexON,D2597)</f>
        <v>57670</v>
      </c>
      <c r="F2597" s="193">
        <f>IFERROR(_xll.qlIndexFixing(IndexON,D2597,TRUE,_xll.ohTrigger(RecalcTrigger,TriggerON)),NA())</f>
        <v>1.227024945609223E-2</v>
      </c>
      <c r="H2597" s="42">
        <f>_xll.qlCalendarAdvance(Calendar,$H2596,B2597,"f",FALSE)</f>
        <v>57670</v>
      </c>
      <c r="I2597" s="177">
        <f>_xll.qlInterestRateIndexValueDate(Index1M,$H2597)</f>
        <v>57672</v>
      </c>
      <c r="J2597" s="182">
        <f>IFERROR(_xll.qlIndexFixing(Index1M,$H2597,TRUE,_xll.ohTrigger(RecalcTrigger,Trigger1M)),NA())</f>
        <v>1.2478173461738733E-2</v>
      </c>
      <c r="K2597" s="44">
        <f>IFERROR(_xll.qlIndexFixing(Index3M,H2597,TRUE,_xll.ohTrigger(RecalcTrigger,Trigger3M)),NA())</f>
        <v>1.3022898542440197E-2</v>
      </c>
      <c r="L2597" s="44">
        <f>IFERROR(_xll.qlIndexFixing(Index6M,$H2597,TRUE,_xll.ohTrigger(RecalcTrigger,Trigger6M)),NA())</f>
        <v>1.2392856857601069E-2</v>
      </c>
      <c r="M2597" s="183">
        <f>IFERROR(_xll.qlIndexFixing(Index1Y,$H2597,TRUE,_xll.ohTrigger(RecalcTrigger,Trigger1Y)),NA())</f>
        <v>1.2886770025485611E-2</v>
      </c>
      <c r="N2597" s="182">
        <f>IFERROR(_xll.qlIndexFixing(ONIndex1M,I2597,TRUE,_xll.ohTrigger(RecalcTrigger,Trigger1M)),NA())</f>
        <v>1.248829282713082E-2</v>
      </c>
      <c r="O2597" s="44">
        <f>IFERROR(_xll.qlIndexFixing(ONIndex3M,I2597,TRUE,_xll.ohTrigger(RecalcTrigger,Trigger3M)),NA())</f>
        <v>1.3089982318961191E-2</v>
      </c>
      <c r="P2597" s="44">
        <f>IFERROR(_xll.qlIndexFixing(ONIndex6M,I2597,TRUE,_xll.ohTrigger(RecalcTrigger,Trigger6M)),NA())</f>
        <v>1.2472284862816707E-2</v>
      </c>
      <c r="Q2597" s="183">
        <f>IFERROR(_xll.qlIndexFixing(ONIndex1Y,I2597,TRUE,_xll.ohTrigger(RecalcTrigger,Trigger1Y)),NA())</f>
        <v>1.3016853684852947E-2</v>
      </c>
    </row>
    <row r="2598" spans="2:17" x14ac:dyDescent="0.2">
      <c r="B2598" s="39" t="s">
        <v>42</v>
      </c>
      <c r="D2598" s="42">
        <f>_xll.qlCalendarAdvance(Calendar,$D2597,B2598,"f",FALSE)</f>
        <v>57677</v>
      </c>
      <c r="E2598" s="177">
        <f>_xll.qlInterestRateIndexValueDate(IndexON,D2598)</f>
        <v>57677</v>
      </c>
      <c r="F2598" s="193">
        <f>IFERROR(_xll.qlIndexFixing(IndexON,D2598,TRUE,_xll.ohTrigger(RecalcTrigger,TriggerON)),NA())</f>
        <v>1.2259424025939936E-2</v>
      </c>
      <c r="H2598" s="42">
        <f>_xll.qlCalendarAdvance(Calendar,$H2597,B2598,"f",FALSE)</f>
        <v>57677</v>
      </c>
      <c r="I2598" s="177">
        <f>_xll.qlInterestRateIndexValueDate(Index1M,$H2598)</f>
        <v>57679</v>
      </c>
      <c r="J2598" s="182">
        <f>IFERROR(_xll.qlIndexFixing(Index1M,$H2598,TRUE,_xll.ohTrigger(RecalcTrigger,Trigger1M)),NA())</f>
        <v>1.2467623084297368E-2</v>
      </c>
      <c r="K2598" s="44">
        <f>IFERROR(_xll.qlIndexFixing(Index3M,H2598,TRUE,_xll.ohTrigger(RecalcTrigger,Trigger3M)),NA())</f>
        <v>1.3011499610282584E-2</v>
      </c>
      <c r="L2598" s="44">
        <f>IFERROR(_xll.qlIndexFixing(Index6M,$H2598,TRUE,_xll.ohTrigger(RecalcTrigger,Trigger6M)),NA())</f>
        <v>1.2382989759567505E-2</v>
      </c>
      <c r="M2598" s="183">
        <f>IFERROR(_xll.qlIndexFixing(Index1Y,$H2598,TRUE,_xll.ohTrigger(RecalcTrigger,Trigger1Y)),NA())</f>
        <v>1.2879562285219191E-2</v>
      </c>
      <c r="N2598" s="182">
        <f>IFERROR(_xll.qlIndexFixing(ONIndex1M,I2598,TRUE,_xll.ohTrigger(RecalcTrigger,Trigger1M)),NA())</f>
        <v>1.2477700554311966E-2</v>
      </c>
      <c r="O2598" s="44">
        <f>IFERROR(_xll.qlIndexFixing(ONIndex3M,I2598,TRUE,_xll.ohTrigger(RecalcTrigger,Trigger3M)),NA())</f>
        <v>1.3075172280085923E-2</v>
      </c>
      <c r="P2598" s="44">
        <f>IFERROR(_xll.qlIndexFixing(ONIndex6M,I2598,TRUE,_xll.ohTrigger(RecalcTrigger,Trigger6M)),NA())</f>
        <v>1.2462329380857895E-2</v>
      </c>
      <c r="Q2598" s="183">
        <f>IFERROR(_xll.qlIndexFixing(ONIndex1Y,I2598,TRUE,_xll.ohTrigger(RecalcTrigger,Trigger1Y)),NA())</f>
        <v>1.3008058141359413E-2</v>
      </c>
    </row>
    <row r="2599" spans="2:17" x14ac:dyDescent="0.2">
      <c r="B2599" s="39" t="s">
        <v>42</v>
      </c>
      <c r="D2599" s="42">
        <f>_xll.qlCalendarAdvance(Calendar,$D2598,B2599,"f",FALSE)</f>
        <v>57684</v>
      </c>
      <c r="E2599" s="177">
        <f>_xll.qlInterestRateIndexValueDate(IndexON,D2599)</f>
        <v>57684</v>
      </c>
      <c r="F2599" s="193">
        <f>IFERROR(_xll.qlIndexFixing(IndexON,D2599,TRUE,_xll.ohTrigger(RecalcTrigger,TriggerON)),NA())</f>
        <v>1.2248642320731307E-2</v>
      </c>
      <c r="H2599" s="42">
        <f>_xll.qlCalendarAdvance(Calendar,$H2598,B2599,"f",FALSE)</f>
        <v>57684</v>
      </c>
      <c r="I2599" s="177">
        <f>_xll.qlInterestRateIndexValueDate(Index1M,$H2599)</f>
        <v>57686</v>
      </c>
      <c r="J2599" s="182">
        <f>IFERROR(_xll.qlIndexFixing(Index1M,$H2599,TRUE,_xll.ohTrigger(RecalcTrigger,Trigger1M)),NA())</f>
        <v>1.2457106446594748E-2</v>
      </c>
      <c r="K2599" s="44">
        <f>IFERROR(_xll.qlIndexFixing(Index3M,H2599,TRUE,_xll.ohTrigger(RecalcTrigger,Trigger3M)),NA())</f>
        <v>1.2996933423012003E-2</v>
      </c>
      <c r="L2599" s="44">
        <f>IFERROR(_xll.qlIndexFixing(Index6M,$H2599,TRUE,_xll.ohTrigger(RecalcTrigger,Trigger6M)),NA())</f>
        <v>1.2373618343306915E-2</v>
      </c>
      <c r="M2599" s="183">
        <f>IFERROR(_xll.qlIndexFixing(Index1Y,$H2599,TRUE,_xll.ohTrigger(RecalcTrigger,Trigger1Y)),NA())</f>
        <v>1.2870336819888003E-2</v>
      </c>
      <c r="N2599" s="182">
        <f>IFERROR(_xll.qlIndexFixing(ONIndex1M,I2599,TRUE,_xll.ohTrigger(RecalcTrigger,Trigger1M)),NA())</f>
        <v>1.2467141846403962E-2</v>
      </c>
      <c r="O2599" s="44">
        <f>IFERROR(_xll.qlIndexFixing(ONIndex3M,I2599,TRUE,_xll.ohTrigger(RecalcTrigger,Trigger3M)),NA())</f>
        <v>1.3060404626585864E-2</v>
      </c>
      <c r="P2599" s="44">
        <f>IFERROR(_xll.qlIndexFixing(ONIndex6M,I2599,TRUE,_xll.ohTrigger(RecalcTrigger,Trigger6M)),NA())</f>
        <v>1.2452421099462541E-2</v>
      </c>
      <c r="Q2599" s="183">
        <f>IFERROR(_xll.qlIndexFixing(ONIndex1Y,I2599,TRUE,_xll.ohTrigger(RecalcTrigger,Trigger1Y)),NA())</f>
        <v>1.2999287832959894E-2</v>
      </c>
    </row>
    <row r="2600" spans="2:17" x14ac:dyDescent="0.2">
      <c r="B2600" s="39" t="s">
        <v>42</v>
      </c>
      <c r="D2600" s="42">
        <f>_xll.qlCalendarAdvance(Calendar,$D2599,B2600,"f",FALSE)</f>
        <v>57691</v>
      </c>
      <c r="E2600" s="177">
        <f>_xll.qlInterestRateIndexValueDate(IndexON,D2600)</f>
        <v>57691</v>
      </c>
      <c r="F2600" s="193">
        <f>IFERROR(_xll.qlIndexFixing(IndexON,D2600,TRUE,_xll.ohTrigger(RecalcTrigger,TriggerON)),NA())</f>
        <v>1.2237904442065073E-2</v>
      </c>
      <c r="H2600" s="42">
        <f>_xll.qlCalendarAdvance(Calendar,$H2599,B2600,"f",FALSE)</f>
        <v>57691</v>
      </c>
      <c r="I2600" s="177">
        <f>_xll.qlInterestRateIndexValueDate(Index1M,$H2600)</f>
        <v>57693</v>
      </c>
      <c r="J2600" s="182">
        <f>IFERROR(_xll.qlIndexFixing(Index1M,$H2600,TRUE,_xll.ohTrigger(RecalcTrigger,Trigger1M)),NA())</f>
        <v>1.2446623631818523E-2</v>
      </c>
      <c r="K2600" s="44">
        <f>IFERROR(_xll.qlIndexFixing(Index3M,H2600,TRUE,_xll.ohTrigger(RecalcTrigger,Trigger3M)),NA())</f>
        <v>1.2982410557721202E-2</v>
      </c>
      <c r="L2600" s="44">
        <f>IFERROR(_xll.qlIndexFixing(Index6M,$H2600,TRUE,_xll.ohTrigger(RecalcTrigger,Trigger6M)),NA())</f>
        <v>1.2364295868710675E-2</v>
      </c>
      <c r="M2600" s="183">
        <f>IFERROR(_xll.qlIndexFixing(Index1Y,$H2600,TRUE,_xll.ohTrigger(RecalcTrigger,Trigger1Y)),NA())</f>
        <v>1.2862161124032755E-2</v>
      </c>
      <c r="N2600" s="182">
        <f>IFERROR(_xll.qlIndexFixing(ONIndex1M,I2600,TRUE,_xll.ohTrigger(RecalcTrigger,Trigger1M)),NA())</f>
        <v>1.2456616786300501E-2</v>
      </c>
      <c r="O2600" s="44">
        <f>IFERROR(_xll.qlIndexFixing(ONIndex3M,I2600,TRUE,_xll.ohTrigger(RecalcTrigger,Trigger3M)),NA())</f>
        <v>1.3045679468373095E-2</v>
      </c>
      <c r="P2600" s="44">
        <f>IFERROR(_xll.qlIndexFixing(ONIndex6M,I2600,TRUE,_xll.ohTrigger(RecalcTrigger,Trigger6M)),NA())</f>
        <v>1.2442560123426816E-2</v>
      </c>
      <c r="Q2600" s="183">
        <f>IFERROR(_xll.qlIndexFixing(ONIndex1Y,I2600,TRUE,_xll.ohTrigger(RecalcTrigger,Trigger1Y)),NA())</f>
        <v>1.299054282168477E-2</v>
      </c>
    </row>
    <row r="2601" spans="2:17" x14ac:dyDescent="0.2">
      <c r="B2601" s="39" t="s">
        <v>42</v>
      </c>
      <c r="D2601" s="42">
        <f>_xll.qlCalendarAdvance(Calendar,$D2600,B2601,"f",FALSE)</f>
        <v>57698</v>
      </c>
      <c r="E2601" s="177">
        <f>_xll.qlInterestRateIndexValueDate(IndexON,D2601)</f>
        <v>57698</v>
      </c>
      <c r="F2601" s="193">
        <f>IFERROR(_xll.qlIndexFixing(IndexON,D2601,TRUE,_xll.ohTrigger(RecalcTrigger,TriggerON)),NA())</f>
        <v>1.222721049201958E-2</v>
      </c>
      <c r="H2601" s="42">
        <f>_xll.qlCalendarAdvance(Calendar,$H2600,B2601,"f",FALSE)</f>
        <v>57698</v>
      </c>
      <c r="I2601" s="177">
        <f>_xll.qlInterestRateIndexValueDate(Index1M,$H2601)</f>
        <v>57700</v>
      </c>
      <c r="J2601" s="182">
        <f>IFERROR(_xll.qlIndexFixing(Index1M,$H2601,TRUE,_xll.ohTrigger(RecalcTrigger,Trigger1M)),NA())</f>
        <v>1.2436174723151186E-2</v>
      </c>
      <c r="K2601" s="44">
        <f>IFERROR(_xll.qlIndexFixing(Index3M,H2601,TRUE,_xll.ohTrigger(RecalcTrigger,Trigger3M)),NA())</f>
        <v>1.2967931124210352E-2</v>
      </c>
      <c r="L2601" s="44">
        <f>IFERROR(_xll.qlIndexFixing(Index6M,$H2601,TRUE,_xll.ohTrigger(RecalcTrigger,Trigger6M)),NA())</f>
        <v>1.2355022440180543E-2</v>
      </c>
      <c r="M2601" s="183">
        <f>IFERROR(_xll.qlIndexFixing(Index1Y,$H2601,TRUE,_xll.ohTrigger(RecalcTrigger,Trigger1Y)),NA())</f>
        <v>1.2854012781828839E-2</v>
      </c>
      <c r="N2601" s="182">
        <f>IFERROR(_xll.qlIndexFixing(ONIndex1M,I2601,TRUE,_xll.ohTrigger(RecalcTrigger,Trigger1M)),NA())</f>
        <v>1.244313414209941E-2</v>
      </c>
      <c r="O2601" s="44">
        <f>IFERROR(_xll.qlIndexFixing(ONIndex3M,I2601,TRUE,_xll.ohTrigger(RecalcTrigger,Trigger3M)),NA())</f>
        <v>1.3026809741392142E-2</v>
      </c>
      <c r="P2601" s="44">
        <f>IFERROR(_xll.qlIndexFixing(ONIndex6M,I2601,TRUE,_xll.ohTrigger(RecalcTrigger,Trigger6M)),NA())</f>
        <v>1.2429951403358785E-2</v>
      </c>
      <c r="Q2601" s="183">
        <f>IFERROR(_xll.qlIndexFixing(ONIndex1Y,I2601,TRUE,_xll.ohTrigger(RecalcTrigger,Trigger1Y)),NA())</f>
        <v>1.2979336506129258E-2</v>
      </c>
    </row>
    <row r="2602" spans="2:17" x14ac:dyDescent="0.2">
      <c r="B2602" s="39" t="s">
        <v>42</v>
      </c>
      <c r="D2602" s="42">
        <f>_xll.qlCalendarAdvance(Calendar,$D2601,B2602,"f",FALSE)</f>
        <v>57706</v>
      </c>
      <c r="E2602" s="177">
        <f>_xll.qlInterestRateIndexValueDate(IndexON,D2602)</f>
        <v>57706</v>
      </c>
      <c r="F2602" s="193">
        <f>IFERROR(_xll.qlIndexFixing(IndexON,D2602,TRUE,_xll.ohTrigger(RecalcTrigger,TriggerON)),NA())</f>
        <v>1.2215042755601146E-2</v>
      </c>
      <c r="H2602" s="42">
        <f>_xll.qlCalendarAdvance(Calendar,$H2601,B2602,"f",FALSE)</f>
        <v>57706</v>
      </c>
      <c r="I2602" s="177">
        <f>_xll.qlInterestRateIndexValueDate(Index1M,$H2602)</f>
        <v>57710</v>
      </c>
      <c r="J2602" s="182">
        <f>IFERROR(_xll.qlIndexFixing(Index1M,$H2602,TRUE,_xll.ohTrigger(RecalcTrigger,Trigger1M)),NA())</f>
        <v>1.2421306692422019E-2</v>
      </c>
      <c r="K2602" s="44">
        <f>IFERROR(_xll.qlIndexFixing(Index3M,H2602,TRUE,_xll.ohTrigger(RecalcTrigger,Trigger3M)),NA())</f>
        <v>1.2948900214824704E-2</v>
      </c>
      <c r="L2602" s="44">
        <f>IFERROR(_xll.qlIndexFixing(Index6M,$H2602,TRUE,_xll.ohTrigger(RecalcTrigger,Trigger6M)),NA())</f>
        <v>1.2343149061946236E-2</v>
      </c>
      <c r="M2602" s="183">
        <f>IFERROR(_xll.qlIndexFixing(Index1Y,$H2602,TRUE,_xll.ohTrigger(RecalcTrigger,Trigger1Y)),NA())</f>
        <v>1.2843086273196479E-2</v>
      </c>
      <c r="N2602" s="182">
        <f>IFERROR(_xll.qlIndexFixing(ONIndex1M,I2602,TRUE,_xll.ohTrigger(RecalcTrigger,Trigger1M)),NA())</f>
        <v>1.2432686303984752E-2</v>
      </c>
      <c r="O2602" s="44">
        <f>IFERROR(_xll.qlIndexFixing(ONIndex3M,I2602,TRUE,_xll.ohTrigger(RecalcTrigger,Trigger3M)),NA())</f>
        <v>1.3012182128111505E-2</v>
      </c>
      <c r="P2602" s="44">
        <f>IFERROR(_xll.qlIndexFixing(ONIndex6M,I2602,TRUE,_xll.ohTrigger(RecalcTrigger,Trigger6M)),NA())</f>
        <v>1.2420198945477523E-2</v>
      </c>
      <c r="Q2602" s="183">
        <f>IFERROR(_xll.qlIndexFixing(ONIndex1Y,I2602,TRUE,_xll.ohTrigger(RecalcTrigger,Trigger1Y)),NA())</f>
        <v>1.2970649547776603E-2</v>
      </c>
    </row>
    <row r="2603" spans="2:17" x14ac:dyDescent="0.2">
      <c r="B2603" s="39" t="s">
        <v>42</v>
      </c>
      <c r="D2603" s="42">
        <f>_xll.qlCalendarAdvance(Calendar,$D2602,B2603,"f",FALSE)</f>
        <v>57713</v>
      </c>
      <c r="E2603" s="177">
        <f>_xll.qlInterestRateIndexValueDate(IndexON,D2603)</f>
        <v>57713</v>
      </c>
      <c r="F2603" s="193">
        <f>IFERROR(_xll.qlIndexFixing(IndexON,D2603,TRUE,_xll.ohTrigger(RecalcTrigger,TriggerON)),NA())</f>
        <v>1.2204443281262911E-2</v>
      </c>
      <c r="H2603" s="42">
        <f>_xll.qlCalendarAdvance(Calendar,$H2602,B2603,"f",FALSE)</f>
        <v>57713</v>
      </c>
      <c r="I2603" s="177">
        <f>_xll.qlInterestRateIndexValueDate(Index1M,$H2603)</f>
        <v>57717</v>
      </c>
      <c r="J2603" s="182">
        <f>IFERROR(_xll.qlIndexFixing(Index1M,$H2603,TRUE,_xll.ohTrigger(RecalcTrigger,Trigger1M)),NA())</f>
        <v>1.2410940473509081E-2</v>
      </c>
      <c r="K2603" s="44">
        <f>IFERROR(_xll.qlIndexFixing(Index3M,H2603,TRUE,_xll.ohTrigger(RecalcTrigger,Trigger3M)),NA())</f>
        <v>1.2932162034362074E-2</v>
      </c>
      <c r="L2603" s="44">
        <f>IFERROR(_xll.qlIndexFixing(Index6M,$H2603,TRUE,_xll.ohTrigger(RecalcTrigger,Trigger6M)),NA())</f>
        <v>1.2332706090035138E-2</v>
      </c>
      <c r="M2603" s="183">
        <f>IFERROR(_xll.qlIndexFixing(Index1Y,$H2603,TRUE,_xll.ohTrigger(RecalcTrigger,Trigger1Y)),NA())</f>
        <v>1.2835001181106297E-2</v>
      </c>
      <c r="N2603" s="182">
        <f>IFERROR(_xll.qlIndexFixing(ONIndex1M,I2603,TRUE,_xll.ohTrigger(RecalcTrigger,Trigger1M)),NA())</f>
        <v>1.2423758009800778E-2</v>
      </c>
      <c r="O2603" s="44">
        <f>IFERROR(_xll.qlIndexFixing(ONIndex3M,I2603,TRUE,_xll.ohTrigger(RecalcTrigger,Trigger3M)),NA())</f>
        <v>1.2999678280234406E-2</v>
      </c>
      <c r="P2603" s="44">
        <f>IFERROR(_xll.qlIndexFixing(ONIndex6M,I2603,TRUE,_xll.ohTrigger(RecalcTrigger,Trigger6M)),NA())</f>
        <v>1.2411877616091971E-2</v>
      </c>
      <c r="Q2603" s="183">
        <f>IFERROR(_xll.qlIndexFixing(ONIndex1Y,I2603,TRUE,_xll.ohTrigger(RecalcTrigger,Trigger1Y)),NA())</f>
        <v>1.2963223876738539E-2</v>
      </c>
    </row>
    <row r="2604" spans="2:17" x14ac:dyDescent="0.2">
      <c r="B2604" s="39" t="s">
        <v>42</v>
      </c>
      <c r="D2604" s="42">
        <f>_xll.qlCalendarAdvance(Calendar,$D2603,B2604,"f",FALSE)</f>
        <v>57720</v>
      </c>
      <c r="E2604" s="177">
        <f>_xll.qlInterestRateIndexValueDate(IndexON,D2604)</f>
        <v>57720</v>
      </c>
      <c r="F2604" s="193">
        <f>IFERROR(_xll.qlIndexFixing(IndexON,D2604,TRUE,_xll.ohTrigger(RecalcTrigger,TriggerON)),NA())</f>
        <v>1.21938880558492E-2</v>
      </c>
      <c r="H2604" s="42">
        <f>_xll.qlCalendarAdvance(Calendar,$H2603,B2604,"f",FALSE)</f>
        <v>57720</v>
      </c>
      <c r="I2604" s="177">
        <f>_xll.qlInterestRateIndexValueDate(Index1M,$H2604)</f>
        <v>57724</v>
      </c>
      <c r="J2604" s="182">
        <f>IFERROR(_xll.qlIndexFixing(Index1M,$H2604,TRUE,_xll.ohTrigger(RecalcTrigger,Trigger1M)),NA())</f>
        <v>1.2400608445929778E-2</v>
      </c>
      <c r="K2604" s="44">
        <f>IFERROR(_xll.qlIndexFixing(Index3M,H2604,TRUE,_xll.ohTrigger(RecalcTrigger,Trigger3M)),NA())</f>
        <v>1.291705160677723E-2</v>
      </c>
      <c r="L2604" s="44">
        <f>IFERROR(_xll.qlIndexFixing(Index6M,$H2604,TRUE,_xll.ohTrigger(RecalcTrigger,Trigger6M)),NA())</f>
        <v>1.2323601612068436E-2</v>
      </c>
      <c r="M2604" s="183">
        <f>IFERROR(_xll.qlIndexFixing(Index1Y,$H2604,TRUE,_xll.ohTrigger(RecalcTrigger,Trigger1Y)),NA())</f>
        <v>1.2826943643306799E-2</v>
      </c>
      <c r="N2604" s="182">
        <f>IFERROR(_xll.qlIndexFixing(ONIndex1M,I2604,TRUE,_xll.ohTrigger(RecalcTrigger,Trigger1M)),NA())</f>
        <v>1.2413373234521075E-2</v>
      </c>
      <c r="O2604" s="44">
        <f>IFERROR(_xll.qlIndexFixing(ONIndex3M,I2604,TRUE,_xll.ohTrigger(RecalcTrigger,Trigger3M)),NA())</f>
        <v>1.2985130345057883E-2</v>
      </c>
      <c r="P2604" s="44">
        <f>IFERROR(_xll.qlIndexFixing(ONIndex6M,I2604,TRUE,_xll.ohTrigger(RecalcTrigger,Trigger6M)),NA())</f>
        <v>1.2402213730959843E-2</v>
      </c>
      <c r="Q2604" s="183">
        <f>IFERROR(_xll.qlIndexFixing(ONIndex1Y,I2604,TRUE,_xll.ohTrigger(RecalcTrigger,Trigger1Y)),NA())</f>
        <v>1.2954584323665586E-2</v>
      </c>
    </row>
    <row r="2605" spans="2:17" x14ac:dyDescent="0.2">
      <c r="B2605" s="39" t="s">
        <v>42</v>
      </c>
      <c r="D2605" s="42">
        <f>_xll.qlCalendarAdvance(Calendar,$D2604,B2605,"f",FALSE)</f>
        <v>57727</v>
      </c>
      <c r="E2605" s="177">
        <f>_xll.qlInterestRateIndexValueDate(IndexON,D2605)</f>
        <v>57727</v>
      </c>
      <c r="F2605" s="193">
        <f>IFERROR(_xll.qlIndexFixing(IndexON,D2605,TRUE,_xll.ohTrigger(RecalcTrigger,TriggerON)),NA())</f>
        <v>1.2183377181118615E-2</v>
      </c>
      <c r="H2605" s="42">
        <f>_xll.qlCalendarAdvance(Calendar,$H2604,B2605,"f",FALSE)</f>
        <v>57727</v>
      </c>
      <c r="I2605" s="177">
        <f>_xll.qlInterestRateIndexValueDate(Index1M,$H2605)</f>
        <v>57731</v>
      </c>
      <c r="J2605" s="182">
        <f>IFERROR(_xll.qlIndexFixing(Index1M,$H2605,TRUE,_xll.ohTrigger(RecalcTrigger,Trigger1M)),NA())</f>
        <v>1.2390310692866604E-2</v>
      </c>
      <c r="K2605" s="44">
        <f>IFERROR(_xll.qlIndexFixing(Index3M,H2605,TRUE,_xll.ohTrigger(RecalcTrigger,Trigger3M)),NA())</f>
        <v>1.290355185395092E-2</v>
      </c>
      <c r="L2605" s="44">
        <f>IFERROR(_xll.qlIndexFixing(Index6M,$H2605,TRUE,_xll.ohTrigger(RecalcTrigger,Trigger6M)),NA())</f>
        <v>1.2314546642535569E-2</v>
      </c>
      <c r="M2605" s="183">
        <f>IFERROR(_xll.qlIndexFixing(Index1Y,$H2605,TRUE,_xll.ohTrigger(RecalcTrigger,Trigger1Y)),NA())</f>
        <v>1.2818913721565343E-2</v>
      </c>
      <c r="N2605" s="182">
        <f>IFERROR(_xll.qlIndexFixing(ONIndex1M,I2605,TRUE,_xll.ohTrigger(RecalcTrigger,Trigger1M)),NA())</f>
        <v>1.2403022535183439E-2</v>
      </c>
      <c r="O2605" s="44">
        <f>IFERROR(_xll.qlIndexFixing(ONIndex3M,I2605,TRUE,_xll.ohTrigger(RecalcTrigger,Trigger3M)),NA())</f>
        <v>1.2970625470636321E-2</v>
      </c>
      <c r="P2605" s="44">
        <f>IFERROR(_xll.qlIndexFixing(ONIndex6M,I2605,TRUE,_xll.ohTrigger(RecalcTrigger,Trigger6M)),NA())</f>
        <v>1.2392597688197782E-2</v>
      </c>
      <c r="Q2605" s="183">
        <f>IFERROR(_xll.qlIndexFixing(ONIndex1Y,I2605,TRUE,_xll.ohTrigger(RecalcTrigger,Trigger1Y)),NA())</f>
        <v>1.2945970384423688E-2</v>
      </c>
    </row>
    <row r="2606" spans="2:17" x14ac:dyDescent="0.2">
      <c r="B2606" s="39" t="s">
        <v>42</v>
      </c>
      <c r="D2606" s="42">
        <f>_xll.qlCalendarAdvance(Calendar,$D2605,B2606,"f",FALSE)</f>
        <v>57734</v>
      </c>
      <c r="E2606" s="177">
        <f>_xll.qlInterestRateIndexValueDate(IndexON,D2606)</f>
        <v>57734</v>
      </c>
      <c r="F2606" s="193">
        <f>IFERROR(_xll.qlIndexFixing(IndexON,D2606,TRUE,_xll.ohTrigger(RecalcTrigger,TriggerON)),NA())</f>
        <v>1.217291075898963E-2</v>
      </c>
      <c r="H2606" s="42">
        <f>_xll.qlCalendarAdvance(Calendar,$H2605,B2606,"f",FALSE)</f>
        <v>57734</v>
      </c>
      <c r="I2606" s="177">
        <f>_xll.qlInterestRateIndexValueDate(Index1M,$H2606)</f>
        <v>57738</v>
      </c>
      <c r="J2606" s="182">
        <f>IFERROR(_xll.qlIndexFixing(Index1M,$H2606,TRUE,_xll.ohTrigger(RecalcTrigger,Trigger1M)),NA())</f>
        <v>1.2380047297509788E-2</v>
      </c>
      <c r="K2606" s="44">
        <f>IFERROR(_xll.qlIndexFixing(Index3M,H2606,TRUE,_xll.ohTrigger(RecalcTrigger,Trigger3M)),NA())</f>
        <v>1.2889312765558148E-2</v>
      </c>
      <c r="L2606" s="44">
        <f>IFERROR(_xll.qlIndexFixing(Index6M,$H2606,TRUE,_xll.ohTrigger(RecalcTrigger,Trigger6M)),NA())</f>
        <v>1.2305541285849281E-2</v>
      </c>
      <c r="M2606" s="183">
        <f>IFERROR(_xll.qlIndexFixing(Index1Y,$H2606,TRUE,_xll.ohTrigger(RecalcTrigger,Trigger1Y)),NA())</f>
        <v>1.2810911477648634E-2</v>
      </c>
      <c r="N2606" s="182">
        <f>IFERROR(_xll.qlIndexFixing(ONIndex1M,I2606,TRUE,_xll.ohTrigger(RecalcTrigger,Trigger1M)),NA())</f>
        <v>1.2392705994761499E-2</v>
      </c>
      <c r="O2606" s="44">
        <f>IFERROR(_xll.qlIndexFixing(ONIndex3M,I2606,TRUE,_xll.ohTrigger(RecalcTrigger,Trigger3M)),NA())</f>
        <v>1.2956163766562057E-2</v>
      </c>
      <c r="P2606" s="44">
        <f>IFERROR(_xll.qlIndexFixing(ONIndex6M,I2606,TRUE,_xll.ohTrigger(RecalcTrigger,Trigger6M)),NA())</f>
        <v>1.2383029592202277E-2</v>
      </c>
      <c r="Q2606" s="183">
        <f>IFERROR(_xll.qlIndexFixing(ONIndex1Y,I2606,TRUE,_xll.ohTrigger(RecalcTrigger,Trigger1Y)),NA())</f>
        <v>1.2937382120963292E-2</v>
      </c>
    </row>
    <row r="2607" spans="2:17" x14ac:dyDescent="0.2">
      <c r="B2607" s="39" t="s">
        <v>42</v>
      </c>
      <c r="D2607" s="42">
        <f>_xll.qlCalendarAdvance(Calendar,$D2606,B2607,"f",FALSE)</f>
        <v>57741</v>
      </c>
      <c r="E2607" s="177">
        <f>_xll.qlInterestRateIndexValueDate(IndexON,D2607)</f>
        <v>57741</v>
      </c>
      <c r="F2607" s="193">
        <f>IFERROR(_xll.qlIndexFixing(IndexON,D2607,TRUE,_xll.ohTrigger(RecalcTrigger,TriggerON)),NA())</f>
        <v>1.2162488891380718E-2</v>
      </c>
      <c r="H2607" s="42">
        <f>_xll.qlCalendarAdvance(Calendar,$H2606,B2607,"f",FALSE)</f>
        <v>57741</v>
      </c>
      <c r="I2607" s="177">
        <f>_xll.qlInterestRateIndexValueDate(Index1M,$H2607)</f>
        <v>57745</v>
      </c>
      <c r="J2607" s="182">
        <f>IFERROR(_xll.qlIndexFixing(Index1M,$H2607,TRUE,_xll.ohTrigger(RecalcTrigger,Trigger1M)),NA())</f>
        <v>1.2371364637585749E-2</v>
      </c>
      <c r="K2607" s="44">
        <f>IFERROR(_xll.qlIndexFixing(Index3M,H2607,TRUE,_xll.ohTrigger(RecalcTrigger,Trigger3M)),NA())</f>
        <v>1.2875117824767874E-2</v>
      </c>
      <c r="L2607" s="44">
        <f>IFERROR(_xll.qlIndexFixing(Index6M,$H2607,TRUE,_xll.ohTrigger(RecalcTrigger,Trigger6M)),NA())</f>
        <v>1.2296585646419679E-2</v>
      </c>
      <c r="M2607" s="183">
        <f>IFERROR(_xll.qlIndexFixing(Index1Y,$H2607,TRUE,_xll.ohTrigger(RecalcTrigger,Trigger1Y)),NA())</f>
        <v>1.2802936973323808E-2</v>
      </c>
      <c r="N2607" s="182">
        <f>IFERROR(_xll.qlIndexFixing(ONIndex1M,I2607,TRUE,_xll.ohTrigger(RecalcTrigger,Trigger1M)),NA())</f>
        <v>1.2382423696628564E-2</v>
      </c>
      <c r="O2607" s="44">
        <f>IFERROR(_xll.qlIndexFixing(ONIndex3M,I2607,TRUE,_xll.ohTrigger(RecalcTrigger,Trigger3M)),NA())</f>
        <v>1.2941745343146849E-2</v>
      </c>
      <c r="P2607" s="44">
        <f>IFERROR(_xll.qlIndexFixing(ONIndex6M,I2607,TRUE,_xll.ohTrigger(RecalcTrigger,Trigger6M)),NA())</f>
        <v>1.2373509547369821E-2</v>
      </c>
      <c r="Q2607" s="183">
        <f>IFERROR(_xll.qlIndexFixing(ONIndex1Y,I2607,TRUE,_xll.ohTrigger(RecalcTrigger,Trigger1Y)),NA())</f>
        <v>1.2928819594515417E-2</v>
      </c>
    </row>
    <row r="2608" spans="2:17" x14ac:dyDescent="0.2">
      <c r="B2608" s="39" t="s">
        <v>42</v>
      </c>
      <c r="D2608" s="42">
        <f>_xll.qlCalendarAdvance(Calendar,$D2607,B2608,"f",FALSE)</f>
        <v>57748</v>
      </c>
      <c r="E2608" s="177">
        <f>_xll.qlInterestRateIndexValueDate(IndexON,D2608)</f>
        <v>57748</v>
      </c>
      <c r="F2608" s="193">
        <f>IFERROR(_xll.qlIndexFixing(IndexON,D2608,TRUE,_xll.ohTrigger(RecalcTrigger,TriggerON)),NA())</f>
        <v>1.2152111680130417E-2</v>
      </c>
      <c r="H2608" s="42">
        <f>_xll.qlCalendarAdvance(Calendar,$H2607,B2608,"f",FALSE)</f>
        <v>57748</v>
      </c>
      <c r="I2608" s="177">
        <f>_xll.qlInterestRateIndexValueDate(Index1M,$H2608)</f>
        <v>57752</v>
      </c>
      <c r="J2608" s="182">
        <f>IFERROR(_xll.qlIndexFixing(Index1M,$H2608,TRUE,_xll.ohTrigger(RecalcTrigger,Trigger1M)),NA())</f>
        <v>1.236116384041879E-2</v>
      </c>
      <c r="K2608" s="44">
        <f>IFERROR(_xll.qlIndexFixing(Index3M,H2608,TRUE,_xll.ohTrigger(RecalcTrigger,Trigger3M)),NA())</f>
        <v>1.2860967141380616E-2</v>
      </c>
      <c r="L2608" s="44">
        <f>IFERROR(_xll.qlIndexFixing(Index6M,$H2608,TRUE,_xll.ohTrigger(RecalcTrigger,Trigger6M)),NA())</f>
        <v>1.2287679828663457E-2</v>
      </c>
      <c r="M2608" s="183">
        <f>IFERROR(_xll.qlIndexFixing(Index1Y,$H2608,TRUE,_xll.ohTrigger(RecalcTrigger,Trigger1Y)),NA())</f>
        <v>1.279499027035866E-2</v>
      </c>
      <c r="N2608" s="182">
        <f>IFERROR(_xll.qlIndexFixing(ONIndex1M,I2608,TRUE,_xll.ohTrigger(RecalcTrigger,Trigger1M)),NA())</f>
        <v>1.2372175723918133E-2</v>
      </c>
      <c r="O2608" s="44">
        <f>IFERROR(_xll.qlIndexFixing(ONIndex3M,I2608,TRUE,_xll.ohTrigger(RecalcTrigger,Trigger3M)),NA())</f>
        <v>1.2927370309983033E-2</v>
      </c>
      <c r="P2608" s="44">
        <f>IFERROR(_xll.qlIndexFixing(ONIndex6M,I2608,TRUE,_xll.ohTrigger(RecalcTrigger,Trigger6M)),NA())</f>
        <v>1.2364037657937033E-2</v>
      </c>
      <c r="Q2608" s="183">
        <f>IFERROR(_xll.qlIndexFixing(ONIndex1Y,I2608,TRUE,_xll.ohTrigger(RecalcTrigger,Trigger1Y)),NA())</f>
        <v>1.29202828667907E-2</v>
      </c>
    </row>
    <row r="2609" spans="2:17" x14ac:dyDescent="0.2">
      <c r="B2609" s="39" t="s">
        <v>42</v>
      </c>
      <c r="D2609" s="42">
        <f>_xll.qlCalendarAdvance(Calendar,$D2608,B2609,"f",FALSE)</f>
        <v>57755</v>
      </c>
      <c r="E2609" s="177">
        <f>_xll.qlInterestRateIndexValueDate(IndexON,D2609)</f>
        <v>57755</v>
      </c>
      <c r="F2609" s="193">
        <f>IFERROR(_xll.qlIndexFixing(IndexON,D2609,TRUE,_xll.ohTrigger(RecalcTrigger,TriggerON)),NA())</f>
        <v>1.2141779227237137E-2</v>
      </c>
      <c r="H2609" s="42">
        <f>_xll.qlCalendarAdvance(Calendar,$H2608,B2609,"f",FALSE)</f>
        <v>57755</v>
      </c>
      <c r="I2609" s="177">
        <f>_xll.qlInterestRateIndexValueDate(Index1M,$H2609)</f>
        <v>57759</v>
      </c>
      <c r="J2609" s="182">
        <f>IFERROR(_xll.qlIndexFixing(Index1M,$H2609,TRUE,_xll.ohTrigger(RecalcTrigger,Trigger1M)),NA())</f>
        <v>1.2350997628272393E-2</v>
      </c>
      <c r="K2609" s="44">
        <f>IFERROR(_xll.qlIndexFixing(Index3M,H2609,TRUE,_xll.ohTrigger(RecalcTrigger,Trigger3M)),NA())</f>
        <v>1.2846860825185477E-2</v>
      </c>
      <c r="L2609" s="44">
        <f>IFERROR(_xll.qlIndexFixing(Index6M,$H2609,TRUE,_xll.ohTrigger(RecalcTrigger,Trigger6M)),NA())</f>
        <v>1.2278823936993796E-2</v>
      </c>
      <c r="M2609" s="183">
        <f>IFERROR(_xll.qlIndexFixing(Index1Y,$H2609,TRUE,_xll.ohTrigger(RecalcTrigger,Trigger1Y)),NA())</f>
        <v>1.2787071430522304E-2</v>
      </c>
      <c r="N2609" s="182">
        <f>IFERROR(_xll.qlIndexFixing(ONIndex1M,I2609,TRUE,_xll.ohTrigger(RecalcTrigger,Trigger1M)),NA())</f>
        <v>1.2361962159603834E-2</v>
      </c>
      <c r="O2609" s="44">
        <f>IFERROR(_xll.qlIndexFixing(ONIndex3M,I2609,TRUE,_xll.ohTrigger(RecalcTrigger,Trigger3M)),NA())</f>
        <v>1.291303877714256E-2</v>
      </c>
      <c r="P2609" s="44">
        <f>IFERROR(_xll.qlIndexFixing(ONIndex6M,I2609,TRUE,_xll.ohTrigger(RecalcTrigger,Trigger6M)),NA())</f>
        <v>1.235461402878002E-2</v>
      </c>
      <c r="Q2609" s="183">
        <f>IFERROR(_xll.qlIndexFixing(ONIndex1Y,I2609,TRUE,_xll.ohTrigger(RecalcTrigger,Trigger1Y)),NA())</f>
        <v>1.2911771999659649E-2</v>
      </c>
    </row>
    <row r="2610" spans="2:17" x14ac:dyDescent="0.2">
      <c r="B2610" s="39" t="s">
        <v>42</v>
      </c>
      <c r="D2610" s="42">
        <f>_xll.qlCalendarAdvance(Calendar,$D2609,B2610,"f",FALSE)</f>
        <v>57762</v>
      </c>
      <c r="E2610" s="177">
        <f>_xll.qlInterestRateIndexValueDate(IndexON,D2610)</f>
        <v>57762</v>
      </c>
      <c r="F2610" s="193">
        <f>IFERROR(_xll.qlIndexFixing(IndexON,D2610,TRUE,_xll.ohTrigger(RecalcTrigger,TriggerON)),NA())</f>
        <v>1.2131491634539415E-2</v>
      </c>
      <c r="H2610" s="42">
        <f>_xll.qlCalendarAdvance(Calendar,$H2609,B2610,"f",FALSE)</f>
        <v>57762</v>
      </c>
      <c r="I2610" s="177">
        <f>_xll.qlInterestRateIndexValueDate(Index1M,$H2610)</f>
        <v>57766</v>
      </c>
      <c r="J2610" s="182">
        <f>IFERROR(_xll.qlIndexFixing(Index1M,$H2610,TRUE,_xll.ohTrigger(RecalcTrigger,Trigger1M)),NA())</f>
        <v>1.2340866084331444E-2</v>
      </c>
      <c r="K2610" s="44">
        <f>IFERROR(_xll.qlIndexFixing(Index3M,H2610,TRUE,_xll.ohTrigger(RecalcTrigger,Trigger3M)),NA())</f>
        <v>1.283279898598561E-2</v>
      </c>
      <c r="L2610" s="44">
        <f>IFERROR(_xll.qlIndexFixing(Index6M,$H2610,TRUE,_xll.ohTrigger(RecalcTrigger,Trigger6M)),NA())</f>
        <v>1.2270018075830906E-2</v>
      </c>
      <c r="M2610" s="183">
        <f>IFERROR(_xll.qlIndexFixing(Index1Y,$H2610,TRUE,_xll.ohTrigger(RecalcTrigger,Trigger1Y)),NA())</f>
        <v>1.2779180515582097E-2</v>
      </c>
      <c r="N2610" s="182">
        <f>IFERROR(_xll.qlIndexFixing(ONIndex1M,I2610,TRUE,_xll.ohTrigger(RecalcTrigger,Trigger1M)),NA())</f>
        <v>1.2351783087058976E-2</v>
      </c>
      <c r="O2610" s="44">
        <f>IFERROR(_xll.qlIndexFixing(ONIndex3M,I2610,TRUE,_xll.ohTrigger(RecalcTrigger,Trigger3M)),NA())</f>
        <v>1.2898750854377639E-2</v>
      </c>
      <c r="P2610" s="44">
        <f>IFERROR(_xll.qlIndexFixing(ONIndex6M,I2610,TRUE,_xll.ohTrigger(RecalcTrigger,Trigger6M)),NA())</f>
        <v>1.2345238763815658E-2</v>
      </c>
      <c r="Q2610" s="183">
        <f>IFERROR(_xll.qlIndexFixing(ONIndex1Y,I2610,TRUE,_xll.ohTrigger(RecalcTrigger,Trigger1Y)),NA())</f>
        <v>1.2903287054513157E-2</v>
      </c>
    </row>
    <row r="2611" spans="2:17" x14ac:dyDescent="0.2">
      <c r="B2611" s="39" t="s">
        <v>42</v>
      </c>
      <c r="D2611" s="42">
        <f>_xll.qlCalendarAdvance(Calendar,$D2610,B2611,"f",FALSE)</f>
        <v>57769</v>
      </c>
      <c r="E2611" s="177">
        <f>_xll.qlInterestRateIndexValueDate(IndexON,D2611)</f>
        <v>57769</v>
      </c>
      <c r="F2611" s="193">
        <f>IFERROR(_xll.qlIndexFixing(IndexON,D2611,TRUE,_xll.ohTrigger(RecalcTrigger,TriggerON)),NA())</f>
        <v>1.2121249003875789E-2</v>
      </c>
      <c r="H2611" s="42">
        <f>_xll.qlCalendarAdvance(Calendar,$H2610,B2611,"f",FALSE)</f>
        <v>57769</v>
      </c>
      <c r="I2611" s="177">
        <f>_xll.qlInterestRateIndexValueDate(Index1M,$H2611)</f>
        <v>57773</v>
      </c>
      <c r="J2611" s="182">
        <f>IFERROR(_xll.qlIndexFixing(Index1M,$H2611,TRUE,_xll.ohTrigger(RecalcTrigger,Trigger1M)),NA())</f>
        <v>1.2329248597906876E-2</v>
      </c>
      <c r="K2611" s="44">
        <f>IFERROR(_xll.qlIndexFixing(Index3M,H2611,TRUE,_xll.ohTrigger(RecalcTrigger,Trigger3M)),NA())</f>
        <v>1.2818017104317622E-2</v>
      </c>
      <c r="L2611" s="44">
        <f>IFERROR(_xll.qlIndexFixing(Index6M,$H2611,TRUE,_xll.ohTrigger(RecalcTrigger,Trigger6M)),NA())</f>
        <v>1.2260463560993192E-2</v>
      </c>
      <c r="M2611" s="183">
        <f>IFERROR(_xll.qlIndexFixing(Index1Y,$H2611,TRUE,_xll.ohTrigger(RecalcTrigger,Trigger1Y)),NA())</f>
        <v>1.277131758730715E-2</v>
      </c>
      <c r="N2611" s="182">
        <f>IFERROR(_xll.qlIndexFixing(ONIndex1M,I2611,TRUE,_xll.ohTrigger(RecalcTrigger,Trigger1M)),NA())</f>
        <v>1.2341638589496995E-2</v>
      </c>
      <c r="O2611" s="44">
        <f>IFERROR(_xll.qlIndexFixing(ONIndex3M,I2611,TRUE,_xll.ohTrigger(RecalcTrigger,Trigger3M)),NA())</f>
        <v>1.2884506651760219E-2</v>
      </c>
      <c r="P2611" s="44">
        <f>IFERROR(_xll.qlIndexFixing(ONIndex6M,I2611,TRUE,_xll.ohTrigger(RecalcTrigger,Trigger6M)),NA())</f>
        <v>1.2335911967760183E-2</v>
      </c>
      <c r="Q2611" s="183">
        <f>IFERROR(_xll.qlIndexFixing(ONIndex1Y,I2611,TRUE,_xll.ohTrigger(RecalcTrigger,Trigger1Y)),NA())</f>
        <v>1.2894828093061861E-2</v>
      </c>
    </row>
    <row r="2612" spans="2:17" x14ac:dyDescent="0.2">
      <c r="B2612" s="39" t="s">
        <v>42</v>
      </c>
      <c r="D2612" s="42">
        <f>_xll.qlCalendarAdvance(Calendar,$D2611,B2612,"f",FALSE)</f>
        <v>57776</v>
      </c>
      <c r="E2612" s="177">
        <f>_xll.qlInterestRateIndexValueDate(IndexON,D2612)</f>
        <v>57776</v>
      </c>
      <c r="F2612" s="193">
        <f>IFERROR(_xll.qlIndexFixing(IndexON,D2612,TRUE,_xll.ohTrigger(RecalcTrigger,TriggerON)),NA())</f>
        <v>1.2111051437244669E-2</v>
      </c>
      <c r="H2612" s="42">
        <f>_xll.qlCalendarAdvance(Calendar,$H2611,B2612,"f",FALSE)</f>
        <v>57776</v>
      </c>
      <c r="I2612" s="177">
        <f>_xll.qlInterestRateIndexValueDate(Index1M,$H2612)</f>
        <v>57780</v>
      </c>
      <c r="J2612" s="182">
        <f>IFERROR(_xll.qlIndexFixing(Index1M,$H2612,TRUE,_xll.ohTrigger(RecalcTrigger,Trigger1M)),NA())</f>
        <v>1.2319193095739174E-2</v>
      </c>
      <c r="K2612" s="44">
        <f>IFERROR(_xll.qlIndexFixing(Index3M,H2612,TRUE,_xll.ohTrigger(RecalcTrigger,Trigger3M)),NA())</f>
        <v>1.28040472661279E-2</v>
      </c>
      <c r="L2612" s="44">
        <f>IFERROR(_xll.qlIndexFixing(Index6M,$H2612,TRUE,_xll.ohTrigger(RecalcTrigger,Trigger6M)),NA())</f>
        <v>1.2251764734517966E-2</v>
      </c>
      <c r="M2612" s="183">
        <f>IFERROR(_xll.qlIndexFixing(Index1Y,$H2612,TRUE,_xll.ohTrigger(RecalcTrigger,Trigger1Y)),NA())</f>
        <v>1.2763482707466352E-2</v>
      </c>
      <c r="N2612" s="182">
        <f>IFERROR(_xll.qlIndexFixing(ONIndex1M,I2612,TRUE,_xll.ohTrigger(RecalcTrigger,Trigger1M)),NA())</f>
        <v>1.2331528749971454E-2</v>
      </c>
      <c r="O2612" s="44">
        <f>IFERROR(_xll.qlIndexFixing(ONIndex3M,I2612,TRUE,_xll.ohTrigger(RecalcTrigger,Trigger3M)),NA())</f>
        <v>1.2870306278962573E-2</v>
      </c>
      <c r="P2612" s="44">
        <f>IFERROR(_xll.qlIndexFixing(ONIndex6M,I2612,TRUE,_xll.ohTrigger(RecalcTrigger,Trigger6M)),NA())</f>
        <v>1.2326633744930149E-2</v>
      </c>
      <c r="Q2612" s="183">
        <f>IFERROR(_xll.qlIndexFixing(ONIndex1Y,I2612,TRUE,_xll.ohTrigger(RecalcTrigger,Trigger1Y)),NA())</f>
        <v>1.2886395177016396E-2</v>
      </c>
    </row>
    <row r="2613" spans="2:17" x14ac:dyDescent="0.2">
      <c r="B2613" s="39" t="s">
        <v>42</v>
      </c>
      <c r="D2613" s="42">
        <f>_xll.qlCalendarAdvance(Calendar,$D2612,B2613,"f",FALSE)</f>
        <v>57783</v>
      </c>
      <c r="E2613" s="177">
        <f>_xll.qlInterestRateIndexValueDate(IndexON,D2613)</f>
        <v>57783</v>
      </c>
      <c r="F2613" s="193">
        <f>IFERROR(_xll.qlIndexFixing(IndexON,D2613,TRUE,_xll.ohTrigger(RecalcTrigger,TriggerON)),NA())</f>
        <v>1.2100899036564527E-2</v>
      </c>
      <c r="H2613" s="42">
        <f>_xll.qlCalendarAdvance(Calendar,$H2612,B2613,"f",FALSE)</f>
        <v>57783</v>
      </c>
      <c r="I2613" s="177">
        <f>_xll.qlInterestRateIndexValueDate(Index1M,$H2613)</f>
        <v>57787</v>
      </c>
      <c r="J2613" s="182">
        <f>IFERROR(_xll.qlIndexFixing(Index1M,$H2613,TRUE,_xll.ohTrigger(RecalcTrigger,Trigger1M)),NA())</f>
        <v>1.2309172533599118E-2</v>
      </c>
      <c r="K2613" s="44">
        <f>IFERROR(_xll.qlIndexFixing(Index3M,H2613,TRUE,_xll.ohTrigger(RecalcTrigger,Trigger3M)),NA())</f>
        <v>1.279012224428968E-2</v>
      </c>
      <c r="L2613" s="44">
        <f>IFERROR(_xll.qlIndexFixing(Index6M,$H2613,TRUE,_xll.ohTrigger(RecalcTrigger,Trigger6M)),NA())</f>
        <v>1.2243116270566021E-2</v>
      </c>
      <c r="M2613" s="183">
        <f>IFERROR(_xll.qlIndexFixing(Index1Y,$H2613,TRUE,_xll.ohTrigger(RecalcTrigger,Trigger1Y)),NA())</f>
        <v>1.2755675937829473E-2</v>
      </c>
      <c r="N2613" s="182">
        <f>IFERROR(_xll.qlIndexFixing(ONIndex1M,I2613,TRUE,_xll.ohTrigger(RecalcTrigger,Trigger1M)),NA())</f>
        <v>1.2321453651855663E-2</v>
      </c>
      <c r="O2613" s="44">
        <f>IFERROR(_xll.qlIndexFixing(ONIndex3M,I2613,TRUE,_xll.ohTrigger(RecalcTrigger,Trigger3M)),NA())</f>
        <v>1.2856149846376397E-2</v>
      </c>
      <c r="P2613" s="44">
        <f>IFERROR(_xll.qlIndexFixing(ONIndex6M,I2613,TRUE,_xll.ohTrigger(RecalcTrigger,Trigger6M)),NA())</f>
        <v>1.2317404200121729E-2</v>
      </c>
      <c r="Q2613" s="183">
        <f>IFERROR(_xll.qlIndexFixing(ONIndex1Y,I2613,TRUE,_xll.ohTrigger(RecalcTrigger,Trigger1Y)),NA())</f>
        <v>1.2877988367927529E-2</v>
      </c>
    </row>
    <row r="2614" spans="2:17" x14ac:dyDescent="0.2">
      <c r="B2614" s="39" t="s">
        <v>42</v>
      </c>
      <c r="D2614" s="42">
        <f>_xll.qlCalendarAdvance(Calendar,$D2613,B2614,"f",FALSE)</f>
        <v>57790</v>
      </c>
      <c r="E2614" s="177">
        <f>_xll.qlInterestRateIndexValueDate(IndexON,D2614)</f>
        <v>57790</v>
      </c>
      <c r="F2614" s="193">
        <f>IFERROR(_xll.qlIndexFixing(IndexON,D2614,TRUE,_xll.ohTrigger(RecalcTrigger,TriggerON)),NA())</f>
        <v>1.2090791903833775E-2</v>
      </c>
      <c r="H2614" s="42">
        <f>_xll.qlCalendarAdvance(Calendar,$H2613,B2614,"f",FALSE)</f>
        <v>57790</v>
      </c>
      <c r="I2614" s="177">
        <f>_xll.qlInterestRateIndexValueDate(Index1M,$H2614)</f>
        <v>57794</v>
      </c>
      <c r="J2614" s="182">
        <f>IFERROR(_xll.qlIndexFixing(Index1M,$H2614,TRUE,_xll.ohTrigger(RecalcTrigger,Trigger1M)),NA())</f>
        <v>1.2299186994671779E-2</v>
      </c>
      <c r="K2614" s="44">
        <f>IFERROR(_xll.qlIndexFixing(Index3M,H2614,TRUE,_xll.ohTrigger(RecalcTrigger,Trigger3M)),NA())</f>
        <v>1.2776242148598608E-2</v>
      </c>
      <c r="L2614" s="44">
        <f>IFERROR(_xll.qlIndexFixing(Index6M,$H2614,TRUE,_xll.ohTrigger(RecalcTrigger,Trigger6M)),NA())</f>
        <v>1.2234518273560785E-2</v>
      </c>
      <c r="M2614" s="183">
        <f>IFERROR(_xll.qlIndexFixing(Index1Y,$H2614,TRUE,_xll.ohTrigger(RecalcTrigger,Trigger1Y)),NA())</f>
        <v>1.274789734016628E-2</v>
      </c>
      <c r="N2614" s="182">
        <f>IFERROR(_xll.qlIndexFixing(ONIndex1M,I2614,TRUE,_xll.ohTrigger(RecalcTrigger,Trigger1M)),NA())</f>
        <v>1.231141337828312E-2</v>
      </c>
      <c r="O2614" s="44">
        <f>IFERROR(_xll.qlIndexFixing(ONIndex3M,I2614,TRUE,_xll.ohTrigger(RecalcTrigger,Trigger3M)),NA())</f>
        <v>1.2842037463274281E-2</v>
      </c>
      <c r="P2614" s="44">
        <f>IFERROR(_xll.qlIndexFixing(ONIndex6M,I2614,TRUE,_xll.ohTrigger(RecalcTrigger,Trigger6M)),NA())</f>
        <v>1.2308223437411669E-2</v>
      </c>
      <c r="Q2614" s="183">
        <f>IFERROR(_xll.qlIndexFixing(ONIndex1Y,I2614,TRUE,_xll.ohTrigger(RecalcTrigger,Trigger1Y)),NA())</f>
        <v>1.2869607727425958E-2</v>
      </c>
    </row>
    <row r="2615" spans="2:17" x14ac:dyDescent="0.2">
      <c r="B2615" s="39" t="s">
        <v>42</v>
      </c>
      <c r="D2615" s="42">
        <f>_xll.qlCalendarAdvance(Calendar,$D2614,B2615,"f",FALSE)</f>
        <v>57797</v>
      </c>
      <c r="E2615" s="177">
        <f>_xll.qlInterestRateIndexValueDate(IndexON,D2615)</f>
        <v>57797</v>
      </c>
      <c r="F2615" s="193">
        <f>IFERROR(_xll.qlIndexFixing(IndexON,D2615,TRUE,_xll.ohTrigger(RecalcTrigger,TriggerON)),NA())</f>
        <v>1.2080730140491269E-2</v>
      </c>
      <c r="H2615" s="42">
        <f>_xll.qlCalendarAdvance(Calendar,$H2614,B2615,"f",FALSE)</f>
        <v>57797</v>
      </c>
      <c r="I2615" s="177">
        <f>_xll.qlInterestRateIndexValueDate(Index1M,$H2615)</f>
        <v>57801</v>
      </c>
      <c r="J2615" s="182">
        <f>IFERROR(_xll.qlIndexFixing(Index1M,$H2615,TRUE,_xll.ohTrigger(RecalcTrigger,Trigger1M)),NA())</f>
        <v>1.2289236562139649E-2</v>
      </c>
      <c r="K2615" s="44">
        <f>IFERROR(_xll.qlIndexFixing(Index3M,H2615,TRUE,_xll.ohTrigger(RecalcTrigger,Trigger3M)),NA())</f>
        <v>1.2763160787730682E-2</v>
      </c>
      <c r="L2615" s="44">
        <f>IFERROR(_xll.qlIndexFixing(Index6M,$H2615,TRUE,_xll.ohTrigger(RecalcTrigger,Trigger6M)),NA())</f>
        <v>1.2226356708261134E-2</v>
      </c>
      <c r="M2615" s="183">
        <f>IFERROR(_xll.qlIndexFixing(Index1Y,$H2615,TRUE,_xll.ohTrigger(RecalcTrigger,Trigger1Y)),NA())</f>
        <v>1.2740146976248071E-2</v>
      </c>
      <c r="N2615" s="182">
        <f>IFERROR(_xll.qlIndexFixing(ONIndex1M,I2615,TRUE,_xll.ohTrigger(RecalcTrigger,Trigger1M)),NA())</f>
        <v>1.2301408012227455E-2</v>
      </c>
      <c r="O2615" s="44">
        <f>IFERROR(_xll.qlIndexFixing(ONIndex3M,I2615,TRUE,_xll.ohTrigger(RecalcTrigger,Trigger3M)),NA())</f>
        <v>1.2827969240047921E-2</v>
      </c>
      <c r="P2615" s="44">
        <f>IFERROR(_xll.qlIndexFixing(ONIndex6M,I2615,TRUE,_xll.ohTrigger(RecalcTrigger,Trigger6M)),NA())</f>
        <v>1.2299091561196462E-2</v>
      </c>
      <c r="Q2615" s="183">
        <f>IFERROR(_xll.qlIndexFixing(ONIndex1Y,I2615,TRUE,_xll.ohTrigger(RecalcTrigger,Trigger1Y)),NA())</f>
        <v>1.2861253317062449E-2</v>
      </c>
    </row>
    <row r="2616" spans="2:17" x14ac:dyDescent="0.2">
      <c r="B2616" s="39" t="s">
        <v>42</v>
      </c>
      <c r="D2616" s="42">
        <f>_xll.qlCalendarAdvance(Calendar,$D2615,B2616,"f",FALSE)</f>
        <v>57804</v>
      </c>
      <c r="E2616" s="177">
        <f>_xll.qlInterestRateIndexValueDate(IndexON,D2616)</f>
        <v>57804</v>
      </c>
      <c r="F2616" s="193">
        <f>IFERROR(_xll.qlIndexFixing(IndexON,D2616,TRUE,_xll.ohTrigger(RecalcTrigger,TriggerON)),NA())</f>
        <v>1.2070713848775227E-2</v>
      </c>
      <c r="H2616" s="42">
        <f>_xll.qlCalendarAdvance(Calendar,$H2615,B2616,"f",FALSE)</f>
        <v>57804</v>
      </c>
      <c r="I2616" s="177">
        <f>_xll.qlInterestRateIndexValueDate(Index1M,$H2616)</f>
        <v>57808</v>
      </c>
      <c r="J2616" s="182">
        <f>IFERROR(_xll.qlIndexFixing(Index1M,$H2616,TRUE,_xll.ohTrigger(RecalcTrigger,Trigger1M)),NA())</f>
        <v>1.2279817186223063E-2</v>
      </c>
      <c r="K2616" s="44">
        <f>IFERROR(_xll.qlIndexFixing(Index3M,H2616,TRUE,_xll.ohTrigger(RecalcTrigger,Trigger3M)),NA())</f>
        <v>1.2749368116201826E-2</v>
      </c>
      <c r="L2616" s="44">
        <f>IFERROR(_xll.qlIndexFixing(Index6M,$H2616,TRUE,_xll.ohTrigger(RecalcTrigger,Trigger6M)),NA())</f>
        <v>1.2217856590240101E-2</v>
      </c>
      <c r="M2616" s="183">
        <f>IFERROR(_xll.qlIndexFixing(Index1Y,$H2616,TRUE,_xll.ohTrigger(RecalcTrigger,Trigger1Y)),NA())</f>
        <v>1.2732424907844398E-2</v>
      </c>
      <c r="N2616" s="182">
        <f>IFERROR(_xll.qlIndexFixing(ONIndex1M,I2616,TRUE,_xll.ohTrigger(RecalcTrigger,Trigger1M)),NA())</f>
        <v>1.2291437637221847E-2</v>
      </c>
      <c r="O2616" s="44">
        <f>IFERROR(_xll.qlIndexFixing(ONIndex3M,I2616,TRUE,_xll.ohTrigger(RecalcTrigger,Trigger3M)),NA())</f>
        <v>1.281394528652946E-2</v>
      </c>
      <c r="P2616" s="44">
        <f>IFERROR(_xll.qlIndexFixing(ONIndex6M,I2616,TRUE,_xll.ohTrigger(RecalcTrigger,Trigger6M)),NA())</f>
        <v>1.2290008676272279E-2</v>
      </c>
      <c r="Q2616" s="183">
        <f>IFERROR(_xll.qlIndexFixing(ONIndex1Y,I2616,TRUE,_xll.ohTrigger(RecalcTrigger,Trigger1Y)),NA())</f>
        <v>1.285292519870751E-2</v>
      </c>
    </row>
    <row r="2617" spans="2:17" x14ac:dyDescent="0.2">
      <c r="B2617" s="39" t="s">
        <v>42</v>
      </c>
      <c r="D2617" s="42">
        <f>_xll.qlCalendarAdvance(Calendar,$D2616,B2617,"f",FALSE)</f>
        <v>57811</v>
      </c>
      <c r="E2617" s="177">
        <f>_xll.qlInterestRateIndexValueDate(IndexON,D2617)</f>
        <v>57811</v>
      </c>
      <c r="F2617" s="193">
        <f>IFERROR(_xll.qlIndexFixing(IndexON,D2617,TRUE,_xll.ohTrigger(RecalcTrigger,TriggerON)),NA())</f>
        <v>1.2058711437902048E-2</v>
      </c>
      <c r="H2617" s="42">
        <f>_xll.qlCalendarAdvance(Calendar,$H2616,B2617,"f",FALSE)</f>
        <v>57811</v>
      </c>
      <c r="I2617" s="177">
        <f>_xll.qlInterestRateIndexValueDate(Index1M,$H2617)</f>
        <v>57817</v>
      </c>
      <c r="J2617" s="182">
        <f>IFERROR(_xll.qlIndexFixing(Index1M,$H2617,TRUE,_xll.ohTrigger(RecalcTrigger,Trigger1M)),NA())</f>
        <v>1.226711804097036E-2</v>
      </c>
      <c r="K2617" s="44">
        <f>IFERROR(_xll.qlIndexFixing(Index3M,H2617,TRUE,_xll.ohTrigger(RecalcTrigger,Trigger3M)),NA())</f>
        <v>1.273170118002058E-2</v>
      </c>
      <c r="L2617" s="44">
        <f>IFERROR(_xll.qlIndexFixing(Index6M,$H2617,TRUE,_xll.ohTrigger(RecalcTrigger,Trigger6M)),NA())</f>
        <v>1.2207002483767909E-2</v>
      </c>
      <c r="M2617" s="183">
        <f>IFERROR(_xll.qlIndexFixing(Index1Y,$H2617,TRUE,_xll.ohTrigger(RecalcTrigger,Trigger1Y)),NA())</f>
        <v>1.2722538210676709E-2</v>
      </c>
      <c r="N2617" s="182">
        <f>IFERROR(_xll.qlIndexFixing(ONIndex1M,I2617,TRUE,_xll.ohTrigger(RecalcTrigger,Trigger1M)),NA())</f>
        <v>1.2277674049059328E-2</v>
      </c>
      <c r="O2617" s="44">
        <f>IFERROR(_xll.qlIndexFixing(ONIndex3M,I2617,TRUE,_xll.ohTrigger(RecalcTrigger,Trigger3M)),NA())</f>
        <v>1.2794443071246775E-2</v>
      </c>
      <c r="P2617" s="44">
        <f>IFERROR(_xll.qlIndexFixing(ONIndex6M,I2617,TRUE,_xll.ohTrigger(RecalcTrigger,Trigger6M)),NA())</f>
        <v>1.2277537345317668E-2</v>
      </c>
      <c r="Q2617" s="183">
        <f>IFERROR(_xll.qlIndexFixing(ONIndex1Y,I2617,TRUE,_xll.ohTrigger(RecalcTrigger,Trigger1Y)),NA())</f>
        <v>1.2841531839118403E-2</v>
      </c>
    </row>
    <row r="2618" spans="2:17" x14ac:dyDescent="0.2">
      <c r="B2618" s="39" t="s">
        <v>42</v>
      </c>
      <c r="D2618" s="42">
        <f>_xll.qlCalendarAdvance(Calendar,$D2617,B2618,"f",FALSE)</f>
        <v>57818</v>
      </c>
      <c r="E2618" s="177">
        <f>_xll.qlInterestRateIndexValueDate(IndexON,D2618)</f>
        <v>57818</v>
      </c>
      <c r="F2618" s="193">
        <f>IFERROR(_xll.qlIndexFixing(IndexON,D2618,TRUE,_xll.ohTrigger(RecalcTrigger,TriggerON)),NA())</f>
        <v>1.2050818087896431E-2</v>
      </c>
      <c r="H2618" s="42">
        <f>_xll.qlCalendarAdvance(Calendar,$H2617,B2618,"f",FALSE)</f>
        <v>57818</v>
      </c>
      <c r="I2618" s="177">
        <f>_xll.qlInterestRateIndexValueDate(Index1M,$H2618)</f>
        <v>57822</v>
      </c>
      <c r="J2618" s="182">
        <f>IFERROR(_xll.qlIndexFixing(Index1M,$H2618,TRUE,_xll.ohTrigger(RecalcTrigger,Trigger1M)),NA())</f>
        <v>1.2260088214899767E-2</v>
      </c>
      <c r="K2618" s="44">
        <f>IFERROR(_xll.qlIndexFixing(Index3M,H2618,TRUE,_xll.ohTrigger(RecalcTrigger,Trigger3M)),NA())</f>
        <v>1.27219186196307E-2</v>
      </c>
      <c r="L2618" s="44">
        <f>IFERROR(_xll.qlIndexFixing(Index6M,$H2618,TRUE,_xll.ohTrigger(RecalcTrigger,Trigger6M)),NA())</f>
        <v>1.2201008771218241E-2</v>
      </c>
      <c r="M2618" s="183">
        <f>IFERROR(_xll.qlIndexFixing(Index1Y,$H2618,TRUE,_xll.ohTrigger(RecalcTrigger,Trigger1Y)),NA())</f>
        <v>1.2717065904668701E-2</v>
      </c>
      <c r="N2618" s="182">
        <f>IFERROR(_xll.qlIndexFixing(ONIndex1M,I2618,TRUE,_xll.ohTrigger(RecalcTrigger,Trigger1M)),NA())</f>
        <v>1.2271602192495124E-2</v>
      </c>
      <c r="O2618" s="44">
        <f>IFERROR(_xll.qlIndexFixing(ONIndex3M,I2618,TRUE,_xll.ohTrigger(RecalcTrigger,Trigger3M)),NA())</f>
        <v>1.2786030627784939E-2</v>
      </c>
      <c r="P2618" s="44">
        <f>IFERROR(_xll.qlIndexFixing(ONIndex6M,I2618,TRUE,_xll.ohTrigger(RecalcTrigger,Trigger6M)),NA())</f>
        <v>1.227199029708359E-2</v>
      </c>
      <c r="Q2618" s="183">
        <f>IFERROR(_xll.qlIndexFixing(ONIndex1Y,I2618,TRUE,_xll.ohTrigger(RecalcTrigger,Trigger1Y)),NA())</f>
        <v>1.2836348084066529E-2</v>
      </c>
    </row>
    <row r="2619" spans="2:17" x14ac:dyDescent="0.2">
      <c r="B2619" s="39" t="s">
        <v>42</v>
      </c>
      <c r="D2619" s="42">
        <f>_xll.qlCalendarAdvance(Calendar,$D2618,B2619,"f",FALSE)</f>
        <v>57825</v>
      </c>
      <c r="E2619" s="177">
        <f>_xll.qlInterestRateIndexValueDate(IndexON,D2619)</f>
        <v>57825</v>
      </c>
      <c r="F2619" s="193">
        <f>IFERROR(_xll.qlIndexFixing(IndexON,D2619,TRUE,_xll.ohTrigger(RecalcTrigger,TriggerON)),NA())</f>
        <v>1.2040938822490688E-2</v>
      </c>
      <c r="H2619" s="42">
        <f>_xll.qlCalendarAdvance(Calendar,$H2618,B2619,"f",FALSE)</f>
        <v>57825</v>
      </c>
      <c r="I2619" s="177">
        <f>_xll.qlInterestRateIndexValueDate(Index1M,$H2619)</f>
        <v>57829</v>
      </c>
      <c r="J2619" s="182">
        <f>IFERROR(_xll.qlIndexFixing(Index1M,$H2619,TRUE,_xll.ohTrigger(RecalcTrigger,Trigger1M)),NA())</f>
        <v>1.2250276835247043E-2</v>
      </c>
      <c r="K2619" s="44">
        <f>IFERROR(_xll.qlIndexFixing(Index3M,H2619,TRUE,_xll.ohTrigger(RecalcTrigger,Trigger3M)),NA())</f>
        <v>1.2708262014180688E-2</v>
      </c>
      <c r="L2619" s="44">
        <f>IFERROR(_xll.qlIndexFixing(Index6M,$H2619,TRUE,_xll.ohTrigger(RecalcTrigger,Trigger6M)),NA())</f>
        <v>1.2192661279088151E-2</v>
      </c>
      <c r="M2619" s="183">
        <f>IFERROR(_xll.qlIndexFixing(Index1Y,$H2619,TRUE,_xll.ohTrigger(RecalcTrigger,Trigger1Y)),NA())</f>
        <v>1.2709429093440593E-2</v>
      </c>
      <c r="N2619" s="182">
        <f>IFERROR(_xll.qlIndexFixing(ONIndex1M,I2619,TRUE,_xll.ohTrigger(RecalcTrigger,Trigger1M)),NA())</f>
        <v>1.2260330898996585E-2</v>
      </c>
      <c r="O2619" s="44">
        <f>IFERROR(_xll.qlIndexFixing(ONIndex3M,I2619,TRUE,_xll.ohTrigger(RecalcTrigger,Trigger3M)),NA())</f>
        <v>1.27701594347851E-2</v>
      </c>
      <c r="P2619" s="44">
        <f>IFERROR(_xll.qlIndexFixing(ONIndex6M,I2619,TRUE,_xll.ohTrigger(RecalcTrigger,Trigger6M)),NA())</f>
        <v>1.2261782573297353E-2</v>
      </c>
      <c r="Q2619" s="183">
        <f>IFERROR(_xll.qlIndexFixing(ONIndex1Y,I2619,TRUE,_xll.ohTrigger(RecalcTrigger,Trigger1Y)),NA())</f>
        <v>1.2826922965460952E-2</v>
      </c>
    </row>
    <row r="2620" spans="2:17" x14ac:dyDescent="0.2">
      <c r="B2620" s="39" t="s">
        <v>42</v>
      </c>
      <c r="D2620" s="42">
        <f>_xll.qlCalendarAdvance(Calendar,$D2619,B2620,"f",FALSE)</f>
        <v>57832</v>
      </c>
      <c r="E2620" s="177">
        <f>_xll.qlInterestRateIndexValueDate(IndexON,D2620)</f>
        <v>57832</v>
      </c>
      <c r="F2620" s="193">
        <f>IFERROR(_xll.qlIndexFixing(IndexON,D2620,TRUE,_xll.ohTrigger(RecalcTrigger,TriggerON)),NA())</f>
        <v>1.2031105436145495E-2</v>
      </c>
      <c r="H2620" s="42">
        <f>_xll.qlCalendarAdvance(Calendar,$H2619,B2620,"f",FALSE)</f>
        <v>57832</v>
      </c>
      <c r="I2620" s="177">
        <f>_xll.qlInterestRateIndexValueDate(Index1M,$H2620)</f>
        <v>57836</v>
      </c>
      <c r="J2620" s="182">
        <f>IFERROR(_xll.qlIndexFixing(Index1M,$H2620,TRUE,_xll.ohTrigger(RecalcTrigger,Trigger1M)),NA())</f>
        <v>1.2240013907109005E-2</v>
      </c>
      <c r="K2620" s="44">
        <f>IFERROR(_xll.qlIndexFixing(Index3M,H2620,TRUE,_xll.ohTrigger(RecalcTrigger,Trigger3M)),NA())</f>
        <v>1.2693911172058817E-2</v>
      </c>
      <c r="L2620" s="44">
        <f>IFERROR(_xll.qlIndexFixing(Index6M,$H2620,TRUE,_xll.ohTrigger(RecalcTrigger,Trigger6M)),NA())</f>
        <v>1.2183995945543532E-2</v>
      </c>
      <c r="M2620" s="183">
        <f>IFERROR(_xll.qlIndexFixing(Index1Y,$H2620,TRUE,_xll.ohTrigger(RecalcTrigger,Trigger1Y)),NA())</f>
        <v>1.2701820824816383E-2</v>
      </c>
      <c r="N2620" s="182">
        <f>IFERROR(_xll.qlIndexFixing(ONIndex1M,I2620,TRUE,_xll.ohTrigger(RecalcTrigger,Trigger1M)),NA())</f>
        <v>1.2251907709730503E-2</v>
      </c>
      <c r="O2620" s="44">
        <f>IFERROR(_xll.qlIndexFixing(ONIndex3M,I2620,TRUE,_xll.ohTrigger(RecalcTrigger,Trigger3M)),NA())</f>
        <v>1.2758294366417289E-2</v>
      </c>
      <c r="P2620" s="44">
        <f>IFERROR(_xll.qlIndexFixing(ONIndex6M,I2620,TRUE,_xll.ohTrigger(RecalcTrigger,Trigger6M)),NA())</f>
        <v>1.2254169135337278E-2</v>
      </c>
      <c r="Q2620" s="183">
        <f>IFERROR(_xll.qlIndexFixing(ONIndex1Y,I2620,TRUE,_xll.ohTrigger(RecalcTrigger,Trigger1Y)),NA())</f>
        <v>1.2819876876228875E-2</v>
      </c>
    </row>
    <row r="2621" spans="2:17" x14ac:dyDescent="0.2">
      <c r="B2621" s="39" t="s">
        <v>42</v>
      </c>
      <c r="D2621" s="42">
        <f>_xll.qlCalendarAdvance(Calendar,$D2620,B2621,"f",FALSE)</f>
        <v>57839</v>
      </c>
      <c r="E2621" s="177">
        <f>_xll.qlInterestRateIndexValueDate(IndexON,D2621)</f>
        <v>57839</v>
      </c>
      <c r="F2621" s="193">
        <f>IFERROR(_xll.qlIndexFixing(IndexON,D2621,TRUE,_xll.ohTrigger(RecalcTrigger,TriggerON)),NA())</f>
        <v>1.2021318031019135E-2</v>
      </c>
      <c r="H2621" s="42">
        <f>_xll.qlCalendarAdvance(Calendar,$H2620,B2621,"f",FALSE)</f>
        <v>57839</v>
      </c>
      <c r="I2621" s="177">
        <f>_xll.qlInterestRateIndexValueDate(Index1M,$H2621)</f>
        <v>57843</v>
      </c>
      <c r="J2621" s="182">
        <f>IFERROR(_xll.qlIndexFixing(Index1M,$H2621,TRUE,_xll.ohTrigger(RecalcTrigger,Trigger1M)),NA())</f>
        <v>1.2230275859940366E-2</v>
      </c>
      <c r="K2621" s="44">
        <f>IFERROR(_xll.qlIndexFixing(Index3M,H2621,TRUE,_xll.ohTrigger(RecalcTrigger,Trigger3M)),NA())</f>
        <v>1.2680348633650824E-2</v>
      </c>
      <c r="L2621" s="44">
        <f>IFERROR(_xll.qlIndexFixing(Index6M,$H2621,TRUE,_xll.ohTrigger(RecalcTrigger,Trigger6M)),NA())</f>
        <v>1.21757541412723E-2</v>
      </c>
      <c r="M2621" s="183">
        <f>IFERROR(_xll.qlIndexFixing(Index1Y,$H2621,TRUE,_xll.ohTrigger(RecalcTrigger,Trigger1Y)),NA())</f>
        <v>1.2694241160568682E-2</v>
      </c>
      <c r="N2621" s="182">
        <f>IFERROR(_xll.qlIndexFixing(ONIndex1M,I2621,TRUE,_xll.ohTrigger(RecalcTrigger,Trigger1M)),NA())</f>
        <v>1.2242113536897747E-2</v>
      </c>
      <c r="O2621" s="44">
        <f>IFERROR(_xll.qlIndexFixing(ONIndex3M,I2621,TRUE,_xll.ohTrigger(RecalcTrigger,Trigger3M)),NA())</f>
        <v>1.2744493409799773E-2</v>
      </c>
      <c r="P2621" s="44">
        <f>IFERROR(_xll.qlIndexFixing(ONIndex6M,I2621,TRUE,_xll.ohTrigger(RecalcTrigger,Trigger6M)),NA())</f>
        <v>1.2245332772016226E-2</v>
      </c>
      <c r="Q2621" s="183">
        <f>IFERROR(_xll.qlIndexFixing(ONIndex1Y,I2621,TRUE,_xll.ohTrigger(RecalcTrigger,Trigger1Y)),NA())</f>
        <v>1.2811681141657871E-2</v>
      </c>
    </row>
    <row r="2622" spans="2:17" x14ac:dyDescent="0.2">
      <c r="B2622" s="39" t="s">
        <v>42</v>
      </c>
      <c r="D2622" s="42">
        <f>_xll.qlCalendarAdvance(Calendar,$D2621,B2622,"f",FALSE)</f>
        <v>57846</v>
      </c>
      <c r="E2622" s="177">
        <f>_xll.qlInterestRateIndexValueDate(IndexON,D2622)</f>
        <v>57846</v>
      </c>
      <c r="F2622" s="193">
        <f>IFERROR(_xll.qlIndexFixing(IndexON,D2622,TRUE,_xll.ohTrigger(RecalcTrigger,TriggerON)),NA())</f>
        <v>1.20115767086304E-2</v>
      </c>
      <c r="H2622" s="42">
        <f>_xll.qlCalendarAdvance(Calendar,$H2621,B2622,"f",FALSE)</f>
        <v>57846</v>
      </c>
      <c r="I2622" s="177">
        <f>_xll.qlInterestRateIndexValueDate(Index1M,$H2622)</f>
        <v>57850</v>
      </c>
      <c r="J2622" s="182">
        <f>IFERROR(_xll.qlIndexFixing(Index1M,$H2622,TRUE,_xll.ohTrigger(RecalcTrigger,Trigger1M)),NA())</f>
        <v>1.2220573501495961E-2</v>
      </c>
      <c r="K2622" s="44">
        <f>IFERROR(_xll.qlIndexFixing(Index3M,H2622,TRUE,_xll.ohTrigger(RecalcTrigger,Trigger3M)),NA())</f>
        <v>1.2666831899751712E-2</v>
      </c>
      <c r="L2622" s="44">
        <f>IFERROR(_xll.qlIndexFixing(Index6M,$H2622,TRUE,_xll.ohTrigger(RecalcTrigger,Trigger6M)),NA())</f>
        <v>1.2167563639431197E-2</v>
      </c>
      <c r="M2622" s="183">
        <f>IFERROR(_xll.qlIndexFixing(Index1Y,$H2622,TRUE,_xll.ohTrigger(RecalcTrigger,Trigger1Y)),NA())</f>
        <v>1.2686690162472298E-2</v>
      </c>
      <c r="N2622" s="182">
        <f>IFERROR(_xll.qlIndexFixing(ONIndex1M,I2622,TRUE,_xll.ohTrigger(RecalcTrigger,Trigger1M)),NA())</f>
        <v>1.2232354854155858E-2</v>
      </c>
      <c r="O2622" s="44">
        <f>IFERROR(_xll.qlIndexFixing(ONIndex3M,I2622,TRUE,_xll.ohTrigger(RecalcTrigger,Trigger3M)),NA())</f>
        <v>1.2730737382042889E-2</v>
      </c>
      <c r="P2622" s="44">
        <f>IFERROR(_xll.qlIndexFixing(ONIndex6M,I2622,TRUE,_xll.ohTrigger(RecalcTrigger,Trigger6M)),NA())</f>
        <v>1.2236546026525019E-2</v>
      </c>
      <c r="Q2622" s="183">
        <f>IFERROR(_xll.qlIndexFixing(ONIndex1Y,I2622,TRUE,_xll.ohTrigger(RecalcTrigger,Trigger1Y)),NA())</f>
        <v>1.2803512068719769E-2</v>
      </c>
    </row>
    <row r="2623" spans="2:17" x14ac:dyDescent="0.2">
      <c r="B2623" s="39" t="s">
        <v>42</v>
      </c>
      <c r="D2623" s="42">
        <f>_xll.qlCalendarAdvance(Calendar,$D2622,B2623,"f",FALSE)</f>
        <v>57853</v>
      </c>
      <c r="E2623" s="177">
        <f>_xll.qlInterestRateIndexValueDate(IndexON,D2623)</f>
        <v>57853</v>
      </c>
      <c r="F2623" s="193">
        <f>IFERROR(_xll.qlIndexFixing(IndexON,D2623,TRUE,_xll.ohTrigger(RecalcTrigger,TriggerON)),NA())</f>
        <v>1.200188157121751E-2</v>
      </c>
      <c r="H2623" s="42">
        <f>_xll.qlCalendarAdvance(Calendar,$H2622,B2623,"f",FALSE)</f>
        <v>57853</v>
      </c>
      <c r="I2623" s="177">
        <f>_xll.qlInterestRateIndexValueDate(Index1M,$H2623)</f>
        <v>57857</v>
      </c>
      <c r="J2623" s="182">
        <f>IFERROR(_xll.qlIndexFixing(Index1M,$H2623,TRUE,_xll.ohTrigger(RecalcTrigger,Trigger1M)),NA())</f>
        <v>1.2210906914960861E-2</v>
      </c>
      <c r="K2623" s="44">
        <f>IFERROR(_xll.qlIndexFixing(Index3M,H2623,TRUE,_xll.ohTrigger(RecalcTrigger,Trigger3M)),NA())</f>
        <v>1.2653361080150183E-2</v>
      </c>
      <c r="L2623" s="44">
        <f>IFERROR(_xll.qlIndexFixing(Index6M,$H2623,TRUE,_xll.ohTrigger(RecalcTrigger,Trigger6M)),NA())</f>
        <v>1.2159424544465372E-2</v>
      </c>
      <c r="M2623" s="183">
        <f>IFERROR(_xll.qlIndexFixing(Index1Y,$H2623,TRUE,_xll.ohTrigger(RecalcTrigger,Trigger1Y)),NA())</f>
        <v>1.267916789230094E-2</v>
      </c>
      <c r="N2623" s="182">
        <f>IFERROR(_xll.qlIndexFixing(ONIndex1M,I2623,TRUE,_xll.ohTrigger(RecalcTrigger,Trigger1M)),NA())</f>
        <v>1.2222631744638335E-2</v>
      </c>
      <c r="O2623" s="44">
        <f>IFERROR(_xll.qlIndexFixing(ONIndex3M,I2623,TRUE,_xll.ohTrigger(RecalcTrigger,Trigger3M)),NA())</f>
        <v>1.2717026393378461E-2</v>
      </c>
      <c r="P2623" s="44">
        <f>IFERROR(_xll.qlIndexFixing(ONIndex6M,I2623,TRUE,_xll.ohTrigger(RecalcTrigger,Trigger6M)),NA())</f>
        <v>1.2227809002940404E-2</v>
      </c>
      <c r="Q2623" s="183">
        <f>IFERROR(_xll.qlIndexFixing(ONIndex1Y,I2623,TRUE,_xll.ohTrigger(RecalcTrigger,Trigger1Y)),NA())</f>
        <v>1.2795369718965333E-2</v>
      </c>
    </row>
    <row r="2624" spans="2:17" x14ac:dyDescent="0.2">
      <c r="B2624" s="39" t="s">
        <v>42</v>
      </c>
      <c r="D2624" s="42">
        <f>_xll.qlCalendarAdvance(Calendar,$D2623,B2624,"f",FALSE)</f>
        <v>57860</v>
      </c>
      <c r="E2624" s="177">
        <f>_xll.qlInterestRateIndexValueDate(IndexON,D2624)</f>
        <v>57860</v>
      </c>
      <c r="F2624" s="193">
        <f>IFERROR(_xll.qlIndexFixing(IndexON,D2624,TRUE,_xll.ohTrigger(RecalcTrigger,TriggerON)),NA())</f>
        <v>1.1992232720698937E-2</v>
      </c>
      <c r="H2624" s="42">
        <f>_xll.qlCalendarAdvance(Calendar,$H2623,B2624,"f",FALSE)</f>
        <v>57860</v>
      </c>
      <c r="I2624" s="177">
        <f>_xll.qlInterestRateIndexValueDate(Index1M,$H2624)</f>
        <v>57864</v>
      </c>
      <c r="J2624" s="182">
        <f>IFERROR(_xll.qlIndexFixing(Index1M,$H2624,TRUE,_xll.ohTrigger(RecalcTrigger,Trigger1M)),NA())</f>
        <v>1.2201754324677516E-2</v>
      </c>
      <c r="K2624" s="44">
        <f>IFERROR(_xll.qlIndexFixing(Index3M,H2624,TRUE,_xll.ohTrigger(RecalcTrigger,Trigger3M)),NA())</f>
        <v>1.2639936284644491E-2</v>
      </c>
      <c r="L2624" s="44">
        <f>IFERROR(_xll.qlIndexFixing(Index6M,$H2624,TRUE,_xll.ohTrigger(RecalcTrigger,Trigger6M)),NA())</f>
        <v>1.2151692169838559E-2</v>
      </c>
      <c r="M2624" s="183">
        <f>IFERROR(_xll.qlIndexFixing(Index1Y,$H2624,TRUE,_xll.ohTrigger(RecalcTrigger,Trigger1Y)),NA())</f>
        <v>1.2671674411830286E-2</v>
      </c>
      <c r="N2624" s="182">
        <f>IFERROR(_xll.qlIndexFixing(ONIndex1M,I2624,TRUE,_xll.ohTrigger(RecalcTrigger,Trigger1M)),NA())</f>
        <v>1.2212944291558614E-2</v>
      </c>
      <c r="O2624" s="44">
        <f>IFERROR(_xll.qlIndexFixing(ONIndex3M,I2624,TRUE,_xll.ohTrigger(RecalcTrigger,Trigger3M)),NA())</f>
        <v>1.2703360553638632E-2</v>
      </c>
      <c r="P2624" s="44">
        <f>IFERROR(_xll.qlIndexFixing(ONIndex6M,I2624,TRUE,_xll.ohTrigger(RecalcTrigger,Trigger6M)),NA())</f>
        <v>1.2219121806218425E-2</v>
      </c>
      <c r="Q2624" s="183">
        <f>IFERROR(_xll.qlIndexFixing(ONIndex1Y,I2624,TRUE,_xll.ohTrigger(RecalcTrigger,Trigger1Y)),NA())</f>
        <v>1.2787254154185135E-2</v>
      </c>
    </row>
    <row r="2625" spans="2:17" x14ac:dyDescent="0.2">
      <c r="B2625" s="39" t="s">
        <v>42</v>
      </c>
      <c r="D2625" s="42">
        <f>_xll.qlCalendarAdvance(Calendar,$D2624,B2625,"f",FALSE)</f>
        <v>57867</v>
      </c>
      <c r="E2625" s="177">
        <f>_xll.qlInterestRateIndexValueDate(IndexON,D2625)</f>
        <v>57867</v>
      </c>
      <c r="F2625" s="193">
        <f>IFERROR(_xll.qlIndexFixing(IndexON,D2625,TRUE,_xll.ohTrigger(RecalcTrigger,TriggerON)),NA())</f>
        <v>1.1982630258753346E-2</v>
      </c>
      <c r="H2625" s="42">
        <f>_xll.qlCalendarAdvance(Calendar,$H2624,B2625,"f",FALSE)</f>
        <v>57867</v>
      </c>
      <c r="I2625" s="177">
        <f>_xll.qlInterestRateIndexValueDate(Index1M,$H2625)</f>
        <v>57871</v>
      </c>
      <c r="J2625" s="182">
        <f>IFERROR(_xll.qlIndexFixing(Index1M,$H2625,TRUE,_xll.ohTrigger(RecalcTrigger,Trigger1M)),NA())</f>
        <v>1.2192157282420624E-2</v>
      </c>
      <c r="K2625" s="44">
        <f>IFERROR(_xll.qlIndexFixing(Index3M,H2625,TRUE,_xll.ohTrigger(RecalcTrigger,Trigger3M)),NA())</f>
        <v>1.2626557623028552E-2</v>
      </c>
      <c r="L2625" s="44">
        <f>IFERROR(_xll.qlIndexFixing(Index6M,$H2625,TRUE,_xll.ohTrigger(RecalcTrigger,Trigger6M)),NA())</f>
        <v>1.2143652749385052E-2</v>
      </c>
      <c r="M2625" s="183">
        <f>IFERROR(_xll.qlIndexFixing(Index1Y,$H2625,TRUE,_xll.ohTrigger(RecalcTrigger,Trigger1Y)),NA())</f>
        <v>1.266420978283558E-2</v>
      </c>
      <c r="N2625" s="182">
        <f>IFERROR(_xll.qlIndexFixing(ONIndex1M,I2625,TRUE,_xll.ohTrigger(RecalcTrigger,Trigger1M)),NA())</f>
        <v>1.2203292578050196E-2</v>
      </c>
      <c r="O2625" s="44">
        <f>IFERROR(_xll.qlIndexFixing(ONIndex3M,I2625,TRUE,_xll.ohTrigger(RecalcTrigger,Trigger3M)),NA())</f>
        <v>1.2689739972735481E-2</v>
      </c>
      <c r="P2625" s="44">
        <f>IFERROR(_xll.qlIndexFixing(ONIndex6M,I2625,TRUE,_xll.ohTrigger(RecalcTrigger,Trigger6M)),NA())</f>
        <v>1.2210484540355893E-2</v>
      </c>
      <c r="Q2625" s="183">
        <f>IFERROR(_xll.qlIndexFixing(ONIndex1Y,I2625,TRUE,_xll.ohTrigger(RecalcTrigger,Trigger1Y)),NA())</f>
        <v>1.2779165436009876E-2</v>
      </c>
    </row>
    <row r="2626" spans="2:17" x14ac:dyDescent="0.2">
      <c r="B2626" s="39" t="s">
        <v>42</v>
      </c>
      <c r="D2626" s="42">
        <f>_xll.qlCalendarAdvance(Calendar,$D2625,B2626,"f",FALSE)</f>
        <v>57874</v>
      </c>
      <c r="E2626" s="177">
        <f>_xll.qlInterestRateIndexValueDate(IndexON,D2626)</f>
        <v>57874</v>
      </c>
      <c r="F2626" s="193">
        <f>IFERROR(_xll.qlIndexFixing(IndexON,D2626,TRUE,_xll.ohTrigger(RecalcTrigger,TriggerON)),NA())</f>
        <v>1.1973074287299212E-2</v>
      </c>
      <c r="H2626" s="42">
        <f>_xll.qlCalendarAdvance(Calendar,$H2625,B2626,"f",FALSE)</f>
        <v>57874</v>
      </c>
      <c r="I2626" s="177">
        <f>_xll.qlInterestRateIndexValueDate(Index1M,$H2626)</f>
        <v>57878</v>
      </c>
      <c r="J2626" s="182">
        <f>IFERROR(_xll.qlIndexFixing(Index1M,$H2626,TRUE,_xll.ohTrigger(RecalcTrigger,Trigger1M)),NA())</f>
        <v>1.2182596254224798E-2</v>
      </c>
      <c r="K2626" s="44">
        <f>IFERROR(_xll.qlIndexFixing(Index3M,H2626,TRUE,_xll.ohTrigger(RecalcTrigger,Trigger3M)),NA())</f>
        <v>1.261322520510149E-2</v>
      </c>
      <c r="L2626" s="44">
        <f>IFERROR(_xll.qlIndexFixing(Index6M,$H2626,TRUE,_xll.ohTrigger(RecalcTrigger,Trigger6M)),NA())</f>
        <v>1.2135665039778297E-2</v>
      </c>
      <c r="M2626" s="183">
        <f>IFERROR(_xll.qlIndexFixing(Index1Y,$H2626,TRUE,_xll.ohTrigger(RecalcTrigger,Trigger1Y)),NA())</f>
        <v>1.2656774067094038E-2</v>
      </c>
      <c r="N2626" s="182">
        <f>IFERROR(_xll.qlIndexFixing(ONIndex1M,I2626,TRUE,_xll.ohTrigger(RecalcTrigger,Trigger1M)),NA())</f>
        <v>1.2193676687326516E-2</v>
      </c>
      <c r="O2626" s="44">
        <f>IFERROR(_xll.qlIndexFixing(ONIndex3M,I2626,TRUE,_xll.ohTrigger(RecalcTrigger,Trigger3M)),NA())</f>
        <v>1.2676164760581088E-2</v>
      </c>
      <c r="P2626" s="44">
        <f>IFERROR(_xll.qlIndexFixing(ONIndex6M,I2626,TRUE,_xll.ohTrigger(RecalcTrigger,Trigger6M)),NA())</f>
        <v>1.2201897309749299E-2</v>
      </c>
      <c r="Q2626" s="183">
        <f>IFERROR(_xll.qlIndexFixing(ONIndex1Y,I2626,TRUE,_xll.ohTrigger(RecalcTrigger,Trigger1Y)),NA())</f>
        <v>1.2771103625910385E-2</v>
      </c>
    </row>
    <row r="2627" spans="2:17" x14ac:dyDescent="0.2">
      <c r="B2627" s="39" t="s">
        <v>42</v>
      </c>
      <c r="D2627" s="42">
        <f>_xll.qlCalendarAdvance(Calendar,$D2626,B2627,"f",FALSE)</f>
        <v>57881</v>
      </c>
      <c r="E2627" s="177">
        <f>_xll.qlInterestRateIndexValueDate(IndexON,D2627)</f>
        <v>57881</v>
      </c>
      <c r="F2627" s="193">
        <f>IFERROR(_xll.qlIndexFixing(IndexON,D2627,TRUE,_xll.ohTrigger(RecalcTrigger,TriggerON)),NA())</f>
        <v>1.1963564908494817E-2</v>
      </c>
      <c r="H2627" s="42">
        <f>_xll.qlCalendarAdvance(Calendar,$H2626,B2627,"f",FALSE)</f>
        <v>57881</v>
      </c>
      <c r="I2627" s="177">
        <f>_xll.qlInterestRateIndexValueDate(Index1M,$H2627)</f>
        <v>57885</v>
      </c>
      <c r="J2627" s="182">
        <f>IFERROR(_xll.qlIndexFixing(Index1M,$H2627,TRUE,_xll.ohTrigger(RecalcTrigger,Trigger1M)),NA())</f>
        <v>1.2173071323274165E-2</v>
      </c>
      <c r="K2627" s="44">
        <f>IFERROR(_xll.qlIndexFixing(Index3M,H2627,TRUE,_xll.ohTrigger(RecalcTrigger,Trigger3M)),NA())</f>
        <v>1.2599939140651139E-2</v>
      </c>
      <c r="L2627" s="44">
        <f>IFERROR(_xll.qlIndexFixing(Index6M,$H2627,TRUE,_xll.ohTrigger(RecalcTrigger,Trigger6M)),NA())</f>
        <v>1.2127729145473318E-2</v>
      </c>
      <c r="M2627" s="183">
        <f>IFERROR(_xll.qlIndexFixing(Index1Y,$H2627,TRUE,_xll.ohTrigger(RecalcTrigger,Trigger1Y)),NA())</f>
        <v>1.2649367326381774E-2</v>
      </c>
      <c r="N2627" s="182">
        <f>IFERROR(_xll.qlIndexFixing(ONIndex1M,I2627,TRUE,_xll.ohTrigger(RecalcTrigger,Trigger1M)),NA())</f>
        <v>1.2184096702680947E-2</v>
      </c>
      <c r="O2627" s="44">
        <f>IFERROR(_xll.qlIndexFixing(ONIndex3M,I2627,TRUE,_xll.ohTrigger(RecalcTrigger,Trigger3M)),NA())</f>
        <v>1.266263502692766E-2</v>
      </c>
      <c r="P2627" s="44">
        <f>IFERROR(_xll.qlIndexFixing(ONIndex6M,I2627,TRUE,_xll.ohTrigger(RecalcTrigger,Trigger6M)),NA())</f>
        <v>1.2193360219194815E-2</v>
      </c>
      <c r="Q2627" s="183">
        <f>IFERROR(_xll.qlIndexFixing(ONIndex1Y,I2627,TRUE,_xll.ohTrigger(RecalcTrigger,Trigger1Y)),NA())</f>
        <v>1.276306878575717E-2</v>
      </c>
    </row>
    <row r="2628" spans="2:17" x14ac:dyDescent="0.2">
      <c r="B2628" s="39" t="s">
        <v>42</v>
      </c>
      <c r="D2628" s="42">
        <f>_xll.qlCalendarAdvance(Calendar,$D2627,B2628,"f",FALSE)</f>
        <v>57888</v>
      </c>
      <c r="E2628" s="177">
        <f>_xll.qlInterestRateIndexValueDate(IndexON,D2628)</f>
        <v>57888</v>
      </c>
      <c r="F2628" s="193">
        <f>IFERROR(_xll.qlIndexFixing(IndexON,D2628,TRUE,_xll.ohTrigger(RecalcTrigger,TriggerON)),NA())</f>
        <v>1.1954102223779017E-2</v>
      </c>
      <c r="H2628" s="42">
        <f>_xll.qlCalendarAdvance(Calendar,$H2627,B2628,"f",FALSE)</f>
        <v>57888</v>
      </c>
      <c r="I2628" s="177">
        <f>_xll.qlInterestRateIndexValueDate(Index1M,$H2628)</f>
        <v>57892</v>
      </c>
      <c r="J2628" s="182">
        <f>IFERROR(_xll.qlIndexFixing(Index1M,$H2628,TRUE,_xll.ohTrigger(RecalcTrigger,Trigger1M)),NA())</f>
        <v>1.2163113472523652E-2</v>
      </c>
      <c r="K2628" s="44">
        <f>IFERROR(_xll.qlIndexFixing(Index3M,H2628,TRUE,_xll.ohTrigger(RecalcTrigger,Trigger3M)),NA())</f>
        <v>1.2586699539480967E-2</v>
      </c>
      <c r="L2628" s="44">
        <f>IFERROR(_xll.qlIndexFixing(Index6M,$H2628,TRUE,_xll.ohTrigger(RecalcTrigger,Trigger6M)),NA())</f>
        <v>1.2119162812699657E-2</v>
      </c>
      <c r="M2628" s="183">
        <f>IFERROR(_xll.qlIndexFixing(Index1Y,$H2628,TRUE,_xll.ohTrigger(RecalcTrigger,Trigger1Y)),NA())</f>
        <v>1.2641989622476878E-2</v>
      </c>
      <c r="N2628" s="182">
        <f>IFERROR(_xll.qlIndexFixing(ONIndex1M,I2628,TRUE,_xll.ohTrigger(RecalcTrigger,Trigger1M)),NA())</f>
        <v>1.2174552707087116E-2</v>
      </c>
      <c r="O2628" s="44">
        <f>IFERROR(_xll.qlIndexFixing(ONIndex3M,I2628,TRUE,_xll.ohTrigger(RecalcTrigger,Trigger3M)),NA())</f>
        <v>1.2649150882086957E-2</v>
      </c>
      <c r="P2628" s="44">
        <f>IFERROR(_xll.qlIndexFixing(ONIndex6M,I2628,TRUE,_xll.ohTrigger(RecalcTrigger,Trigger6M)),NA())</f>
        <v>1.2184873372849125E-2</v>
      </c>
      <c r="Q2628" s="183">
        <f>IFERROR(_xll.qlIndexFixing(ONIndex1Y,I2628,TRUE,_xll.ohTrigger(RecalcTrigger,Trigger1Y)),NA())</f>
        <v>1.2755060976941124E-2</v>
      </c>
    </row>
    <row r="2629" spans="2:17" x14ac:dyDescent="0.2">
      <c r="B2629" s="39" t="s">
        <v>42</v>
      </c>
      <c r="D2629" s="42">
        <f>_xll.qlCalendarAdvance(Calendar,$D2628,B2629,"f",FALSE)</f>
        <v>57895</v>
      </c>
      <c r="E2629" s="177">
        <f>_xll.qlInterestRateIndexValueDate(IndexON,D2629)</f>
        <v>57895</v>
      </c>
      <c r="F2629" s="193">
        <f>IFERROR(_xll.qlIndexFixing(IndexON,D2629,TRUE,_xll.ohTrigger(RecalcTrigger,TriggerON)),NA())</f>
        <v>1.1944686335549903E-2</v>
      </c>
      <c r="H2629" s="42">
        <f>_xll.qlCalendarAdvance(Calendar,$H2628,B2629,"f",FALSE)</f>
        <v>57895</v>
      </c>
      <c r="I2629" s="177">
        <f>_xll.qlInterestRateIndexValueDate(Index1M,$H2629)</f>
        <v>57899</v>
      </c>
      <c r="J2629" s="182">
        <f>IFERROR(_xll.qlIndexFixing(Index1M,$H2629,TRUE,_xll.ohTrigger(RecalcTrigger,Trigger1M)),NA())</f>
        <v>1.2153663264408251E-2</v>
      </c>
      <c r="K2629" s="44">
        <f>IFERROR(_xll.qlIndexFixing(Index3M,H2629,TRUE,_xll.ohTrigger(RecalcTrigger,Trigger3M)),NA())</f>
        <v>1.2573506511380542E-2</v>
      </c>
      <c r="L2629" s="44">
        <f>IFERROR(_xll.qlIndexFixing(Index6M,$H2629,TRUE,_xll.ohTrigger(RecalcTrigger,Trigger6M)),NA())</f>
        <v>1.2111675368282374E-2</v>
      </c>
      <c r="M2629" s="183">
        <f>IFERROR(_xll.qlIndexFixing(Index1Y,$H2629,TRUE,_xll.ohTrigger(RecalcTrigger,Trigger1Y)),NA())</f>
        <v>1.2634641017157881E-2</v>
      </c>
      <c r="N2629" s="182">
        <f>IFERROR(_xll.qlIndexFixing(ONIndex1M,I2629,TRUE,_xll.ohTrigger(RecalcTrigger,Trigger1M)),NA())</f>
        <v>1.2165044783918333E-2</v>
      </c>
      <c r="O2629" s="44">
        <f>IFERROR(_xll.qlIndexFixing(ONIndex3M,I2629,TRUE,_xll.ohTrigger(RecalcTrigger,Trigger3M)),NA())</f>
        <v>1.2635712435571378E-2</v>
      </c>
      <c r="P2629" s="44">
        <f>IFERROR(_xll.qlIndexFixing(ONIndex6M,I2629,TRUE,_xll.ohTrigger(RecalcTrigger,Trigger6M)),NA())</f>
        <v>1.2176436875188656E-2</v>
      </c>
      <c r="Q2629" s="183">
        <f>IFERROR(_xll.qlIndexFixing(ONIndex1Y,I2629,TRUE,_xll.ohTrigger(RecalcTrigger,Trigger1Y)),NA())</f>
        <v>1.2747080261252819E-2</v>
      </c>
    </row>
    <row r="2630" spans="2:17" x14ac:dyDescent="0.2">
      <c r="B2630" s="39" t="s">
        <v>42</v>
      </c>
      <c r="D2630" s="42">
        <f>_xll.qlCalendarAdvance(Calendar,$D2629,B2630,"f",FALSE)</f>
        <v>57902</v>
      </c>
      <c r="E2630" s="177">
        <f>_xll.qlInterestRateIndexValueDate(IndexON,D2630)</f>
        <v>57902</v>
      </c>
      <c r="F2630" s="193">
        <f>IFERROR(_xll.qlIndexFixing(IndexON,D2630,TRUE,_xll.ohTrigger(RecalcTrigger,TriggerON)),NA())</f>
        <v>1.1935317345326268E-2</v>
      </c>
      <c r="H2630" s="42">
        <f>_xll.qlCalendarAdvance(Calendar,$H2629,B2630,"f",FALSE)</f>
        <v>57902</v>
      </c>
      <c r="I2630" s="177">
        <f>_xll.qlInterestRateIndexValueDate(Index1M,$H2630)</f>
        <v>57906</v>
      </c>
      <c r="J2630" s="182">
        <f>IFERROR(_xll.qlIndexFixing(Index1M,$H2630,TRUE,_xll.ohTrigger(RecalcTrigger,Trigger1M)),NA())</f>
        <v>1.214424941052602E-2</v>
      </c>
      <c r="K2630" s="44">
        <f>IFERROR(_xll.qlIndexFixing(Index3M,H2630,TRUE,_xll.ohTrigger(RecalcTrigger,Trigger3M)),NA())</f>
        <v>1.2560360166148993E-2</v>
      </c>
      <c r="L2630" s="44">
        <f>IFERROR(_xll.qlIndexFixing(Index6M,$H2630,TRUE,_xll.ohTrigger(RecalcTrigger,Trigger6M)),NA())</f>
        <v>1.2103899046105751E-2</v>
      </c>
      <c r="M2630" s="183">
        <f>IFERROR(_xll.qlIndexFixing(Index1Y,$H2630,TRUE,_xll.ohTrigger(RecalcTrigger,Trigger1Y)),NA())</f>
        <v>1.2627321572203309E-2</v>
      </c>
      <c r="N2630" s="182">
        <f>IFERROR(_xll.qlIndexFixing(ONIndex1M,I2630,TRUE,_xll.ohTrigger(RecalcTrigger,Trigger1M)),NA())</f>
        <v>1.2155573016228161E-2</v>
      </c>
      <c r="O2630" s="44">
        <f>IFERROR(_xll.qlIndexFixing(ONIndex3M,I2630,TRUE,_xll.ohTrigger(RecalcTrigger,Trigger3M)),NA())</f>
        <v>1.2622319797372938E-2</v>
      </c>
      <c r="P2630" s="44">
        <f>IFERROR(_xll.qlIndexFixing(ONIndex6M,I2630,TRUE,_xll.ohTrigger(RecalcTrigger,Trigger6M)),NA())</f>
        <v>1.2168050830849708E-2</v>
      </c>
      <c r="Q2630" s="183">
        <f>IFERROR(_xll.qlIndexFixing(ONIndex1Y,I2630,TRUE,_xll.ohTrigger(RecalcTrigger,Trigger1Y)),NA())</f>
        <v>1.2739126700163084E-2</v>
      </c>
    </row>
    <row r="2631" spans="2:17" x14ac:dyDescent="0.2">
      <c r="B2631" s="39" t="s">
        <v>42</v>
      </c>
      <c r="D2631" s="42">
        <f>_xll.qlCalendarAdvance(Calendar,$D2630,B2631,"f",FALSE)</f>
        <v>57909</v>
      </c>
      <c r="E2631" s="177">
        <f>_xll.qlInterestRateIndexValueDate(IndexON,D2631)</f>
        <v>57909</v>
      </c>
      <c r="F2631" s="193">
        <f>IFERROR(_xll.qlIndexFixing(IndexON,D2631,TRUE,_xll.ohTrigger(RecalcTrigger,TriggerON)),NA())</f>
        <v>1.1925995355186458E-2</v>
      </c>
      <c r="H2631" s="42">
        <f>_xll.qlCalendarAdvance(Calendar,$H2630,B2631,"f",FALSE)</f>
        <v>57909</v>
      </c>
      <c r="I2631" s="177">
        <f>_xll.qlInterestRateIndexValueDate(Index1M,$H2631)</f>
        <v>57913</v>
      </c>
      <c r="J2631" s="182">
        <f>IFERROR(_xll.qlIndexFixing(Index1M,$H2631,TRUE,_xll.ohTrigger(RecalcTrigger,Trigger1M)),NA())</f>
        <v>1.2134871994062036E-2</v>
      </c>
      <c r="K2631" s="44">
        <f>IFERROR(_xll.qlIndexFixing(Index3M,H2631,TRUE,_xll.ohTrigger(RecalcTrigger,Trigger3M)),NA())</f>
        <v>1.254726061358284E-2</v>
      </c>
      <c r="L2631" s="44">
        <f>IFERROR(_xll.qlIndexFixing(Index6M,$H2631,TRUE,_xll.ohTrigger(RecalcTrigger,Trigger6M)),NA())</f>
        <v>1.2096174966452478E-2</v>
      </c>
      <c r="M2631" s="183">
        <f>IFERROR(_xll.qlIndexFixing(Index1Y,$H2631,TRUE,_xll.ohTrigger(RecalcTrigger,Trigger1Y)),NA())</f>
        <v>1.262003134939344E-2</v>
      </c>
      <c r="N2631" s="182">
        <f>IFERROR(_xll.qlIndexFixing(ONIndex1M,I2631,TRUE,_xll.ohTrigger(RecalcTrigger,Trigger1M)),NA())</f>
        <v>1.2146137487469844E-2</v>
      </c>
      <c r="O2631" s="44">
        <f>IFERROR(_xll.qlIndexFixing(ONIndex3M,I2631,TRUE,_xll.ohTrigger(RecalcTrigger,Trigger3M)),NA())</f>
        <v>1.2608973077643526E-2</v>
      </c>
      <c r="P2631" s="44">
        <f>IFERROR(_xll.qlIndexFixing(ONIndex6M,I2631,TRUE,_xll.ohTrigger(RecalcTrigger,Trigger6M)),NA())</f>
        <v>1.2159715343988964E-2</v>
      </c>
      <c r="Q2631" s="183">
        <f>IFERROR(_xll.qlIndexFixing(ONIndex1Y,I2631,TRUE,_xll.ohTrigger(RecalcTrigger,Trigger1Y)),NA())</f>
        <v>1.2731200355542427E-2</v>
      </c>
    </row>
    <row r="2632" spans="2:17" x14ac:dyDescent="0.2">
      <c r="B2632" s="39" t="s">
        <v>42</v>
      </c>
      <c r="D2632" s="42">
        <f>_xll.qlCalendarAdvance(Calendar,$D2631,B2632,"f",FALSE)</f>
        <v>57916</v>
      </c>
      <c r="E2632" s="177">
        <f>_xll.qlInterestRateIndexValueDate(IndexON,D2632)</f>
        <v>57916</v>
      </c>
      <c r="F2632" s="193">
        <f>IFERROR(_xll.qlIndexFixing(IndexON,D2632,TRUE,_xll.ohTrigger(RecalcTrigger,TriggerON)),NA())</f>
        <v>1.1916720467128883E-2</v>
      </c>
      <c r="H2632" s="42">
        <f>_xll.qlCalendarAdvance(Calendar,$H2631,B2632,"f",FALSE)</f>
        <v>57916</v>
      </c>
      <c r="I2632" s="177">
        <f>_xll.qlInterestRateIndexValueDate(Index1M,$H2632)</f>
        <v>57920</v>
      </c>
      <c r="J2632" s="182">
        <f>IFERROR(_xll.qlIndexFixing(Index1M,$H2632,TRUE,_xll.ohTrigger(RecalcTrigger,Trigger1M)),NA())</f>
        <v>1.2125531098209102E-2</v>
      </c>
      <c r="K2632" s="44">
        <f>IFERROR(_xll.qlIndexFixing(Index3M,H2632,TRUE,_xll.ohTrigger(RecalcTrigger,Trigger3M)),NA())</f>
        <v>1.2534207963475125E-2</v>
      </c>
      <c r="L2632" s="44">
        <f>IFERROR(_xll.qlIndexFixing(Index6M,$H2632,TRUE,_xll.ohTrigger(RecalcTrigger,Trigger6M)),NA())</f>
        <v>1.2088503233786385E-2</v>
      </c>
      <c r="M2632" s="183">
        <f>IFERROR(_xll.qlIndexFixing(Index1Y,$H2632,TRUE,_xll.ohTrigger(RecalcTrigger,Trigger1Y)),NA())</f>
        <v>1.2612770410508994E-2</v>
      </c>
      <c r="N2632" s="182">
        <f>IFERROR(_xll.qlIndexFixing(ONIndex1M,I2632,TRUE,_xll.ohTrigger(RecalcTrigger,Trigger1M)),NA())</f>
        <v>1.2136738280457138E-2</v>
      </c>
      <c r="O2632" s="44">
        <f>IFERROR(_xll.qlIndexFixing(ONIndex3M,I2632,TRUE,_xll.ohTrigger(RecalcTrigger,Trigger3M)),NA())</f>
        <v>1.2595672385975476E-2</v>
      </c>
      <c r="P2632" s="44">
        <f>IFERROR(_xll.qlIndexFixing(ONIndex6M,I2632,TRUE,_xll.ohTrigger(RecalcTrigger,Trigger6M)),NA())</f>
        <v>1.2151430519242723E-2</v>
      </c>
      <c r="Q2632" s="183">
        <f>IFERROR(_xll.qlIndexFixing(ONIndex1Y,I2632,TRUE,_xll.ohTrigger(RecalcTrigger,Trigger1Y)),NA())</f>
        <v>1.2723301288861677E-2</v>
      </c>
    </row>
    <row r="2633" spans="2:17" x14ac:dyDescent="0.2">
      <c r="B2633" s="39" t="s">
        <v>42</v>
      </c>
      <c r="D2633" s="42">
        <f>_xll.qlCalendarAdvance(Calendar,$D2632,B2633,"f",FALSE)</f>
        <v>57923</v>
      </c>
      <c r="E2633" s="177">
        <f>_xll.qlInterestRateIndexValueDate(IndexON,D2633)</f>
        <v>57923</v>
      </c>
      <c r="F2633" s="193">
        <f>IFERROR(_xll.qlIndexFixing(IndexON,D2633,TRUE,_xll.ohTrigger(RecalcTrigger,TriggerON)),NA())</f>
        <v>1.1907492782832207E-2</v>
      </c>
      <c r="H2633" s="42">
        <f>_xll.qlCalendarAdvance(Calendar,$H2632,B2633,"f",FALSE)</f>
        <v>57923</v>
      </c>
      <c r="I2633" s="177">
        <f>_xll.qlInterestRateIndexValueDate(Index1M,$H2633)</f>
        <v>57927</v>
      </c>
      <c r="J2633" s="182">
        <f>IFERROR(_xll.qlIndexFixing(Index1M,$H2633,TRUE,_xll.ohTrigger(RecalcTrigger,Trigger1M)),NA())</f>
        <v>1.2116226806157447E-2</v>
      </c>
      <c r="K2633" s="44">
        <f>IFERROR(_xll.qlIndexFixing(Index3M,H2633,TRUE,_xll.ohTrigger(RecalcTrigger,Trigger3M)),NA())</f>
        <v>1.2521202325624974E-2</v>
      </c>
      <c r="L2633" s="44">
        <f>IFERROR(_xll.qlIndexFixing(Index6M,$H2633,TRUE,_xll.ohTrigger(RecalcTrigger,Trigger6M)),NA())</f>
        <v>1.2080883952579554E-2</v>
      </c>
      <c r="M2633" s="183">
        <f>IFERROR(_xll.qlIndexFixing(Index1Y,$H2633,TRUE,_xll.ohTrigger(RecalcTrigger,Trigger1Y)),NA())</f>
        <v>1.2605538817330685E-2</v>
      </c>
      <c r="N2633" s="182">
        <f>IFERROR(_xll.qlIndexFixing(ONIndex1M,I2633,TRUE,_xll.ohTrigger(RecalcTrigger,Trigger1M)),NA())</f>
        <v>1.2127375478643287E-2</v>
      </c>
      <c r="O2633" s="44">
        <f>IFERROR(_xll.qlIndexFixing(ONIndex3M,I2633,TRUE,_xll.ohTrigger(RecalcTrigger,Trigger3M)),NA())</f>
        <v>1.258241783244074E-2</v>
      </c>
      <c r="P2633" s="44">
        <f>IFERROR(_xll.qlIndexFixing(ONIndex6M,I2633,TRUE,_xll.ohTrigger(RecalcTrigger,Trigger6M)),NA())</f>
        <v>1.2143196460847605E-2</v>
      </c>
      <c r="Q2633" s="183">
        <f>IFERROR(_xll.qlIndexFixing(ONIndex1Y,I2633,TRUE,_xll.ohTrigger(RecalcTrigger,Trigger1Y)),NA())</f>
        <v>1.2715429561751534E-2</v>
      </c>
    </row>
    <row r="2634" spans="2:17" x14ac:dyDescent="0.2">
      <c r="B2634" s="39" t="s">
        <v>42</v>
      </c>
      <c r="D2634" s="42">
        <f>_xll.qlCalendarAdvance(Calendar,$D2633,B2634,"f",FALSE)</f>
        <v>57930</v>
      </c>
      <c r="E2634" s="177">
        <f>_xll.qlInterestRateIndexValueDate(IndexON,D2634)</f>
        <v>57930</v>
      </c>
      <c r="F2634" s="193">
        <f>IFERROR(_xll.qlIndexFixing(IndexON,D2634,TRUE,_xll.ohTrigger(RecalcTrigger,TriggerON)),NA())</f>
        <v>1.1898312404294842E-2</v>
      </c>
      <c r="H2634" s="42">
        <f>_xll.qlCalendarAdvance(Calendar,$H2633,B2634,"f",FALSE)</f>
        <v>57930</v>
      </c>
      <c r="I2634" s="177">
        <f>_xll.qlInterestRateIndexValueDate(Index1M,$H2634)</f>
        <v>57934</v>
      </c>
      <c r="J2634" s="182">
        <f>IFERROR(_xll.qlIndexFixing(Index1M,$H2634,TRUE,_xll.ohTrigger(RecalcTrigger,Trigger1M)),NA())</f>
        <v>1.2106959201092147E-2</v>
      </c>
      <c r="K2634" s="44">
        <f>IFERROR(_xll.qlIndexFixing(Index3M,H2634,TRUE,_xll.ohTrigger(RecalcTrigger,Trigger3M)),NA())</f>
        <v>1.2508243809829778E-2</v>
      </c>
      <c r="L2634" s="44">
        <f>IFERROR(_xll.qlIndexFixing(Index6M,$H2634,TRUE,_xll.ohTrigger(RecalcTrigger,Trigger6M)),NA())</f>
        <v>1.2073317227301029E-2</v>
      </c>
      <c r="M2634" s="183">
        <f>IFERROR(_xll.qlIndexFixing(Index1Y,$H2634,TRUE,_xll.ohTrigger(RecalcTrigger,Trigger1Y)),NA())</f>
        <v>1.2598336631640547E-2</v>
      </c>
      <c r="N2634" s="182">
        <f>IFERROR(_xll.qlIndexFixing(ONIndex1M,I2634,TRUE,_xll.ohTrigger(RecalcTrigger,Trigger1M)),NA())</f>
        <v>1.2118049165241729E-2</v>
      </c>
      <c r="O2634" s="44">
        <f>IFERROR(_xll.qlIndexFixing(ONIndex3M,I2634,TRUE,_xll.ohTrigger(RecalcTrigger,Trigger3M)),NA())</f>
        <v>1.2569209527031333E-2</v>
      </c>
      <c r="P2634" s="44">
        <f>IFERROR(_xll.qlIndexFixing(ONIndex6M,I2634,TRUE,_xll.ohTrigger(RecalcTrigger,Trigger6M)),NA())</f>
        <v>1.2135013273359974E-2</v>
      </c>
      <c r="Q2634" s="183">
        <f>IFERROR(_xll.qlIndexFixing(ONIndex1Y,I2634,TRUE,_xll.ohTrigger(RecalcTrigger,Trigger1Y)),NA())</f>
        <v>1.2707585235922636E-2</v>
      </c>
    </row>
    <row r="2635" spans="2:17" x14ac:dyDescent="0.2">
      <c r="B2635" s="39" t="s">
        <v>42</v>
      </c>
      <c r="D2635" s="42">
        <f>_xll.qlCalendarAdvance(Calendar,$D2634,B2635,"f",FALSE)</f>
        <v>57937</v>
      </c>
      <c r="E2635" s="177">
        <f>_xll.qlInterestRateIndexValueDate(IndexON,D2635)</f>
        <v>57937</v>
      </c>
      <c r="F2635" s="193">
        <f>IFERROR(_xll.qlIndexFixing(IndexON,D2635,TRUE,_xll.ohTrigger(RecalcTrigger,TriggerON)),NA())</f>
        <v>1.1889179433275388E-2</v>
      </c>
      <c r="H2635" s="42">
        <f>_xll.qlCalendarAdvance(Calendar,$H2634,B2635,"f",FALSE)</f>
        <v>57937</v>
      </c>
      <c r="I2635" s="177">
        <f>_xll.qlInterestRateIndexValueDate(Index1M,$H2635)</f>
        <v>57941</v>
      </c>
      <c r="J2635" s="182">
        <f>IFERROR(_xll.qlIndexFixing(Index1M,$H2635,TRUE,_xll.ohTrigger(RecalcTrigger,Trigger1M)),NA())</f>
        <v>1.2097728366206003E-2</v>
      </c>
      <c r="K2635" s="44">
        <f>IFERROR(_xll.qlIndexFixing(Index3M,H2635,TRUE,_xll.ohTrigger(RecalcTrigger,Trigger3M)),NA())</f>
        <v>1.2495332525885186E-2</v>
      </c>
      <c r="L2635" s="44">
        <f>IFERROR(_xll.qlIndexFixing(Index6M,$H2635,TRUE,_xll.ohTrigger(RecalcTrigger,Trigger6M)),NA())</f>
        <v>1.2065803162426801E-2</v>
      </c>
      <c r="M2635" s="183">
        <f>IFERROR(_xll.qlIndexFixing(Index1Y,$H2635,TRUE,_xll.ohTrigger(RecalcTrigger,Trigger1Y)),NA())</f>
        <v>1.2591163915222145E-2</v>
      </c>
      <c r="N2635" s="182">
        <f>IFERROR(_xll.qlIndexFixing(ONIndex1M,I2635,TRUE,_xll.ohTrigger(RecalcTrigger,Trigger1M)),NA())</f>
        <v>1.2108759423146154E-2</v>
      </c>
      <c r="O2635" s="44">
        <f>IFERROR(_xll.qlIndexFixing(ONIndex3M,I2635,TRUE,_xll.ohTrigger(RecalcTrigger,Trigger3M)),NA())</f>
        <v>1.2556047579499463E-2</v>
      </c>
      <c r="P2635" s="44">
        <f>IFERROR(_xll.qlIndexFixing(ONIndex6M,I2635,TRUE,_xll.ohTrigger(RecalcTrigger,Trigger6M)),NA())</f>
        <v>1.2126881061336192E-2</v>
      </c>
      <c r="Q2635" s="183">
        <f>IFERROR(_xll.qlIndexFixing(ONIndex1Y,I2635,TRUE,_xll.ohTrigger(RecalcTrigger,Trigger1Y)),NA())</f>
        <v>1.2699768372925746E-2</v>
      </c>
    </row>
    <row r="2636" spans="2:17" x14ac:dyDescent="0.2">
      <c r="B2636" s="39" t="s">
        <v>42</v>
      </c>
      <c r="D2636" s="42">
        <f>_xll.qlCalendarAdvance(Calendar,$D2635,B2636,"f",FALSE)</f>
        <v>57944</v>
      </c>
      <c r="E2636" s="177">
        <f>_xll.qlInterestRateIndexValueDate(IndexON,D2636)</f>
        <v>57944</v>
      </c>
      <c r="F2636" s="193">
        <f>IFERROR(_xll.qlIndexFixing(IndexON,D2636,TRUE,_xll.ohTrigger(RecalcTrigger,TriggerON)),NA())</f>
        <v>1.1880093971772254E-2</v>
      </c>
      <c r="H2636" s="42">
        <f>_xll.qlCalendarAdvance(Calendar,$H2635,B2636,"f",FALSE)</f>
        <v>57944</v>
      </c>
      <c r="I2636" s="177">
        <f>_xll.qlInterestRateIndexValueDate(Index1M,$H2636)</f>
        <v>57948</v>
      </c>
      <c r="J2636" s="182">
        <f>IFERROR(_xll.qlIndexFixing(Index1M,$H2636,TRUE,_xll.ohTrigger(RecalcTrigger,Trigger1M)),NA())</f>
        <v>1.2088534384686671E-2</v>
      </c>
      <c r="K2636" s="44">
        <f>IFERROR(_xll.qlIndexFixing(Index3M,H2636,TRUE,_xll.ohTrigger(RecalcTrigger,Trigger3M)),NA())</f>
        <v>1.2482468583587718E-2</v>
      </c>
      <c r="L2636" s="44">
        <f>IFERROR(_xll.qlIndexFixing(Index6M,$H2636,TRUE,_xll.ohTrigger(RecalcTrigger,Trigger6M)),NA())</f>
        <v>1.2058341862433732E-2</v>
      </c>
      <c r="M2636" s="183">
        <f>IFERROR(_xll.qlIndexFixing(Index1Y,$H2636,TRUE,_xll.ohTrigger(RecalcTrigger,Trigger1Y)),NA())</f>
        <v>1.2584020729858605E-2</v>
      </c>
      <c r="N2636" s="182">
        <f>IFERROR(_xll.qlIndexFixing(ONIndex1M,I2636,TRUE,_xll.ohTrigger(RecalcTrigger,Trigger1M)),NA())</f>
        <v>1.2099506335889743E-2</v>
      </c>
      <c r="O2636" s="44">
        <f>IFERROR(_xll.qlIndexFixing(ONIndex3M,I2636,TRUE,_xll.ohTrigger(RecalcTrigger,Trigger3M)),NA())</f>
        <v>1.2542932099837145E-2</v>
      </c>
      <c r="P2636" s="44">
        <f>IFERROR(_xll.qlIndexFixing(ONIndex6M,I2636,TRUE,_xll.ohTrigger(RecalcTrigger,Trigger6M)),NA())</f>
        <v>1.211879992901288E-2</v>
      </c>
      <c r="Q2636" s="183">
        <f>IFERROR(_xll.qlIndexFixing(ONIndex1Y,I2636,TRUE,_xll.ohTrigger(RecalcTrigger,Trigger1Y)),NA())</f>
        <v>1.2691979034391565E-2</v>
      </c>
    </row>
    <row r="2637" spans="2:17" x14ac:dyDescent="0.2">
      <c r="B2637" s="39" t="s">
        <v>42</v>
      </c>
      <c r="D2637" s="42">
        <f>_xll.qlCalendarAdvance(Calendar,$D2636,B2637,"f",FALSE)</f>
        <v>57951</v>
      </c>
      <c r="E2637" s="177">
        <f>_xll.qlInterestRateIndexValueDate(IndexON,D2637)</f>
        <v>57951</v>
      </c>
      <c r="F2637" s="193">
        <f>IFERROR(_xll.qlIndexFixing(IndexON,D2637,TRUE,_xll.ohTrigger(RecalcTrigger,TriggerON)),NA())</f>
        <v>1.187105612202366E-2</v>
      </c>
      <c r="H2637" s="42">
        <f>_xll.qlCalendarAdvance(Calendar,$H2636,B2637,"f",FALSE)</f>
        <v>57951</v>
      </c>
      <c r="I2637" s="177">
        <f>_xll.qlInterestRateIndexValueDate(Index1M,$H2637)</f>
        <v>57955</v>
      </c>
      <c r="J2637" s="182">
        <f>IFERROR(_xll.qlIndexFixing(Index1M,$H2637,TRUE,_xll.ohTrigger(RecalcTrigger,Trigger1M)),NA())</f>
        <v>1.2079825664096155E-2</v>
      </c>
      <c r="K2637" s="44">
        <f>IFERROR(_xll.qlIndexFixing(Index3M,H2637,TRUE,_xll.ohTrigger(RecalcTrigger,Trigger3M)),NA())</f>
        <v>1.2470342825732594E-2</v>
      </c>
      <c r="L2637" s="44">
        <f>IFERROR(_xll.qlIndexFixing(Index6M,$H2637,TRUE,_xll.ohTrigger(RecalcTrigger,Trigger6M)),NA())</f>
        <v>1.205155295487996E-2</v>
      </c>
      <c r="M2637" s="183">
        <f>IFERROR(_xll.qlIndexFixing(Index1Y,$H2637,TRUE,_xll.ohTrigger(RecalcTrigger,Trigger1Y)),NA())</f>
        <v>1.2576907137334366E-2</v>
      </c>
      <c r="N2637" s="182">
        <f>IFERROR(_xll.qlIndexFixing(ONIndex1M,I2637,TRUE,_xll.ohTrigger(RecalcTrigger,Trigger1M)),NA())</f>
        <v>1.2090289986446123E-2</v>
      </c>
      <c r="O2637" s="44">
        <f>IFERROR(_xll.qlIndexFixing(ONIndex3M,I2637,TRUE,_xll.ohTrigger(RecalcTrigger,Trigger3M)),NA())</f>
        <v>1.2529863197956459E-2</v>
      </c>
      <c r="P2637" s="44">
        <f>IFERROR(_xll.qlIndexFixing(ONIndex6M,I2637,TRUE,_xll.ohTrigger(RecalcTrigger,Trigger6M)),NA())</f>
        <v>1.2110769980866465E-2</v>
      </c>
      <c r="Q2637" s="183">
        <f>IFERROR(_xll.qlIndexFixing(ONIndex1Y,I2637,TRUE,_xll.ohTrigger(RecalcTrigger,Trigger1Y)),NA())</f>
        <v>1.2684217282110666E-2</v>
      </c>
    </row>
    <row r="2638" spans="2:17" x14ac:dyDescent="0.2">
      <c r="B2638" s="39" t="s">
        <v>42</v>
      </c>
      <c r="D2638" s="42">
        <f>_xll.qlCalendarAdvance(Calendar,$D2637,B2638,"f",FALSE)</f>
        <v>57958</v>
      </c>
      <c r="E2638" s="177">
        <f>_xll.qlInterestRateIndexValueDate(IndexON,D2638)</f>
        <v>57958</v>
      </c>
      <c r="F2638" s="193">
        <f>IFERROR(_xll.qlIndexFixing(IndexON,D2638,TRUE,_xll.ohTrigger(RecalcTrigger,TriggerON)),NA())</f>
        <v>1.1862065985228654E-2</v>
      </c>
      <c r="H2638" s="42">
        <f>_xll.qlCalendarAdvance(Calendar,$H2637,B2638,"f",FALSE)</f>
        <v>57958</v>
      </c>
      <c r="I2638" s="177">
        <f>_xll.qlInterestRateIndexValueDate(Index1M,$H2638)</f>
        <v>57962</v>
      </c>
      <c r="J2638" s="182">
        <f>IFERROR(_xll.qlIndexFixing(Index1M,$H2638,TRUE,_xll.ohTrigger(RecalcTrigger,Trigger1M)),NA())</f>
        <v>1.2070703293376006E-2</v>
      </c>
      <c r="K2638" s="44">
        <f>IFERROR(_xll.qlIndexFixing(Index3M,H2638,TRUE,_xll.ohTrigger(RecalcTrigger,Trigger3M)),NA())</f>
        <v>1.2457570919618789E-2</v>
      </c>
      <c r="L2638" s="44">
        <f>IFERROR(_xll.qlIndexFixing(Index6M,$H2638,TRUE,_xll.ohTrigger(RecalcTrigger,Trigger6M)),NA())</f>
        <v>1.2044190350038118E-2</v>
      </c>
      <c r="M2638" s="183">
        <f>IFERROR(_xll.qlIndexFixing(Index1Y,$H2638,TRUE,_xll.ohTrigger(RecalcTrigger,Trigger1Y)),NA())</f>
        <v>1.2569823199434966E-2</v>
      </c>
      <c r="N2638" s="182">
        <f>IFERROR(_xll.qlIndexFixing(ONIndex1M,I2638,TRUE,_xll.ohTrigger(RecalcTrigger,Trigger1M)),NA())</f>
        <v>1.2081110458108668E-2</v>
      </c>
      <c r="O2638" s="44">
        <f>IFERROR(_xll.qlIndexFixing(ONIndex3M,I2638,TRUE,_xll.ohTrigger(RecalcTrigger,Trigger3M)),NA())</f>
        <v>1.251684098384942E-2</v>
      </c>
      <c r="P2638" s="44">
        <f>IFERROR(_xll.qlIndexFixing(ONIndex6M,I2638,TRUE,_xll.ohTrigger(RecalcTrigger,Trigger6M)),NA())</f>
        <v>1.2102791321613182E-2</v>
      </c>
      <c r="Q2638" s="183">
        <f>IFERROR(_xll.qlIndexFixing(ONIndex1Y,I2638,TRUE,_xll.ohTrigger(RecalcTrigger,Trigger1Y)),NA())</f>
        <v>1.2676483177553877E-2</v>
      </c>
    </row>
    <row r="2639" spans="2:17" x14ac:dyDescent="0.2">
      <c r="B2639" s="39" t="s">
        <v>42</v>
      </c>
      <c r="D2639" s="42">
        <f>_xll.qlCalendarAdvance(Calendar,$D2638,B2639,"f",FALSE)</f>
        <v>57965</v>
      </c>
      <c r="E2639" s="177">
        <f>_xll.qlInterestRateIndexValueDate(IndexON,D2639)</f>
        <v>57965</v>
      </c>
      <c r="F2639" s="193">
        <f>IFERROR(_xll.qlIndexFixing(IndexON,D2639,TRUE,_xll.ohTrigger(RecalcTrigger,TriggerON)),NA())</f>
        <v>1.1853123663945198E-2</v>
      </c>
      <c r="H2639" s="42">
        <f>_xll.qlCalendarAdvance(Calendar,$H2638,B2639,"f",FALSE)</f>
        <v>57965</v>
      </c>
      <c r="I2639" s="177">
        <f>_xll.qlInterestRateIndexValueDate(Index1M,$H2639)</f>
        <v>57969</v>
      </c>
      <c r="J2639" s="182">
        <f>IFERROR(_xll.qlIndexFixing(Index1M,$H2639,TRUE,_xll.ohTrigger(RecalcTrigger,Trigger1M)),NA())</f>
        <v>1.2061618018179843E-2</v>
      </c>
      <c r="K2639" s="44">
        <f>IFERROR(_xll.qlIndexFixing(Index3M,H2639,TRUE,_xll.ohTrigger(RecalcTrigger,Trigger3M)),NA())</f>
        <v>1.2444846674607301E-2</v>
      </c>
      <c r="L2639" s="44">
        <f>IFERROR(_xll.qlIndexFixing(Index6M,$H2639,TRUE,_xll.ohTrigger(RecalcTrigger,Trigger6M)),NA())</f>
        <v>1.203688080476093E-2</v>
      </c>
      <c r="M2639" s="183">
        <f>IFERROR(_xll.qlIndexFixing(Index1Y,$H2639,TRUE,_xll.ohTrigger(RecalcTrigger,Trigger1Y)),NA())</f>
        <v>1.2562768977946597E-2</v>
      </c>
      <c r="N2639" s="182">
        <f>IFERROR(_xll.qlIndexFixing(ONIndex1M,I2639,TRUE,_xll.ohTrigger(RecalcTrigger,Trigger1M)),NA())</f>
        <v>1.2071967834010877E-2</v>
      </c>
      <c r="O2639" s="44">
        <f>IFERROR(_xll.qlIndexFixing(ONIndex3M,I2639,TRUE,_xll.ohTrigger(RecalcTrigger,Trigger3M)),NA())</f>
        <v>1.2503865567188299E-2</v>
      </c>
      <c r="P2639" s="44">
        <f>IFERROR(_xll.qlIndexFixing(ONIndex6M,I2639,TRUE,_xll.ohTrigger(RecalcTrigger,Trigger6M)),NA())</f>
        <v>1.2094864055329779E-2</v>
      </c>
      <c r="Q2639" s="183">
        <f>IFERROR(_xll.qlIndexFixing(ONIndex1Y,I2639,TRUE,_xll.ohTrigger(RecalcTrigger,Trigger1Y)),NA())</f>
        <v>1.2668776782192026E-2</v>
      </c>
    </row>
    <row r="2640" spans="2:17" x14ac:dyDescent="0.2">
      <c r="B2640" s="39" t="s">
        <v>42</v>
      </c>
      <c r="D2640" s="42">
        <f>_xll.qlCalendarAdvance(Calendar,$D2639,B2640,"f",FALSE)</f>
        <v>57972</v>
      </c>
      <c r="E2640" s="177">
        <f>_xll.qlInterestRateIndexValueDate(IndexON,D2640)</f>
        <v>57972</v>
      </c>
      <c r="F2640" s="193">
        <f>IFERROR(_xll.qlIndexFixing(IndexON,D2640,TRUE,_xll.ohTrigger(RecalcTrigger,TriggerON)),NA())</f>
        <v>1.1844229259772021E-2</v>
      </c>
      <c r="H2640" s="42">
        <f>_xll.qlCalendarAdvance(Calendar,$H2639,B2640,"f",FALSE)</f>
        <v>57972</v>
      </c>
      <c r="I2640" s="177">
        <f>_xll.qlInterestRateIndexValueDate(Index1M,$H2640)</f>
        <v>57976</v>
      </c>
      <c r="J2640" s="182">
        <f>IFERROR(_xll.qlIndexFixing(Index1M,$H2640,TRUE,_xll.ohTrigger(RecalcTrigger,Trigger1M)),NA())</f>
        <v>1.2052569921689127E-2</v>
      </c>
      <c r="K2640" s="44">
        <f>IFERROR(_xll.qlIndexFixing(Index3M,H2640,TRUE,_xll.ohTrigger(RecalcTrigger,Trigger3M)),NA())</f>
        <v>1.2432170200496894E-2</v>
      </c>
      <c r="L2640" s="44">
        <f>IFERROR(_xll.qlIndexFixing(Index6M,$H2640,TRUE,_xll.ohTrigger(RecalcTrigger,Trigger6M)),NA())</f>
        <v>1.2029624423534484E-2</v>
      </c>
      <c r="M2640" s="183">
        <f>IFERROR(_xll.qlIndexFixing(Index1Y,$H2640,TRUE,_xll.ohTrigger(RecalcTrigger,Trigger1Y)),NA())</f>
        <v>1.2555744534656327E-2</v>
      </c>
      <c r="N2640" s="182">
        <f>IFERROR(_xll.qlIndexFixing(ONIndex1M,I2640,TRUE,_xll.ohTrigger(RecalcTrigger,Trigger1M)),NA())</f>
        <v>1.2062862197366186E-2</v>
      </c>
      <c r="O2640" s="44">
        <f>IFERROR(_xll.qlIndexFixing(ONIndex3M,I2640,TRUE,_xll.ohTrigger(RecalcTrigger,Trigger3M)),NA())</f>
        <v>1.2490937058045049E-2</v>
      </c>
      <c r="P2640" s="44">
        <f>IFERROR(_xll.qlIndexFixing(ONIndex6M,I2640,TRUE,_xll.ohTrigger(RecalcTrigger,Trigger6M)),NA())</f>
        <v>1.2086988286492684E-2</v>
      </c>
      <c r="Q2640" s="183">
        <f>IFERROR(_xll.qlIndexFixing(ONIndex1Y,I2640,TRUE,_xll.ohTrigger(RecalcTrigger,Trigger1Y)),NA())</f>
        <v>1.2661098157975559E-2</v>
      </c>
    </row>
    <row r="2641" spans="2:17" x14ac:dyDescent="0.2">
      <c r="B2641" s="39" t="s">
        <v>42</v>
      </c>
      <c r="D2641" s="42">
        <f>_xll.qlCalendarAdvance(Calendar,$D2640,B2641,"f",FALSE)</f>
        <v>57979</v>
      </c>
      <c r="E2641" s="177">
        <f>_xll.qlInterestRateIndexValueDate(IndexON,D2641)</f>
        <v>57979</v>
      </c>
      <c r="F2641" s="193">
        <f>IFERROR(_xll.qlIndexFixing(IndexON,D2641,TRUE,_xll.ohTrigger(RecalcTrigger,TriggerON)),NA())</f>
        <v>1.1835382874467726E-2</v>
      </c>
      <c r="H2641" s="42">
        <f>_xll.qlCalendarAdvance(Calendar,$H2640,B2641,"f",FALSE)</f>
        <v>57979</v>
      </c>
      <c r="I2641" s="177">
        <f>_xll.qlInterestRateIndexValueDate(Index1M,$H2641)</f>
        <v>57983</v>
      </c>
      <c r="J2641" s="182">
        <f>IFERROR(_xll.qlIndexFixing(Index1M,$H2641,TRUE,_xll.ohTrigger(RecalcTrigger,Trigger1M)),NA())</f>
        <v>1.2043120189257905E-2</v>
      </c>
      <c r="K2641" s="44">
        <f>IFERROR(_xll.qlIndexFixing(Index3M,H2641,TRUE,_xll.ohTrigger(RecalcTrigger,Trigger3M)),NA())</f>
        <v>1.2418862839736696E-2</v>
      </c>
      <c r="L2641" s="44">
        <f>IFERROR(_xll.qlIndexFixing(Index6M,$H2641,TRUE,_xll.ohTrigger(RecalcTrigger,Trigger6M)),NA())</f>
        <v>1.2023607015593152E-2</v>
      </c>
      <c r="M2641" s="183">
        <f>IFERROR(_xll.qlIndexFixing(Index1Y,$H2641,TRUE,_xll.ohTrigger(RecalcTrigger,Trigger1Y)),NA())</f>
        <v>1.2548749931352318E-2</v>
      </c>
      <c r="N2641" s="182">
        <f>IFERROR(_xll.qlIndexFixing(ONIndex1M,I2641,TRUE,_xll.ohTrigger(RecalcTrigger,Trigger1M)),NA())</f>
        <v>1.2053793631467968E-2</v>
      </c>
      <c r="O2641" s="44">
        <f>IFERROR(_xll.qlIndexFixing(ONIndex3M,I2641,TRUE,_xll.ohTrigger(RecalcTrigger,Trigger3M)),NA())</f>
        <v>1.2478055566331747E-2</v>
      </c>
      <c r="P2641" s="44">
        <f>IFERROR(_xll.qlIndexFixing(ONIndex6M,I2641,TRUE,_xll.ohTrigger(RecalcTrigger,Trigger6M)),NA())</f>
        <v>1.2079164119658259E-2</v>
      </c>
      <c r="Q2641" s="183">
        <f>IFERROR(_xll.qlIndexFixing(ONIndex1Y,I2641,TRUE,_xll.ohTrigger(RecalcTrigger,Trigger1Y)),NA())</f>
        <v>1.2653447366455239E-2</v>
      </c>
    </row>
    <row r="2642" spans="2:17" x14ac:dyDescent="0.2">
      <c r="B2642" s="39" t="s">
        <v>42</v>
      </c>
      <c r="D2642" s="42">
        <f>_xll.qlCalendarAdvance(Calendar,$D2641,B2642,"f",FALSE)</f>
        <v>57986</v>
      </c>
      <c r="E2642" s="177">
        <f>_xll.qlInterestRateIndexValueDate(IndexON,D2642)</f>
        <v>57986</v>
      </c>
      <c r="F2642" s="193">
        <f>IFERROR(_xll.qlIndexFixing(IndexON,D2642,TRUE,_xll.ohTrigger(RecalcTrigger,TriggerON)),NA())</f>
        <v>1.1826584610110658E-2</v>
      </c>
      <c r="H2642" s="42">
        <f>_xll.qlCalendarAdvance(Calendar,$H2641,B2642,"f",FALSE)</f>
        <v>57986</v>
      </c>
      <c r="I2642" s="177">
        <f>_xll.qlInterestRateIndexValueDate(Index1M,$H2642)</f>
        <v>57990</v>
      </c>
      <c r="J2642" s="182">
        <f>IFERROR(_xll.qlIndexFixing(Index1M,$H2642,TRUE,_xll.ohTrigger(RecalcTrigger,Trigger1M)),NA())</f>
        <v>1.2034149074934239E-2</v>
      </c>
      <c r="K2642" s="44">
        <f>IFERROR(_xll.qlIndexFixing(Index3M,H2642,TRUE,_xll.ohTrigger(RecalcTrigger,Trigger3M)),NA())</f>
        <v>1.2406285253082773E-2</v>
      </c>
      <c r="L2642" s="44">
        <f>IFERROR(_xll.qlIndexFixing(Index6M,$H2642,TRUE,_xll.ohTrigger(RecalcTrigger,Trigger6M)),NA())</f>
        <v>1.2015271571196197E-2</v>
      </c>
      <c r="M2642" s="183">
        <f>IFERROR(_xll.qlIndexFixing(Index1Y,$H2642,TRUE,_xll.ohTrigger(RecalcTrigger,Trigger1Y)),NA())</f>
        <v>1.2541785229823174E-2</v>
      </c>
      <c r="N2642" s="182">
        <f>IFERROR(_xll.qlIndexFixing(ONIndex1M,I2642,TRUE,_xll.ohTrigger(RecalcTrigger,Trigger1M)),NA())</f>
        <v>1.2044762219369787E-2</v>
      </c>
      <c r="O2642" s="44">
        <f>IFERROR(_xll.qlIndexFixing(ONIndex3M,I2642,TRUE,_xll.ohTrigger(RecalcTrigger,Trigger3M)),NA())</f>
        <v>1.2465221201880539E-2</v>
      </c>
      <c r="P2642" s="44">
        <f>IFERROR(_xll.qlIndexFixing(ONIndex6M,I2642,TRUE,_xll.ohTrigger(RecalcTrigger,Trigger6M)),NA())</f>
        <v>1.2071391659222996E-2</v>
      </c>
      <c r="Q2642" s="183">
        <f>IFERROR(_xll.qlIndexFixing(ONIndex1Y,I2642,TRUE,_xll.ohTrigger(RecalcTrigger,Trigger1Y)),NA())</f>
        <v>1.2645824469341704E-2</v>
      </c>
    </row>
    <row r="2643" spans="2:17" x14ac:dyDescent="0.2">
      <c r="B2643" s="39" t="s">
        <v>42</v>
      </c>
      <c r="D2643" s="42">
        <f>_xll.qlCalendarAdvance(Calendar,$D2642,B2643,"f",FALSE)</f>
        <v>57993</v>
      </c>
      <c r="E2643" s="177">
        <f>_xll.qlInterestRateIndexValueDate(IndexON,D2643)</f>
        <v>57993</v>
      </c>
      <c r="F2643" s="193">
        <f>IFERROR(_xll.qlIndexFixing(IndexON,D2643,TRUE,_xll.ohTrigger(RecalcTrigger,TriggerON)),NA())</f>
        <v>1.1817834568539354E-2</v>
      </c>
      <c r="H2643" s="42">
        <f>_xll.qlCalendarAdvance(Calendar,$H2642,B2643,"f",FALSE)</f>
        <v>57993</v>
      </c>
      <c r="I2643" s="177">
        <f>_xll.qlInterestRateIndexValueDate(Index1M,$H2643)</f>
        <v>57997</v>
      </c>
      <c r="J2643" s="182">
        <f>IFERROR(_xll.qlIndexFixing(Index1M,$H2643,TRUE,_xll.ohTrigger(RecalcTrigger,Trigger1M)),NA())</f>
        <v>1.2025215396303829E-2</v>
      </c>
      <c r="K2643" s="44">
        <f>IFERROR(_xll.qlIndexFixing(Index3M,H2643,TRUE,_xll.ohTrigger(RecalcTrigger,Trigger3M)),NA())</f>
        <v>1.2393755776664645E-2</v>
      </c>
      <c r="L2643" s="44">
        <f>IFERROR(_xll.qlIndexFixing(Index6M,$H2643,TRUE,_xll.ohTrigger(RecalcTrigger,Trigger6M)),NA())</f>
        <v>1.2008175309071906E-2</v>
      </c>
      <c r="M2643" s="183">
        <f>IFERROR(_xll.qlIndexFixing(Index1Y,$H2643,TRUE,_xll.ohTrigger(RecalcTrigger,Trigger1Y)),NA())</f>
        <v>1.253485049185925E-2</v>
      </c>
      <c r="N2643" s="182">
        <f>IFERROR(_xll.qlIndexFixing(ONIndex1M,I2643,TRUE,_xll.ohTrigger(RecalcTrigger,Trigger1M)),NA())</f>
        <v>1.2035768044285078E-2</v>
      </c>
      <c r="O2643" s="44">
        <f>IFERROR(_xll.qlIndexFixing(ONIndex3M,I2643,TRUE,_xll.ohTrigger(RecalcTrigger,Trigger3M)),NA())</f>
        <v>1.2452434074603502E-2</v>
      </c>
      <c r="P2643" s="44">
        <f>IFERROR(_xll.qlIndexFixing(ONIndex6M,I2643,TRUE,_xll.ohTrigger(RecalcTrigger,Trigger6M)),NA())</f>
        <v>1.2063671009663324E-2</v>
      </c>
      <c r="Q2643" s="183">
        <f>IFERROR(_xll.qlIndexFixing(ONIndex1Y,I2643,TRUE,_xll.ohTrigger(RecalcTrigger,Trigger1Y)),NA())</f>
        <v>1.2638229528105782E-2</v>
      </c>
    </row>
    <row r="2644" spans="2:17" x14ac:dyDescent="0.2">
      <c r="B2644" s="39" t="s">
        <v>42</v>
      </c>
      <c r="D2644" s="42">
        <f>_xll.qlCalendarAdvance(Calendar,$D2643,B2644,"f",FALSE)</f>
        <v>58000</v>
      </c>
      <c r="E2644" s="177">
        <f>_xll.qlInterestRateIndexValueDate(IndexON,D2644)</f>
        <v>58000</v>
      </c>
      <c r="F2644" s="193">
        <f>IFERROR(_xll.qlIndexFixing(IndexON,D2644,TRUE,_xll.ohTrigger(RecalcTrigger,TriggerON)),NA())</f>
        <v>1.180913285183216E-2</v>
      </c>
      <c r="H2644" s="42">
        <f>_xll.qlCalendarAdvance(Calendar,$H2643,B2644,"f",FALSE)</f>
        <v>58000</v>
      </c>
      <c r="I2644" s="177">
        <f>_xll.qlInterestRateIndexValueDate(Index1M,$H2644)</f>
        <v>58004</v>
      </c>
      <c r="J2644" s="182">
        <f>IFERROR(_xll.qlIndexFixing(Index1M,$H2644,TRUE,_xll.ohTrigger(RecalcTrigger,Trigger1M)),NA())</f>
        <v>1.2016319236567215E-2</v>
      </c>
      <c r="K2644" s="44">
        <f>IFERROR(_xll.qlIndexFixing(Index3M,H2644,TRUE,_xll.ohTrigger(RecalcTrigger,Trigger3M)),NA())</f>
        <v>1.2381274520284046E-2</v>
      </c>
      <c r="L2644" s="44">
        <f>IFERROR(_xll.qlIndexFixing(Index6M,$H2644,TRUE,_xll.ohTrigger(RecalcTrigger,Trigger6M)),NA())</f>
        <v>1.2001132628973465E-2</v>
      </c>
      <c r="M2644" s="183">
        <f>IFERROR(_xll.qlIndexFixing(Index1Y,$H2644,TRUE,_xll.ohTrigger(RecalcTrigger,Trigger1Y)),NA())</f>
        <v>1.2527945779250458E-2</v>
      </c>
      <c r="N2644" s="182">
        <f>IFERROR(_xll.qlIndexFixing(ONIndex1M,I2644,TRUE,_xll.ohTrigger(RecalcTrigger,Trigger1M)),NA())</f>
        <v>1.2026811189427278E-2</v>
      </c>
      <c r="O2644" s="44">
        <f>IFERROR(_xll.qlIndexFixing(ONIndex3M,I2644,TRUE,_xll.ohTrigger(RecalcTrigger,Trigger3M)),NA())</f>
        <v>1.2439694294492654E-2</v>
      </c>
      <c r="P2644" s="44">
        <f>IFERROR(_xll.qlIndexFixing(ONIndex6M,I2644,TRUE,_xll.ohTrigger(RecalcTrigger,Trigger6M)),NA())</f>
        <v>1.2056002275295796E-2</v>
      </c>
      <c r="Q2644" s="183">
        <f>IFERROR(_xll.qlIndexFixing(ONIndex1Y,I2644,TRUE,_xll.ohTrigger(RecalcTrigger,Trigger1Y)),NA())</f>
        <v>1.2630662604218301E-2</v>
      </c>
    </row>
    <row r="2645" spans="2:17" x14ac:dyDescent="0.2">
      <c r="B2645" s="39" t="s">
        <v>42</v>
      </c>
      <c r="D2645" s="42">
        <f>_xll.qlCalendarAdvance(Calendar,$D2644,B2645,"f",FALSE)</f>
        <v>58007</v>
      </c>
      <c r="E2645" s="177">
        <f>_xll.qlInterestRateIndexValueDate(IndexON,D2645)</f>
        <v>58007</v>
      </c>
      <c r="F2645" s="193">
        <f>IFERROR(_xll.qlIndexFixing(IndexON,D2645,TRUE,_xll.ohTrigger(RecalcTrigger,TriggerON)),NA())</f>
        <v>1.1800479561747679E-2</v>
      </c>
      <c r="H2645" s="42">
        <f>_xll.qlCalendarAdvance(Calendar,$H2644,B2645,"f",FALSE)</f>
        <v>58007</v>
      </c>
      <c r="I2645" s="177">
        <f>_xll.qlInterestRateIndexValueDate(Index1M,$H2645)</f>
        <v>58011</v>
      </c>
      <c r="J2645" s="182">
        <f>IFERROR(_xll.qlIndexFixing(Index1M,$H2645,TRUE,_xll.ohTrigger(RecalcTrigger,Trigger1M)),NA())</f>
        <v>1.2007460678906894E-2</v>
      </c>
      <c r="K2645" s="44">
        <f>IFERROR(_xll.qlIndexFixing(Index3M,H2645,TRUE,_xll.ohTrigger(RecalcTrigger,Trigger3M)),NA())</f>
        <v>1.2368841593738364E-2</v>
      </c>
      <c r="L2645" s="44">
        <f>IFERROR(_xll.qlIndexFixing(Index6M,$H2645,TRUE,_xll.ohTrigger(RecalcTrigger,Trigger6M)),NA())</f>
        <v>1.1994143635401456E-2</v>
      </c>
      <c r="M2645" s="183">
        <f>IFERROR(_xll.qlIndexFixing(Index1Y,$H2645,TRUE,_xll.ohTrigger(RecalcTrigger,Trigger1Y)),NA())</f>
        <v>1.2521071153789563E-2</v>
      </c>
      <c r="N2645" s="182">
        <f>IFERROR(_xll.qlIndexFixing(ONIndex1M,I2645,TRUE,_xll.ohTrigger(RecalcTrigger,Trigger1M)),NA())</f>
        <v>1.2017891738009823E-2</v>
      </c>
      <c r="O2645" s="44">
        <f>IFERROR(_xll.qlIndexFixing(ONIndex3M,I2645,TRUE,_xll.ohTrigger(RecalcTrigger,Trigger3M)),NA())</f>
        <v>1.242700197169988E-2</v>
      </c>
      <c r="P2645" s="44">
        <f>IFERROR(_xll.qlIndexFixing(ONIndex6M,I2645,TRUE,_xll.ohTrigger(RecalcTrigger,Trigger6M)),NA())</f>
        <v>1.2048385560756714E-2</v>
      </c>
      <c r="Q2645" s="183">
        <f>IFERROR(_xll.qlIndexFixing(ONIndex1Y,I2645,TRUE,_xll.ohTrigger(RecalcTrigger,Trigger1Y)),NA())</f>
        <v>1.2623123759789578E-2</v>
      </c>
    </row>
    <row r="2646" spans="2:17" x14ac:dyDescent="0.2">
      <c r="B2646" s="39" t="s">
        <v>42</v>
      </c>
      <c r="D2646" s="42">
        <f>_xll.qlCalendarAdvance(Calendar,$D2645,B2646,"f",FALSE)</f>
        <v>58014</v>
      </c>
      <c r="E2646" s="177">
        <f>_xll.qlInterestRateIndexValueDate(IndexON,D2646)</f>
        <v>58014</v>
      </c>
      <c r="F2646" s="193">
        <f>IFERROR(_xll.qlIndexFixing(IndexON,D2646,TRUE,_xll.ohTrigger(RecalcTrigger,TriggerON)),NA())</f>
        <v>1.1791874800124447E-2</v>
      </c>
      <c r="H2646" s="42">
        <f>_xll.qlCalendarAdvance(Calendar,$H2645,B2646,"f",FALSE)</f>
        <v>58014</v>
      </c>
      <c r="I2646" s="177">
        <f>_xll.qlInterestRateIndexValueDate(Index1M,$H2646)</f>
        <v>58018</v>
      </c>
      <c r="J2646" s="182">
        <f>IFERROR(_xll.qlIndexFixing(Index1M,$H2646,TRUE,_xll.ohTrigger(RecalcTrigger,Trigger1M)),NA())</f>
        <v>1.1999066754371235E-2</v>
      </c>
      <c r="K2646" s="44">
        <f>IFERROR(_xll.qlIndexFixing(Index3M,H2646,TRUE,_xll.ohTrigger(RecalcTrigger,Trigger3M)),NA())</f>
        <v>1.2356457106827593E-2</v>
      </c>
      <c r="L2646" s="44">
        <f>IFERROR(_xll.qlIndexFixing(Index6M,$H2646,TRUE,_xll.ohTrigger(RecalcTrigger,Trigger6M)),NA())</f>
        <v>1.1987208432859537E-2</v>
      </c>
      <c r="M2646" s="183">
        <f>IFERROR(_xll.qlIndexFixing(Index1Y,$H2646,TRUE,_xll.ohTrigger(RecalcTrigger,Trigger1Y)),NA())</f>
        <v>1.2514226677269107E-2</v>
      </c>
      <c r="N2646" s="182">
        <f>IFERROR(_xll.qlIndexFixing(ONIndex1M,I2646,TRUE,_xll.ohTrigger(RecalcTrigger,Trigger1M)),NA())</f>
        <v>1.2009009773246149E-2</v>
      </c>
      <c r="O2646" s="44">
        <f>IFERROR(_xll.qlIndexFixing(ONIndex3M,I2646,TRUE,_xll.ohTrigger(RecalcTrigger,Trigger3M)),NA())</f>
        <v>1.2414357215737581E-2</v>
      </c>
      <c r="P2646" s="44">
        <f>IFERROR(_xll.qlIndexFixing(ONIndex6M,I2646,TRUE,_xll.ohTrigger(RecalcTrigger,Trigger6M)),NA())</f>
        <v>1.2040820970202759E-2</v>
      </c>
      <c r="Q2646" s="183">
        <f>IFERROR(_xll.qlIndexFixing(ONIndex1Y,I2646,TRUE,_xll.ohTrigger(RecalcTrigger,Trigger1Y)),NA())</f>
        <v>1.2615613055890762E-2</v>
      </c>
    </row>
    <row r="2647" spans="2:17" x14ac:dyDescent="0.2">
      <c r="B2647" s="39" t="s">
        <v>42</v>
      </c>
      <c r="D2647" s="42">
        <f>_xll.qlCalendarAdvance(Calendar,$D2646,B2647,"f",FALSE)</f>
        <v>58021</v>
      </c>
      <c r="E2647" s="177">
        <f>_xll.qlInterestRateIndexValueDate(IndexON,D2647)</f>
        <v>58021</v>
      </c>
      <c r="F2647" s="193">
        <f>IFERROR(_xll.qlIndexFixing(IndexON,D2647,TRUE,_xll.ohTrigger(RecalcTrigger,TriggerON)),NA())</f>
        <v>1.1783318668801002E-2</v>
      </c>
      <c r="H2647" s="42">
        <f>_xll.qlCalendarAdvance(Calendar,$H2646,B2647,"f",FALSE)</f>
        <v>58021</v>
      </c>
      <c r="I2647" s="177">
        <f>_xll.qlInterestRateIndexValueDate(Index1M,$H2647)</f>
        <v>58025</v>
      </c>
      <c r="J2647" s="182">
        <f>IFERROR(_xll.qlIndexFixing(Index1M,$H2647,TRUE,_xll.ohTrigger(RecalcTrigger,Trigger1M)),NA())</f>
        <v>1.1990281238198008E-2</v>
      </c>
      <c r="K2647" s="44">
        <f>IFERROR(_xll.qlIndexFixing(Index3M,H2647,TRUE,_xll.ohTrigger(RecalcTrigger,Trigger3M)),NA())</f>
        <v>1.2344121169355205E-2</v>
      </c>
      <c r="L2647" s="44">
        <f>IFERROR(_xll.qlIndexFixing(Index6M,$H2647,TRUE,_xll.ohTrigger(RecalcTrigger,Trigger6M)),NA())</f>
        <v>1.1980327125854884E-2</v>
      </c>
      <c r="M2647" s="183">
        <f>IFERROR(_xll.qlIndexFixing(Index1Y,$H2647,TRUE,_xll.ohTrigger(RecalcTrigger,Trigger1Y)),NA())</f>
        <v>1.2507412411482731E-2</v>
      </c>
      <c r="N2647" s="182">
        <f>IFERROR(_xll.qlIndexFixing(ONIndex1M,I2647,TRUE,_xll.ohTrigger(RecalcTrigger,Trigger1M)),NA())</f>
        <v>1.2000165378109884E-2</v>
      </c>
      <c r="O2647" s="44">
        <f>IFERROR(_xll.qlIndexFixing(ONIndex3M,I2647,TRUE,_xll.ohTrigger(RecalcTrigger,Trigger3M)),NA())</f>
        <v>1.2401760136517836E-2</v>
      </c>
      <c r="P2647" s="44">
        <f>IFERROR(_xll.qlIndexFixing(ONIndex6M,I2647,TRUE,_xll.ohTrigger(RecalcTrigger,Trigger6M)),NA())</f>
        <v>1.2033308608430104E-2</v>
      </c>
      <c r="Q2647" s="183">
        <f>IFERROR(_xll.qlIndexFixing(ONIndex1Y,I2647,TRUE,_xll.ohTrigger(RecalcTrigger,Trigger1Y)),NA())</f>
        <v>1.2608130554552233E-2</v>
      </c>
    </row>
    <row r="2648" spans="2:17" x14ac:dyDescent="0.2">
      <c r="B2648" s="39" t="s">
        <v>42</v>
      </c>
      <c r="D2648" s="42">
        <f>_xll.qlCalendarAdvance(Calendar,$D2647,B2648,"f",FALSE)</f>
        <v>58028</v>
      </c>
      <c r="E2648" s="177">
        <f>_xll.qlInterestRateIndexValueDate(IndexON,D2648)</f>
        <v>58028</v>
      </c>
      <c r="F2648" s="193">
        <f>IFERROR(_xll.qlIndexFixing(IndexON,D2648,TRUE,_xll.ohTrigger(RecalcTrigger,TriggerON)),NA())</f>
        <v>1.1774811269935626E-2</v>
      </c>
      <c r="H2648" s="42">
        <f>_xll.qlCalendarAdvance(Calendar,$H2647,B2648,"f",FALSE)</f>
        <v>58028</v>
      </c>
      <c r="I2648" s="177">
        <f>_xll.qlInterestRateIndexValueDate(Index1M,$H2648)</f>
        <v>58032</v>
      </c>
      <c r="J2648" s="182">
        <f>IFERROR(_xll.qlIndexFixing(Index1M,$H2648,TRUE,_xll.ohTrigger(RecalcTrigger,Trigger1M)),NA())</f>
        <v>1.1981533566253866E-2</v>
      </c>
      <c r="K2648" s="44">
        <f>IFERROR(_xll.qlIndexFixing(Index3M,H2648,TRUE,_xll.ohTrigger(RecalcTrigger,Trigger3M)),NA())</f>
        <v>1.2331833891122933E-2</v>
      </c>
      <c r="L2648" s="44">
        <f>IFERROR(_xll.qlIndexFixing(Index6M,$H2648,TRUE,_xll.ohTrigger(RecalcTrigger,Trigger6M)),NA())</f>
        <v>1.1973499818895986E-2</v>
      </c>
      <c r="M2648" s="183">
        <f>IFERROR(_xll.qlIndexFixing(Index1Y,$H2648,TRUE,_xll.ohTrigger(RecalcTrigger,Trigger1Y)),NA())</f>
        <v>1.2500628418225166E-2</v>
      </c>
      <c r="N2648" s="182">
        <f>IFERROR(_xll.qlIndexFixing(ONIndex1M,I2648,TRUE,_xll.ohTrigger(RecalcTrigger,Trigger1M)),NA())</f>
        <v>1.1991358636054272E-2</v>
      </c>
      <c r="O2648" s="44">
        <f>IFERROR(_xll.qlIndexFixing(ONIndex3M,I2648,TRUE,_xll.ohTrigger(RecalcTrigger,Trigger3M)),NA())</f>
        <v>1.2389210844112597E-2</v>
      </c>
      <c r="P2648" s="44">
        <f>IFERROR(_xll.qlIndexFixing(ONIndex6M,I2648,TRUE,_xll.ohTrigger(RecalcTrigger,Trigger6M)),NA())</f>
        <v>1.2025848579435561E-2</v>
      </c>
      <c r="Q2648" s="183">
        <f>IFERROR(_xll.qlIndexFixing(ONIndex1Y,I2648,TRUE,_xll.ohTrigger(RecalcTrigger,Trigger1Y)),NA())</f>
        <v>1.2600676317324755E-2</v>
      </c>
    </row>
    <row r="2649" spans="2:17" x14ac:dyDescent="0.2">
      <c r="B2649" s="39" t="s">
        <v>42</v>
      </c>
      <c r="D2649" s="42">
        <f>_xll.qlCalendarAdvance(Calendar,$D2648,B2649,"f",FALSE)</f>
        <v>58035</v>
      </c>
      <c r="E2649" s="177">
        <f>_xll.qlInterestRateIndexValueDate(IndexON,D2649)</f>
        <v>58035</v>
      </c>
      <c r="F2649" s="193">
        <f>IFERROR(_xll.qlIndexFixing(IndexON,D2649,TRUE,_xll.ohTrigger(RecalcTrigger,TriggerON)),NA())</f>
        <v>1.1766352705206984E-2</v>
      </c>
      <c r="H2649" s="42">
        <f>_xll.qlCalendarAdvance(Calendar,$H2648,B2649,"f",FALSE)</f>
        <v>58035</v>
      </c>
      <c r="I2649" s="177">
        <f>_xll.qlInterestRateIndexValueDate(Index1M,$H2649)</f>
        <v>58039</v>
      </c>
      <c r="J2649" s="182">
        <f>IFERROR(_xll.qlIndexFixing(Index1M,$H2649,TRUE,_xll.ohTrigger(RecalcTrigger,Trigger1M)),NA())</f>
        <v>1.197198466651811E-2</v>
      </c>
      <c r="K2649" s="44">
        <f>IFERROR(_xll.qlIndexFixing(Index3M,H2649,TRUE,_xll.ohTrigger(RecalcTrigger,Trigger3M)),NA())</f>
        <v>1.2319595381928164E-2</v>
      </c>
      <c r="L2649" s="44">
        <f>IFERROR(_xll.qlIndexFixing(Index6M,$H2649,TRUE,_xll.ohTrigger(RecalcTrigger,Trigger6M)),NA())</f>
        <v>1.1966726616495721E-2</v>
      </c>
      <c r="M2649" s="183">
        <f>IFERROR(_xll.qlIndexFixing(Index1Y,$H2649,TRUE,_xll.ohTrigger(RecalcTrigger,Trigger1Y)),NA())</f>
        <v>1.2493874759292901E-2</v>
      </c>
      <c r="N2649" s="182">
        <f>IFERROR(_xll.qlIndexFixing(ONIndex1M,I2649,TRUE,_xll.ohTrigger(RecalcTrigger,Trigger1M)),NA())</f>
        <v>1.1982589630212814E-2</v>
      </c>
      <c r="O2649" s="44">
        <f>IFERROR(_xll.qlIndexFixing(ONIndex3M,I2649,TRUE,_xll.ohTrigger(RecalcTrigger,Trigger3M)),NA())</f>
        <v>1.2376709448513878E-2</v>
      </c>
      <c r="P2649" s="44">
        <f>IFERROR(_xll.qlIndexFixing(ONIndex6M,I2649,TRUE,_xll.ohTrigger(RecalcTrigger,Trigger6M)),NA())</f>
        <v>1.2018440988095236E-2</v>
      </c>
      <c r="Q2649" s="183">
        <f>IFERROR(_xll.qlIndexFixing(ONIndex1Y,I2649,TRUE,_xll.ohTrigger(RecalcTrigger,Trigger1Y)),NA())</f>
        <v>1.2593250405839029E-2</v>
      </c>
    </row>
    <row r="2650" spans="2:17" x14ac:dyDescent="0.2">
      <c r="B2650" s="39" t="s">
        <v>42</v>
      </c>
      <c r="D2650" s="42">
        <f>_xll.qlCalendarAdvance(Calendar,$D2649,B2650,"f",FALSE)</f>
        <v>58042</v>
      </c>
      <c r="E2650" s="177">
        <f>_xll.qlInterestRateIndexValueDate(IndexON,D2650)</f>
        <v>58042</v>
      </c>
      <c r="F2650" s="193">
        <f>IFERROR(_xll.qlIndexFixing(IndexON,D2650,TRUE,_xll.ohTrigger(RecalcTrigger,TriggerON)),NA())</f>
        <v>1.1757943076613486E-2</v>
      </c>
      <c r="H2650" s="42">
        <f>_xll.qlCalendarAdvance(Calendar,$H2649,B2650,"f",FALSE)</f>
        <v>58042</v>
      </c>
      <c r="I2650" s="177">
        <f>_xll.qlInterestRateIndexValueDate(Index1M,$H2650)</f>
        <v>58046</v>
      </c>
      <c r="J2650" s="182">
        <f>IFERROR(_xll.qlIndexFixing(Index1M,$H2650,TRUE,_xll.ohTrigger(RecalcTrigger,Trigger1M)),NA())</f>
        <v>1.196373483345666E-2</v>
      </c>
      <c r="K2650" s="44">
        <f>IFERROR(_xll.qlIndexFixing(Index3M,H2650,TRUE,_xll.ohTrigger(RecalcTrigger,Trigger3M)),NA())</f>
        <v>1.2308057015091349E-2</v>
      </c>
      <c r="L2650" s="44">
        <f>IFERROR(_xll.qlIndexFixing(Index6M,$H2650,TRUE,_xll.ohTrigger(RecalcTrigger,Trigger6M)),NA())</f>
        <v>1.1960007623170048E-2</v>
      </c>
      <c r="M2650" s="183">
        <f>IFERROR(_xll.qlIndexFixing(Index1Y,$H2650,TRUE,_xll.ohTrigger(RecalcTrigger,Trigger1Y)),NA())</f>
        <v>1.2487151496481981E-2</v>
      </c>
      <c r="N2650" s="182">
        <f>IFERROR(_xll.qlIndexFixing(ONIndex1M,I2650,TRUE,_xll.ohTrigger(RecalcTrigger,Trigger1M)),NA())</f>
        <v>1.197385844371901E-2</v>
      </c>
      <c r="O2650" s="44">
        <f>IFERROR(_xll.qlIndexFixing(ONIndex3M,I2650,TRUE,_xll.ohTrigger(RecalcTrigger,Trigger3M)),NA())</f>
        <v>1.2364256059473888E-2</v>
      </c>
      <c r="P2650" s="44">
        <f>IFERROR(_xll.qlIndexFixing(ONIndex6M,I2650,TRUE,_xll.ohTrigger(RecalcTrigger,Trigger6M)),NA())</f>
        <v>1.2011085938565813E-2</v>
      </c>
      <c r="Q2650" s="183">
        <f>IFERROR(_xll.qlIndexFixing(ONIndex1Y,I2650,TRUE,_xll.ohTrigger(RecalcTrigger,Trigger1Y)),NA())</f>
        <v>1.258585288164582E-2</v>
      </c>
    </row>
    <row r="2651" spans="2:17" x14ac:dyDescent="0.2">
      <c r="B2651" s="39" t="s">
        <v>42</v>
      </c>
      <c r="D2651" s="42">
        <f>_xll.qlCalendarAdvance(Calendar,$D2650,B2651,"f",FALSE)</f>
        <v>58049</v>
      </c>
      <c r="E2651" s="177">
        <f>_xll.qlInterestRateIndexValueDate(IndexON,D2651)</f>
        <v>58049</v>
      </c>
      <c r="F2651" s="193">
        <f>IFERROR(_xll.qlIndexFixing(IndexON,D2651,TRUE,_xll.ohTrigger(RecalcTrigger,TriggerON)),NA())</f>
        <v>1.1749582486153543E-2</v>
      </c>
      <c r="H2651" s="42">
        <f>_xll.qlCalendarAdvance(Calendar,$H2650,B2651,"f",FALSE)</f>
        <v>58049</v>
      </c>
      <c r="I2651" s="177">
        <f>_xll.qlInterestRateIndexValueDate(Index1M,$H2651)</f>
        <v>58053</v>
      </c>
      <c r="J2651" s="182">
        <f>IFERROR(_xll.qlIndexFixing(Index1M,$H2651,TRUE,_xll.ohTrigger(RecalcTrigger,Trigger1M)),NA())</f>
        <v>1.195510363527468E-2</v>
      </c>
      <c r="K2651" s="44">
        <f>IFERROR(_xll.qlIndexFixing(Index3M,H2651,TRUE,_xll.ohTrigger(RecalcTrigger,Trigger3M)),NA())</f>
        <v>1.229591326776319E-2</v>
      </c>
      <c r="L2651" s="44">
        <f>IFERROR(_xll.qlIndexFixing(Index6M,$H2651,TRUE,_xll.ohTrigger(RecalcTrigger,Trigger6M)),NA())</f>
        <v>1.1953342943436682E-2</v>
      </c>
      <c r="M2651" s="183">
        <f>IFERROR(_xll.qlIndexFixing(Index1Y,$H2651,TRUE,_xll.ohTrigger(RecalcTrigger,Trigger1Y)),NA())</f>
        <v>1.2480458691591301E-2</v>
      </c>
      <c r="N2651" s="182">
        <f>IFERROR(_xll.qlIndexFixing(ONIndex1M,I2651,TRUE,_xll.ohTrigger(RecalcTrigger,Trigger1M)),NA())</f>
        <v>1.1965165159626423E-2</v>
      </c>
      <c r="O2651" s="44">
        <f>IFERROR(_xll.qlIndexFixing(ONIndex3M,I2651,TRUE,_xll.ohTrigger(RecalcTrigger,Trigger3M)),NA())</f>
        <v>1.235185078682477E-2</v>
      </c>
      <c r="P2651" s="44">
        <f>IFERROR(_xll.qlIndexFixing(ONIndex6M,I2651,TRUE,_xll.ohTrigger(RecalcTrigger,Trigger6M)),NA())</f>
        <v>1.200378353532372E-2</v>
      </c>
      <c r="Q2651" s="183">
        <f>IFERROR(_xll.qlIndexFixing(ONIndex1Y,I2651,TRUE,_xll.ohTrigger(RecalcTrigger,Trigger1Y)),NA())</f>
        <v>1.2578483806375829E-2</v>
      </c>
    </row>
    <row r="2652" spans="2:17" x14ac:dyDescent="0.2">
      <c r="B2652" s="39" t="s">
        <v>42</v>
      </c>
      <c r="D2652" s="42">
        <f>_xll.qlCalendarAdvance(Calendar,$D2651,B2652,"f",FALSE)</f>
        <v>58056</v>
      </c>
      <c r="E2652" s="177">
        <f>_xll.qlInterestRateIndexValueDate(IndexON,D2652)</f>
        <v>58056</v>
      </c>
      <c r="F2652" s="193">
        <f>IFERROR(_xll.qlIndexFixing(IndexON,D2652,TRUE,_xll.ohTrigger(RecalcTrigger,TriggerON)),NA())</f>
        <v>1.1741271035345946E-2</v>
      </c>
      <c r="H2652" s="42">
        <f>_xll.qlCalendarAdvance(Calendar,$H2651,B2652,"f",FALSE)</f>
        <v>58056</v>
      </c>
      <c r="I2652" s="177">
        <f>_xll.qlInterestRateIndexValueDate(Index1M,$H2652)</f>
        <v>58060</v>
      </c>
      <c r="J2652" s="182">
        <f>IFERROR(_xll.qlIndexFixing(Index1M,$H2652,TRUE,_xll.ohTrigger(RecalcTrigger,Trigger1M)),NA())</f>
        <v>1.194651062150575E-2</v>
      </c>
      <c r="K2652" s="44">
        <f>IFERROR(_xll.qlIndexFixing(Index3M,H2652,TRUE,_xll.ohTrigger(RecalcTrigger,Trigger3M)),NA())</f>
        <v>1.2283818608958169E-2</v>
      </c>
      <c r="L2652" s="44">
        <f>IFERROR(_xll.qlIndexFixing(Index6M,$H2652,TRUE,_xll.ohTrigger(RecalcTrigger,Trigger6M)),NA())</f>
        <v>1.1946732681815529E-2</v>
      </c>
      <c r="M2652" s="183">
        <f>IFERROR(_xll.qlIndexFixing(Index1Y,$H2652,TRUE,_xll.ohTrigger(RecalcTrigger,Trigger1Y)),NA())</f>
        <v>1.2473796406419758E-2</v>
      </c>
      <c r="N2652" s="182">
        <f>IFERROR(_xll.qlIndexFixing(ONIndex1M,I2652,TRUE,_xll.ohTrigger(RecalcTrigger,Trigger1M)),NA())</f>
        <v>1.1956509861468234E-2</v>
      </c>
      <c r="O2652" s="44">
        <f>IFERROR(_xll.qlIndexFixing(ONIndex3M,I2652,TRUE,_xll.ohTrigger(RecalcTrigger,Trigger3M)),NA())</f>
        <v>1.2339493740878282E-2</v>
      </c>
      <c r="P2652" s="44">
        <f>IFERROR(_xll.qlIndexFixing(ONIndex6M,I2652,TRUE,_xll.ohTrigger(RecalcTrigger,Trigger6M)),NA())</f>
        <v>1.199653388292532E-2</v>
      </c>
      <c r="Q2652" s="183">
        <f>IFERROR(_xll.qlIndexFixing(ONIndex1Y,I2652,TRUE,_xll.ohTrigger(RecalcTrigger,Trigger1Y)),NA())</f>
        <v>1.2571143241899563E-2</v>
      </c>
    </row>
    <row r="2653" spans="2:17" x14ac:dyDescent="0.2">
      <c r="B2653" s="39" t="s">
        <v>42</v>
      </c>
      <c r="D2653" s="42">
        <f>_xll.qlCalendarAdvance(Calendar,$D2652,B2653,"f",FALSE)</f>
        <v>58063</v>
      </c>
      <c r="E2653" s="177">
        <f>_xll.qlInterestRateIndexValueDate(IndexON,D2653)</f>
        <v>58063</v>
      </c>
      <c r="F2653" s="193">
        <f>IFERROR(_xll.qlIndexFixing(IndexON,D2653,TRUE,_xll.ohTrigger(RecalcTrigger,TriggerON)),NA())</f>
        <v>1.1733008826508851E-2</v>
      </c>
      <c r="H2653" s="42">
        <f>_xll.qlCalendarAdvance(Calendar,$H2652,B2653,"f",FALSE)</f>
        <v>58063</v>
      </c>
      <c r="I2653" s="177">
        <f>_xll.qlInterestRateIndexValueDate(Index1M,$H2653)</f>
        <v>58067</v>
      </c>
      <c r="J2653" s="182">
        <f>IFERROR(_xll.qlIndexFixing(Index1M,$H2653,TRUE,_xll.ohTrigger(RecalcTrigger,Trigger1M)),NA())</f>
        <v>1.1937955875345256E-2</v>
      </c>
      <c r="K2653" s="44">
        <f>IFERROR(_xll.qlIndexFixing(Index3M,H2653,TRUE,_xll.ohTrigger(RecalcTrigger,Trigger3M)),NA())</f>
        <v>1.2271773148481194E-2</v>
      </c>
      <c r="L2653" s="44">
        <f>IFERROR(_xll.qlIndexFixing(Index6M,$H2653,TRUE,_xll.ohTrigger(RecalcTrigger,Trigger6M)),NA())</f>
        <v>1.1940176942833088E-2</v>
      </c>
      <c r="M2653" s="183">
        <f>IFERROR(_xll.qlIndexFixing(Index1Y,$H2653,TRUE,_xll.ohTrigger(RecalcTrigger,Trigger1Y)),NA())</f>
        <v>1.2467164702767122E-2</v>
      </c>
      <c r="N2653" s="182">
        <f>IFERROR(_xll.qlIndexFixing(ONIndex1M,I2653,TRUE,_xll.ohTrigger(RecalcTrigger,Trigger1M)),NA())</f>
        <v>1.1944607761895654E-2</v>
      </c>
      <c r="O2653" s="44">
        <f>IFERROR(_xll.qlIndexFixing(ONIndex3M,I2653,TRUE,_xll.ohTrigger(RecalcTrigger,Trigger3M)),NA())</f>
        <v>1.2322346778015358E-2</v>
      </c>
      <c r="P2653" s="44">
        <f>IFERROR(_xll.qlIndexFixing(ONIndex6M,I2653,TRUE,_xll.ohTrigger(RecalcTrigger,Trigger6M)),NA())</f>
        <v>1.1986668400227884E-2</v>
      </c>
      <c r="Q2653" s="183">
        <f>IFERROR(_xll.qlIndexFixing(ONIndex1Y,I2653,TRUE,_xll.ohTrigger(RecalcTrigger,Trigger1Y)),NA())</f>
        <v>1.2561144754181797E-2</v>
      </c>
    </row>
    <row r="2654" spans="2:17" x14ac:dyDescent="0.2">
      <c r="B2654" s="39" t="s">
        <v>42</v>
      </c>
      <c r="D2654" s="42">
        <f>_xll.qlCalendarAdvance(Calendar,$D2653,B2654,"f",FALSE)</f>
        <v>58071</v>
      </c>
      <c r="E2654" s="177">
        <f>_xll.qlInterestRateIndexValueDate(IndexON,D2654)</f>
        <v>58071</v>
      </c>
      <c r="F2654" s="193">
        <f>IFERROR(_xll.qlIndexFixing(IndexON,D2654,TRUE,_xll.ohTrigger(RecalcTrigger,TriggerON)),NA())</f>
        <v>1.1722840557641945E-2</v>
      </c>
      <c r="H2654" s="42">
        <f>_xll.qlCalendarAdvance(Calendar,$H2653,B2654,"f",FALSE)</f>
        <v>58071</v>
      </c>
      <c r="I2654" s="177">
        <f>_xll.qlInterestRateIndexValueDate(Index1M,$H2654)</f>
        <v>58075</v>
      </c>
      <c r="J2654" s="182">
        <f>IFERROR(_xll.qlIndexFixing(Index1M,$H2654,TRUE,_xll.ohTrigger(RecalcTrigger,Trigger1M)),NA())</f>
        <v>1.1928225987600722E-2</v>
      </c>
      <c r="K2654" s="44">
        <f>IFERROR(_xll.qlIndexFixing(Index3M,H2654,TRUE,_xll.ohTrigger(RecalcTrigger,Trigger3M)),NA())</f>
        <v>1.2261263240002844E-2</v>
      </c>
      <c r="L2654" s="44">
        <f>IFERROR(_xll.qlIndexFixing(Index6M,$H2654,TRUE,_xll.ohTrigger(RecalcTrigger,Trigger6M)),NA())</f>
        <v>1.1932999288226186E-2</v>
      </c>
      <c r="M2654" s="183">
        <f>IFERROR(_xll.qlIndexFixing(Index1Y,$H2654,TRUE,_xll.ohTrigger(RecalcTrigger,Trigger1Y)),NA())</f>
        <v>1.245962313891656E-2</v>
      </c>
      <c r="N2654" s="182">
        <f>IFERROR(_xll.qlIndexFixing(ONIndex1M,I2654,TRUE,_xll.ohTrigger(RecalcTrigger,Trigger1M)),NA())</f>
        <v>1.1936044493667808E-2</v>
      </c>
      <c r="O2654" s="44">
        <f>IFERROR(_xll.qlIndexFixing(ONIndex3M,I2654,TRUE,_xll.ohTrigger(RecalcTrigger,Trigger3M)),NA())</f>
        <v>1.2310106474098248E-2</v>
      </c>
      <c r="P2654" s="44">
        <f>IFERROR(_xll.qlIndexFixing(ONIndex6M,I2654,TRUE,_xll.ohTrigger(RecalcTrigger,Trigger6M)),NA())</f>
        <v>1.1979546818263742E-2</v>
      </c>
      <c r="Q2654" s="183">
        <f>IFERROR(_xll.qlIndexFixing(ONIndex1Y,I2654,TRUE,_xll.ohTrigger(RecalcTrigger,Trigger1Y)),NA())</f>
        <v>1.2553873179372843E-2</v>
      </c>
    </row>
    <row r="2655" spans="2:17" x14ac:dyDescent="0.2">
      <c r="B2655" s="39" t="s">
        <v>42</v>
      </c>
      <c r="D2655" s="42">
        <f>_xll.qlCalendarAdvance(Calendar,$D2654,B2655,"f",FALSE)</f>
        <v>58078</v>
      </c>
      <c r="E2655" s="177">
        <f>_xll.qlInterestRateIndexValueDate(IndexON,D2655)</f>
        <v>58078</v>
      </c>
      <c r="F2655" s="193">
        <f>IFERROR(_xll.qlIndexFixing(IndexON,D2655,TRUE,_xll.ohTrigger(RecalcTrigger,TriggerON)),NA())</f>
        <v>1.1714690754223156E-2</v>
      </c>
      <c r="H2655" s="42">
        <f>_xll.qlCalendarAdvance(Calendar,$H2654,B2655,"f",FALSE)</f>
        <v>58078</v>
      </c>
      <c r="I2655" s="177">
        <f>_xll.qlInterestRateIndexValueDate(Index1M,$H2655)</f>
        <v>58082</v>
      </c>
      <c r="J2655" s="182">
        <f>IFERROR(_xll.qlIndexFixing(Index1M,$H2655,TRUE,_xll.ohTrigger(RecalcTrigger,Trigger1M)),NA())</f>
        <v>1.1919753523585198E-2</v>
      </c>
      <c r="K2655" s="44">
        <f>IFERROR(_xll.qlIndexFixing(Index3M,H2655,TRUE,_xll.ohTrigger(RecalcTrigger,Trigger3M)),NA())</f>
        <v>1.2246763098771041E-2</v>
      </c>
      <c r="L2655" s="44">
        <f>IFERROR(_xll.qlIndexFixing(Index6M,$H2655,TRUE,_xll.ohTrigger(RecalcTrigger,Trigger6M)),NA())</f>
        <v>1.1926557001988894E-2</v>
      </c>
      <c r="M2655" s="183">
        <f>IFERROR(_xll.qlIndexFixing(Index1Y,$H2655,TRUE,_xll.ohTrigger(RecalcTrigger,Trigger1Y)),NA())</f>
        <v>1.2453057175199938E-2</v>
      </c>
      <c r="N2655" s="182">
        <f>IFERROR(_xll.qlIndexFixing(ONIndex1M,I2655,TRUE,_xll.ohTrigger(RecalcTrigger,Trigger1M)),NA())</f>
        <v>1.1929555719110141E-2</v>
      </c>
      <c r="O2655" s="44">
        <f>IFERROR(_xll.qlIndexFixing(ONIndex3M,I2655,TRUE,_xll.ohTrigger(RecalcTrigger,Trigger3M)),NA())</f>
        <v>1.2300972500760565E-2</v>
      </c>
      <c r="P2655" s="44">
        <f>IFERROR(_xll.qlIndexFixing(ONIndex6M,I2655,TRUE,_xll.ohTrigger(RecalcTrigger,Trigger6M)),NA())</f>
        <v>1.1974093844777656E-2</v>
      </c>
      <c r="Q2655" s="183">
        <f>IFERROR(_xll.qlIndexFixing(ONIndex1Y,I2655,TRUE,_xll.ohTrigger(RecalcTrigger,Trigger1Y)),NA())</f>
        <v>1.2548259193723155E-2</v>
      </c>
    </row>
    <row r="2656" spans="2:17" x14ac:dyDescent="0.2">
      <c r="B2656" s="39" t="s">
        <v>42</v>
      </c>
      <c r="D2656" s="42">
        <f>_xll.qlCalendarAdvance(Calendar,$D2655,B2656,"f",FALSE)</f>
        <v>58085</v>
      </c>
      <c r="E2656" s="177">
        <f>_xll.qlInterestRateIndexValueDate(IndexON,D2656)</f>
        <v>58085</v>
      </c>
      <c r="F2656" s="193">
        <f>IFERROR(_xll.qlIndexFixing(IndexON,D2656,TRUE,_xll.ohTrigger(RecalcTrigger,TriggerON)),NA())</f>
        <v>1.1706590531010974E-2</v>
      </c>
      <c r="H2656" s="42">
        <f>_xll.qlCalendarAdvance(Calendar,$H2655,B2656,"f",FALSE)</f>
        <v>58085</v>
      </c>
      <c r="I2656" s="177">
        <f>_xll.qlInterestRateIndexValueDate(Index1M,$H2656)</f>
        <v>58089</v>
      </c>
      <c r="J2656" s="182">
        <f>IFERROR(_xll.qlIndexFixing(Index1M,$H2656,TRUE,_xll.ohTrigger(RecalcTrigger,Trigger1M)),NA())</f>
        <v>1.1911319588638641E-2</v>
      </c>
      <c r="K2656" s="44">
        <f>IFERROR(_xll.qlIndexFixing(Index3M,H2656,TRUE,_xll.ohTrigger(RecalcTrigger,Trigger3M)),NA())</f>
        <v>1.2234869820853866E-2</v>
      </c>
      <c r="L2656" s="44">
        <f>IFERROR(_xll.qlIndexFixing(Index6M,$H2656,TRUE,_xll.ohTrigger(RecalcTrigger,Trigger6M)),NA())</f>
        <v>1.1920169557522949E-2</v>
      </c>
      <c r="M2656" s="183">
        <f>IFERROR(_xll.qlIndexFixing(Index1Y,$H2656,TRUE,_xll.ohTrigger(RecalcTrigger,Trigger1Y)),NA())</f>
        <v>1.2446521987240054E-2</v>
      </c>
      <c r="N2656" s="182">
        <f>IFERROR(_xll.qlIndexFixing(ONIndex1M,I2656,TRUE,_xll.ohTrigger(RecalcTrigger,Trigger1M)),NA())</f>
        <v>1.1921058676520602E-2</v>
      </c>
      <c r="O2656" s="44">
        <f>IFERROR(_xll.qlIndexFixing(ONIndex3M,I2656,TRUE,_xll.ohTrigger(RecalcTrigger,Trigger3M)),NA())</f>
        <v>1.2288816420698012E-2</v>
      </c>
      <c r="P2656" s="44">
        <f>IFERROR(_xll.qlIndexFixing(ONIndex6M,I2656,TRUE,_xll.ohTrigger(RecalcTrigger,Trigger6M)),NA())</f>
        <v>1.1967063843796311E-2</v>
      </c>
      <c r="Q2656" s="183">
        <f>IFERROR(_xll.qlIndexFixing(ONIndex1Y,I2656,TRUE,_xll.ohTrigger(RecalcTrigger,Trigger1Y)),NA())</f>
        <v>1.254103740103929E-2</v>
      </c>
    </row>
    <row r="2657" spans="2:17" x14ac:dyDescent="0.2">
      <c r="B2657" s="39" t="s">
        <v>42</v>
      </c>
      <c r="D2657" s="42">
        <f>_xll.qlCalendarAdvance(Calendar,$D2656,B2657,"f",FALSE)</f>
        <v>58092</v>
      </c>
      <c r="E2657" s="177">
        <f>_xll.qlInterestRateIndexValueDate(IndexON,D2657)</f>
        <v>58092</v>
      </c>
      <c r="F2657" s="193">
        <f>IFERROR(_xll.qlIndexFixing(IndexON,D2657,TRUE,_xll.ohTrigger(RecalcTrigger,TriggerON)),NA())</f>
        <v>1.1698539989870582E-2</v>
      </c>
      <c r="H2657" s="42">
        <f>_xll.qlCalendarAdvance(Calendar,$H2656,B2657,"f",FALSE)</f>
        <v>58092</v>
      </c>
      <c r="I2657" s="177">
        <f>_xll.qlInterestRateIndexValueDate(Index1M,$H2657)</f>
        <v>58096</v>
      </c>
      <c r="J2657" s="182">
        <f>IFERROR(_xll.qlIndexFixing(Index1M,$H2657,TRUE,_xll.ohTrigger(RecalcTrigger,Trigger1M)),NA())</f>
        <v>1.1902924265948701E-2</v>
      </c>
      <c r="K2657" s="44">
        <f>IFERROR(_xll.qlIndexFixing(Index3M,H2657,TRUE,_xll.ohTrigger(RecalcTrigger,Trigger3M)),NA())</f>
        <v>1.2223026186255481E-2</v>
      </c>
      <c r="L2657" s="44">
        <f>IFERROR(_xll.qlIndexFixing(Index6M,$H2657,TRUE,_xll.ohTrigger(RecalcTrigger,Trigger6M)),NA())</f>
        <v>1.1913837059364395E-2</v>
      </c>
      <c r="M2657" s="183">
        <f>IFERROR(_xll.qlIndexFixing(Index1Y,$H2657,TRUE,_xll.ohTrigger(RecalcTrigger,Trigger1Y)),NA())</f>
        <v>1.2440017636841496E-2</v>
      </c>
      <c r="N2657" s="182">
        <f>IFERROR(_xll.qlIndexFixing(ONIndex1M,I2657,TRUE,_xll.ohTrigger(RecalcTrigger,Trigger1M)),NA())</f>
        <v>1.1912600047763178E-2</v>
      </c>
      <c r="O2657" s="44">
        <f>IFERROR(_xll.qlIndexFixing(ONIndex3M,I2657,TRUE,_xll.ohTrigger(RecalcTrigger,Trigger3M)),NA())</f>
        <v>1.2276709132486019E-2</v>
      </c>
      <c r="P2657" s="44">
        <f>IFERROR(_xll.qlIndexFixing(ONIndex6M,I2657,TRUE,_xll.ohTrigger(RecalcTrigger,Trigger6M)),NA())</f>
        <v>1.1960087130589159E-2</v>
      </c>
      <c r="Q2657" s="183">
        <f>IFERROR(_xll.qlIndexFixing(ONIndex1Y,I2657,TRUE,_xll.ohTrigger(RecalcTrigger,Trigger1Y)),NA())</f>
        <v>1.2533844435935748E-2</v>
      </c>
    </row>
    <row r="2658" spans="2:17" x14ac:dyDescent="0.2">
      <c r="B2658" s="39" t="s">
        <v>42</v>
      </c>
      <c r="D2658" s="42">
        <f>_xll.qlCalendarAdvance(Calendar,$D2657,B2658,"f",FALSE)</f>
        <v>58099</v>
      </c>
      <c r="E2658" s="177">
        <f>_xll.qlInterestRateIndexValueDate(IndexON,D2658)</f>
        <v>58099</v>
      </c>
      <c r="F2658" s="193">
        <f>IFERROR(_xll.qlIndexFixing(IndexON,D2658,TRUE,_xll.ohTrigger(RecalcTrigger,TriggerON)),NA())</f>
        <v>1.1690539232720454E-2</v>
      </c>
      <c r="H2658" s="42">
        <f>_xll.qlCalendarAdvance(Calendar,$H2657,B2658,"f",FALSE)</f>
        <v>58099</v>
      </c>
      <c r="I2658" s="177">
        <f>_xll.qlInterestRateIndexValueDate(Index1M,$H2658)</f>
        <v>58103</v>
      </c>
      <c r="J2658" s="182">
        <f>IFERROR(_xll.qlIndexFixing(Index1M,$H2658,TRUE,_xll.ohTrigger(RecalcTrigger,Trigger1M)),NA())</f>
        <v>1.1894567638705609E-2</v>
      </c>
      <c r="K2658" s="44">
        <f>IFERROR(_xll.qlIndexFixing(Index3M,H2658,TRUE,_xll.ohTrigger(RecalcTrigger,Trigger3M)),NA())</f>
        <v>1.2211232304788489E-2</v>
      </c>
      <c r="L2658" s="44">
        <f>IFERROR(_xll.qlIndexFixing(Index6M,$H2658,TRUE,_xll.ohTrigger(RecalcTrigger,Trigger6M)),NA())</f>
        <v>1.1907559612055026E-2</v>
      </c>
      <c r="M2658" s="183">
        <f>IFERROR(_xll.qlIndexFixing(Index1Y,$H2658,TRUE,_xll.ohTrigger(RecalcTrigger,Trigger1Y)),NA())</f>
        <v>1.2433544185811043E-2</v>
      </c>
      <c r="N2658" s="182">
        <f>IFERROR(_xll.qlIndexFixing(ONIndex1M,I2658,TRUE,_xll.ohTrigger(RecalcTrigger,Trigger1M)),NA())</f>
        <v>1.1904179915651625E-2</v>
      </c>
      <c r="O2658" s="44">
        <f>IFERROR(_xll.qlIndexFixing(ONIndex3M,I2658,TRUE,_xll.ohTrigger(RecalcTrigger,Trigger3M)),NA())</f>
        <v>1.2264650745716921E-2</v>
      </c>
      <c r="P2658" s="44">
        <f>IFERROR(_xll.qlIndexFixing(ONIndex6M,I2658,TRUE,_xll.ohTrigger(RecalcTrigger,Trigger6M)),NA())</f>
        <v>1.1953163809952372E-2</v>
      </c>
      <c r="Q2658" s="183">
        <f>IFERROR(_xll.qlIndexFixing(ONIndex1Y,I2658,TRUE,_xll.ohTrigger(RecalcTrigger,Trigger1Y)),NA())</f>
        <v>1.252668036004323E-2</v>
      </c>
    </row>
    <row r="2659" spans="2:17" x14ac:dyDescent="0.2">
      <c r="B2659" s="39" t="s">
        <v>42</v>
      </c>
      <c r="D2659" s="42">
        <f>_xll.qlCalendarAdvance(Calendar,$D2658,B2659,"f",FALSE)</f>
        <v>58106</v>
      </c>
      <c r="E2659" s="177">
        <f>_xll.qlInterestRateIndexValueDate(IndexON,D2659)</f>
        <v>58106</v>
      </c>
      <c r="F2659" s="193">
        <f>IFERROR(_xll.qlIndexFixing(IndexON,D2659,TRUE,_xll.ohTrigger(RecalcTrigger,TriggerON)),NA())</f>
        <v>1.1682588361479063E-2</v>
      </c>
      <c r="H2659" s="42">
        <f>_xll.qlCalendarAdvance(Calendar,$H2658,B2659,"f",FALSE)</f>
        <v>58106</v>
      </c>
      <c r="I2659" s="177">
        <f>_xll.qlInterestRateIndexValueDate(Index1M,$H2659)</f>
        <v>58110</v>
      </c>
      <c r="J2659" s="182">
        <f>IFERROR(_xll.qlIndexFixing(Index1M,$H2659,TRUE,_xll.ohTrigger(RecalcTrigger,Trigger1M)),NA())</f>
        <v>1.1887434437727329E-2</v>
      </c>
      <c r="K2659" s="44">
        <f>IFERROR(_xll.qlIndexFixing(Index3M,H2659,TRUE,_xll.ohTrigger(RecalcTrigger,Trigger3M)),NA())</f>
        <v>1.2199488286261051E-2</v>
      </c>
      <c r="L2659" s="44">
        <f>IFERROR(_xll.qlIndexFixing(Index6M,$H2659,TRUE,_xll.ohTrigger(RecalcTrigger,Trigger6M)),NA())</f>
        <v>1.1901337320136188E-2</v>
      </c>
      <c r="M2659" s="183">
        <f>IFERROR(_xll.qlIndexFixing(Index1Y,$H2659,TRUE,_xll.ohTrigger(RecalcTrigger,Trigger1Y)),NA())</f>
        <v>1.2427101695956788E-2</v>
      </c>
      <c r="N2659" s="182">
        <f>IFERROR(_xll.qlIndexFixing(ONIndex1M,I2659,TRUE,_xll.ohTrigger(RecalcTrigger,Trigger1M)),NA())</f>
        <v>1.1895798363479315E-2</v>
      </c>
      <c r="O2659" s="44">
        <f>IFERROR(_xll.qlIndexFixing(ONIndex3M,I2659,TRUE,_xll.ohTrigger(RecalcTrigger,Trigger3M)),NA())</f>
        <v>1.2252641370542605E-2</v>
      </c>
      <c r="P2659" s="44">
        <f>IFERROR(_xll.qlIndexFixing(ONIndex6M,I2659,TRUE,_xll.ohTrigger(RecalcTrigger,Trigger6M)),NA())</f>
        <v>1.1946293985962697E-2</v>
      </c>
      <c r="Q2659" s="183">
        <f>IFERROR(_xll.qlIndexFixing(ONIndex1Y,I2659,TRUE,_xll.ohTrigger(RecalcTrigger,Trigger1Y)),NA())</f>
        <v>1.2519545235072371E-2</v>
      </c>
    </row>
    <row r="2660" spans="2:17" x14ac:dyDescent="0.2">
      <c r="B2660" s="39" t="s">
        <v>42</v>
      </c>
      <c r="D2660" s="42">
        <f>_xll.qlCalendarAdvance(Calendar,$D2659,B2660,"f",FALSE)</f>
        <v>58113</v>
      </c>
      <c r="E2660" s="177">
        <f>_xll.qlInterestRateIndexValueDate(IndexON,D2660)</f>
        <v>58113</v>
      </c>
      <c r="F2660" s="193">
        <f>IFERROR(_xll.qlIndexFixing(IndexON,D2660,TRUE,_xll.ohTrigger(RecalcTrigger,TriggerON)),NA())</f>
        <v>1.1674687478038237E-2</v>
      </c>
      <c r="H2660" s="42">
        <f>_xll.qlCalendarAdvance(Calendar,$H2659,B2660,"f",FALSE)</f>
        <v>58113</v>
      </c>
      <c r="I2660" s="177">
        <f>_xll.qlInterestRateIndexValueDate(Index1M,$H2660)</f>
        <v>58117</v>
      </c>
      <c r="J2660" s="182">
        <f>IFERROR(_xll.qlIndexFixing(Index1M,$H2660,TRUE,_xll.ohTrigger(RecalcTrigger,Trigger1M)),NA())</f>
        <v>1.1879147924146301E-2</v>
      </c>
      <c r="K2660" s="44">
        <f>IFERROR(_xll.qlIndexFixing(Index3M,H2660,TRUE,_xll.ohTrigger(RecalcTrigger,Trigger3M)),NA())</f>
        <v>1.2187794240480443E-2</v>
      </c>
      <c r="L2660" s="44">
        <f>IFERROR(_xll.qlIndexFixing(Index6M,$H2660,TRUE,_xll.ohTrigger(RecalcTrigger,Trigger6M)),NA())</f>
        <v>1.1895170288154528E-2</v>
      </c>
      <c r="M2660" s="183">
        <f>IFERROR(_xll.qlIndexFixing(Index1Y,$H2660,TRUE,_xll.ohTrigger(RecalcTrigger,Trigger1Y)),NA())</f>
        <v>1.2420690229087044E-2</v>
      </c>
      <c r="N2660" s="182">
        <f>IFERROR(_xll.qlIndexFixing(ONIndex1M,I2660,TRUE,_xll.ohTrigger(RecalcTrigger,Trigger1M)),NA())</f>
        <v>1.1887455474459685E-2</v>
      </c>
      <c r="O2660" s="44">
        <f>IFERROR(_xll.qlIndexFixing(ONIndex3M,I2660,TRUE,_xll.ohTrigger(RecalcTrigger,Trigger3M)),NA())</f>
        <v>1.224068111671528E-2</v>
      </c>
      <c r="P2660" s="44">
        <f>IFERROR(_xll.qlIndexFixing(ONIndex6M,I2660,TRUE,_xll.ohTrigger(RecalcTrigger,Trigger6M)),NA())</f>
        <v>1.193947776293669E-2</v>
      </c>
      <c r="Q2660" s="183">
        <f>IFERROR(_xll.qlIndexFixing(ONIndex1Y,I2660,TRUE,_xll.ohTrigger(RecalcTrigger,Trigger1Y)),NA())</f>
        <v>1.2512439122334129E-2</v>
      </c>
    </row>
    <row r="2661" spans="2:17" x14ac:dyDescent="0.2">
      <c r="B2661" s="39" t="s">
        <v>42</v>
      </c>
      <c r="D2661" s="42">
        <f>_xll.qlCalendarAdvance(Calendar,$D2660,B2661,"f",FALSE)</f>
        <v>58120</v>
      </c>
      <c r="E2661" s="177">
        <f>_xll.qlInterestRateIndexValueDate(IndexON,D2661)</f>
        <v>58120</v>
      </c>
      <c r="F2661" s="193">
        <f>IFERROR(_xll.qlIndexFixing(IndexON,D2661,TRUE,_xll.ohTrigger(RecalcTrigger,TriggerON)),NA())</f>
        <v>1.166683668426316E-2</v>
      </c>
      <c r="H2661" s="42">
        <f>_xll.qlCalendarAdvance(Calendar,$H2660,B2661,"f",FALSE)</f>
        <v>58120</v>
      </c>
      <c r="I2661" s="177">
        <f>_xll.qlInterestRateIndexValueDate(Index1M,$H2661)</f>
        <v>58124</v>
      </c>
      <c r="J2661" s="182">
        <f>IFERROR(_xll.qlIndexFixing(Index1M,$H2661,TRUE,_xll.ohTrigger(RecalcTrigger,Trigger1M)),NA())</f>
        <v>1.1870900333347414E-2</v>
      </c>
      <c r="K2661" s="44">
        <f>IFERROR(_xll.qlIndexFixing(Index3M,H2661,TRUE,_xll.ohTrigger(RecalcTrigger,Trigger3M)),NA())</f>
        <v>1.2176150277256603E-2</v>
      </c>
      <c r="L2661" s="44">
        <f>IFERROR(_xll.qlIndexFixing(Index6M,$H2661,TRUE,_xll.ohTrigger(RecalcTrigger,Trigger6M)),NA())</f>
        <v>1.1889058620660227E-2</v>
      </c>
      <c r="M2661" s="183">
        <f>IFERROR(_xll.qlIndexFixing(Index1Y,$H2661,TRUE,_xll.ohTrigger(RecalcTrigger,Trigger1Y)),NA())</f>
        <v>1.2414309847011872E-2</v>
      </c>
      <c r="N2661" s="182">
        <f>IFERROR(_xll.qlIndexFixing(ONIndex1M,I2661,TRUE,_xll.ohTrigger(RecalcTrigger,Trigger1M)),NA())</f>
        <v>1.1879151331886106E-2</v>
      </c>
      <c r="O2661" s="44">
        <f>IFERROR(_xll.qlIndexFixing(ONIndex3M,I2661,TRUE,_xll.ohTrigger(RecalcTrigger,Trigger3M)),NA())</f>
        <v>1.2228770094306896E-2</v>
      </c>
      <c r="P2661" s="44">
        <f>IFERROR(_xll.qlIndexFixing(ONIndex6M,I2661,TRUE,_xll.ohTrigger(RecalcTrigger,Trigger6M)),NA())</f>
        <v>1.1932715245750458E-2</v>
      </c>
      <c r="Q2661" s="183">
        <f>IFERROR(_xll.qlIndexFixing(ONIndex1Y,I2661,TRUE,_xll.ohTrigger(RecalcTrigger,Trigger1Y)),NA())</f>
        <v>1.250536208393882E-2</v>
      </c>
    </row>
    <row r="2662" spans="2:17" x14ac:dyDescent="0.2">
      <c r="B2662" s="39" t="s">
        <v>42</v>
      </c>
      <c r="D2662" s="42">
        <f>_xll.qlCalendarAdvance(Calendar,$D2661,B2662,"f",FALSE)</f>
        <v>58127</v>
      </c>
      <c r="E2662" s="177">
        <f>_xll.qlInterestRateIndexValueDate(IndexON,D2662)</f>
        <v>58127</v>
      </c>
      <c r="F2662" s="193">
        <f>IFERROR(_xll.qlIndexFixing(IndexON,D2662,TRUE,_xll.ohTrigger(RecalcTrigger,TriggerON)),NA())</f>
        <v>1.165903608204566E-2</v>
      </c>
      <c r="H2662" s="42">
        <f>_xll.qlCalendarAdvance(Calendar,$H2661,B2662,"f",FALSE)</f>
        <v>58127</v>
      </c>
      <c r="I2662" s="177">
        <f>_xll.qlInterestRateIndexValueDate(Index1M,$H2662)</f>
        <v>58131</v>
      </c>
      <c r="J2662" s="182">
        <f>IFERROR(_xll.qlIndexFixing(Index1M,$H2662,TRUE,_xll.ohTrigger(RecalcTrigger,Trigger1M)),NA())</f>
        <v>1.1862691748521266E-2</v>
      </c>
      <c r="K2662" s="44">
        <f>IFERROR(_xll.qlIndexFixing(Index3M,H2662,TRUE,_xll.ohTrigger(RecalcTrigger,Trigger3M)),NA())</f>
        <v>1.2164556506406576E-2</v>
      </c>
      <c r="L2662" s="44">
        <f>IFERROR(_xll.qlIndexFixing(Index6M,$H2662,TRUE,_xll.ohTrigger(RecalcTrigger,Trigger6M)),NA())</f>
        <v>1.1883002422205675E-2</v>
      </c>
      <c r="M2662" s="183">
        <f>IFERROR(_xll.qlIndexFixing(Index1Y,$H2662,TRUE,_xll.ohTrigger(RecalcTrigger,Trigger1Y)),NA())</f>
        <v>1.2407960611543093E-2</v>
      </c>
      <c r="N2662" s="182">
        <f>IFERROR(_xll.qlIndexFixing(ONIndex1M,I2662,TRUE,_xll.ohTrigger(RecalcTrigger,Trigger1M)),NA())</f>
        <v>1.1870886018812143E-2</v>
      </c>
      <c r="O2662" s="44">
        <f>IFERROR(_xll.qlIndexFixing(ONIndex3M,I2662,TRUE,_xll.ohTrigger(RecalcTrigger,Trigger3M)),NA())</f>
        <v>1.2216908413149596E-2</v>
      </c>
      <c r="P2662" s="44">
        <f>IFERROR(_xll.qlIndexFixing(ONIndex6M,I2662,TRUE,_xll.ohTrigger(RecalcTrigger,Trigger6M)),NA())</f>
        <v>1.1926006538320877E-2</v>
      </c>
      <c r="Q2662" s="183">
        <f>IFERROR(_xll.qlIndexFixing(ONIndex1Y,I2662,TRUE,_xll.ohTrigger(RecalcTrigger,Trigger1Y)),NA())</f>
        <v>1.2498314181197401E-2</v>
      </c>
    </row>
    <row r="2663" spans="2:17" x14ac:dyDescent="0.2">
      <c r="B2663" s="39" t="s">
        <v>42</v>
      </c>
      <c r="D2663" s="42">
        <f>_xll.qlCalendarAdvance(Calendar,$D2662,B2663,"f",FALSE)</f>
        <v>58134</v>
      </c>
      <c r="E2663" s="177">
        <f>_xll.qlInterestRateIndexValueDate(IndexON,D2663)</f>
        <v>58134</v>
      </c>
      <c r="F2663" s="193">
        <f>IFERROR(_xll.qlIndexFixing(IndexON,D2663,TRUE,_xll.ohTrigger(RecalcTrigger,TriggerON)),NA())</f>
        <v>1.16512857733575E-2</v>
      </c>
      <c r="H2663" s="42">
        <f>_xll.qlCalendarAdvance(Calendar,$H2662,B2663,"f",FALSE)</f>
        <v>58134</v>
      </c>
      <c r="I2663" s="177">
        <f>_xll.qlInterestRateIndexValueDate(Index1M,$H2663)</f>
        <v>58138</v>
      </c>
      <c r="J2663" s="182">
        <f>IFERROR(_xll.qlIndexFixing(Index1M,$H2663,TRUE,_xll.ohTrigger(RecalcTrigger,Trigger1M)),NA())</f>
        <v>1.1853367845992682E-2</v>
      </c>
      <c r="K2663" s="44">
        <f>IFERROR(_xll.qlIndexFixing(Index3M,H2663,TRUE,_xll.ohTrigger(RecalcTrigger,Trigger3M)),NA())</f>
        <v>1.2151793432239769E-2</v>
      </c>
      <c r="L2663" s="44">
        <f>IFERROR(_xll.qlIndexFixing(Index6M,$H2663,TRUE,_xll.ohTrigger(RecalcTrigger,Trigger6M)),NA())</f>
        <v>1.1876361531952866E-2</v>
      </c>
      <c r="M2663" s="183">
        <f>IFERROR(_xll.qlIndexFixing(Index1Y,$H2663,TRUE,_xll.ohTrigger(RecalcTrigger,Trigger1Y)),NA())</f>
        <v>1.2401424618353111E-2</v>
      </c>
      <c r="N2663" s="182">
        <f>IFERROR(_xll.qlIndexFixing(ONIndex1M,I2663,TRUE,_xll.ohTrigger(RecalcTrigger,Trigger1M)),NA())</f>
        <v>1.1862659618451232E-2</v>
      </c>
      <c r="O2663" s="44">
        <f>IFERROR(_xll.qlIndexFixing(ONIndex3M,I2663,TRUE,_xll.ohTrigger(RecalcTrigger,Trigger3M)),NA())</f>
        <v>1.2205096183075526E-2</v>
      </c>
      <c r="P2663" s="44">
        <f>IFERROR(_xll.qlIndexFixing(ONIndex6M,I2663,TRUE,_xll.ohTrigger(RecalcTrigger,Trigger6M)),NA())</f>
        <v>1.1919351745683926E-2</v>
      </c>
      <c r="Q2663" s="183">
        <f>IFERROR(_xll.qlIndexFixing(ONIndex1Y,I2663,TRUE,_xll.ohTrigger(RecalcTrigger,Trigger1Y)),NA())</f>
        <v>1.2491295475740571E-2</v>
      </c>
    </row>
    <row r="2664" spans="2:17" x14ac:dyDescent="0.2">
      <c r="B2664" s="39" t="s">
        <v>42</v>
      </c>
      <c r="D2664" s="42">
        <f>_xll.qlCalendarAdvance(Calendar,$D2663,B2664,"f",FALSE)</f>
        <v>58141</v>
      </c>
      <c r="E2664" s="177">
        <f>_xll.qlInterestRateIndexValueDate(IndexON,D2664)</f>
        <v>58141</v>
      </c>
      <c r="F2664" s="193">
        <f>IFERROR(_xll.qlIndexFixing(IndexON,D2664,TRUE,_xll.ohTrigger(RecalcTrigger,TriggerON)),NA())</f>
        <v>1.1643585860063865E-2</v>
      </c>
      <c r="H2664" s="42">
        <f>_xll.qlCalendarAdvance(Calendar,$H2663,B2664,"f",FALSE)</f>
        <v>58141</v>
      </c>
      <c r="I2664" s="177">
        <f>_xll.qlInterestRateIndexValueDate(Index1M,$H2664)</f>
        <v>58145</v>
      </c>
      <c r="J2664" s="182">
        <f>IFERROR(_xll.qlIndexFixing(Index1M,$H2664,TRUE,_xll.ohTrigger(RecalcTrigger,Trigger1M)),NA())</f>
        <v>1.1845245138500257E-2</v>
      </c>
      <c r="K2664" s="44">
        <f>IFERROR(_xll.qlIndexFixing(Index3M,H2664,TRUE,_xll.ohTrigger(RecalcTrigger,Trigger3M)),NA())</f>
        <v>1.214030684645028E-2</v>
      </c>
      <c r="L2664" s="44">
        <f>IFERROR(_xll.qlIndexFixing(Index6M,$H2664,TRUE,_xll.ohTrigger(RecalcTrigger,Trigger6M)),NA())</f>
        <v>1.1870428042270672E-2</v>
      </c>
      <c r="M2664" s="183">
        <f>IFERROR(_xll.qlIndexFixing(Index1Y,$H2664,TRUE,_xll.ohTrigger(RecalcTrigger,Trigger1Y)),NA())</f>
        <v>1.2395139921073143E-2</v>
      </c>
      <c r="N2664" s="182">
        <f>IFERROR(_xll.qlIndexFixing(ONIndex1M,I2664,TRUE,_xll.ohTrigger(RecalcTrigger,Trigger1M)),NA())</f>
        <v>1.1854472213936873E-2</v>
      </c>
      <c r="O2664" s="44">
        <f>IFERROR(_xll.qlIndexFixing(ONIndex3M,I2664,TRUE,_xll.ohTrigger(RecalcTrigger,Trigger3M)),NA())</f>
        <v>1.2193333513996762E-2</v>
      </c>
      <c r="P2664" s="44">
        <f>IFERROR(_xll.qlIndexFixing(ONIndex6M,I2664,TRUE,_xll.ohTrigger(RecalcTrigger,Trigger6M)),NA())</f>
        <v>1.1912750971836417E-2</v>
      </c>
      <c r="Q2664" s="183">
        <f>IFERROR(_xll.qlIndexFixing(ONIndex1Y,I2664,TRUE,_xll.ohTrigger(RecalcTrigger,Trigger1Y)),NA())</f>
        <v>1.2484306029358905E-2</v>
      </c>
    </row>
    <row r="2665" spans="2:17" x14ac:dyDescent="0.2">
      <c r="B2665" s="39" t="s">
        <v>42</v>
      </c>
      <c r="D2665" s="42">
        <f>_xll.qlCalendarAdvance(Calendar,$D2664,B2665,"f",FALSE)</f>
        <v>58148</v>
      </c>
      <c r="E2665" s="177">
        <f>_xll.qlInterestRateIndexValueDate(IndexON,D2665)</f>
        <v>58148</v>
      </c>
      <c r="F2665" s="193">
        <f>IFERROR(_xll.qlIndexFixing(IndexON,D2665,TRUE,_xll.ohTrigger(RecalcTrigger,TriggerON)),NA())</f>
        <v>1.1635936444029937E-2</v>
      </c>
      <c r="H2665" s="42">
        <f>_xll.qlCalendarAdvance(Calendar,$H2664,B2665,"f",FALSE)</f>
        <v>58148</v>
      </c>
      <c r="I2665" s="177">
        <f>_xll.qlInterestRateIndexValueDate(Index1M,$H2665)</f>
        <v>58152</v>
      </c>
      <c r="J2665" s="182">
        <f>IFERROR(_xll.qlIndexFixing(Index1M,$H2665,TRUE,_xll.ohTrigger(RecalcTrigger,Trigger1M)),NA())</f>
        <v>1.1837161708799173E-2</v>
      </c>
      <c r="K2665" s="44">
        <f>IFERROR(_xll.qlIndexFixing(Index3M,H2665,TRUE,_xll.ohTrigger(RecalcTrigger,Trigger3M)),NA())</f>
        <v>1.212887080228385E-2</v>
      </c>
      <c r="L2665" s="44">
        <f>IFERROR(_xll.qlIndexFixing(Index6M,$H2665,TRUE,_xll.ohTrigger(RecalcTrigger,Trigger6M)),NA())</f>
        <v>1.1864550363508709E-2</v>
      </c>
      <c r="M2665" s="183">
        <f>IFERROR(_xll.qlIndexFixing(Index1Y,$H2665,TRUE,_xll.ohTrigger(RecalcTrigger,Trigger1Y)),NA())</f>
        <v>1.2388886561438224E-2</v>
      </c>
      <c r="N2665" s="182">
        <f>IFERROR(_xll.qlIndexFixing(ONIndex1M,I2665,TRUE,_xll.ohTrigger(RecalcTrigger,Trigger1M)),NA())</f>
        <v>1.1846323888642374E-2</v>
      </c>
      <c r="O2665" s="44">
        <f>IFERROR(_xll.qlIndexFixing(ONIndex3M,I2665,TRUE,_xll.ohTrigger(RecalcTrigger,Trigger3M)),NA())</f>
        <v>1.2181620515985259E-2</v>
      </c>
      <c r="P2665" s="44">
        <f>IFERROR(_xll.qlIndexFixing(ONIndex6M,I2665,TRUE,_xll.ohTrigger(RecalcTrigger,Trigger6M)),NA())</f>
        <v>1.1906204321414648E-2</v>
      </c>
      <c r="Q2665" s="183">
        <f>IFERROR(_xll.qlIndexFixing(ONIndex1Y,I2665,TRUE,_xll.ohTrigger(RecalcTrigger,Trigger1Y)),NA())</f>
        <v>1.2477345903603165E-2</v>
      </c>
    </row>
    <row r="2666" spans="2:17" x14ac:dyDescent="0.2">
      <c r="B2666" s="39" t="s">
        <v>42</v>
      </c>
      <c r="D2666" s="42">
        <f>_xll.qlCalendarAdvance(Calendar,$D2665,B2666,"f",FALSE)</f>
        <v>58155</v>
      </c>
      <c r="E2666" s="177">
        <f>_xll.qlInterestRateIndexValueDate(IndexON,D2666)</f>
        <v>58155</v>
      </c>
      <c r="F2666" s="193">
        <f>IFERROR(_xll.qlIndexFixing(IndexON,D2666,TRUE,_xll.ohTrigger(RecalcTrigger,TriggerON)),NA())</f>
        <v>1.162833762717419E-2</v>
      </c>
      <c r="H2666" s="42">
        <f>_xll.qlCalendarAdvance(Calendar,$H2665,B2666,"f",FALSE)</f>
        <v>58155</v>
      </c>
      <c r="I2666" s="177">
        <f>_xll.qlInterestRateIndexValueDate(Index1M,$H2666)</f>
        <v>58159</v>
      </c>
      <c r="J2666" s="182">
        <f>IFERROR(_xll.qlIndexFixing(Index1M,$H2666,TRUE,_xll.ohTrigger(RecalcTrigger,Trigger1M)),NA())</f>
        <v>1.1829117640097709E-2</v>
      </c>
      <c r="K2666" s="44">
        <f>IFERROR(_xll.qlIndexFixing(Index3M,H2666,TRUE,_xll.ohTrigger(RecalcTrigger,Trigger3M)),NA())</f>
        <v>1.2117485409551773E-2</v>
      </c>
      <c r="L2666" s="44">
        <f>IFERROR(_xll.qlIndexFixing(Index6M,$H2666,TRUE,_xll.ohTrigger(RecalcTrigger,Trigger6M)),NA())</f>
        <v>1.1858728600234205E-2</v>
      </c>
      <c r="M2666" s="183">
        <f>IFERROR(_xll.qlIndexFixing(Index1Y,$H2666,TRUE,_xll.ohTrigger(RecalcTrigger,Trigger1Y)),NA())</f>
        <v>1.2382664601264913E-2</v>
      </c>
      <c r="N2666" s="182">
        <f>IFERROR(_xll.qlIndexFixing(ONIndex1M,I2666,TRUE,_xll.ohTrigger(RecalcTrigger,Trigger1M)),NA())</f>
        <v>1.1836684123943897E-2</v>
      </c>
      <c r="O2666" s="44">
        <f>IFERROR(_xll.qlIndexFixing(ONIndex3M,I2666,TRUE,_xll.ohTrigger(RecalcTrigger,Trigger3M)),NA())</f>
        <v>1.2167457528866166E-2</v>
      </c>
      <c r="P2666" s="44">
        <f>IFERROR(_xll.qlIndexFixing(ONIndex6M,I2666,TRUE,_xll.ohTrigger(RecalcTrigger,Trigger6M)),NA())</f>
        <v>1.1898654471373504E-2</v>
      </c>
      <c r="Q2666" s="183">
        <f>IFERROR(_xll.qlIndexFixing(ONIndex1Y,I2666,TRUE,_xll.ohTrigger(RecalcTrigger,Trigger1Y)),NA())</f>
        <v>1.2469304662090508E-2</v>
      </c>
    </row>
    <row r="2667" spans="2:17" x14ac:dyDescent="0.2">
      <c r="B2667" s="39" t="s">
        <v>42</v>
      </c>
      <c r="D2667" s="42">
        <f>_xll.qlCalendarAdvance(Calendar,$D2666,B2667,"f",FALSE)</f>
        <v>58166</v>
      </c>
      <c r="E2667" s="177">
        <f>_xll.qlInterestRateIndexValueDate(IndexON,D2667)</f>
        <v>58166</v>
      </c>
      <c r="F2667" s="193">
        <f>IFERROR(_xll.qlIndexFixing(IndexON,D2667,TRUE,_xll.ohTrigger(RecalcTrigger,TriggerON)),NA())</f>
        <v>1.1617194913888795E-2</v>
      </c>
      <c r="H2667" s="42">
        <f>_xll.qlCalendarAdvance(Calendar,$H2666,B2667,"f",FALSE)</f>
        <v>58166</v>
      </c>
      <c r="I2667" s="177">
        <f>_xll.qlInterestRateIndexValueDate(Index1M,$H2667)</f>
        <v>58168</v>
      </c>
      <c r="J2667" s="182">
        <f>IFERROR(_xll.qlIndexFixing(Index1M,$H2667,TRUE,_xll.ohTrigger(RecalcTrigger,Trigger1M)),NA())</f>
        <v>1.1818459839379458E-2</v>
      </c>
      <c r="K2667" s="44">
        <f>IFERROR(_xll.qlIndexFixing(Index3M,H2667,TRUE,_xll.ohTrigger(RecalcTrigger,Trigger3M)),NA())</f>
        <v>1.2103517367835886E-2</v>
      </c>
      <c r="L2667" s="44">
        <f>IFERROR(_xll.qlIndexFixing(Index6M,$H2667,TRUE,_xll.ohTrigger(RecalcTrigger,Trigger6M)),NA())</f>
        <v>1.1851522429185987E-2</v>
      </c>
      <c r="M2667" s="183">
        <f>IFERROR(_xll.qlIndexFixing(Index1Y,$H2667,TRUE,_xll.ohTrigger(RecalcTrigger,Trigger1Y)),NA())</f>
        <v>1.2374293563743166E-2</v>
      </c>
      <c r="N2667" s="182">
        <f>IFERROR(_xll.qlIndexFixing(ONIndex1M,I2667,TRUE,_xll.ohTrigger(RecalcTrigger,Trigger1M)),NA())</f>
        <v>1.1825551079009955E-2</v>
      </c>
      <c r="O2667" s="44">
        <f>IFERROR(_xll.qlIndexFixing(ONIndex3M,I2667,TRUE,_xll.ohTrigger(RecalcTrigger,Trigger3M)),NA())</f>
        <v>1.2151730228380231E-2</v>
      </c>
      <c r="P2667" s="44">
        <f>IFERROR(_xll.qlIndexFixing(ONIndex6M,I2667,TRUE,_xll.ohTrigger(RecalcTrigger,Trigger6M)),NA())</f>
        <v>1.1889619333711465E-2</v>
      </c>
      <c r="Q2667" s="183">
        <f>IFERROR(_xll.qlIndexFixing(ONIndex1Y,I2667,TRUE,_xll.ohTrigger(RecalcTrigger,Trigger1Y)),NA())</f>
        <v>1.2459583504131899E-2</v>
      </c>
    </row>
    <row r="2668" spans="2:17" x14ac:dyDescent="0.2">
      <c r="B2668" s="39" t="s">
        <v>42</v>
      </c>
      <c r="D2668" s="42">
        <f>_xll.qlCalendarAdvance(Calendar,$D2667,B2668,"f",FALSE)</f>
        <v>58173</v>
      </c>
      <c r="E2668" s="177">
        <f>_xll.qlInterestRateIndexValueDate(IndexON,D2668)</f>
        <v>58173</v>
      </c>
      <c r="F2668" s="193">
        <f>IFERROR(_xll.qlIndexFixing(IndexON,D2668,TRUE,_xll.ohTrigger(RecalcTrigger,TriggerON)),NA())</f>
        <v>1.160971988673154E-2</v>
      </c>
      <c r="H2668" s="42">
        <f>_xll.qlCalendarAdvance(Calendar,$H2667,B2668,"f",FALSE)</f>
        <v>58173</v>
      </c>
      <c r="I2668" s="177">
        <f>_xll.qlInterestRateIndexValueDate(Index1M,$H2668)</f>
        <v>58175</v>
      </c>
      <c r="J2668" s="182">
        <f>IFERROR(_xll.qlIndexFixing(Index1M,$H2668,TRUE,_xll.ohTrigger(RecalcTrigger,Trigger1M)),NA())</f>
        <v>1.1810508622981664E-2</v>
      </c>
      <c r="K2668" s="44">
        <f>IFERROR(_xll.qlIndexFixing(Index3M,H2668,TRUE,_xll.ohTrigger(RecalcTrigger,Trigger3M)),NA())</f>
        <v>1.2092244883745986E-2</v>
      </c>
      <c r="L2668" s="44">
        <f>IFERROR(_xll.qlIndexFixing(Index6M,$H2668,TRUE,_xll.ohTrigger(RecalcTrigger,Trigger6M)),NA())</f>
        <v>1.1845825005146112E-2</v>
      </c>
      <c r="M2668" s="183">
        <f>IFERROR(_xll.qlIndexFixing(Index1Y,$H2668,TRUE,_xll.ohTrigger(RecalcTrigger,Trigger1Y)),NA())</f>
        <v>1.236814777470592E-2</v>
      </c>
      <c r="N2668" s="182">
        <f>IFERROR(_xll.qlIndexFixing(ONIndex1M,I2668,TRUE,_xll.ohTrigger(RecalcTrigger,Trigger1M)),NA())</f>
        <v>1.1817543000969266E-2</v>
      </c>
      <c r="O2668" s="44">
        <f>IFERROR(_xll.qlIndexFixing(ONIndex3M,I2668,TRUE,_xll.ohTrigger(RecalcTrigger,Trigger3M)),NA())</f>
        <v>1.2140195523908659E-2</v>
      </c>
      <c r="P2668" s="44">
        <f>IFERROR(_xll.qlIndexFixing(ONIndex6M,I2668,TRUE,_xll.ohTrigger(RecalcTrigger,Trigger6M)),NA())</f>
        <v>1.1883266833505601E-2</v>
      </c>
      <c r="Q2668" s="183">
        <f>IFERROR(_xll.qlIndexFixing(ONIndex1Y,I2668,TRUE,_xll.ohTrigger(RecalcTrigger,Trigger1Y)),NA())</f>
        <v>1.2452728597969198E-2</v>
      </c>
    </row>
    <row r="2669" spans="2:17" x14ac:dyDescent="0.2">
      <c r="B2669" s="39" t="s">
        <v>42</v>
      </c>
      <c r="D2669" s="42">
        <f>_xll.qlCalendarAdvance(Calendar,$D2668,B2669,"f",FALSE)</f>
        <v>58180</v>
      </c>
      <c r="E2669" s="177">
        <f>_xll.qlInterestRateIndexValueDate(IndexON,D2669)</f>
        <v>58180</v>
      </c>
      <c r="F2669" s="193">
        <f>IFERROR(_xll.qlIndexFixing(IndexON,D2669,TRUE,_xll.ohTrigger(RecalcTrigger,TriggerON)),NA())</f>
        <v>1.1602295804342688E-2</v>
      </c>
      <c r="H2669" s="42">
        <f>_xll.qlCalendarAdvance(Calendar,$H2668,B2669,"f",FALSE)</f>
        <v>58180</v>
      </c>
      <c r="I2669" s="177">
        <f>_xll.qlInterestRateIndexValueDate(Index1M,$H2669)</f>
        <v>58182</v>
      </c>
      <c r="J2669" s="182">
        <f>IFERROR(_xll.qlIndexFixing(Index1M,$H2669,TRUE,_xll.ohTrigger(RecalcTrigger,Trigger1M)),NA())</f>
        <v>1.1802597048343744E-2</v>
      </c>
      <c r="K2669" s="44">
        <f>IFERROR(_xll.qlIndexFixing(Index3M,H2669,TRUE,_xll.ohTrigger(RecalcTrigger,Trigger3M)),NA())</f>
        <v>1.2081023401999534E-2</v>
      </c>
      <c r="L2669" s="44">
        <f>IFERROR(_xll.qlIndexFixing(Index6M,$H2669,TRUE,_xll.ohTrigger(RecalcTrigger,Trigger6M)),NA())</f>
        <v>1.1840183830800101E-2</v>
      </c>
      <c r="M2669" s="183">
        <f>IFERROR(_xll.qlIndexFixing(Index1Y,$H2669,TRUE,_xll.ohTrigger(RecalcTrigger,Trigger1Y)),NA())</f>
        <v>1.2361829263981307E-2</v>
      </c>
      <c r="N2669" s="182">
        <f>IFERROR(_xll.qlIndexFixing(ONIndex1M,I2669,TRUE,_xll.ohTrigger(RecalcTrigger,Trigger1M)),NA())</f>
        <v>1.1809574382404264E-2</v>
      </c>
      <c r="O2669" s="44">
        <f>IFERROR(_xll.qlIndexFixing(ONIndex3M,I2669,TRUE,_xll.ohTrigger(RecalcTrigger,Trigger3M)),NA())</f>
        <v>1.2128710992902469E-2</v>
      </c>
      <c r="P2669" s="44">
        <f>IFERROR(_xll.qlIndexFixing(ONIndex6M,I2669,TRUE,_xll.ohTrigger(RecalcTrigger,Trigger6M)),NA())</f>
        <v>1.1876968934103616E-2</v>
      </c>
      <c r="Q2669" s="183">
        <f>IFERROR(_xll.qlIndexFixing(ONIndex1Y,I2669,TRUE,_xll.ohTrigger(RecalcTrigger,Trigger1Y)),NA())</f>
        <v>1.2445903294207028E-2</v>
      </c>
    </row>
    <row r="2670" spans="2:17" x14ac:dyDescent="0.2">
      <c r="B2670" s="39" t="s">
        <v>42</v>
      </c>
      <c r="D2670" s="42">
        <f>_xll.qlCalendarAdvance(Calendar,$D2669,B2670,"f",FALSE)</f>
        <v>58187</v>
      </c>
      <c r="E2670" s="177">
        <f>_xll.qlInterestRateIndexValueDate(IndexON,D2670)</f>
        <v>58187</v>
      </c>
      <c r="F2670" s="193">
        <f>IFERROR(_xll.qlIndexFixing(IndexON,D2670,TRUE,_xll.ohTrigger(RecalcTrigger,TriggerON)),NA())</f>
        <v>1.1594922768800586E-2</v>
      </c>
      <c r="H2670" s="42">
        <f>_xll.qlCalendarAdvance(Calendar,$H2669,B2670,"f",FALSE)</f>
        <v>58187</v>
      </c>
      <c r="I2670" s="177">
        <f>_xll.qlInterestRateIndexValueDate(Index1M,$H2670)</f>
        <v>58189</v>
      </c>
      <c r="J2670" s="182">
        <f>IFERROR(_xll.qlIndexFixing(Index1M,$H2670,TRUE,_xll.ohTrigger(RecalcTrigger,Trigger1M)),NA())</f>
        <v>1.1794725198664147E-2</v>
      </c>
      <c r="K2670" s="44">
        <f>IFERROR(_xll.qlIndexFixing(Index3M,H2670,TRUE,_xll.ohTrigger(RecalcTrigger,Trigger3M)),NA())</f>
        <v>1.2069853032409348E-2</v>
      </c>
      <c r="L2670" s="44">
        <f>IFERROR(_xll.qlIndexFixing(Index6M,$H2670,TRUE,_xll.ohTrigger(RecalcTrigger,Trigger6M)),NA())</f>
        <v>1.1834599010730966E-2</v>
      </c>
      <c r="M2670" s="183">
        <f>IFERROR(_xll.qlIndexFixing(Index1Y,$H2670,TRUE,_xll.ohTrigger(RecalcTrigger,Trigger1Y)),NA())</f>
        <v>1.2355951099806962E-2</v>
      </c>
      <c r="N2670" s="182">
        <f>IFERROR(_xll.qlIndexFixing(ONIndex1M,I2670,TRUE,_xll.ohTrigger(RecalcTrigger,Trigger1M)),NA())</f>
        <v>1.1801645306368513E-2</v>
      </c>
      <c r="O2670" s="44">
        <f>IFERROR(_xll.qlIndexFixing(ONIndex3M,I2670,TRUE,_xll.ohTrigger(RecalcTrigger,Trigger3M)),NA())</f>
        <v>1.2117276745273742E-2</v>
      </c>
      <c r="P2670" s="44">
        <f>IFERROR(_xll.qlIndexFixing(ONIndex6M,I2670,TRUE,_xll.ohTrigger(RecalcTrigger,Trigger6M)),NA())</f>
        <v>1.1870725739901999E-2</v>
      </c>
      <c r="Q2670" s="183">
        <f>IFERROR(_xll.qlIndexFixing(ONIndex1Y,I2670,TRUE,_xll.ohTrigger(RecalcTrigger,Trigger1Y)),NA())</f>
        <v>1.2439107654396153E-2</v>
      </c>
    </row>
    <row r="2671" spans="2:17" x14ac:dyDescent="0.2">
      <c r="B2671" s="39" t="s">
        <v>42</v>
      </c>
      <c r="D2671" s="42">
        <f>_xll.qlCalendarAdvance(Calendar,$D2670,B2671,"f",FALSE)</f>
        <v>58194</v>
      </c>
      <c r="E2671" s="177">
        <f>_xll.qlInterestRateIndexValueDate(IndexON,D2671)</f>
        <v>58194</v>
      </c>
      <c r="F2671" s="193">
        <f>IFERROR(_xll.qlIndexFixing(IndexON,D2671,TRUE,_xll.ohTrigger(RecalcTrigger,TriggerON)),NA())</f>
        <v>1.1587600882023708E-2</v>
      </c>
      <c r="H2671" s="42">
        <f>_xll.qlCalendarAdvance(Calendar,$H2670,B2671,"f",FALSE)</f>
        <v>58194</v>
      </c>
      <c r="I2671" s="177">
        <f>_xll.qlInterestRateIndexValueDate(Index1M,$H2671)</f>
        <v>58197</v>
      </c>
      <c r="J2671" s="182">
        <f>IFERROR(_xll.qlIndexFixing(Index1M,$H2671,TRUE,_xll.ohTrigger(RecalcTrigger,Trigger1M)),NA())</f>
        <v>1.1786140242263618E-2</v>
      </c>
      <c r="K2671" s="44">
        <f>IFERROR(_xll.qlIndexFixing(Index3M,H2671,TRUE,_xll.ohTrigger(RecalcTrigger,Trigger3M)),NA())</f>
        <v>1.2055404323032773E-2</v>
      </c>
      <c r="L2671" s="44">
        <f>IFERROR(_xll.qlIndexFixing(Index6M,$H2671,TRUE,_xll.ohTrigger(RecalcTrigger,Trigger6M)),NA())</f>
        <v>1.1827924728955526E-2</v>
      </c>
      <c r="M2671" s="183">
        <f>IFERROR(_xll.qlIndexFixing(Index1Y,$H2671,TRUE,_xll.ohTrigger(RecalcTrigger,Trigger1Y)),NA())</f>
        <v>1.2349238572249767E-2</v>
      </c>
      <c r="N2671" s="182">
        <f>IFERROR(_xll.qlIndexFixing(ONIndex1M,I2671,TRUE,_xll.ohTrigger(RecalcTrigger,Trigger1M)),NA())</f>
        <v>1.1792632031601968E-2</v>
      </c>
      <c r="O2671" s="44">
        <f>IFERROR(_xll.qlIndexFixing(ONIndex3M,I2671,TRUE,_xll.ohTrigger(RecalcTrigger,Trigger3M)),NA())</f>
        <v>1.210427074603615E-2</v>
      </c>
      <c r="P2671" s="44">
        <f>IFERROR(_xll.qlIndexFixing(ONIndex6M,I2671,TRUE,_xll.ohTrigger(RecalcTrigger,Trigger6M)),NA())</f>
        <v>1.1863657780644132E-2</v>
      </c>
      <c r="Q2671" s="183">
        <f>IFERROR(_xll.qlIndexFixing(ONIndex1Y,I2671,TRUE,_xll.ohTrigger(RecalcTrigger,Trigger1Y)),NA())</f>
        <v>1.2431377611310523E-2</v>
      </c>
    </row>
    <row r="2672" spans="2:17" x14ac:dyDescent="0.2">
      <c r="B2672" s="39" t="s">
        <v>42</v>
      </c>
      <c r="D2672" s="42">
        <f>_xll.qlCalendarAdvance(Calendar,$D2671,B2672,"f",FALSE)</f>
        <v>58201</v>
      </c>
      <c r="E2672" s="177">
        <f>_xll.qlInterestRateIndexValueDate(IndexON,D2672)</f>
        <v>58201</v>
      </c>
      <c r="F2672" s="193">
        <f>IFERROR(_xll.qlIndexFixing(IndexON,D2672,TRUE,_xll.ohTrigger(RecalcTrigger,TriggerON)),NA())</f>
        <v>1.158033024585059E-2</v>
      </c>
      <c r="H2672" s="42">
        <f>_xll.qlCalendarAdvance(Calendar,$H2671,B2672,"f",FALSE)</f>
        <v>58201</v>
      </c>
      <c r="I2672" s="177">
        <f>_xll.qlInterestRateIndexValueDate(Index1M,$H2672)</f>
        <v>58203</v>
      </c>
      <c r="J2672" s="182">
        <f>IFERROR(_xll.qlIndexFixing(Index1M,$H2672,TRUE,_xll.ohTrigger(RecalcTrigger,Trigger1M)),NA())</f>
        <v>1.1779101006941239E-2</v>
      </c>
      <c r="K2672" s="44">
        <f>IFERROR(_xll.qlIndexFixing(Index3M,H2672,TRUE,_xll.ohTrigger(RecalcTrigger,Trigger3M)),NA())</f>
        <v>1.2047086843065933E-2</v>
      </c>
      <c r="L2672" s="44">
        <f>IFERROR(_xll.qlIndexFixing(Index6M,$H2672,TRUE,_xll.ohTrigger(RecalcTrigger,Trigger6M)),NA())</f>
        <v>1.1823068278835898E-2</v>
      </c>
      <c r="M2672" s="183">
        <f>IFERROR(_xll.qlIndexFixing(Index1Y,$H2672,TRUE,_xll.ohTrigger(RecalcTrigger,Trigger1Y)),NA())</f>
        <v>1.234388137464894E-2</v>
      </c>
      <c r="N2672" s="182">
        <f>IFERROR(_xll.qlIndexFixing(ONIndex1M,I2672,TRUE,_xll.ohTrigger(RecalcTrigger,Trigger1M)),NA())</f>
        <v>1.1785906115058253E-2</v>
      </c>
      <c r="O2672" s="44">
        <f>IFERROR(_xll.qlIndexFixing(ONIndex3M,I2672,TRUE,_xll.ohTrigger(RecalcTrigger,Trigger3M)),NA())</f>
        <v>1.2094559539637117E-2</v>
      </c>
      <c r="P2672" s="44">
        <f>IFERROR(_xll.qlIndexFixing(ONIndex6M,I2672,TRUE,_xll.ohTrigger(RecalcTrigger,Trigger6M)),NA())</f>
        <v>1.1858403884765778E-2</v>
      </c>
      <c r="Q2672" s="183">
        <f>IFERROR(_xll.qlIndexFixing(ONIndex1Y,I2672,TRUE,_xll.ohTrigger(RecalcTrigger,Trigger1Y)),NA())</f>
        <v>1.24256056133909E-2</v>
      </c>
    </row>
    <row r="2673" spans="2:17" x14ac:dyDescent="0.2">
      <c r="B2673" s="39" t="s">
        <v>42</v>
      </c>
      <c r="D2673" s="42">
        <f>_xll.qlCalendarAdvance(Calendar,$D2672,B2673,"f",FALSE)</f>
        <v>58208</v>
      </c>
      <c r="E2673" s="177">
        <f>_xll.qlInterestRateIndexValueDate(IndexON,D2673)</f>
        <v>58208</v>
      </c>
      <c r="F2673" s="193">
        <f>IFERROR(_xll.qlIndexFixing(IndexON,D2673,TRUE,_xll.ohTrigger(RecalcTrigger,TriggerON)),NA())</f>
        <v>1.1573110962199706E-2</v>
      </c>
      <c r="H2673" s="42">
        <f>_xll.qlCalendarAdvance(Calendar,$H2672,B2673,"f",FALSE)</f>
        <v>58208</v>
      </c>
      <c r="I2673" s="177">
        <f>_xll.qlInterestRateIndexValueDate(Index1M,$H2673)</f>
        <v>58210</v>
      </c>
      <c r="J2673" s="182">
        <f>IFERROR(_xll.qlIndexFixing(Index1M,$H2673,TRUE,_xll.ohTrigger(RecalcTrigger,Trigger1M)),NA())</f>
        <v>1.1771348831284834E-2</v>
      </c>
      <c r="K2673" s="44">
        <f>IFERROR(_xll.qlIndexFixing(Index3M,H2673,TRUE,_xll.ohTrigger(RecalcTrigger,Trigger3M)),NA())</f>
        <v>1.2036073796784919E-2</v>
      </c>
      <c r="L2673" s="44">
        <f>IFERROR(_xll.qlIndexFixing(Index6M,$H2673,TRUE,_xll.ohTrigger(RecalcTrigger,Trigger6M)),NA())</f>
        <v>1.1817664874044337E-2</v>
      </c>
      <c r="M2673" s="183">
        <f>IFERROR(_xll.qlIndexFixing(Index1Y,$H2673,TRUE,_xll.ohTrigger(RecalcTrigger,Trigger1Y)),NA())</f>
        <v>1.2337894272794435E-2</v>
      </c>
      <c r="N2673" s="182">
        <f>IFERROR(_xll.qlIndexFixing(ONIndex1M,I2673,TRUE,_xll.ohTrigger(RecalcTrigger,Trigger1M)),NA())</f>
        <v>1.1778096166050744E-2</v>
      </c>
      <c r="O2673" s="44">
        <f>IFERROR(_xll.qlIndexFixing(ONIndex3M,I2673,TRUE,_xll.ohTrigger(RecalcTrigger,Trigger3M)),NA())</f>
        <v>1.208327680145338E-2</v>
      </c>
      <c r="P2673" s="44">
        <f>IFERROR(_xll.qlIndexFixing(ONIndex6M,I2673,TRUE,_xll.ohTrigger(RecalcTrigger,Trigger6M)),NA())</f>
        <v>1.18523254329439E-2</v>
      </c>
      <c r="Q2673" s="183">
        <f>IFERROR(_xll.qlIndexFixing(ONIndex1Y,I2673,TRUE,_xll.ohTrigger(RecalcTrigger,Trigger1Y)),NA())</f>
        <v>1.2418899335377986E-2</v>
      </c>
    </row>
    <row r="2674" spans="2:17" x14ac:dyDescent="0.2">
      <c r="B2674" s="39" t="s">
        <v>42</v>
      </c>
      <c r="D2674" s="42">
        <f>_xll.qlCalendarAdvance(Calendar,$D2673,B2674,"f",FALSE)</f>
        <v>58215</v>
      </c>
      <c r="E2674" s="177">
        <f>_xll.qlInterestRateIndexValueDate(IndexON,D2674)</f>
        <v>58215</v>
      </c>
      <c r="F2674" s="193">
        <f>IFERROR(_xll.qlIndexFixing(IndexON,D2674,TRUE,_xll.ohTrigger(RecalcTrigger,TriggerON)),NA())</f>
        <v>1.1565943133149403E-2</v>
      </c>
      <c r="H2674" s="42">
        <f>_xll.qlCalendarAdvance(Calendar,$H2673,B2674,"f",FALSE)</f>
        <v>58215</v>
      </c>
      <c r="I2674" s="177">
        <f>_xll.qlInterestRateIndexValueDate(Index1M,$H2674)</f>
        <v>58217</v>
      </c>
      <c r="J2674" s="182">
        <f>IFERROR(_xll.qlIndexFixing(Index1M,$H2674,TRUE,_xll.ohTrigger(RecalcTrigger,Trigger1M)),NA())</f>
        <v>1.1763636713363057E-2</v>
      </c>
      <c r="K2674" s="44">
        <f>IFERROR(_xll.qlIndexFixing(Index3M,H2674,TRUE,_xll.ohTrigger(RecalcTrigger,Trigger3M)),NA())</f>
        <v>1.2025112311826073E-2</v>
      </c>
      <c r="L2674" s="44">
        <f>IFERROR(_xll.qlIndexFixing(Index6M,$H2674,TRUE,_xll.ohTrigger(RecalcTrigger,Trigger6M)),NA())</f>
        <v>1.1812318270131615E-2</v>
      </c>
      <c r="M2674" s="183">
        <f>IFERROR(_xll.qlIndexFixing(Index1Y,$H2674,TRUE,_xll.ohTrigger(RecalcTrigger,Trigger1Y)),NA())</f>
        <v>1.233193909386293E-2</v>
      </c>
      <c r="N2674" s="182">
        <f>IFERROR(_xll.qlIndexFixing(ONIndex1M,I2674,TRUE,_xll.ohTrigger(RecalcTrigger,Trigger1M)),NA())</f>
        <v>1.1770326092346295E-2</v>
      </c>
      <c r="O2674" s="44">
        <f>IFERROR(_xll.qlIndexFixing(ONIndex3M,I2674,TRUE,_xll.ohTrigger(RecalcTrigger,Trigger3M)),NA())</f>
        <v>1.2072044786215486E-2</v>
      </c>
      <c r="P2674" s="44">
        <f>IFERROR(_xll.qlIndexFixing(ONIndex6M,I2674,TRUE,_xll.ohTrigger(RecalcTrigger,Trigger6M)),NA())</f>
        <v>1.1846302103988293E-2</v>
      </c>
      <c r="Q2674" s="183">
        <f>IFERROR(_xll.qlIndexFixing(ONIndex1Y,I2674,TRUE,_xll.ohTrigger(RecalcTrigger,Trigger1Y)),NA())</f>
        <v>1.2412222967999043E-2</v>
      </c>
    </row>
    <row r="2675" spans="2:17" x14ac:dyDescent="0.2">
      <c r="B2675" s="39" t="s">
        <v>42</v>
      </c>
      <c r="D2675" s="42">
        <f>_xll.qlCalendarAdvance(Calendar,$D2674,B2675,"f",FALSE)</f>
        <v>58222</v>
      </c>
      <c r="E2675" s="177">
        <f>_xll.qlInterestRateIndexValueDate(IndexON,D2675)</f>
        <v>58222</v>
      </c>
      <c r="F2675" s="193">
        <f>IFERROR(_xll.qlIndexFixing(IndexON,D2675,TRUE,_xll.ohTrigger(RecalcTrigger,TriggerON)),NA())</f>
        <v>1.1558826860378346E-2</v>
      </c>
      <c r="H2675" s="42">
        <f>_xll.qlCalendarAdvance(Calendar,$H2674,B2675,"f",FALSE)</f>
        <v>58222</v>
      </c>
      <c r="I2675" s="177">
        <f>_xll.qlInterestRateIndexValueDate(Index1M,$H2675)</f>
        <v>58224</v>
      </c>
      <c r="J2675" s="182">
        <f>IFERROR(_xll.qlIndexFixing(Index1M,$H2675,TRUE,_xll.ohTrigger(RecalcTrigger,Trigger1M)),NA())</f>
        <v>1.1755964736376856E-2</v>
      </c>
      <c r="K2675" s="44">
        <f>IFERROR(_xll.qlIndexFixing(Index3M,H2675,TRUE,_xll.ohTrigger(RecalcTrigger,Trigger3M)),NA())</f>
        <v>1.2014202498013719E-2</v>
      </c>
      <c r="L2675" s="44">
        <f>IFERROR(_xll.qlIndexFixing(Index6M,$H2675,TRUE,_xll.ohTrigger(RecalcTrigger,Trigger6M)),NA())</f>
        <v>1.1807523885221943E-2</v>
      </c>
      <c r="M2675" s="183">
        <f>IFERROR(_xll.qlIndexFixing(Index1Y,$H2675,TRUE,_xll.ohTrigger(RecalcTrigger,Trigger1Y)),NA())</f>
        <v>1.232601589968779E-2</v>
      </c>
      <c r="N2675" s="182">
        <f>IFERROR(_xll.qlIndexFixing(ONIndex1M,I2675,TRUE,_xll.ohTrigger(RecalcTrigger,Trigger1M)),NA())</f>
        <v>1.1762595977318213E-2</v>
      </c>
      <c r="O2675" s="44">
        <f>IFERROR(_xll.qlIndexFixing(ONIndex3M,I2675,TRUE,_xll.ohTrigger(RecalcTrigger,Trigger3M)),NA())</f>
        <v>1.2060863603995386E-2</v>
      </c>
      <c r="P2675" s="44">
        <f>IFERROR(_xll.qlIndexFixing(ONIndex6M,I2675,TRUE,_xll.ohTrigger(RecalcTrigger,Trigger6M)),NA())</f>
        <v>1.1840334002375386E-2</v>
      </c>
      <c r="Q2675" s="183">
        <f>IFERROR(_xll.qlIndexFixing(ONIndex1Y,I2675,TRUE,_xll.ohTrigger(RecalcTrigger,Trigger1Y)),NA())</f>
        <v>1.2405576572724897E-2</v>
      </c>
    </row>
    <row r="2676" spans="2:17" x14ac:dyDescent="0.2">
      <c r="B2676" s="39" t="s">
        <v>42</v>
      </c>
      <c r="D2676" s="42">
        <f>_xll.qlCalendarAdvance(Calendar,$D2675,B2676,"f",FALSE)</f>
        <v>58229</v>
      </c>
      <c r="E2676" s="177">
        <f>_xll.qlInterestRateIndexValueDate(IndexON,D2676)</f>
        <v>58229</v>
      </c>
      <c r="F2676" s="193">
        <f>IFERROR(_xll.qlIndexFixing(IndexON,D2676,TRUE,_xll.ohTrigger(RecalcTrigger,TriggerON)),NA())</f>
        <v>1.1551762245725072E-2</v>
      </c>
      <c r="H2676" s="42">
        <f>_xll.qlCalendarAdvance(Calendar,$H2675,B2676,"f",FALSE)</f>
        <v>58229</v>
      </c>
      <c r="I2676" s="177">
        <f>_xll.qlInterestRateIndexValueDate(Index1M,$H2676)</f>
        <v>58231</v>
      </c>
      <c r="J2676" s="182">
        <f>IFERROR(_xll.qlIndexFixing(Index1M,$H2676,TRUE,_xll.ohTrigger(RecalcTrigger,Trigger1M)),NA())</f>
        <v>1.1748332983509691E-2</v>
      </c>
      <c r="K2676" s="44">
        <f>IFERROR(_xll.qlIndexFixing(Index3M,H2676,TRUE,_xll.ohTrigger(RecalcTrigger,Trigger3M)),NA())</f>
        <v>1.2003344465164359E-2</v>
      </c>
      <c r="L2676" s="44">
        <f>IFERROR(_xll.qlIndexFixing(Index6M,$H2676,TRUE,_xll.ohTrigger(RecalcTrigger,Trigger6M)),NA())</f>
        <v>1.1802279387275639E-2</v>
      </c>
      <c r="M2676" s="183">
        <f>IFERROR(_xll.qlIndexFixing(Index1Y,$H2676,TRUE,_xll.ohTrigger(RecalcTrigger,Trigger1Y)),NA())</f>
        <v>1.2320124752103468E-2</v>
      </c>
      <c r="N2676" s="182">
        <f>IFERROR(_xll.qlIndexFixing(ONIndex1M,I2676,TRUE,_xll.ohTrigger(RecalcTrigger,Trigger1M)),NA())</f>
        <v>1.1754905903780255E-2</v>
      </c>
      <c r="O2676" s="44">
        <f>IFERROR(_xll.qlIndexFixing(ONIndex3M,I2676,TRUE,_xll.ohTrigger(RecalcTrigger,Trigger3M)),NA())</f>
        <v>1.204973336454529E-2</v>
      </c>
      <c r="P2676" s="44">
        <f>IFERROR(_xll.qlIndexFixing(ONIndex6M,I2676,TRUE,_xll.ohTrigger(RecalcTrigger,Trigger6M)),NA())</f>
        <v>1.1834421232581604E-2</v>
      </c>
      <c r="Q2676" s="183">
        <f>IFERROR(_xll.qlIndexFixing(ONIndex1Y,I2676,TRUE,_xll.ohTrigger(RecalcTrigger,Trigger1Y)),NA())</f>
        <v>1.239896021118625E-2</v>
      </c>
    </row>
    <row r="2677" spans="2:17" x14ac:dyDescent="0.2">
      <c r="B2677" s="39" t="s">
        <v>42</v>
      </c>
      <c r="D2677" s="42">
        <f>_xll.qlCalendarAdvance(Calendar,$D2676,B2677,"f",FALSE)</f>
        <v>58236</v>
      </c>
      <c r="E2677" s="177">
        <f>_xll.qlInterestRateIndexValueDate(IndexON,D2677)</f>
        <v>58236</v>
      </c>
      <c r="F2677" s="193">
        <f>IFERROR(_xll.qlIndexFixing(IndexON,D2677,TRUE,_xll.ohTrigger(RecalcTrigger,TriggerON)),NA())</f>
        <v>1.1544749391267928E-2</v>
      </c>
      <c r="H2677" s="42">
        <f>_xll.qlCalendarAdvance(Calendar,$H2676,B2677,"f",FALSE)</f>
        <v>58236</v>
      </c>
      <c r="I2677" s="177">
        <f>_xll.qlInterestRateIndexValueDate(Index1M,$H2677)</f>
        <v>58238</v>
      </c>
      <c r="J2677" s="182">
        <f>IFERROR(_xll.qlIndexFixing(Index1M,$H2677,TRUE,_xll.ohTrigger(RecalcTrigger,Trigger1M)),NA())</f>
        <v>1.1740741537962507E-2</v>
      </c>
      <c r="K2677" s="44">
        <f>IFERROR(_xll.qlIndexFixing(Index3M,H2677,TRUE,_xll.ohTrigger(RecalcTrigger,Trigger3M)),NA())</f>
        <v>1.199253832309537E-2</v>
      </c>
      <c r="L2677" s="44">
        <f>IFERROR(_xll.qlIndexFixing(Index6M,$H2677,TRUE,_xll.ohTrigger(RecalcTrigger,Trigger6M)),NA())</f>
        <v>1.1797091975793851E-2</v>
      </c>
      <c r="M2677" s="183">
        <f>IFERROR(_xll.qlIndexFixing(Index1Y,$H2677,TRUE,_xll.ohTrigger(RecalcTrigger,Trigger1Y)),NA())</f>
        <v>1.2314265712945279E-2</v>
      </c>
      <c r="N2677" s="182">
        <f>IFERROR(_xll.qlIndexFixing(ONIndex1M,I2677,TRUE,_xll.ohTrigger(RecalcTrigger,Trigger1M)),NA())</f>
        <v>1.1747255955425473E-2</v>
      </c>
      <c r="O2677" s="44">
        <f>IFERROR(_xll.qlIndexFixing(ONIndex3M,I2677,TRUE,_xll.ohTrigger(RecalcTrigger,Trigger3M)),NA())</f>
        <v>1.2038654177777275E-2</v>
      </c>
      <c r="P2677" s="44">
        <f>IFERROR(_xll.qlIndexFixing(ONIndex6M,I2677,TRUE,_xll.ohTrigger(RecalcTrigger,Trigger6M)),NA())</f>
        <v>1.1828563899163314E-2</v>
      </c>
      <c r="Q2677" s="183">
        <f>IFERROR(_xll.qlIndexFixing(ONIndex1Y,I2677,TRUE,_xll.ohTrigger(RecalcTrigger,Trigger1Y)),NA())</f>
        <v>1.239237394525361E-2</v>
      </c>
    </row>
    <row r="2678" spans="2:17" x14ac:dyDescent="0.2">
      <c r="B2678" s="39" t="s">
        <v>42</v>
      </c>
      <c r="D2678" s="42">
        <f>_xll.qlCalendarAdvance(Calendar,$D2677,B2678,"f",FALSE)</f>
        <v>58243</v>
      </c>
      <c r="E2678" s="177">
        <f>_xll.qlInterestRateIndexValueDate(IndexON,D2678)</f>
        <v>58243</v>
      </c>
      <c r="F2678" s="193">
        <f>IFERROR(_xll.qlIndexFixing(IndexON,D2678,TRUE,_xll.ohTrigger(RecalcTrigger,TriggerON)),NA())</f>
        <v>1.153778839884545E-2</v>
      </c>
      <c r="H2678" s="42">
        <f>_xll.qlCalendarAdvance(Calendar,$H2677,B2678,"f",FALSE)</f>
        <v>58243</v>
      </c>
      <c r="I2678" s="177">
        <f>_xll.qlInterestRateIndexValueDate(Index1M,$H2678)</f>
        <v>58245</v>
      </c>
      <c r="J2678" s="182">
        <f>IFERROR(_xll.qlIndexFixing(Index1M,$H2678,TRUE,_xll.ohTrigger(RecalcTrigger,Trigger1M)),NA())</f>
        <v>1.1733190482933753E-2</v>
      </c>
      <c r="K2678" s="44">
        <f>IFERROR(_xll.qlIndexFixing(Index3M,H2678,TRUE,_xll.ohTrigger(RecalcTrigger,Trigger3M)),NA())</f>
        <v>1.1981784181629334E-2</v>
      </c>
      <c r="L2678" s="44">
        <f>IFERROR(_xll.qlIndexFixing(Index6M,$H2678,TRUE,_xll.ohTrigger(RecalcTrigger,Trigger6M)),NA())</f>
        <v>1.1791961755391041E-2</v>
      </c>
      <c r="M2678" s="183">
        <f>IFERROR(_xll.qlIndexFixing(Index1Y,$H2678,TRUE,_xll.ohTrigger(RecalcTrigger,Trigger1Y)),NA())</f>
        <v>1.2308438844050935E-2</v>
      </c>
      <c r="N2678" s="182">
        <f>IFERROR(_xll.qlIndexFixing(ONIndex1M,I2678,TRUE,_xll.ohTrigger(RecalcTrigger,Trigger1M)),NA())</f>
        <v>1.1739646215227495E-2</v>
      </c>
      <c r="O2678" s="44">
        <f>IFERROR(_xll.qlIndexFixing(ONIndex3M,I2678,TRUE,_xll.ohTrigger(RecalcTrigger,Trigger3M)),NA())</f>
        <v>1.2027626153523485E-2</v>
      </c>
      <c r="P2678" s="44">
        <f>IFERROR(_xll.qlIndexFixing(ONIndex6M,I2678,TRUE,_xll.ohTrigger(RecalcTrigger,Trigger6M)),NA())</f>
        <v>1.1822762106517004E-2</v>
      </c>
      <c r="Q2678" s="183">
        <f>IFERROR(_xll.qlIndexFixing(ONIndex1Y,I2678,TRUE,_xll.ohTrigger(RecalcTrigger,Trigger1Y)),NA())</f>
        <v>1.2385817836157997E-2</v>
      </c>
    </row>
    <row r="2679" spans="2:17" x14ac:dyDescent="0.2">
      <c r="B2679" s="39" t="s">
        <v>42</v>
      </c>
      <c r="D2679" s="42">
        <f>_xll.qlCalendarAdvance(Calendar,$D2678,B2679,"f",FALSE)</f>
        <v>58250</v>
      </c>
      <c r="E2679" s="177">
        <f>_xll.qlInterestRateIndexValueDate(IndexON,D2679)</f>
        <v>58250</v>
      </c>
      <c r="F2679" s="193">
        <f>IFERROR(_xll.qlIndexFixing(IndexON,D2679,TRUE,_xll.ohTrigger(RecalcTrigger,TriggerON)),NA())</f>
        <v>1.1530879370376113E-2</v>
      </c>
      <c r="H2679" s="42">
        <f>_xll.qlCalendarAdvance(Calendar,$H2678,B2679,"f",FALSE)</f>
        <v>58250</v>
      </c>
      <c r="I2679" s="177">
        <f>_xll.qlInterestRateIndexValueDate(Index1M,$H2679)</f>
        <v>58252</v>
      </c>
      <c r="J2679" s="182">
        <f>IFERROR(_xll.qlIndexFixing(Index1M,$H2679,TRUE,_xll.ohTrigger(RecalcTrigger,Trigger1M)),NA())</f>
        <v>1.1725679901614383E-2</v>
      </c>
      <c r="K2679" s="44">
        <f>IFERROR(_xll.qlIndexFixing(Index3M,H2679,TRUE,_xll.ohTrigger(RecalcTrigger,Trigger3M)),NA())</f>
        <v>1.1971082150587099E-2</v>
      </c>
      <c r="L2679" s="44">
        <f>IFERROR(_xll.qlIndexFixing(Index6M,$H2679,TRUE,_xll.ohTrigger(RecalcTrigger,Trigger6M)),NA())</f>
        <v>1.1786440925079038E-2</v>
      </c>
      <c r="M2679" s="183">
        <f>IFERROR(_xll.qlIndexFixing(Index1Y,$H2679,TRUE,_xll.ohTrigger(RecalcTrigger,Trigger1Y)),NA())</f>
        <v>1.2302644207259664E-2</v>
      </c>
      <c r="N2679" s="182">
        <f>IFERROR(_xll.qlIndexFixing(ONIndex1M,I2679,TRUE,_xll.ohTrigger(RecalcTrigger,Trigger1M)),NA())</f>
        <v>1.1732076766159949E-2</v>
      </c>
      <c r="O2679" s="44">
        <f>IFERROR(_xll.qlIndexFixing(ONIndex3M,I2679,TRUE,_xll.ohTrigger(RecalcTrigger,Trigger3M)),NA())</f>
        <v>1.201664940209568E-2</v>
      </c>
      <c r="P2679" s="44">
        <f>IFERROR(_xll.qlIndexFixing(ONIndex6M,I2679,TRUE,_xll.ohTrigger(RecalcTrigger,Trigger6M)),NA())</f>
        <v>1.1817015958959232E-2</v>
      </c>
      <c r="Q2679" s="183">
        <f>IFERROR(_xll.qlIndexFixing(ONIndex1Y,I2679,TRUE,_xll.ohTrigger(RecalcTrigger,Trigger1Y)),NA())</f>
        <v>1.2379291945849857E-2</v>
      </c>
    </row>
    <row r="2680" spans="2:17" x14ac:dyDescent="0.2">
      <c r="B2680" s="39" t="s">
        <v>42</v>
      </c>
      <c r="D2680" s="42">
        <f>_xll.qlCalendarAdvance(Calendar,$D2679,B2680,"f",FALSE)</f>
        <v>58257</v>
      </c>
      <c r="E2680" s="177">
        <f>_xll.qlInterestRateIndexValueDate(IndexON,D2680)</f>
        <v>58257</v>
      </c>
      <c r="F2680" s="193">
        <f>IFERROR(_xll.qlIndexFixing(IndexON,D2680,TRUE,_xll.ohTrigger(RecalcTrigger,TriggerON)),NA())</f>
        <v>1.1524022407778389E-2</v>
      </c>
      <c r="H2680" s="42">
        <f>_xll.qlCalendarAdvance(Calendar,$H2679,B2680,"f",FALSE)</f>
        <v>58257</v>
      </c>
      <c r="I2680" s="177">
        <f>_xll.qlInterestRateIndexValueDate(Index1M,$H2680)</f>
        <v>58259</v>
      </c>
      <c r="J2680" s="182">
        <f>IFERROR(_xll.qlIndexFixing(Index1M,$H2680,TRUE,_xll.ohTrigger(RecalcTrigger,Trigger1M)),NA())</f>
        <v>1.1718209877202845E-2</v>
      </c>
      <c r="K2680" s="44">
        <f>IFERROR(_xll.qlIndexFixing(Index3M,H2680,TRUE,_xll.ohTrigger(RecalcTrigger,Trigger3M)),NA())</f>
        <v>1.1960432339791252E-2</v>
      </c>
      <c r="L2680" s="44">
        <f>IFERROR(_xll.qlIndexFixing(Index6M,$H2680,TRUE,_xll.ohTrigger(RecalcTrigger,Trigger6M)),NA())</f>
        <v>1.1781437323291084E-2</v>
      </c>
      <c r="M2680" s="183">
        <f>IFERROR(_xll.qlIndexFixing(Index1Y,$H2680,TRUE,_xll.ohTrigger(RecalcTrigger,Trigger1Y)),NA())</f>
        <v>1.2296881864412218E-2</v>
      </c>
      <c r="N2680" s="182">
        <f>IFERROR(_xll.qlIndexFixing(ONIndex1M,I2680,TRUE,_xll.ohTrigger(RecalcTrigger,Trigger1M)),NA())</f>
        <v>1.1724547691676079E-2</v>
      </c>
      <c r="O2680" s="44">
        <f>IFERROR(_xll.qlIndexFixing(ONIndex3M,I2680,TRUE,_xll.ohTrigger(RecalcTrigger,Trigger3M)),NA())</f>
        <v>1.2005724032766452E-2</v>
      </c>
      <c r="P2680" s="44">
        <f>IFERROR(_xll.qlIndexFixing(ONIndex6M,I2680,TRUE,_xll.ohTrigger(RecalcTrigger,Trigger6M)),NA())</f>
        <v>1.1811325560886488E-2</v>
      </c>
      <c r="Q2680" s="183">
        <f>IFERROR(_xll.qlIndexFixing(ONIndex1Y,I2680,TRUE,_xll.ohTrigger(RecalcTrigger,Trigger1Y)),NA())</f>
        <v>1.2372796335879954E-2</v>
      </c>
    </row>
    <row r="2681" spans="2:17" x14ac:dyDescent="0.2">
      <c r="B2681" s="39" t="s">
        <v>42</v>
      </c>
      <c r="D2681" s="42">
        <f>_xll.qlCalendarAdvance(Calendar,$D2680,B2681,"f",FALSE)</f>
        <v>58264</v>
      </c>
      <c r="E2681" s="177">
        <f>_xll.qlInterestRateIndexValueDate(IndexON,D2681)</f>
        <v>58264</v>
      </c>
      <c r="F2681" s="193">
        <f>IFERROR(_xll.qlIndexFixing(IndexON,D2681,TRUE,_xll.ohTrigger(RecalcTrigger,TriggerON)),NA())</f>
        <v>1.1517217612730946E-2</v>
      </c>
      <c r="H2681" s="42">
        <f>_xll.qlCalendarAdvance(Calendar,$H2680,B2681,"f",FALSE)</f>
        <v>58264</v>
      </c>
      <c r="I2681" s="177">
        <f>_xll.qlInterestRateIndexValueDate(Index1M,$H2681)</f>
        <v>58266</v>
      </c>
      <c r="J2681" s="182">
        <f>IFERROR(_xll.qlIndexFixing(Index1M,$H2681,TRUE,_xll.ohTrigger(RecalcTrigger,Trigger1M)),NA())</f>
        <v>1.1710780492892592E-2</v>
      </c>
      <c r="K2681" s="44">
        <f>IFERROR(_xll.qlIndexFixing(Index3M,H2681,TRUE,_xll.ohTrigger(RecalcTrigger,Trigger3M)),NA())</f>
        <v>1.194983485906438E-2</v>
      </c>
      <c r="L2681" s="44">
        <f>IFERROR(_xll.qlIndexFixing(Index6M,$H2681,TRUE,_xll.ohTrigger(RecalcTrigger,Trigger6M)),NA())</f>
        <v>1.1776491254701978E-2</v>
      </c>
      <c r="M2681" s="183">
        <f>IFERROR(_xll.qlIndexFixing(Index1Y,$H2681,TRUE,_xll.ohTrigger(RecalcTrigger,Trigger1Y)),NA())</f>
        <v>1.2291151877351299E-2</v>
      </c>
      <c r="N2681" s="182">
        <f>IFERROR(_xll.qlIndexFixing(ONIndex1M,I2681,TRUE,_xll.ohTrigger(RecalcTrigger,Trigger1M)),NA())</f>
        <v>1.1717059074909386E-2</v>
      </c>
      <c r="O2681" s="44">
        <f>IFERROR(_xll.qlIndexFixing(ONIndex3M,I2681,TRUE,_xll.ohTrigger(RecalcTrigger,Trigger3M)),NA())</f>
        <v>1.1994850156087367E-2</v>
      </c>
      <c r="P2681" s="44">
        <f>IFERROR(_xll.qlIndexFixing(ONIndex6M,I2681,TRUE,_xll.ohTrigger(RecalcTrigger,Trigger6M)),NA())</f>
        <v>1.1805691017015008E-2</v>
      </c>
      <c r="Q2681" s="183">
        <f>IFERROR(_xll.qlIndexFixing(ONIndex1Y,I2681,TRUE,_xll.ohTrigger(RecalcTrigger,Trigger1Y)),NA())</f>
        <v>1.2366331067878988E-2</v>
      </c>
    </row>
    <row r="2682" spans="2:17" x14ac:dyDescent="0.2">
      <c r="B2682" s="39" t="s">
        <v>42</v>
      </c>
      <c r="D2682" s="42">
        <f>_xll.qlCalendarAdvance(Calendar,$D2681,B2682,"f",FALSE)</f>
        <v>58271</v>
      </c>
      <c r="E2682" s="177">
        <f>_xll.qlInterestRateIndexValueDate(IndexON,D2682)</f>
        <v>58271</v>
      </c>
      <c r="F2682" s="193">
        <f>IFERROR(_xll.qlIndexFixing(IndexON,D2682,TRUE,_xll.ohTrigger(RecalcTrigger,TriggerON)),NA())</f>
        <v>1.1510465087471999E-2</v>
      </c>
      <c r="H2682" s="42">
        <f>_xll.qlCalendarAdvance(Calendar,$H2681,B2682,"f",FALSE)</f>
        <v>58271</v>
      </c>
      <c r="I2682" s="177">
        <f>_xll.qlInterestRateIndexValueDate(Index1M,$H2682)</f>
        <v>58273</v>
      </c>
      <c r="J2682" s="182">
        <f>IFERROR(_xll.qlIndexFixing(Index1M,$H2682,TRUE,_xll.ohTrigger(RecalcTrigger,Trigger1M)),NA())</f>
        <v>1.1703391831887067E-2</v>
      </c>
      <c r="K2682" s="44">
        <f>IFERROR(_xll.qlIndexFixing(Index3M,H2682,TRUE,_xll.ohTrigger(RecalcTrigger,Trigger3M)),NA())</f>
        <v>1.1939289818229937E-2</v>
      </c>
      <c r="L2682" s="44">
        <f>IFERROR(_xll.qlIndexFixing(Index6M,$H2682,TRUE,_xll.ohTrigger(RecalcTrigger,Trigger6M)),NA())</f>
        <v>1.1771602823944587E-2</v>
      </c>
      <c r="M2682" s="183">
        <f>IFERROR(_xll.qlIndexFixing(Index1Y,$H2682,TRUE,_xll.ohTrigger(RecalcTrigger,Trigger1Y)),NA())</f>
        <v>1.2285454307921351E-2</v>
      </c>
      <c r="N2682" s="182">
        <f>IFERROR(_xll.qlIndexFixing(ONIndex1M,I2682,TRUE,_xll.ohTrigger(RecalcTrigger,Trigger1M)),NA())</f>
        <v>1.1709610998993369E-2</v>
      </c>
      <c r="O2682" s="44">
        <f>IFERROR(_xll.qlIndexFixing(ONIndex3M,I2682,TRUE,_xll.ohTrigger(RecalcTrigger,Trigger3M)),NA())</f>
        <v>1.1984027881570825E-2</v>
      </c>
      <c r="P2682" s="44">
        <f>IFERROR(_xll.qlIndexFixing(ONIndex6M,I2682,TRUE,_xll.ohTrigger(RecalcTrigger,Trigger6M)),NA())</f>
        <v>1.1800112431581411E-2</v>
      </c>
      <c r="Q2682" s="183">
        <f>IFERROR(_xll.qlIndexFixing(ONIndex1Y,I2682,TRUE,_xll.ohTrigger(RecalcTrigger,Trigger1Y)),NA())</f>
        <v>1.2359896203397724E-2</v>
      </c>
    </row>
    <row r="2683" spans="2:17" x14ac:dyDescent="0.2">
      <c r="B2683" s="39" t="s">
        <v>42</v>
      </c>
      <c r="D2683" s="42">
        <f>_xll.qlCalendarAdvance(Calendar,$D2682,B2683,"f",FALSE)</f>
        <v>58278</v>
      </c>
      <c r="E2683" s="177">
        <f>_xll.qlInterestRateIndexValueDate(IndexON,D2683)</f>
        <v>58278</v>
      </c>
      <c r="F2683" s="193">
        <f>IFERROR(_xll.qlIndexFixing(IndexON,D2683,TRUE,_xll.ohTrigger(RecalcTrigger,TriggerON)),NA())</f>
        <v>1.150376493360028E-2</v>
      </c>
      <c r="H2683" s="42">
        <f>_xll.qlCalendarAdvance(Calendar,$H2682,B2683,"f",FALSE)</f>
        <v>58278</v>
      </c>
      <c r="I2683" s="177">
        <f>_xll.qlInterestRateIndexValueDate(Index1M,$H2683)</f>
        <v>58280</v>
      </c>
      <c r="J2683" s="182">
        <f>IFERROR(_xll.qlIndexFixing(Index1M,$H2683,TRUE,_xll.ohTrigger(RecalcTrigger,Trigger1M)),NA())</f>
        <v>1.1696043977379722E-2</v>
      </c>
      <c r="K2683" s="44">
        <f>IFERROR(_xll.qlIndexFixing(Index3M,H2683,TRUE,_xll.ohTrigger(RecalcTrigger,Trigger3M)),NA())</f>
        <v>1.192879732711485E-2</v>
      </c>
      <c r="L2683" s="44">
        <f>IFERROR(_xll.qlIndexFixing(Index6M,$H2683,TRUE,_xll.ohTrigger(RecalcTrigger,Trigger6M)),NA())</f>
        <v>1.1766772135657353E-2</v>
      </c>
      <c r="M2683" s="183">
        <f>IFERROR(_xll.qlIndexFixing(Index1Y,$H2683,TRUE,_xll.ohTrigger(RecalcTrigger,Trigger1Y)),NA())</f>
        <v>1.227978921796812E-2</v>
      </c>
      <c r="N2683" s="182">
        <f>IFERROR(_xll.qlIndexFixing(ONIndex1M,I2683,TRUE,_xll.ohTrigger(RecalcTrigger,Trigger1M)),NA())</f>
        <v>1.1702203547141465E-2</v>
      </c>
      <c r="O2683" s="44">
        <f>IFERROR(_xll.qlIndexFixing(ONIndex3M,I2683,TRUE,_xll.ohTrigger(RecalcTrigger,Trigger3M)),NA())</f>
        <v>1.1973257319208841E-2</v>
      </c>
      <c r="P2683" s="44">
        <f>IFERROR(_xll.qlIndexFixing(ONIndex6M,I2683,TRUE,_xll.ohTrigger(RecalcTrigger,Trigger6M)),NA())</f>
        <v>1.1794589908902253E-2</v>
      </c>
      <c r="Q2683" s="183">
        <f>IFERROR(_xll.qlIndexFixing(ONIndex1Y,I2683,TRUE,_xll.ohTrigger(RecalcTrigger,Trigger1Y)),NA())</f>
        <v>1.2353491804146799E-2</v>
      </c>
    </row>
    <row r="2684" spans="2:17" x14ac:dyDescent="0.2">
      <c r="B2684" s="39" t="s">
        <v>42</v>
      </c>
      <c r="D2684" s="42">
        <f>_xll.qlCalendarAdvance(Calendar,$D2683,B2684,"f",FALSE)</f>
        <v>58285</v>
      </c>
      <c r="E2684" s="177">
        <f>_xll.qlInterestRateIndexValueDate(IndexON,D2684)</f>
        <v>58285</v>
      </c>
      <c r="F2684" s="193">
        <f>IFERROR(_xll.qlIndexFixing(IndexON,D2684,TRUE,_xll.ohTrigger(RecalcTrigger,TriggerON)),NA())</f>
        <v>1.149711725327407E-2</v>
      </c>
      <c r="H2684" s="42">
        <f>_xll.qlCalendarAdvance(Calendar,$H2683,B2684,"f",FALSE)</f>
        <v>58285</v>
      </c>
      <c r="I2684" s="177">
        <f>_xll.qlInterestRateIndexValueDate(Index1M,$H2684)</f>
        <v>58287</v>
      </c>
      <c r="J2684" s="182">
        <f>IFERROR(_xll.qlIndexFixing(Index1M,$H2684,TRUE,_xll.ohTrigger(RecalcTrigger,Trigger1M)),NA())</f>
        <v>1.168972375860647E-2</v>
      </c>
      <c r="K2684" s="44">
        <f>IFERROR(_xll.qlIndexFixing(Index3M,H2684,TRUE,_xll.ohTrigger(RecalcTrigger,Trigger3M)),NA())</f>
        <v>1.1918357495542578E-2</v>
      </c>
      <c r="L2684" s="44">
        <f>IFERROR(_xll.qlIndexFixing(Index6M,$H2684,TRUE,_xll.ohTrigger(RecalcTrigger,Trigger6M)),NA())</f>
        <v>1.1762387304455181E-2</v>
      </c>
      <c r="M2684" s="183">
        <f>IFERROR(_xll.qlIndexFixing(Index1Y,$H2684,TRUE,_xll.ohTrigger(RecalcTrigger,Trigger1Y)),NA())</f>
        <v>1.2274674806515217E-2</v>
      </c>
      <c r="N2684" s="182">
        <f>IFERROR(_xll.qlIndexFixing(ONIndex1M,I2684,TRUE,_xll.ohTrigger(RecalcTrigger,Trigger1M)),NA())</f>
        <v>1.1694836802487174E-2</v>
      </c>
      <c r="O2684" s="44">
        <f>IFERROR(_xll.qlIndexFixing(ONIndex3M,I2684,TRUE,_xll.ohTrigger(RecalcTrigger,Trigger3M)),NA())</f>
        <v>1.1962538579073367E-2</v>
      </c>
      <c r="P2684" s="44">
        <f>IFERROR(_xll.qlIndexFixing(ONIndex6M,I2684,TRUE,_xll.ohTrigger(RecalcTrigger,Trigger6M)),NA())</f>
        <v>1.1789123553533898E-2</v>
      </c>
      <c r="Q2684" s="183">
        <f>IFERROR(_xll.qlIndexFixing(ONIndex1Y,I2684,TRUE,_xll.ohTrigger(RecalcTrigger,Trigger1Y)),NA())</f>
        <v>1.2347117931756912E-2</v>
      </c>
    </row>
    <row r="2685" spans="2:17" x14ac:dyDescent="0.2">
      <c r="B2685" s="39" t="s">
        <v>42</v>
      </c>
      <c r="D2685" s="42">
        <f>_xll.qlCalendarAdvance(Calendar,$D2684,B2685,"f",FALSE)</f>
        <v>58292</v>
      </c>
      <c r="E2685" s="177">
        <f>_xll.qlInterestRateIndexValueDate(IndexON,D2685)</f>
        <v>58292</v>
      </c>
      <c r="F2685" s="193">
        <f>IFERROR(_xll.qlIndexFixing(IndexON,D2685,TRUE,_xll.ohTrigger(RecalcTrigger,TriggerON)),NA())</f>
        <v>1.1490522148092097E-2</v>
      </c>
      <c r="H2685" s="42">
        <f>_xll.qlCalendarAdvance(Calendar,$H2684,B2685,"f",FALSE)</f>
        <v>58292</v>
      </c>
      <c r="I2685" s="177">
        <f>_xll.qlInterestRateIndexValueDate(Index1M,$H2685)</f>
        <v>58294</v>
      </c>
      <c r="J2685" s="182">
        <f>IFERROR(_xll.qlIndexFixing(Index1M,$H2685,TRUE,_xll.ohTrigger(RecalcTrigger,Trigger1M)),NA())</f>
        <v>1.1681471020643375E-2</v>
      </c>
      <c r="K2685" s="44">
        <f>IFERROR(_xll.qlIndexFixing(Index3M,H2685,TRUE,_xll.ohTrigger(RecalcTrigger,Trigger3M)),NA())</f>
        <v>1.1907970433341788E-2</v>
      </c>
      <c r="L2685" s="44">
        <f>IFERROR(_xll.qlIndexFixing(Index6M,$H2685,TRUE,_xll.ohTrigger(RecalcTrigger,Trigger6M)),NA())</f>
        <v>1.1757284405058337E-2</v>
      </c>
      <c r="M2685" s="183">
        <f>IFERROR(_xll.qlIndexFixing(Index1Y,$H2685,TRUE,_xll.ohTrigger(RecalcTrigger,Trigger1Y)),NA())</f>
        <v>1.2268556723884785E-2</v>
      </c>
      <c r="N2685" s="182">
        <f>IFERROR(_xll.qlIndexFixing(ONIndex1M,I2685,TRUE,_xll.ohTrigger(RecalcTrigger,Trigger1M)),NA())</f>
        <v>1.168751084848374E-2</v>
      </c>
      <c r="O2685" s="44">
        <f>IFERROR(_xll.qlIndexFixing(ONIndex3M,I2685,TRUE,_xll.ohTrigger(RecalcTrigger,Trigger3M)),NA())</f>
        <v>1.1951871770756739E-2</v>
      </c>
      <c r="P2685" s="44">
        <f>IFERROR(_xll.qlIndexFixing(ONIndex6M,I2685,TRUE,_xll.ohTrigger(RecalcTrigger,Trigger6M)),NA())</f>
        <v>1.1783713470192581E-2</v>
      </c>
      <c r="Q2685" s="183">
        <f>IFERROR(_xll.qlIndexFixing(ONIndex1Y,I2685,TRUE,_xll.ohTrigger(RecalcTrigger,Trigger1Y)),NA())</f>
        <v>1.2340774647858765E-2</v>
      </c>
    </row>
    <row r="2686" spans="2:17" x14ac:dyDescent="0.2">
      <c r="B2686" s="39" t="s">
        <v>42</v>
      </c>
      <c r="D2686" s="42">
        <f>_xll.qlCalendarAdvance(Calendar,$D2685,B2686,"f",FALSE)</f>
        <v>58299</v>
      </c>
      <c r="E2686" s="177">
        <f>_xll.qlInterestRateIndexValueDate(IndexON,D2686)</f>
        <v>58299</v>
      </c>
      <c r="F2686" s="193">
        <f>IFERROR(_xll.qlIndexFixing(IndexON,D2686,TRUE,_xll.ohTrigger(RecalcTrigger,TriggerON)),NA())</f>
        <v>1.1483979720372517E-2</v>
      </c>
      <c r="H2686" s="42">
        <f>_xll.qlCalendarAdvance(Calendar,$H2685,B2686,"f",FALSE)</f>
        <v>58299</v>
      </c>
      <c r="I2686" s="177">
        <f>_xll.qlInterestRateIndexValueDate(Index1M,$H2686)</f>
        <v>58301</v>
      </c>
      <c r="J2686" s="182">
        <f>IFERROR(_xll.qlIndexFixing(Index1M,$H2686,TRUE,_xll.ohTrigger(RecalcTrigger,Trigger1M)),NA())</f>
        <v>1.1674246084811268E-2</v>
      </c>
      <c r="K2686" s="44">
        <f>IFERROR(_xll.qlIndexFixing(Index3M,H2686,TRUE,_xll.ohTrigger(RecalcTrigger,Trigger3M)),NA())</f>
        <v>1.1897636250339409E-2</v>
      </c>
      <c r="L2686" s="44">
        <f>IFERROR(_xll.qlIndexFixing(Index6M,$H2686,TRUE,_xll.ohTrigger(RecalcTrigger,Trigger6M)),NA())</f>
        <v>1.1752627572041501E-2</v>
      </c>
      <c r="M2686" s="183">
        <f>IFERROR(_xll.qlIndexFixing(Index1Y,$H2686,TRUE,_xll.ohTrigger(RecalcTrigger,Trigger1Y)),NA())</f>
        <v>1.2262989443455729E-2</v>
      </c>
      <c r="N2686" s="182">
        <f>IFERROR(_xll.qlIndexFixing(ONIndex1M,I2686,TRUE,_xll.ohTrigger(RecalcTrigger,Trigger1M)),NA())</f>
        <v>1.1680225768024854E-2</v>
      </c>
      <c r="O2686" s="44">
        <f>IFERROR(_xll.qlIndexFixing(ONIndex3M,I2686,TRUE,_xll.ohTrigger(RecalcTrigger,Trigger3M)),NA())</f>
        <v>1.1941257004570716E-2</v>
      </c>
      <c r="P2686" s="44">
        <f>IFERROR(_xll.qlIndexFixing(ONIndex6M,I2686,TRUE,_xll.ohTrigger(RecalcTrigger,Trigger6M)),NA())</f>
        <v>1.1778359762875112E-2</v>
      </c>
      <c r="Q2686" s="183">
        <f>IFERROR(_xll.qlIndexFixing(ONIndex1Y,I2686,TRUE,_xll.ohTrigger(RecalcTrigger,Trigger1Y)),NA())</f>
        <v>1.2334462014083059E-2</v>
      </c>
    </row>
    <row r="2687" spans="2:17" x14ac:dyDescent="0.2">
      <c r="B2687" s="39" t="s">
        <v>42</v>
      </c>
      <c r="D2687" s="42">
        <f>_xll.qlCalendarAdvance(Calendar,$D2686,B2687,"f",FALSE)</f>
        <v>58306</v>
      </c>
      <c r="E2687" s="177">
        <f>_xll.qlInterestRateIndexValueDate(IndexON,D2687)</f>
        <v>58306</v>
      </c>
      <c r="F2687" s="193">
        <f>IFERROR(_xll.qlIndexFixing(IndexON,D2687,TRUE,_xll.ohTrigger(RecalcTrigger,TriggerON)),NA())</f>
        <v>1.1477490071554186E-2</v>
      </c>
      <c r="H2687" s="42">
        <f>_xll.qlCalendarAdvance(Calendar,$H2686,B2687,"f",FALSE)</f>
        <v>58306</v>
      </c>
      <c r="I2687" s="177">
        <f>_xll.qlInterestRateIndexValueDate(Index1M,$H2687)</f>
        <v>58308</v>
      </c>
      <c r="J2687" s="182">
        <f>IFERROR(_xll.qlIndexFixing(Index1M,$H2687,TRUE,_xll.ohTrigger(RecalcTrigger,Trigger1M)),NA())</f>
        <v>1.1667062288266139E-2</v>
      </c>
      <c r="K2687" s="44">
        <f>IFERROR(_xll.qlIndexFixing(Index3M,H2687,TRUE,_xll.ohTrigger(RecalcTrigger,Trigger3M)),NA())</f>
        <v>1.1887355056363239E-2</v>
      </c>
      <c r="L2687" s="44">
        <f>IFERROR(_xll.qlIndexFixing(Index6M,$H2687,TRUE,_xll.ohTrigger(RecalcTrigger,Trigger6M)),NA())</f>
        <v>1.1748028900084287E-2</v>
      </c>
      <c r="M2687" s="183">
        <f>IFERROR(_xll.qlIndexFixing(Index1Y,$H2687,TRUE,_xll.ohTrigger(RecalcTrigger,Trigger1Y)),NA())</f>
        <v>1.2257454889905707E-2</v>
      </c>
      <c r="N2687" s="182">
        <f>IFERROR(_xll.qlIndexFixing(ONIndex1M,I2687,TRUE,_xll.ohTrigger(RecalcTrigger,Trigger1M)),NA())</f>
        <v>1.1672981644483826E-2</v>
      </c>
      <c r="O2687" s="44">
        <f>IFERROR(_xll.qlIndexFixing(ONIndex3M,I2687,TRUE,_xll.ohTrigger(RecalcTrigger,Trigger3M)),NA())</f>
        <v>1.1930694390107632E-2</v>
      </c>
      <c r="P2687" s="44">
        <f>IFERROR(_xll.qlIndexFixing(ONIndex6M,I2687,TRUE,_xll.ohTrigger(RecalcTrigger,Trigger6M)),NA())</f>
        <v>1.1773062536137857E-2</v>
      </c>
      <c r="Q2687" s="183">
        <f>IFERROR(_xll.qlIndexFixing(ONIndex1Y,I2687,TRUE,_xll.ohTrigger(RecalcTrigger,Trigger1Y)),NA())</f>
        <v>1.2328180092060492E-2</v>
      </c>
    </row>
    <row r="2688" spans="2:17" x14ac:dyDescent="0.2">
      <c r="B2688" s="39" t="s">
        <v>42</v>
      </c>
      <c r="D2688" s="42">
        <f>_xll.qlCalendarAdvance(Calendar,$D2687,B2688,"f",FALSE)</f>
        <v>58313</v>
      </c>
      <c r="E2688" s="177">
        <f>_xll.qlInterestRateIndexValueDate(IndexON,D2688)</f>
        <v>58313</v>
      </c>
      <c r="F2688" s="193">
        <f>IFERROR(_xll.qlIndexFixing(IndexON,D2688,TRUE,_xll.ohTrigger(RecalcTrigger,TriggerON)),NA())</f>
        <v>1.1471053303795387E-2</v>
      </c>
      <c r="H2688" s="42">
        <f>_xll.qlCalendarAdvance(Calendar,$H2687,B2688,"f",FALSE)</f>
        <v>58313</v>
      </c>
      <c r="I2688" s="177">
        <f>_xll.qlInterestRateIndexValueDate(Index1M,$H2688)</f>
        <v>58315</v>
      </c>
      <c r="J2688" s="182">
        <f>IFERROR(_xll.qlIndexFixing(Index1M,$H2688,TRUE,_xll.ohTrigger(RecalcTrigger,Trigger1M)),NA())</f>
        <v>1.1659919714208933E-2</v>
      </c>
      <c r="K2688" s="44">
        <f>IFERROR(_xll.qlIndexFixing(Index3M,H2688,TRUE,_xll.ohTrigger(RecalcTrigger,Trigger3M)),NA())</f>
        <v>1.1877126961243685E-2</v>
      </c>
      <c r="L2688" s="44">
        <f>IFERROR(_xll.qlIndexFixing(Index6M,$H2688,TRUE,_xll.ohTrigger(RecalcTrigger,Trigger6M)),NA())</f>
        <v>1.1743828078408045E-2</v>
      </c>
      <c r="M2688" s="183">
        <f>IFERROR(_xll.qlIndexFixing(Index1Y,$H2688,TRUE,_xll.ohTrigger(RecalcTrigger,Trigger1Y)),NA())</f>
        <v>1.2251953125089152E-2</v>
      </c>
      <c r="N2688" s="182">
        <f>IFERROR(_xll.qlIndexFixing(ONIndex1M,I2688,TRUE,_xll.ohTrigger(RecalcTrigger,Trigger1M)),NA())</f>
        <v>1.1665778560914219E-2</v>
      </c>
      <c r="O2688" s="44">
        <f>IFERROR(_xll.qlIndexFixing(ONIndex3M,I2688,TRUE,_xll.ohTrigger(RecalcTrigger,Trigger3M)),NA())</f>
        <v>1.1920184037439441E-2</v>
      </c>
      <c r="P2688" s="44">
        <f>IFERROR(_xll.qlIndexFixing(ONIndex6M,I2688,TRUE,_xll.ohTrigger(RecalcTrigger,Trigger6M)),NA())</f>
        <v>1.1767821894776986E-2</v>
      </c>
      <c r="Q2688" s="183">
        <f>IFERROR(_xll.qlIndexFixing(ONIndex1Y,I2688,TRUE,_xll.ohTrigger(RecalcTrigger,Trigger1Y)),NA())</f>
        <v>1.2321928943341831E-2</v>
      </c>
    </row>
    <row r="2689" spans="2:17" x14ac:dyDescent="0.2">
      <c r="B2689" s="39" t="s">
        <v>42</v>
      </c>
      <c r="D2689" s="42">
        <f>_xll.qlCalendarAdvance(Calendar,$D2688,B2689,"f",FALSE)</f>
        <v>58320</v>
      </c>
      <c r="E2689" s="177">
        <f>_xll.qlInterestRateIndexValueDate(IndexON,D2689)</f>
        <v>58320</v>
      </c>
      <c r="F2689" s="193">
        <f>IFERROR(_xll.qlIndexFixing(IndexON,D2689,TRUE,_xll.ohTrigger(RecalcTrigger,TriggerON)),NA())</f>
        <v>1.1464669519094528E-2</v>
      </c>
      <c r="H2689" s="42">
        <f>_xll.qlCalendarAdvance(Calendar,$H2688,B2689,"f",FALSE)</f>
        <v>58320</v>
      </c>
      <c r="I2689" s="177">
        <f>_xll.qlInterestRateIndexValueDate(Index1M,$H2689)</f>
        <v>58322</v>
      </c>
      <c r="J2689" s="182">
        <f>IFERROR(_xll.qlIndexFixing(Index1M,$H2689,TRUE,_xll.ohTrigger(RecalcTrigger,Trigger1M)),NA())</f>
        <v>1.1652818445833102E-2</v>
      </c>
      <c r="K2689" s="44">
        <f>IFERROR(_xll.qlIndexFixing(Index3M,H2689,TRUE,_xll.ohTrigger(RecalcTrigger,Trigger3M)),NA())</f>
        <v>1.1867473380109529E-2</v>
      </c>
      <c r="L2689" s="44">
        <f>IFERROR(_xll.qlIndexFixing(Index6M,$H2689,TRUE,_xll.ohTrigger(RecalcTrigger,Trigger6M)),NA())</f>
        <v>1.1739443775124134E-2</v>
      </c>
      <c r="M2689" s="183">
        <f>IFERROR(_xll.qlIndexFixing(Index1Y,$H2689,TRUE,_xll.ohTrigger(RecalcTrigger,Trigger1Y)),NA())</f>
        <v>1.2246484210863757E-2</v>
      </c>
      <c r="N2689" s="182">
        <f>IFERROR(_xll.qlIndexFixing(ONIndex1M,I2689,TRUE,_xll.ohTrigger(RecalcTrigger,Trigger1M)),NA())</f>
        <v>1.165861660052947E-2</v>
      </c>
      <c r="O2689" s="44">
        <f>IFERROR(_xll.qlIndexFixing(ONIndex3M,I2689,TRUE,_xll.ohTrigger(RecalcTrigger,Trigger3M)),NA())</f>
        <v>1.1909726056318348E-2</v>
      </c>
      <c r="P2689" s="44">
        <f>IFERROR(_xll.qlIndexFixing(ONIndex6M,I2689,TRUE,_xll.ohTrigger(RecalcTrigger,Trigger6M)),NA())</f>
        <v>1.1762637942709375E-2</v>
      </c>
      <c r="Q2689" s="183">
        <f>IFERROR(_xll.qlIndexFixing(ONIndex1Y,I2689,TRUE,_xll.ohTrigger(RecalcTrigger,Trigger1Y)),NA())</f>
        <v>1.2315708629637712E-2</v>
      </c>
    </row>
    <row r="2690" spans="2:17" x14ac:dyDescent="0.2">
      <c r="B2690" s="39" t="s">
        <v>42</v>
      </c>
      <c r="D2690" s="42">
        <f>_xll.qlCalendarAdvance(Calendar,$D2689,B2690,"f",FALSE)</f>
        <v>58327</v>
      </c>
      <c r="E2690" s="177">
        <f>_xll.qlInterestRateIndexValueDate(IndexON,D2690)</f>
        <v>58327</v>
      </c>
      <c r="F2690" s="193">
        <f>IFERROR(_xll.qlIndexFixing(IndexON,D2690,TRUE,_xll.ohTrigger(RecalcTrigger,TriggerON)),NA())</f>
        <v>1.1458338819130276E-2</v>
      </c>
      <c r="H2690" s="42">
        <f>_xll.qlCalendarAdvance(Calendar,$H2689,B2690,"f",FALSE)</f>
        <v>58327</v>
      </c>
      <c r="I2690" s="177">
        <f>_xll.qlInterestRateIndexValueDate(Index1M,$H2690)</f>
        <v>58329</v>
      </c>
      <c r="J2690" s="182">
        <f>IFERROR(_xll.qlIndexFixing(Index1M,$H2690,TRUE,_xll.ohTrigger(RecalcTrigger,Trigger1M)),NA())</f>
        <v>1.164575856634209E-2</v>
      </c>
      <c r="K2690" s="44">
        <f>IFERROR(_xll.qlIndexFixing(Index3M,H2690,TRUE,_xll.ohTrigger(RecalcTrigger,Trigger3M)),NA())</f>
        <v>1.1857348316095065E-2</v>
      </c>
      <c r="L2690" s="44">
        <f>IFERROR(_xll.qlIndexFixing(Index6M,$H2690,TRUE,_xll.ohTrigger(RecalcTrigger,Trigger6M)),NA())</f>
        <v>1.1735003942462616E-2</v>
      </c>
      <c r="M2690" s="183">
        <f>IFERROR(_xll.qlIndexFixing(Index1Y,$H2690,TRUE,_xll.ohTrigger(RecalcTrigger,Trigger1Y)),NA())</f>
        <v>1.2241048209087649E-2</v>
      </c>
      <c r="N2690" s="182">
        <f>IFERROR(_xll.qlIndexFixing(ONIndex1M,I2690,TRUE,_xll.ohTrigger(RecalcTrigger,Trigger1M)),NA())</f>
        <v>1.165149584662295E-2</v>
      </c>
      <c r="O2690" s="44">
        <f>IFERROR(_xll.qlIndexFixing(ONIndex3M,I2690,TRUE,_xll.ohTrigger(RecalcTrigger,Trigger3M)),NA())</f>
        <v>1.1899320556896242E-2</v>
      </c>
      <c r="P2690" s="44">
        <f>IFERROR(_xll.qlIndexFixing(ONIndex6M,I2690,TRUE,_xll.ohTrigger(RecalcTrigger,Trigger6M)),NA())</f>
        <v>1.1757510784731195E-2</v>
      </c>
      <c r="Q2690" s="183">
        <f>IFERROR(_xll.qlIndexFixing(ONIndex1Y,I2690,TRUE,_xll.ohTrigger(RecalcTrigger,Trigger1Y)),NA())</f>
        <v>1.230951921265877E-2</v>
      </c>
    </row>
    <row r="2691" spans="2:17" x14ac:dyDescent="0.2">
      <c r="B2691" s="39" t="s">
        <v>42</v>
      </c>
      <c r="D2691" s="42">
        <f>_xll.qlCalendarAdvance(Calendar,$D2690,B2691,"f",FALSE)</f>
        <v>58334</v>
      </c>
      <c r="E2691" s="177">
        <f>_xll.qlInterestRateIndexValueDate(IndexON,D2691)</f>
        <v>58334</v>
      </c>
      <c r="F2691" s="193">
        <f>IFERROR(_xll.qlIndexFixing(IndexON,D2691,TRUE,_xll.ohTrigger(RecalcTrigger,TriggerON)),NA())</f>
        <v>1.1452061305741168E-2</v>
      </c>
      <c r="H2691" s="42">
        <f>_xll.qlCalendarAdvance(Calendar,$H2690,B2691,"f",FALSE)</f>
        <v>58334</v>
      </c>
      <c r="I2691" s="177">
        <f>_xll.qlInterestRateIndexValueDate(Index1M,$H2691)</f>
        <v>58336</v>
      </c>
      <c r="J2691" s="182">
        <f>IFERROR(_xll.qlIndexFixing(Index1M,$H2691,TRUE,_xll.ohTrigger(RecalcTrigger,Trigger1M)),NA())</f>
        <v>1.1638740158931848E-2</v>
      </c>
      <c r="K2691" s="44">
        <f>IFERROR(_xll.qlIndexFixing(Index3M,H2691,TRUE,_xll.ohTrigger(RecalcTrigger,Trigger3M)),NA())</f>
        <v>1.1847276670545859E-2</v>
      </c>
      <c r="L2691" s="44">
        <f>IFERROR(_xll.qlIndexFixing(Index6M,$H2691,TRUE,_xll.ohTrigger(RecalcTrigger,Trigger6M)),NA())</f>
        <v>1.1730622651781153E-2</v>
      </c>
      <c r="M2691" s="183">
        <f>IFERROR(_xll.qlIndexFixing(Index1Y,$H2691,TRUE,_xll.ohTrigger(RecalcTrigger,Trigger1Y)),NA())</f>
        <v>1.2235645181621999E-2</v>
      </c>
      <c r="N2691" s="182">
        <f>IFERROR(_xll.qlIndexFixing(ONIndex1M,I2691,TRUE,_xll.ohTrigger(RecalcTrigger,Trigger1M)),NA())</f>
        <v>1.164441638232816E-2</v>
      </c>
      <c r="O2691" s="44">
        <f>IFERROR(_xll.qlIndexFixing(ONIndex3M,I2691,TRUE,_xll.ohTrigger(RecalcTrigger,Trigger3M)),NA())</f>
        <v>1.1888967648845394E-2</v>
      </c>
      <c r="P2691" s="44">
        <f>IFERROR(_xll.qlIndexFixing(ONIndex6M,I2691,TRUE,_xll.ohTrigger(RecalcTrigger,Trigger6M)),NA())</f>
        <v>1.1752440524919194E-2</v>
      </c>
      <c r="Q2691" s="183">
        <f>IFERROR(_xll.qlIndexFixing(ONIndex1Y,I2691,TRUE,_xll.ohTrigger(RecalcTrigger,Trigger1Y)),NA())</f>
        <v>1.2303360753875836E-2</v>
      </c>
    </row>
    <row r="2692" spans="2:17" x14ac:dyDescent="0.2">
      <c r="B2692" s="39" t="s">
        <v>42</v>
      </c>
      <c r="D2692" s="42">
        <f>_xll.qlCalendarAdvance(Calendar,$D2691,B2692,"f",FALSE)</f>
        <v>58341</v>
      </c>
      <c r="E2692" s="177">
        <f>_xll.qlInterestRateIndexValueDate(IndexON,D2692)</f>
        <v>58341</v>
      </c>
      <c r="F2692" s="193">
        <f>IFERROR(_xll.qlIndexFixing(IndexON,D2692,TRUE,_xll.ohTrigger(RecalcTrigger,TriggerON)),NA())</f>
        <v>1.144583708100555E-2</v>
      </c>
      <c r="H2692" s="42">
        <f>_xll.qlCalendarAdvance(Calendar,$H2691,B2692,"f",FALSE)</f>
        <v>58341</v>
      </c>
      <c r="I2692" s="177">
        <f>_xll.qlInterestRateIndexValueDate(Index1M,$H2692)</f>
        <v>58343</v>
      </c>
      <c r="J2692" s="182">
        <f>IFERROR(_xll.qlIndexFixing(Index1M,$H2692,TRUE,_xll.ohTrigger(RecalcTrigger,Trigger1M)),NA())</f>
        <v>1.1631763306803322E-2</v>
      </c>
      <c r="K2692" s="44">
        <f>IFERROR(_xll.qlIndexFixing(Index3M,H2692,TRUE,_xll.ohTrigger(RecalcTrigger,Trigger3M)),NA())</f>
        <v>1.1835217356434762E-2</v>
      </c>
      <c r="L2692" s="44">
        <f>IFERROR(_xll.qlIndexFixing(Index6M,$H2692,TRUE,_xll.ohTrigger(RecalcTrigger,Trigger6M)),NA())</f>
        <v>1.1726300007751619E-2</v>
      </c>
      <c r="M2692" s="183">
        <f>IFERROR(_xll.qlIndexFixing(Index1Y,$H2692,TRUE,_xll.ohTrigger(RecalcTrigger,Trigger1Y)),NA())</f>
        <v>1.2230275190328842E-2</v>
      </c>
      <c r="N2692" s="182">
        <f>IFERROR(_xll.qlIndexFixing(ONIndex1M,I2692,TRUE,_xll.ohTrigger(RecalcTrigger,Trigger1M)),NA())</f>
        <v>1.1637378290778599E-2</v>
      </c>
      <c r="O2692" s="44">
        <f>IFERROR(_xll.qlIndexFixing(ONIndex3M,I2692,TRUE,_xll.ohTrigger(RecalcTrigger,Trigger3M)),NA())</f>
        <v>1.1878667442237756E-2</v>
      </c>
      <c r="P2692" s="44">
        <f>IFERROR(_xll.qlIndexFixing(ONIndex6M,I2692,TRUE,_xll.ohTrigger(RecalcTrigger,Trigger6M)),NA())</f>
        <v>1.1747427268229416E-2</v>
      </c>
      <c r="Q2692" s="183">
        <f>IFERROR(_xll.qlIndexFixing(ONIndex1Y,I2692,TRUE,_xll.ohTrigger(RecalcTrigger,Trigger1Y)),NA())</f>
        <v>1.2297233315079481E-2</v>
      </c>
    </row>
    <row r="2693" spans="2:17" x14ac:dyDescent="0.2">
      <c r="B2693" s="39" t="s">
        <v>42</v>
      </c>
      <c r="D2693" s="42">
        <f>_xll.qlCalendarAdvance(Calendar,$D2692,B2693,"f",FALSE)</f>
        <v>58348</v>
      </c>
      <c r="E2693" s="177">
        <f>_xll.qlInterestRateIndexValueDate(IndexON,D2693)</f>
        <v>58348</v>
      </c>
      <c r="F2693" s="193">
        <f>IFERROR(_xll.qlIndexFixing(IndexON,D2693,TRUE,_xll.ohTrigger(RecalcTrigger,TriggerON)),NA())</f>
        <v>1.1439666247001767E-2</v>
      </c>
      <c r="H2693" s="42">
        <f>_xll.qlCalendarAdvance(Calendar,$H2692,B2693,"f",FALSE)</f>
        <v>58348</v>
      </c>
      <c r="I2693" s="177">
        <f>_xll.qlInterestRateIndexValueDate(Index1M,$H2693)</f>
        <v>58350</v>
      </c>
      <c r="J2693" s="182">
        <f>IFERROR(_xll.qlIndexFixing(Index1M,$H2693,TRUE,_xll.ohTrigger(RecalcTrigger,Trigger1M)),NA())</f>
        <v>1.1624828093152462E-2</v>
      </c>
      <c r="K2693" s="44">
        <f>IFERROR(_xll.qlIndexFixing(Index3M,H2693,TRUE,_xll.ohTrigger(RecalcTrigger,Trigger3M)),NA())</f>
        <v>1.1826786812607144E-2</v>
      </c>
      <c r="L2693" s="44">
        <f>IFERROR(_xll.qlIndexFixing(Index6M,$H2693,TRUE,_xll.ohTrigger(RecalcTrigger,Trigger6M)),NA())</f>
        <v>1.172194252790831E-2</v>
      </c>
      <c r="M2693" s="183">
        <f>IFERROR(_xll.qlIndexFixing(Index1Y,$H2693,TRUE,_xll.ohTrigger(RecalcTrigger,Trigger1Y)),NA())</f>
        <v>1.2224938297073473E-2</v>
      </c>
      <c r="N2693" s="182">
        <f>IFERROR(_xll.qlIndexFixing(ONIndex1M,I2693,TRUE,_xll.ohTrigger(RecalcTrigger,Trigger1M)),NA())</f>
        <v>1.1630381655267641E-2</v>
      </c>
      <c r="O2693" s="44">
        <f>IFERROR(_xll.qlIndexFixing(ONIndex3M,I2693,TRUE,_xll.ohTrigger(RecalcTrigger,Trigger3M)),NA())</f>
        <v>1.186842004690547E-2</v>
      </c>
      <c r="P2693" s="44">
        <f>IFERROR(_xll.qlIndexFixing(ONIndex6M,I2693,TRUE,_xll.ohTrigger(RecalcTrigger,Trigger6M)),NA())</f>
        <v>1.1742471118578734E-2</v>
      </c>
      <c r="Q2693" s="183">
        <f>IFERROR(_xll.qlIndexFixing(ONIndex1Y,I2693,TRUE,_xll.ohTrigger(RecalcTrigger,Trigger1Y)),NA())</f>
        <v>1.2291136957740534E-2</v>
      </c>
    </row>
    <row r="2694" spans="2:17" x14ac:dyDescent="0.2">
      <c r="B2694" s="39" t="s">
        <v>42</v>
      </c>
      <c r="D2694" s="42">
        <f>_xll.qlCalendarAdvance(Calendar,$D2693,B2694,"f",FALSE)</f>
        <v>58355</v>
      </c>
      <c r="E2694" s="177">
        <f>_xll.qlInterestRateIndexValueDate(IndexON,D2694)</f>
        <v>58355</v>
      </c>
      <c r="F2694" s="193">
        <f>IFERROR(_xll.qlIndexFixing(IndexON,D2694,TRUE,_xll.ohTrigger(RecalcTrigger,TriggerON)),NA())</f>
        <v>1.1433548905168678E-2</v>
      </c>
      <c r="H2694" s="42">
        <f>_xll.qlCalendarAdvance(Calendar,$H2693,B2694,"f",FALSE)</f>
        <v>58355</v>
      </c>
      <c r="I2694" s="177">
        <f>_xll.qlInterestRateIndexValueDate(Index1M,$H2694)</f>
        <v>58357</v>
      </c>
      <c r="J2694" s="182">
        <f>IFERROR(_xll.qlIndexFixing(Index1M,$H2694,TRUE,_xll.ohTrigger(RecalcTrigger,Trigger1M)),NA())</f>
        <v>1.1617934601182711E-2</v>
      </c>
      <c r="K2694" s="44">
        <f>IFERROR(_xll.qlIndexFixing(Index3M,H2694,TRUE,_xll.ohTrigger(RecalcTrigger,Trigger3M)),NA())</f>
        <v>1.1816879617109248E-2</v>
      </c>
      <c r="L2694" s="44">
        <f>IFERROR(_xll.qlIndexFixing(Index6M,$H2694,TRUE,_xll.ohTrigger(RecalcTrigger,Trigger6M)),NA())</f>
        <v>1.1717741595420751E-2</v>
      </c>
      <c r="M2694" s="183">
        <f>IFERROR(_xll.qlIndexFixing(Index1Y,$H2694,TRUE,_xll.ohTrigger(RecalcTrigger,Trigger1Y)),NA())</f>
        <v>1.221963456372184E-2</v>
      </c>
      <c r="N2694" s="182">
        <f>IFERROR(_xll.qlIndexFixing(ONIndex1M,I2694,TRUE,_xll.ohTrigger(RecalcTrigger,Trigger1M)),NA())</f>
        <v>1.1623426558848848E-2</v>
      </c>
      <c r="O2694" s="44">
        <f>IFERROR(_xll.qlIndexFixing(ONIndex3M,I2694,TRUE,_xll.ohTrigger(RecalcTrigger,Trigger3M)),NA())</f>
        <v>1.1858225572760617E-2</v>
      </c>
      <c r="P2694" s="44">
        <f>IFERROR(_xll.qlIndexFixing(ONIndex6M,I2694,TRUE,_xll.ohTrigger(RecalcTrigger,Trigger6M)),NA())</f>
        <v>1.1737572180683387E-2</v>
      </c>
      <c r="Q2694" s="183">
        <f>IFERROR(_xll.qlIndexFixing(ONIndex1Y,I2694,TRUE,_xll.ohTrigger(RecalcTrigger,Trigger1Y)),NA())</f>
        <v>1.2285071743569631E-2</v>
      </c>
    </row>
    <row r="2695" spans="2:17" x14ac:dyDescent="0.2">
      <c r="B2695" s="39" t="s">
        <v>42</v>
      </c>
      <c r="D2695" s="42">
        <f>_xll.qlCalendarAdvance(Calendar,$D2694,B2695,"f",FALSE)</f>
        <v>58362</v>
      </c>
      <c r="E2695" s="177">
        <f>_xll.qlInterestRateIndexValueDate(IndexON,D2695)</f>
        <v>58362</v>
      </c>
      <c r="F2695" s="193">
        <f>IFERROR(_xll.qlIndexFixing(IndexON,D2695,TRUE,_xll.ohTrigger(RecalcTrigger,TriggerON)),NA())</f>
        <v>1.1427485157584627E-2</v>
      </c>
      <c r="H2695" s="42">
        <f>_xll.qlCalendarAdvance(Calendar,$H2694,B2695,"f",FALSE)</f>
        <v>58362</v>
      </c>
      <c r="I2695" s="177">
        <f>_xll.qlInterestRateIndexValueDate(Index1M,$H2695)</f>
        <v>58364</v>
      </c>
      <c r="J2695" s="182">
        <f>IFERROR(_xll.qlIndexFixing(Index1M,$H2695,TRUE,_xll.ohTrigger(RecalcTrigger,Trigger1M)),NA())</f>
        <v>1.1611082914095017E-2</v>
      </c>
      <c r="K2695" s="44">
        <f>IFERROR(_xll.qlIndexFixing(Index3M,H2695,TRUE,_xll.ohTrigger(RecalcTrigger,Trigger3M)),NA())</f>
        <v>1.1807026289304268E-2</v>
      </c>
      <c r="L2695" s="44">
        <f>IFERROR(_xll.qlIndexFixing(Index6M,$H2695,TRUE,_xll.ohTrigger(RecalcTrigger,Trigger6M)),NA())</f>
        <v>1.1713262084884315E-2</v>
      </c>
      <c r="M2695" s="183">
        <f>IFERROR(_xll.qlIndexFixing(Index1Y,$H2695,TRUE,_xll.ohTrigger(RecalcTrigger,Trigger1Y)),NA())</f>
        <v>1.2214364052142931E-2</v>
      </c>
      <c r="N2695" s="182">
        <f>IFERROR(_xll.qlIndexFixing(ONIndex1M,I2695,TRUE,_xll.ohTrigger(RecalcTrigger,Trigger1M)),NA())</f>
        <v>1.161651308489553E-2</v>
      </c>
      <c r="O2695" s="44">
        <f>IFERROR(_xll.qlIndexFixing(ONIndex3M,I2695,TRUE,_xll.ohTrigger(RecalcTrigger,Trigger3M)),NA())</f>
        <v>1.1848084129795211E-2</v>
      </c>
      <c r="P2695" s="44">
        <f>IFERROR(_xll.qlIndexFixing(ONIndex6M,I2695,TRUE,_xll.ohTrigger(RecalcTrigger,Trigger6M)),NA())</f>
        <v>1.1732730558939863E-2</v>
      </c>
      <c r="Q2695" s="183">
        <f>IFERROR(_xll.qlIndexFixing(ONIndex1Y,I2695,TRUE,_xll.ohTrigger(RecalcTrigger,Trigger1Y)),NA())</f>
        <v>1.2279037734277409E-2</v>
      </c>
    </row>
    <row r="2696" spans="2:17" x14ac:dyDescent="0.2">
      <c r="B2696" s="39" t="s">
        <v>42</v>
      </c>
      <c r="D2696" s="42">
        <f>_xll.qlCalendarAdvance(Calendar,$D2695,B2696,"f",FALSE)</f>
        <v>58369</v>
      </c>
      <c r="E2696" s="177">
        <f>_xll.qlInterestRateIndexValueDate(IndexON,D2696)</f>
        <v>58369</v>
      </c>
      <c r="F2696" s="193">
        <f>IFERROR(_xll.qlIndexFixing(IndexON,D2696,TRUE,_xll.ohTrigger(RecalcTrigger,TriggerON)),NA())</f>
        <v>1.1421475106407897E-2</v>
      </c>
      <c r="H2696" s="42">
        <f>_xll.qlCalendarAdvance(Calendar,$H2695,B2696,"f",FALSE)</f>
        <v>58369</v>
      </c>
      <c r="I2696" s="177">
        <f>_xll.qlInterestRateIndexValueDate(Index1M,$H2696)</f>
        <v>58371</v>
      </c>
      <c r="J2696" s="182">
        <f>IFERROR(_xll.qlIndexFixing(Index1M,$H2696,TRUE,_xll.ohTrigger(RecalcTrigger,Trigger1M)),NA())</f>
        <v>1.1604273115080332E-2</v>
      </c>
      <c r="K2696" s="44">
        <f>IFERROR(_xll.qlIndexFixing(Index3M,H2696,TRUE,_xll.ohTrigger(RecalcTrigger,Trigger3M)),NA())</f>
        <v>1.179722693902956E-2</v>
      </c>
      <c r="L2696" s="44">
        <f>IFERROR(_xll.qlIndexFixing(Index6M,$H2696,TRUE,_xll.ohTrigger(RecalcTrigger,Trigger6M)),NA())</f>
        <v>1.1709516745496123E-2</v>
      </c>
      <c r="M2696" s="183">
        <f>IFERROR(_xll.qlIndexFixing(Index1Y,$H2696,TRUE,_xll.ohTrigger(RecalcTrigger,Trigger1Y)),NA())</f>
        <v>1.2209126824207253E-2</v>
      </c>
      <c r="N2696" s="182">
        <f>IFERROR(_xll.qlIndexFixing(ONIndex1M,I2696,TRUE,_xll.ohTrigger(RecalcTrigger,Trigger1M)),NA())</f>
        <v>1.160964131646125E-2</v>
      </c>
      <c r="O2696" s="44">
        <f>IFERROR(_xll.qlIndexFixing(ONIndex3M,I2696,TRUE,_xll.ohTrigger(RecalcTrigger,Trigger3M)),NA())</f>
        <v>1.1837995827841397E-2</v>
      </c>
      <c r="P2696" s="44">
        <f>IFERROR(_xll.qlIndexFixing(ONIndex6M,I2696,TRUE,_xll.ohTrigger(RecalcTrigger,Trigger6M)),NA())</f>
        <v>1.1727946357904528E-2</v>
      </c>
      <c r="Q2696" s="183">
        <f>IFERROR(_xll.qlIndexFixing(ONIndex1Y,I2696,TRUE,_xll.ohTrigger(RecalcTrigger,Trigger1Y)),NA())</f>
        <v>1.2273034991334697E-2</v>
      </c>
    </row>
    <row r="2697" spans="2:17" x14ac:dyDescent="0.2">
      <c r="B2697" s="39" t="s">
        <v>42</v>
      </c>
      <c r="D2697" s="42">
        <f>_xll.qlCalendarAdvance(Calendar,$D2696,B2697,"f",FALSE)</f>
        <v>58376</v>
      </c>
      <c r="E2697" s="177">
        <f>_xll.qlInterestRateIndexValueDate(IndexON,D2697)</f>
        <v>58376</v>
      </c>
      <c r="F2697" s="193">
        <f>IFERROR(_xll.qlIndexFixing(IndexON,D2697,TRUE,_xll.ohTrigger(RecalcTrigger,TriggerON)),NA())</f>
        <v>1.141551885315728E-2</v>
      </c>
      <c r="H2697" s="42">
        <f>_xll.qlCalendarAdvance(Calendar,$H2696,B2697,"f",FALSE)</f>
        <v>58376</v>
      </c>
      <c r="I2697" s="177">
        <f>_xll.qlInterestRateIndexValueDate(Index1M,$H2697)</f>
        <v>58378</v>
      </c>
      <c r="J2697" s="182">
        <f>IFERROR(_xll.qlIndexFixing(Index1M,$H2697,TRUE,_xll.ohTrigger(RecalcTrigger,Trigger1M)),NA())</f>
        <v>1.1598385103762768E-2</v>
      </c>
      <c r="K2697" s="44">
        <f>IFERROR(_xll.qlIndexFixing(Index3M,H2697,TRUE,_xll.ohTrigger(RecalcTrigger,Trigger3M)),NA())</f>
        <v>1.1787481676127691E-2</v>
      </c>
      <c r="L2697" s="44">
        <f>IFERROR(_xll.qlIndexFixing(Index6M,$H2697,TRUE,_xll.ohTrigger(RecalcTrigger,Trigger6M)),NA())</f>
        <v>1.1705493037439979E-2</v>
      </c>
      <c r="M2697" s="183">
        <f>IFERROR(_xll.qlIndexFixing(Index1Y,$H2697,TRUE,_xll.ohTrigger(RecalcTrigger,Trigger1Y)),NA())</f>
        <v>1.2204354770252883E-2</v>
      </c>
      <c r="N2697" s="182">
        <f>IFERROR(_xll.qlIndexFixing(ONIndex1M,I2697,TRUE,_xll.ohTrigger(RecalcTrigger,Trigger1M)),NA())</f>
        <v>1.160281133683938E-2</v>
      </c>
      <c r="O2697" s="44">
        <f>IFERROR(_xll.qlIndexFixing(ONIndex3M,I2697,TRUE,_xll.ohTrigger(RecalcTrigger,Trigger3M)),NA())</f>
        <v>1.1827960776731317E-2</v>
      </c>
      <c r="P2697" s="44">
        <f>IFERROR(_xll.qlIndexFixing(ONIndex6M,I2697,TRUE,_xll.ohTrigger(RecalcTrigger,Trigger6M)),NA())</f>
        <v>1.1723219681814001E-2</v>
      </c>
      <c r="Q2697" s="183">
        <f>IFERROR(_xll.qlIndexFixing(ONIndex1Y,I2697,TRUE,_xll.ohTrigger(RecalcTrigger,Trigger1Y)),NA())</f>
        <v>1.2267063576532067E-2</v>
      </c>
    </row>
    <row r="2698" spans="2:17" x14ac:dyDescent="0.2">
      <c r="B2698" s="39" t="s">
        <v>42</v>
      </c>
      <c r="D2698" s="42">
        <f>_xll.qlCalendarAdvance(Calendar,$D2697,B2698,"f",FALSE)</f>
        <v>58383</v>
      </c>
      <c r="E2698" s="177">
        <f>_xll.qlInterestRateIndexValueDate(IndexON,D2698)</f>
        <v>58383</v>
      </c>
      <c r="F2698" s="193">
        <f>IFERROR(_xll.qlIndexFixing(IndexON,D2698,TRUE,_xll.ohTrigger(RecalcTrigger,TriggerON)),NA())</f>
        <v>1.140961649999106E-2</v>
      </c>
      <c r="H2698" s="42">
        <f>_xll.qlCalendarAdvance(Calendar,$H2697,B2698,"f",FALSE)</f>
        <v>58383</v>
      </c>
      <c r="I2698" s="177">
        <f>_xll.qlInterestRateIndexValueDate(Index1M,$H2698)</f>
        <v>58385</v>
      </c>
      <c r="J2698" s="182">
        <f>IFERROR(_xll.qlIndexFixing(Index1M,$H2698,TRUE,_xll.ohTrigger(RecalcTrigger,Trigger1M)),NA())</f>
        <v>1.1590779514096261E-2</v>
      </c>
      <c r="K2698" s="44">
        <f>IFERROR(_xll.qlIndexFixing(Index3M,H2698,TRUE,_xll.ohTrigger(RecalcTrigger,Trigger3M)),NA())</f>
        <v>1.1777790610434285E-2</v>
      </c>
      <c r="L2698" s="44">
        <f>IFERROR(_xll.qlIndexFixing(Index6M,$H2698,TRUE,_xll.ohTrigger(RecalcTrigger,Trigger6M)),NA())</f>
        <v>1.1701601585204465E-2</v>
      </c>
      <c r="M2698" s="183">
        <f>IFERROR(_xll.qlIndexFixing(Index1Y,$H2698,TRUE,_xll.ohTrigger(RecalcTrigger,Trigger1Y)),NA())</f>
        <v>1.2198752466757411E-2</v>
      </c>
      <c r="N2698" s="182">
        <f>IFERROR(_xll.qlIndexFixing(ONIndex1M,I2698,TRUE,_xll.ohTrigger(RecalcTrigger,Trigger1M)),NA())</f>
        <v>1.1596023229003549E-2</v>
      </c>
      <c r="O2698" s="44">
        <f>IFERROR(_xll.qlIndexFixing(ONIndex3M,I2698,TRUE,_xll.ohTrigger(RecalcTrigger,Trigger3M)),NA())</f>
        <v>1.1817979086616859E-2</v>
      </c>
      <c r="P2698" s="44">
        <f>IFERROR(_xll.qlIndexFixing(ONIndex6M,I2698,TRUE,_xll.ohTrigger(RecalcTrigger,Trigger6M)),NA())</f>
        <v>1.1718550635064773E-2</v>
      </c>
      <c r="Q2698" s="183">
        <f>IFERROR(_xll.qlIndexFixing(ONIndex1Y,I2698,TRUE,_xll.ohTrigger(RecalcTrigger,Trigger1Y)),NA())</f>
        <v>1.2261123551340347E-2</v>
      </c>
    </row>
    <row r="2699" spans="2:17" x14ac:dyDescent="0.2">
      <c r="B2699" s="39" t="s">
        <v>42</v>
      </c>
      <c r="D2699" s="42">
        <f>_xll.qlCalendarAdvance(Calendar,$D2698,B2699,"f",FALSE)</f>
        <v>58390</v>
      </c>
      <c r="E2699" s="177">
        <f>_xll.qlInterestRateIndexValueDate(IndexON,D2699)</f>
        <v>58390</v>
      </c>
      <c r="F2699" s="193">
        <f>IFERROR(_xll.qlIndexFixing(IndexON,D2699,TRUE,_xll.ohTrigger(RecalcTrigger,TriggerON)),NA())</f>
        <v>1.1403768148667837E-2</v>
      </c>
      <c r="H2699" s="42">
        <f>_xll.qlCalendarAdvance(Calendar,$H2698,B2699,"f",FALSE)</f>
        <v>58390</v>
      </c>
      <c r="I2699" s="177">
        <f>_xll.qlInterestRateIndexValueDate(Index1M,$H2699)</f>
        <v>58392</v>
      </c>
      <c r="J2699" s="182">
        <f>IFERROR(_xll.qlIndexFixing(Index1M,$H2699,TRUE,_xll.ohTrigger(RecalcTrigger,Trigger1M)),NA())</f>
        <v>1.158409587852377E-2</v>
      </c>
      <c r="K2699" s="44">
        <f>IFERROR(_xll.qlIndexFixing(Index3M,H2699,TRUE,_xll.ohTrigger(RecalcTrigger,Trigger3M)),NA())</f>
        <v>1.1768153851795382E-2</v>
      </c>
      <c r="L2699" s="44">
        <f>IFERROR(_xll.qlIndexFixing(Index6M,$H2699,TRUE,_xll.ohTrigger(RecalcTrigger,Trigger6M)),NA())</f>
        <v>1.1697692398808777E-2</v>
      </c>
      <c r="M2699" s="183">
        <f>IFERROR(_xll.qlIndexFixing(Index1Y,$H2699,TRUE,_xll.ohTrigger(RecalcTrigger,Trigger1Y)),NA())</f>
        <v>1.2193615460994687E-2</v>
      </c>
      <c r="N2699" s="182">
        <f>IFERROR(_xll.qlIndexFixing(ONIndex1M,I2699,TRUE,_xll.ohTrigger(RecalcTrigger,Trigger1M)),NA())</f>
        <v>1.1589277076486937E-2</v>
      </c>
      <c r="O2699" s="44">
        <f>IFERROR(_xll.qlIndexFixing(ONIndex3M,I2699,TRUE,_xll.ohTrigger(RecalcTrigger,Trigger3M)),NA())</f>
        <v>1.1808050867330167E-2</v>
      </c>
      <c r="P2699" s="44">
        <f>IFERROR(_xll.qlIndexFixing(ONIndex6M,I2699,TRUE,_xll.ohTrigger(RecalcTrigger,Trigger6M)),NA())</f>
        <v>1.1713939322373079E-2</v>
      </c>
      <c r="Q2699" s="183">
        <f>IFERROR(_xll.qlIndexFixing(ONIndex1Y,I2699,TRUE,_xll.ohTrigger(RecalcTrigger,Trigger1Y)),NA())</f>
        <v>1.2255214977550111E-2</v>
      </c>
    </row>
    <row r="2700" spans="2:17" x14ac:dyDescent="0.2">
      <c r="B2700" s="39" t="s">
        <v>42</v>
      </c>
      <c r="D2700" s="42">
        <f>_xll.qlCalendarAdvance(Calendar,$D2699,B2700,"f",FALSE)</f>
        <v>58397</v>
      </c>
      <c r="E2700" s="177">
        <f>_xll.qlInterestRateIndexValueDate(IndexON,D2700)</f>
        <v>58397</v>
      </c>
      <c r="F2700" s="193">
        <f>IFERROR(_xll.qlIndexFixing(IndexON,D2700,TRUE,_xll.ohTrigger(RecalcTrigger,TriggerON)),NA())</f>
        <v>1.139797390118602E-2</v>
      </c>
      <c r="H2700" s="42">
        <f>_xll.qlCalendarAdvance(Calendar,$H2699,B2700,"f",FALSE)</f>
        <v>58397</v>
      </c>
      <c r="I2700" s="177">
        <f>_xll.qlInterestRateIndexValueDate(Index1M,$H2700)</f>
        <v>58399</v>
      </c>
      <c r="J2700" s="182">
        <f>IFERROR(_xll.qlIndexFixing(Index1M,$H2700,TRUE,_xll.ohTrigger(RecalcTrigger,Trigger1M)),NA())</f>
        <v>1.1577454463835568E-2</v>
      </c>
      <c r="K2700" s="44">
        <f>IFERROR(_xll.qlIndexFixing(Index3M,H2700,TRUE,_xll.ohTrigger(RecalcTrigger,Trigger3M)),NA())</f>
        <v>1.1758571510051819E-2</v>
      </c>
      <c r="L2700" s="44">
        <f>IFERROR(_xll.qlIndexFixing(Index6M,$H2700,TRUE,_xll.ohTrigger(RecalcTrigger,Trigger6M)),NA())</f>
        <v>1.1693842696567834E-2</v>
      </c>
      <c r="M2700" s="183">
        <f>IFERROR(_xll.qlIndexFixing(Index1Y,$H2700,TRUE,_xll.ohTrigger(RecalcTrigger,Trigger1Y)),NA())</f>
        <v>1.2188511986378082E-2</v>
      </c>
      <c r="N2700" s="182">
        <f>IFERROR(_xll.qlIndexFixing(ONIndex1M,I2700,TRUE,_xll.ohTrigger(RecalcTrigger,Trigger1M)),NA())</f>
        <v>1.1582572962183235E-2</v>
      </c>
      <c r="O2700" s="44">
        <f>IFERROR(_xll.qlIndexFixing(ONIndex3M,I2700,TRUE,_xll.ohTrigger(RecalcTrigger,Trigger3M)),NA())</f>
        <v>1.1798176228623447E-2</v>
      </c>
      <c r="P2700" s="44">
        <f>IFERROR(_xll.qlIndexFixing(ONIndex6M,I2700,TRUE,_xll.ohTrigger(RecalcTrigger,Trigger6M)),NA())</f>
        <v>1.170938584797554E-2</v>
      </c>
      <c r="Q2700" s="183">
        <f>IFERROR(_xll.qlIndexFixing(ONIndex1Y,I2700,TRUE,_xll.ohTrigger(RecalcTrigger,Trigger1Y)),NA())</f>
        <v>1.2249337916712122E-2</v>
      </c>
    </row>
    <row r="2701" spans="2:17" x14ac:dyDescent="0.2">
      <c r="B2701" s="39" t="s">
        <v>42</v>
      </c>
      <c r="D2701" s="42">
        <f>_xll.qlCalendarAdvance(Calendar,$D2700,B2701,"f",FALSE)</f>
        <v>58404</v>
      </c>
      <c r="E2701" s="177">
        <f>_xll.qlInterestRateIndexValueDate(IndexON,D2701)</f>
        <v>58404</v>
      </c>
      <c r="F2701" s="193">
        <f>IFERROR(_xll.qlIndexFixing(IndexON,D2701,TRUE,_xll.ohTrigger(RecalcTrigger,TriggerON)),NA())</f>
        <v>1.1392233859304213E-2</v>
      </c>
      <c r="H2701" s="42">
        <f>_xll.qlCalendarAdvance(Calendar,$H2700,B2701,"f",FALSE)</f>
        <v>58404</v>
      </c>
      <c r="I2701" s="177">
        <f>_xll.qlInterestRateIndexValueDate(Index1M,$H2701)</f>
        <v>58406</v>
      </c>
      <c r="J2701" s="182">
        <f>IFERROR(_xll.qlIndexFixing(Index1M,$H2701,TRUE,_xll.ohTrigger(RecalcTrigger,Trigger1M)),NA())</f>
        <v>1.1570855353230103E-2</v>
      </c>
      <c r="K2701" s="44">
        <f>IFERROR(_xll.qlIndexFixing(Index3M,H2701,TRUE,_xll.ohTrigger(RecalcTrigger,Trigger3M)),NA())</f>
        <v>1.1749043695047031E-2</v>
      </c>
      <c r="L2701" s="44">
        <f>IFERROR(_xll.qlIndexFixing(Index6M,$H2701,TRUE,_xll.ohTrigger(RecalcTrigger,Trigger6M)),NA())</f>
        <v>1.1690052583190842E-2</v>
      </c>
      <c r="M2701" s="183">
        <f>IFERROR(_xll.qlIndexFixing(Index1Y,$H2701,TRUE,_xll.ohTrigger(RecalcTrigger,Trigger1Y)),NA())</f>
        <v>1.2183442104788318E-2</v>
      </c>
      <c r="N2701" s="182">
        <f>IFERROR(_xll.qlIndexFixing(ONIndex1M,I2701,TRUE,_xll.ohTrigger(RecalcTrigger,Trigger1M)),NA())</f>
        <v>1.1575910969385816E-2</v>
      </c>
      <c r="O2701" s="44">
        <f>IFERROR(_xll.qlIndexFixing(ONIndex3M,I2701,TRUE,_xll.ohTrigger(RecalcTrigger,Trigger3M)),NA())</f>
        <v>1.1788355280488716E-2</v>
      </c>
      <c r="P2701" s="44">
        <f>IFERROR(_xll.qlIndexFixing(ONIndex6M,I2701,TRUE,_xll.ohTrigger(RecalcTrigger,Trigger6M)),NA())</f>
        <v>1.1704890316348582E-2</v>
      </c>
      <c r="Q2701" s="183">
        <f>IFERROR(_xll.qlIndexFixing(ONIndex1Y,I2701,TRUE,_xll.ohTrigger(RecalcTrigger,Trigger1Y)),NA())</f>
        <v>1.2243492430377145E-2</v>
      </c>
    </row>
    <row r="2702" spans="2:17" x14ac:dyDescent="0.2">
      <c r="B2702" s="39" t="s">
        <v>42</v>
      </c>
      <c r="D2702" s="42">
        <f>_xll.qlCalendarAdvance(Calendar,$D2701,B2702,"f",FALSE)</f>
        <v>58411</v>
      </c>
      <c r="E2702" s="177">
        <f>_xll.qlInterestRateIndexValueDate(IndexON,D2702)</f>
        <v>58411</v>
      </c>
      <c r="F2702" s="193">
        <f>IFERROR(_xll.qlIndexFixing(IndexON,D2702,TRUE,_xll.ohTrigger(RecalcTrigger,TriggerON)),NA())</f>
        <v>1.1386548125100759E-2</v>
      </c>
      <c r="H2702" s="42">
        <f>_xll.qlCalendarAdvance(Calendar,$H2701,B2702,"f",FALSE)</f>
        <v>58411</v>
      </c>
      <c r="I2702" s="177">
        <f>_xll.qlInterestRateIndexValueDate(Index1M,$H2702)</f>
        <v>58413</v>
      </c>
      <c r="J2702" s="182">
        <f>IFERROR(_xll.qlIndexFixing(Index1M,$H2702,TRUE,_xll.ohTrigger(RecalcTrigger,Trigger1M)),NA())</f>
        <v>1.1564298629913317E-2</v>
      </c>
      <c r="K2702" s="44">
        <f>IFERROR(_xll.qlIndexFixing(Index3M,H2702,TRUE,_xll.ohTrigger(RecalcTrigger,Trigger3M)),NA())</f>
        <v>1.1740045601802297E-2</v>
      </c>
      <c r="L2702" s="44">
        <f>IFERROR(_xll.qlIndexFixing(Index6M,$H2702,TRUE,_xll.ohTrigger(RecalcTrigger,Trigger6M)),NA())</f>
        <v>1.1686265854200335E-2</v>
      </c>
      <c r="M2702" s="183">
        <f>IFERROR(_xll.qlIndexFixing(Index1Y,$H2702,TRUE,_xll.ohTrigger(RecalcTrigger,Trigger1Y)),NA())</f>
        <v>1.2178405878108063E-2</v>
      </c>
      <c r="N2702" s="182">
        <f>IFERROR(_xll.qlIndexFixing(ONIndex1M,I2702,TRUE,_xll.ohTrigger(RecalcTrigger,Trigger1M)),NA())</f>
        <v>1.1569291181388053E-2</v>
      </c>
      <c r="O2702" s="44">
        <f>IFERROR(_xll.qlIndexFixing(ONIndex3M,I2702,TRUE,_xll.ohTrigger(RecalcTrigger,Trigger3M)),NA())</f>
        <v>1.1778588132758117E-2</v>
      </c>
      <c r="P2702" s="44">
        <f>IFERROR(_xll.qlIndexFixing(ONIndex6M,I2702,TRUE,_xll.ohTrigger(RecalcTrigger,Trigger6M)),NA())</f>
        <v>1.1700452831968633E-2</v>
      </c>
      <c r="Q2702" s="183">
        <f>IFERROR(_xll.qlIndexFixing(ONIndex1Y,I2702,TRUE,_xll.ohTrigger(RecalcTrigger,Trigger1Y)),NA())</f>
        <v>1.2237678580335754E-2</v>
      </c>
    </row>
    <row r="2703" spans="2:17" x14ac:dyDescent="0.2">
      <c r="B2703" s="39" t="s">
        <v>42</v>
      </c>
      <c r="D2703" s="42">
        <f>_xll.qlCalendarAdvance(Calendar,$D2702,B2703,"f",FALSE)</f>
        <v>58418</v>
      </c>
      <c r="E2703" s="177">
        <f>_xll.qlInterestRateIndexValueDate(IndexON,D2703)</f>
        <v>58418</v>
      </c>
      <c r="F2703" s="193">
        <f>IFERROR(_xll.qlIndexFixing(IndexON,D2703,TRUE,_xll.ohTrigger(RecalcTrigger,TriggerON)),NA())</f>
        <v>1.1380916800414198E-2</v>
      </c>
      <c r="H2703" s="42">
        <f>_xll.qlCalendarAdvance(Calendar,$H2702,B2703,"f",FALSE)</f>
        <v>58418</v>
      </c>
      <c r="I2703" s="177">
        <f>_xll.qlInterestRateIndexValueDate(Index1M,$H2703)</f>
        <v>58420</v>
      </c>
      <c r="J2703" s="182">
        <f>IFERROR(_xll.qlIndexFixing(Index1M,$H2703,TRUE,_xll.ohTrigger(RecalcTrigger,Trigger1M)),NA())</f>
        <v>1.1557784377078661E-2</v>
      </c>
      <c r="K2703" s="44">
        <f>IFERROR(_xll.qlIndexFixing(Index3M,H2703,TRUE,_xll.ohTrigger(RecalcTrigger,Trigger3M)),NA())</f>
        <v>1.1730623545266878E-2</v>
      </c>
      <c r="L2703" s="44">
        <f>IFERROR(_xll.qlIndexFixing(Index6M,$H2703,TRUE,_xll.ohTrigger(RecalcTrigger,Trigger6M)),NA())</f>
        <v>1.1682599421931726E-2</v>
      </c>
      <c r="M2703" s="183">
        <f>IFERROR(_xll.qlIndexFixing(Index1Y,$H2703,TRUE,_xll.ohTrigger(RecalcTrigger,Trigger1Y)),NA())</f>
        <v>1.2173403368222818E-2</v>
      </c>
      <c r="N2703" s="182">
        <f>IFERROR(_xll.qlIndexFixing(ONIndex1M,I2703,TRUE,_xll.ohTrigger(RecalcTrigger,Trigger1M)),NA())</f>
        <v>1.1562713681163572E-2</v>
      </c>
      <c r="O2703" s="44">
        <f>IFERROR(_xll.qlIndexFixing(ONIndex3M,I2703,TRUE,_xll.ohTrigger(RecalcTrigger,Trigger3M)),NA())</f>
        <v>1.1768874895663473E-2</v>
      </c>
      <c r="P2703" s="44">
        <f>IFERROR(_xll.qlIndexFixing(ONIndex6M,I2703,TRUE,_xll.ohTrigger(RecalcTrigger,Trigger6M)),NA())</f>
        <v>1.1696073499232185E-2</v>
      </c>
      <c r="Q2703" s="183">
        <f>IFERROR(_xll.qlIndexFixing(ONIndex1Y,I2703,TRUE,_xll.ohTrigger(RecalcTrigger,Trigger1Y)),NA())</f>
        <v>1.2231896428138711E-2</v>
      </c>
    </row>
    <row r="2704" spans="2:17" x14ac:dyDescent="0.2">
      <c r="B2704" s="39" t="s">
        <v>42</v>
      </c>
      <c r="D2704" s="42">
        <f>_xll.qlCalendarAdvance(Calendar,$D2703,B2704,"f",FALSE)</f>
        <v>58425</v>
      </c>
      <c r="E2704" s="177">
        <f>_xll.qlInterestRateIndexValueDate(IndexON,D2704)</f>
        <v>58425</v>
      </c>
      <c r="F2704" s="193">
        <f>IFERROR(_xll.qlIndexFixing(IndexON,D2704,TRUE,_xll.ohTrigger(RecalcTrigger,TriggerON)),NA())</f>
        <v>1.137533998700313E-2</v>
      </c>
      <c r="H2704" s="42">
        <f>_xll.qlCalendarAdvance(Calendar,$H2703,B2704,"f",FALSE)</f>
        <v>58425</v>
      </c>
      <c r="I2704" s="177">
        <f>_xll.qlInterestRateIndexValueDate(Index1M,$H2704)</f>
        <v>58427</v>
      </c>
      <c r="J2704" s="182">
        <f>IFERROR(_xll.qlIndexFixing(Index1M,$H2704,TRUE,_xll.ohTrigger(RecalcTrigger,Trigger1M)),NA())</f>
        <v>1.1551312677934578E-2</v>
      </c>
      <c r="K2704" s="44">
        <f>IFERROR(_xll.qlIndexFixing(Index3M,H2704,TRUE,_xll.ohTrigger(RecalcTrigger,Trigger3M)),NA())</f>
        <v>1.1721256335134921E-2</v>
      </c>
      <c r="L2704" s="44">
        <f>IFERROR(_xll.qlIndexFixing(Index6M,$H2704,TRUE,_xll.ohTrigger(RecalcTrigger,Trigger6M)),NA())</f>
        <v>1.1678992902135041E-2</v>
      </c>
      <c r="M2704" s="183">
        <f>IFERROR(_xll.qlIndexFixing(Index1Y,$H2704,TRUE,_xll.ohTrigger(RecalcTrigger,Trigger1Y)),NA())</f>
        <v>1.216843463702025E-2</v>
      </c>
      <c r="N2704" s="182">
        <f>IFERROR(_xll.qlIndexFixing(ONIndex1M,I2704,TRUE,_xll.ohTrigger(RecalcTrigger,Trigger1M)),NA())</f>
        <v>1.1556178552085683E-2</v>
      </c>
      <c r="O2704" s="44">
        <f>IFERROR(_xll.qlIndexFixing(ONIndex3M,I2704,TRUE,_xll.ohTrigger(RecalcTrigger,Trigger3M)),NA())</f>
        <v>1.1759215678797119E-2</v>
      </c>
      <c r="P2704" s="44">
        <f>IFERROR(_xll.qlIndexFixing(ONIndex6M,I2704,TRUE,_xll.ohTrigger(RecalcTrigger,Trigger6M)),NA())</f>
        <v>1.1691752422375856E-2</v>
      </c>
      <c r="Q2704" s="183">
        <f>IFERROR(_xll.qlIndexFixing(ONIndex1Y,I2704,TRUE,_xll.ohTrigger(RecalcTrigger,Trigger1Y)),NA())</f>
        <v>1.2226146035416718E-2</v>
      </c>
    </row>
    <row r="2705" spans="2:17" x14ac:dyDescent="0.2">
      <c r="B2705" s="39" t="s">
        <v>42</v>
      </c>
      <c r="D2705" s="42">
        <f>_xll.qlCalendarAdvance(Calendar,$D2704,B2705,"f",FALSE)</f>
        <v>58432</v>
      </c>
      <c r="E2705" s="177">
        <f>_xll.qlInterestRateIndexValueDate(IndexON,D2705)</f>
        <v>58432</v>
      </c>
      <c r="F2705" s="193">
        <f>IFERROR(_xll.qlIndexFixing(IndexON,D2705,TRUE,_xll.ohTrigger(RecalcTrigger,TriggerON)),NA())</f>
        <v>1.1369817786945902E-2</v>
      </c>
      <c r="H2705" s="42">
        <f>_xll.qlCalendarAdvance(Calendar,$H2704,B2705,"f",FALSE)</f>
        <v>58432</v>
      </c>
      <c r="I2705" s="177">
        <f>_xll.qlInterestRateIndexValueDate(Index1M,$H2705)</f>
        <v>58438</v>
      </c>
      <c r="J2705" s="182">
        <f>IFERROR(_xll.qlIndexFixing(Index1M,$H2705,TRUE,_xll.ohTrigger(RecalcTrigger,Trigger1M)),NA())</f>
        <v>1.1541497859496356E-2</v>
      </c>
      <c r="K2705" s="44">
        <f>IFERROR(_xll.qlIndexFixing(Index3M,H2705,TRUE,_xll.ohTrigger(RecalcTrigger,Trigger3M)),NA())</f>
        <v>1.1706647509834685E-2</v>
      </c>
      <c r="L2705" s="44">
        <f>IFERROR(_xll.qlIndexFixing(Index6M,$H2705,TRUE,_xll.ohTrigger(RecalcTrigger,Trigger6M)),NA())</f>
        <v>1.1673446813425881E-2</v>
      </c>
      <c r="M2705" s="183">
        <f>IFERROR(_xll.qlIndexFixing(Index1Y,$H2705,TRUE,_xll.ohTrigger(RecalcTrigger,Trigger1Y)),NA())</f>
        <v>1.2160943716639118E-2</v>
      </c>
      <c r="N2705" s="182">
        <f>IFERROR(_xll.qlIndexFixing(ONIndex1M,I2705,TRUE,_xll.ohTrigger(RecalcTrigger,Trigger1M)),NA())</f>
        <v>1.1547562675073841E-2</v>
      </c>
      <c r="O2705" s="44">
        <f>IFERROR(_xll.qlIndexFixing(ONIndex3M,I2705,TRUE,_xll.ohTrigger(RecalcTrigger,Trigger3M)),NA())</f>
        <v>1.1746385111028879E-2</v>
      </c>
      <c r="P2705" s="44">
        <f>IFERROR(_xll.qlIndexFixing(ONIndex6M,I2705,TRUE,_xll.ohTrigger(RecalcTrigger,Trigger6M)),NA())</f>
        <v>1.1686171289819747E-2</v>
      </c>
      <c r="Q2705" s="183">
        <f>IFERROR(_xll.qlIndexFixing(ONIndex1Y,I2705,TRUE,_xll.ohTrigger(RecalcTrigger,Trigger1Y)),NA())</f>
        <v>1.2218600267726032E-2</v>
      </c>
    </row>
    <row r="2706" spans="2:17" x14ac:dyDescent="0.2">
      <c r="B2706" s="39" t="s">
        <v>42</v>
      </c>
      <c r="D2706" s="42">
        <f>_xll.qlCalendarAdvance(Calendar,$D2705,B2706,"f",FALSE)</f>
        <v>58439</v>
      </c>
      <c r="E2706" s="177">
        <f>_xll.qlInterestRateIndexValueDate(IndexON,D2706)</f>
        <v>58439</v>
      </c>
      <c r="F2706" s="193">
        <f>IFERROR(_xll.qlIndexFixing(IndexON,D2706,TRUE,_xll.ohTrigger(RecalcTrigger,TriggerON)),NA())</f>
        <v>1.1364350302001114E-2</v>
      </c>
      <c r="H2706" s="42">
        <f>_xll.qlCalendarAdvance(Calendar,$H2705,B2706,"f",FALSE)</f>
        <v>58439</v>
      </c>
      <c r="I2706" s="177">
        <f>_xll.qlInterestRateIndexValueDate(Index1M,$H2706)</f>
        <v>58442</v>
      </c>
      <c r="J2706" s="182">
        <f>IFERROR(_xll.qlIndexFixing(Index1M,$H2706,TRUE,_xll.ohTrigger(RecalcTrigger,Trigger1M)),NA())</f>
        <v>1.1537855617375546E-2</v>
      </c>
      <c r="K2706" s="44">
        <f>IFERROR(_xll.qlIndexFixing(Index3M,H2706,TRUE,_xll.ohTrigger(RecalcTrigger,Trigger3M)),NA())</f>
        <v>1.1701368939680521E-2</v>
      </c>
      <c r="L2706" s="44">
        <f>IFERROR(_xll.qlIndexFixing(Index6M,$H2706,TRUE,_xll.ohTrigger(RecalcTrigger,Trigger6M)),NA())</f>
        <v>1.1671505770713818E-2</v>
      </c>
      <c r="M2706" s="183">
        <f>IFERROR(_xll.qlIndexFixing(Index1Y,$H2706,TRUE,_xll.ohTrigger(RecalcTrigger,Trigger1Y)),NA())</f>
        <v>1.215802430964818E-2</v>
      </c>
      <c r="N2706" s="182">
        <f>IFERROR(_xll.qlIndexFixing(ONIndex1M,I2706,TRUE,_xll.ohTrigger(RecalcTrigger,Trigger1M)),NA())</f>
        <v>1.154231776908432E-2</v>
      </c>
      <c r="O2706" s="44">
        <f>IFERROR(_xll.qlIndexFixing(ONIndex3M,I2706,TRUE,_xll.ohTrigger(RecalcTrigger,Trigger3M)),NA())</f>
        <v>1.1738699773182759E-2</v>
      </c>
      <c r="P2706" s="44">
        <f>IFERROR(_xll.qlIndexFixing(ONIndex6M,I2706,TRUE,_xll.ohTrigger(RecalcTrigger,Trigger6M)),NA())</f>
        <v>1.168268962642216E-2</v>
      </c>
      <c r="Q2706" s="183">
        <f>IFERROR(_xll.qlIndexFixing(ONIndex1Y,I2706,TRUE,_xll.ohTrigger(RecalcTrigger,Trigger1Y)),NA())</f>
        <v>1.2213930997155842E-2</v>
      </c>
    </row>
    <row r="2707" spans="2:17" x14ac:dyDescent="0.2">
      <c r="B2707" s="39" t="s">
        <v>42</v>
      </c>
      <c r="D2707" s="42">
        <f>_xll.qlCalendarAdvance(Calendar,$D2706,B2707,"f",FALSE)</f>
        <v>58446</v>
      </c>
      <c r="E2707" s="177">
        <f>_xll.qlInterestRateIndexValueDate(IndexON,D2707)</f>
        <v>58446</v>
      </c>
      <c r="F2707" s="193">
        <f>IFERROR(_xll.qlIndexFixing(IndexON,D2707,TRUE,_xll.ohTrigger(RecalcTrigger,TriggerON)),NA())</f>
        <v>1.1358937634247113E-2</v>
      </c>
      <c r="H2707" s="42">
        <f>_xll.qlCalendarAdvance(Calendar,$H2706,B2707,"f",FALSE)</f>
        <v>58446</v>
      </c>
      <c r="I2707" s="177">
        <f>_xll.qlInterestRateIndexValueDate(Index1M,$H2707)</f>
        <v>58448</v>
      </c>
      <c r="J2707" s="182">
        <f>IFERROR(_xll.qlIndexFixing(Index1M,$H2707,TRUE,_xll.ohTrigger(RecalcTrigger,Trigger1M)),NA())</f>
        <v>1.1532153734675199E-2</v>
      </c>
      <c r="K2707" s="44">
        <f>IFERROR(_xll.qlIndexFixing(Index3M,H2707,TRUE,_xll.ohTrigger(RecalcTrigger,Trigger3M)),NA())</f>
        <v>1.1693484881656946E-2</v>
      </c>
      <c r="L2707" s="44">
        <f>IFERROR(_xll.qlIndexFixing(Index6M,$H2707,TRUE,_xll.ohTrigger(RecalcTrigger,Trigger6M)),NA())</f>
        <v>1.1668569133293987E-2</v>
      </c>
      <c r="M2707" s="183">
        <f>IFERROR(_xll.qlIndexFixing(Index1Y,$H2707,TRUE,_xll.ohTrigger(RecalcTrigger,Trigger1Y)),NA())</f>
        <v>1.2153731734414404E-2</v>
      </c>
      <c r="N2707" s="182">
        <f>IFERROR(_xll.qlIndexFixing(ONIndex1M,I2707,TRUE,_xll.ohTrigger(RecalcTrigger,Trigger1M)),NA())</f>
        <v>1.1536828223226436E-2</v>
      </c>
      <c r="O2707" s="44">
        <f>IFERROR(_xll.qlIndexFixing(ONIndex3M,I2707,TRUE,_xll.ohTrigger(RecalcTrigger,Trigger3M)),NA())</f>
        <v>1.1730563249248149E-2</v>
      </c>
      <c r="P2707" s="44">
        <f>IFERROR(_xll.qlIndexFixing(ONIndex6M,I2707,TRUE,_xll.ohTrigger(RecalcTrigger,Trigger6M)),NA())</f>
        <v>1.1679139773050906E-2</v>
      </c>
      <c r="Q2707" s="183">
        <f>IFERROR(_xll.qlIndexFixing(ONIndex1Y,I2707,TRUE,_xll.ohTrigger(RecalcTrigger,Trigger1Y)),NA())</f>
        <v>1.2209086030567917E-2</v>
      </c>
    </row>
    <row r="2708" spans="2:17" x14ac:dyDescent="0.2">
      <c r="B2708" s="39" t="s">
        <v>42</v>
      </c>
      <c r="D2708" s="42">
        <f>_xll.qlCalendarAdvance(Calendar,$D2707,B2708,"f",FALSE)</f>
        <v>58453</v>
      </c>
      <c r="E2708" s="177">
        <f>_xll.qlInterestRateIndexValueDate(IndexON,D2708)</f>
        <v>58453</v>
      </c>
      <c r="F2708" s="193">
        <f>IFERROR(_xll.qlIndexFixing(IndexON,D2708,TRUE,_xll.ohTrigger(RecalcTrigger,TriggerON)),NA())</f>
        <v>1.1353579885362564E-2</v>
      </c>
      <c r="H2708" s="42">
        <f>_xll.qlCalendarAdvance(Calendar,$H2707,B2708,"f",FALSE)</f>
        <v>58453</v>
      </c>
      <c r="I2708" s="177">
        <f>_xll.qlInterestRateIndexValueDate(Index1M,$H2708)</f>
        <v>58455</v>
      </c>
      <c r="J2708" s="182">
        <f>IFERROR(_xll.qlIndexFixing(Index1M,$H2708,TRUE,_xll.ohTrigger(RecalcTrigger,Trigger1M)),NA())</f>
        <v>1.152585308231785E-2</v>
      </c>
      <c r="K2708" s="44">
        <f>IFERROR(_xll.qlIndexFixing(Index3M,H2708,TRUE,_xll.ohTrigger(RecalcTrigger,Trigger3M)),NA())</f>
        <v>1.1684338155642985E-2</v>
      </c>
      <c r="L2708" s="44">
        <f>IFERROR(_xll.qlIndexFixing(Index6M,$H2708,TRUE,_xll.ohTrigger(RecalcTrigger,Trigger6M)),NA())</f>
        <v>1.1665199074175625E-2</v>
      </c>
      <c r="M2708" s="183">
        <f>IFERROR(_xll.qlIndexFixing(Index1Y,$H2708,TRUE,_xll.ohTrigger(RecalcTrigger,Trigger1Y)),NA())</f>
        <v>1.2148898736860286E-2</v>
      </c>
      <c r="N2708" s="182">
        <f>IFERROR(_xll.qlIndexFixing(ONIndex1M,I2708,TRUE,_xll.ohTrigger(RecalcTrigger,Trigger1M)),NA())</f>
        <v>1.1530463410469594E-2</v>
      </c>
      <c r="O2708" s="44">
        <f>IFERROR(_xll.qlIndexFixing(ONIndex3M,I2708,TRUE,_xll.ohTrigger(RecalcTrigger,Trigger3M)),NA())</f>
        <v>1.1721121212895369E-2</v>
      </c>
      <c r="P2708" s="44">
        <f>IFERROR(_xll.qlIndexFixing(ONIndex6M,I2708,TRUE,_xll.ohTrigger(RecalcTrigger,Trigger6M)),NA())</f>
        <v>1.1675052765118821E-2</v>
      </c>
      <c r="Q2708" s="183">
        <f>IFERROR(_xll.qlIndexFixing(ONIndex1Y,I2708,TRUE,_xll.ohTrigger(RecalcTrigger,Trigger1Y)),NA())</f>
        <v>1.2203463292133065E-2</v>
      </c>
    </row>
    <row r="2709" spans="2:17" x14ac:dyDescent="0.2">
      <c r="B2709" s="39" t="s">
        <v>42</v>
      </c>
      <c r="D2709" s="42">
        <f>_xll.qlCalendarAdvance(Calendar,$D2708,B2709,"f",FALSE)</f>
        <v>58460</v>
      </c>
      <c r="E2709" s="177">
        <f>_xll.qlInterestRateIndexValueDate(IndexON,D2709)</f>
        <v>58460</v>
      </c>
      <c r="F2709" s="193">
        <f>IFERROR(_xll.qlIndexFixing(IndexON,D2709,TRUE,_xll.ohTrigger(RecalcTrigger,TriggerON)),NA())</f>
        <v>1.1348277157505748E-2</v>
      </c>
      <c r="H2709" s="42">
        <f>_xll.qlCalendarAdvance(Calendar,$H2708,B2709,"f",FALSE)</f>
        <v>58460</v>
      </c>
      <c r="I2709" s="177">
        <f>_xll.qlInterestRateIndexValueDate(Index1M,$H2709)</f>
        <v>58462</v>
      </c>
      <c r="J2709" s="182">
        <f>IFERROR(_xll.qlIndexFixing(Index1M,$H2709,TRUE,_xll.ohTrigger(RecalcTrigger,Trigger1M)),NA())</f>
        <v>1.1519595399668292E-2</v>
      </c>
      <c r="K2709" s="44">
        <f>IFERROR(_xll.qlIndexFixing(Index3M,H2709,TRUE,_xll.ohTrigger(RecalcTrigger,Trigger3M)),NA())</f>
        <v>1.1675246825292467E-2</v>
      </c>
      <c r="L2709" s="44">
        <f>IFERROR(_xll.qlIndexFixing(Index6M,$H2709,TRUE,_xll.ohTrigger(RecalcTrigger,Trigger6M)),NA())</f>
        <v>1.1661889441752121E-2</v>
      </c>
      <c r="M2709" s="183">
        <f>IFERROR(_xll.qlIndexFixing(Index1Y,$H2709,TRUE,_xll.ohTrigger(RecalcTrigger,Trigger1Y)),NA())</f>
        <v>1.2144099827458253E-2</v>
      </c>
      <c r="N2709" s="182">
        <f>IFERROR(_xll.qlIndexFixing(ONIndex1M,I2709,TRUE,_xll.ohTrigger(RecalcTrigger,Trigger1M)),NA())</f>
        <v>1.1524141384686715E-2</v>
      </c>
      <c r="O2709" s="44">
        <f>IFERROR(_xll.qlIndexFixing(ONIndex3M,I2709,TRUE,_xll.ohTrigger(RecalcTrigger,Trigger3M)),NA())</f>
        <v>1.171173374625134E-2</v>
      </c>
      <c r="P2709" s="44">
        <f>IFERROR(_xll.qlIndexFixing(ONIndex6M,I2709,TRUE,_xll.ohTrigger(RecalcTrigger,Trigger6M)),NA())</f>
        <v>1.1671024535369057E-2</v>
      </c>
      <c r="Q2709" s="183">
        <f>IFERROR(_xll.qlIndexFixing(ONIndex1Y,I2709,TRUE,_xll.ohTrigger(RecalcTrigger,Trigger1Y)),NA())</f>
        <v>1.2197872621326766E-2</v>
      </c>
    </row>
    <row r="2710" spans="2:17" x14ac:dyDescent="0.2">
      <c r="B2710" s="39" t="s">
        <v>42</v>
      </c>
      <c r="D2710" s="42">
        <f>_xll.qlCalendarAdvance(Calendar,$D2709,B2710,"f",FALSE)</f>
        <v>58467</v>
      </c>
      <c r="E2710" s="177">
        <f>_xll.qlInterestRateIndexValueDate(IndexON,D2710)</f>
        <v>58467</v>
      </c>
      <c r="F2710" s="193">
        <f>IFERROR(_xll.qlIndexFixing(IndexON,D2710,TRUE,_xll.ohTrigger(RecalcTrigger,TriggerON)),NA())</f>
        <v>1.1343029552275397E-2</v>
      </c>
      <c r="H2710" s="42">
        <f>_xll.qlCalendarAdvance(Calendar,$H2709,B2710,"f",FALSE)</f>
        <v>58467</v>
      </c>
      <c r="I2710" s="177">
        <f>_xll.qlInterestRateIndexValueDate(Index1M,$H2710)</f>
        <v>58469</v>
      </c>
      <c r="J2710" s="182">
        <f>IFERROR(_xll.qlIndexFixing(Index1M,$H2710,TRUE,_xll.ohTrigger(RecalcTrigger,Trigger1M)),NA())</f>
        <v>1.1514149893099519E-2</v>
      </c>
      <c r="K2710" s="44">
        <f>IFERROR(_xll.qlIndexFixing(Index3M,H2710,TRUE,_xll.ohTrigger(RecalcTrigger,Trigger3M)),NA())</f>
        <v>1.1666211000457734E-2</v>
      </c>
      <c r="L2710" s="44">
        <f>IFERROR(_xll.qlIndexFixing(Index6M,$H2710,TRUE,_xll.ohTrigger(RecalcTrigger,Trigger6M)),NA())</f>
        <v>1.1658640340773088E-2</v>
      </c>
      <c r="M2710" s="183">
        <f>IFERROR(_xll.qlIndexFixing(Index1Y,$H2710,TRUE,_xll.ohTrigger(RecalcTrigger,Trigger1Y)),NA())</f>
        <v>1.2139335068110525E-2</v>
      </c>
      <c r="N2710" s="182">
        <f>IFERROR(_xll.qlIndexFixing(ONIndex1M,I2710,TRUE,_xll.ohTrigger(RecalcTrigger,Trigger1M)),NA())</f>
        <v>1.1517862229171172E-2</v>
      </c>
      <c r="O2710" s="44">
        <f>IFERROR(_xll.qlIndexFixing(ONIndex3M,I2710,TRUE,_xll.ohTrigger(RecalcTrigger,Trigger3M)),NA())</f>
        <v>1.1702400959467951E-2</v>
      </c>
      <c r="P2710" s="44">
        <f>IFERROR(_xll.qlIndexFixing(ONIndex6M,I2710,TRUE,_xll.ohTrigger(RecalcTrigger,Trigger6M)),NA())</f>
        <v>1.1667055188357978E-2</v>
      </c>
      <c r="Q2710" s="183">
        <f>IFERROR(_xll.qlIndexFixing(ONIndex1Y,I2710,TRUE,_xll.ohTrigger(RecalcTrigger,Trigger1Y)),NA())</f>
        <v>1.2192314079939592E-2</v>
      </c>
    </row>
    <row r="2711" spans="2:17" x14ac:dyDescent="0.2">
      <c r="B2711" s="39" t="s">
        <v>42</v>
      </c>
      <c r="D2711" s="42">
        <f>_xll.qlCalendarAdvance(Calendar,$D2710,B2711,"f",FALSE)</f>
        <v>58474</v>
      </c>
      <c r="E2711" s="177">
        <f>_xll.qlInterestRateIndexValueDate(IndexON,D2711)</f>
        <v>58474</v>
      </c>
      <c r="F2711" s="193">
        <f>IFERROR(_xll.qlIndexFixing(IndexON,D2711,TRUE,_xll.ohTrigger(RecalcTrigger,TriggerON)),NA())</f>
        <v>1.133783717182979E-2</v>
      </c>
      <c r="H2711" s="42">
        <f>_xll.qlCalendarAdvance(Calendar,$H2710,B2711,"f",FALSE)</f>
        <v>58474</v>
      </c>
      <c r="I2711" s="177">
        <f>_xll.qlInterestRateIndexValueDate(Index1M,$H2711)</f>
        <v>58476</v>
      </c>
      <c r="J2711" s="182">
        <f>IFERROR(_xll.qlIndexFixing(Index1M,$H2711,TRUE,_xll.ohTrigger(RecalcTrigger,Trigger1M)),NA())</f>
        <v>1.1507969728650355E-2</v>
      </c>
      <c r="K2711" s="44">
        <f>IFERROR(_xll.qlIndexFixing(Index3M,H2711,TRUE,_xll.ohTrigger(RecalcTrigger,Trigger3M)),NA())</f>
        <v>1.165767324456457E-2</v>
      </c>
      <c r="L2711" s="44">
        <f>IFERROR(_xll.qlIndexFixing(Index6M,$H2711,TRUE,_xll.ohTrigger(RecalcTrigger,Trigger6M)),NA())</f>
        <v>1.1655451875994292E-2</v>
      </c>
      <c r="M2711" s="183">
        <f>IFERROR(_xll.qlIndexFixing(Index1Y,$H2711,TRUE,_xll.ohTrigger(RecalcTrigger,Trigger1Y)),NA())</f>
        <v>1.2134604520719761E-2</v>
      </c>
      <c r="N2711" s="182">
        <f>IFERROR(_xll.qlIndexFixing(ONIndex1M,I2711,TRUE,_xll.ohTrigger(RecalcTrigger,Trigger1M)),NA())</f>
        <v>1.1511626027056465E-2</v>
      </c>
      <c r="O2711" s="44">
        <f>IFERROR(_xll.qlIndexFixing(ONIndex3M,I2711,TRUE,_xll.ohTrigger(RecalcTrigger,Trigger3M)),NA())</f>
        <v>1.1693122962457281E-2</v>
      </c>
      <c r="P2711" s="44">
        <f>IFERROR(_xll.qlIndexFixing(ONIndex6M,I2711,TRUE,_xll.ohTrigger(RecalcTrigger,Trigger6M)),NA())</f>
        <v>1.1663144828322203E-2</v>
      </c>
      <c r="Q2711" s="183">
        <f>IFERROR(_xll.qlIndexFixing(ONIndex1Y,I2711,TRUE,_xll.ohTrigger(RecalcTrigger,Trigger1Y)),NA())</f>
        <v>1.21867877292825E-2</v>
      </c>
    </row>
    <row r="2712" spans="2:17" x14ac:dyDescent="0.2">
      <c r="B2712" s="39" t="s">
        <v>42</v>
      </c>
      <c r="D2712" s="42">
        <f>_xll.qlCalendarAdvance(Calendar,$D2711,B2712,"f",FALSE)</f>
        <v>58481</v>
      </c>
      <c r="E2712" s="177">
        <f>_xll.qlInterestRateIndexValueDate(IndexON,D2712)</f>
        <v>58481</v>
      </c>
      <c r="F2712" s="193">
        <f>IFERROR(_xll.qlIndexFixing(IndexON,D2712,TRUE,_xll.ohTrigger(RecalcTrigger,TriggerON)),NA())</f>
        <v>1.133270011792753E-2</v>
      </c>
      <c r="H2712" s="42">
        <f>_xll.qlCalendarAdvance(Calendar,$H2711,B2712,"f",FALSE)</f>
        <v>58481</v>
      </c>
      <c r="I2712" s="177">
        <f>_xll.qlInterestRateIndexValueDate(Index1M,$H2712)</f>
        <v>58483</v>
      </c>
      <c r="J2712" s="182">
        <f>IFERROR(_xll.qlIndexFixing(Index1M,$H2712,TRUE,_xll.ohTrigger(RecalcTrigger,Trigger1M)),NA())</f>
        <v>1.1501832761236105E-2</v>
      </c>
      <c r="K2712" s="44">
        <f>IFERROR(_xll.qlIndexFixing(Index3M,H2712,TRUE,_xll.ohTrigger(RecalcTrigger,Trigger3M)),NA())</f>
        <v>1.1648745047965647E-2</v>
      </c>
      <c r="L2712" s="44">
        <f>IFERROR(_xll.qlIndexFixing(Index6M,$H2712,TRUE,_xll.ohTrigger(RecalcTrigger,Trigger6M)),NA())</f>
        <v>1.1652324152175889E-2</v>
      </c>
      <c r="M2712" s="183">
        <f>IFERROR(_xll.qlIndexFixing(Index1Y,$H2712,TRUE,_xll.ohTrigger(RecalcTrigger,Trigger1Y)),NA())</f>
        <v>1.2129908247191224E-2</v>
      </c>
      <c r="N2712" s="182">
        <f>IFERROR(_xll.qlIndexFixing(ONIndex1M,I2712,TRUE,_xll.ohTrigger(RecalcTrigger,Trigger1M)),NA())</f>
        <v>1.1505432861476095E-2</v>
      </c>
      <c r="O2712" s="44">
        <f>IFERROR(_xll.qlIndexFixing(ONIndex3M,I2712,TRUE,_xll.ohTrigger(RecalcTrigger,Trigger3M)),NA())</f>
        <v>1.1683899864971536E-2</v>
      </c>
      <c r="P2712" s="44">
        <f>IFERROR(_xll.qlIndexFixing(ONIndex6M,I2712,TRUE,_xll.ohTrigger(RecalcTrigger,Trigger6M)),NA())</f>
        <v>1.165929356013784E-2</v>
      </c>
      <c r="Q2712" s="183">
        <f>IFERROR(_xll.qlIndexFixing(ONIndex1Y,I2712,TRUE,_xll.ohTrigger(RecalcTrigger,Trigger1Y)),NA())</f>
        <v>1.2181293631146062E-2</v>
      </c>
    </row>
    <row r="2713" spans="2:17" x14ac:dyDescent="0.2">
      <c r="B2713" s="39" t="s">
        <v>42</v>
      </c>
      <c r="D2713" s="42">
        <f>_xll.qlCalendarAdvance(Calendar,$D2712,B2713,"f",FALSE)</f>
        <v>58488</v>
      </c>
      <c r="E2713" s="177">
        <f>_xll.qlInterestRateIndexValueDate(IndexON,D2713)</f>
        <v>58488</v>
      </c>
      <c r="F2713" s="193">
        <f>IFERROR(_xll.qlIndexFixing(IndexON,D2713,TRUE,_xll.ohTrigger(RecalcTrigger,TriggerON)),NA())</f>
        <v>1.132761849248709E-2</v>
      </c>
      <c r="H2713" s="42">
        <f>_xll.qlCalendarAdvance(Calendar,$H2712,B2713,"f",FALSE)</f>
        <v>58488</v>
      </c>
      <c r="I2713" s="177">
        <f>_xll.qlInterestRateIndexValueDate(Index1M,$H2713)</f>
        <v>58490</v>
      </c>
      <c r="J2713" s="182">
        <f>IFERROR(_xll.qlIndexFixing(Index1M,$H2713,TRUE,_xll.ohTrigger(RecalcTrigger,Trigger1M)),NA())</f>
        <v>1.1495739074056424E-2</v>
      </c>
      <c r="K2713" s="44">
        <f>IFERROR(_xll.qlIndexFixing(Index3M,H2713,TRUE,_xll.ohTrigger(RecalcTrigger,Trigger3M)),NA())</f>
        <v>1.1639872676590279E-2</v>
      </c>
      <c r="L2713" s="44">
        <f>IFERROR(_xll.qlIndexFixing(Index6M,$H2713,TRUE,_xll.ohTrigger(RecalcTrigger,Trigger6M)),NA())</f>
        <v>1.1649257274082867E-2</v>
      </c>
      <c r="M2713" s="183">
        <f>IFERROR(_xll.qlIndexFixing(Index1Y,$H2713,TRUE,_xll.ohTrigger(RecalcTrigger,Trigger1Y)),NA())</f>
        <v>1.2125246309433435E-2</v>
      </c>
      <c r="N2713" s="182">
        <f>IFERROR(_xll.qlIndexFixing(ONIndex1M,I2713,TRUE,_xll.ohTrigger(RecalcTrigger,Trigger1M)),NA())</f>
        <v>1.1499282815723433E-2</v>
      </c>
      <c r="O2713" s="44">
        <f>IFERROR(_xll.qlIndexFixing(ONIndex3M,I2713,TRUE,_xll.ohTrigger(RecalcTrigger,Trigger3M)),NA())</f>
        <v>1.167473177708267E-2</v>
      </c>
      <c r="P2713" s="44">
        <f>IFERROR(_xll.qlIndexFixing(ONIndex6M,I2713,TRUE,_xll.ohTrigger(RecalcTrigger,Trigger6M)),NA())</f>
        <v>1.1655501487721764E-2</v>
      </c>
      <c r="Q2713" s="183">
        <f>IFERROR(_xll.qlIndexFixing(ONIndex1Y,I2713,TRUE,_xll.ohTrigger(RecalcTrigger,Trigger1Y)),NA())</f>
        <v>1.2175831847240914E-2</v>
      </c>
    </row>
    <row r="2714" spans="2:17" x14ac:dyDescent="0.2">
      <c r="B2714" s="39" t="s">
        <v>42</v>
      </c>
      <c r="D2714" s="42">
        <f>_xll.qlCalendarAdvance(Calendar,$D2713,B2714,"f",FALSE)</f>
        <v>58495</v>
      </c>
      <c r="E2714" s="177">
        <f>_xll.qlInterestRateIndexValueDate(IndexON,D2714)</f>
        <v>58495</v>
      </c>
      <c r="F2714" s="193">
        <f>IFERROR(_xll.qlIndexFixing(IndexON,D2714,TRUE,_xll.ohTrigger(RecalcTrigger,TriggerON)),NA())</f>
        <v>1.1322592397267073E-2</v>
      </c>
      <c r="H2714" s="42">
        <f>_xll.qlCalendarAdvance(Calendar,$H2713,B2714,"f",FALSE)</f>
        <v>58495</v>
      </c>
      <c r="I2714" s="177">
        <f>_xll.qlInterestRateIndexValueDate(Index1M,$H2714)</f>
        <v>58497</v>
      </c>
      <c r="J2714" s="182">
        <f>IFERROR(_xll.qlIndexFixing(Index1M,$H2714,TRUE,_xll.ohTrigger(RecalcTrigger,Trigger1M)),NA())</f>
        <v>1.1489688750313722E-2</v>
      </c>
      <c r="K2714" s="44">
        <f>IFERROR(_xll.qlIndexFixing(Index3M,H2714,TRUE,_xll.ohTrigger(RecalcTrigger,Trigger3M)),NA())</f>
        <v>1.1631056240298143E-2</v>
      </c>
      <c r="L2714" s="44">
        <f>IFERROR(_xll.qlIndexFixing(Index6M,$H2714,TRUE,_xll.ohTrigger(RecalcTrigger,Trigger6M)),NA())</f>
        <v>1.1646251346484606E-2</v>
      </c>
      <c r="M2714" s="183">
        <f>IFERROR(_xll.qlIndexFixing(Index1Y,$H2714,TRUE,_xll.ohTrigger(RecalcTrigger,Trigger1Y)),NA())</f>
        <v>1.2120618769356436E-2</v>
      </c>
      <c r="N2714" s="182">
        <f>IFERROR(_xll.qlIndexFixing(ONIndex1M,I2714,TRUE,_xll.ohTrigger(RecalcTrigger,Trigger1M)),NA())</f>
        <v>1.1493175973011915E-2</v>
      </c>
      <c r="O2714" s="44">
        <f>IFERROR(_xll.qlIndexFixing(ONIndex3M,I2714,TRUE,_xll.ohTrigger(RecalcTrigger,Trigger3M)),NA())</f>
        <v>1.166561880870276E-2</v>
      </c>
      <c r="P2714" s="44">
        <f>IFERROR(_xll.qlIndexFixing(ONIndex6M,I2714,TRUE,_xll.ohTrigger(RecalcTrigger,Trigger6M)),NA())</f>
        <v>1.1651768715950084E-2</v>
      </c>
      <c r="Q2714" s="183">
        <f>IFERROR(_xll.qlIndexFixing(ONIndex1Y,I2714,TRUE,_xll.ohTrigger(RecalcTrigger,Trigger1Y)),NA())</f>
        <v>1.2170402439197758E-2</v>
      </c>
    </row>
    <row r="2715" spans="2:17" x14ac:dyDescent="0.2">
      <c r="B2715" s="39" t="s">
        <v>42</v>
      </c>
      <c r="D2715" s="42">
        <f>_xll.qlCalendarAdvance(Calendar,$D2714,B2715,"f",FALSE)</f>
        <v>58502</v>
      </c>
      <c r="E2715" s="177">
        <f>_xll.qlInterestRateIndexValueDate(IndexON,D2715)</f>
        <v>58502</v>
      </c>
      <c r="F2715" s="193">
        <f>IFERROR(_xll.qlIndexFixing(IndexON,D2715,TRUE,_xll.ohTrigger(RecalcTrigger,TriggerON)),NA())</f>
        <v>1.1317621934585631E-2</v>
      </c>
      <c r="H2715" s="42">
        <f>_xll.qlCalendarAdvance(Calendar,$H2714,B2715,"f",FALSE)</f>
        <v>58502</v>
      </c>
      <c r="I2715" s="177">
        <f>_xll.qlInterestRateIndexValueDate(Index1M,$H2715)</f>
        <v>58504</v>
      </c>
      <c r="J2715" s="182">
        <f>IFERROR(_xll.qlIndexFixing(Index1M,$H2715,TRUE,_xll.ohTrigger(RecalcTrigger,Trigger1M)),NA())</f>
        <v>1.1482956327037441E-2</v>
      </c>
      <c r="K2715" s="44">
        <f>IFERROR(_xll.qlIndexFixing(Index3M,H2715,TRUE,_xll.ohTrigger(RecalcTrigger,Trigger3M)),NA())</f>
        <v>1.1621441108128495E-2</v>
      </c>
      <c r="L2715" s="44">
        <f>IFERROR(_xll.qlIndexFixing(Index6M,$H2715,TRUE,_xll.ohTrigger(RecalcTrigger,Trigger6M)),NA())</f>
        <v>1.1643304506627402E-2</v>
      </c>
      <c r="M2715" s="183">
        <f>IFERROR(_xll.qlIndexFixing(Index1Y,$H2715,TRUE,_xll.ohTrigger(RecalcTrigger,Trigger1Y)),NA())</f>
        <v>1.2116333308539418E-2</v>
      </c>
      <c r="N2715" s="182">
        <f>IFERROR(_xll.qlIndexFixing(ONIndex1M,I2715,TRUE,_xll.ohTrigger(RecalcTrigger,Trigger1M)),NA())</f>
        <v>1.1487112416554979E-2</v>
      </c>
      <c r="O2715" s="44">
        <f>IFERROR(_xll.qlIndexFixing(ONIndex3M,I2715,TRUE,_xll.ohTrigger(RecalcTrigger,Trigger3M)),NA())</f>
        <v>1.1656561069504079E-2</v>
      </c>
      <c r="P2715" s="44">
        <f>IFERROR(_xll.qlIndexFixing(ONIndex6M,I2715,TRUE,_xll.ohTrigger(RecalcTrigger,Trigger6M)),NA())</f>
        <v>1.1648095348979481E-2</v>
      </c>
      <c r="Q2715" s="183">
        <f>IFERROR(_xll.qlIndexFixing(ONIndex1Y,I2715,TRUE,_xll.ohTrigger(RecalcTrigger,Trigger1Y)),NA())</f>
        <v>1.2165005468567358E-2</v>
      </c>
    </row>
    <row r="2716" spans="2:17" x14ac:dyDescent="0.2">
      <c r="B2716" s="39" t="s">
        <v>42</v>
      </c>
      <c r="D2716" s="42">
        <f>_xll.qlCalendarAdvance(Calendar,$D2715,B2716,"f",FALSE)</f>
        <v>58509</v>
      </c>
      <c r="E2716" s="177">
        <f>_xll.qlInterestRateIndexValueDate(IndexON,D2716)</f>
        <v>58509</v>
      </c>
      <c r="F2716" s="193">
        <f>IFERROR(_xll.qlIndexFixing(IndexON,D2716,TRUE,_xll.ohTrigger(RecalcTrigger,TriggerON)),NA())</f>
        <v>1.1312707205881622E-2</v>
      </c>
      <c r="H2716" s="42">
        <f>_xll.qlCalendarAdvance(Calendar,$H2715,B2716,"f",FALSE)</f>
        <v>58509</v>
      </c>
      <c r="I2716" s="177">
        <f>_xll.qlInterestRateIndexValueDate(Index1M,$H2716)</f>
        <v>58511</v>
      </c>
      <c r="J2716" s="182">
        <f>IFERROR(_xll.qlIndexFixing(Index1M,$H2716,TRUE,_xll.ohTrigger(RecalcTrigger,Trigger1M)),NA())</f>
        <v>1.1477001762061345E-2</v>
      </c>
      <c r="K2716" s="44">
        <f>IFERROR(_xll.qlIndexFixing(Index3M,H2716,TRUE,_xll.ohTrigger(RecalcTrigger,Trigger3M)),NA())</f>
        <v>1.161274437633031E-2</v>
      </c>
      <c r="L2716" s="44">
        <f>IFERROR(_xll.qlIndexFixing(Index6M,$H2716,TRUE,_xll.ohTrigger(RecalcTrigger,Trigger6M)),NA())</f>
        <v>1.1640438049620592E-2</v>
      </c>
      <c r="M2716" s="183">
        <f>IFERROR(_xll.qlIndexFixing(Index1Y,$H2716,TRUE,_xll.ohTrigger(RecalcTrigger,Trigger1Y)),NA())</f>
        <v>1.2111767688629448E-2</v>
      </c>
      <c r="N2716" s="182">
        <f>IFERROR(_xll.qlIndexFixing(ONIndex1M,I2716,TRUE,_xll.ohTrigger(RecalcTrigger,Trigger1M)),NA())</f>
        <v>1.1481092229326251E-2</v>
      </c>
      <c r="O2716" s="44">
        <f>IFERROR(_xll.qlIndexFixing(ONIndex3M,I2716,TRUE,_xll.ohTrigger(RecalcTrigger,Trigger3M)),NA())</f>
        <v>1.164755866971845E-2</v>
      </c>
      <c r="P2716" s="44">
        <f>IFERROR(_xll.qlIndexFixing(ONIndex6M,I2716,TRUE,_xll.ohTrigger(RecalcTrigger,Trigger6M)),NA())</f>
        <v>1.1644481491366321E-2</v>
      </c>
      <c r="Q2716" s="183">
        <f>IFERROR(_xll.qlIndexFixing(ONIndex1Y,I2716,TRUE,_xll.ohTrigger(RecalcTrigger,Trigger1Y)),NA())</f>
        <v>1.2159640996980414E-2</v>
      </c>
    </row>
    <row r="2717" spans="2:17" x14ac:dyDescent="0.2">
      <c r="B2717" s="39" t="s">
        <v>42</v>
      </c>
      <c r="D2717" s="42">
        <f>_xll.qlCalendarAdvance(Calendar,$D2716,B2717,"f",FALSE)</f>
        <v>58516</v>
      </c>
      <c r="E2717" s="177">
        <f>_xll.qlInterestRateIndexValueDate(IndexON,D2717)</f>
        <v>58516</v>
      </c>
      <c r="F2717" s="193">
        <f>IFERROR(_xll.qlIndexFixing(IndexON,D2717,TRUE,_xll.ohTrigger(RecalcTrigger,TriggerON)),NA())</f>
        <v>1.1307848313233393E-2</v>
      </c>
      <c r="H2717" s="42">
        <f>_xll.qlCalendarAdvance(Calendar,$H2716,B2717,"f",FALSE)</f>
        <v>58516</v>
      </c>
      <c r="I2717" s="177">
        <f>_xll.qlInterestRateIndexValueDate(Index1M,$H2717)</f>
        <v>58518</v>
      </c>
      <c r="J2717" s="182">
        <f>IFERROR(_xll.qlIndexFixing(Index1M,$H2717,TRUE,_xll.ohTrigger(RecalcTrigger,Trigger1M)),NA())</f>
        <v>1.147085539642974E-2</v>
      </c>
      <c r="K2717" s="44">
        <f>IFERROR(_xll.qlIndexFixing(Index3M,H2717,TRUE,_xll.ohTrigger(RecalcTrigger,Trigger3M)),NA())</f>
        <v>1.160410392894925E-2</v>
      </c>
      <c r="L2717" s="44">
        <f>IFERROR(_xll.qlIndexFixing(Index6M,$H2717,TRUE,_xll.ohTrigger(RecalcTrigger,Trigger6M)),NA())</f>
        <v>1.1637632895382664E-2</v>
      </c>
      <c r="M2717" s="183">
        <f>IFERROR(_xll.qlIndexFixing(Index1Y,$H2717,TRUE,_xll.ohTrigger(RecalcTrigger,Trigger1Y)),NA())</f>
        <v>1.210723663523789E-2</v>
      </c>
      <c r="N2717" s="182">
        <f>IFERROR(_xll.qlIndexFixing(ONIndex1M,I2717,TRUE,_xll.ohTrigger(RecalcTrigger,Trigger1M)),NA())</f>
        <v>1.1475115494778976E-2</v>
      </c>
      <c r="O2717" s="44">
        <f>IFERROR(_xll.qlIndexFixing(ONIndex3M,I2717,TRUE,_xll.ohTrigger(RecalcTrigger,Trigger3M)),NA())</f>
        <v>1.163861171909808E-2</v>
      </c>
      <c r="P2717" s="44">
        <f>IFERROR(_xll.qlIndexFixing(ONIndex6M,I2717,TRUE,_xll.ohTrigger(RecalcTrigger,Trigger6M)),NA())</f>
        <v>1.164092724758703E-2</v>
      </c>
      <c r="Q2717" s="183">
        <f>IFERROR(_xll.qlIndexFixing(ONIndex1Y,I2717,TRUE,_xll.ohTrigger(RecalcTrigger,Trigger1Y)),NA())</f>
        <v>1.2154309086227499E-2</v>
      </c>
    </row>
    <row r="2718" spans="2:17" x14ac:dyDescent="0.2">
      <c r="B2718" s="39" t="s">
        <v>42</v>
      </c>
      <c r="D2718" s="42">
        <f>_xll.qlCalendarAdvance(Calendar,$D2717,B2718,"f",FALSE)</f>
        <v>58523</v>
      </c>
      <c r="E2718" s="177">
        <f>_xll.qlInterestRateIndexValueDate(IndexON,D2718)</f>
        <v>58523</v>
      </c>
      <c r="F2718" s="193">
        <f>IFERROR(_xll.qlIndexFixing(IndexON,D2718,TRUE,_xll.ohTrigger(RecalcTrigger,TriggerON)),NA())</f>
        <v>1.1303045358719288E-2</v>
      </c>
      <c r="H2718" s="42">
        <f>_xll.qlCalendarAdvance(Calendar,$H2717,B2718,"f",FALSE)</f>
        <v>58523</v>
      </c>
      <c r="I2718" s="177">
        <f>_xll.qlInterestRateIndexValueDate(Index1M,$H2718)</f>
        <v>58525</v>
      </c>
      <c r="J2718" s="182">
        <f>IFERROR(_xll.qlIndexFixing(Index1M,$H2718,TRUE,_xll.ohTrigger(RecalcTrigger,Trigger1M)),NA())</f>
        <v>1.1465223621351106E-2</v>
      </c>
      <c r="K2718" s="44">
        <f>IFERROR(_xll.qlIndexFixing(Index3M,H2718,TRUE,_xll.ohTrigger(RecalcTrigger,Trigger3M)),NA())</f>
        <v>1.1595519875847872E-2</v>
      </c>
      <c r="L2718" s="44">
        <f>IFERROR(_xll.qlIndexFixing(Index6M,$H2718,TRUE,_xll.ohTrigger(RecalcTrigger,Trigger6M)),NA())</f>
        <v>1.1634889148711511E-2</v>
      </c>
      <c r="M2718" s="183">
        <f>IFERROR(_xll.qlIndexFixing(Index1Y,$H2718,TRUE,_xll.ohTrigger(RecalcTrigger,Trigger1Y)),NA())</f>
        <v>1.2102740210283E-2</v>
      </c>
      <c r="N2718" s="182">
        <f>IFERROR(_xll.qlIndexFixing(ONIndex1M,I2718,TRUE,_xll.ohTrigger(RecalcTrigger,Trigger1M)),NA())</f>
        <v>1.1469182295966718E-2</v>
      </c>
      <c r="O2718" s="44">
        <f>IFERROR(_xll.qlIndexFixing(ONIndex3M,I2718,TRUE,_xll.ohTrigger(RecalcTrigger,Trigger3M)),NA())</f>
        <v>1.1629720327555049E-2</v>
      </c>
      <c r="P2718" s="44">
        <f>IFERROR(_xll.qlIndexFixing(ONIndex6M,I2718,TRUE,_xll.ohTrigger(RecalcTrigger,Trigger6M)),NA())</f>
        <v>1.1637432721878227E-2</v>
      </c>
      <c r="Q2718" s="183">
        <f>IFERROR(_xll.qlIndexFixing(ONIndex1Y,I2718,TRUE,_xll.ohTrigger(RecalcTrigger,Trigger1Y)),NA())</f>
        <v>1.2149009797699506E-2</v>
      </c>
    </row>
    <row r="2719" spans="2:17" x14ac:dyDescent="0.2">
      <c r="B2719" s="39" t="s">
        <v>42</v>
      </c>
      <c r="D2719" s="42">
        <f>_xll.qlCalendarAdvance(Calendar,$D2718,B2719,"f",FALSE)</f>
        <v>58530</v>
      </c>
      <c r="E2719" s="177">
        <f>_xll.qlInterestRateIndexValueDate(IndexON,D2719)</f>
        <v>58530</v>
      </c>
      <c r="F2719" s="193">
        <f>IFERROR(_xll.qlIndexFixing(IndexON,D2719,TRUE,_xll.ohTrigger(RecalcTrigger,TriggerON)),NA())</f>
        <v>1.1298298443938037E-2</v>
      </c>
      <c r="H2719" s="42">
        <f>_xll.qlCalendarAdvance(Calendar,$H2718,B2719,"f",FALSE)</f>
        <v>58530</v>
      </c>
      <c r="I2719" s="177">
        <f>_xll.qlInterestRateIndexValueDate(Index1M,$H2719)</f>
        <v>58532</v>
      </c>
      <c r="J2719" s="182">
        <f>IFERROR(_xll.qlIndexFixing(Index1M,$H2719,TRUE,_xll.ohTrigger(RecalcTrigger,Trigger1M)),NA())</f>
        <v>1.1459400212033843E-2</v>
      </c>
      <c r="K2719" s="44">
        <f>IFERROR(_xll.qlIndexFixing(Index3M,H2719,TRUE,_xll.ohTrigger(RecalcTrigger,Trigger3M)),NA())</f>
        <v>1.1587404452141238E-2</v>
      </c>
      <c r="L2719" s="44">
        <f>IFERROR(_xll.qlIndexFixing(Index6M,$H2719,TRUE,_xll.ohTrigger(RecalcTrigger,Trigger6M)),NA())</f>
        <v>1.1632155828434054E-2</v>
      </c>
      <c r="M2719" s="183">
        <f>IFERROR(_xll.qlIndexFixing(Index1Y,$H2719,TRUE,_xll.ohTrigger(RecalcTrigger,Trigger1Y)),NA())</f>
        <v>1.2098278475683686E-2</v>
      </c>
      <c r="N2719" s="182">
        <f>IFERROR(_xll.qlIndexFixing(ONIndex1M,I2719,TRUE,_xll.ohTrigger(RecalcTrigger,Trigger1M)),NA())</f>
        <v>1.1463292716262785E-2</v>
      </c>
      <c r="O2719" s="44">
        <f>IFERROR(_xll.qlIndexFixing(ONIndex3M,I2719,TRUE,_xll.ohTrigger(RecalcTrigger,Trigger3M)),NA())</f>
        <v>1.16208846049215E-2</v>
      </c>
      <c r="P2719" s="44">
        <f>IFERROR(_xll.qlIndexFixing(ONIndex6M,I2719,TRUE,_xll.ohTrigger(RecalcTrigger,Trigger6M)),NA())</f>
        <v>1.1633998018876213E-2</v>
      </c>
      <c r="Q2719" s="183">
        <f>IFERROR(_xll.qlIndexFixing(ONIndex1Y,I2719,TRUE,_xll.ohTrigger(RecalcTrigger,Trigger1Y)),NA())</f>
        <v>1.2143743193107071E-2</v>
      </c>
    </row>
    <row r="2720" spans="2:17" x14ac:dyDescent="0.2">
      <c r="B2720" s="39" t="s">
        <v>42</v>
      </c>
      <c r="D2720" s="42">
        <f>_xll.qlCalendarAdvance(Calendar,$D2719,B2720,"f",FALSE)</f>
        <v>58537</v>
      </c>
      <c r="E2720" s="177">
        <f>_xll.qlInterestRateIndexValueDate(IndexON,D2720)</f>
        <v>58537</v>
      </c>
      <c r="F2720" s="193">
        <f>IFERROR(_xll.qlIndexFixing(IndexON,D2720,TRUE,_xll.ohTrigger(RecalcTrigger,TriggerON)),NA())</f>
        <v>1.1293607671047923E-2</v>
      </c>
      <c r="H2720" s="42">
        <f>_xll.qlCalendarAdvance(Calendar,$H2719,B2720,"f",FALSE)</f>
        <v>58537</v>
      </c>
      <c r="I2720" s="177">
        <f>_xll.qlInterestRateIndexValueDate(Index1M,$H2720)</f>
        <v>58539</v>
      </c>
      <c r="J2720" s="182">
        <f>IFERROR(_xll.qlIndexFixing(Index1M,$H2720,TRUE,_xll.ohTrigger(RecalcTrigger,Trigger1M)),NA())</f>
        <v>1.145362068768474E-2</v>
      </c>
      <c r="K2720" s="44">
        <f>IFERROR(_xll.qlIndexFixing(Index3M,H2720,TRUE,_xll.ohTrigger(RecalcTrigger,Trigger3M)),NA())</f>
        <v>1.157892972485559E-2</v>
      </c>
      <c r="L2720" s="44">
        <f>IFERROR(_xll.qlIndexFixing(Index6M,$H2720,TRUE,_xll.ohTrigger(RecalcTrigger,Trigger6M)),NA())</f>
        <v>1.1629522154516415E-2</v>
      </c>
      <c r="M2720" s="183">
        <f>IFERROR(_xll.qlIndexFixing(Index1Y,$H2720,TRUE,_xll.ohTrigger(RecalcTrigger,Trigger1Y)),NA())</f>
        <v>1.2093489086978789E-2</v>
      </c>
      <c r="N2720" s="182">
        <f>IFERROR(_xll.qlIndexFixing(ONIndex1M,I2720,TRUE,_xll.ohTrigger(RecalcTrigger,Trigger1M)),NA())</f>
        <v>1.1457446838400998E-2</v>
      </c>
      <c r="O2720" s="44">
        <f>IFERROR(_xll.qlIndexFixing(ONIndex3M,I2720,TRUE,_xll.ohTrigger(RecalcTrigger,Trigger3M)),NA())</f>
        <v>1.1612104661269385E-2</v>
      </c>
      <c r="P2720" s="44">
        <f>IFERROR(_xll.qlIndexFixing(ONIndex6M,I2720,TRUE,_xll.ohTrigger(RecalcTrigger,Trigger6M)),NA())</f>
        <v>1.1630623242977478E-2</v>
      </c>
      <c r="Q2720" s="183">
        <f>IFERROR(_xll.qlIndexFixing(ONIndex1Y,I2720,TRUE,_xll.ohTrigger(RecalcTrigger,Trigger1Y)),NA())</f>
        <v>1.2138509334080894E-2</v>
      </c>
    </row>
    <row r="2721" spans="2:17" x14ac:dyDescent="0.2">
      <c r="B2721" s="39" t="s">
        <v>42</v>
      </c>
      <c r="D2721" s="42">
        <f>_xll.qlCalendarAdvance(Calendar,$D2720,B2721,"f",FALSE)</f>
        <v>58544</v>
      </c>
      <c r="E2721" s="177">
        <f>_xll.qlInterestRateIndexValueDate(IndexON,D2721)</f>
        <v>58544</v>
      </c>
      <c r="F2721" s="193">
        <f>IFERROR(_xll.qlIndexFixing(IndexON,D2721,TRUE,_xll.ohTrigger(RecalcTrigger,TriggerON)),NA())</f>
        <v>1.1288973141647674E-2</v>
      </c>
      <c r="H2721" s="42">
        <f>_xll.qlCalendarAdvance(Calendar,$H2720,B2721,"f",FALSE)</f>
        <v>58544</v>
      </c>
      <c r="I2721" s="177">
        <f>_xll.qlInterestRateIndexValueDate(Index1M,$H2721)</f>
        <v>58546</v>
      </c>
      <c r="J2721" s="182">
        <f>IFERROR(_xll.qlIndexFixing(Index1M,$H2721,TRUE,_xll.ohTrigger(RecalcTrigger,Trigger1M)),NA())</f>
        <v>1.1447885131509739E-2</v>
      </c>
      <c r="K2721" s="44">
        <f>IFERROR(_xll.qlIndexFixing(Index3M,H2721,TRUE,_xll.ohTrigger(RecalcTrigger,Trigger3M)),NA())</f>
        <v>1.1570511711589794E-2</v>
      </c>
      <c r="L2721" s="44">
        <f>IFERROR(_xll.qlIndexFixing(Index6M,$H2721,TRUE,_xll.ohTrigger(RecalcTrigger,Trigger6M)),NA())</f>
        <v>1.162695017411508E-2</v>
      </c>
      <c r="M2721" s="183">
        <f>IFERROR(_xll.qlIndexFixing(Index1Y,$H2721,TRUE,_xll.ohTrigger(RecalcTrigger,Trigger1Y)),NA())</f>
        <v>1.2089459325244493E-2</v>
      </c>
      <c r="N2721" s="182">
        <f>IFERROR(_xll.qlIndexFixing(ONIndex1M,I2721,TRUE,_xll.ohTrigger(RecalcTrigger,Trigger1M)),NA())</f>
        <v>1.1449995059287232E-2</v>
      </c>
      <c r="O2721" s="44">
        <f>IFERROR(_xll.qlIndexFixing(ONIndex3M,I2721,TRUE,_xll.ohTrigger(RecalcTrigger,Trigger3M)),NA())</f>
        <v>1.1600898300070384E-2</v>
      </c>
      <c r="P2721" s="44">
        <f>IFERROR(_xll.qlIndexFixing(ONIndex6M,I2721,TRUE,_xll.ohTrigger(RecalcTrigger,Trigger6M)),NA())</f>
        <v>1.1626372469644153E-2</v>
      </c>
      <c r="Q2721" s="183">
        <f>IFERROR(_xll.qlIndexFixing(ONIndex1Y,I2721,TRUE,_xll.ohTrigger(RecalcTrigger,Trigger1Y)),NA())</f>
        <v>1.2131828302113234E-2</v>
      </c>
    </row>
    <row r="2722" spans="2:17" x14ac:dyDescent="0.2">
      <c r="B2722" s="39" t="s">
        <v>42</v>
      </c>
      <c r="D2722" s="42">
        <f>_xll.qlCalendarAdvance(Calendar,$D2721,B2722,"f",FALSE)</f>
        <v>58551</v>
      </c>
      <c r="E2722" s="177">
        <f>_xll.qlInterestRateIndexValueDate(IndexON,D2722)</f>
        <v>58551</v>
      </c>
      <c r="F2722" s="193">
        <f>IFERROR(_xll.qlIndexFixing(IndexON,D2722,TRUE,_xll.ohTrigger(RecalcTrigger,TriggerON)),NA())</f>
        <v>1.1284394957895572E-2</v>
      </c>
      <c r="H2722" s="42">
        <f>_xll.qlCalendarAdvance(Calendar,$H2721,B2722,"f",FALSE)</f>
        <v>58551</v>
      </c>
      <c r="I2722" s="177">
        <f>_xll.qlInterestRateIndexValueDate(Index1M,$H2722)</f>
        <v>58553</v>
      </c>
      <c r="J2722" s="182">
        <f>IFERROR(_xll.qlIndexFixing(Index1M,$H2722,TRUE,_xll.ohTrigger(RecalcTrigger,Trigger1M)),NA())</f>
        <v>1.1442193626719777E-2</v>
      </c>
      <c r="K2722" s="44">
        <f>IFERROR(_xll.qlIndexFixing(Index3M,H2722,TRUE,_xll.ohTrigger(RecalcTrigger,Trigger3M)),NA())</f>
        <v>1.1562150522221676E-2</v>
      </c>
      <c r="L2722" s="44">
        <f>IFERROR(_xll.qlIndexFixing(Index6M,$H2722,TRUE,_xll.ohTrigger(RecalcTrigger,Trigger6M)),NA())</f>
        <v>1.1624439992042388E-2</v>
      </c>
      <c r="M2722" s="183">
        <f>IFERROR(_xll.qlIndexFixing(Index1Y,$H2722,TRUE,_xll.ohTrigger(RecalcTrigger,Trigger1Y)),NA())</f>
        <v>1.2085102033256448E-2</v>
      </c>
      <c r="N2722" s="182">
        <f>IFERROR(_xll.qlIndexFixing(ONIndex1M,I2722,TRUE,_xll.ohTrigger(RecalcTrigger,Trigger1M)),NA())</f>
        <v>1.1445886522256643E-2</v>
      </c>
      <c r="O2722" s="44">
        <f>IFERROR(_xll.qlIndexFixing(ONIndex3M,I2722,TRUE,_xll.ohTrigger(RecalcTrigger,Trigger3M)),NA())</f>
        <v>1.1594712550238029E-2</v>
      </c>
      <c r="P2722" s="44">
        <f>IFERROR(_xll.qlIndexFixing(ONIndex6M,I2722,TRUE,_xll.ohTrigger(RecalcTrigger,Trigger6M)),NA())</f>
        <v>1.1624053890315622E-2</v>
      </c>
      <c r="Q2722" s="183">
        <f>IFERROR(_xll.qlIndexFixing(ONIndex1Y,I2722,TRUE,_xll.ohTrigger(RecalcTrigger,Trigger1Y)),NA())</f>
        <v>1.2128140099489926E-2</v>
      </c>
    </row>
    <row r="2723" spans="2:17" x14ac:dyDescent="0.2">
      <c r="B2723" s="39" t="s">
        <v>42</v>
      </c>
      <c r="D2723" s="42">
        <f>_xll.qlCalendarAdvance(Calendar,$D2722,B2723,"f",FALSE)</f>
        <v>58558</v>
      </c>
      <c r="E2723" s="177">
        <f>_xll.qlInterestRateIndexValueDate(IndexON,D2723)</f>
        <v>58558</v>
      </c>
      <c r="F2723" s="193">
        <f>IFERROR(_xll.qlIndexFixing(IndexON,D2723,TRUE,_xll.ohTrigger(RecalcTrigger,TriggerON)),NA())</f>
        <v>1.1279873221630154E-2</v>
      </c>
      <c r="H2723" s="42">
        <f>_xll.qlCalendarAdvance(Calendar,$H2722,B2723,"f",FALSE)</f>
        <v>58558</v>
      </c>
      <c r="I2723" s="177">
        <f>_xll.qlInterestRateIndexValueDate(Index1M,$H2723)</f>
        <v>58560</v>
      </c>
      <c r="J2723" s="182">
        <f>IFERROR(_xll.qlIndexFixing(Index1M,$H2723,TRUE,_xll.ohTrigger(RecalcTrigger,Trigger1M)),NA())</f>
        <v>1.1436546256520796E-2</v>
      </c>
      <c r="K2723" s="44">
        <f>IFERROR(_xll.qlIndexFixing(Index3M,H2723,TRUE,_xll.ohTrigger(RecalcTrigger,Trigger3M)),NA())</f>
        <v>1.1553846266622024E-2</v>
      </c>
      <c r="L2723" s="44">
        <f>IFERROR(_xll.qlIndexFixing(Index6M,$H2723,TRUE,_xll.ohTrigger(RecalcTrigger,Trigger6M)),NA())</f>
        <v>1.162199171311591E-2</v>
      </c>
      <c r="M2723" s="183">
        <f>IFERROR(_xll.qlIndexFixing(Index1Y,$H2723,TRUE,_xll.ohTrigger(RecalcTrigger,Trigger1Y)),NA())</f>
        <v>1.2080779679328522E-2</v>
      </c>
      <c r="N2723" s="182">
        <f>IFERROR(_xll.qlIndexFixing(ONIndex1M,I2723,TRUE,_xll.ohTrigger(RecalcTrigger,Trigger1M)),NA())</f>
        <v>1.1440172250081204E-2</v>
      </c>
      <c r="O2723" s="44">
        <f>IFERROR(_xll.qlIndexFixing(ONIndex3M,I2723,TRUE,_xll.ohTrigger(RecalcTrigger,Trigger3M)),NA())</f>
        <v>1.1586100602842819E-2</v>
      </c>
      <c r="P2723" s="44">
        <f>IFERROR(_xll.qlIndexFixing(ONIndex6M,I2723,TRUE,_xll.ohTrigger(RecalcTrigger,Trigger6M)),NA())</f>
        <v>1.1620859522185611E-2</v>
      </c>
      <c r="Q2723" s="183">
        <f>IFERROR(_xll.qlIndexFixing(ONIndex1Y,I2723,TRUE,_xll.ohTrigger(RecalcTrigger,Trigger1Y)),NA())</f>
        <v>1.21230048471066E-2</v>
      </c>
    </row>
    <row r="2724" spans="2:17" x14ac:dyDescent="0.2">
      <c r="B2724" s="39" t="s">
        <v>42</v>
      </c>
      <c r="D2724" s="42">
        <f>_xll.qlCalendarAdvance(Calendar,$D2723,B2724,"f",FALSE)</f>
        <v>58565</v>
      </c>
      <c r="E2724" s="177">
        <f>_xll.qlInterestRateIndexValueDate(IndexON,D2724)</f>
        <v>58565</v>
      </c>
      <c r="F2724" s="193">
        <f>IFERROR(_xll.qlIndexFixing(IndexON,D2724,TRUE,_xll.ohTrigger(RecalcTrigger,TriggerON)),NA())</f>
        <v>1.1275408034769896E-2</v>
      </c>
      <c r="H2724" s="42">
        <f>_xll.qlCalendarAdvance(Calendar,$H2723,B2724,"f",FALSE)</f>
        <v>58565</v>
      </c>
      <c r="I2724" s="177">
        <f>_xll.qlInterestRateIndexValueDate(Index1M,$H2724)</f>
        <v>58567</v>
      </c>
      <c r="J2724" s="182">
        <f>IFERROR(_xll.qlIndexFixing(Index1M,$H2724,TRUE,_xll.ohTrigger(RecalcTrigger,Trigger1M)),NA())</f>
        <v>1.1430943104123736E-2</v>
      </c>
      <c r="K2724" s="44">
        <f>IFERROR(_xll.qlIndexFixing(Index3M,H2724,TRUE,_xll.ohTrigger(RecalcTrigger,Trigger3M)),NA())</f>
        <v>1.1545205989855563E-2</v>
      </c>
      <c r="L2724" s="44">
        <f>IFERROR(_xll.qlIndexFixing(Index6M,$H2724,TRUE,_xll.ohTrigger(RecalcTrigger,Trigger6M)),NA())</f>
        <v>1.1619722097013067E-2</v>
      </c>
      <c r="M2724" s="183">
        <f>IFERROR(_xll.qlIndexFixing(Index1Y,$H2724,TRUE,_xll.ohTrigger(RecalcTrigger,Trigger1Y)),NA())</f>
        <v>1.2076492325392759E-2</v>
      </c>
      <c r="N2724" s="182">
        <f>IFERROR(_xll.qlIndexFixing(ONIndex1M,I2724,TRUE,_xll.ohTrigger(RecalcTrigger,Trigger1M)),NA())</f>
        <v>1.1434502012841463E-2</v>
      </c>
      <c r="O2724" s="44">
        <f>IFERROR(_xll.qlIndexFixing(ONIndex3M,I2724,TRUE,_xll.ohTrigger(RecalcTrigger,Trigger3M)),NA())</f>
        <v>1.1577544873997425E-2</v>
      </c>
      <c r="P2724" s="44">
        <f>IFERROR(_xll.qlIndexFixing(ONIndex6M,I2724,TRUE,_xll.ohTrigger(RecalcTrigger,Trigger6M)),NA())</f>
        <v>1.1617725498984655E-2</v>
      </c>
      <c r="Q2724" s="183">
        <f>IFERROR(_xll.qlIndexFixing(ONIndex1Y,I2724,TRUE,_xll.ohTrigger(RecalcTrigger,Trigger1Y)),NA())</f>
        <v>1.2117902586972207E-2</v>
      </c>
    </row>
    <row r="2725" spans="2:17" x14ac:dyDescent="0.2">
      <c r="B2725" s="39" t="s">
        <v>42</v>
      </c>
      <c r="D2725" s="42">
        <f>_xll.qlCalendarAdvance(Calendar,$D2724,B2725,"f",FALSE)</f>
        <v>58572</v>
      </c>
      <c r="E2725" s="177">
        <f>_xll.qlInterestRateIndexValueDate(IndexON,D2725)</f>
        <v>58572</v>
      </c>
      <c r="F2725" s="193">
        <f>IFERROR(_xll.qlIndexFixing(IndexON,D2725,TRUE,_xll.ohTrigger(RecalcTrigger,TriggerON)),NA())</f>
        <v>1.1270999498993461E-2</v>
      </c>
      <c r="H2725" s="42">
        <f>_xll.qlCalendarAdvance(Calendar,$H2724,B2725,"f",FALSE)</f>
        <v>58572</v>
      </c>
      <c r="I2725" s="177">
        <f>_xll.qlInterestRateIndexValueDate(Index1M,$H2725)</f>
        <v>58574</v>
      </c>
      <c r="J2725" s="182">
        <f>IFERROR(_xll.qlIndexFixing(Index1M,$H2725,TRUE,_xll.ohTrigger(RecalcTrigger,Trigger1M)),NA())</f>
        <v>1.1425384252737036E-2</v>
      </c>
      <c r="K2725" s="44">
        <f>IFERROR(_xll.qlIndexFixing(Index3M,H2725,TRUE,_xll.ohTrigger(RecalcTrigger,Trigger3M)),NA())</f>
        <v>1.1537019773107612E-2</v>
      </c>
      <c r="L2725" s="44">
        <f>IFERROR(_xll.qlIndexFixing(Index6M,$H2725,TRUE,_xll.ohTrigger(RecalcTrigger,Trigger6M)),NA())</f>
        <v>1.1617411138129887E-2</v>
      </c>
      <c r="M2725" s="183">
        <f>IFERROR(_xll.qlIndexFixing(Index1Y,$H2725,TRUE,_xll.ohTrigger(RecalcTrigger,Trigger1Y)),NA())</f>
        <v>1.2072240033384274E-2</v>
      </c>
      <c r="N2725" s="182">
        <f>IFERROR(_xll.qlIndexFixing(ONIndex1M,I2725,TRUE,_xll.ohTrigger(RecalcTrigger,Trigger1M)),NA())</f>
        <v>1.142887589367092E-2</v>
      </c>
      <c r="O2725" s="44">
        <f>IFERROR(_xll.qlIndexFixing(ONIndex3M,I2725,TRUE,_xll.ohTrigger(RecalcTrigger,Trigger3M)),NA())</f>
        <v>1.1569045473613926E-2</v>
      </c>
      <c r="P2725" s="44">
        <f>IFERROR(_xll.qlIndexFixing(ONIndex6M,I2725,TRUE,_xll.ohTrigger(RecalcTrigger,Trigger6M)),NA())</f>
        <v>1.1614651925109243E-2</v>
      </c>
      <c r="Q2725" s="183">
        <f>IFERROR(_xll.qlIndexFixing(ONIndex1Y,I2725,TRUE,_xll.ohTrigger(RecalcTrigger,Trigger1Y)),NA())</f>
        <v>1.2112833380397703E-2</v>
      </c>
    </row>
    <row r="2726" spans="2:17" x14ac:dyDescent="0.2">
      <c r="B2726" s="39" t="s">
        <v>42</v>
      </c>
      <c r="D2726" s="42">
        <f>_xll.qlCalendarAdvance(Calendar,$D2725,B2726,"f",FALSE)</f>
        <v>58579</v>
      </c>
      <c r="E2726" s="177">
        <f>_xll.qlInterestRateIndexValueDate(IndexON,D2726)</f>
        <v>58579</v>
      </c>
      <c r="F2726" s="193">
        <f>IFERROR(_xll.qlIndexFixing(IndexON,D2726,TRUE,_xll.ohTrigger(RecalcTrigger,TriggerON)),NA())</f>
        <v>1.1266647716539069E-2</v>
      </c>
      <c r="H2726" s="42">
        <f>_xll.qlCalendarAdvance(Calendar,$H2725,B2726,"f",FALSE)</f>
        <v>58579</v>
      </c>
      <c r="I2726" s="177">
        <f>_xll.qlInterestRateIndexValueDate(Index1M,$H2726)</f>
        <v>58581</v>
      </c>
      <c r="J2726" s="182">
        <f>IFERROR(_xll.qlIndexFixing(Index1M,$H2726,TRUE,_xll.ohTrigger(RecalcTrigger,Trigger1M)),NA())</f>
        <v>1.1419869785566639E-2</v>
      </c>
      <c r="K2726" s="44">
        <f>IFERROR(_xll.qlIndexFixing(Index3M,H2726,TRUE,_xll.ohTrigger(RecalcTrigger,Trigger3M)),NA())</f>
        <v>1.1528890829626657E-2</v>
      </c>
      <c r="L2726" s="44">
        <f>IFERROR(_xll.qlIndexFixing(Index6M,$H2726,TRUE,_xll.ohTrigger(RecalcTrigger,Trigger6M)),NA())</f>
        <v>1.1615162425396876E-2</v>
      </c>
      <c r="M2726" s="183">
        <f>IFERROR(_xll.qlIndexFixing(Index1Y,$H2726,TRUE,_xll.ohTrigger(RecalcTrigger,Trigger1Y)),NA())</f>
        <v>1.2068022865241251E-2</v>
      </c>
      <c r="N2726" s="182">
        <f>IFERROR(_xll.qlIndexFixing(ONIndex1M,I2726,TRUE,_xll.ohTrigger(RecalcTrigger,Trigger1M)),NA())</f>
        <v>1.1423293975783011E-2</v>
      </c>
      <c r="O2726" s="44">
        <f>IFERROR(_xll.qlIndexFixing(ONIndex3M,I2726,TRUE,_xll.ohTrigger(RecalcTrigger,Trigger3M)),NA())</f>
        <v>1.1560602511604401E-2</v>
      </c>
      <c r="P2726" s="44">
        <f>IFERROR(_xll.qlIndexFixing(ONIndex6M,I2726,TRUE,_xll.ohTrigger(RecalcTrigger,Trigger6M)),NA())</f>
        <v>1.1611638904875932E-2</v>
      </c>
      <c r="Q2726" s="183">
        <f>IFERROR(_xll.qlIndexFixing(ONIndex1Y,I2726,TRUE,_xll.ohTrigger(RecalcTrigger,Trigger1Y)),NA())</f>
        <v>1.2107797289333533E-2</v>
      </c>
    </row>
    <row r="2727" spans="2:17" x14ac:dyDescent="0.2">
      <c r="B2727" s="39" t="s">
        <v>42</v>
      </c>
      <c r="D2727" s="42">
        <f>_xll.qlCalendarAdvance(Calendar,$D2726,B2727,"f",FALSE)</f>
        <v>58586</v>
      </c>
      <c r="E2727" s="177">
        <f>_xll.qlInterestRateIndexValueDate(IndexON,D2727)</f>
        <v>58586</v>
      </c>
      <c r="F2727" s="193">
        <f>IFERROR(_xll.qlIndexFixing(IndexON,D2727,TRUE,_xll.ohTrigger(RecalcTrigger,TriggerON)),NA())</f>
        <v>1.1262352789085384E-2</v>
      </c>
      <c r="H2727" s="42">
        <f>_xll.qlCalendarAdvance(Calendar,$H2726,B2727,"f",FALSE)</f>
        <v>58586</v>
      </c>
      <c r="I2727" s="177">
        <f>_xll.qlInterestRateIndexValueDate(Index1M,$H2727)</f>
        <v>58588</v>
      </c>
      <c r="J2727" s="182">
        <f>IFERROR(_xll.qlIndexFixing(Index1M,$H2727,TRUE,_xll.ohTrigger(RecalcTrigger,Trigger1M)),NA())</f>
        <v>1.1414399785828477E-2</v>
      </c>
      <c r="K2727" s="44">
        <f>IFERROR(_xll.qlIndexFixing(Index3M,H2727,TRUE,_xll.ohTrigger(RecalcTrigger,Trigger3M)),NA())</f>
        <v>1.1520819269290895E-2</v>
      </c>
      <c r="L2727" s="44">
        <f>IFERROR(_xll.qlIndexFixing(Index6M,$H2727,TRUE,_xll.ohTrigger(RecalcTrigger,Trigger6M)),NA())</f>
        <v>1.1612976063660919E-2</v>
      </c>
      <c r="M2727" s="183">
        <f>IFERROR(_xll.qlIndexFixing(Index1Y,$H2727,TRUE,_xll.ohTrigger(RecalcTrigger,Trigger1Y)),NA())</f>
        <v>1.2063840882903402E-2</v>
      </c>
      <c r="N2727" s="182">
        <f>IFERROR(_xll.qlIndexFixing(ONIndex1M,I2727,TRUE,_xll.ohTrigger(RecalcTrigger,Trigger1M)),NA())</f>
        <v>1.1417756342551044E-2</v>
      </c>
      <c r="O2727" s="44">
        <f>IFERROR(_xll.qlIndexFixing(ONIndex3M,I2727,TRUE,_xll.ohTrigger(RecalcTrigger,Trigger3M)),NA())</f>
        <v>1.1552216097800994E-2</v>
      </c>
      <c r="P2727" s="44">
        <f>IFERROR(_xll.qlIndexFixing(ONIndex6M,I2727,TRUE,_xll.ohTrigger(RecalcTrigger,Trigger6M)),NA())</f>
        <v>1.1608686542761149E-2</v>
      </c>
      <c r="Q2727" s="183">
        <f>IFERROR(_xll.qlIndexFixing(ONIndex1Y,I2727,TRUE,_xll.ohTrigger(RecalcTrigger,Trigger1Y)),NA())</f>
        <v>1.2102794375330461E-2</v>
      </c>
    </row>
    <row r="2728" spans="2:17" x14ac:dyDescent="0.2">
      <c r="B2728" s="39" t="s">
        <v>42</v>
      </c>
      <c r="D2728" s="42">
        <f>_xll.qlCalendarAdvance(Calendar,$D2727,B2728,"f",FALSE)</f>
        <v>58593</v>
      </c>
      <c r="E2728" s="177">
        <f>_xll.qlInterestRateIndexValueDate(IndexON,D2728)</f>
        <v>58593</v>
      </c>
      <c r="F2728" s="193">
        <f>IFERROR(_xll.qlIndexFixing(IndexON,D2728,TRUE,_xll.ohTrigger(RecalcTrigger,TriggerON)),NA())</f>
        <v>1.1258114818630816E-2</v>
      </c>
      <c r="H2728" s="42">
        <f>_xll.qlCalendarAdvance(Calendar,$H2727,B2728,"f",FALSE)</f>
        <v>58593</v>
      </c>
      <c r="I2728" s="177">
        <f>_xll.qlInterestRateIndexValueDate(Index1M,$H2728)</f>
        <v>58595</v>
      </c>
      <c r="J2728" s="182">
        <f>IFERROR(_xll.qlIndexFixing(Index1M,$H2728,TRUE,_xll.ohTrigger(RecalcTrigger,Trigger1M)),NA())</f>
        <v>1.1408974336728495E-2</v>
      </c>
      <c r="K2728" s="44">
        <f>IFERROR(_xll.qlIndexFixing(Index3M,H2728,TRUE,_xll.ohTrigger(RecalcTrigger,Trigger3M)),NA())</f>
        <v>1.1512805201984602E-2</v>
      </c>
      <c r="L2728" s="44">
        <f>IFERROR(_xll.qlIndexFixing(Index6M,$H2728,TRUE,_xll.ohTrigger(RecalcTrigger,Trigger6M)),NA())</f>
        <v>1.1610682534685897E-2</v>
      </c>
      <c r="M2728" s="183">
        <f>IFERROR(_xll.qlIndexFixing(Index1Y,$H2728,TRUE,_xll.ohTrigger(RecalcTrigger,Trigger1Y)),NA())</f>
        <v>1.2059694148313944E-2</v>
      </c>
      <c r="N2728" s="182">
        <f>IFERROR(_xll.qlIndexFixing(ONIndex1M,I2728,TRUE,_xll.ohTrigger(RecalcTrigger,Trigger1M)),NA())</f>
        <v>1.1412263076868712E-2</v>
      </c>
      <c r="O2728" s="44">
        <f>IFERROR(_xll.qlIndexFixing(ONIndex3M,I2728,TRUE,_xll.ohTrigger(RecalcTrigger,Trigger3M)),NA())</f>
        <v>1.1543886342355592E-2</v>
      </c>
      <c r="P2728" s="44">
        <f>IFERROR(_xll.qlIndexFixing(ONIndex6M,I2728,TRUE,_xll.ohTrigger(RecalcTrigger,Trigger6M)),NA())</f>
        <v>1.1605794943401193E-2</v>
      </c>
      <c r="Q2728" s="183">
        <f>IFERROR(_xll.qlIndexFixing(ONIndex1Y,I2728,TRUE,_xll.ohTrigger(RecalcTrigger,Trigger1Y)),NA())</f>
        <v>1.2097824699939252E-2</v>
      </c>
    </row>
    <row r="2729" spans="2:17" x14ac:dyDescent="0.2">
      <c r="B2729" s="39" t="s">
        <v>42</v>
      </c>
      <c r="D2729" s="42">
        <f>_xll.qlCalendarAdvance(Calendar,$D2728,B2729,"f",FALSE)</f>
        <v>58600</v>
      </c>
      <c r="E2729" s="177">
        <f>_xll.qlInterestRateIndexValueDate(IndexON,D2729)</f>
        <v>58600</v>
      </c>
      <c r="F2729" s="193">
        <f>IFERROR(_xll.qlIndexFixing(IndexON,D2729,TRUE,_xll.ohTrigger(RecalcTrigger,TriggerON)),NA())</f>
        <v>1.1253933906933966E-2</v>
      </c>
      <c r="H2729" s="42">
        <f>_xll.qlCalendarAdvance(Calendar,$H2728,B2729,"f",FALSE)</f>
        <v>58600</v>
      </c>
      <c r="I2729" s="177">
        <f>_xll.qlInterestRateIndexValueDate(Index1M,$H2729)</f>
        <v>58602</v>
      </c>
      <c r="J2729" s="182">
        <f>IFERROR(_xll.qlIndexFixing(Index1M,$H2729,TRUE,_xll.ohTrigger(RecalcTrigger,Trigger1M)),NA())</f>
        <v>1.1403593521475131E-2</v>
      </c>
      <c r="K2729" s="44">
        <f>IFERROR(_xll.qlIndexFixing(Index3M,H2729,TRUE,_xll.ohTrigger(RecalcTrigger,Trigger3M)),NA())</f>
        <v>1.1504848737589444E-2</v>
      </c>
      <c r="L2729" s="44">
        <f>IFERROR(_xll.qlIndexFixing(Index6M,$H2729,TRUE,_xll.ohTrigger(RecalcTrigger,Trigger6M)),NA())</f>
        <v>1.1608607876116802E-2</v>
      </c>
      <c r="M2729" s="183">
        <f>IFERROR(_xll.qlIndexFixing(Index1Y,$H2729,TRUE,_xll.ohTrigger(RecalcTrigger,Trigger1Y)),NA())</f>
        <v>1.2055582723418721E-2</v>
      </c>
      <c r="N2729" s="182">
        <f>IFERROR(_xll.qlIndexFixing(ONIndex1M,I2729,TRUE,_xll.ohTrigger(RecalcTrigger,Trigger1M)),NA())</f>
        <v>1.1406814262029386E-2</v>
      </c>
      <c r="O2729" s="44">
        <f>IFERROR(_xll.qlIndexFixing(ONIndex3M,I2729,TRUE,_xll.ohTrigger(RecalcTrigger,Trigger3M)),NA())</f>
        <v>1.1535613355020402E-2</v>
      </c>
      <c r="P2729" s="44">
        <f>IFERROR(_xll.qlIndexFixing(ONIndex6M,I2729,TRUE,_xll.ohTrigger(RecalcTrigger,Trigger6M)),NA())</f>
        <v>1.1602964210792877E-2</v>
      </c>
      <c r="Q2729" s="183">
        <f>IFERROR(_xll.qlIndexFixing(ONIndex1Y,I2729,TRUE,_xll.ohTrigger(RecalcTrigger,Trigger1Y)),NA())</f>
        <v>1.2092888324790607E-2</v>
      </c>
    </row>
    <row r="2730" spans="2:17" x14ac:dyDescent="0.2">
      <c r="B2730" s="39" t="s">
        <v>42</v>
      </c>
      <c r="D2730" s="42">
        <f>_xll.qlCalendarAdvance(Calendar,$D2729,B2730,"f",FALSE)</f>
        <v>58607</v>
      </c>
      <c r="E2730" s="177">
        <f>_xll.qlInterestRateIndexValueDate(IndexON,D2730)</f>
        <v>58607</v>
      </c>
      <c r="F2730" s="193">
        <f>IFERROR(_xll.qlIndexFixing(IndexON,D2730,TRUE,_xll.ohTrigger(RecalcTrigger,TriggerON)),NA())</f>
        <v>1.1249810155913309E-2</v>
      </c>
      <c r="H2730" s="42">
        <f>_xll.qlCalendarAdvance(Calendar,$H2729,B2730,"f",FALSE)</f>
        <v>58607</v>
      </c>
      <c r="I2730" s="177">
        <f>_xll.qlInterestRateIndexValueDate(Index1M,$H2730)</f>
        <v>58609</v>
      </c>
      <c r="J2730" s="182">
        <f>IFERROR(_xll.qlIndexFixing(Index1M,$H2730,TRUE,_xll.ohTrigger(RecalcTrigger,Trigger1M)),NA())</f>
        <v>1.1398257423286817E-2</v>
      </c>
      <c r="K2730" s="44">
        <f>IFERROR(_xll.qlIndexFixing(Index3M,H2730,TRUE,_xll.ohTrigger(RecalcTrigger,Trigger3M)),NA())</f>
        <v>1.1496949985991437E-2</v>
      </c>
      <c r="L2730" s="44">
        <f>IFERROR(_xll.qlIndexFixing(Index6M,$H2730,TRUE,_xll.ohTrigger(RecalcTrigger,Trigger6M)),NA())</f>
        <v>1.1606595854568963E-2</v>
      </c>
      <c r="M2730" s="183">
        <f>IFERROR(_xll.qlIndexFixing(Index1Y,$H2730,TRUE,_xll.ohTrigger(RecalcTrigger,Trigger1Y)),NA())</f>
        <v>1.2051506670165553E-2</v>
      </c>
      <c r="N2730" s="182">
        <f>IFERROR(_xll.qlIndexFixing(ONIndex1M,I2730,TRUE,_xll.ohTrigger(RecalcTrigger,Trigger1M)),NA())</f>
        <v>1.1401409981246502E-2</v>
      </c>
      <c r="O2730" s="44">
        <f>IFERROR(_xll.qlIndexFixing(ONIndex3M,I2730,TRUE,_xll.ohTrigger(RecalcTrigger,Trigger3M)),NA())</f>
        <v>1.1527397245547633E-2</v>
      </c>
      <c r="P2730" s="44">
        <f>IFERROR(_xll.qlIndexFixing(ONIndex6M,I2730,TRUE,_xll.ohTrigger(RecalcTrigger,Trigger6M)),NA())</f>
        <v>1.1600194449812307E-2</v>
      </c>
      <c r="Q2730" s="183">
        <f>IFERROR(_xll.qlIndexFixing(ONIndex1Y,I2730,TRUE,_xll.ohTrigger(RecalcTrigger,Trigger1Y)),NA())</f>
        <v>1.2087985311595162E-2</v>
      </c>
    </row>
    <row r="2731" spans="2:17" x14ac:dyDescent="0.2">
      <c r="B2731" s="39" t="s">
        <v>42</v>
      </c>
      <c r="D2731" s="42">
        <f>_xll.qlCalendarAdvance(Calendar,$D2730,B2731,"f",FALSE)</f>
        <v>58614</v>
      </c>
      <c r="E2731" s="177">
        <f>_xll.qlInterestRateIndexValueDate(IndexON,D2731)</f>
        <v>58614</v>
      </c>
      <c r="F2731" s="193">
        <f>IFERROR(_xll.qlIndexFixing(IndexON,D2731,TRUE,_xll.ohTrigger(RecalcTrigger,TriggerON)),NA())</f>
        <v>1.124574366764719E-2</v>
      </c>
      <c r="H2731" s="42">
        <f>_xll.qlCalendarAdvance(Calendar,$H2730,B2731,"f",FALSE)</f>
        <v>58614</v>
      </c>
      <c r="I2731" s="177">
        <f>_xll.qlInterestRateIndexValueDate(Index1M,$H2731)</f>
        <v>58616</v>
      </c>
      <c r="J2731" s="182">
        <f>IFERROR(_xll.qlIndexFixing(Index1M,$H2731,TRUE,_xll.ohTrigger(RecalcTrigger,Trigger1M)),NA())</f>
        <v>1.1392966125366999E-2</v>
      </c>
      <c r="K2731" s="44">
        <f>IFERROR(_xll.qlIndexFixing(Index3M,H2731,TRUE,_xll.ohTrigger(RecalcTrigger,Trigger3M)),NA())</f>
        <v>1.1489109057076593E-2</v>
      </c>
      <c r="L2731" s="44">
        <f>IFERROR(_xll.qlIndexFixing(Index6M,$H2731,TRUE,_xll.ohTrigger(RecalcTrigger,Trigger6M)),NA())</f>
        <v>1.1604646574278558E-2</v>
      </c>
      <c r="M2731" s="183">
        <f>IFERROR(_xll.qlIndexFixing(Index1Y,$H2731,TRUE,_xll.ohTrigger(RecalcTrigger,Trigger1Y)),NA())</f>
        <v>1.204746605050554E-2</v>
      </c>
      <c r="N2731" s="182">
        <f>IFERROR(_xll.qlIndexFixing(ONIndex1M,I2731,TRUE,_xll.ohTrigger(RecalcTrigger,Trigger1M)),NA())</f>
        <v>1.1396050317733497E-2</v>
      </c>
      <c r="O2731" s="44">
        <f>IFERROR(_xll.qlIndexFixing(ONIndex3M,I2731,TRUE,_xll.ohTrigger(RecalcTrigger,Trigger3M)),NA())</f>
        <v>1.1519238124089171E-2</v>
      </c>
      <c r="P2731" s="44">
        <f>IFERROR(_xll.qlIndexFixing(ONIndex6M,I2731,TRUE,_xll.ohTrigger(RecalcTrigger,Trigger6M)),NA())</f>
        <v>1.1597485764776039E-2</v>
      </c>
      <c r="Q2731" s="183">
        <f>IFERROR(_xll.qlIndexFixing(ONIndex1Y,I2731,TRUE,_xll.ohTrigger(RecalcTrigger,Trigger1Y)),NA())</f>
        <v>1.2083115721903681E-2</v>
      </c>
    </row>
    <row r="2732" spans="2:17" x14ac:dyDescent="0.2">
      <c r="B2732" s="39" t="s">
        <v>42</v>
      </c>
      <c r="D2732" s="42">
        <f>_xll.qlCalendarAdvance(Calendar,$D2731,B2732,"f",FALSE)</f>
        <v>58621</v>
      </c>
      <c r="E2732" s="177">
        <f>_xll.qlInterestRateIndexValueDate(IndexON,D2732)</f>
        <v>58621</v>
      </c>
      <c r="F2732" s="193">
        <f>IFERROR(_xll.qlIndexFixing(IndexON,D2732,TRUE,_xll.ohTrigger(RecalcTrigger,TriggerON)),NA())</f>
        <v>1.1241734544054083E-2</v>
      </c>
      <c r="H2732" s="42">
        <f>_xll.qlCalendarAdvance(Calendar,$H2731,B2732,"f",FALSE)</f>
        <v>58621</v>
      </c>
      <c r="I2732" s="177">
        <f>_xll.qlInterestRateIndexValueDate(Index1M,$H2732)</f>
        <v>58623</v>
      </c>
      <c r="J2732" s="182">
        <f>IFERROR(_xll.qlIndexFixing(Index1M,$H2732,TRUE,_xll.ohTrigger(RecalcTrigger,Trigger1M)),NA())</f>
        <v>1.138771971093161E-2</v>
      </c>
      <c r="K2732" s="44">
        <f>IFERROR(_xll.qlIndexFixing(Index3M,H2732,TRUE,_xll.ohTrigger(RecalcTrigger,Trigger3M)),NA())</f>
        <v>1.14813260607344E-2</v>
      </c>
      <c r="L2732" s="44">
        <f>IFERROR(_xll.qlIndexFixing(Index6M,$H2732,TRUE,_xll.ohTrigger(RecalcTrigger,Trigger6M)),NA())</f>
        <v>1.1602982368954301E-2</v>
      </c>
      <c r="M2732" s="183">
        <f>IFERROR(_xll.qlIndexFixing(Index1Y,$H2732,TRUE,_xll.ohTrigger(RecalcTrigger,Trigger1Y)),NA())</f>
        <v>1.2043460926393509E-2</v>
      </c>
      <c r="N2732" s="182">
        <f>IFERROR(_xll.qlIndexFixing(ONIndex1M,I2732,TRUE,_xll.ohTrigger(RecalcTrigger,Trigger1M)),NA())</f>
        <v>1.1390735354543935E-2</v>
      </c>
      <c r="O2732" s="44">
        <f>IFERROR(_xll.qlIndexFixing(ONIndex3M,I2732,TRUE,_xll.ohTrigger(RecalcTrigger,Trigger3M)),NA())</f>
        <v>1.1511136100557096E-2</v>
      </c>
      <c r="P2732" s="44">
        <f>IFERROR(_xll.qlIndexFixing(ONIndex6M,I2732,TRUE,_xll.ohTrigger(RecalcTrigger,Trigger6M)),NA())</f>
        <v>1.1594838260080564E-2</v>
      </c>
      <c r="Q2732" s="183">
        <f>IFERROR(_xll.qlIndexFixing(ONIndex1Y,I2732,TRUE,_xll.ohTrigger(RecalcTrigger,Trigger1Y)),NA())</f>
        <v>1.2078279617426801E-2</v>
      </c>
    </row>
    <row r="2733" spans="2:17" x14ac:dyDescent="0.2">
      <c r="B2733" s="39" t="s">
        <v>42</v>
      </c>
      <c r="D2733" s="42">
        <f>_xll.qlCalendarAdvance(Calendar,$D2732,B2733,"f",FALSE)</f>
        <v>58628</v>
      </c>
      <c r="E2733" s="177">
        <f>_xll.qlInterestRateIndexValueDate(IndexON,D2733)</f>
        <v>58628</v>
      </c>
      <c r="F2733" s="193">
        <f>IFERROR(_xll.qlIndexFixing(IndexON,D2733,TRUE,_xll.ohTrigger(RecalcTrigger,TriggerON)),NA())</f>
        <v>1.1237782886812653E-2</v>
      </c>
      <c r="H2733" s="42">
        <f>_xll.qlCalendarAdvance(Calendar,$H2732,B2733,"f",FALSE)</f>
        <v>58628</v>
      </c>
      <c r="I2733" s="177">
        <f>_xll.qlInterestRateIndexValueDate(Index1M,$H2733)</f>
        <v>58630</v>
      </c>
      <c r="J2733" s="182">
        <f>IFERROR(_xll.qlIndexFixing(Index1M,$H2733,TRUE,_xll.ohTrigger(RecalcTrigger,Trigger1M)),NA())</f>
        <v>1.138251826318909E-2</v>
      </c>
      <c r="K2733" s="44">
        <f>IFERROR(_xll.qlIndexFixing(Index3M,H2733,TRUE,_xll.ohTrigger(RecalcTrigger,Trigger3M)),NA())</f>
        <v>1.1473601106852612E-2</v>
      </c>
      <c r="L2733" s="44">
        <f>IFERROR(_xll.qlIndexFixing(Index6M,$H2733,TRUE,_xll.ohTrigger(RecalcTrigger,Trigger6M)),NA())</f>
        <v>1.1601169537339586E-2</v>
      </c>
      <c r="M2733" s="183">
        <f>IFERROR(_xll.qlIndexFixing(Index1Y,$H2733,TRUE,_xll.ohTrigger(RecalcTrigger,Trigger1Y)),NA())</f>
        <v>1.2039491359785376E-2</v>
      </c>
      <c r="N2733" s="182">
        <f>IFERROR(_xll.qlIndexFixing(ONIndex1M,I2733,TRUE,_xll.ohTrigger(RecalcTrigger,Trigger1M)),NA())</f>
        <v>1.138546517513106E-2</v>
      </c>
      <c r="O2733" s="44">
        <f>IFERROR(_xll.qlIndexFixing(ONIndex3M,I2733,TRUE,_xll.ohTrigger(RecalcTrigger,Trigger3M)),NA())</f>
        <v>1.1503091284863487E-2</v>
      </c>
      <c r="P2733" s="44">
        <f>IFERROR(_xll.qlIndexFixing(ONIndex6M,I2733,TRUE,_xll.ohTrigger(RecalcTrigger,Trigger6M)),NA())</f>
        <v>1.1592252040122375E-2</v>
      </c>
      <c r="Q2733" s="183">
        <f>IFERROR(_xll.qlIndexFixing(ONIndex1Y,I2733,TRUE,_xll.ohTrigger(RecalcTrigger,Trigger1Y)),NA())</f>
        <v>1.2073477059795223E-2</v>
      </c>
    </row>
    <row r="2734" spans="2:17" x14ac:dyDescent="0.2">
      <c r="B2734" s="39" t="s">
        <v>42</v>
      </c>
      <c r="D2734" s="42">
        <f>_xll.qlCalendarAdvance(Calendar,$D2733,B2734,"f",FALSE)</f>
        <v>58635</v>
      </c>
      <c r="E2734" s="177">
        <f>_xll.qlInterestRateIndexValueDate(IndexON,D2734)</f>
        <v>58635</v>
      </c>
      <c r="F2734" s="193">
        <f>IFERROR(_xll.qlIndexFixing(IndexON,D2734,TRUE,_xll.ohTrigger(RecalcTrigger,TriggerON)),NA())</f>
        <v>1.123388879792131E-2</v>
      </c>
      <c r="H2734" s="42">
        <f>_xll.qlCalendarAdvance(Calendar,$H2733,B2734,"f",FALSE)</f>
        <v>58635</v>
      </c>
      <c r="I2734" s="177">
        <f>_xll.qlInterestRateIndexValueDate(Index1M,$H2734)</f>
        <v>58637</v>
      </c>
      <c r="J2734" s="182">
        <f>IFERROR(_xll.qlIndexFixing(Index1M,$H2734,TRUE,_xll.ohTrigger(RecalcTrigger,Trigger1M)),NA())</f>
        <v>1.1377361865357871E-2</v>
      </c>
      <c r="K2734" s="44">
        <f>IFERROR(_xll.qlIndexFixing(Index3M,H2734,TRUE,_xll.ohTrigger(RecalcTrigger,Trigger3M)),NA())</f>
        <v>1.1465934305323323E-2</v>
      </c>
      <c r="L2734" s="44">
        <f>IFERROR(_xll.qlIndexFixing(Index6M,$H2734,TRUE,_xll.ohTrigger(RecalcTrigger,Trigger6M)),NA())</f>
        <v>1.1599416521314772E-2</v>
      </c>
      <c r="M2734" s="183">
        <f>IFERROR(_xll.qlIndexFixing(Index1Y,$H2734,TRUE,_xll.ohTrigger(RecalcTrigger,Trigger1Y)),NA())</f>
        <v>1.2035557412640568E-2</v>
      </c>
      <c r="N2734" s="182">
        <f>IFERROR(_xll.qlIndexFixing(ONIndex1M,I2734,TRUE,_xll.ohTrigger(RecalcTrigger,Trigger1M)),NA())</f>
        <v>1.13802398624685E-2</v>
      </c>
      <c r="O2734" s="44">
        <f>IFERROR(_xll.qlIndexFixing(ONIndex3M,I2734,TRUE,_xll.ohTrigger(RecalcTrigger,Trigger3M)),NA())</f>
        <v>1.1495103786520744E-2</v>
      </c>
      <c r="P2734" s="44">
        <f>IFERROR(_xll.qlIndexFixing(ONIndex6M,I2734,TRUE,_xll.ohTrigger(RecalcTrigger,Trigger6M)),NA())</f>
        <v>1.1589727209457834E-2</v>
      </c>
      <c r="Q2734" s="183">
        <f>IFERROR(_xll.qlIndexFixing(ONIndex1Y,I2734,TRUE,_xll.ohTrigger(RecalcTrigger,Trigger1Y)),NA())</f>
        <v>1.2068708110639648E-2</v>
      </c>
    </row>
    <row r="2735" spans="2:17" x14ac:dyDescent="0.2">
      <c r="B2735" s="39" t="s">
        <v>42</v>
      </c>
      <c r="D2735" s="42">
        <f>_xll.qlCalendarAdvance(Calendar,$D2734,B2735,"f",FALSE)</f>
        <v>58642</v>
      </c>
      <c r="E2735" s="177">
        <f>_xll.qlInterestRateIndexValueDate(IndexON,D2735)</f>
        <v>58642</v>
      </c>
      <c r="F2735" s="193">
        <f>IFERROR(_xll.qlIndexFixing(IndexON,D2735,TRUE,_xll.ohTrigger(RecalcTrigger,TriggerON)),NA())</f>
        <v>1.1230052379298527E-2</v>
      </c>
      <c r="H2735" s="42">
        <f>_xll.qlCalendarAdvance(Calendar,$H2734,B2735,"f",FALSE)</f>
        <v>58642</v>
      </c>
      <c r="I2735" s="177">
        <f>_xll.qlInterestRateIndexValueDate(Index1M,$H2735)</f>
        <v>58644</v>
      </c>
      <c r="J2735" s="182">
        <f>IFERROR(_xll.qlIndexFixing(Index1M,$H2735,TRUE,_xll.ohTrigger(RecalcTrigger,Trigger1M)),NA())</f>
        <v>1.1372250600646394E-2</v>
      </c>
      <c r="K2735" s="44">
        <f>IFERROR(_xll.qlIndexFixing(Index3M,H2735,TRUE,_xll.ohTrigger(RecalcTrigger,Trigger3M)),NA())</f>
        <v>1.1458325766042101E-2</v>
      </c>
      <c r="L2735" s="44">
        <f>IFERROR(_xll.qlIndexFixing(Index6M,$H2735,TRUE,_xll.ohTrigger(RecalcTrigger,Trigger6M)),NA())</f>
        <v>1.1597722150522714E-2</v>
      </c>
      <c r="M2735" s="183">
        <f>IFERROR(_xll.qlIndexFixing(Index1Y,$H2735,TRUE,_xll.ohTrigger(RecalcTrigger,Trigger1Y)),NA())</f>
        <v>1.2031659146921794E-2</v>
      </c>
      <c r="N2735" s="182">
        <f>IFERROR(_xll.qlIndexFixing(ONIndex1M,I2735,TRUE,_xll.ohTrigger(RecalcTrigger,Trigger1M)),NA())</f>
        <v>1.1375059499929563E-2</v>
      </c>
      <c r="O2735" s="44">
        <f>IFERROR(_xll.qlIndexFixing(ONIndex3M,I2735,TRUE,_xll.ohTrigger(RecalcTrigger,Trigger3M)),NA())</f>
        <v>1.148717371616037E-2</v>
      </c>
      <c r="P2735" s="44">
        <f>IFERROR(_xll.qlIndexFixing(ONIndex6M,I2735,TRUE,_xll.ohTrigger(RecalcTrigger,Trigger6M)),NA())</f>
        <v>1.1587263872243625E-2</v>
      </c>
      <c r="Q2735" s="183">
        <f>IFERROR(_xll.qlIndexFixing(ONIndex1Y,I2735,TRUE,_xll.ohTrigger(RecalcTrigger,Trigger1Y)),NA())</f>
        <v>1.2063972831590775E-2</v>
      </c>
    </row>
    <row r="2736" spans="2:17" x14ac:dyDescent="0.2">
      <c r="B2736" s="39" t="s">
        <v>42</v>
      </c>
      <c r="D2736" s="42">
        <f>_xll.qlCalendarAdvance(Calendar,$D2735,B2736,"f",FALSE)</f>
        <v>58649</v>
      </c>
      <c r="E2736" s="177">
        <f>_xll.qlInterestRateIndexValueDate(IndexON,D2736)</f>
        <v>58649</v>
      </c>
      <c r="F2736" s="193">
        <f>IFERROR(_xll.qlIndexFixing(IndexON,D2736,TRUE,_xll.ohTrigger(RecalcTrigger,TriggerON)),NA())</f>
        <v>1.1226273732702907E-2</v>
      </c>
      <c r="H2736" s="42">
        <f>_xll.qlCalendarAdvance(Calendar,$H2735,B2736,"f",FALSE)</f>
        <v>58649</v>
      </c>
      <c r="I2736" s="177">
        <f>_xll.qlInterestRateIndexValueDate(Index1M,$H2736)</f>
        <v>58651</v>
      </c>
      <c r="J2736" s="182">
        <f>IFERROR(_xll.qlIndexFixing(Index1M,$H2736,TRUE,_xll.ohTrigger(RecalcTrigger,Trigger1M)),NA())</f>
        <v>1.1367184552265597E-2</v>
      </c>
      <c r="K2736" s="44">
        <f>IFERROR(_xll.qlIndexFixing(Index3M,H2736,TRUE,_xll.ohTrigger(RecalcTrigger,Trigger3M)),NA())</f>
        <v>1.1450775598901914E-2</v>
      </c>
      <c r="L2736" s="44">
        <f>IFERROR(_xll.qlIndexFixing(Index6M,$H2736,TRUE,_xll.ohTrigger(RecalcTrigger,Trigger6M)),NA())</f>
        <v>1.1596085252452291E-2</v>
      </c>
      <c r="M2736" s="183">
        <f>IFERROR(_xll.qlIndexFixing(Index1Y,$H2736,TRUE,_xll.ohTrigger(RecalcTrigger,Trigger1Y)),NA())</f>
        <v>1.2027796624593075E-2</v>
      </c>
      <c r="N2736" s="182">
        <f>IFERROR(_xll.qlIndexFixing(ONIndex1M,I2736,TRUE,_xll.ohTrigger(RecalcTrigger,Trigger1M)),NA())</f>
        <v>1.1369924170328005E-2</v>
      </c>
      <c r="O2736" s="44">
        <f>IFERROR(_xll.qlIndexFixing(ONIndex3M,I2736,TRUE,_xll.ohTrigger(RecalcTrigger,Trigger3M)),NA())</f>
        <v>1.147930118321483E-2</v>
      </c>
      <c r="P2736" s="44">
        <f>IFERROR(_xll.qlIndexFixing(ONIndex6M,I2736,TRUE,_xll.ohTrigger(RecalcTrigger,Trigger6M)),NA())</f>
        <v>1.1584862133355855E-2</v>
      </c>
      <c r="Q2736" s="183">
        <f>IFERROR(_xll.qlIndexFixing(ONIndex1Y,I2736,TRUE,_xll.ohTrigger(RecalcTrigger,Trigger1Y)),NA())</f>
        <v>1.2059271284119433E-2</v>
      </c>
    </row>
    <row r="2737" spans="2:17" x14ac:dyDescent="0.2">
      <c r="B2737" s="39" t="s">
        <v>42</v>
      </c>
      <c r="D2737" s="42">
        <f>_xll.qlCalendarAdvance(Calendar,$D2736,B2737,"f",FALSE)</f>
        <v>58656</v>
      </c>
      <c r="E2737" s="177">
        <f>_xll.qlInterestRateIndexValueDate(IndexON,D2737)</f>
        <v>58656</v>
      </c>
      <c r="F2737" s="193">
        <f>IFERROR(_xll.qlIndexFixing(IndexON,D2737,TRUE,_xll.ohTrigger(RecalcTrigger,TriggerON)),NA())</f>
        <v>1.1222552960292731E-2</v>
      </c>
      <c r="H2737" s="42">
        <f>_xll.qlCalendarAdvance(Calendar,$H2736,B2737,"f",FALSE)</f>
        <v>58656</v>
      </c>
      <c r="I2737" s="177">
        <f>_xll.qlInterestRateIndexValueDate(Index1M,$H2737)</f>
        <v>58658</v>
      </c>
      <c r="J2737" s="182">
        <f>IFERROR(_xll.qlIndexFixing(Index1M,$H2737,TRUE,_xll.ohTrigger(RecalcTrigger,Trigger1M)),NA())</f>
        <v>1.1362163803436409E-2</v>
      </c>
      <c r="K2737" s="44">
        <f>IFERROR(_xll.qlIndexFixing(Index3M,H2737,TRUE,_xll.ohTrigger(RecalcTrigger,Trigger3M)),NA())</f>
        <v>1.1443283913800071E-2</v>
      </c>
      <c r="L2737" s="44">
        <f>IFERROR(_xll.qlIndexFixing(Index6M,$H2737,TRUE,_xll.ohTrigger(RecalcTrigger,Trigger6M)),NA())</f>
        <v>1.1594504652441846E-2</v>
      </c>
      <c r="M2737" s="183">
        <f>IFERROR(_xll.qlIndexFixing(Index1Y,$H2737,TRUE,_xll.ohTrigger(RecalcTrigger,Trigger1Y)),NA())</f>
        <v>1.2023969907624129E-2</v>
      </c>
      <c r="N2737" s="182">
        <f>IFERROR(_xll.qlIndexFixing(ONIndex1M,I2737,TRUE,_xll.ohTrigger(RecalcTrigger,Trigger1M)),NA())</f>
        <v>1.1364833957356879E-2</v>
      </c>
      <c r="O2737" s="44">
        <f>IFERROR(_xll.qlIndexFixing(ONIndex3M,I2737,TRUE,_xll.ohTrigger(RecalcTrigger,Trigger3M)),NA())</f>
        <v>1.1471486297516265E-2</v>
      </c>
      <c r="P2737" s="44">
        <f>IFERROR(_xll.qlIndexFixing(ONIndex6M,I2737,TRUE,_xll.ohTrigger(RecalcTrigger,Trigger6M)),NA())</f>
        <v>1.1582522096871273E-2</v>
      </c>
      <c r="Q2737" s="183">
        <f>IFERROR(_xll.qlIndexFixing(ONIndex1Y,I2737,TRUE,_xll.ohTrigger(RecalcTrigger,Trigger1Y)),NA())</f>
        <v>1.2054603530096131E-2</v>
      </c>
    </row>
    <row r="2738" spans="2:17" x14ac:dyDescent="0.2">
      <c r="B2738" s="39" t="s">
        <v>42</v>
      </c>
      <c r="D2738" s="42">
        <f>_xll.qlCalendarAdvance(Calendar,$D2737,B2738,"f",FALSE)</f>
        <v>58663</v>
      </c>
      <c r="E2738" s="177">
        <f>_xll.qlInterestRateIndexValueDate(IndexON,D2738)</f>
        <v>58663</v>
      </c>
      <c r="F2738" s="193">
        <f>IFERROR(_xll.qlIndexFixing(IndexON,D2738,TRUE,_xll.ohTrigger(RecalcTrigger,TriggerON)),NA())</f>
        <v>1.12188901638266E-2</v>
      </c>
      <c r="H2738" s="42">
        <f>_xll.qlCalendarAdvance(Calendar,$H2737,B2738,"f",FALSE)</f>
        <v>58663</v>
      </c>
      <c r="I2738" s="177">
        <f>_xll.qlInterestRateIndexValueDate(Index1M,$H2738)</f>
        <v>58665</v>
      </c>
      <c r="J2738" s="182">
        <f>IFERROR(_xll.qlIndexFixing(Index1M,$H2738,TRUE,_xll.ohTrigger(RecalcTrigger,Trigger1M)),NA())</f>
        <v>1.1357188437364774E-2</v>
      </c>
      <c r="K2738" s="44">
        <f>IFERROR(_xll.qlIndexFixing(Index3M,H2738,TRUE,_xll.ohTrigger(RecalcTrigger,Trigger3M)),NA())</f>
        <v>1.1435850820636483E-2</v>
      </c>
      <c r="L2738" s="44">
        <f>IFERROR(_xll.qlIndexFixing(Index6M,$H2738,TRUE,_xll.ohTrigger(RecalcTrigger,Trigger6M)),NA())</f>
        <v>1.1592979173677461E-2</v>
      </c>
      <c r="M2738" s="183">
        <f>IFERROR(_xll.qlIndexFixing(Index1Y,$H2738,TRUE,_xll.ohTrigger(RecalcTrigger,Trigger1Y)),NA())</f>
        <v>1.2020179057984455E-2</v>
      </c>
      <c r="N2738" s="182">
        <f>IFERROR(_xll.qlIndexFixing(ONIndex1M,I2738,TRUE,_xll.ohTrigger(RecalcTrigger,Trigger1M)),NA())</f>
        <v>1.1359788943909876E-2</v>
      </c>
      <c r="O2738" s="44">
        <f>IFERROR(_xll.qlIndexFixing(ONIndex3M,I2738,TRUE,_xll.ohTrigger(RecalcTrigger,Trigger3M)),NA())</f>
        <v>1.1463729169216563E-2</v>
      </c>
      <c r="P2738" s="44">
        <f>IFERROR(_xll.qlIndexFixing(ONIndex6M,I2738,TRUE,_xll.ohTrigger(RecalcTrigger,Trigger6M)),NA())</f>
        <v>1.1580243867426177E-2</v>
      </c>
      <c r="Q2738" s="183">
        <f>IFERROR(_xll.qlIndexFixing(ONIndex1Y,I2738,TRUE,_xll.ohTrigger(RecalcTrigger,Trigger1Y)),NA())</f>
        <v>1.2049969630991697E-2</v>
      </c>
    </row>
    <row r="2739" spans="2:17" x14ac:dyDescent="0.2">
      <c r="B2739" s="39" t="s">
        <v>42</v>
      </c>
      <c r="D2739" s="42">
        <f>_xll.qlCalendarAdvance(Calendar,$D2738,B2739,"f",FALSE)</f>
        <v>58670</v>
      </c>
      <c r="E2739" s="177">
        <f>_xll.qlInterestRateIndexValueDate(IndexON,D2739)</f>
        <v>58670</v>
      </c>
      <c r="F2739" s="193">
        <f>IFERROR(_xll.qlIndexFixing(IndexON,D2739,TRUE,_xll.ohTrigger(RecalcTrigger,TriggerON)),NA())</f>
        <v>1.1215285445143053E-2</v>
      </c>
      <c r="H2739" s="42">
        <f>_xll.qlCalendarAdvance(Calendar,$H2738,B2739,"f",FALSE)</f>
        <v>58670</v>
      </c>
      <c r="I2739" s="177">
        <f>_xll.qlInterestRateIndexValueDate(Index1M,$H2739)</f>
        <v>58672</v>
      </c>
      <c r="J2739" s="182">
        <f>IFERROR(_xll.qlIndexFixing(Index1M,$H2739,TRUE,_xll.ohTrigger(RecalcTrigger,Trigger1M)),NA())</f>
        <v>1.135225853727162E-2</v>
      </c>
      <c r="K2739" s="44">
        <f>IFERROR(_xll.qlIndexFixing(Index3M,H2739,TRUE,_xll.ohTrigger(RecalcTrigger,Trigger3M)),NA())</f>
        <v>1.1428476429311069E-2</v>
      </c>
      <c r="L2739" s="44">
        <f>IFERROR(_xll.qlIndexFixing(Index6M,$H2739,TRUE,_xll.ohTrigger(RecalcTrigger,Trigger6M)),NA())</f>
        <v>1.1591507637193828E-2</v>
      </c>
      <c r="M2739" s="183">
        <f>IFERROR(_xll.qlIndexFixing(Index1Y,$H2739,TRUE,_xll.ohTrigger(RecalcTrigger,Trigger1Y)),NA())</f>
        <v>1.2016424137648585E-2</v>
      </c>
      <c r="N2739" s="182">
        <f>IFERROR(_xll.qlIndexFixing(ONIndex1M,I2739,TRUE,_xll.ohTrigger(RecalcTrigger,Trigger1M)),NA())</f>
        <v>1.1354789213200434E-2</v>
      </c>
      <c r="O2739" s="44">
        <f>IFERROR(_xll.qlIndexFixing(ONIndex3M,I2739,TRUE,_xll.ohTrigger(RecalcTrigger,Trigger3M)),NA())</f>
        <v>1.1456029908227805E-2</v>
      </c>
      <c r="P2739" s="44">
        <f>IFERROR(_xll.qlIndexFixing(ONIndex6M,I2739,TRUE,_xll.ohTrigger(RecalcTrigger,Trigger6M)),NA())</f>
        <v>1.1578027549337122E-2</v>
      </c>
      <c r="Q2739" s="183">
        <f>IFERROR(_xll.qlIndexFixing(ONIndex1Y,I2739,TRUE,_xll.ohTrigger(RecalcTrigger,Trigger1Y)),NA())</f>
        <v>1.2045369648516768E-2</v>
      </c>
    </row>
    <row r="2740" spans="2:17" x14ac:dyDescent="0.2">
      <c r="B2740" s="39" t="s">
        <v>42</v>
      </c>
      <c r="D2740" s="42">
        <f>_xll.qlCalendarAdvance(Calendar,$D2739,B2740,"f",FALSE)</f>
        <v>58677</v>
      </c>
      <c r="E2740" s="177">
        <f>_xll.qlInterestRateIndexValueDate(IndexON,D2740)</f>
        <v>58677</v>
      </c>
      <c r="F2740" s="193">
        <f>IFERROR(_xll.qlIndexFixing(IndexON,D2740,TRUE,_xll.ohTrigger(RecalcTrigger,TriggerON)),NA())</f>
        <v>1.1211738906240498E-2</v>
      </c>
      <c r="H2740" s="42">
        <f>_xll.qlCalendarAdvance(Calendar,$H2739,B2740,"f",FALSE)</f>
        <v>58677</v>
      </c>
      <c r="I2740" s="177">
        <f>_xll.qlInterestRateIndexValueDate(Index1M,$H2740)</f>
        <v>58679</v>
      </c>
      <c r="J2740" s="182">
        <f>IFERROR(_xll.qlIndexFixing(Index1M,$H2740,TRUE,_xll.ohTrigger(RecalcTrigger,Trigger1M)),NA())</f>
        <v>1.1347374186365389E-2</v>
      </c>
      <c r="K2740" s="44">
        <f>IFERROR(_xll.qlIndexFixing(Index3M,H2740,TRUE,_xll.ohTrigger(RecalcTrigger,Trigger3M)),NA())</f>
        <v>1.1421160849724613E-2</v>
      </c>
      <c r="L2740" s="44">
        <f>IFERROR(_xll.qlIndexFixing(Index6M,$H2740,TRUE,_xll.ohTrigger(RecalcTrigger,Trigger6M)),NA())</f>
        <v>1.1590088861871656E-2</v>
      </c>
      <c r="M2740" s="183">
        <f>IFERROR(_xll.qlIndexFixing(Index1Y,$H2740,TRUE,_xll.ohTrigger(RecalcTrigger,Trigger1Y)),NA())</f>
        <v>1.201270520859281E-2</v>
      </c>
      <c r="N2740" s="182">
        <f>IFERROR(_xll.qlIndexFixing(ONIndex1M,I2740,TRUE,_xll.ohTrigger(RecalcTrigger,Trigger1M)),NA())</f>
        <v>1.1349834848441986E-2</v>
      </c>
      <c r="O2740" s="44">
        <f>IFERROR(_xll.qlIndexFixing(ONIndex3M,I2740,TRUE,_xll.ohTrigger(RecalcTrigger,Trigger3M)),NA())</f>
        <v>1.1448388624222261E-2</v>
      </c>
      <c r="P2740" s="44">
        <f>IFERROR(_xll.qlIndexFixing(ONIndex6M,I2740,TRUE,_xll.ohTrigger(RecalcTrigger,Trigger6M)),NA())</f>
        <v>1.1575873247000601E-2</v>
      </c>
      <c r="Q2740" s="183">
        <f>IFERROR(_xll.qlIndexFixing(ONIndex1Y,I2740,TRUE,_xll.ohTrigger(RecalcTrigger,Trigger1Y)),NA())</f>
        <v>1.2040803644302045E-2</v>
      </c>
    </row>
    <row r="2741" spans="2:17" x14ac:dyDescent="0.2">
      <c r="B2741" s="39" t="s">
        <v>42</v>
      </c>
      <c r="D2741" s="42">
        <f>_xll.qlCalendarAdvance(Calendar,$D2740,B2741,"f",FALSE)</f>
        <v>58684</v>
      </c>
      <c r="E2741" s="177">
        <f>_xll.qlInterestRateIndexValueDate(IndexON,D2741)</f>
        <v>58684</v>
      </c>
      <c r="F2741" s="193">
        <f>IFERROR(_xll.qlIndexFixing(IndexON,D2741,TRUE,_xll.ohTrigger(RecalcTrigger,TriggerON)),NA())</f>
        <v>1.1208250648957474E-2</v>
      </c>
      <c r="H2741" s="42">
        <f>_xll.qlCalendarAdvance(Calendar,$H2740,B2741,"f",FALSE)</f>
        <v>58684</v>
      </c>
      <c r="I2741" s="177">
        <f>_xll.qlInterestRateIndexValueDate(Index1M,$H2741)</f>
        <v>58686</v>
      </c>
      <c r="J2741" s="182">
        <f>IFERROR(_xll.qlIndexFixing(Index1M,$H2741,TRUE,_xll.ohTrigger(RecalcTrigger,Trigger1M)),NA())</f>
        <v>1.1342535467869508E-2</v>
      </c>
      <c r="K2741" s="44">
        <f>IFERROR(_xll.qlIndexFixing(Index3M,H2741,TRUE,_xll.ohTrigger(RecalcTrigger,Trigger3M)),NA())</f>
        <v>1.1414230606334657E-2</v>
      </c>
      <c r="L2741" s="44">
        <f>IFERROR(_xll.qlIndexFixing(Index6M,$H2741,TRUE,_xll.ohTrigger(RecalcTrigger,Trigger6M)),NA())</f>
        <v>1.1588190960751686E-2</v>
      </c>
      <c r="M2741" s="183">
        <f>IFERROR(_xll.qlIndexFixing(Index1Y,$H2741,TRUE,_xll.ohTrigger(RecalcTrigger,Trigger1Y)),NA())</f>
        <v>1.2009022332797138E-2</v>
      </c>
      <c r="N2741" s="182">
        <f>IFERROR(_xll.qlIndexFixing(ONIndex1M,I2741,TRUE,_xll.ohTrigger(RecalcTrigger,Trigger1M)),NA())</f>
        <v>1.1344925932927907E-2</v>
      </c>
      <c r="O2741" s="44">
        <f>IFERROR(_xll.qlIndexFixing(ONIndex3M,I2741,TRUE,_xll.ohTrigger(RecalcTrigger,Trigger3M)),NA())</f>
        <v>1.1440805427351819E-2</v>
      </c>
      <c r="P2741" s="44">
        <f>IFERROR(_xll.qlIndexFixing(ONIndex6M,I2741,TRUE,_xll.ohTrigger(RecalcTrigger,Trigger6M)),NA())</f>
        <v>1.1573781065052913E-2</v>
      </c>
      <c r="Q2741" s="183">
        <f>IFERROR(_xll.qlIndexFixing(ONIndex1Y,I2741,TRUE,_xll.ohTrigger(RecalcTrigger,Trigger1Y)),NA())</f>
        <v>1.2036271679898292E-2</v>
      </c>
    </row>
    <row r="2742" spans="2:17" x14ac:dyDescent="0.2">
      <c r="B2742" s="39" t="s">
        <v>42</v>
      </c>
      <c r="D2742" s="42">
        <f>_xll.qlCalendarAdvance(Calendar,$D2741,B2742,"f",FALSE)</f>
        <v>58691</v>
      </c>
      <c r="E2742" s="177">
        <f>_xll.qlInterestRateIndexValueDate(IndexON,D2742)</f>
        <v>58691</v>
      </c>
      <c r="F2742" s="193">
        <f>IFERROR(_xll.qlIndexFixing(IndexON,D2742,TRUE,_xll.ohTrigger(RecalcTrigger,TriggerON)),NA())</f>
        <v>1.1204820775132518E-2</v>
      </c>
      <c r="H2742" s="42">
        <f>_xll.qlCalendarAdvance(Calendar,$H2741,B2742,"f",FALSE)</f>
        <v>58691</v>
      </c>
      <c r="I2742" s="177">
        <f>_xll.qlInterestRateIndexValueDate(Index1M,$H2742)</f>
        <v>58693</v>
      </c>
      <c r="J2742" s="182">
        <f>IFERROR(_xll.qlIndexFixing(Index1M,$H2742,TRUE,_xll.ohTrigger(RecalcTrigger,Trigger1M)),NA())</f>
        <v>1.1337742464992417E-2</v>
      </c>
      <c r="K2742" s="44">
        <f>IFERROR(_xll.qlIndexFixing(Index3M,H2742,TRUE,_xll.ohTrigger(RecalcTrigger,Trigger3M)),NA())</f>
        <v>1.1407028970560779E-2</v>
      </c>
      <c r="L2742" s="44">
        <f>IFERROR(_xll.qlIndexFixing(Index6M,$H2742,TRUE,_xll.ohTrigger(RecalcTrigger,Trigger6M)),NA())</f>
        <v>1.1586859268722551E-2</v>
      </c>
      <c r="M2742" s="183">
        <f>IFERROR(_xll.qlIndexFixing(Index1Y,$H2742,TRUE,_xll.ohTrigger(RecalcTrigger,Trigger1Y)),NA())</f>
        <v>1.2005375572244207E-2</v>
      </c>
      <c r="N2742" s="182">
        <f>IFERROR(_xll.qlIndexFixing(ONIndex1M,I2742,TRUE,_xll.ohTrigger(RecalcTrigger,Trigger1M)),NA())</f>
        <v>1.134006254971176E-2</v>
      </c>
      <c r="O2742" s="44">
        <f>IFERROR(_xll.qlIndexFixing(ONIndex3M,I2742,TRUE,_xll.ohTrigger(RecalcTrigger,Trigger3M)),NA())</f>
        <v>1.1433280427608494E-2</v>
      </c>
      <c r="P2742" s="44">
        <f>IFERROR(_xll.qlIndexFixing(ONIndex6M,I2742,TRUE,_xll.ohTrigger(RecalcTrigger,Trigger6M)),NA())</f>
        <v>1.1571751107730677E-2</v>
      </c>
      <c r="Q2742" s="183">
        <f>IFERROR(_xll.qlIndexFixing(ONIndex1Y,I2742,TRUE,_xll.ohTrigger(RecalcTrigger,Trigger1Y)),NA())</f>
        <v>1.2031773817016145E-2</v>
      </c>
    </row>
    <row r="2743" spans="2:17" x14ac:dyDescent="0.2">
      <c r="B2743" s="39" t="s">
        <v>42</v>
      </c>
      <c r="D2743" s="42">
        <f>_xll.qlCalendarAdvance(Calendar,$D2742,B2743,"f",FALSE)</f>
        <v>58698</v>
      </c>
      <c r="E2743" s="177">
        <f>_xll.qlInterestRateIndexValueDate(IndexON,D2743)</f>
        <v>58698</v>
      </c>
      <c r="F2743" s="193">
        <f>IFERROR(_xll.qlIndexFixing(IndexON,D2743,TRUE,_xll.ohTrigger(RecalcTrigger,TriggerON)),NA())</f>
        <v>1.1201449386923912E-2</v>
      </c>
      <c r="H2743" s="42">
        <f>_xll.qlCalendarAdvance(Calendar,$H2742,B2743,"f",FALSE)</f>
        <v>58698</v>
      </c>
      <c r="I2743" s="177">
        <f>_xll.qlInterestRateIndexValueDate(Index1M,$H2743)</f>
        <v>58700</v>
      </c>
      <c r="J2743" s="182">
        <f>IFERROR(_xll.qlIndexFixing(Index1M,$H2743,TRUE,_xll.ohTrigger(RecalcTrigger,Trigger1M)),NA())</f>
        <v>1.1332995260950052E-2</v>
      </c>
      <c r="K2743" s="44">
        <f>IFERROR(_xll.qlIndexFixing(Index3M,H2743,TRUE,_xll.ohTrigger(RecalcTrigger,Trigger3M)),NA())</f>
        <v>1.1399886466383225E-2</v>
      </c>
      <c r="L2743" s="44">
        <f>IFERROR(_xll.qlIndexFixing(Index6M,$H2743,TRUE,_xll.ohTrigger(RecalcTrigger,Trigger6M)),NA())</f>
        <v>1.1585577275542209E-2</v>
      </c>
      <c r="M2743" s="183">
        <f>IFERROR(_xll.qlIndexFixing(Index1Y,$H2743,TRUE,_xll.ohTrigger(RecalcTrigger,Trigger1Y)),NA())</f>
        <v>1.2001764988919285E-2</v>
      </c>
      <c r="N2743" s="182">
        <f>IFERROR(_xll.qlIndexFixing(ONIndex1M,I2743,TRUE,_xll.ohTrigger(RecalcTrigger,Trigger1M)),NA())</f>
        <v>1.1335244782086917E-2</v>
      </c>
      <c r="O2743" s="44">
        <f>IFERROR(_xll.qlIndexFixing(ONIndex3M,I2743,TRUE,_xll.ohTrigger(RecalcTrigger,Trigger3M)),NA())</f>
        <v>1.1425813734664558E-2</v>
      </c>
      <c r="P2743" s="44">
        <f>IFERROR(_xll.qlIndexFixing(ONIndex6M,I2743,TRUE,_xll.ohTrigger(RecalcTrigger,Trigger6M)),NA())</f>
        <v>1.1569783479750129E-2</v>
      </c>
      <c r="Q2743" s="183">
        <f>IFERROR(_xll.qlIndexFixing(ONIndex1Y,I2743,TRUE,_xll.ohTrigger(RecalcTrigger,Trigger1Y)),NA())</f>
        <v>1.2027310117366241E-2</v>
      </c>
    </row>
    <row r="2744" spans="2:17" x14ac:dyDescent="0.2">
      <c r="B2744" s="39" t="s">
        <v>42</v>
      </c>
      <c r="D2744" s="42">
        <f>_xll.qlCalendarAdvance(Calendar,$D2743,B2744,"f",FALSE)</f>
        <v>58705</v>
      </c>
      <c r="E2744" s="177">
        <f>_xll.qlInterestRateIndexValueDate(IndexON,D2744)</f>
        <v>58705</v>
      </c>
      <c r="F2744" s="193">
        <f>IFERROR(_xll.qlIndexFixing(IndexON,D2744,TRUE,_xll.ohTrigger(RecalcTrigger,TriggerON)),NA())</f>
        <v>1.1198136585930385E-2</v>
      </c>
      <c r="H2744" s="42">
        <f>_xll.qlCalendarAdvance(Calendar,$H2743,B2744,"f",FALSE)</f>
        <v>58705</v>
      </c>
      <c r="I2744" s="177">
        <f>_xll.qlInterestRateIndexValueDate(Index1M,$H2744)</f>
        <v>58707</v>
      </c>
      <c r="J2744" s="182">
        <f>IFERROR(_xll.qlIndexFixing(Index1M,$H2744,TRUE,_xll.ohTrigger(RecalcTrigger,Trigger1M)),NA())</f>
        <v>1.1328293938963341E-2</v>
      </c>
      <c r="K2744" s="44">
        <f>IFERROR(_xll.qlIndexFixing(Index3M,H2744,TRUE,_xll.ohTrigger(RecalcTrigger,Trigger3M)),NA())</f>
        <v>1.1392803203707924E-2</v>
      </c>
      <c r="L2744" s="44">
        <f>IFERROR(_xll.qlIndexFixing(Index6M,$H2744,TRUE,_xll.ohTrigger(RecalcTrigger,Trigger6M)),NA())</f>
        <v>1.1584343757498257E-2</v>
      </c>
      <c r="M2744" s="183">
        <f>IFERROR(_xll.qlIndexFixing(Index1Y,$H2744,TRUE,_xll.ohTrigger(RecalcTrigger,Trigger1Y)),NA())</f>
        <v>1.1998190644811797E-2</v>
      </c>
      <c r="N2744" s="182">
        <f>IFERROR(_xll.qlIndexFixing(ONIndex1M,I2744,TRUE,_xll.ohTrigger(RecalcTrigger,Trigger1M)),NA())</f>
        <v>1.1330472713186879E-2</v>
      </c>
      <c r="O2744" s="44">
        <f>IFERROR(_xll.qlIndexFixing(ONIndex3M,I2744,TRUE,_xll.ohTrigger(RecalcTrigger,Trigger3M)),NA())</f>
        <v>1.141840545843209E-2</v>
      </c>
      <c r="P2744" s="44">
        <f>IFERROR(_xll.qlIndexFixing(ONIndex6M,I2744,TRUE,_xll.ohTrigger(RecalcTrigger,Trigger6M)),NA())</f>
        <v>1.1567878285347888E-2</v>
      </c>
      <c r="Q2744" s="183">
        <f>IFERROR(_xll.qlIndexFixing(ONIndex1Y,I2744,TRUE,_xll.ohTrigger(RecalcTrigger,Trigger1Y)),NA())</f>
        <v>1.2022880642419409E-2</v>
      </c>
    </row>
    <row r="2745" spans="2:17" x14ac:dyDescent="0.2">
      <c r="B2745" s="39" t="s">
        <v>42</v>
      </c>
      <c r="D2745" s="42">
        <f>_xll.qlCalendarAdvance(Calendar,$D2744,B2745,"f",FALSE)</f>
        <v>58712</v>
      </c>
      <c r="E2745" s="177">
        <f>_xll.qlInterestRateIndexValueDate(IndexON,D2745)</f>
        <v>58712</v>
      </c>
      <c r="F2745" s="193">
        <f>IFERROR(_xll.qlIndexFixing(IndexON,D2745,TRUE,_xll.ohTrigger(RecalcTrigger,TriggerON)),NA())</f>
        <v>1.1194882474310219E-2</v>
      </c>
      <c r="H2745" s="42">
        <f>_xll.qlCalendarAdvance(Calendar,$H2744,B2745,"f",FALSE)</f>
        <v>58712</v>
      </c>
      <c r="I2745" s="177">
        <f>_xll.qlInterestRateIndexValueDate(Index1M,$H2745)</f>
        <v>58714</v>
      </c>
      <c r="J2745" s="182">
        <f>IFERROR(_xll.qlIndexFixing(Index1M,$H2745,TRUE,_xll.ohTrigger(RecalcTrigger,Trigger1M)),NA())</f>
        <v>1.132409095530611E-2</v>
      </c>
      <c r="K2745" s="44">
        <f>IFERROR(_xll.qlIndexFixing(Index3M,H2745,TRUE,_xll.ohTrigger(RecalcTrigger,Trigger3M)),NA())</f>
        <v>1.1385468974607446E-2</v>
      </c>
      <c r="L2745" s="44">
        <f>IFERROR(_xll.qlIndexFixing(Index6M,$H2745,TRUE,_xll.ohTrigger(RecalcTrigger,Trigger6M)),NA())</f>
        <v>1.1583274510346095E-2</v>
      </c>
      <c r="M2745" s="183">
        <f>IFERROR(_xll.qlIndexFixing(Index1Y,$H2745,TRUE,_xll.ohTrigger(RecalcTrigger,Trigger1Y)),NA())</f>
        <v>1.1994652601913142E-2</v>
      </c>
      <c r="N2745" s="182">
        <f>IFERROR(_xll.qlIndexFixing(ONIndex1M,I2745,TRUE,_xll.ohTrigger(RecalcTrigger,Trigger1M)),NA())</f>
        <v>1.1325746426065209E-2</v>
      </c>
      <c r="O2745" s="44">
        <f>IFERROR(_xll.qlIndexFixing(ONIndex3M,I2745,TRUE,_xll.ohTrigger(RecalcTrigger,Trigger3M)),NA())</f>
        <v>1.1411055709062978E-2</v>
      </c>
      <c r="P2745" s="44">
        <f>IFERROR(_xll.qlIndexFixing(ONIndex6M,I2745,TRUE,_xll.ohTrigger(RecalcTrigger,Trigger6M)),NA())</f>
        <v>1.1566035628920446E-2</v>
      </c>
      <c r="Q2745" s="183">
        <f>IFERROR(_xll.qlIndexFixing(ONIndex1Y,I2745,TRUE,_xll.ohTrigger(RecalcTrigger,Trigger1Y)),NA())</f>
        <v>1.2018485453806349E-2</v>
      </c>
    </row>
    <row r="2746" spans="2:17" x14ac:dyDescent="0.2">
      <c r="B2746" s="39" t="s">
        <v>42</v>
      </c>
      <c r="D2746" s="42">
        <f>_xll.qlCalendarAdvance(Calendar,$D2745,B2746,"f",FALSE)</f>
        <v>58719</v>
      </c>
      <c r="E2746" s="177">
        <f>_xll.qlInterestRateIndexValueDate(IndexON,D2746)</f>
        <v>58719</v>
      </c>
      <c r="F2746" s="193">
        <f>IFERROR(_xll.qlIndexFixing(IndexON,D2746,TRUE,_xll.ohTrigger(RecalcTrigger,TriggerON)),NA())</f>
        <v>1.1191687153662144E-2</v>
      </c>
      <c r="H2746" s="42">
        <f>_xll.qlCalendarAdvance(Calendar,$H2745,B2746,"f",FALSE)</f>
        <v>58719</v>
      </c>
      <c r="I2746" s="177">
        <f>_xll.qlInterestRateIndexValueDate(Index1M,$H2746)</f>
        <v>58721</v>
      </c>
      <c r="J2746" s="182">
        <f>IFERROR(_xll.qlIndexFixing(Index1M,$H2746,TRUE,_xll.ohTrigger(RecalcTrigger,Trigger1M)),NA())</f>
        <v>1.1319029274018122E-2</v>
      </c>
      <c r="K2746" s="44">
        <f>IFERROR(_xll.qlIndexFixing(Index3M,H2746,TRUE,_xll.ohTrigger(RecalcTrigger,Trigger3M)),NA())</f>
        <v>1.1378508573513694E-2</v>
      </c>
      <c r="L2746" s="44">
        <f>IFERROR(_xll.qlIndexFixing(Index6M,$H2746,TRUE,_xll.ohTrigger(RecalcTrigger,Trigger6M)),NA())</f>
        <v>1.1582136894779072E-2</v>
      </c>
      <c r="M2746" s="183">
        <f>IFERROR(_xll.qlIndexFixing(Index1Y,$H2746,TRUE,_xll.ohTrigger(RecalcTrigger,Trigger1Y)),NA())</f>
        <v>1.1991150922218004E-2</v>
      </c>
      <c r="N2746" s="182">
        <f>IFERROR(_xll.qlIndexFixing(ONIndex1M,I2746,TRUE,_xll.ohTrigger(RecalcTrigger,Trigger1M)),NA())</f>
        <v>1.1321066004255087E-2</v>
      </c>
      <c r="O2746" s="44">
        <f>IFERROR(_xll.qlIndexFixing(ONIndex3M,I2746,TRUE,_xll.ohTrigger(RecalcTrigger,Trigger3M)),NA())</f>
        <v>1.1403764596309429E-2</v>
      </c>
      <c r="P2746" s="44">
        <f>IFERROR(_xll.qlIndexFixing(ONIndex6M,I2746,TRUE,_xll.ohTrigger(RecalcTrigger,Trigger6M)),NA())</f>
        <v>1.1564255614864294E-2</v>
      </c>
      <c r="Q2746" s="183">
        <f>IFERROR(_xll.qlIndexFixing(ONIndex1Y,I2746,TRUE,_xll.ohTrigger(RecalcTrigger,Trigger1Y)),NA())</f>
        <v>1.201412461339757E-2</v>
      </c>
    </row>
    <row r="2747" spans="2:17" x14ac:dyDescent="0.2">
      <c r="B2747" s="39" t="s">
        <v>42</v>
      </c>
      <c r="D2747" s="42">
        <f>_xll.qlCalendarAdvance(Calendar,$D2746,B2747,"f",FALSE)</f>
        <v>58726</v>
      </c>
      <c r="E2747" s="177">
        <f>_xll.qlInterestRateIndexValueDate(IndexON,D2747)</f>
        <v>58726</v>
      </c>
      <c r="F2747" s="193">
        <f>IFERROR(_xll.qlIndexFixing(IndexON,D2747,TRUE,_xll.ohTrigger(RecalcTrigger,TriggerON)),NA())</f>
        <v>1.1188550726144442E-2</v>
      </c>
      <c r="H2747" s="42">
        <f>_xll.qlCalendarAdvance(Calendar,$H2746,B2747,"f",FALSE)</f>
        <v>58726</v>
      </c>
      <c r="I2747" s="177">
        <f>_xll.qlInterestRateIndexValueDate(Index1M,$H2747)</f>
        <v>58728</v>
      </c>
      <c r="J2747" s="182">
        <f>IFERROR(_xll.qlIndexFixing(Index1M,$H2747,TRUE,_xll.ohTrigger(RecalcTrigger,Trigger1M)),NA())</f>
        <v>1.1314466097496478E-2</v>
      </c>
      <c r="K2747" s="44">
        <f>IFERROR(_xll.qlIndexFixing(Index3M,H2747,TRUE,_xll.ohTrigger(RecalcTrigger,Trigger3M)),NA())</f>
        <v>1.1371607753528683E-2</v>
      </c>
      <c r="L2747" s="44">
        <f>IFERROR(_xll.qlIndexFixing(Index6M,$H2747,TRUE,_xll.ohTrigger(RecalcTrigger,Trigger6M)),NA())</f>
        <v>1.1581043996715156E-2</v>
      </c>
      <c r="M2747" s="183">
        <f>IFERROR(_xll.qlIndexFixing(Index1Y,$H2747,TRUE,_xll.ohTrigger(RecalcTrigger,Trigger1Y)),NA())</f>
        <v>1.1987685667724134E-2</v>
      </c>
      <c r="N2747" s="182">
        <f>IFERROR(_xll.qlIndexFixing(ONIndex1M,I2747,TRUE,_xll.ohTrigger(RecalcTrigger,Trigger1M)),NA())</f>
        <v>1.1316431530650206E-2</v>
      </c>
      <c r="O2747" s="44">
        <f>IFERROR(_xll.qlIndexFixing(ONIndex3M,I2747,TRUE,_xll.ohTrigger(RecalcTrigger,Trigger3M)),NA())</f>
        <v>1.1396532230003587E-2</v>
      </c>
      <c r="P2747" s="44">
        <f>IFERROR(_xll.qlIndexFixing(ONIndex6M,I2747,TRUE,_xll.ohTrigger(RecalcTrigger,Trigger6M)),NA())</f>
        <v>1.1562538347815732E-2</v>
      </c>
      <c r="Q2747" s="183">
        <f>IFERROR(_xll.qlIndexFixing(ONIndex1Y,I2747,TRUE,_xll.ohTrigger(RecalcTrigger,Trigger1Y)),NA())</f>
        <v>1.2009798182583964E-2</v>
      </c>
    </row>
    <row r="2748" spans="2:17" x14ac:dyDescent="0.2">
      <c r="B2748" s="39" t="s">
        <v>42</v>
      </c>
      <c r="D2748" s="42">
        <f>_xll.qlCalendarAdvance(Calendar,$D2747,B2748,"f",FALSE)</f>
        <v>58733</v>
      </c>
      <c r="E2748" s="177">
        <f>_xll.qlInterestRateIndexValueDate(IndexON,D2748)</f>
        <v>58733</v>
      </c>
      <c r="F2748" s="193">
        <f>IFERROR(_xll.qlIndexFixing(IndexON,D2748,TRUE,_xll.ohTrigger(RecalcTrigger,TriggerON)),NA())</f>
        <v>1.1185473293595649E-2</v>
      </c>
      <c r="H2748" s="42">
        <f>_xll.qlCalendarAdvance(Calendar,$H2747,B2748,"f",FALSE)</f>
        <v>58733</v>
      </c>
      <c r="I2748" s="177">
        <f>_xll.qlInterestRateIndexValueDate(Index1M,$H2748)</f>
        <v>58735</v>
      </c>
      <c r="J2748" s="182">
        <f>IFERROR(_xll.qlIndexFixing(Index1M,$H2748,TRUE,_xll.ohTrigger(RecalcTrigger,Trigger1M)),NA())</f>
        <v>1.1309949135894226E-2</v>
      </c>
      <c r="K2748" s="44">
        <f>IFERROR(_xll.qlIndexFixing(Index3M,H2748,TRUE,_xll.ohTrigger(RecalcTrigger,Trigger3M)),NA())</f>
        <v>1.1364766624568839E-2</v>
      </c>
      <c r="L2748" s="44">
        <f>IFERROR(_xll.qlIndexFixing(Index6M,$H2748,TRUE,_xll.ohTrigger(RecalcTrigger,Trigger6M)),NA())</f>
        <v>1.1579994590578662E-2</v>
      </c>
      <c r="M2748" s="183">
        <f>IFERROR(_xll.qlIndexFixing(Index1Y,$H2748,TRUE,_xll.ohTrigger(RecalcTrigger,Trigger1Y)),NA())</f>
        <v>1.198425690043322E-2</v>
      </c>
      <c r="N2748" s="182">
        <f>IFERROR(_xll.qlIndexFixing(ONIndex1M,I2748,TRUE,_xll.ohTrigger(RecalcTrigger,Trigger1M)),NA())</f>
        <v>1.1311843088464002E-2</v>
      </c>
      <c r="O2748" s="44">
        <f>IFERROR(_xll.qlIndexFixing(ONIndex3M,I2748,TRUE,_xll.ohTrigger(RecalcTrigger,Trigger3M)),NA())</f>
        <v>1.138935872005753E-2</v>
      </c>
      <c r="P2748" s="44">
        <f>IFERROR(_xll.qlIndexFixing(ONIndex6M,I2748,TRUE,_xll.ohTrigger(RecalcTrigger,Trigger6M)),NA())</f>
        <v>1.1560883932011379E-2</v>
      </c>
      <c r="Q2748" s="183">
        <f>IFERROR(_xll.qlIndexFixing(ONIndex1Y,I2748,TRUE,_xll.ohTrigger(RecalcTrigger,Trigger1Y)),NA())</f>
        <v>1.2005506222916296E-2</v>
      </c>
    </row>
    <row r="2749" spans="2:17" x14ac:dyDescent="0.2">
      <c r="B2749" s="39" t="s">
        <v>42</v>
      </c>
      <c r="D2749" s="42">
        <f>_xll.qlCalendarAdvance(Calendar,$D2748,B2749,"f",FALSE)</f>
        <v>58740</v>
      </c>
      <c r="E2749" s="177">
        <f>_xll.qlInterestRateIndexValueDate(IndexON,D2749)</f>
        <v>58740</v>
      </c>
      <c r="F2749" s="193">
        <f>IFERROR(_xll.qlIndexFixing(IndexON,D2749,TRUE,_xll.ohTrigger(RecalcTrigger,TriggerON)),NA())</f>
        <v>1.1182454957854304E-2</v>
      </c>
      <c r="H2749" s="42">
        <f>_xll.qlCalendarAdvance(Calendar,$H2748,B2749,"f",FALSE)</f>
        <v>58740</v>
      </c>
      <c r="I2749" s="177">
        <f>_xll.qlInterestRateIndexValueDate(Index1M,$H2749)</f>
        <v>58742</v>
      </c>
      <c r="J2749" s="182">
        <f>IFERROR(_xll.qlIndexFixing(Index1M,$H2749,TRUE,_xll.ohTrigger(RecalcTrigger,Trigger1M)),NA())</f>
        <v>1.1305478472437291E-2</v>
      </c>
      <c r="K2749" s="44">
        <f>IFERROR(_xll.qlIndexFixing(Index3M,H2749,TRUE,_xll.ohTrigger(RecalcTrigger,Trigger3M)),NA())</f>
        <v>1.1357985296553191E-2</v>
      </c>
      <c r="L2749" s="44">
        <f>IFERROR(_xll.qlIndexFixing(Index6M,$H2749,TRUE,_xll.ohTrigger(RecalcTrigger,Trigger6M)),NA())</f>
        <v>1.1578987448589954E-2</v>
      </c>
      <c r="M2749" s="183">
        <f>IFERROR(_xll.qlIndexFixing(Index1Y,$H2749,TRUE,_xll.ohTrigger(RecalcTrigger,Trigger1Y)),NA())</f>
        <v>1.1980864682348926E-2</v>
      </c>
      <c r="N2749" s="182">
        <f>IFERROR(_xll.qlIndexFixing(ONIndex1M,I2749,TRUE,_xll.ohTrigger(RecalcTrigger,Trigger1M)),NA())</f>
        <v>1.1307300761069783E-2</v>
      </c>
      <c r="O2749" s="44">
        <f>IFERROR(_xll.qlIndexFixing(ONIndex3M,I2749,TRUE,_xll.ohTrigger(RecalcTrigger,Trigger3M)),NA())</f>
        <v>1.1382244176623146E-2</v>
      </c>
      <c r="P2749" s="44">
        <f>IFERROR(_xll.qlIndexFixing(ONIndex6M,I2749,TRUE,_xll.ohTrigger(RecalcTrigger,Trigger6M)),NA())</f>
        <v>1.1559292472167471E-2</v>
      </c>
      <c r="Q2749" s="183">
        <f>IFERROR(_xll.qlIndexFixing(ONIndex1Y,I2749,TRUE,_xll.ohTrigger(RecalcTrigger,Trigger1Y)),NA())</f>
        <v>1.200124879634501E-2</v>
      </c>
    </row>
    <row r="2750" spans="2:17" x14ac:dyDescent="0.2">
      <c r="B2750" s="39" t="s">
        <v>42</v>
      </c>
      <c r="D2750" s="42">
        <f>_xll.qlCalendarAdvance(Calendar,$D2749,B2750,"f",FALSE)</f>
        <v>58747</v>
      </c>
      <c r="E2750" s="177">
        <f>_xll.qlInterestRateIndexValueDate(IndexON,D2750)</f>
        <v>58747</v>
      </c>
      <c r="F2750" s="193">
        <f>IFERROR(_xll.qlIndexFixing(IndexON,D2750,TRUE,_xll.ohTrigger(RecalcTrigger,TriggerON)),NA())</f>
        <v>1.1179495820838881E-2</v>
      </c>
      <c r="H2750" s="42">
        <f>_xll.qlCalendarAdvance(Calendar,$H2749,B2750,"f",FALSE)</f>
        <v>58747</v>
      </c>
      <c r="I2750" s="177">
        <f>_xll.qlInterestRateIndexValueDate(Index1M,$H2750)</f>
        <v>58749</v>
      </c>
      <c r="J2750" s="182">
        <f>IFERROR(_xll.qlIndexFixing(Index1M,$H2750,TRUE,_xll.ohTrigger(RecalcTrigger,Trigger1M)),NA())</f>
        <v>1.130105419033911E-2</v>
      </c>
      <c r="K2750" s="44">
        <f>IFERROR(_xll.qlIndexFixing(Index3M,H2750,TRUE,_xll.ohTrigger(RecalcTrigger,Trigger3M)),NA())</f>
        <v>1.1351263879403377E-2</v>
      </c>
      <c r="L2750" s="44">
        <f>IFERROR(_xll.qlIndexFixing(Index6M,$H2750,TRUE,_xll.ohTrigger(RecalcTrigger,Trigger6M)),NA())</f>
        <v>1.1577891820098003E-2</v>
      </c>
      <c r="M2750" s="183">
        <f>IFERROR(_xll.qlIndexFixing(Index1Y,$H2750,TRUE,_xll.ohTrigger(RecalcTrigger,Trigger1Y)),NA())</f>
        <v>1.1977509075478858E-2</v>
      </c>
      <c r="N2750" s="182">
        <f>IFERROR(_xll.qlIndexFixing(ONIndex1M,I2750,TRUE,_xll.ohTrigger(RecalcTrigger,Trigger1M)),NA())</f>
        <v>1.1302804631601049E-2</v>
      </c>
      <c r="O2750" s="44">
        <f>IFERROR(_xll.qlIndexFixing(ONIndex3M,I2750,TRUE,_xll.ohTrigger(RecalcTrigger,Trigger3M)),NA())</f>
        <v>1.137518870953258E-2</v>
      </c>
      <c r="P2750" s="44">
        <f>IFERROR(_xll.qlIndexFixing(ONIndex6M,I2750,TRUE,_xll.ohTrigger(RecalcTrigger,Trigger6M)),NA())</f>
        <v>1.1557764072600563E-2</v>
      </c>
      <c r="Q2750" s="183">
        <f>IFERROR(_xll.qlIndexFixing(ONIndex1Y,I2750,TRUE,_xll.ohTrigger(RecalcTrigger,Trigger1Y)),NA())</f>
        <v>1.1997025964420871E-2</v>
      </c>
    </row>
    <row r="2751" spans="2:17" x14ac:dyDescent="0.2">
      <c r="B2751" s="39" t="s">
        <v>42</v>
      </c>
      <c r="D2751" s="42">
        <f>_xll.qlCalendarAdvance(Calendar,$D2750,B2751,"f",FALSE)</f>
        <v>58754</v>
      </c>
      <c r="E2751" s="177">
        <f>_xll.qlInterestRateIndexValueDate(IndexON,D2751)</f>
        <v>58754</v>
      </c>
      <c r="F2751" s="193">
        <f>IFERROR(_xll.qlIndexFixing(IndexON,D2751,TRUE,_xll.ohTrigger(RecalcTrigger,TriggerON)),NA())</f>
        <v>1.1176595984467852E-2</v>
      </c>
      <c r="H2751" s="42">
        <f>_xll.qlCalendarAdvance(Calendar,$H2750,B2751,"f",FALSE)</f>
        <v>58754</v>
      </c>
      <c r="I2751" s="177">
        <f>_xll.qlInterestRateIndexValueDate(Index1M,$H2751)</f>
        <v>58756</v>
      </c>
      <c r="J2751" s="182">
        <f>IFERROR(_xll.qlIndexFixing(Index1M,$H2751,TRUE,_xll.ohTrigger(RecalcTrigger,Trigger1M)),NA())</f>
        <v>1.1296676372820613E-2</v>
      </c>
      <c r="K2751" s="44">
        <f>IFERROR(_xll.qlIndexFixing(Index3M,H2751,TRUE,_xll.ohTrigger(RecalcTrigger,Trigger3M)),NA())</f>
        <v>1.1344602483042771E-2</v>
      </c>
      <c r="L2751" s="44">
        <f>IFERROR(_xll.qlIndexFixing(Index6M,$H2751,TRUE,_xll.ohTrigger(RecalcTrigger,Trigger6M)),NA())</f>
        <v>1.1576963178011461E-2</v>
      </c>
      <c r="M2751" s="183">
        <f>IFERROR(_xll.qlIndexFixing(Index1Y,$H2751,TRUE,_xll.ohTrigger(RecalcTrigger,Trigger1Y)),NA())</f>
        <v>1.1974190141833246E-2</v>
      </c>
      <c r="N2751" s="182">
        <f>IFERROR(_xll.qlIndexFixing(ONIndex1M,I2751,TRUE,_xll.ohTrigger(RecalcTrigger,Trigger1M)),NA())</f>
        <v>1.12983547831913E-2</v>
      </c>
      <c r="O2751" s="44">
        <f>IFERROR(_xll.qlIndexFixing(ONIndex3M,I2751,TRUE,_xll.ohTrigger(RecalcTrigger,Trigger3M)),NA())</f>
        <v>1.1368192428538038E-2</v>
      </c>
      <c r="P2751" s="44">
        <f>IFERROR(_xll.qlIndexFixing(ONIndex6M,I2751,TRUE,_xll.ohTrigger(RecalcTrigger,Trigger6M)),NA())</f>
        <v>1.155629883762721E-2</v>
      </c>
      <c r="Q2751" s="183">
        <f>IFERROR(_xll.qlIndexFixing(ONIndex1Y,I2751,TRUE,_xll.ohTrigger(RecalcTrigger,Trigger1Y)),NA())</f>
        <v>1.1992837788454835E-2</v>
      </c>
    </row>
    <row r="2752" spans="2:17" x14ac:dyDescent="0.2">
      <c r="B2752" s="39" t="s">
        <v>42</v>
      </c>
      <c r="D2752" s="42">
        <f>_xll.qlCalendarAdvance(Calendar,$D2751,B2752,"f",FALSE)</f>
        <v>58761</v>
      </c>
      <c r="E2752" s="177">
        <f>_xll.qlInterestRateIndexValueDate(IndexON,D2752)</f>
        <v>58761</v>
      </c>
      <c r="F2752" s="193">
        <f>IFERROR(_xll.qlIndexFixing(IndexON,D2752,TRUE,_xll.ohTrigger(RecalcTrigger,TriggerON)),NA())</f>
        <v>1.1173755550659692E-2</v>
      </c>
      <c r="H2752" s="42">
        <f>_xll.qlCalendarAdvance(Calendar,$H2751,B2752,"f",FALSE)</f>
        <v>58761</v>
      </c>
      <c r="I2752" s="177">
        <f>_xll.qlInterestRateIndexValueDate(Index1M,$H2752)</f>
        <v>58763</v>
      </c>
      <c r="J2752" s="182">
        <f>IFERROR(_xll.qlIndexFixing(Index1M,$H2752,TRUE,_xll.ohTrigger(RecalcTrigger,Trigger1M)),NA())</f>
        <v>1.1292345103107726E-2</v>
      </c>
      <c r="K2752" s="44">
        <f>IFERROR(_xll.qlIndexFixing(Index3M,H2752,TRUE,_xll.ohTrigger(RecalcTrigger,Trigger3M)),NA())</f>
        <v>1.1338001217394748E-2</v>
      </c>
      <c r="L2752" s="44">
        <f>IFERROR(_xll.qlIndexFixing(Index6M,$H2752,TRUE,_xll.ohTrigger(RecalcTrigger,Trigger6M)),NA())</f>
        <v>1.1576073141631393E-2</v>
      </c>
      <c r="M2752" s="183">
        <f>IFERROR(_xll.qlIndexFixing(Index1Y,$H2752,TRUE,_xll.ohTrigger(RecalcTrigger,Trigger1Y)),NA())</f>
        <v>1.1970907943426047E-2</v>
      </c>
      <c r="N2752" s="182">
        <f>IFERROR(_xll.qlIndexFixing(ONIndex1M,I2752,TRUE,_xll.ohTrigger(RecalcTrigger,Trigger1M)),NA())</f>
        <v>1.12939512988941E-2</v>
      </c>
      <c r="O2752" s="44">
        <f>IFERROR(_xll.qlIndexFixing(ONIndex3M,I2752,TRUE,_xll.ohTrigger(RecalcTrigger,Trigger3M)),NA())</f>
        <v>1.1361255443471663E-2</v>
      </c>
      <c r="P2752" s="44">
        <f>IFERROR(_xll.qlIndexFixing(ONIndex6M,I2752,TRUE,_xll.ohTrigger(RecalcTrigger,Trigger6M)),NA())</f>
        <v>1.1554896871803777E-2</v>
      </c>
      <c r="Q2752" s="183">
        <f>IFERROR(_xll.qlIndexFixing(ONIndex1Y,I2752,TRUE,_xll.ohTrigger(RecalcTrigger,Trigger1Y)),NA())</f>
        <v>1.1988684330477284E-2</v>
      </c>
    </row>
    <row r="2753" spans="2:17" x14ac:dyDescent="0.2">
      <c r="B2753" s="39" t="s">
        <v>42</v>
      </c>
      <c r="D2753" s="42">
        <f>_xll.qlCalendarAdvance(Calendar,$D2752,B2753,"f",FALSE)</f>
        <v>58768</v>
      </c>
      <c r="E2753" s="177">
        <f>_xll.qlInterestRateIndexValueDate(IndexON,D2753)</f>
        <v>58768</v>
      </c>
      <c r="F2753" s="193">
        <f>IFERROR(_xll.qlIndexFixing(IndexON,D2753,TRUE,_xll.ohTrigger(RecalcTrigger,TriggerON)),NA())</f>
        <v>1.1170974621332874E-2</v>
      </c>
      <c r="H2753" s="42">
        <f>_xll.qlCalendarAdvance(Calendar,$H2752,B2753,"f",FALSE)</f>
        <v>58768</v>
      </c>
      <c r="I2753" s="177">
        <f>_xll.qlInterestRateIndexValueDate(Index1M,$H2753)</f>
        <v>58770</v>
      </c>
      <c r="J2753" s="182">
        <f>IFERROR(_xll.qlIndexFixing(Index1M,$H2753,TRUE,_xll.ohTrigger(RecalcTrigger,Trigger1M)),NA())</f>
        <v>1.1288060464411387E-2</v>
      </c>
      <c r="K2753" s="44">
        <f>IFERROR(_xll.qlIndexFixing(Index3M,H2753,TRUE,_xll.ohTrigger(RecalcTrigger,Trigger3M)),NA())</f>
        <v>1.1331460192388766E-2</v>
      </c>
      <c r="L2753" s="44">
        <f>IFERROR(_xll.qlIndexFixing(Index6M,$H2753,TRUE,_xll.ohTrigger(RecalcTrigger,Trigger6M)),NA())</f>
        <v>1.157522046731085E-2</v>
      </c>
      <c r="M2753" s="183">
        <f>IFERROR(_xll.qlIndexFixing(Index1Y,$H2753,TRUE,_xll.ohTrigger(RecalcTrigger,Trigger1Y)),NA())</f>
        <v>1.1967662542274502E-2</v>
      </c>
      <c r="N2753" s="182">
        <f>IFERROR(_xll.qlIndexFixing(ONIndex1M,I2753,TRUE,_xll.ohTrigger(RecalcTrigger,Trigger1M)),NA())</f>
        <v>1.128959426224263E-2</v>
      </c>
      <c r="O2753" s="44">
        <f>IFERROR(_xll.qlIndexFixing(ONIndex3M,I2753,TRUE,_xll.ohTrigger(RecalcTrigger,Trigger3M)),NA())</f>
        <v>1.1354377864725151E-2</v>
      </c>
      <c r="P2753" s="44">
        <f>IFERROR(_xll.qlIndexFixing(ONIndex6M,I2753,TRUE,_xll.ohTrigger(RecalcTrigger,Trigger6M)),NA())</f>
        <v>1.1553558279446818E-2</v>
      </c>
      <c r="Q2753" s="183">
        <f>IFERROR(_xll.qlIndexFixing(ONIndex1Y,I2753,TRUE,_xll.ohTrigger(RecalcTrigger,Trigger1Y)),NA())</f>
        <v>1.1984565651959045E-2</v>
      </c>
    </row>
    <row r="2754" spans="2:17" x14ac:dyDescent="0.2">
      <c r="B2754" s="39" t="s">
        <v>42</v>
      </c>
      <c r="D2754" s="42">
        <f>_xll.qlCalendarAdvance(Calendar,$D2753,B2754,"f",FALSE)</f>
        <v>58775</v>
      </c>
      <c r="E2754" s="177">
        <f>_xll.qlInterestRateIndexValueDate(IndexON,D2754)</f>
        <v>58775</v>
      </c>
      <c r="F2754" s="193">
        <f>IFERROR(_xll.qlIndexFixing(IndexON,D2754,TRUE,_xll.ohTrigger(RecalcTrigger,TriggerON)),NA())</f>
        <v>1.1168253298325936E-2</v>
      </c>
      <c r="H2754" s="42">
        <f>_xll.qlCalendarAdvance(Calendar,$H2753,B2754,"f",FALSE)</f>
        <v>58775</v>
      </c>
      <c r="I2754" s="177">
        <f>_xll.qlInterestRateIndexValueDate(Index1M,$H2754)</f>
        <v>58777</v>
      </c>
      <c r="J2754" s="182">
        <f>IFERROR(_xll.qlIndexFixing(Index1M,$H2754,TRUE,_xll.ohTrigger(RecalcTrigger,Trigger1M)),NA())</f>
        <v>1.1283822539957522E-2</v>
      </c>
      <c r="K2754" s="44">
        <f>IFERROR(_xll.qlIndexFixing(Index3M,H2754,TRUE,_xll.ohTrigger(RecalcTrigger,Trigger3M)),NA())</f>
        <v>1.1325526953235077E-2</v>
      </c>
      <c r="L2754" s="44">
        <f>IFERROR(_xll.qlIndexFixing(Index6M,$H2754,TRUE,_xll.ohTrigger(RecalcTrigger,Trigger6M)),NA())</f>
        <v>1.1574542574410023E-2</v>
      </c>
      <c r="M2754" s="183">
        <f>IFERROR(_xll.qlIndexFixing(Index1Y,$H2754,TRUE,_xll.ohTrigger(RecalcTrigger,Trigger1Y)),NA())</f>
        <v>1.1964454000398261E-2</v>
      </c>
      <c r="N2754" s="182">
        <f>IFERROR(_xll.qlIndexFixing(ONIndex1M,I2754,TRUE,_xll.ohTrigger(RecalcTrigger,Trigger1M)),NA())</f>
        <v>1.1285283756130582E-2</v>
      </c>
      <c r="O2754" s="44">
        <f>IFERROR(_xll.qlIndexFixing(ONIndex3M,I2754,TRUE,_xll.ohTrigger(RecalcTrigger,Trigger3M)),NA())</f>
        <v>1.1347559801730966E-2</v>
      </c>
      <c r="P2754" s="44">
        <f>IFERROR(_xll.qlIndexFixing(ONIndex6M,I2754,TRUE,_xll.ohTrigger(RecalcTrigger,Trigger6M)),NA())</f>
        <v>1.1552283165112698E-2</v>
      </c>
      <c r="Q2754" s="183">
        <f>IFERROR(_xll.qlIndexFixing(ONIndex1Y,I2754,TRUE,_xll.ohTrigger(RecalcTrigger,Trigger1Y)),NA())</f>
        <v>1.1980481814450883E-2</v>
      </c>
    </row>
    <row r="2755" spans="2:17" x14ac:dyDescent="0.2">
      <c r="B2755" s="39" t="s">
        <v>42</v>
      </c>
      <c r="D2755" s="42">
        <f>_xll.qlCalendarAdvance(Calendar,$D2754,B2755,"f",FALSE)</f>
        <v>58782</v>
      </c>
      <c r="E2755" s="177">
        <f>_xll.qlInterestRateIndexValueDate(IndexON,D2755)</f>
        <v>58782</v>
      </c>
      <c r="F2755" s="193">
        <f>IFERROR(_xll.qlIndexFixing(IndexON,D2755,TRUE,_xll.ohTrigger(RecalcTrigger,TriggerON)),NA())</f>
        <v>1.1165591683477416E-2</v>
      </c>
      <c r="H2755" s="42">
        <f>_xll.qlCalendarAdvance(Calendar,$H2754,B2755,"f",FALSE)</f>
        <v>58782</v>
      </c>
      <c r="I2755" s="177">
        <f>_xll.qlInterestRateIndexValueDate(Index1M,$H2755)</f>
        <v>58784</v>
      </c>
      <c r="J2755" s="182">
        <f>IFERROR(_xll.qlIndexFixing(Index1M,$H2755,TRUE,_xll.ohTrigger(RecalcTrigger,Trigger1M)),NA())</f>
        <v>1.1279631412967062E-2</v>
      </c>
      <c r="K2755" s="44">
        <f>IFERROR(_xll.qlIndexFixing(Index3M,H2755,TRUE,_xll.ohTrigger(RecalcTrigger,Trigger3M)),NA())</f>
        <v>1.1319098465073729E-2</v>
      </c>
      <c r="L2755" s="44">
        <f>IFERROR(_xll.qlIndexFixing(Index6M,$H2755,TRUE,_xll.ohTrigger(RecalcTrigger,Trigger6M)),NA())</f>
        <v>1.1573763110585111E-2</v>
      </c>
      <c r="M2755" s="183">
        <f>IFERROR(_xll.qlIndexFixing(Index1Y,$H2755,TRUE,_xll.ohTrigger(RecalcTrigger,Trigger1Y)),NA())</f>
        <v>1.1961282379820913E-2</v>
      </c>
      <c r="N2755" s="182">
        <f>IFERROR(_xll.qlIndexFixing(ONIndex1M,I2755,TRUE,_xll.ohTrigger(RecalcTrigger,Trigger1M)),NA())</f>
        <v>1.1281019863931263E-2</v>
      </c>
      <c r="O2755" s="44">
        <f>IFERROR(_xll.qlIndexFixing(ONIndex3M,I2755,TRUE,_xll.ohTrigger(RecalcTrigger,Trigger3M)),NA())</f>
        <v>1.1340801364561059E-2</v>
      </c>
      <c r="P2755" s="44">
        <f>IFERROR(_xll.qlIndexFixing(ONIndex6M,I2755,TRUE,_xll.ohTrigger(RecalcTrigger,Trigger6M)),NA())</f>
        <v>1.1551071633117971E-2</v>
      </c>
      <c r="Q2755" s="183">
        <f>IFERROR(_xll.qlIndexFixing(ONIndex1Y,I2755,TRUE,_xll.ohTrigger(RecalcTrigger,Trigger1Y)),NA())</f>
        <v>1.1976432879743371E-2</v>
      </c>
    </row>
    <row r="2756" spans="2:17" x14ac:dyDescent="0.2">
      <c r="B2756" s="39" t="s">
        <v>42</v>
      </c>
      <c r="D2756" s="42">
        <f>_xll.qlCalendarAdvance(Calendar,$D2755,B2756,"f",FALSE)</f>
        <v>58789</v>
      </c>
      <c r="E2756" s="177">
        <f>_xll.qlInterestRateIndexValueDate(IndexON,D2756)</f>
        <v>58789</v>
      </c>
      <c r="F2756" s="193">
        <f>IFERROR(_xll.qlIndexFixing(IndexON,D2756,TRUE,_xll.ohTrigger(RecalcTrigger,TriggerON)),NA())</f>
        <v>1.1162989878785723E-2</v>
      </c>
      <c r="H2756" s="42">
        <f>_xll.qlCalendarAdvance(Calendar,$H2755,B2756,"f",FALSE)</f>
        <v>58789</v>
      </c>
      <c r="I2756" s="177">
        <f>_xll.qlInterestRateIndexValueDate(Index1M,$H2756)</f>
        <v>58791</v>
      </c>
      <c r="J2756" s="182">
        <f>IFERROR(_xll.qlIndexFixing(Index1M,$H2756,TRUE,_xll.ohTrigger(RecalcTrigger,Trigger1M)),NA())</f>
        <v>1.1275487166658438E-2</v>
      </c>
      <c r="K2756" s="44">
        <f>IFERROR(_xll.qlIndexFixing(Index3M,H2756,TRUE,_xll.ohTrigger(RecalcTrigger,Trigger3M)),NA())</f>
        <v>1.1312730527611947E-2</v>
      </c>
      <c r="L2756" s="44">
        <f>IFERROR(_xll.qlIndexFixing(Index6M,$H2756,TRUE,_xll.ohTrigger(RecalcTrigger,Trigger6M)),NA())</f>
        <v>1.1573017254766685E-2</v>
      </c>
      <c r="M2756" s="183">
        <f>IFERROR(_xll.qlIndexFixing(Index1Y,$H2756,TRUE,_xll.ohTrigger(RecalcTrigger,Trigger1Y)),NA())</f>
        <v>1.1958147742569557E-2</v>
      </c>
      <c r="N2756" s="182">
        <f>IFERROR(_xll.qlIndexFixing(ONIndex1M,I2756,TRUE,_xll.ohTrigger(RecalcTrigger,Trigger1M)),NA())</f>
        <v>1.1276802668618302E-2</v>
      </c>
      <c r="O2756" s="44">
        <f>IFERROR(_xll.qlIndexFixing(ONIndex3M,I2756,TRUE,_xll.ohTrigger(RecalcTrigger,Trigger3M)),NA())</f>
        <v>1.133410266312751E-2</v>
      </c>
      <c r="P2756" s="44">
        <f>IFERROR(_xll.qlIndexFixing(ONIndex6M,I2756,TRUE,_xll.ohTrigger(RecalcTrigger,Trigger6M)),NA())</f>
        <v>1.1549923788019001E-2</v>
      </c>
      <c r="Q2756" s="183">
        <f>IFERROR(_xll.qlIndexFixing(ONIndex1Y,I2756,TRUE,_xll.ohTrigger(RecalcTrigger,Trigger1Y)),NA())</f>
        <v>1.1972418909307336E-2</v>
      </c>
    </row>
    <row r="2757" spans="2:17" x14ac:dyDescent="0.2">
      <c r="B2757" s="39" t="s">
        <v>42</v>
      </c>
      <c r="D2757" s="42">
        <f>_xll.qlCalendarAdvance(Calendar,$D2756,B2757,"f",FALSE)</f>
        <v>58796</v>
      </c>
      <c r="E2757" s="177">
        <f>_xll.qlInterestRateIndexValueDate(IndexON,D2757)</f>
        <v>58796</v>
      </c>
      <c r="F2757" s="193">
        <f>IFERROR(_xll.qlIndexFixing(IndexON,D2757,TRUE,_xll.ohTrigger(RecalcTrigger,TriggerON)),NA())</f>
        <v>1.1160447986009459E-2</v>
      </c>
      <c r="H2757" s="42">
        <f>_xll.qlCalendarAdvance(Calendar,$H2756,B2757,"f",FALSE)</f>
        <v>58796</v>
      </c>
      <c r="I2757" s="177">
        <f>_xll.qlInterestRateIndexValueDate(Index1M,$H2757)</f>
        <v>58798</v>
      </c>
      <c r="J2757" s="182">
        <f>IFERROR(_xll.qlIndexFixing(Index1M,$H2757,TRUE,_xll.ohTrigger(RecalcTrigger,Trigger1M)),NA())</f>
        <v>1.1271389884255079E-2</v>
      </c>
      <c r="K2757" s="44">
        <f>IFERROR(_xll.qlIndexFixing(Index3M,H2757,TRUE,_xll.ohTrigger(RecalcTrigger,Trigger3M)),NA())</f>
        <v>1.1306423250786679E-2</v>
      </c>
      <c r="L2757" s="44">
        <f>IFERROR(_xll.qlIndexFixing(Index6M,$H2757,TRUE,_xll.ohTrigger(RecalcTrigger,Trigger6M)),NA())</f>
        <v>1.1572303761545695E-2</v>
      </c>
      <c r="M2757" s="183">
        <f>IFERROR(_xll.qlIndexFixing(Index1Y,$H2757,TRUE,_xll.ohTrigger(RecalcTrigger,Trigger1Y)),NA())</f>
        <v>1.1955050150674133E-2</v>
      </c>
      <c r="N2757" s="182">
        <f>IFERROR(_xll.qlIndexFixing(ONIndex1M,I2757,TRUE,_xll.ohTrigger(RecalcTrigger,Trigger1M)),NA())</f>
        <v>1.1272632253724879E-2</v>
      </c>
      <c r="O2757" s="44">
        <f>IFERROR(_xll.qlIndexFixing(ONIndex3M,I2757,TRUE,_xll.ohTrigger(RecalcTrigger,Trigger3M)),NA())</f>
        <v>1.1327463807422333E-2</v>
      </c>
      <c r="P2757" s="44">
        <f>IFERROR(_xll.qlIndexFixing(ONIndex6M,I2757,TRUE,_xll.ohTrigger(RecalcTrigger,Trigger6M)),NA())</f>
        <v>1.1548832779135765E-2</v>
      </c>
      <c r="Q2757" s="183">
        <f>IFERROR(_xll.qlIndexFixing(ONIndex1Y,I2757,TRUE,_xll.ohTrigger(RecalcTrigger,Trigger1Y)),NA())</f>
        <v>1.1968439964933353E-2</v>
      </c>
    </row>
    <row r="2758" spans="2:17" x14ac:dyDescent="0.2">
      <c r="B2758" s="39" t="s">
        <v>42</v>
      </c>
      <c r="D2758" s="42">
        <f>_xll.qlCalendarAdvance(Calendar,$D2757,B2758,"f",FALSE)</f>
        <v>58803</v>
      </c>
      <c r="E2758" s="177">
        <f>_xll.qlInterestRateIndexValueDate(IndexON,D2758)</f>
        <v>58803</v>
      </c>
      <c r="F2758" s="193">
        <f>IFERROR(_xll.qlIndexFixing(IndexON,D2758,TRUE,_xll.ohTrigger(RecalcTrigger,TriggerON)),NA())</f>
        <v>1.1157966107306905E-2</v>
      </c>
      <c r="H2758" s="42">
        <f>_xll.qlCalendarAdvance(Calendar,$H2757,B2758,"f",FALSE)</f>
        <v>58803</v>
      </c>
      <c r="I2758" s="177">
        <f>_xll.qlInterestRateIndexValueDate(Index1M,$H2758)</f>
        <v>58805</v>
      </c>
      <c r="J2758" s="182">
        <f>IFERROR(_xll.qlIndexFixing(Index1M,$H2758,TRUE,_xll.ohTrigger(RecalcTrigger,Trigger1M)),NA())</f>
        <v>1.1267339648987906E-2</v>
      </c>
      <c r="K2758" s="44">
        <f>IFERROR(_xll.qlIndexFixing(Index3M,H2758,TRUE,_xll.ohTrigger(RecalcTrigger,Trigger3M)),NA())</f>
        <v>1.1300176744533097E-2</v>
      </c>
      <c r="L2758" s="44">
        <f>IFERROR(_xll.qlIndexFixing(Index6M,$H2758,TRUE,_xll.ohTrigger(RecalcTrigger,Trigger6M)),NA())</f>
        <v>1.1571621599457122E-2</v>
      </c>
      <c r="M2758" s="183">
        <f>IFERROR(_xll.qlIndexFixing(Index1Y,$H2758,TRUE,_xll.ohTrigger(RecalcTrigger,Trigger1Y)),NA())</f>
        <v>1.1951989666168091E-2</v>
      </c>
      <c r="N2758" s="182">
        <f>IFERROR(_xll.qlIndexFixing(ONIndex1M,I2758,TRUE,_xll.ohTrigger(RecalcTrigger,Trigger1M)),NA())</f>
        <v>1.126850870206475E-2</v>
      </c>
      <c r="O2758" s="44">
        <f>IFERROR(_xll.qlIndexFixing(ONIndex3M,I2758,TRUE,_xll.ohTrigger(RecalcTrigger,Trigger3M)),NA())</f>
        <v>1.1320884907357609E-2</v>
      </c>
      <c r="P2758" s="44">
        <f>IFERROR(_xll.qlIndexFixing(ONIndex6M,I2758,TRUE,_xll.ohTrigger(RecalcTrigger,Trigger6M)),NA())</f>
        <v>1.1547774284883516E-2</v>
      </c>
      <c r="Q2758" s="183">
        <f>IFERROR(_xll.qlIndexFixing(ONIndex1Y,I2758,TRUE,_xll.ohTrigger(RecalcTrigger,Trigger1Y)),NA())</f>
        <v>1.1964496108252121E-2</v>
      </c>
    </row>
    <row r="2759" spans="2:17" x14ac:dyDescent="0.2">
      <c r="B2759" s="39" t="s">
        <v>42</v>
      </c>
      <c r="D2759" s="42">
        <f>_xll.qlCalendarAdvance(Calendar,$D2758,B2759,"f",FALSE)</f>
        <v>58810</v>
      </c>
      <c r="E2759" s="177">
        <f>_xll.qlInterestRateIndexValueDate(IndexON,D2759)</f>
        <v>58810</v>
      </c>
      <c r="F2759" s="193">
        <f>IFERROR(_xll.qlIndexFixing(IndexON,D2759,TRUE,_xll.ohTrigger(RecalcTrigger,TriggerON)),NA())</f>
        <v>1.1155544344596535E-2</v>
      </c>
      <c r="H2759" s="42">
        <f>_xll.qlCalendarAdvance(Calendar,$H2758,B2759,"f",FALSE)</f>
        <v>58810</v>
      </c>
      <c r="I2759" s="177">
        <f>_xll.qlInterestRateIndexValueDate(Index1M,$H2759)</f>
        <v>58812</v>
      </c>
      <c r="J2759" s="182">
        <f>IFERROR(_xll.qlIndexFixing(Index1M,$H2759,TRUE,_xll.ohTrigger(RecalcTrigger,Trigger1M)),NA())</f>
        <v>1.1263336544067859E-2</v>
      </c>
      <c r="K2759" s="44">
        <f>IFERROR(_xll.qlIndexFixing(Index3M,H2759,TRUE,_xll.ohTrigger(RecalcTrigger,Trigger3M)),NA())</f>
        <v>1.1293991118791702E-2</v>
      </c>
      <c r="L2759" s="44">
        <f>IFERROR(_xll.qlIndexFixing(Index6M,$H2759,TRUE,_xll.ohTrigger(RecalcTrigger,Trigger6M)),NA())</f>
        <v>1.1570820840625339E-2</v>
      </c>
      <c r="M2759" s="183">
        <f>IFERROR(_xll.qlIndexFixing(Index1Y,$H2759,TRUE,_xll.ohTrigger(RecalcTrigger,Trigger1Y)),NA())</f>
        <v>1.1948966351087942E-2</v>
      </c>
      <c r="N2759" s="182">
        <f>IFERROR(_xll.qlIndexFixing(ONIndex1M,I2759,TRUE,_xll.ohTrigger(RecalcTrigger,Trigger1M)),NA())</f>
        <v>1.1264432097011223E-2</v>
      </c>
      <c r="O2759" s="44">
        <f>IFERROR(_xll.qlIndexFixing(ONIndex3M,I2759,TRUE,_xll.ohTrigger(RecalcTrigger,Trigger3M)),NA())</f>
        <v>1.1314366072685544E-2</v>
      </c>
      <c r="P2759" s="44">
        <f>IFERROR(_xll.qlIndexFixing(ONIndex6M,I2759,TRUE,_xll.ohTrigger(RecalcTrigger,Trigger6M)),NA())</f>
        <v>1.1546746187756085E-2</v>
      </c>
      <c r="Q2759" s="183">
        <f>IFERROR(_xll.qlIndexFixing(ONIndex1Y,I2759,TRUE,_xll.ohTrigger(RecalcTrigger,Trigger1Y)),NA())</f>
        <v>1.1960587400654532E-2</v>
      </c>
    </row>
    <row r="2760" spans="2:17" x14ac:dyDescent="0.2">
      <c r="B2760" s="39" t="s">
        <v>42</v>
      </c>
      <c r="D2760" s="42">
        <f>_xll.qlCalendarAdvance(Calendar,$D2759,B2760,"f",FALSE)</f>
        <v>58817</v>
      </c>
      <c r="E2760" s="177">
        <f>_xll.qlInterestRateIndexValueDate(IndexON,D2760)</f>
        <v>58817</v>
      </c>
      <c r="F2760" s="193">
        <f>IFERROR(_xll.qlIndexFixing(IndexON,D2760,TRUE,_xll.ohTrigger(RecalcTrigger,TriggerON)),NA())</f>
        <v>1.1153182799317207E-2</v>
      </c>
      <c r="H2760" s="42">
        <f>_xll.qlCalendarAdvance(Calendar,$H2759,B2760,"f",FALSE)</f>
        <v>58817</v>
      </c>
      <c r="I2760" s="177">
        <f>_xll.qlInterestRateIndexValueDate(Index1M,$H2760)</f>
        <v>58819</v>
      </c>
      <c r="J2760" s="182">
        <f>IFERROR(_xll.qlIndexFixing(Index1M,$H2760,TRUE,_xll.ohTrigger(RecalcTrigger,Trigger1M)),NA())</f>
        <v>1.1259380652723361E-2</v>
      </c>
      <c r="K2760" s="44">
        <f>IFERROR(_xll.qlIndexFixing(Index3M,H2760,TRUE,_xll.ohTrigger(RecalcTrigger,Trigger3M)),NA())</f>
        <v>1.1287866483502995E-2</v>
      </c>
      <c r="L2760" s="44">
        <f>IFERROR(_xll.qlIndexFixing(Index6M,$H2760,TRUE,_xll.ohTrigger(RecalcTrigger,Trigger6M)),NA())</f>
        <v>1.1570198826040087E-2</v>
      </c>
      <c r="M2760" s="183">
        <f>IFERROR(_xll.qlIndexFixing(Index1Y,$H2760,TRUE,_xll.ohTrigger(RecalcTrigger,Trigger1Y)),NA())</f>
        <v>1.1945980267474579E-2</v>
      </c>
      <c r="N2760" s="182">
        <f>IFERROR(_xll.qlIndexFixing(ONIndex1M,I2760,TRUE,_xll.ohTrigger(RecalcTrigger,Trigger1M)),NA())</f>
        <v>1.1260402521857671E-2</v>
      </c>
      <c r="O2760" s="44">
        <f>IFERROR(_xll.qlIndexFixing(ONIndex3M,I2760,TRUE,_xll.ohTrigger(RecalcTrigger,Trigger3M)),NA())</f>
        <v>1.1307907413318219E-2</v>
      </c>
      <c r="P2760" s="44">
        <f>IFERROR(_xll.qlIndexFixing(ONIndex6M,I2760,TRUE,_xll.ohTrigger(RecalcTrigger,Trigger6M)),NA())</f>
        <v>1.1545748535075617E-2</v>
      </c>
      <c r="Q2760" s="183">
        <f>IFERROR(_xll.qlIndexFixing(ONIndex1Y,I2760,TRUE,_xll.ohTrigger(RecalcTrigger,Trigger1Y)),NA())</f>
        <v>1.1956713904011096E-2</v>
      </c>
    </row>
    <row r="2761" spans="2:17" x14ac:dyDescent="0.2">
      <c r="B2761" s="39" t="s">
        <v>42</v>
      </c>
      <c r="D2761" s="42">
        <f>_xll.qlCalendarAdvance(Calendar,$D2760,B2761,"f",FALSE)</f>
        <v>58824</v>
      </c>
      <c r="E2761" s="177">
        <f>_xll.qlInterestRateIndexValueDate(IndexON,D2761)</f>
        <v>58824</v>
      </c>
      <c r="F2761" s="193">
        <f>IFERROR(_xll.qlIndexFixing(IndexON,D2761,TRUE,_xll.ohTrigger(RecalcTrigger,TriggerON)),NA())</f>
        <v>1.1150881573787075E-2</v>
      </c>
      <c r="H2761" s="42">
        <f>_xll.qlCalendarAdvance(Calendar,$H2760,B2761,"f",FALSE)</f>
        <v>58824</v>
      </c>
      <c r="I2761" s="177">
        <f>_xll.qlInterestRateIndexValueDate(Index1M,$H2761)</f>
        <v>58826</v>
      </c>
      <c r="J2761" s="182">
        <f>IFERROR(_xll.qlIndexFixing(Index1M,$H2761,TRUE,_xll.ohTrigger(RecalcTrigger,Trigger1M)),NA())</f>
        <v>1.1255472058180338E-2</v>
      </c>
      <c r="K2761" s="44">
        <f>IFERROR(_xll.qlIndexFixing(Index3M,H2761,TRUE,_xll.ohTrigger(RecalcTrigger,Trigger3M)),NA())</f>
        <v>1.1281802948607478E-2</v>
      </c>
      <c r="L2761" s="44">
        <f>IFERROR(_xll.qlIndexFixing(Index6M,$H2761,TRUE,_xll.ohTrigger(RecalcTrigger,Trigger6M)),NA())</f>
        <v>1.1569608065049463E-2</v>
      </c>
      <c r="M2761" s="183">
        <f>IFERROR(_xll.qlIndexFixing(Index1Y,$H2761,TRUE,_xll.ohTrigger(RecalcTrigger,Trigger1Y)),NA())</f>
        <v>1.1943031477371085E-2</v>
      </c>
      <c r="N2761" s="182">
        <f>IFERROR(_xll.qlIndexFixing(ONIndex1M,I2761,TRUE,_xll.ohTrigger(RecalcTrigger,Trigger1M)),NA())</f>
        <v>1.1256420059737593E-2</v>
      </c>
      <c r="O2761" s="44">
        <f>IFERROR(_xll.qlIndexFixing(ONIndex3M,I2761,TRUE,_xll.ohTrigger(RecalcTrigger,Trigger3M)),NA())</f>
        <v>1.130150903940752E-2</v>
      </c>
      <c r="P2761" s="44">
        <f>IFERROR(_xll.qlIndexFixing(ONIndex6M,I2761,TRUE,_xll.ohTrigger(RecalcTrigger,Trigger6M)),NA())</f>
        <v>1.1544781374004387E-2</v>
      </c>
      <c r="Q2761" s="183">
        <f>IFERROR(_xll.qlIndexFixing(ONIndex1Y,I2761,TRUE,_xll.ohTrigger(RecalcTrigger,Trigger1Y)),NA())</f>
        <v>1.1952875679952513E-2</v>
      </c>
    </row>
    <row r="2762" spans="2:17" x14ac:dyDescent="0.2">
      <c r="B2762" s="39" t="s">
        <v>42</v>
      </c>
      <c r="D2762" s="42">
        <f>_xll.qlCalendarAdvance(Calendar,$D2761,B2762,"f",FALSE)</f>
        <v>58831</v>
      </c>
      <c r="E2762" s="177">
        <f>_xll.qlInterestRateIndexValueDate(IndexON,D2762)</f>
        <v>58831</v>
      </c>
      <c r="F2762" s="193">
        <f>IFERROR(_xll.qlIndexFixing(IndexON,D2762,TRUE,_xll.ohTrigger(RecalcTrigger,TriggerON)),NA())</f>
        <v>1.1148640769764739E-2</v>
      </c>
      <c r="H2762" s="42">
        <f>_xll.qlCalendarAdvance(Calendar,$H2761,B2762,"f",FALSE)</f>
        <v>58831</v>
      </c>
      <c r="I2762" s="177">
        <f>_xll.qlInterestRateIndexValueDate(Index1M,$H2762)</f>
        <v>58833</v>
      </c>
      <c r="J2762" s="182">
        <f>IFERROR(_xll.qlIndexFixing(Index1M,$H2762,TRUE,_xll.ohTrigger(RecalcTrigger,Trigger1M)),NA())</f>
        <v>1.1251610843659721E-2</v>
      </c>
      <c r="K2762" s="44">
        <f>IFERROR(_xll.qlIndexFixing(Index3M,H2762,TRUE,_xll.ohTrigger(RecalcTrigger,Trigger3M)),NA())</f>
        <v>1.1275800624053645E-2</v>
      </c>
      <c r="L2762" s="44">
        <f>IFERROR(_xll.qlIndexFixing(Index6M,$H2762,TRUE,_xll.ohTrigger(RecalcTrigger,Trigger6M)),NA())</f>
        <v>1.1569048605261796E-2</v>
      </c>
      <c r="M2762" s="183">
        <f>IFERROR(_xll.qlIndexFixing(Index1Y,$H2762,TRUE,_xll.ohTrigger(RecalcTrigger,Trigger1Y)),NA())</f>
        <v>1.1940120042824924E-2</v>
      </c>
      <c r="N2762" s="182">
        <f>IFERROR(_xll.qlIndexFixing(ONIndex1M,I2762,TRUE,_xll.ohTrigger(RecalcTrigger,Trigger1M)),NA())</f>
        <v>1.1252484793704554E-2</v>
      </c>
      <c r="O2762" s="44">
        <f>IFERROR(_xll.qlIndexFixing(ONIndex3M,I2762,TRUE,_xll.ohTrigger(RecalcTrigger,Trigger3M)),NA())</f>
        <v>1.1295171060705655E-2</v>
      </c>
      <c r="P2762" s="44">
        <f>IFERROR(_xll.qlIndexFixing(ONIndex6M,I2762,TRUE,_xll.ohTrigger(RecalcTrigger,Trigger6M)),NA())</f>
        <v>1.1543844752104349E-2</v>
      </c>
      <c r="Q2762" s="183">
        <f>IFERROR(_xll.qlIndexFixing(ONIndex1Y,I2762,TRUE,_xll.ohTrigger(RecalcTrigger,Trigger1Y)),NA())</f>
        <v>1.1949072789949611E-2</v>
      </c>
    </row>
    <row r="2763" spans="2:17" x14ac:dyDescent="0.2">
      <c r="B2763" s="39" t="s">
        <v>42</v>
      </c>
      <c r="D2763" s="42">
        <f>_xll.qlCalendarAdvance(Calendar,$D2762,B2763,"f",FALSE)</f>
        <v>58838</v>
      </c>
      <c r="E2763" s="177">
        <f>_xll.qlInterestRateIndexValueDate(IndexON,D2763)</f>
        <v>58838</v>
      </c>
      <c r="F2763" s="193">
        <f>IFERROR(_xll.qlIndexFixing(IndexON,D2763,TRUE,_xll.ohTrigger(RecalcTrigger,TriggerON)),NA())</f>
        <v>1.1146460489328547E-2</v>
      </c>
      <c r="H2763" s="42">
        <f>_xll.qlCalendarAdvance(Calendar,$H2762,B2763,"f",FALSE)</f>
        <v>58838</v>
      </c>
      <c r="I2763" s="177">
        <f>_xll.qlInterestRateIndexValueDate(Index1M,$H2763)</f>
        <v>58840</v>
      </c>
      <c r="J2763" s="182">
        <f>IFERROR(_xll.qlIndexFixing(Index1M,$H2763,TRUE,_xll.ohTrigger(RecalcTrigger,Trigger1M)),NA())</f>
        <v>1.1248169468747182E-2</v>
      </c>
      <c r="K2763" s="44">
        <f>IFERROR(_xll.qlIndexFixing(Index3M,H2763,TRUE,_xll.ohTrigger(RecalcTrigger,Trigger3M)),NA())</f>
        <v>1.1270096345432534E-2</v>
      </c>
      <c r="L2763" s="44">
        <f>IFERROR(_xll.qlIndexFixing(Index6M,$H2763,TRUE,_xll.ohTrigger(RecalcTrigger,Trigger6M)),NA())</f>
        <v>1.1568520494290708E-2</v>
      </c>
      <c r="M2763" s="183">
        <f>IFERROR(_xll.qlIndexFixing(Index1Y,$H2763,TRUE,_xll.ohTrigger(RecalcTrigger,Trigger1Y)),NA())</f>
        <v>1.1937246025886404E-2</v>
      </c>
      <c r="N2763" s="182">
        <f>IFERROR(_xll.qlIndexFixing(ONIndex1M,I2763,TRUE,_xll.ohTrigger(RecalcTrigger,Trigger1M)),NA())</f>
        <v>1.1248596807051925E-2</v>
      </c>
      <c r="O2763" s="44">
        <f>IFERROR(_xll.qlIndexFixing(ONIndex3M,I2763,TRUE,_xll.ohTrigger(RecalcTrigger,Trigger3M)),NA())</f>
        <v>1.1288893587044768E-2</v>
      </c>
      <c r="P2763" s="44">
        <f>IFERROR(_xll.qlIndexFixing(ONIndex6M,I2763,TRUE,_xll.ohTrigger(RecalcTrigger,Trigger6M)),NA())</f>
        <v>1.1542938716697648E-2</v>
      </c>
      <c r="Q2763" s="183">
        <f>IFERROR(_xll.qlIndexFixing(ONIndex1Y,I2763,TRUE,_xll.ohTrigger(RecalcTrigger,Trigger1Y)),NA())</f>
        <v>1.1945305295713027E-2</v>
      </c>
    </row>
    <row r="2764" spans="2:17" x14ac:dyDescent="0.2">
      <c r="B2764" s="39" t="s">
        <v>42</v>
      </c>
      <c r="D2764" s="42">
        <f>_xll.qlCalendarAdvance(Calendar,$D2763,B2764,"f",FALSE)</f>
        <v>58845</v>
      </c>
      <c r="E2764" s="177">
        <f>_xll.qlInterestRateIndexValueDate(IndexON,D2764)</f>
        <v>58845</v>
      </c>
      <c r="F2764" s="193">
        <f>IFERROR(_xll.qlIndexFixing(IndexON,D2764,TRUE,_xll.ohTrigger(RecalcTrigger,TriggerON)),NA())</f>
        <v>1.1144340834077227E-2</v>
      </c>
      <c r="H2764" s="42">
        <f>_xll.qlCalendarAdvance(Calendar,$H2763,B2764,"f",FALSE)</f>
        <v>58845</v>
      </c>
      <c r="I2764" s="177">
        <f>_xll.qlInterestRateIndexValueDate(Index1M,$H2764)</f>
        <v>58847</v>
      </c>
      <c r="J2764" s="182">
        <f>IFERROR(_xll.qlIndexFixing(Index1M,$H2764,TRUE,_xll.ohTrigger(RecalcTrigger,Trigger1M)),NA())</f>
        <v>1.1244390125845691E-2</v>
      </c>
      <c r="K2764" s="44">
        <f>IFERROR(_xll.qlIndexFixing(Index3M,H2764,TRUE,_xll.ohTrigger(RecalcTrigger,Trigger3M)),NA())</f>
        <v>1.1264212547015063E-2</v>
      </c>
      <c r="L2764" s="44">
        <f>IFERROR(_xll.qlIndexFixing(Index6M,$H2764,TRUE,_xll.ohTrigger(RecalcTrigger,Trigger6M)),NA())</f>
        <v>1.1568023779748061E-2</v>
      </c>
      <c r="M2764" s="183">
        <f>IFERROR(_xll.qlIndexFixing(Index1Y,$H2764,TRUE,_xll.ohTrigger(RecalcTrigger,Trigger1Y)),NA())</f>
        <v>1.1934409488609124E-2</v>
      </c>
      <c r="N2764" s="182">
        <f>IFERROR(_xll.qlIndexFixing(ONIndex1M,I2764,TRUE,_xll.ohTrigger(RecalcTrigger,Trigger1M)),NA())</f>
        <v>1.1244756182993143E-2</v>
      </c>
      <c r="O2764" s="44">
        <f>IFERROR(_xll.qlIndexFixing(ONIndex3M,I2764,TRUE,_xll.ohTrigger(RecalcTrigger,Trigger3M)),NA())</f>
        <v>1.128267672849681E-2</v>
      </c>
      <c r="P2764" s="44">
        <f>IFERROR(_xll.qlIndexFixing(ONIndex6M,I2764,TRUE,_xll.ohTrigger(RecalcTrigger,Trigger6M)),NA())</f>
        <v>1.1542063315106432E-2</v>
      </c>
      <c r="Q2764" s="183">
        <f>IFERROR(_xll.qlIndexFixing(ONIndex1Y,I2764,TRUE,_xll.ohTrigger(RecalcTrigger,Trigger1Y)),NA())</f>
        <v>1.1941573259033333E-2</v>
      </c>
    </row>
    <row r="2765" spans="2:17" x14ac:dyDescent="0.2">
      <c r="B2765" s="39" t="s">
        <v>42</v>
      </c>
      <c r="D2765" s="42">
        <f>_xll.qlCalendarAdvance(Calendar,$D2764,B2765,"f",FALSE)</f>
        <v>58852</v>
      </c>
      <c r="E2765" s="177">
        <f>_xll.qlInterestRateIndexValueDate(IndexON,D2765)</f>
        <v>58852</v>
      </c>
      <c r="F2765" s="193">
        <f>IFERROR(_xll.qlIndexFixing(IndexON,D2765,TRUE,_xll.ohTrigger(RecalcTrigger,TriggerON)),NA())</f>
        <v>1.1142281906089124E-2</v>
      </c>
      <c r="H2765" s="42">
        <f>_xll.qlCalendarAdvance(Calendar,$H2764,B2765,"f",FALSE)</f>
        <v>58852</v>
      </c>
      <c r="I2765" s="177">
        <f>_xll.qlInterestRateIndexValueDate(Index1M,$H2765)</f>
        <v>58854</v>
      </c>
      <c r="J2765" s="182">
        <f>IFERROR(_xll.qlIndexFixing(Index1M,$H2765,TRUE,_xll.ohTrigger(RecalcTrigger,Trigger1M)),NA())</f>
        <v>1.1240658382762574E-2</v>
      </c>
      <c r="K2765" s="44">
        <f>IFERROR(_xll.qlIndexFixing(Index3M,H2765,TRUE,_xll.ohTrigger(RecalcTrigger,Trigger3M)),NA())</f>
        <v>1.1258390278914612E-2</v>
      </c>
      <c r="L2765" s="44">
        <f>IFERROR(_xll.qlIndexFixing(Index6M,$H2765,TRUE,_xll.ohTrigger(RecalcTrigger,Trigger6M)),NA())</f>
        <v>1.1567558509248807E-2</v>
      </c>
      <c r="M2765" s="183">
        <f>IFERROR(_xll.qlIndexFixing(Index1Y,$H2765,TRUE,_xll.ohTrigger(RecalcTrigger,Trigger1Y)),NA())</f>
        <v>1.1931610493051713E-2</v>
      </c>
      <c r="N2765" s="182">
        <f>IFERROR(_xll.qlIndexFixing(ONIndex1M,I2765,TRUE,_xll.ohTrigger(RecalcTrigger,Trigger1M)),NA())</f>
        <v>1.1240963004581772E-2</v>
      </c>
      <c r="O2765" s="44">
        <f>IFERROR(_xll.qlIndexFixing(ONIndex3M,I2765,TRUE,_xll.ohTrigger(RecalcTrigger,Trigger3M)),NA())</f>
        <v>1.1276520595053796E-2</v>
      </c>
      <c r="P2765" s="44">
        <f>IFERROR(_xll.qlIndexFixing(ONIndex6M,I2765,TRUE,_xll.ohTrigger(RecalcTrigger,Trigger6M)),NA())</f>
        <v>1.1541218594732783E-2</v>
      </c>
      <c r="Q2765" s="183">
        <f>IFERROR(_xll.qlIndexFixing(ONIndex1Y,I2765,TRUE,_xll.ohTrigger(RecalcTrigger,Trigger1Y)),NA())</f>
        <v>1.1937876741301423E-2</v>
      </c>
    </row>
    <row r="2766" spans="2:17" x14ac:dyDescent="0.2">
      <c r="B2766" s="39" t="s">
        <v>42</v>
      </c>
      <c r="D2766" s="42">
        <f>_xll.qlCalendarAdvance(Calendar,$D2765,B2766,"f",FALSE)</f>
        <v>58859</v>
      </c>
      <c r="E2766" s="177">
        <f>_xll.qlInterestRateIndexValueDate(IndexON,D2766)</f>
        <v>58859</v>
      </c>
      <c r="F2766" s="193">
        <f>IFERROR(_xll.qlIndexFixing(IndexON,D2766,TRUE,_xll.ohTrigger(RecalcTrigger,TriggerON)),NA())</f>
        <v>1.1140283807282714E-2</v>
      </c>
      <c r="H2766" s="42">
        <f>_xll.qlCalendarAdvance(Calendar,$H2765,B2766,"f",FALSE)</f>
        <v>58859</v>
      </c>
      <c r="I2766" s="177">
        <f>_xll.qlInterestRateIndexValueDate(Index1M,$H2766)</f>
        <v>58861</v>
      </c>
      <c r="J2766" s="182">
        <f>IFERROR(_xll.qlIndexFixing(Index1M,$H2766,TRUE,_xll.ohTrigger(RecalcTrigger,Trigger1M)),NA())</f>
        <v>1.1236974322725539E-2</v>
      </c>
      <c r="K2766" s="44">
        <f>IFERROR(_xll.qlIndexFixing(Index3M,H2766,TRUE,_xll.ohTrigger(RecalcTrigger,Trigger3M)),NA())</f>
        <v>1.1252629651083678E-2</v>
      </c>
      <c r="L2766" s="44">
        <f>IFERROR(_xll.qlIndexFixing(Index6M,$H2766,TRUE,_xll.ohTrigger(RecalcTrigger,Trigger6M)),NA())</f>
        <v>1.1567124730410102E-2</v>
      </c>
      <c r="M2766" s="183">
        <f>IFERROR(_xll.qlIndexFixing(Index1Y,$H2766,TRUE,_xll.ohTrigger(RecalcTrigger,Trigger1Y)),NA())</f>
        <v>1.1928849101274336E-2</v>
      </c>
      <c r="N2766" s="182">
        <f>IFERROR(_xll.qlIndexFixing(ONIndex1M,I2766,TRUE,_xll.ohTrigger(RecalcTrigger,Trigger1M)),NA())</f>
        <v>1.1237217355271056E-2</v>
      </c>
      <c r="O2766" s="44">
        <f>IFERROR(_xll.qlIndexFixing(ONIndex3M,I2766,TRUE,_xll.ohTrigger(RecalcTrigger,Trigger3M)),NA())</f>
        <v>1.1270425296308062E-2</v>
      </c>
      <c r="P2766" s="44">
        <f>IFERROR(_xll.qlIndexFixing(ONIndex6M,I2766,TRUE,_xll.ohTrigger(RecalcTrigger,Trigger6M)),NA())</f>
        <v>1.1540404602978782E-2</v>
      </c>
      <c r="Q2766" s="183">
        <f>IFERROR(_xll.qlIndexFixing(ONIndex1Y,I2766,TRUE,_xll.ohTrigger(RecalcTrigger,Trigger1Y)),NA())</f>
        <v>1.1934215804227932E-2</v>
      </c>
    </row>
    <row r="2767" spans="2:17" x14ac:dyDescent="0.2">
      <c r="B2767" s="39" t="s">
        <v>42</v>
      </c>
      <c r="D2767" s="42">
        <f>_xll.qlCalendarAdvance(Calendar,$D2766,B2767,"f",FALSE)</f>
        <v>58866</v>
      </c>
      <c r="E2767" s="177">
        <f>_xll.qlInterestRateIndexValueDate(IndexON,D2767)</f>
        <v>58866</v>
      </c>
      <c r="F2767" s="193">
        <f>IFERROR(_xll.qlIndexFixing(IndexON,D2767,TRUE,_xll.ohTrigger(RecalcTrigger,TriggerON)),NA())</f>
        <v>1.1138346639576469E-2</v>
      </c>
      <c r="H2767" s="42">
        <f>_xll.qlCalendarAdvance(Calendar,$H2766,B2767,"f",FALSE)</f>
        <v>58866</v>
      </c>
      <c r="I2767" s="177">
        <f>_xll.qlInterestRateIndexValueDate(Index1M,$H2767)</f>
        <v>58868</v>
      </c>
      <c r="J2767" s="182">
        <f>IFERROR(_xll.qlIndexFixing(Index1M,$H2767,TRUE,_xll.ohTrigger(RecalcTrigger,Trigger1M)),NA())</f>
        <v>1.1233018384322613E-2</v>
      </c>
      <c r="K2767" s="44">
        <f>IFERROR(_xll.qlIndexFixing(Index3M,H2767,TRUE,_xll.ohTrigger(RecalcTrigger,Trigger3M)),NA())</f>
        <v>1.1246272673841692E-2</v>
      </c>
      <c r="L2767" s="44">
        <f>IFERROR(_xll.qlIndexFixing(Index6M,$H2767,TRUE,_xll.ohTrigger(RecalcTrigger,Trigger6M)),NA())</f>
        <v>1.1567563130768465E-2</v>
      </c>
      <c r="M2767" s="183">
        <f>IFERROR(_xll.qlIndexFixing(Index1Y,$H2767,TRUE,_xll.ohTrigger(RecalcTrigger,Trigger1Y)),NA())</f>
        <v>1.192612537534154E-2</v>
      </c>
      <c r="N2767" s="182">
        <f>IFERROR(_xll.qlIndexFixing(ONIndex1M,I2767,TRUE,_xll.ohTrigger(RecalcTrigger,Trigger1M)),NA())</f>
        <v>1.1233519317954688E-2</v>
      </c>
      <c r="O2767" s="44">
        <f>IFERROR(_xll.qlIndexFixing(ONIndex3M,I2767,TRUE,_xll.ohTrigger(RecalcTrigger,Trigger3M)),NA())</f>
        <v>1.1264390942331559E-2</v>
      </c>
      <c r="P2767" s="44">
        <f>IFERROR(_xll.qlIndexFixing(ONIndex6M,I2767,TRUE,_xll.ohTrigger(RecalcTrigger,Trigger6M)),NA())</f>
        <v>1.153962138708664E-2</v>
      </c>
      <c r="Q2767" s="183">
        <f>IFERROR(_xll.qlIndexFixing(ONIndex1Y,I2767,TRUE,_xll.ohTrigger(RecalcTrigger,Trigger1Y)),NA())</f>
        <v>1.1930590509523498E-2</v>
      </c>
    </row>
    <row r="2768" spans="2:17" x14ac:dyDescent="0.2">
      <c r="B2768" s="39" t="s">
        <v>42</v>
      </c>
      <c r="D2768" s="42">
        <f>_xll.qlCalendarAdvance(Calendar,$D2767,B2768,"f",FALSE)</f>
        <v>58873</v>
      </c>
      <c r="E2768" s="177">
        <f>_xll.qlInterestRateIndexValueDate(IndexON,D2768)</f>
        <v>58873</v>
      </c>
      <c r="F2768" s="193">
        <f>IFERROR(_xll.qlIndexFixing(IndexON,D2768,TRUE,_xll.ohTrigger(RecalcTrigger,TriggerON)),NA())</f>
        <v>1.1136470504649054E-2</v>
      </c>
      <c r="H2768" s="42">
        <f>_xll.qlCalendarAdvance(Calendar,$H2767,B2768,"f",FALSE)</f>
        <v>58873</v>
      </c>
      <c r="I2768" s="177">
        <f>_xll.qlInterestRateIndexValueDate(Index1M,$H2768)</f>
        <v>58875</v>
      </c>
      <c r="J2768" s="182">
        <f>IFERROR(_xll.qlIndexFixing(Index1M,$H2768,TRUE,_xll.ohTrigger(RecalcTrigger,Trigger1M)),NA())</f>
        <v>1.1229367387988794E-2</v>
      </c>
      <c r="K2768" s="44">
        <f>IFERROR(_xll.qlIndexFixing(Index3M,H2768,TRUE,_xll.ohTrigger(RecalcTrigger,Trigger3M)),NA())</f>
        <v>1.12406484511463E-2</v>
      </c>
      <c r="L2768" s="44">
        <f>IFERROR(_xll.qlIndexFixing(Index6M,$H2768,TRUE,_xll.ohTrigger(RecalcTrigger,Trigger6M)),NA())</f>
        <v>1.1567203787446913E-2</v>
      </c>
      <c r="M2768" s="183">
        <f>IFERROR(_xll.qlIndexFixing(Index1Y,$H2768,TRUE,_xll.ohTrigger(RecalcTrigger,Trigger1Y)),NA())</f>
        <v>1.1923439377322249E-2</v>
      </c>
      <c r="N2768" s="182">
        <f>IFERROR(_xll.qlIndexFixing(ONIndex1M,I2768,TRUE,_xll.ohTrigger(RecalcTrigger,Trigger1M)),NA())</f>
        <v>1.1229868976085911E-2</v>
      </c>
      <c r="O2768" s="44">
        <f>IFERROR(_xll.qlIndexFixing(ONIndex3M,I2768,TRUE,_xll.ohTrigger(RecalcTrigger,Trigger3M)),NA())</f>
        <v>1.1258417643116303E-2</v>
      </c>
      <c r="P2768" s="44">
        <f>IFERROR(_xll.qlIndexFixing(ONIndex6M,I2768,TRUE,_xll.ohTrigger(RecalcTrigger,Trigger6M)),NA())</f>
        <v>1.1538868994538376E-2</v>
      </c>
      <c r="Q2768" s="183">
        <f>IFERROR(_xll.qlIndexFixing(ONIndex1Y,I2768,TRUE,_xll.ohTrigger(RecalcTrigger,Trigger1Y)),NA())</f>
        <v>1.1927000918738884E-2</v>
      </c>
    </row>
    <row r="2769" spans="2:17" x14ac:dyDescent="0.2">
      <c r="B2769" s="39" t="s">
        <v>42</v>
      </c>
      <c r="D2769" s="42">
        <f>_xll.qlCalendarAdvance(Calendar,$D2768,B2769,"f",FALSE)</f>
        <v>58880</v>
      </c>
      <c r="E2769" s="177">
        <f>_xll.qlInterestRateIndexValueDate(IndexON,D2769)</f>
        <v>58880</v>
      </c>
      <c r="F2769" s="193">
        <f>IFERROR(_xll.qlIndexFixing(IndexON,D2769,TRUE,_xll.ohTrigger(RecalcTrigger,TriggerON)),NA())</f>
        <v>1.1134655504658753E-2</v>
      </c>
      <c r="H2769" s="42">
        <f>_xll.qlCalendarAdvance(Calendar,$H2768,B2769,"f",FALSE)</f>
        <v>58880</v>
      </c>
      <c r="I2769" s="177">
        <f>_xll.qlInterestRateIndexValueDate(Index1M,$H2769)</f>
        <v>58882</v>
      </c>
      <c r="J2769" s="182">
        <f>IFERROR(_xll.qlIndexFixing(Index1M,$H2769,TRUE,_xll.ohTrigger(RecalcTrigger,Trigger1M)),NA())</f>
        <v>1.1225915973670508E-2</v>
      </c>
      <c r="K2769" s="44">
        <f>IFERROR(_xll.qlIndexFixing(Index3M,H2769,TRUE,_xll.ohTrigger(RecalcTrigger,Trigger3M)),NA())</f>
        <v>1.1235086228217098E-2</v>
      </c>
      <c r="L2769" s="44">
        <f>IFERROR(_xll.qlIndexFixing(Index6M,$H2769,TRUE,_xll.ohTrigger(RecalcTrigger,Trigger6M)),NA())</f>
        <v>1.1566876100722278E-2</v>
      </c>
      <c r="M2769" s="183">
        <f>IFERROR(_xll.qlIndexFixing(Index1Y,$H2769,TRUE,_xll.ohTrigger(RecalcTrigger,Trigger1Y)),NA())</f>
        <v>1.1920791169287581E-2</v>
      </c>
      <c r="N2769" s="182">
        <f>IFERROR(_xll.qlIndexFixing(ONIndex1M,I2769,TRUE,_xll.ohTrigger(RecalcTrigger,Trigger1M)),NA())</f>
        <v>1.1226266412718289E-2</v>
      </c>
      <c r="O2769" s="44">
        <f>IFERROR(_xll.qlIndexFixing(ONIndex3M,I2769,TRUE,_xll.ohTrigger(RecalcTrigger,Trigger3M)),NA())</f>
        <v>1.1252505508494437E-2</v>
      </c>
      <c r="P2769" s="44">
        <f>IFERROR(_xll.qlIndexFixing(ONIndex6M,I2769,TRUE,_xll.ohTrigger(RecalcTrigger,Trigger6M)),NA())</f>
        <v>1.1538147472576199E-2</v>
      </c>
      <c r="Q2769" s="183">
        <f>IFERROR(_xll.qlIndexFixing(ONIndex1Y,I2769,TRUE,_xll.ohTrigger(RecalcTrigger,Trigger1Y)),NA())</f>
        <v>1.1923447093584727E-2</v>
      </c>
    </row>
    <row r="2770" spans="2:17" x14ac:dyDescent="0.2">
      <c r="B2770" s="39" t="s">
        <v>42</v>
      </c>
      <c r="D2770" s="42">
        <f>_xll.qlCalendarAdvance(Calendar,$D2769,B2770,"f",FALSE)</f>
        <v>58887</v>
      </c>
      <c r="E2770" s="177">
        <f>_xll.qlInterestRateIndexValueDate(IndexON,D2770)</f>
        <v>58887</v>
      </c>
      <c r="F2770" s="193">
        <f>IFERROR(_xll.qlIndexFixing(IndexON,D2770,TRUE,_xll.ohTrigger(RecalcTrigger,TriggerON)),NA())</f>
        <v>1.1132901741364165E-2</v>
      </c>
      <c r="H2770" s="42">
        <f>_xll.qlCalendarAdvance(Calendar,$H2769,B2770,"f",FALSE)</f>
        <v>58887</v>
      </c>
      <c r="I2770" s="177">
        <f>_xll.qlInterestRateIndexValueDate(Index1M,$H2770)</f>
        <v>58889</v>
      </c>
      <c r="J2770" s="182">
        <f>IFERROR(_xll.qlIndexFixing(Index1M,$H2770,TRUE,_xll.ohTrigger(RecalcTrigger,Trigger1M)),NA())</f>
        <v>1.1222436795489954E-2</v>
      </c>
      <c r="K2770" s="44">
        <f>IFERROR(_xll.qlIndexFixing(Index3M,H2770,TRUE,_xll.ohTrigger(RecalcTrigger,Trigger3M)),NA())</f>
        <v>1.1229586115015693E-2</v>
      </c>
      <c r="L2770" s="44">
        <f>IFERROR(_xll.qlIndexFixing(Index6M,$H2770,TRUE,_xll.ohTrigger(RecalcTrigger,Trigger6M)),NA())</f>
        <v>1.1566580118223981E-2</v>
      </c>
      <c r="M2770" s="183">
        <f>IFERROR(_xll.qlIndexFixing(Index1Y,$H2770,TRUE,_xll.ohTrigger(RecalcTrigger,Trigger1Y)),NA())</f>
        <v>1.1918322560673975E-2</v>
      </c>
      <c r="N2770" s="182">
        <f>IFERROR(_xll.qlIndexFixing(ONIndex1M,I2770,TRUE,_xll.ohTrigger(RecalcTrigger,Trigger1M)),NA())</f>
        <v>1.1222711710905386E-2</v>
      </c>
      <c r="O2770" s="44">
        <f>IFERROR(_xll.qlIndexFixing(ONIndex3M,I2770,TRUE,_xll.ohTrigger(RecalcTrigger,Trigger3M)),NA())</f>
        <v>1.1246654648457977E-2</v>
      </c>
      <c r="P2770" s="44">
        <f>IFERROR(_xll.qlIndexFixing(ONIndex6M,I2770,TRUE,_xll.ohTrigger(RecalcTrigger,Trigger6M)),NA())</f>
        <v>1.1537456868682128E-2</v>
      </c>
      <c r="Q2770" s="183">
        <f>IFERROR(_xll.qlIndexFixing(ONIndex1Y,I2770,TRUE,_xll.ohTrigger(RecalcTrigger,Trigger1Y)),NA())</f>
        <v>1.1919929095531856E-2</v>
      </c>
    </row>
    <row r="2771" spans="2:17" x14ac:dyDescent="0.2">
      <c r="B2771" s="39" t="s">
        <v>42</v>
      </c>
      <c r="D2771" s="42">
        <f>_xll.qlCalendarAdvance(Calendar,$D2770,B2771,"f",FALSE)</f>
        <v>58894</v>
      </c>
      <c r="E2771" s="177">
        <f>_xll.qlInterestRateIndexValueDate(IndexON,D2771)</f>
        <v>58894</v>
      </c>
      <c r="F2771" s="193">
        <f>IFERROR(_xll.qlIndexFixing(IndexON,D2771,TRUE,_xll.ohTrigger(RecalcTrigger,TriggerON)),NA())</f>
        <v>1.113120931660383E-2</v>
      </c>
      <c r="H2771" s="42">
        <f>_xll.qlCalendarAdvance(Calendar,$H2770,B2771,"f",FALSE)</f>
        <v>58894</v>
      </c>
      <c r="I2771" s="177">
        <f>_xll.qlInterestRateIndexValueDate(Index1M,$H2771)</f>
        <v>58896</v>
      </c>
      <c r="J2771" s="182">
        <f>IFERROR(_xll.qlIndexFixing(Index1M,$H2771,TRUE,_xll.ohTrigger(RecalcTrigger,Trigger1M)),NA())</f>
        <v>1.1219205096758746E-2</v>
      </c>
      <c r="K2771" s="44">
        <f>IFERROR(_xll.qlIndexFixing(Index3M,H2771,TRUE,_xll.ohTrigger(RecalcTrigger,Trigger3M)),NA())</f>
        <v>1.1224350062685783E-2</v>
      </c>
      <c r="L2771" s="44">
        <f>IFERROR(_xll.qlIndexFixing(Index6M,$H2771,TRUE,_xll.ohTrigger(RecalcTrigger,Trigger6M)),NA())</f>
        <v>1.1565783616305517E-2</v>
      </c>
      <c r="M2771" s="183">
        <f>IFERROR(_xll.qlIndexFixing(Index1Y,$H2771,TRUE,_xll.ohTrigger(RecalcTrigger,Trigger1Y)),NA())</f>
        <v>1.1915608371477808E-2</v>
      </c>
      <c r="N2771" s="182">
        <f>IFERROR(_xll.qlIndexFixing(ONIndex1M,I2771,TRUE,_xll.ohTrigger(RecalcTrigger,Trigger1M)),NA())</f>
        <v>1.1219204954180384E-2</v>
      </c>
      <c r="O2771" s="44">
        <f>IFERROR(_xll.qlIndexFixing(ONIndex3M,I2771,TRUE,_xll.ohTrigger(RecalcTrigger,Trigger3M)),NA())</f>
        <v>1.1240865172759129E-2</v>
      </c>
      <c r="P2771" s="44">
        <f>IFERROR(_xll.qlIndexFixing(ONIndex6M,I2771,TRUE,_xll.ohTrigger(RecalcTrigger,Trigger6M)),NA())</f>
        <v>1.1536797230178308E-2</v>
      </c>
      <c r="Q2771" s="183">
        <f>IFERROR(_xll.qlIndexFixing(ONIndex1Y,I2771,TRUE,_xll.ohTrigger(RecalcTrigger,Trigger1Y)),NA())</f>
        <v>1.1916446986290907E-2</v>
      </c>
    </row>
    <row r="2772" spans="2:17" x14ac:dyDescent="0.2">
      <c r="B2772" s="39" t="s">
        <v>42</v>
      </c>
      <c r="D2772" s="42">
        <f>_xll.qlCalendarAdvance(Calendar,$D2771,B2772,"f",FALSE)</f>
        <v>58901</v>
      </c>
      <c r="E2772" s="177">
        <f>_xll.qlInterestRateIndexValueDate(IndexON,D2772)</f>
        <v>58901</v>
      </c>
      <c r="F2772" s="193">
        <f>IFERROR(_xll.qlIndexFixing(IndexON,D2772,TRUE,_xll.ohTrigger(RecalcTrigger,TriggerON)),NA())</f>
        <v>1.1129578332536028E-2</v>
      </c>
      <c r="H2772" s="42">
        <f>_xll.qlCalendarAdvance(Calendar,$H2771,B2772,"f",FALSE)</f>
        <v>58901</v>
      </c>
      <c r="I2772" s="177">
        <f>_xll.qlInterestRateIndexValueDate(Index1M,$H2772)</f>
        <v>58903</v>
      </c>
      <c r="J2772" s="182">
        <f>IFERROR(_xll.qlIndexFixing(Index1M,$H2772,TRUE,_xll.ohTrigger(RecalcTrigger,Trigger1M)),NA())</f>
        <v>1.1215622909556966E-2</v>
      </c>
      <c r="K2772" s="44">
        <f>IFERROR(_xll.qlIndexFixing(Index3M,H2772,TRUE,_xll.ohTrigger(RecalcTrigger,Trigger3M)),NA())</f>
        <v>1.1218970193399899E-2</v>
      </c>
      <c r="L2772" s="44">
        <f>IFERROR(_xll.qlIndexFixing(Index6M,$H2772,TRUE,_xll.ohTrigger(RecalcTrigger,Trigger6M)),NA())</f>
        <v>1.1565544345116863E-2</v>
      </c>
      <c r="M2772" s="183">
        <f>IFERROR(_xll.qlIndexFixing(Index1Y,$H2772,TRUE,_xll.ohTrigger(RecalcTrigger,Trigger1Y)),NA())</f>
        <v>1.1913073905865086E-2</v>
      </c>
      <c r="N2772" s="182">
        <f>IFERROR(_xll.qlIndexFixing(ONIndex1M,I2772,TRUE,_xll.ohTrigger(RecalcTrigger,Trigger1M)),NA())</f>
        <v>1.1214766850375923E-2</v>
      </c>
      <c r="O2772" s="44">
        <f>IFERROR(_xll.qlIndexFixing(ONIndex3M,I2772,TRUE,_xll.ohTrigger(RecalcTrigger,Trigger3M)),NA())</f>
        <v>1.123351193569988E-2</v>
      </c>
      <c r="P2772" s="44">
        <f>IFERROR(_xll.qlIndexFixing(ONIndex6M,I2772,TRUE,_xll.ohTrigger(RecalcTrigger,Trigger6M)),NA())</f>
        <v>1.1535994699976015E-2</v>
      </c>
      <c r="Q2772" s="183">
        <f>IFERROR(_xll.qlIndexFixing(ONIndex1Y,I2772,TRUE,_xll.ohTrigger(RecalcTrigger,Trigger1Y)),NA())</f>
        <v>1.1912022822855306E-2</v>
      </c>
    </row>
    <row r="2773" spans="2:17" x14ac:dyDescent="0.2">
      <c r="B2773" s="39" t="s">
        <v>42</v>
      </c>
      <c r="D2773" s="42">
        <f>_xll.qlCalendarAdvance(Calendar,$D2772,B2773,"f",FALSE)</f>
        <v>58908</v>
      </c>
      <c r="E2773" s="177">
        <f>_xll.qlInterestRateIndexValueDate(IndexON,D2773)</f>
        <v>58908</v>
      </c>
      <c r="F2773" s="193">
        <f>IFERROR(_xll.qlIndexFixing(IndexON,D2773,TRUE,_xll.ohTrigger(RecalcTrigger,TriggerON)),NA())</f>
        <v>1.1128008890839425E-2</v>
      </c>
      <c r="H2773" s="42">
        <f>_xll.qlCalendarAdvance(Calendar,$H2772,B2773,"f",FALSE)</f>
        <v>58908</v>
      </c>
      <c r="I2773" s="177">
        <f>_xll.qlInterestRateIndexValueDate(Index1M,$H2773)</f>
        <v>58910</v>
      </c>
      <c r="J2773" s="182">
        <f>IFERROR(_xll.qlIndexFixing(Index1M,$H2773,TRUE,_xll.ohTrigger(RecalcTrigger,Trigger1M)),NA())</f>
        <v>1.1212288368266377E-2</v>
      </c>
      <c r="K2773" s="44">
        <f>IFERROR(_xll.qlIndexFixing(Index3M,H2773,TRUE,_xll.ohTrigger(RecalcTrigger,Trigger3M)),NA())</f>
        <v>1.1213652753877352E-2</v>
      </c>
      <c r="L2773" s="44">
        <f>IFERROR(_xll.qlIndexFixing(Index6M,$H2773,TRUE,_xll.ohTrigger(RecalcTrigger,Trigger6M)),NA())</f>
        <v>1.1565336907785289E-2</v>
      </c>
      <c r="M2773" s="183">
        <f>IFERROR(_xll.qlIndexFixing(Index1Y,$H2773,TRUE,_xll.ohTrigger(RecalcTrigger,Trigger1Y)),NA())</f>
        <v>1.1910577478560428E-2</v>
      </c>
      <c r="N2773" s="182">
        <f>IFERROR(_xll.qlIndexFixing(ONIndex1M,I2773,TRUE,_xll.ohTrigger(RecalcTrigger,Trigger1M)),NA())</f>
        <v>1.1212335608128399E-2</v>
      </c>
      <c r="O2773" s="44">
        <f>IFERROR(_xll.qlIndexFixing(ONIndex3M,I2773,TRUE,_xll.ohTrigger(RecalcTrigger,Trigger3M)),NA())</f>
        <v>1.1229470814422271E-2</v>
      </c>
      <c r="P2773" s="44">
        <f>IFERROR(_xll.qlIndexFixing(ONIndex6M,I2773,TRUE,_xll.ohTrigger(RecalcTrigger,Trigger6M)),NA())</f>
        <v>1.1535571038869818E-2</v>
      </c>
      <c r="Q2773" s="183">
        <f>IFERROR(_xll.qlIndexFixing(ONIndex1Y,I2773,TRUE,_xll.ohTrigger(RecalcTrigger,Trigger1Y)),NA())</f>
        <v>1.1909590681167259E-2</v>
      </c>
    </row>
    <row r="2774" spans="2:17" x14ac:dyDescent="0.2">
      <c r="B2774" s="39" t="s">
        <v>42</v>
      </c>
      <c r="D2774" s="42">
        <f>_xll.qlCalendarAdvance(Calendar,$D2773,B2774,"f",FALSE)</f>
        <v>58915</v>
      </c>
      <c r="E2774" s="177">
        <f>_xll.qlInterestRateIndexValueDate(IndexON,D2774)</f>
        <v>58915</v>
      </c>
      <c r="F2774" s="193">
        <f>IFERROR(_xll.qlIndexFixing(IndexON,D2774,TRUE,_xll.ohTrigger(RecalcTrigger,TriggerON)),NA())</f>
        <v>1.1126501093512431E-2</v>
      </c>
      <c r="H2774" s="42">
        <f>_xll.qlCalendarAdvance(Calendar,$H2773,B2774,"f",FALSE)</f>
        <v>58915</v>
      </c>
      <c r="I2774" s="177">
        <f>_xll.qlInterestRateIndexValueDate(Index1M,$H2774)</f>
        <v>58917</v>
      </c>
      <c r="J2774" s="182">
        <f>IFERROR(_xll.qlIndexFixing(Index1M,$H2774,TRUE,_xll.ohTrigger(RecalcTrigger,Trigger1M)),NA())</f>
        <v>1.120900220572929E-2</v>
      </c>
      <c r="K2774" s="44">
        <f>IFERROR(_xll.qlIndexFixing(Index3M,H2774,TRUE,_xll.ohTrigger(RecalcTrigger,Trigger3M)),NA())</f>
        <v>1.1208397854086441E-2</v>
      </c>
      <c r="L2774" s="44">
        <f>IFERROR(_xll.qlIndexFixing(Index6M,$H2774,TRUE,_xll.ohTrigger(RecalcTrigger,Trigger6M)),NA())</f>
        <v>1.1565161351941765E-2</v>
      </c>
      <c r="M2774" s="183">
        <f>IFERROR(_xll.qlIndexFixing(Index1Y,$H2774,TRUE,_xll.ohTrigger(RecalcTrigger,Trigger1Y)),NA())</f>
        <v>1.1908119151654661E-2</v>
      </c>
      <c r="N2774" s="182">
        <f>IFERROR(_xll.qlIndexFixing(ONIndex1M,I2774,TRUE,_xll.ohTrigger(RecalcTrigger,Trigger1M)),NA())</f>
        <v>1.1208973185068416E-2</v>
      </c>
      <c r="O2774" s="44">
        <f>IFERROR(_xll.qlIndexFixing(ONIndex3M,I2774,TRUE,_xll.ohTrigger(RecalcTrigger,Trigger3M)),NA())</f>
        <v>1.1223866151528483E-2</v>
      </c>
      <c r="P2774" s="44">
        <f>IFERROR(_xll.qlIndexFixing(ONIndex6M,I2774,TRUE,_xll.ohTrigger(RecalcTrigger,Trigger6M)),NA())</f>
        <v>1.153500458070944E-2</v>
      </c>
      <c r="Q2774" s="183">
        <f>IFERROR(_xll.qlIndexFixing(ONIndex1Y,I2774,TRUE,_xll.ohTrigger(RecalcTrigger,Trigger1Y)),NA())</f>
        <v>1.1906216608306153E-2</v>
      </c>
    </row>
    <row r="2775" spans="2:17" x14ac:dyDescent="0.2">
      <c r="B2775" s="39" t="s">
        <v>42</v>
      </c>
      <c r="D2775" s="42">
        <f>_xll.qlCalendarAdvance(Calendar,$D2774,B2775,"f",FALSE)</f>
        <v>58922</v>
      </c>
      <c r="E2775" s="177">
        <f>_xll.qlInterestRateIndexValueDate(IndexON,D2775)</f>
        <v>58922</v>
      </c>
      <c r="F2775" s="193">
        <f>IFERROR(_xll.qlIndexFixing(IndexON,D2775,TRUE,_xll.ohTrigger(RecalcTrigger,TriggerON)),NA())</f>
        <v>1.1125055042393583E-2</v>
      </c>
      <c r="H2775" s="42">
        <f>_xll.qlCalendarAdvance(Calendar,$H2774,B2775,"f",FALSE)</f>
        <v>58922</v>
      </c>
      <c r="I2775" s="177">
        <f>_xll.qlInterestRateIndexValueDate(Index1M,$H2775)</f>
        <v>58924</v>
      </c>
      <c r="J2775" s="182">
        <f>IFERROR(_xll.qlIndexFixing(Index1M,$H2775,TRUE,_xll.ohTrigger(RecalcTrigger,Trigger1M)),NA())</f>
        <v>1.1205764505184124E-2</v>
      </c>
      <c r="K2775" s="44">
        <f>IFERROR(_xll.qlIndexFixing(Index3M,H2775,TRUE,_xll.ohTrigger(RecalcTrigger,Trigger3M)),NA())</f>
        <v>1.1203205603998097E-2</v>
      </c>
      <c r="L2775" s="44">
        <f>IFERROR(_xll.qlIndexFixing(Index6M,$H2775,TRUE,_xll.ohTrigger(RecalcTrigger,Trigger6M)),NA())</f>
        <v>1.1565017725219008E-2</v>
      </c>
      <c r="M2775" s="183">
        <f>IFERROR(_xll.qlIndexFixing(Index1Y,$H2775,TRUE,_xll.ohTrigger(RecalcTrigger,Trigger1Y)),NA())</f>
        <v>1.1905698987241239E-2</v>
      </c>
      <c r="N2775" s="182">
        <f>IFERROR(_xll.qlIndexFixing(ONIndex1M,I2775,TRUE,_xll.ohTrigger(RecalcTrigger,Trigger1M)),NA())</f>
        <v>1.1205659039870142E-2</v>
      </c>
      <c r="O2775" s="44">
        <f>IFERROR(_xll.qlIndexFixing(ONIndex3M,I2775,TRUE,_xll.ohTrigger(RecalcTrigger,Trigger3M)),NA())</f>
        <v>1.1218323312780498E-2</v>
      </c>
      <c r="P2775" s="44">
        <f>IFERROR(_xll.qlIndexFixing(ONIndex6M,I2775,TRUE,_xll.ohTrigger(RecalcTrigger,Trigger6M)),NA())</f>
        <v>1.1534469277387771E-2</v>
      </c>
      <c r="Q2775" s="183">
        <f>IFERROR(_xll.qlIndexFixing(ONIndex1Y,I2775,TRUE,_xll.ohTrigger(RecalcTrigger,Trigger1Y)),NA())</f>
        <v>1.1902878670939643E-2</v>
      </c>
    </row>
    <row r="2776" spans="2:17" x14ac:dyDescent="0.2">
      <c r="B2776" s="39" t="s">
        <v>42</v>
      </c>
      <c r="D2776" s="42">
        <f>_xll.qlCalendarAdvance(Calendar,$D2775,B2776,"f",FALSE)</f>
        <v>58929</v>
      </c>
      <c r="E2776" s="177">
        <f>_xll.qlInterestRateIndexValueDate(IndexON,D2776)</f>
        <v>58929</v>
      </c>
      <c r="F2776" s="193">
        <f>IFERROR(_xll.qlIndexFixing(IndexON,D2776,TRUE,_xll.ohTrigger(RecalcTrigger,TriggerON)),NA())</f>
        <v>1.112367083932142E-2</v>
      </c>
      <c r="H2776" s="42">
        <f>_xll.qlCalendarAdvance(Calendar,$H2775,B2776,"f",FALSE)</f>
        <v>58929</v>
      </c>
      <c r="I2776" s="177">
        <f>_xll.qlInterestRateIndexValueDate(Index1M,$H2776)</f>
        <v>58931</v>
      </c>
      <c r="J2776" s="182">
        <f>IFERROR(_xll.qlIndexFixing(Index1M,$H2776,TRUE,_xll.ohTrigger(RecalcTrigger,Trigger1M)),NA())</f>
        <v>1.1202575349854305E-2</v>
      </c>
      <c r="K2776" s="44">
        <f>IFERROR(_xll.qlIndexFixing(Index3M,H2776,TRUE,_xll.ohTrigger(RecalcTrigger,Trigger3M)),NA())</f>
        <v>1.1197895898417857E-2</v>
      </c>
      <c r="L2776" s="44">
        <f>IFERROR(_xll.qlIndexFixing(Index6M,$H2776,TRUE,_xll.ohTrigger(RecalcTrigger,Trigger6M)),NA())</f>
        <v>1.1565472679443302E-2</v>
      </c>
      <c r="M2776" s="183">
        <f>IFERROR(_xll.qlIndexFixing(Index1Y,$H2776,TRUE,_xll.ohTrigger(RecalcTrigger,Trigger1Y)),NA())</f>
        <v>1.1903317047418214E-2</v>
      </c>
      <c r="N2776" s="182">
        <f>IFERROR(_xll.qlIndexFixing(ONIndex1M,I2776,TRUE,_xll.ohTrigger(RecalcTrigger,Trigger1M)),NA())</f>
        <v>1.120239325558714E-2</v>
      </c>
      <c r="O2776" s="44">
        <f>IFERROR(_xll.qlIndexFixing(ONIndex3M,I2776,TRUE,_xll.ohTrigger(RecalcTrigger,Trigger3M)),NA())</f>
        <v>1.1212842408170332E-2</v>
      </c>
      <c r="P2776" s="44">
        <f>IFERROR(_xll.qlIndexFixing(ONIndex6M,I2776,TRUE,_xll.ohTrigger(RecalcTrigger,Trigger6M)),NA())</f>
        <v>1.1533965176386829E-2</v>
      </c>
      <c r="Q2776" s="183">
        <f>IFERROR(_xll.qlIndexFixing(ONIndex1Y,I2776,TRUE,_xll.ohTrigger(RecalcTrigger,Trigger1Y)),NA())</f>
        <v>1.1899576930458622E-2</v>
      </c>
    </row>
    <row r="2777" spans="2:17" x14ac:dyDescent="0.2">
      <c r="B2777" s="39" t="s">
        <v>42</v>
      </c>
      <c r="D2777" s="42">
        <f>_xll.qlCalendarAdvance(Calendar,$D2776,B2777,"f",FALSE)</f>
        <v>58936</v>
      </c>
      <c r="E2777" s="177">
        <f>_xll.qlInterestRateIndexValueDate(IndexON,D2777)</f>
        <v>58936</v>
      </c>
      <c r="F2777" s="193">
        <f>IFERROR(_xll.qlIndexFixing(IndexON,D2777,TRUE,_xll.ohTrigger(RecalcTrigger,TriggerON)),NA())</f>
        <v>1.1122348586454223E-2</v>
      </c>
      <c r="H2777" s="42">
        <f>_xll.qlCalendarAdvance(Calendar,$H2776,B2777,"f",FALSE)</f>
        <v>58936</v>
      </c>
      <c r="I2777" s="177">
        <f>_xll.qlInterestRateIndexValueDate(Index1M,$H2777)</f>
        <v>58938</v>
      </c>
      <c r="J2777" s="182">
        <f>IFERROR(_xll.qlIndexFixing(Index1M,$H2777,TRUE,_xll.ohTrigger(RecalcTrigger,Trigger1M)),NA())</f>
        <v>1.1199434822985743E-2</v>
      </c>
      <c r="K2777" s="44">
        <f>IFERROR(_xll.qlIndexFixing(Index3M,H2777,TRUE,_xll.ohTrigger(RecalcTrigger,Trigger3M)),NA())</f>
        <v>1.1192833632516606E-2</v>
      </c>
      <c r="L2777" s="44">
        <f>IFERROR(_xll.qlIndexFixing(Index6M,$H2777,TRUE,_xll.ohTrigger(RecalcTrigger,Trigger6M)),NA())</f>
        <v>1.1565399960289163E-2</v>
      </c>
      <c r="M2777" s="183">
        <f>IFERROR(_xll.qlIndexFixing(Index1Y,$H2777,TRUE,_xll.ohTrigger(RecalcTrigger,Trigger1Y)),NA())</f>
        <v>1.1900973394286923E-2</v>
      </c>
      <c r="N2777" s="182">
        <f>IFERROR(_xll.qlIndexFixing(ONIndex1M,I2777,TRUE,_xll.ohTrigger(RecalcTrigger,Trigger1M)),NA())</f>
        <v>1.1199175915113102E-2</v>
      </c>
      <c r="O2777" s="44">
        <f>IFERROR(_xll.qlIndexFixing(ONIndex3M,I2777,TRUE,_xll.ohTrigger(RecalcTrigger,Trigger3M)),NA())</f>
        <v>1.1207423547370254E-2</v>
      </c>
      <c r="P2777" s="44">
        <f>IFERROR(_xll.qlIndexFixing(ONIndex6M,I2777,TRUE,_xll.ohTrigger(RecalcTrigger,Trigger6M)),NA())</f>
        <v>1.1533492324788952E-2</v>
      </c>
      <c r="Q2777" s="183">
        <f>IFERROR(_xll.qlIndexFixing(ONIndex1Y,I2777,TRUE,_xll.ohTrigger(RecalcTrigger,Trigger1Y)),NA())</f>
        <v>1.1896311448573726E-2</v>
      </c>
    </row>
    <row r="2778" spans="2:17" x14ac:dyDescent="0.2">
      <c r="B2778" s="39" t="s">
        <v>42</v>
      </c>
      <c r="D2778" s="42">
        <f>_xll.qlCalendarAdvance(Calendar,$D2777,B2778,"f",FALSE)</f>
        <v>58943</v>
      </c>
      <c r="E2778" s="177">
        <f>_xll.qlInterestRateIndexValueDate(IndexON,D2778)</f>
        <v>58943</v>
      </c>
      <c r="F2778" s="193">
        <f>IFERROR(_xll.qlIndexFixing(IndexON,D2778,TRUE,_xll.ohTrigger(RecalcTrigger,TriggerON)),NA())</f>
        <v>1.1121088385310784E-2</v>
      </c>
      <c r="H2778" s="42">
        <f>_xll.qlCalendarAdvance(Calendar,$H2777,B2778,"f",FALSE)</f>
        <v>58943</v>
      </c>
      <c r="I2778" s="177">
        <f>_xll.qlInterestRateIndexValueDate(Index1M,$H2778)</f>
        <v>58945</v>
      </c>
      <c r="J2778" s="182">
        <f>IFERROR(_xll.qlIndexFixing(Index1M,$H2778,TRUE,_xll.ohTrigger(RecalcTrigger,Trigger1M)),NA())</f>
        <v>1.1196343007796872E-2</v>
      </c>
      <c r="K2778" s="44">
        <f>IFERROR(_xll.qlIndexFixing(Index3M,H2778,TRUE,_xll.ohTrigger(RecalcTrigger,Trigger3M)),NA())</f>
        <v>1.1187834356143731E-2</v>
      </c>
      <c r="L2778" s="44">
        <f>IFERROR(_xll.qlIndexFixing(Index6M,$H2778,TRUE,_xll.ohTrigger(RecalcTrigger,Trigger6M)),NA())</f>
        <v>1.1565359326453513E-2</v>
      </c>
      <c r="M2778" s="183">
        <f>IFERROR(_xll.qlIndexFixing(Index1Y,$H2778,TRUE,_xll.ohTrigger(RecalcTrigger,Trigger1Y)),NA())</f>
        <v>1.1898668089952427E-2</v>
      </c>
      <c r="N2778" s="182">
        <f>IFERROR(_xll.qlIndexFixing(ONIndex1M,I2778,TRUE,_xll.ohTrigger(RecalcTrigger,Trigger1M)),NA())</f>
        <v>1.1196007102061145E-2</v>
      </c>
      <c r="O2778" s="44">
        <f>IFERROR(_xll.qlIndexFixing(ONIndex3M,I2778,TRUE,_xll.ohTrigger(RecalcTrigger,Trigger3M)),NA())</f>
        <v>1.120206684021241E-2</v>
      </c>
      <c r="P2778" s="44">
        <f>IFERROR(_xll.qlIndexFixing(ONIndex6M,I2778,TRUE,_xll.ohTrigger(RecalcTrigger,Trigger6M)),NA())</f>
        <v>1.1533050770156095E-2</v>
      </c>
      <c r="Q2778" s="183">
        <f>IFERROR(_xll.qlIndexFixing(ONIndex1Y,I2778,TRUE,_xll.ohTrigger(RecalcTrigger,Trigger1Y)),NA())</f>
        <v>1.1893082286995593E-2</v>
      </c>
    </row>
    <row r="2779" spans="2:17" x14ac:dyDescent="0.2">
      <c r="B2779" s="39" t="s">
        <v>42</v>
      </c>
      <c r="D2779" s="42">
        <f>_xll.qlCalendarAdvance(Calendar,$D2778,B2779,"f",FALSE)</f>
        <v>58950</v>
      </c>
      <c r="E2779" s="177">
        <f>_xll.qlInterestRateIndexValueDate(IndexON,D2779)</f>
        <v>58950</v>
      </c>
      <c r="F2779" s="193">
        <f>IFERROR(_xll.qlIndexFixing(IndexON,D2779,TRUE,_xll.ohTrigger(RecalcTrigger,TriggerON)),NA())</f>
        <v>1.111989033820926E-2</v>
      </c>
      <c r="H2779" s="42">
        <f>_xll.qlCalendarAdvance(Calendar,$H2778,B2779,"f",FALSE)</f>
        <v>58950</v>
      </c>
      <c r="I2779" s="177">
        <f>_xll.qlInterestRateIndexValueDate(Index1M,$H2779)</f>
        <v>58952</v>
      </c>
      <c r="J2779" s="182">
        <f>IFERROR(_xll.qlIndexFixing(Index1M,$H2779,TRUE,_xll.ohTrigger(RecalcTrigger,Trigger1M)),NA())</f>
        <v>1.1193299987523608E-2</v>
      </c>
      <c r="K2779" s="44">
        <f>IFERROR(_xll.qlIndexFixing(Index3M,H2779,TRUE,_xll.ohTrigger(RecalcTrigger,Trigger3M)),NA())</f>
        <v>1.1182898179285167E-2</v>
      </c>
      <c r="L2779" s="44">
        <f>IFERROR(_xll.qlIndexFixing(Index6M,$H2779,TRUE,_xll.ohTrigger(RecalcTrigger,Trigger6M)),NA())</f>
        <v>1.1565350825580819E-2</v>
      </c>
      <c r="M2779" s="183">
        <f>IFERROR(_xll.qlIndexFixing(Index1Y,$H2779,TRUE,_xll.ohTrigger(RecalcTrigger,Trigger1Y)),NA())</f>
        <v>1.1896401196523949E-2</v>
      </c>
      <c r="N2779" s="182">
        <f>IFERROR(_xll.qlIndexFixing(ONIndex1M,I2779,TRUE,_xll.ohTrigger(RecalcTrigger,Trigger1M)),NA())</f>
        <v>1.1192886899404897E-2</v>
      </c>
      <c r="O2779" s="44">
        <f>IFERROR(_xll.qlIndexFixing(ONIndex3M,I2779,TRUE,_xll.ohTrigger(RecalcTrigger,Trigger3M)),NA())</f>
        <v>1.1196772397088495E-2</v>
      </c>
      <c r="P2779" s="44">
        <f>IFERROR(_xll.qlIndexFixing(ONIndex6M,I2779,TRUE,_xll.ohTrigger(RecalcTrigger,Trigger6M)),NA())</f>
        <v>1.1532640559970275E-2</v>
      </c>
      <c r="Q2779" s="183">
        <f>IFERROR(_xll.qlIndexFixing(ONIndex1Y,I2779,TRUE,_xll.ohTrigger(RecalcTrigger,Trigger1Y)),NA())</f>
        <v>1.1889889507514795E-2</v>
      </c>
    </row>
    <row r="2780" spans="2:17" x14ac:dyDescent="0.2">
      <c r="B2780" s="39" t="s">
        <v>42</v>
      </c>
      <c r="D2780" s="42">
        <f>_xll.qlCalendarAdvance(Calendar,$D2779,B2780,"f",FALSE)</f>
        <v>58957</v>
      </c>
      <c r="E2780" s="177">
        <f>_xll.qlInterestRateIndexValueDate(IndexON,D2780)</f>
        <v>58957</v>
      </c>
      <c r="F2780" s="193">
        <f>IFERROR(_xll.qlIndexFixing(IndexON,D2780,TRUE,_xll.ohTrigger(RecalcTrigger,TriggerON)),NA())</f>
        <v>1.1118754546828313E-2</v>
      </c>
      <c r="H2780" s="42">
        <f>_xll.qlCalendarAdvance(Calendar,$H2779,B2780,"f",FALSE)</f>
        <v>58957</v>
      </c>
      <c r="I2780" s="177">
        <f>_xll.qlInterestRateIndexValueDate(Index1M,$H2780)</f>
        <v>58959</v>
      </c>
      <c r="J2780" s="182">
        <f>IFERROR(_xll.qlIndexFixing(Index1M,$H2780,TRUE,_xll.ohTrigger(RecalcTrigger,Trigger1M)),NA())</f>
        <v>1.1190305845406867E-2</v>
      </c>
      <c r="K2780" s="44">
        <f>IFERROR(_xll.qlIndexFixing(Index3M,H2780,TRUE,_xll.ohTrigger(RecalcTrigger,Trigger3M)),NA())</f>
        <v>1.1178025211927713E-2</v>
      </c>
      <c r="L2780" s="44">
        <f>IFERROR(_xll.qlIndexFixing(Index6M,$H2780,TRUE,_xll.ohTrigger(RecalcTrigger,Trigger6M)),NA())</f>
        <v>1.1564780195655778E-2</v>
      </c>
      <c r="M2780" s="183">
        <f>IFERROR(_xll.qlIndexFixing(Index1Y,$H2780,TRUE,_xll.ohTrigger(RecalcTrigger,Trigger1Y)),NA())</f>
        <v>1.1894172776114653E-2</v>
      </c>
      <c r="N2780" s="182">
        <f>IFERROR(_xll.qlIndexFixing(ONIndex1M,I2780,TRUE,_xll.ohTrigger(RecalcTrigger,Trigger1M)),NA())</f>
        <v>1.1189815390517666E-2</v>
      </c>
      <c r="O2780" s="44">
        <f>IFERROR(_xll.qlIndexFixing(ONIndex3M,I2780,TRUE,_xll.ohTrigger(RecalcTrigger,Trigger3M)),NA())</f>
        <v>1.1191540327351035E-2</v>
      </c>
      <c r="P2780" s="44">
        <f>IFERROR(_xll.qlIndexFixing(ONIndex6M,I2780,TRUE,_xll.ohTrigger(RecalcTrigger,Trigger6M)),NA())</f>
        <v>1.1532261741313832E-2</v>
      </c>
      <c r="Q2780" s="183">
        <f>IFERROR(_xll.qlIndexFixing(ONIndex1Y,I2780,TRUE,_xll.ohTrigger(RecalcTrigger,Trigger1Y)),NA())</f>
        <v>1.1886733171362351E-2</v>
      </c>
    </row>
    <row r="2781" spans="2:17" x14ac:dyDescent="0.2">
      <c r="B2781" s="39" t="s">
        <v>42</v>
      </c>
      <c r="D2781" s="42">
        <f>_xll.qlCalendarAdvance(Calendar,$D2780,B2781,"f",FALSE)</f>
        <v>58964</v>
      </c>
      <c r="E2781" s="177">
        <f>_xll.qlInterestRateIndexValueDate(IndexON,D2781)</f>
        <v>58964</v>
      </c>
      <c r="F2781" s="193">
        <f>IFERROR(_xll.qlIndexFixing(IndexON,D2781,TRUE,_xll.ohTrigger(RecalcTrigger,TriggerON)),NA())</f>
        <v>1.1117681112926547E-2</v>
      </c>
      <c r="H2781" s="42">
        <f>_xll.qlCalendarAdvance(Calendar,$H2780,B2781,"f",FALSE)</f>
        <v>58964</v>
      </c>
      <c r="I2781" s="177">
        <f>_xll.qlInterestRateIndexValueDate(Index1M,$H2781)</f>
        <v>58966</v>
      </c>
      <c r="J2781" s="182">
        <f>IFERROR(_xll.qlIndexFixing(Index1M,$H2781,TRUE,_xll.ohTrigger(RecalcTrigger,Trigger1M)),NA())</f>
        <v>1.1187360664675072E-2</v>
      </c>
      <c r="K2781" s="44">
        <f>IFERROR(_xll.qlIndexFixing(Index3M,H2781,TRUE,_xll.ohTrigger(RecalcTrigger,Trigger3M)),NA())</f>
        <v>1.1173215564062517E-2</v>
      </c>
      <c r="L2781" s="44">
        <f>IFERROR(_xll.qlIndexFixing(Index6M,$H2781,TRUE,_xll.ohTrigger(RecalcTrigger,Trigger6M)),NA())</f>
        <v>1.156482914402507E-2</v>
      </c>
      <c r="M2781" s="183">
        <f>IFERROR(_xll.qlIndexFixing(Index1Y,$H2781,TRUE,_xll.ohTrigger(RecalcTrigger,Trigger1Y)),NA())</f>
        <v>1.1891982890840987E-2</v>
      </c>
      <c r="N2781" s="182">
        <f>IFERROR(_xll.qlIndexFixing(ONIndex1M,I2781,TRUE,_xll.ohTrigger(RecalcTrigger,Trigger1M)),NA())</f>
        <v>1.1186792658133271E-2</v>
      </c>
      <c r="O2781" s="44">
        <f>IFERROR(_xll.qlIndexFixing(ONIndex3M,I2781,TRUE,_xll.ohTrigger(RecalcTrigger,Trigger3M)),NA())</f>
        <v>1.1186370741231855E-2</v>
      </c>
      <c r="P2781" s="44">
        <f>IFERROR(_xll.qlIndexFixing(ONIndex6M,I2781,TRUE,_xll.ohTrigger(RecalcTrigger,Trigger6M)),NA())</f>
        <v>1.1531914361668782E-2</v>
      </c>
      <c r="Q2781" s="183">
        <f>IFERROR(_xll.qlIndexFixing(ONIndex1Y,I2781,TRUE,_xll.ohTrigger(RecalcTrigger,Trigger1Y)),NA())</f>
        <v>1.1883613340408772E-2</v>
      </c>
    </row>
    <row r="2782" spans="2:17" x14ac:dyDescent="0.2">
      <c r="B2782" s="39" t="s">
        <v>42</v>
      </c>
      <c r="D2782" s="42">
        <f>_xll.qlCalendarAdvance(Calendar,$D2781,B2782,"f",FALSE)</f>
        <v>58971</v>
      </c>
      <c r="E2782" s="177">
        <f>_xll.qlInterestRateIndexValueDate(IndexON,D2782)</f>
        <v>58971</v>
      </c>
      <c r="F2782" s="193">
        <f>IFERROR(_xll.qlIndexFixing(IndexON,D2782,TRUE,_xll.ohTrigger(RecalcTrigger,TriggerON)),NA())</f>
        <v>1.1116670138662244E-2</v>
      </c>
      <c r="H2782" s="42">
        <f>_xll.qlCalendarAdvance(Calendar,$H2781,B2782,"f",FALSE)</f>
        <v>58971</v>
      </c>
      <c r="I2782" s="177">
        <f>_xll.qlInterestRateIndexValueDate(Index1M,$H2782)</f>
        <v>58973</v>
      </c>
      <c r="J2782" s="182">
        <f>IFERROR(_xll.qlIndexFixing(Index1M,$H2782,TRUE,_xll.ohTrigger(RecalcTrigger,Trigger1M)),NA())</f>
        <v>1.1184464528561644E-2</v>
      </c>
      <c r="K2782" s="44">
        <f>IFERROR(_xll.qlIndexFixing(Index3M,H2782,TRUE,_xll.ohTrigger(RecalcTrigger,Trigger3M)),NA())</f>
        <v>1.1168469345681595E-2</v>
      </c>
      <c r="L2782" s="44">
        <f>IFERROR(_xll.qlIndexFixing(Index6M,$H2782,TRUE,_xll.ohTrigger(RecalcTrigger,Trigger6M)),NA())</f>
        <v>1.1564910354985213E-2</v>
      </c>
      <c r="M2782" s="183">
        <f>IFERROR(_xll.qlIndexFixing(Index1Y,$H2782,TRUE,_xll.ohTrigger(RecalcTrigger,Trigger1Y)),NA())</f>
        <v>1.1889831602824219E-2</v>
      </c>
      <c r="N2782" s="182">
        <f>IFERROR(_xll.qlIndexFixing(ONIndex1M,I2782,TRUE,_xll.ohTrigger(RecalcTrigger,Trigger1M)),NA())</f>
        <v>1.1183818786024702E-2</v>
      </c>
      <c r="O2782" s="44">
        <f>IFERROR(_xll.qlIndexFixing(ONIndex3M,I2782,TRUE,_xll.ohTrigger(RecalcTrigger,Trigger3M)),NA())</f>
        <v>1.1181263748802905E-2</v>
      </c>
      <c r="P2782" s="44">
        <f>IFERROR(_xll.qlIndexFixing(ONIndex6M,I2782,TRUE,_xll.ohTrigger(RecalcTrigger,Trigger6M)),NA())</f>
        <v>1.1531598468517146E-2</v>
      </c>
      <c r="Q2782" s="183">
        <f>IFERROR(_xll.qlIndexFixing(ONIndex1Y,I2782,TRUE,_xll.ohTrigger(RecalcTrigger,Trigger1Y)),NA())</f>
        <v>1.1880530076284757E-2</v>
      </c>
    </row>
    <row r="2783" spans="2:17" x14ac:dyDescent="0.2">
      <c r="B2783" s="39" t="s">
        <v>42</v>
      </c>
      <c r="D2783" s="42">
        <f>_xll.qlCalendarAdvance(Calendar,$D2782,B2783,"f",FALSE)</f>
        <v>58978</v>
      </c>
      <c r="E2783" s="177">
        <f>_xll.qlInterestRateIndexValueDate(IndexON,D2783)</f>
        <v>58978</v>
      </c>
      <c r="F2783" s="193">
        <f>IFERROR(_xll.qlIndexFixing(IndexON,D2783,TRUE,_xll.ohTrigger(RecalcTrigger,TriggerON)),NA())</f>
        <v>1.1115721725794003E-2</v>
      </c>
      <c r="H2783" s="42">
        <f>_xll.qlCalendarAdvance(Calendar,$H2782,B2783,"f",FALSE)</f>
        <v>58978</v>
      </c>
      <c r="I2783" s="177">
        <f>_xll.qlInterestRateIndexValueDate(Index1M,$H2783)</f>
        <v>58980</v>
      </c>
      <c r="J2783" s="182">
        <f>IFERROR(_xll.qlIndexFixing(Index1M,$H2783,TRUE,_xll.ohTrigger(RecalcTrigger,Trigger1M)),NA())</f>
        <v>1.1181617520304998E-2</v>
      </c>
      <c r="K2783" s="44">
        <f>IFERROR(_xll.qlIndexFixing(Index3M,H2783,TRUE,_xll.ohTrigger(RecalcTrigger,Trigger3M)),NA())</f>
        <v>1.1163786666783913E-2</v>
      </c>
      <c r="L2783" s="44">
        <f>IFERROR(_xll.qlIndexFixing(Index6M,$H2783,TRUE,_xll.ohTrigger(RecalcTrigger,Trigger6M)),NA())</f>
        <v>1.1565023876182027E-2</v>
      </c>
      <c r="M2783" s="183">
        <f>IFERROR(_xll.qlIndexFixing(Index1Y,$H2783,TRUE,_xll.ohTrigger(RecalcTrigger,Trigger1Y)),NA())</f>
        <v>1.1887718974188681E-2</v>
      </c>
      <c r="N2783" s="182">
        <f>IFERROR(_xll.qlIndexFixing(ONIndex1M,I2783,TRUE,_xll.ohTrigger(RecalcTrigger,Trigger1M)),NA())</f>
        <v>1.118089385708565E-2</v>
      </c>
      <c r="O2783" s="44">
        <f>IFERROR(_xll.qlIndexFixing(ONIndex3M,I2783,TRUE,_xll.ohTrigger(RecalcTrigger,Trigger3M)),NA())</f>
        <v>1.1176219459576586E-2</v>
      </c>
      <c r="P2783" s="44">
        <f>IFERROR(_xll.qlIndexFixing(ONIndex6M,I2783,TRUE,_xll.ohTrigger(RecalcTrigger,Trigger6M)),NA())</f>
        <v>1.1531314109101132E-2</v>
      </c>
      <c r="Q2783" s="183">
        <f>IFERROR(_xll.qlIndexFixing(ONIndex1Y,I2783,TRUE,_xll.ohTrigger(RecalcTrigger,Trigger1Y)),NA())</f>
        <v>1.187748344054107E-2</v>
      </c>
    </row>
    <row r="2784" spans="2:17" x14ac:dyDescent="0.2">
      <c r="B2784" s="39" t="s">
        <v>42</v>
      </c>
      <c r="D2784" s="42">
        <f>_xll.qlCalendarAdvance(Calendar,$D2783,B2784,"f",FALSE)</f>
        <v>58985</v>
      </c>
      <c r="E2784" s="177">
        <f>_xll.qlInterestRateIndexValueDate(IndexON,D2784)</f>
        <v>58985</v>
      </c>
      <c r="F2784" s="193">
        <f>IFERROR(_xll.qlIndexFixing(IndexON,D2784,TRUE,_xll.ohTrigger(RecalcTrigger,TriggerON)),NA())</f>
        <v>1.1114835976320236E-2</v>
      </c>
      <c r="H2784" s="42">
        <f>_xll.qlCalendarAdvance(Calendar,$H2783,B2784,"f",FALSE)</f>
        <v>58985</v>
      </c>
      <c r="I2784" s="177">
        <f>_xll.qlInterestRateIndexValueDate(Index1M,$H2784)</f>
        <v>58987</v>
      </c>
      <c r="J2784" s="182">
        <f>IFERROR(_xll.qlIndexFixing(Index1M,$H2784,TRUE,_xll.ohTrigger(RecalcTrigger,Trigger1M)),NA())</f>
        <v>1.1178886878353477E-2</v>
      </c>
      <c r="K2784" s="44">
        <f>IFERROR(_xll.qlIndexFixing(Index3M,H2784,TRUE,_xll.ohTrigger(RecalcTrigger,Trigger3M)),NA())</f>
        <v>1.1159167637365831E-2</v>
      </c>
      <c r="L2784" s="44">
        <f>IFERROR(_xll.qlIndexFixing(Index6M,$H2784,TRUE,_xll.ohTrigger(RecalcTrigger,Trigger6M)),NA())</f>
        <v>1.1565169755261335E-2</v>
      </c>
      <c r="M2784" s="183">
        <f>IFERROR(_xll.qlIndexFixing(Index1Y,$H2784,TRUE,_xll.ohTrigger(RecalcTrigger,Trigger1Y)),NA())</f>
        <v>1.1885645067063086E-2</v>
      </c>
      <c r="N2784" s="182">
        <f>IFERROR(_xll.qlIndexFixing(ONIndex1M,I2784,TRUE,_xll.ohTrigger(RecalcTrigger,Trigger1M)),NA())</f>
        <v>1.1178017954449615E-2</v>
      </c>
      <c r="O2784" s="44">
        <f>IFERROR(_xll.qlIndexFixing(ONIndex3M,I2784,TRUE,_xll.ohTrigger(RecalcTrigger,Trigger3M)),NA())</f>
        <v>1.1171237983704785E-2</v>
      </c>
      <c r="P2784" s="44">
        <f>IFERROR(_xll.qlIndexFixing(ONIndex6M,I2784,TRUE,_xll.ohTrigger(RecalcTrigger,Trigger6M)),NA())</f>
        <v>1.1531061330742887E-2</v>
      </c>
      <c r="Q2784" s="183">
        <f>IFERROR(_xll.qlIndexFixing(ONIndex1Y,I2784,TRUE,_xll.ohTrigger(RecalcTrigger,Trigger1Y)),NA())</f>
        <v>1.1874473494888349E-2</v>
      </c>
    </row>
    <row r="2785" spans="2:17" x14ac:dyDescent="0.2">
      <c r="B2785" s="39" t="s">
        <v>42</v>
      </c>
      <c r="D2785" s="42">
        <f>_xll.qlCalendarAdvance(Calendar,$D2784,B2785,"f",FALSE)</f>
        <v>58992</v>
      </c>
      <c r="E2785" s="177">
        <f>_xll.qlInterestRateIndexValueDate(IndexON,D2785)</f>
        <v>58992</v>
      </c>
      <c r="F2785" s="193">
        <f>IFERROR(_xll.qlIndexFixing(IndexON,D2785,TRUE,_xll.ohTrigger(RecalcTrigger,TriggerON)),NA())</f>
        <v>1.1114012992079481E-2</v>
      </c>
      <c r="H2785" s="42">
        <f>_xll.qlCalendarAdvance(Calendar,$H2784,B2785,"f",FALSE)</f>
        <v>58992</v>
      </c>
      <c r="I2785" s="177">
        <f>_xll.qlInterestRateIndexValueDate(Index1M,$H2785)</f>
        <v>58994</v>
      </c>
      <c r="J2785" s="182">
        <f>IFERROR(_xll.qlIndexFixing(Index1M,$H2785,TRUE,_xll.ohTrigger(RecalcTrigger,Trigger1M)),NA())</f>
        <v>1.1176071220308226E-2</v>
      </c>
      <c r="K2785" s="44">
        <f>IFERROR(_xll.qlIndexFixing(Index3M,H2785,TRUE,_xll.ohTrigger(RecalcTrigger,Trigger3M)),NA())</f>
        <v>1.1154612367428922E-2</v>
      </c>
      <c r="L2785" s="44">
        <f>IFERROR(_xll.qlIndexFixing(Index6M,$H2785,TRUE,_xll.ohTrigger(RecalcTrigger,Trigger6M)),NA())</f>
        <v>1.1565977280796693E-2</v>
      </c>
      <c r="M2785" s="183">
        <f>IFERROR(_xll.qlIndexFixing(Index1Y,$H2785,TRUE,_xll.ohTrigger(RecalcTrigger,Trigger1Y)),NA())</f>
        <v>1.1883609943580309E-2</v>
      </c>
      <c r="N2785" s="182">
        <f>IFERROR(_xll.qlIndexFixing(ONIndex1M,I2785,TRUE,_xll.ohTrigger(RecalcTrigger,Trigger1M)),NA())</f>
        <v>1.117519116140997E-2</v>
      </c>
      <c r="O2785" s="44">
        <f>IFERROR(_xll.qlIndexFixing(ONIndex3M,I2785,TRUE,_xll.ohTrigger(RecalcTrigger,Trigger3M)),NA())</f>
        <v>1.1166319431019645E-2</v>
      </c>
      <c r="P2785" s="44">
        <f>IFERROR(_xll.qlIndexFixing(ONIndex6M,I2785,TRUE,_xll.ohTrigger(RecalcTrigger,Trigger6M)),NA())</f>
        <v>1.1530840181004365E-2</v>
      </c>
      <c r="Q2785" s="183">
        <f>IFERROR(_xll.qlIndexFixing(ONIndex1Y,I2785,TRUE,_xll.ohTrigger(RecalcTrigger,Trigger1Y)),NA())</f>
        <v>1.1871500300877358E-2</v>
      </c>
    </row>
    <row r="2786" spans="2:17" x14ac:dyDescent="0.2">
      <c r="B2786" s="39" t="s">
        <v>42</v>
      </c>
      <c r="D2786" s="42">
        <f>_xll.qlCalendarAdvance(Calendar,$D2785,B2786,"f",FALSE)</f>
        <v>58999</v>
      </c>
      <c r="E2786" s="177">
        <f>_xll.qlInterestRateIndexValueDate(IndexON,D2786)</f>
        <v>58999</v>
      </c>
      <c r="F2786" s="193">
        <f>IFERROR(_xll.qlIndexFixing(IndexON,D2786,TRUE,_xll.ohTrigger(RecalcTrigger,TriggerON)),NA())</f>
        <v>1.1113252875070145E-2</v>
      </c>
      <c r="H2786" s="42">
        <f>_xll.qlCalendarAdvance(Calendar,$H2785,B2786,"f",FALSE)</f>
        <v>58999</v>
      </c>
      <c r="I2786" s="177">
        <f>_xll.qlInterestRateIndexValueDate(Index1M,$H2786)</f>
        <v>59001</v>
      </c>
      <c r="J2786" s="182">
        <f>IFERROR(_xll.qlIndexFixing(Index1M,$H2786,TRUE,_xll.ohTrigger(RecalcTrigger,Trigger1M)),NA())</f>
        <v>1.1173372095039935E-2</v>
      </c>
      <c r="K2786" s="44">
        <f>IFERROR(_xll.qlIndexFixing(Index3M,H2786,TRUE,_xll.ohTrigger(RecalcTrigger,Trigger3M)),NA())</f>
        <v>1.115012096697476E-2</v>
      </c>
      <c r="L2786" s="44">
        <f>IFERROR(_xll.qlIndexFixing(Index6M,$H2786,TRUE,_xll.ohTrigger(RecalcTrigger,Trigger6M)),NA())</f>
        <v>1.1566195044815554E-2</v>
      </c>
      <c r="M2786" s="183">
        <f>IFERROR(_xll.qlIndexFixing(Index1Y,$H2786,TRUE,_xll.ohTrigger(RecalcTrigger,Trigger1Y)),NA())</f>
        <v>1.188161366587673E-2</v>
      </c>
      <c r="N2786" s="182">
        <f>IFERROR(_xll.qlIndexFixing(ONIndex1M,I2786,TRUE,_xll.ohTrigger(RecalcTrigger,Trigger1M)),NA())</f>
        <v>1.1172413561260086E-2</v>
      </c>
      <c r="O2786" s="44">
        <f>IFERROR(_xll.qlIndexFixing(ONIndex3M,I2786,TRUE,_xll.ohTrigger(RecalcTrigger,Trigger3M)),NA())</f>
        <v>1.1161463911513181E-2</v>
      </c>
      <c r="P2786" s="44">
        <f>IFERROR(_xll.qlIndexFixing(ONIndex6M,I2786,TRUE,_xll.ohTrigger(RecalcTrigger,Trigger6M)),NA())</f>
        <v>1.1530650706967904E-2</v>
      </c>
      <c r="Q2786" s="183">
        <f>IFERROR(_xll.qlIndexFixing(ONIndex1Y,I2786,TRUE,_xll.ohTrigger(RecalcTrigger,Trigger1Y)),NA())</f>
        <v>1.1868563920378605E-2</v>
      </c>
    </row>
    <row r="2787" spans="2:17" x14ac:dyDescent="0.2">
      <c r="B2787" s="39" t="s">
        <v>42</v>
      </c>
      <c r="D2787" s="42">
        <f>_xll.qlCalendarAdvance(Calendar,$D2786,B2787,"f",FALSE)</f>
        <v>59006</v>
      </c>
      <c r="E2787" s="177">
        <f>_xll.qlInterestRateIndexValueDate(IndexON,D2787)</f>
        <v>59006</v>
      </c>
      <c r="F2787" s="193">
        <f>IFERROR(_xll.qlIndexFixing(IndexON,D2787,TRUE,_xll.ohTrigger(RecalcTrigger,TriggerON)),NA())</f>
        <v>1.1112555726970896E-2</v>
      </c>
      <c r="H2787" s="42">
        <f>_xll.qlCalendarAdvance(Calendar,$H2786,B2787,"f",FALSE)</f>
        <v>59006</v>
      </c>
      <c r="I2787" s="177">
        <f>_xll.qlInterestRateIndexValueDate(Index1M,$H2787)</f>
        <v>59008</v>
      </c>
      <c r="J2787" s="182">
        <f>IFERROR(_xll.qlIndexFixing(Index1M,$H2787,TRUE,_xll.ohTrigger(RecalcTrigger,Trigger1M)),NA())</f>
        <v>1.1170722430574598E-2</v>
      </c>
      <c r="K2787" s="44">
        <f>IFERROR(_xll.qlIndexFixing(Index3M,H2787,TRUE,_xll.ohTrigger(RecalcTrigger,Trigger3M)),NA())</f>
        <v>1.1145693546010998E-2</v>
      </c>
      <c r="L2787" s="44">
        <f>IFERROR(_xll.qlIndexFixing(Index6M,$H2787,TRUE,_xll.ohTrigger(RecalcTrigger,Trigger6M)),NA())</f>
        <v>1.1566445323002975E-2</v>
      </c>
      <c r="M2787" s="183">
        <f>IFERROR(_xll.qlIndexFixing(Index1Y,$H2787,TRUE,_xll.ohTrigger(RecalcTrigger,Trigger1Y)),NA())</f>
        <v>1.1879656296093322E-2</v>
      </c>
      <c r="N2787" s="182">
        <f>IFERROR(_xll.qlIndexFixing(ONIndex1M,I2787,TRUE,_xll.ohTrigger(RecalcTrigger,Trigger1M)),NA())</f>
        <v>1.1169685236973592E-2</v>
      </c>
      <c r="O2787" s="44">
        <f>IFERROR(_xll.qlIndexFixing(ONIndex3M,I2787,TRUE,_xll.ohTrigger(RecalcTrigger,Trigger3M)),NA())</f>
        <v>1.1156671535017537E-2</v>
      </c>
      <c r="P2787" s="44">
        <f>IFERROR(_xll.qlIndexFixing(ONIndex6M,I2787,TRUE,_xll.ohTrigger(RecalcTrigger,Trigger6M)),NA())</f>
        <v>1.1530492956195459E-2</v>
      </c>
      <c r="Q2787" s="183">
        <f>IFERROR(_xll.qlIndexFixing(ONIndex1Y,I2787,TRUE,_xll.ohTrigger(RecalcTrigger,Trigger1Y)),NA())</f>
        <v>1.1865664414703048E-2</v>
      </c>
    </row>
    <row r="2788" spans="2:17" x14ac:dyDescent="0.2">
      <c r="B2788" s="39" t="s">
        <v>42</v>
      </c>
      <c r="D2788" s="42">
        <f>_xll.qlCalendarAdvance(Calendar,$D2787,B2788,"f",FALSE)</f>
        <v>59013</v>
      </c>
      <c r="E2788" s="177">
        <f>_xll.qlInterestRateIndexValueDate(IndexON,D2788)</f>
        <v>59013</v>
      </c>
      <c r="F2788" s="193">
        <f>IFERROR(_xll.qlIndexFixing(IndexON,D2788,TRUE,_xll.ohTrigger(RecalcTrigger,TriggerON)),NA())</f>
        <v>1.1111921649860079E-2</v>
      </c>
      <c r="H2788" s="42">
        <f>_xll.qlCalendarAdvance(Calendar,$H2787,B2788,"f",FALSE)</f>
        <v>59013</v>
      </c>
      <c r="I2788" s="177">
        <f>_xll.qlInterestRateIndexValueDate(Index1M,$H2788)</f>
        <v>59015</v>
      </c>
      <c r="J2788" s="182">
        <f>IFERROR(_xll.qlIndexFixing(Index1M,$H2788,TRUE,_xll.ohTrigger(RecalcTrigger,Trigger1M)),NA())</f>
        <v>1.1168122310153128E-2</v>
      </c>
      <c r="K2788" s="44">
        <f>IFERROR(_xll.qlIndexFixing(Index3M,H2788,TRUE,_xll.ohTrigger(RecalcTrigger,Trigger3M)),NA())</f>
        <v>1.1141330214548769E-2</v>
      </c>
      <c r="L2788" s="44">
        <f>IFERROR(_xll.qlIndexFixing(Index6M,$H2788,TRUE,_xll.ohTrigger(RecalcTrigger,Trigger6M)),NA())</f>
        <v>1.156672816301804E-2</v>
      </c>
      <c r="M2788" s="183">
        <f>IFERROR(_xll.qlIndexFixing(Index1Y,$H2788,TRUE,_xll.ohTrigger(RecalcTrigger,Trigger1Y)),NA())</f>
        <v>1.1877737896374351E-2</v>
      </c>
      <c r="N2788" s="182">
        <f>IFERROR(_xll.qlIndexFixing(ONIndex1M,I2788,TRUE,_xll.ohTrigger(RecalcTrigger,Trigger1M)),NA())</f>
        <v>1.1167006272003732E-2</v>
      </c>
      <c r="O2788" s="44">
        <f>IFERROR(_xll.qlIndexFixing(ONIndex3M,I2788,TRUE,_xll.ohTrigger(RecalcTrigger,Trigger3M)),NA())</f>
        <v>1.1151942411524729E-2</v>
      </c>
      <c r="P2788" s="44">
        <f>IFERROR(_xll.qlIndexFixing(ONIndex6M,I2788,TRUE,_xll.ohTrigger(RecalcTrigger,Trigger6M)),NA())</f>
        <v>1.1530366976009176E-2</v>
      </c>
      <c r="Q2788" s="183">
        <f>IFERROR(_xll.qlIndexFixing(ONIndex1Y,I2788,TRUE,_xll.ohTrigger(RecalcTrigger,Trigger1Y)),NA())</f>
        <v>1.1862801845561322E-2</v>
      </c>
    </row>
    <row r="2789" spans="2:17" x14ac:dyDescent="0.2">
      <c r="B2789" s="39" t="s">
        <v>42</v>
      </c>
      <c r="D2789" s="42">
        <f>_xll.qlCalendarAdvance(Calendar,$D2788,B2789,"f",FALSE)</f>
        <v>59020</v>
      </c>
      <c r="E2789" s="177">
        <f>_xll.qlInterestRateIndexValueDate(IndexON,D2789)</f>
        <v>59020</v>
      </c>
      <c r="F2789" s="193">
        <f>IFERROR(_xll.qlIndexFixing(IndexON,D2789,TRUE,_xll.ohTrigger(RecalcTrigger,TriggerON)),NA())</f>
        <v>1.1111350745496296E-2</v>
      </c>
      <c r="H2789" s="42">
        <f>_xll.qlCalendarAdvance(Calendar,$H2788,B2789,"f",FALSE)</f>
        <v>59020</v>
      </c>
      <c r="I2789" s="177">
        <f>_xll.qlInterestRateIndexValueDate(Index1M,$H2789)</f>
        <v>59022</v>
      </c>
      <c r="J2789" s="182">
        <f>IFERROR(_xll.qlIndexFixing(Index1M,$H2789,TRUE,_xll.ohTrigger(RecalcTrigger,Trigger1M)),NA())</f>
        <v>1.1165571817013942E-2</v>
      </c>
      <c r="K2789" s="44">
        <f>IFERROR(_xll.qlIndexFixing(Index3M,H2789,TRUE,_xll.ohTrigger(RecalcTrigger,Trigger3M)),NA())</f>
        <v>1.1137031082594857E-2</v>
      </c>
      <c r="L2789" s="44">
        <f>IFERROR(_xll.qlIndexFixing(Index6M,$H2789,TRUE,_xll.ohTrigger(RecalcTrigger,Trigger6M)),NA())</f>
        <v>1.1567043612519399E-2</v>
      </c>
      <c r="M2789" s="183">
        <f>IFERROR(_xll.qlIndexFixing(Index1Y,$H2789,TRUE,_xll.ohTrigger(RecalcTrigger,Trigger1Y)),NA())</f>
        <v>1.1875858528869115E-2</v>
      </c>
      <c r="N2789" s="182">
        <f>IFERROR(_xll.qlIndexFixing(ONIndex1M,I2789,TRUE,_xll.ohTrigger(RecalcTrigger,Trigger1M)),NA())</f>
        <v>1.1164376749244198E-2</v>
      </c>
      <c r="O2789" s="44">
        <f>IFERROR(_xll.qlIndexFixing(ONIndex3M,I2789,TRUE,_xll.ohTrigger(RecalcTrigger,Trigger3M)),NA())</f>
        <v>1.11472766508669E-2</v>
      </c>
      <c r="P2789" s="44">
        <f>IFERROR(_xll.qlIndexFixing(ONIndex6M,I2789,TRUE,_xll.ohTrigger(RecalcTrigger,Trigger6M)),NA())</f>
        <v>1.1530272813811138E-2</v>
      </c>
      <c r="Q2789" s="183">
        <f>IFERROR(_xll.qlIndexFixing(ONIndex1Y,I2789,TRUE,_xll.ohTrigger(RecalcTrigger,Trigger1Y)),NA())</f>
        <v>1.1859976274744E-2</v>
      </c>
    </row>
    <row r="2790" spans="2:17" x14ac:dyDescent="0.2">
      <c r="B2790" s="39" t="s">
        <v>42</v>
      </c>
      <c r="D2790" s="42">
        <f>_xll.qlCalendarAdvance(Calendar,$D2789,B2790,"f",FALSE)</f>
        <v>59027</v>
      </c>
      <c r="E2790" s="177">
        <f>_xll.qlInterestRateIndexValueDate(IndexON,D2790)</f>
        <v>59027</v>
      </c>
      <c r="F2790" s="193">
        <f>IFERROR(_xll.qlIndexFixing(IndexON,D2790,TRUE,_xll.ohTrigger(RecalcTrigger,TriggerON)),NA())</f>
        <v>1.1110843115957891E-2</v>
      </c>
      <c r="H2790" s="42">
        <f>_xll.qlCalendarAdvance(Calendar,$H2789,B2790,"f",FALSE)</f>
        <v>59027</v>
      </c>
      <c r="I2790" s="177">
        <f>_xll.qlInterestRateIndexValueDate(Index1M,$H2790)</f>
        <v>59029</v>
      </c>
      <c r="J2790" s="182">
        <f>IFERROR(_xll.qlIndexFixing(Index1M,$H2790,TRUE,_xll.ohTrigger(RecalcTrigger,Trigger1M)),NA())</f>
        <v>1.1163071034390459E-2</v>
      </c>
      <c r="K2790" s="44">
        <f>IFERROR(_xll.qlIndexFixing(Index3M,H2790,TRUE,_xll.ohTrigger(RecalcTrigger,Trigger3M)),NA())</f>
        <v>1.1132796260165608E-2</v>
      </c>
      <c r="L2790" s="44">
        <f>IFERROR(_xll.qlIndexFixing(Index6M,$H2790,TRUE,_xll.ohTrigger(RecalcTrigger,Trigger6M)),NA())</f>
        <v>1.1567391719169571E-2</v>
      </c>
      <c r="M2790" s="183">
        <f>IFERROR(_xll.qlIndexFixing(Index1Y,$H2790,TRUE,_xll.ohTrigger(RecalcTrigger,Trigger1Y)),NA())</f>
        <v>1.1874018255730418E-2</v>
      </c>
      <c r="N2790" s="182">
        <f>IFERROR(_xll.qlIndexFixing(ONIndex1M,I2790,TRUE,_xll.ohTrigger(RecalcTrigger,Trigger1M)),NA())</f>
        <v>1.1161796752068298E-2</v>
      </c>
      <c r="O2790" s="44">
        <f>IFERROR(_xll.qlIndexFixing(ONIndex3M,I2790,TRUE,_xll.ohTrigger(RecalcTrigger,Trigger3M)),NA())</f>
        <v>1.1142674362956129E-2</v>
      </c>
      <c r="P2790" s="44">
        <f>IFERROR(_xll.qlIndexFixing(ONIndex6M,I2790,TRUE,_xll.ohTrigger(RecalcTrigger,Trigger6M)),NA())</f>
        <v>1.1530210516843553E-2</v>
      </c>
      <c r="Q2790" s="183">
        <f>IFERROR(_xll.qlIndexFixing(ONIndex1Y,I2790,TRUE,_xll.ohTrigger(RecalcTrigger,Trigger1Y)),NA())</f>
        <v>1.1857187763801846E-2</v>
      </c>
    </row>
    <row r="2791" spans="2:17" x14ac:dyDescent="0.2">
      <c r="B2791" s="39" t="s">
        <v>42</v>
      </c>
      <c r="D2791" s="42">
        <f>_xll.qlCalendarAdvance(Calendar,$D2790,B2791,"f",FALSE)</f>
        <v>59034</v>
      </c>
      <c r="E2791" s="177">
        <f>_xll.qlInterestRateIndexValueDate(IndexON,D2791)</f>
        <v>59034</v>
      </c>
      <c r="F2791" s="193">
        <f>IFERROR(_xll.qlIndexFixing(IndexON,D2791,TRUE,_xll.ohTrigger(RecalcTrigger,TriggerON)),NA())</f>
        <v>1.1110398863003468E-2</v>
      </c>
      <c r="H2791" s="42">
        <f>_xll.qlCalendarAdvance(Calendar,$H2790,B2791,"f",FALSE)</f>
        <v>59034</v>
      </c>
      <c r="I2791" s="177">
        <f>_xll.qlInterestRateIndexValueDate(Index1M,$H2791)</f>
        <v>59036</v>
      </c>
      <c r="J2791" s="182">
        <f>IFERROR(_xll.qlIndexFixing(Index1M,$H2791,TRUE,_xll.ohTrigger(RecalcTrigger,Trigger1M)),NA())</f>
        <v>1.1160620045528591E-2</v>
      </c>
      <c r="K2791" s="44">
        <f>IFERROR(_xll.qlIndexFixing(Index3M,H2791,TRUE,_xll.ohTrigger(RecalcTrigger,Trigger3M)),NA())</f>
        <v>1.1128625857276496E-2</v>
      </c>
      <c r="L2791" s="44">
        <f>IFERROR(_xll.qlIndexFixing(Index6M,$H2791,TRUE,_xll.ohTrigger(RecalcTrigger,Trigger6M)),NA())</f>
        <v>1.1567772530631935E-2</v>
      </c>
      <c r="M2791" s="183">
        <f>IFERROR(_xll.qlIndexFixing(Index1Y,$H2791,TRUE,_xll.ohTrigger(RecalcTrigger,Trigger1Y)),NA())</f>
        <v>1.1872217139115003E-2</v>
      </c>
      <c r="N2791" s="182">
        <f>IFERROR(_xll.qlIndexFixing(ONIndex1M,I2791,TRUE,_xll.ohTrigger(RecalcTrigger,Trigger1M)),NA())</f>
        <v>1.1159266363689468E-2</v>
      </c>
      <c r="O2791" s="44">
        <f>IFERROR(_xll.qlIndexFixing(ONIndex3M,I2791,TRUE,_xll.ohTrigger(RecalcTrigger,Trigger3M)),NA())</f>
        <v>1.1138135657944304E-2</v>
      </c>
      <c r="P2791" s="44">
        <f>IFERROR(_xll.qlIndexFixing(ONIndex6M,I2791,TRUE,_xll.ohTrigger(RecalcTrigger,Trigger6M)),NA())</f>
        <v>1.1530180132508505E-2</v>
      </c>
      <c r="Q2791" s="183">
        <f>IFERROR(_xll.qlIndexFixing(ONIndex1Y,I2791,TRUE,_xll.ohTrigger(RecalcTrigger,Trigger1Y)),NA())</f>
        <v>1.1854436374285626E-2</v>
      </c>
    </row>
    <row r="2792" spans="2:17" x14ac:dyDescent="0.2">
      <c r="B2792" s="39" t="s">
        <v>42</v>
      </c>
      <c r="D2792" s="42">
        <f>_xll.qlCalendarAdvance(Calendar,$D2791,B2792,"f",FALSE)</f>
        <v>59041</v>
      </c>
      <c r="E2792" s="177">
        <f>_xll.qlInterestRateIndexValueDate(IndexON,D2792)</f>
        <v>59041</v>
      </c>
      <c r="F2792" s="193">
        <f>IFERROR(_xll.qlIndexFixing(IndexON,D2792,TRUE,_xll.ohTrigger(RecalcTrigger,TriggerON)),NA())</f>
        <v>1.1110018088551499E-2</v>
      </c>
      <c r="H2792" s="42">
        <f>_xll.qlCalendarAdvance(Calendar,$H2791,B2792,"f",FALSE)</f>
        <v>59041</v>
      </c>
      <c r="I2792" s="177">
        <f>_xll.qlInterestRateIndexValueDate(Index1M,$H2792)</f>
        <v>59043</v>
      </c>
      <c r="J2792" s="182">
        <f>IFERROR(_xll.qlIndexFixing(Index1M,$H2792,TRUE,_xll.ohTrigger(RecalcTrigger,Trigger1M)),NA())</f>
        <v>1.1158218933666753E-2</v>
      </c>
      <c r="K2792" s="44">
        <f>IFERROR(_xll.qlIndexFixing(Index3M,H2792,TRUE,_xll.ohTrigger(RecalcTrigger,Trigger3M)),NA())</f>
        <v>1.1124519983949945E-2</v>
      </c>
      <c r="L2792" s="44">
        <f>IFERROR(_xll.qlIndexFixing(Index6M,$H2792,TRUE,_xll.ohTrigger(RecalcTrigger,Trigger6M)),NA())</f>
        <v>1.1568186094569438E-2</v>
      </c>
      <c r="M2792" s="183">
        <f>IFERROR(_xll.qlIndexFixing(Index1Y,$H2792,TRUE,_xll.ohTrigger(RecalcTrigger,Trigger1Y)),NA())</f>
        <v>1.1870455241184437E-2</v>
      </c>
      <c r="N2792" s="182">
        <f>IFERROR(_xll.qlIndexFixing(ONIndex1M,I2792,TRUE,_xll.ohTrigger(RecalcTrigger,Trigger1M)),NA())</f>
        <v>1.1156785667161273E-2</v>
      </c>
      <c r="O2792" s="44">
        <f>IFERROR(_xll.qlIndexFixing(ONIndex3M,I2792,TRUE,_xll.ohTrigger(RecalcTrigger,Trigger3M)),NA())</f>
        <v>1.1133660645263888E-2</v>
      </c>
      <c r="P2792" s="44">
        <f>IFERROR(_xll.qlIndexFixing(ONIndex6M,I2792,TRUE,_xll.ohTrigger(RecalcTrigger,Trigger6M)),NA())</f>
        <v>1.1530181708288012E-2</v>
      </c>
      <c r="Q2792" s="183">
        <f>IFERROR(_xll.qlIndexFixing(ONIndex1Y,I2792,TRUE,_xll.ohTrigger(RecalcTrigger,Trigger1Y)),NA())</f>
        <v>1.185172216782604E-2</v>
      </c>
    </row>
    <row r="2793" spans="2:17" x14ac:dyDescent="0.2">
      <c r="B2793" s="39" t="s">
        <v>42</v>
      </c>
      <c r="D2793" s="42">
        <f>_xll.qlCalendarAdvance(Calendar,$D2792,B2793,"f",FALSE)</f>
        <v>59048</v>
      </c>
      <c r="E2793" s="177">
        <f>_xll.qlInterestRateIndexValueDate(IndexON,D2793)</f>
        <v>59048</v>
      </c>
      <c r="F2793" s="193">
        <f>IFERROR(_xll.qlIndexFixing(IndexON,D2793,TRUE,_xll.ohTrigger(RecalcTrigger,TriggerON)),NA())</f>
        <v>1.110970089468033E-2</v>
      </c>
      <c r="H2793" s="42">
        <f>_xll.qlCalendarAdvance(Calendar,$H2792,B2793,"f",FALSE)</f>
        <v>59048</v>
      </c>
      <c r="I2793" s="177">
        <f>_xll.qlInterestRateIndexValueDate(Index1M,$H2793)</f>
        <v>59050</v>
      </c>
      <c r="J2793" s="182">
        <f>IFERROR(_xll.qlIndexFixing(Index1M,$H2793,TRUE,_xll.ohTrigger(RecalcTrigger,Trigger1M)),NA())</f>
        <v>1.1155867782048356E-2</v>
      </c>
      <c r="K2793" s="44">
        <f>IFERROR(_xll.qlIndexFixing(Index3M,H2793,TRUE,_xll.ohTrigger(RecalcTrigger,Trigger3M)),NA())</f>
        <v>1.1120583588484906E-2</v>
      </c>
      <c r="L2793" s="44">
        <f>IFERROR(_xll.qlIndexFixing(Index6M,$H2793,TRUE,_xll.ohTrigger(RecalcTrigger,Trigger6M)),NA())</f>
        <v>1.1567490578916068E-2</v>
      </c>
      <c r="M2793" s="183">
        <f>IFERROR(_xll.qlIndexFixing(Index1Y,$H2793,TRUE,_xll.ohTrigger(RecalcTrigger,Trigger1Y)),NA())</f>
        <v>1.1868732624103788E-2</v>
      </c>
      <c r="N2793" s="182">
        <f>IFERROR(_xll.qlIndexFixing(ONIndex1M,I2793,TRUE,_xll.ohTrigger(RecalcTrigger,Trigger1M)),NA())</f>
        <v>1.1154354745777084E-2</v>
      </c>
      <c r="O2793" s="44">
        <f>IFERROR(_xll.qlIndexFixing(ONIndex3M,I2793,TRUE,_xll.ohTrigger(RecalcTrigger,Trigger3M)),NA())</f>
        <v>1.1129249435306576E-2</v>
      </c>
      <c r="P2793" s="44">
        <f>IFERROR(_xll.qlIndexFixing(ONIndex6M,I2793,TRUE,_xll.ohTrigger(RecalcTrigger,Trigger6M)),NA())</f>
        <v>1.1530215291424284E-2</v>
      </c>
      <c r="Q2793" s="183">
        <f>IFERROR(_xll.qlIndexFixing(ONIndex1Y,I2793,TRUE,_xll.ohTrigger(RecalcTrigger,Trigger1Y)),NA())</f>
        <v>1.1849045206373532E-2</v>
      </c>
    </row>
    <row r="2794" spans="2:17" x14ac:dyDescent="0.2">
      <c r="B2794" s="39" t="s">
        <v>42</v>
      </c>
      <c r="D2794" s="42">
        <f>_xll.qlCalendarAdvance(Calendar,$D2793,B2794,"f",FALSE)</f>
        <v>59055</v>
      </c>
      <c r="E2794" s="177">
        <f>_xll.qlInterestRateIndexValueDate(IndexON,D2794)</f>
        <v>59055</v>
      </c>
      <c r="F2794" s="193">
        <f>IFERROR(_xll.qlIndexFixing(IndexON,D2794,TRUE,_xll.ohTrigger(RecalcTrigger,TriggerON)),NA())</f>
        <v>1.1109447383068627E-2</v>
      </c>
      <c r="H2794" s="42">
        <f>_xll.qlCalendarAdvance(Calendar,$H2793,B2794,"f",FALSE)</f>
        <v>59055</v>
      </c>
      <c r="I2794" s="177">
        <f>_xll.qlInterestRateIndexValueDate(Index1M,$H2794)</f>
        <v>59057</v>
      </c>
      <c r="J2794" s="182">
        <f>IFERROR(_xll.qlIndexFixing(Index1M,$H2794,TRUE,_xll.ohTrigger(RecalcTrigger,Trigger1M)),NA())</f>
        <v>1.1153566673914317E-2</v>
      </c>
      <c r="K2794" s="44">
        <f>IFERROR(_xll.qlIndexFixing(Index3M,H2794,TRUE,_xll.ohTrigger(RecalcTrigger,Trigger3M)),NA())</f>
        <v>1.111660258136798E-2</v>
      </c>
      <c r="L2794" s="44">
        <f>IFERROR(_xll.qlIndexFixing(Index6M,$H2794,TRUE,_xll.ohTrigger(RecalcTrigger,Trigger6M)),NA())</f>
        <v>1.1567957904747139E-2</v>
      </c>
      <c r="M2794" s="183">
        <f>IFERROR(_xll.qlIndexFixing(Index1Y,$H2794,TRUE,_xll.ohTrigger(RecalcTrigger,Trigger1Y)),NA())</f>
        <v>1.1867049350043376E-2</v>
      </c>
      <c r="N2794" s="182">
        <f>IFERROR(_xll.qlIndexFixing(ONIndex1M,I2794,TRUE,_xll.ohTrigger(RecalcTrigger,Trigger1M)),NA())</f>
        <v>1.1151973682830274E-2</v>
      </c>
      <c r="O2794" s="44">
        <f>IFERROR(_xll.qlIndexFixing(ONIndex3M,I2794,TRUE,_xll.ohTrigger(RecalcTrigger,Trigger3M)),NA())</f>
        <v>1.1124902137744641E-2</v>
      </c>
      <c r="P2794" s="44">
        <f>IFERROR(_xll.qlIndexFixing(ONIndex6M,I2794,TRUE,_xll.ohTrigger(RecalcTrigger,Trigger6M)),NA())</f>
        <v>1.1530280929319403E-2</v>
      </c>
      <c r="Q2794" s="183">
        <f>IFERROR(_xll.qlIndexFixing(ONIndex1Y,I2794,TRUE,_xll.ohTrigger(RecalcTrigger,Trigger1Y)),NA())</f>
        <v>1.1846405551079187E-2</v>
      </c>
    </row>
    <row r="2795" spans="2:17" x14ac:dyDescent="0.2">
      <c r="B2795" s="39" t="s">
        <v>42</v>
      </c>
      <c r="D2795" s="42">
        <f>_xll.qlCalendarAdvance(Calendar,$D2794,B2795,"f",FALSE)</f>
        <v>59062</v>
      </c>
      <c r="E2795" s="177">
        <f>_xll.qlInterestRateIndexValueDate(IndexON,D2795)</f>
        <v>59062</v>
      </c>
      <c r="F2795" s="193">
        <f>IFERROR(_xll.qlIndexFixing(IndexON,D2795,TRUE,_xll.ohTrigger(RecalcTrigger,TriggerON)),NA())</f>
        <v>1.1109257655794735E-2</v>
      </c>
      <c r="H2795" s="42">
        <f>_xll.qlCalendarAdvance(Calendar,$H2794,B2795,"f",FALSE)</f>
        <v>59062</v>
      </c>
      <c r="I2795" s="177">
        <f>_xll.qlInterestRateIndexValueDate(Index1M,$H2795)</f>
        <v>59064</v>
      </c>
      <c r="J2795" s="182">
        <f>IFERROR(_xll.qlIndexFixing(Index1M,$H2795,TRUE,_xll.ohTrigger(RecalcTrigger,Trigger1M)),NA())</f>
        <v>1.1151315692505548E-2</v>
      </c>
      <c r="K2795" s="44">
        <f>IFERROR(_xll.qlIndexFixing(Index3M,H2795,TRUE,_xll.ohTrigger(RecalcTrigger,Trigger3M)),NA())</f>
        <v>1.1112686423983669E-2</v>
      </c>
      <c r="L2795" s="44">
        <f>IFERROR(_xll.qlIndexFixing(Index6M,$H2795,TRUE,_xll.ohTrigger(RecalcTrigger,Trigger6M)),NA())</f>
        <v>1.156845810376393E-2</v>
      </c>
      <c r="M2795" s="183">
        <f>IFERROR(_xll.qlIndexFixing(Index1Y,$H2795,TRUE,_xll.ohTrigger(RecalcTrigger,Trigger1Y)),NA())</f>
        <v>1.1865405481176155E-2</v>
      </c>
      <c r="N2795" s="182">
        <f>IFERROR(_xll.qlIndexFixing(ONIndex1M,I2795,TRUE,_xll.ohTrigger(RecalcTrigger,Trigger1M)),NA())</f>
        <v>1.1149642561214534E-2</v>
      </c>
      <c r="O2795" s="44">
        <f>IFERROR(_xll.qlIndexFixing(ONIndex3M,I2795,TRUE,_xll.ohTrigger(RecalcTrigger,Trigger3M)),NA())</f>
        <v>1.1120618862490161E-2</v>
      </c>
      <c r="P2795" s="44">
        <f>IFERROR(_xll.qlIndexFixing(ONIndex6M,I2795,TRUE,_xll.ohTrigger(RecalcTrigger,Trigger6M)),NA())</f>
        <v>1.1530378669295516E-2</v>
      </c>
      <c r="Q2795" s="183">
        <f>IFERROR(_xll.qlIndexFixing(ONIndex1Y,I2795,TRUE,_xll.ohTrigger(RecalcTrigger,Trigger1Y)),NA())</f>
        <v>1.1843803263893449E-2</v>
      </c>
    </row>
    <row r="2796" spans="2:17" x14ac:dyDescent="0.2">
      <c r="B2796" s="39" t="s">
        <v>42</v>
      </c>
      <c r="D2796" s="42">
        <f>_xll.qlCalendarAdvance(Calendar,$D2795,B2796,"f",FALSE)</f>
        <v>59069</v>
      </c>
      <c r="E2796" s="177">
        <f>_xll.qlInterestRateIndexValueDate(IndexON,D2796)</f>
        <v>59069</v>
      </c>
      <c r="F2796" s="193">
        <f>IFERROR(_xll.qlIndexFixing(IndexON,D2796,TRUE,_xll.ohTrigger(RecalcTrigger,TriggerON)),NA())</f>
        <v>1.1109131814537321E-2</v>
      </c>
      <c r="H2796" s="42">
        <f>_xll.qlCalendarAdvance(Calendar,$H2795,B2796,"f",FALSE)</f>
        <v>59069</v>
      </c>
      <c r="I2796" s="177">
        <f>_xll.qlInterestRateIndexValueDate(Index1M,$H2796)</f>
        <v>59071</v>
      </c>
      <c r="J2796" s="182">
        <f>IFERROR(_xll.qlIndexFixing(Index1M,$H2796,TRUE,_xll.ohTrigger(RecalcTrigger,Trigger1M)),NA())</f>
        <v>1.1149114921062964E-2</v>
      </c>
      <c r="K2796" s="44">
        <f>IFERROR(_xll.qlIndexFixing(Index3M,H2796,TRUE,_xll.ohTrigger(RecalcTrigger,Trigger3M)),NA())</f>
        <v>1.1108835226363521E-2</v>
      </c>
      <c r="L2796" s="44">
        <f>IFERROR(_xll.qlIndexFixing(Index6M,$H2796,TRUE,_xll.ohTrigger(RecalcTrigger,Trigger6M)),NA())</f>
        <v>1.1568991223627324E-2</v>
      </c>
      <c r="M2796" s="183">
        <f>IFERROR(_xll.qlIndexFixing(Index1Y,$H2796,TRUE,_xll.ohTrigger(RecalcTrigger,Trigger1Y)),NA())</f>
        <v>1.1863801079680332E-2</v>
      </c>
      <c r="N2796" s="182">
        <f>IFERROR(_xll.qlIndexFixing(ONIndex1M,I2796,TRUE,_xll.ohTrigger(RecalcTrigger,Trigger1M)),NA())</f>
        <v>1.114736146438311E-2</v>
      </c>
      <c r="O2796" s="44">
        <f>IFERROR(_xll.qlIndexFixing(ONIndex3M,I2796,TRUE,_xll.ohTrigger(RecalcTrigger,Trigger3M)),NA())</f>
        <v>1.1116399719535153E-2</v>
      </c>
      <c r="P2796" s="44">
        <f>IFERROR(_xll.qlIndexFixing(ONIndex6M,I2796,TRUE,_xll.ohTrigger(RecalcTrigger,Trigger6M)),NA())</f>
        <v>1.153050855883464E-2</v>
      </c>
      <c r="Q2796" s="183">
        <f>IFERROR(_xll.qlIndexFixing(ONIndex1Y,I2796,TRUE,_xll.ohTrigger(RecalcTrigger,Trigger1Y)),NA())</f>
        <v>1.1841238406367083E-2</v>
      </c>
    </row>
    <row r="2797" spans="2:17" x14ac:dyDescent="0.2">
      <c r="B2797" s="39" t="s">
        <v>42</v>
      </c>
      <c r="D2797" s="42">
        <f>_xll.qlCalendarAdvance(Calendar,$D2796,B2797,"f",FALSE)</f>
        <v>59076</v>
      </c>
      <c r="E2797" s="177">
        <f>_xll.qlInterestRateIndexValueDate(IndexON,D2797)</f>
        <v>59076</v>
      </c>
      <c r="F2797" s="193">
        <f>IFERROR(_xll.qlIndexFixing(IndexON,D2797,TRUE,_xll.ohTrigger(RecalcTrigger,TriggerON)),NA())</f>
        <v>1.1109069961374729E-2</v>
      </c>
      <c r="H2797" s="42">
        <f>_xll.qlCalendarAdvance(Calendar,$H2796,B2797,"f",FALSE)</f>
        <v>59076</v>
      </c>
      <c r="I2797" s="177">
        <f>_xll.qlInterestRateIndexValueDate(Index1M,$H2797)</f>
        <v>59078</v>
      </c>
      <c r="J2797" s="182">
        <f>IFERROR(_xll.qlIndexFixing(Index1M,$H2797,TRUE,_xll.ohTrigger(RecalcTrigger,Trigger1M)),NA())</f>
        <v>1.1146964442834972E-2</v>
      </c>
      <c r="K2797" s="44">
        <f>IFERROR(_xll.qlIndexFixing(Index3M,H2797,TRUE,_xll.ohTrigger(RecalcTrigger,Trigger3M)),NA())</f>
        <v>1.1105049098534684E-2</v>
      </c>
      <c r="L2797" s="44">
        <f>IFERROR(_xll.qlIndexFixing(Index6M,$H2797,TRUE,_xll.ohTrigger(RecalcTrigger,Trigger6M)),NA())</f>
        <v>1.1569557312002616E-2</v>
      </c>
      <c r="M2797" s="183">
        <f>IFERROR(_xll.qlIndexFixing(Index1Y,$H2797,TRUE,_xll.ohTrigger(RecalcTrigger,Trigger1Y)),NA())</f>
        <v>1.1862236207738495E-2</v>
      </c>
      <c r="N2797" s="182">
        <f>IFERROR(_xll.qlIndexFixing(ONIndex1M,I2797,TRUE,_xll.ohTrigger(RecalcTrigger,Trigger1M)),NA())</f>
        <v>1.11451304754695E-2</v>
      </c>
      <c r="O2797" s="44">
        <f>IFERROR(_xll.qlIndexFixing(ONIndex3M,I2797,TRUE,_xll.ohTrigger(RecalcTrigger,Trigger3M)),NA())</f>
        <v>1.1112244818871631E-2</v>
      </c>
      <c r="P2797" s="44">
        <f>IFERROR(_xll.qlIndexFixing(ONIndex6M,I2797,TRUE,_xll.ohTrigger(RecalcTrigger,Trigger6M)),NA())</f>
        <v>1.1530670645258922E-2</v>
      </c>
      <c r="Q2797" s="183">
        <f>IFERROR(_xll.qlIndexFixing(ONIndex1Y,I2797,TRUE,_xll.ohTrigger(RecalcTrigger,Trigger1Y)),NA())</f>
        <v>1.1838711040130789E-2</v>
      </c>
    </row>
    <row r="2798" spans="2:17" x14ac:dyDescent="0.2">
      <c r="B2798" s="39" t="s">
        <v>42</v>
      </c>
      <c r="D2798" s="42">
        <f>_xll.qlCalendarAdvance(Calendar,$D2797,B2798,"f",FALSE)</f>
        <v>59083</v>
      </c>
      <c r="E2798" s="177">
        <f>_xll.qlInterestRateIndexValueDate(IndexON,D2798)</f>
        <v>59083</v>
      </c>
      <c r="F2798" s="193">
        <f>IFERROR(_xll.qlIndexFixing(IndexON,D2798,TRUE,_xll.ohTrigger(RecalcTrigger,TriggerON)),NA())</f>
        <v>1.1109072198145498E-2</v>
      </c>
      <c r="H2798" s="42">
        <f>_xll.qlCalendarAdvance(Calendar,$H2797,B2798,"f",FALSE)</f>
        <v>59083</v>
      </c>
      <c r="I2798" s="177">
        <f>_xll.qlInterestRateIndexValueDate(Index1M,$H2798)</f>
        <v>59085</v>
      </c>
      <c r="J2798" s="182">
        <f>IFERROR(_xll.qlIndexFixing(Index1M,$H2798,TRUE,_xll.ohTrigger(RecalcTrigger,Trigger1M)),NA())</f>
        <v>1.1144864341064986E-2</v>
      </c>
      <c r="K2798" s="44">
        <f>IFERROR(_xll.qlIndexFixing(Index3M,H2798,TRUE,_xll.ohTrigger(RecalcTrigger,Trigger3M)),NA())</f>
        <v>1.1101246026193263E-2</v>
      </c>
      <c r="L2798" s="44">
        <f>IFERROR(_xll.qlIndexFixing(Index6M,$H2798,TRUE,_xll.ohTrigger(RecalcTrigger,Trigger6M)),NA())</f>
        <v>1.157039625403463E-2</v>
      </c>
      <c r="M2798" s="183">
        <f>IFERROR(_xll.qlIndexFixing(Index1Y,$H2798,TRUE,_xll.ohTrigger(RecalcTrigger,Trigger1Y)),NA())</f>
        <v>1.1860710927537394E-2</v>
      </c>
      <c r="N2798" s="182">
        <f>IFERROR(_xll.qlIndexFixing(ONIndex1M,I2798,TRUE,_xll.ohTrigger(RecalcTrigger,Trigger1M)),NA())</f>
        <v>1.1142949677607206E-2</v>
      </c>
      <c r="O2798" s="44">
        <f>IFERROR(_xll.qlIndexFixing(ONIndex3M,I2798,TRUE,_xll.ohTrigger(RecalcTrigger,Trigger3M)),NA())</f>
        <v>1.1108154270011994E-2</v>
      </c>
      <c r="P2798" s="44">
        <f>IFERROR(_xll.qlIndexFixing(ONIndex6M,I2798,TRUE,_xll.ohTrigger(RecalcTrigger,Trigger6M)),NA())</f>
        <v>1.1530864975810573E-2</v>
      </c>
      <c r="Q2798" s="183">
        <f>IFERROR(_xll.qlIndexFixing(ONIndex1Y,I2798,TRUE,_xll.ohTrigger(RecalcTrigger,Trigger1Y)),NA())</f>
        <v>1.1836221226815269E-2</v>
      </c>
    </row>
    <row r="2799" spans="2:17" x14ac:dyDescent="0.2">
      <c r="B2799" s="39" t="s">
        <v>42</v>
      </c>
      <c r="D2799" s="42">
        <f>_xll.qlCalendarAdvance(Calendar,$D2798,B2799,"f",FALSE)</f>
        <v>59090</v>
      </c>
      <c r="E2799" s="177">
        <f>_xll.qlInterestRateIndexValueDate(IndexON,D2799)</f>
        <v>59090</v>
      </c>
      <c r="F2799" s="193">
        <f>IFERROR(_xll.qlIndexFixing(IndexON,D2799,TRUE,_xll.ohTrigger(RecalcTrigger,TriggerON)),NA())</f>
        <v>1.1109138626927972E-2</v>
      </c>
      <c r="H2799" s="42">
        <f>_xll.qlCalendarAdvance(Calendar,$H2798,B2799,"f",FALSE)</f>
        <v>59090</v>
      </c>
      <c r="I2799" s="177">
        <f>_xll.qlInterestRateIndexValueDate(Index1M,$H2799)</f>
        <v>59092</v>
      </c>
      <c r="J2799" s="182">
        <f>IFERROR(_xll.qlIndexFixing(Index1M,$H2799,TRUE,_xll.ohTrigger(RecalcTrigger,Trigger1M)),NA())</f>
        <v>1.1142814698993919E-2</v>
      </c>
      <c r="K2799" s="44">
        <f>IFERROR(_xll.qlIndexFixing(Index3M,H2799,TRUE,_xll.ohTrigger(RecalcTrigger,Trigger3M)),NA())</f>
        <v>1.1097594940564649E-2</v>
      </c>
      <c r="L2799" s="44">
        <f>IFERROR(_xll.qlIndexFixing(Index6M,$H2799,TRUE,_xll.ohTrigger(RecalcTrigger,Trigger6M)),NA())</f>
        <v>1.1571030821005907E-2</v>
      </c>
      <c r="M2799" s="183">
        <f>IFERROR(_xll.qlIndexFixing(Index1Y,$H2799,TRUE,_xll.ohTrigger(RecalcTrigger,Trigger1Y)),NA())</f>
        <v>1.1859225301267718E-2</v>
      </c>
      <c r="N2799" s="182">
        <f>IFERROR(_xll.qlIndexFixing(ONIndex1M,I2799,TRUE,_xll.ohTrigger(RecalcTrigger,Trigger1M)),NA())</f>
        <v>1.1140819154009662E-2</v>
      </c>
      <c r="O2799" s="44">
        <f>IFERROR(_xll.qlIndexFixing(ONIndex3M,I2799,TRUE,_xll.ohTrigger(RecalcTrigger,Trigger3M)),NA())</f>
        <v>1.1104128183347939E-2</v>
      </c>
      <c r="P2799" s="44">
        <f>IFERROR(_xll.qlIndexFixing(ONIndex6M,I2799,TRUE,_xll.ohTrigger(RecalcTrigger,Trigger6M)),NA())</f>
        <v>1.1531091598051546E-2</v>
      </c>
      <c r="Q2799" s="183">
        <f>IFERROR(_xll.qlIndexFixing(ONIndex1Y,I2799,TRUE,_xll.ohTrigger(RecalcTrigger,Trigger1Y)),NA())</f>
        <v>1.1833769027971286E-2</v>
      </c>
    </row>
    <row r="2800" spans="2:17" x14ac:dyDescent="0.2">
      <c r="B2800" s="39" t="s">
        <v>42</v>
      </c>
      <c r="D2800" s="42">
        <f>_xll.qlCalendarAdvance(Calendar,$D2799,B2800,"f",FALSE)</f>
        <v>59097</v>
      </c>
      <c r="E2800" s="177">
        <f>_xll.qlInterestRateIndexValueDate(IndexON,D2800)</f>
        <v>59097</v>
      </c>
      <c r="F2800" s="193">
        <f>IFERROR(_xll.qlIndexFixing(IndexON,D2800,TRUE,_xll.ohTrigger(RecalcTrigger,TriggerON)),NA())</f>
        <v>1.1109269349320883E-2</v>
      </c>
      <c r="H2800" s="42">
        <f>_xll.qlCalendarAdvance(Calendar,$H2799,B2800,"f",FALSE)</f>
        <v>59097</v>
      </c>
      <c r="I2800" s="177">
        <f>_xll.qlInterestRateIndexValueDate(Index1M,$H2800)</f>
        <v>59099</v>
      </c>
      <c r="J2800" s="182">
        <f>IFERROR(_xll.qlIndexFixing(Index1M,$H2800,TRUE,_xll.ohTrigger(RecalcTrigger,Trigger1M)),NA())</f>
        <v>1.114081559987018E-2</v>
      </c>
      <c r="K2800" s="44">
        <f>IFERROR(_xll.qlIndexFixing(Index3M,H2800,TRUE,_xll.ohTrigger(RecalcTrigger,Trigger3M)),NA())</f>
        <v>1.1094009264753598E-2</v>
      </c>
      <c r="L2800" s="44">
        <f>IFERROR(_xll.qlIndexFixing(Index6M,$H2800,TRUE,_xll.ohTrigger(RecalcTrigger,Trigger6M)),NA())</f>
        <v>1.1571698503960106E-2</v>
      </c>
      <c r="M2800" s="183">
        <f>IFERROR(_xll.qlIndexFixing(Index1Y,$H2800,TRUE,_xll.ohTrigger(RecalcTrigger,Trigger1Y)),NA())</f>
        <v>1.1857779391124978E-2</v>
      </c>
      <c r="N2800" s="182">
        <f>IFERROR(_xll.qlIndexFixing(ONIndex1M,I2800,TRUE,_xll.ohTrigger(RecalcTrigger,Trigger1M)),NA())</f>
        <v>1.1138738987970243E-2</v>
      </c>
      <c r="O2800" s="44">
        <f>IFERROR(_xll.qlIndexFixing(ONIndex3M,I2800,TRUE,_xll.ohTrigger(RecalcTrigger,Trigger3M)),NA())</f>
        <v>1.1100166668631672E-2</v>
      </c>
      <c r="P2800" s="44">
        <f>IFERROR(_xll.qlIndexFixing(ONIndex6M,I2800,TRUE,_xll.ohTrigger(RecalcTrigger,Trigger6M)),NA())</f>
        <v>1.1531350559224052E-2</v>
      </c>
      <c r="Q2800" s="183">
        <f>IFERROR(_xll.qlIndexFixing(ONIndex1Y,I2800,TRUE,_xll.ohTrigger(RecalcTrigger,Trigger1Y)),NA())</f>
        <v>1.1831354505469349E-2</v>
      </c>
    </row>
    <row r="2801" spans="2:17" x14ac:dyDescent="0.2">
      <c r="B2801" s="39" t="s">
        <v>42</v>
      </c>
      <c r="D2801" s="42">
        <f>_xll.qlCalendarAdvance(Calendar,$D2800,B2801,"f",FALSE)</f>
        <v>59104</v>
      </c>
      <c r="E2801" s="177">
        <f>_xll.qlInterestRateIndexValueDate(IndexON,D2801)</f>
        <v>59104</v>
      </c>
      <c r="F2801" s="193">
        <f>IFERROR(_xll.qlIndexFixing(IndexON,D2801,TRUE,_xll.ohTrigger(RecalcTrigger,TriggerON)),NA())</f>
        <v>1.1109464467242702E-2</v>
      </c>
      <c r="H2801" s="42">
        <f>_xll.qlCalendarAdvance(Calendar,$H2800,B2801,"f",FALSE)</f>
        <v>59104</v>
      </c>
      <c r="I2801" s="177">
        <f>_xll.qlInterestRateIndexValueDate(Index1M,$H2801)</f>
        <v>59106</v>
      </c>
      <c r="J2801" s="182">
        <f>IFERROR(_xll.qlIndexFixing(Index1M,$H2801,TRUE,_xll.ohTrigger(RecalcTrigger,Trigger1M)),NA())</f>
        <v>1.1138867126939678E-2</v>
      </c>
      <c r="K2801" s="44">
        <f>IFERROR(_xll.qlIndexFixing(Index3M,H2801,TRUE,_xll.ohTrigger(RecalcTrigger,Trigger3M)),NA())</f>
        <v>1.1090489108799043E-2</v>
      </c>
      <c r="L2801" s="44">
        <f>IFERROR(_xll.qlIndexFixing(Index6M,$H2801,TRUE,_xll.ohTrigger(RecalcTrigger,Trigger6M)),NA())</f>
        <v>1.1572399350570304E-2</v>
      </c>
      <c r="M2801" s="183">
        <f>IFERROR(_xll.qlIndexFixing(Index1Y,$H2801,TRUE,_xll.ohTrigger(RecalcTrigger,Trigger1Y)),NA())</f>
        <v>1.1856373259308625E-2</v>
      </c>
      <c r="N2801" s="182">
        <f>IFERROR(_xll.qlIndexFixing(ONIndex1M,I2801,TRUE,_xll.ohTrigger(RecalcTrigger,Trigger1M)),NA())</f>
        <v>1.113670926254251E-2</v>
      </c>
      <c r="O2801" s="44">
        <f>IFERROR(_xll.qlIndexFixing(ONIndex3M,I2801,TRUE,_xll.ohTrigger(RecalcTrigger,Trigger3M)),NA())</f>
        <v>1.1096269835695338E-2</v>
      </c>
      <c r="P2801" s="44">
        <f>IFERROR(_xll.qlIndexFixing(ONIndex6M,I2801,TRUE,_xll.ohTrigger(RecalcTrigger,Trigger6M)),NA())</f>
        <v>1.15316419065703E-2</v>
      </c>
      <c r="Q2801" s="183">
        <f>IFERROR(_xll.qlIndexFixing(ONIndex1Y,I2801,TRUE,_xll.ohTrigger(RecalcTrigger,Trigger1Y)),NA())</f>
        <v>1.1828977720700351E-2</v>
      </c>
    </row>
    <row r="2802" spans="2:17" x14ac:dyDescent="0.2">
      <c r="B2802" s="39" t="s">
        <v>42</v>
      </c>
      <c r="D2802" s="42">
        <f>_xll.qlCalendarAdvance(Calendar,$D2801,B2802,"f",FALSE)</f>
        <v>59111</v>
      </c>
      <c r="E2802" s="177">
        <f>_xll.qlInterestRateIndexValueDate(IndexON,D2802)</f>
        <v>59111</v>
      </c>
      <c r="F2802" s="193">
        <f>IFERROR(_xll.qlIndexFixing(IndexON,D2802,TRUE,_xll.ohTrigger(RecalcTrigger,TriggerON)),NA())</f>
        <v>1.1109724083011585E-2</v>
      </c>
      <c r="H2802" s="42">
        <f>_xll.qlCalendarAdvance(Calendar,$H2801,B2802,"f",FALSE)</f>
        <v>59111</v>
      </c>
      <c r="I2802" s="177">
        <f>_xll.qlInterestRateIndexValueDate(Index1M,$H2802)</f>
        <v>59113</v>
      </c>
      <c r="J2802" s="182">
        <f>IFERROR(_xll.qlIndexFixing(Index1M,$H2802,TRUE,_xll.ohTrigger(RecalcTrigger,Trigger1M)),NA())</f>
        <v>1.1136969363450822E-2</v>
      </c>
      <c r="K2802" s="44">
        <f>IFERROR(_xll.qlIndexFixing(Index3M,H2802,TRUE,_xll.ohTrigger(RecalcTrigger,Trigger3M)),NA())</f>
        <v>1.1087034582754691E-2</v>
      </c>
      <c r="L2802" s="44">
        <f>IFERROR(_xll.qlIndexFixing(Index6M,$H2802,TRUE,_xll.ohTrigger(RecalcTrigger,Trigger6M)),NA())</f>
        <v>1.1572883949936575E-2</v>
      </c>
      <c r="M2802" s="183">
        <f>IFERROR(_xll.qlIndexFixing(Index1Y,$H2802,TRUE,_xll.ohTrigger(RecalcTrigger,Trigger1Y)),NA())</f>
        <v>1.1855006968022708E-2</v>
      </c>
      <c r="N2802" s="182">
        <f>IFERROR(_xll.qlIndexFixing(ONIndex1M,I2802,TRUE,_xll.ohTrigger(RecalcTrigger,Trigger1M)),NA())</f>
        <v>1.1134730061019837E-2</v>
      </c>
      <c r="O2802" s="44">
        <f>IFERROR(_xll.qlIndexFixing(ONIndex3M,I2802,TRUE,_xll.ohTrigger(RecalcTrigger,Trigger3M)),NA())</f>
        <v>1.1092437794530952E-2</v>
      </c>
      <c r="P2802" s="44">
        <f>IFERROR(_xll.qlIndexFixing(ONIndex6M,I2802,TRUE,_xll.ohTrigger(RecalcTrigger,Trigger6M)),NA())</f>
        <v>1.1531965687732182E-2</v>
      </c>
      <c r="Q2802" s="183">
        <f>IFERROR(_xll.qlIndexFixing(ONIndex1Y,I2802,TRUE,_xll.ohTrigger(RecalcTrigger,Trigger1Y)),NA())</f>
        <v>1.1826638735374928E-2</v>
      </c>
    </row>
    <row r="2803" spans="2:17" x14ac:dyDescent="0.2">
      <c r="B2803" s="39" t="s">
        <v>42</v>
      </c>
      <c r="D2803" s="42">
        <f>_xll.qlCalendarAdvance(Calendar,$D2802,B2803,"f",FALSE)</f>
        <v>59118</v>
      </c>
      <c r="E2803" s="177">
        <f>_xll.qlInterestRateIndexValueDate(IndexON,D2803)</f>
        <v>59118</v>
      </c>
      <c r="F2803" s="193">
        <f>IFERROR(_xll.qlIndexFixing(IndexON,D2803,TRUE,_xll.ohTrigger(RecalcTrigger,TriggerON)),NA())</f>
        <v>1.1110048298066388E-2</v>
      </c>
      <c r="H2803" s="42">
        <f>_xll.qlCalendarAdvance(Calendar,$H2802,B2803,"f",FALSE)</f>
        <v>59118</v>
      </c>
      <c r="I2803" s="177">
        <f>_xll.qlInterestRateIndexValueDate(Index1M,$H2803)</f>
        <v>59120</v>
      </c>
      <c r="J2803" s="182">
        <f>IFERROR(_xll.qlIndexFixing(Index1M,$H2803,TRUE,_xll.ohTrigger(RecalcTrigger,Trigger1M)),NA())</f>
        <v>1.1135122392647023E-2</v>
      </c>
      <c r="K2803" s="44">
        <f>IFERROR(_xll.qlIndexFixing(Index3M,H2803,TRUE,_xll.ohTrigger(RecalcTrigger,Trigger3M)),NA())</f>
        <v>1.1083645796667296E-2</v>
      </c>
      <c r="L2803" s="44">
        <f>IFERROR(_xll.qlIndexFixing(Index6M,$H2803,TRUE,_xll.ohTrigger(RecalcTrigger,Trigger6M)),NA())</f>
        <v>1.1573648850432225E-2</v>
      </c>
      <c r="M2803" s="183">
        <f>IFERROR(_xll.qlIndexFixing(Index1Y,$H2803,TRUE,_xll.ohTrigger(RecalcTrigger,Trigger1Y)),NA())</f>
        <v>1.1853680579476096E-2</v>
      </c>
      <c r="N2803" s="182">
        <f>IFERROR(_xll.qlIndexFixing(ONIndex1M,I2803,TRUE,_xll.ohTrigger(RecalcTrigger,Trigger1M)),NA())</f>
        <v>1.1132801466455788E-2</v>
      </c>
      <c r="O2803" s="44">
        <f>IFERROR(_xll.qlIndexFixing(ONIndex3M,I2803,TRUE,_xll.ohTrigger(RecalcTrigger,Trigger3M)),NA())</f>
        <v>1.1088670654970656E-2</v>
      </c>
      <c r="P2803" s="44">
        <f>IFERROR(_xll.qlIndexFixing(ONIndex6M,I2803,TRUE,_xll.ohTrigger(RecalcTrigger,Trigger6M)),NA())</f>
        <v>1.1532321949871971E-2</v>
      </c>
      <c r="Q2803" s="183">
        <f>IFERROR(_xll.qlIndexFixing(ONIndex1Y,I2803,TRUE,_xll.ohTrigger(RecalcTrigger,Trigger1Y)),NA())</f>
        <v>1.1824337611043845E-2</v>
      </c>
    </row>
    <row r="2804" spans="2:17" x14ac:dyDescent="0.2">
      <c r="B2804" s="39" t="s">
        <v>42</v>
      </c>
      <c r="D2804" s="42">
        <f>_xll.qlCalendarAdvance(Calendar,$D2803,B2804,"f",FALSE)</f>
        <v>59125</v>
      </c>
      <c r="E2804" s="177">
        <f>_xll.qlInterestRateIndexValueDate(IndexON,D2804)</f>
        <v>59125</v>
      </c>
      <c r="F2804" s="193">
        <f>IFERROR(_xll.qlIndexFixing(IndexON,D2804,TRUE,_xll.ohTrigger(RecalcTrigger,TriggerON)),NA())</f>
        <v>1.1110437214405522E-2</v>
      </c>
      <c r="H2804" s="42">
        <f>_xll.qlCalendarAdvance(Calendar,$H2803,B2804,"f",FALSE)</f>
        <v>59125</v>
      </c>
      <c r="I2804" s="177">
        <f>_xll.qlInterestRateIndexValueDate(Index1M,$H2804)</f>
        <v>59127</v>
      </c>
      <c r="J2804" s="182">
        <f>IFERROR(_xll.qlIndexFixing(Index1M,$H2804,TRUE,_xll.ohTrigger(RecalcTrigger,Trigger1M)),NA())</f>
        <v>1.1133326297774193E-2</v>
      </c>
      <c r="K2804" s="44">
        <f>IFERROR(_xll.qlIndexFixing(Index3M,H2804,TRUE,_xll.ohTrigger(RecalcTrigger,Trigger3M)),NA())</f>
        <v>1.108032286059143E-2</v>
      </c>
      <c r="L2804" s="44">
        <f>IFERROR(_xll.qlIndexFixing(Index6M,$H2804,TRUE,_xll.ohTrigger(RecalcTrigger,Trigger6M)),NA())</f>
        <v>1.1574447053138367E-2</v>
      </c>
      <c r="M2804" s="183">
        <f>IFERROR(_xll.qlIndexFixing(Index1Y,$H2804,TRUE,_xll.ohTrigger(RecalcTrigger,Trigger1Y)),NA())</f>
        <v>1.1852394155881596E-2</v>
      </c>
      <c r="N2804" s="182">
        <f>IFERROR(_xll.qlIndexFixing(ONIndex1M,I2804,TRUE,_xll.ohTrigger(RecalcTrigger,Trigger1M)),NA())</f>
        <v>1.1130923562143735E-2</v>
      </c>
      <c r="O2804" s="44">
        <f>IFERROR(_xll.qlIndexFixing(ONIndex3M,I2804,TRUE,_xll.ohTrigger(RecalcTrigger,Trigger3M)),NA())</f>
        <v>1.1084968527086403E-2</v>
      </c>
      <c r="P2804" s="44">
        <f>IFERROR(_xll.qlIndexFixing(ONIndex6M,I2804,TRUE,_xll.ohTrigger(RecalcTrigger,Trigger6M)),NA())</f>
        <v>1.1532710740471686E-2</v>
      </c>
      <c r="Q2804" s="183">
        <f>IFERROR(_xll.qlIndexFixing(ONIndex1Y,I2804,TRUE,_xll.ohTrigger(RecalcTrigger,Trigger1Y)),NA())</f>
        <v>1.182207440957761E-2</v>
      </c>
    </row>
    <row r="2805" spans="2:17" x14ac:dyDescent="0.2">
      <c r="B2805" s="39" t="s">
        <v>42</v>
      </c>
      <c r="D2805" s="42">
        <f>_xll.qlCalendarAdvance(Calendar,$D2804,B2805,"f",FALSE)</f>
        <v>59132</v>
      </c>
      <c r="E2805" s="177">
        <f>_xll.qlInterestRateIndexValueDate(IndexON,D2805)</f>
        <v>59132</v>
      </c>
      <c r="F2805" s="193">
        <f>IFERROR(_xll.qlIndexFixing(IndexON,D2805,TRUE,_xll.ohTrigger(RecalcTrigger,TriggerON)),NA())</f>
        <v>1.1110890934027395E-2</v>
      </c>
      <c r="H2805" s="42">
        <f>_xll.qlCalendarAdvance(Calendar,$H2804,B2805,"f",FALSE)</f>
        <v>59132</v>
      </c>
      <c r="I2805" s="177">
        <f>_xll.qlInterestRateIndexValueDate(Index1M,$H2805)</f>
        <v>59134</v>
      </c>
      <c r="J2805" s="182">
        <f>IFERROR(_xll.qlIndexFixing(Index1M,$H2805,TRUE,_xll.ohTrigger(RecalcTrigger,Trigger1M)),NA())</f>
        <v>1.1131633324714877E-2</v>
      </c>
      <c r="K2805" s="44">
        <f>IFERROR(_xll.qlIndexFixing(Index3M,H2805,TRUE,_xll.ohTrigger(RecalcTrigger,Trigger3M)),NA())</f>
        <v>1.1077065884582538E-2</v>
      </c>
      <c r="L2805" s="44">
        <f>IFERROR(_xll.qlIndexFixing(Index6M,$H2805,TRUE,_xll.ohTrigger(RecalcTrigger,Trigger6M)),NA())</f>
        <v>1.1575278605733104E-2</v>
      </c>
      <c r="M2805" s="183">
        <f>IFERROR(_xll.qlIndexFixing(Index1Y,$H2805,TRUE,_xll.ohTrigger(RecalcTrigger,Trigger1Y)),NA())</f>
        <v>1.1851147759456403E-2</v>
      </c>
      <c r="N2805" s="182">
        <f>IFERROR(_xll.qlIndexFixing(ONIndex1M,I2805,TRUE,_xll.ohTrigger(RecalcTrigger,Trigger1M)),NA())</f>
        <v>1.1129096431297114E-2</v>
      </c>
      <c r="O2805" s="44">
        <f>IFERROR(_xll.qlIndexFixing(ONIndex3M,I2805,TRUE,_xll.ohTrigger(RecalcTrigger,Trigger3M)),NA())</f>
        <v>1.1081331520710336E-2</v>
      </c>
      <c r="P2805" s="44">
        <f>IFERROR(_xll.qlIndexFixing(ONIndex6M,I2805,TRUE,_xll.ohTrigger(RecalcTrigger,Trigger6M)),NA())</f>
        <v>1.15331321066936E-2</v>
      </c>
      <c r="Q2805" s="183">
        <f>IFERROR(_xll.qlIndexFixing(ONIndex1Y,I2805,TRUE,_xll.ohTrigger(RecalcTrigger,Trigger1Y)),NA())</f>
        <v>1.1819849192367116E-2</v>
      </c>
    </row>
    <row r="2806" spans="2:17" x14ac:dyDescent="0.2">
      <c r="B2806" s="39" t="s">
        <v>42</v>
      </c>
      <c r="D2806" s="42">
        <f>_xll.qlCalendarAdvance(Calendar,$D2805,B2806,"f",FALSE)</f>
        <v>59139</v>
      </c>
      <c r="E2806" s="177">
        <f>_xll.qlInterestRateIndexValueDate(IndexON,D2806)</f>
        <v>59139</v>
      </c>
      <c r="F2806" s="193">
        <f>IFERROR(_xll.qlIndexFixing(IndexON,D2806,TRUE,_xll.ohTrigger(RecalcTrigger,TriggerON)),NA())</f>
        <v>1.1111409558850482E-2</v>
      </c>
      <c r="H2806" s="42">
        <f>_xll.qlCalendarAdvance(Calendar,$H2805,B2806,"f",FALSE)</f>
        <v>59139</v>
      </c>
      <c r="I2806" s="177">
        <f>_xll.qlInterestRateIndexValueDate(Index1M,$H2806)</f>
        <v>59141</v>
      </c>
      <c r="J2806" s="182">
        <f>IFERROR(_xll.qlIndexFixing(Index1M,$H2806,TRUE,_xll.ohTrigger(RecalcTrigger,Trigger1M)),NA())</f>
        <v>1.1129887068835054E-2</v>
      </c>
      <c r="K2806" s="44">
        <f>IFERROR(_xll.qlIndexFixing(Index3M,H2806,TRUE,_xll.ohTrigger(RecalcTrigger,Trigger3M)),NA())</f>
        <v>1.1073965954932596E-2</v>
      </c>
      <c r="L2806" s="44">
        <f>IFERROR(_xll.qlIndexFixing(Index6M,$H2806,TRUE,_xll.ohTrigger(RecalcTrigger,Trigger6M)),NA())</f>
        <v>1.1576402707140068E-2</v>
      </c>
      <c r="M2806" s="183">
        <f>IFERROR(_xll.qlIndexFixing(Index1Y,$H2806,TRUE,_xll.ohTrigger(RecalcTrigger,Trigger1Y)),NA())</f>
        <v>1.1849941452422744E-2</v>
      </c>
      <c r="N2806" s="182">
        <f>IFERROR(_xll.qlIndexFixing(ONIndex1M,I2806,TRUE,_xll.ohTrigger(RecalcTrigger,Trigger1M)),NA())</f>
        <v>1.1127320157049425E-2</v>
      </c>
      <c r="O2806" s="44">
        <f>IFERROR(_xll.qlIndexFixing(ONIndex3M,I2806,TRUE,_xll.ohTrigger(RecalcTrigger,Trigger3M)),NA())</f>
        <v>1.1077759745514726E-2</v>
      </c>
      <c r="P2806" s="44">
        <f>IFERROR(_xll.qlIndexFixing(ONIndex6M,I2806,TRUE,_xll.ohTrigger(RecalcTrigger,Trigger6M)),NA())</f>
        <v>1.1533586096179604E-2</v>
      </c>
      <c r="Q2806" s="183">
        <f>IFERROR(_xll.qlIndexFixing(ONIndex1Y,I2806,TRUE,_xll.ohTrigger(RecalcTrigger,Trigger1Y)),NA())</f>
        <v>1.1817662021202935E-2</v>
      </c>
    </row>
    <row r="2807" spans="2:17" x14ac:dyDescent="0.2">
      <c r="B2807" s="39" t="s">
        <v>42</v>
      </c>
      <c r="D2807" s="42">
        <f>_xll.qlCalendarAdvance(Calendar,$D2806,B2807,"f",FALSE)</f>
        <v>59146</v>
      </c>
      <c r="E2807" s="177">
        <f>_xll.qlInterestRateIndexValueDate(IndexON,D2807)</f>
        <v>59146</v>
      </c>
      <c r="F2807" s="193">
        <f>IFERROR(_xll.qlIndexFixing(IndexON,D2807,TRUE,_xll.ohTrigger(RecalcTrigger,TriggerON)),NA())</f>
        <v>1.1111993190793257E-2</v>
      </c>
      <c r="H2807" s="42">
        <f>_xll.qlCalendarAdvance(Calendar,$H2806,B2807,"f",FALSE)</f>
        <v>59146</v>
      </c>
      <c r="I2807" s="177">
        <f>_xll.qlInterestRateIndexValueDate(Index1M,$H2807)</f>
        <v>59148</v>
      </c>
      <c r="J2807" s="182">
        <f>IFERROR(_xll.qlIndexFixing(Index1M,$H2807,TRUE,_xll.ohTrigger(RecalcTrigger,Trigger1M)),NA())</f>
        <v>1.1128244101263063E-2</v>
      </c>
      <c r="K2807" s="44">
        <f>IFERROR(_xll.qlIndexFixing(Index3M,H2807,TRUE,_xll.ohTrigger(RecalcTrigger,Trigger3M)),NA())</f>
        <v>1.1070831926611291E-2</v>
      </c>
      <c r="L2807" s="44">
        <f>IFERROR(_xll.qlIndexFixing(Index6M,$H2807,TRUE,_xll.ohTrigger(RecalcTrigger,Trigger6M)),NA())</f>
        <v>1.1577303536917874E-2</v>
      </c>
      <c r="M2807" s="183">
        <f>IFERROR(_xll.qlIndexFixing(Index1Y,$H2807,TRUE,_xll.ohTrigger(RecalcTrigger,Trigger1Y)),NA())</f>
        <v>1.1848775297007223E-2</v>
      </c>
      <c r="N2807" s="182">
        <f>IFERROR(_xll.qlIndexFixing(ONIndex1M,I2807,TRUE,_xll.ohTrigger(RecalcTrigger,Trigger1M)),NA())</f>
        <v>1.1125594822614104E-2</v>
      </c>
      <c r="O2807" s="44">
        <f>IFERROR(_xll.qlIndexFixing(ONIndex3M,I2807,TRUE,_xll.ohTrigger(RecalcTrigger,Trigger3M)),NA())</f>
        <v>1.1074253311811333E-2</v>
      </c>
      <c r="P2807" s="44">
        <f>IFERROR(_xll.qlIndexFixing(ONIndex6M,I2807,TRUE,_xll.ohTrigger(RecalcTrigger,Trigger6M)),NA())</f>
        <v>1.1534072756091973E-2</v>
      </c>
      <c r="Q2807" s="183">
        <f>IFERROR(_xll.qlIndexFixing(ONIndex1Y,I2807,TRUE,_xll.ohTrigger(RecalcTrigger,Trigger1Y)),NA())</f>
        <v>1.1815512957555896E-2</v>
      </c>
    </row>
    <row r="2808" spans="2:17" x14ac:dyDescent="0.2">
      <c r="B2808" s="39" t="s">
        <v>42</v>
      </c>
      <c r="D2808" s="42">
        <f>_xll.qlCalendarAdvance(Calendar,$D2807,B2808,"f",FALSE)</f>
        <v>59153</v>
      </c>
      <c r="E2808" s="177">
        <f>_xll.qlInterestRateIndexValueDate(IndexON,D2808)</f>
        <v>59153</v>
      </c>
      <c r="F2808" s="193">
        <f>IFERROR(_xll.qlIndexFixing(IndexON,D2808,TRUE,_xll.ohTrigger(RecalcTrigger,TriggerON)),NA())</f>
        <v>1.1112641931534384E-2</v>
      </c>
      <c r="H2808" s="42">
        <f>_xll.qlCalendarAdvance(Calendar,$H2807,B2808,"f",FALSE)</f>
        <v>59153</v>
      </c>
      <c r="I2808" s="177">
        <f>_xll.qlInterestRateIndexValueDate(Index1M,$H2808)</f>
        <v>59155</v>
      </c>
      <c r="J2808" s="182">
        <f>IFERROR(_xll.qlIndexFixing(Index1M,$H2808,TRUE,_xll.ohTrigger(RecalcTrigger,Trigger1M)),NA())</f>
        <v>1.1126652342623167E-2</v>
      </c>
      <c r="K2808" s="44">
        <f>IFERROR(_xll.qlIndexFixing(Index3M,H2808,TRUE,_xll.ohTrigger(RecalcTrigger,Trigger3M)),NA())</f>
        <v>1.1067764168695149E-2</v>
      </c>
      <c r="L2808" s="44">
        <f>IFERROR(_xll.qlIndexFixing(Index6M,$H2808,TRUE,_xll.ohTrigger(RecalcTrigger,Trigger6M)),NA())</f>
        <v>1.1578237864110632E-2</v>
      </c>
      <c r="M2808" s="183">
        <f>IFERROR(_xll.qlIndexFixing(Index1Y,$H2808,TRUE,_xll.ohTrigger(RecalcTrigger,Trigger1Y)),NA())</f>
        <v>1.1847649355440392E-2</v>
      </c>
      <c r="N2808" s="182">
        <f>IFERROR(_xll.qlIndexFixing(ONIndex1M,I2808,TRUE,_xll.ohTrigger(RecalcTrigger,Trigger1M)),NA())</f>
        <v>1.1123920511284524E-2</v>
      </c>
      <c r="O2808" s="44">
        <f>IFERROR(_xll.qlIndexFixing(ONIndex3M,I2808,TRUE,_xll.ohTrigger(RecalcTrigger,Trigger3M)),NA())</f>
        <v>1.1070812329352364E-2</v>
      </c>
      <c r="P2808" s="44">
        <f>IFERROR(_xll.qlIndexFixing(ONIndex6M,I2808,TRUE,_xll.ohTrigger(RecalcTrigger,Trigger6M)),NA())</f>
        <v>1.1534592133912724E-2</v>
      </c>
      <c r="Q2808" s="183">
        <f>IFERROR(_xll.qlIndexFixing(ONIndex1Y,I2808,TRUE,_xll.ohTrigger(RecalcTrigger,Trigger1Y)),NA())</f>
        <v>1.1813402063296508E-2</v>
      </c>
    </row>
    <row r="2809" spans="2:17" x14ac:dyDescent="0.2">
      <c r="B2809" s="39" t="s">
        <v>42</v>
      </c>
      <c r="D2809" s="42">
        <f>_xll.qlCalendarAdvance(Calendar,$D2808,B2809,"f",FALSE)</f>
        <v>59160</v>
      </c>
      <c r="E2809" s="177">
        <f>_xll.qlInterestRateIndexValueDate(IndexON,D2809)</f>
        <v>59160</v>
      </c>
      <c r="F2809" s="193">
        <f>IFERROR(_xll.qlIndexFixing(IndexON,D2809,TRUE,_xll.ohTrigger(RecalcTrigger,TriggerON)),NA())</f>
        <v>1.1113355883312082E-2</v>
      </c>
      <c r="H2809" s="42">
        <f>_xll.qlCalendarAdvance(Calendar,$H2808,B2809,"f",FALSE)</f>
        <v>59160</v>
      </c>
      <c r="I2809" s="177">
        <f>_xll.qlInterestRateIndexValueDate(Index1M,$H2809)</f>
        <v>59162</v>
      </c>
      <c r="J2809" s="182">
        <f>IFERROR(_xll.qlIndexFixing(Index1M,$H2809,TRUE,_xll.ohTrigger(RecalcTrigger,Trigger1M)),NA())</f>
        <v>1.1125111876166272E-2</v>
      </c>
      <c r="K2809" s="44">
        <f>IFERROR(_xll.qlIndexFixing(Index3M,H2809,TRUE,_xll.ohTrigger(RecalcTrigger,Trigger3M)),NA())</f>
        <v>1.1064762791248128E-2</v>
      </c>
      <c r="L2809" s="44">
        <f>IFERROR(_xll.qlIndexFixing(Index6M,$H2809,TRUE,_xll.ohTrigger(RecalcTrigger,Trigger6M)),NA())</f>
        <v>1.1579205736406348E-2</v>
      </c>
      <c r="M2809" s="183">
        <f>IFERROR(_xll.qlIndexFixing(Index1Y,$H2809,TRUE,_xll.ohTrigger(RecalcTrigger,Trigger1Y)),NA())</f>
        <v>1.1846563689957837E-2</v>
      </c>
      <c r="N2809" s="182">
        <f>IFERROR(_xll.qlIndexFixing(ONIndex1M,I2809,TRUE,_xll.ohTrigger(RecalcTrigger,Trigger1M)),NA())</f>
        <v>1.1122069596503081E-2</v>
      </c>
      <c r="O2809" s="44">
        <f>IFERROR(_xll.qlIndexFixing(ONIndex3M,I2809,TRUE,_xll.ohTrigger(RecalcTrigger,Trigger3M)),NA())</f>
        <v>1.106696006316632E-2</v>
      </c>
      <c r="P2809" s="44">
        <f>IFERROR(_xll.qlIndexFixing(ONIndex6M,I2809,TRUE,_xll.ohTrigger(RecalcTrigger,Trigger6M)),NA())</f>
        <v>1.1535225831966756E-2</v>
      </c>
      <c r="Q2809" s="183">
        <f>IFERROR(_xll.qlIndexFixing(ONIndex1Y,I2809,TRUE,_xll.ohTrigger(RecalcTrigger,Trigger1Y)),NA())</f>
        <v>1.1811036429527633E-2</v>
      </c>
    </row>
    <row r="2810" spans="2:17" x14ac:dyDescent="0.2">
      <c r="B2810" s="39" t="s">
        <v>42</v>
      </c>
      <c r="D2810" s="42">
        <f>_xll.qlCalendarAdvance(Calendar,$D2809,B2810,"f",FALSE)</f>
        <v>59167</v>
      </c>
      <c r="E2810" s="177">
        <f>_xll.qlInterestRateIndexValueDate(IndexON,D2810)</f>
        <v>59167</v>
      </c>
      <c r="F2810" s="193">
        <f>IFERROR(_xll.qlIndexFixing(IndexON,D2810,TRUE,_xll.ohTrigger(RecalcTrigger,TriggerON)),NA())</f>
        <v>1.1114135147884951E-2</v>
      </c>
      <c r="H2810" s="42">
        <f>_xll.qlCalendarAdvance(Calendar,$H2809,B2810,"f",FALSE)</f>
        <v>59167</v>
      </c>
      <c r="I2810" s="177">
        <f>_xll.qlInterestRateIndexValueDate(Index1M,$H2810)</f>
        <v>59169</v>
      </c>
      <c r="J2810" s="182">
        <f>IFERROR(_xll.qlIndexFixing(Index1M,$H2810,TRUE,_xll.ohTrigger(RecalcTrigger,Trigger1M)),NA())</f>
        <v>1.1123622785150777E-2</v>
      </c>
      <c r="K2810" s="44">
        <f>IFERROR(_xll.qlIndexFixing(Index3M,H2810,TRUE,_xll.ohTrigger(RecalcTrigger,Trigger3M)),NA())</f>
        <v>1.1061827904341293E-2</v>
      </c>
      <c r="L2810" s="44">
        <f>IFERROR(_xll.qlIndexFixing(Index6M,$H2810,TRUE,_xll.ohTrigger(RecalcTrigger,Trigger6M)),NA())</f>
        <v>1.1580207201494348E-2</v>
      </c>
      <c r="M2810" s="183">
        <f>IFERROR(_xll.qlIndexFixing(Index1Y,$H2810,TRUE,_xll.ohTrigger(RecalcTrigger,Trigger1Y)),NA())</f>
        <v>1.1845518362799961E-2</v>
      </c>
      <c r="N2810" s="182">
        <f>IFERROR(_xll.qlIndexFixing(ONIndex1M,I2810,TRUE,_xll.ohTrigger(RecalcTrigger,Trigger1M)),NA())</f>
        <v>1.1120725290316713E-2</v>
      </c>
      <c r="O2810" s="44">
        <f>IFERROR(_xll.qlIndexFixing(ONIndex3M,I2810,TRUE,_xll.ohTrigger(RecalcTrigger,Trigger3M)),NA())</f>
        <v>1.1064127157496273E-2</v>
      </c>
      <c r="P2810" s="44">
        <f>IFERROR(_xll.qlIndexFixing(ONIndex6M,I2810,TRUE,_xll.ohTrigger(RecalcTrigger,Trigger6M)),NA())</f>
        <v>1.1535729232567959E-2</v>
      </c>
      <c r="Q2810" s="183">
        <f>IFERROR(_xll.qlIndexFixing(ONIndex1Y,I2810,TRUE,_xll.ohTrigger(RecalcTrigger,Trigger1Y)),NA())</f>
        <v>1.1809295028903932E-2</v>
      </c>
    </row>
    <row r="2811" spans="2:17" x14ac:dyDescent="0.2">
      <c r="B2811" s="39" t="s">
        <v>42</v>
      </c>
      <c r="D2811" s="42">
        <f>_xll.qlCalendarAdvance(Calendar,$D2810,B2811,"f",FALSE)</f>
        <v>59174</v>
      </c>
      <c r="E2811" s="177">
        <f>_xll.qlInterestRateIndexValueDate(IndexON,D2811)</f>
        <v>59174</v>
      </c>
      <c r="F2811" s="193">
        <f>IFERROR(_xll.qlIndexFixing(IndexON,D2811,TRUE,_xll.ohTrigger(RecalcTrigger,TriggerON)),NA())</f>
        <v>1.1114979826851723E-2</v>
      </c>
      <c r="H2811" s="42">
        <f>_xll.qlCalendarAdvance(Calendar,$H2810,B2811,"f",FALSE)</f>
        <v>59174</v>
      </c>
      <c r="I2811" s="177">
        <f>_xll.qlInterestRateIndexValueDate(Index1M,$H2811)</f>
        <v>59176</v>
      </c>
      <c r="J2811" s="182">
        <f>IFERROR(_xll.qlIndexFixing(Index1M,$H2811,TRUE,_xll.ohTrigger(RecalcTrigger,Trigger1M)),NA())</f>
        <v>1.1122185152815101E-2</v>
      </c>
      <c r="K2811" s="44">
        <f>IFERROR(_xll.qlIndexFixing(Index3M,H2811,TRUE,_xll.ohTrigger(RecalcTrigger,Trigger3M)),NA())</f>
        <v>1.1058959618041264E-2</v>
      </c>
      <c r="L2811" s="44">
        <f>IFERROR(_xll.qlIndexFixing(Index6M,$H2811,TRUE,_xll.ohTrigger(RecalcTrigger,Trigger6M)),NA())</f>
        <v>1.1580970939154967E-2</v>
      </c>
      <c r="M2811" s="183">
        <f>IFERROR(_xll.qlIndexFixing(Index1Y,$H2811,TRUE,_xll.ohTrigger(RecalcTrigger,Trigger1Y)),NA())</f>
        <v>1.1844513436211771E-2</v>
      </c>
      <c r="N2811" s="182">
        <f>IFERROR(_xll.qlIndexFixing(ONIndex1M,I2811,TRUE,_xll.ohTrigger(RecalcTrigger,Trigger1M)),NA())</f>
        <v>1.1119204547105355E-2</v>
      </c>
      <c r="O2811" s="44">
        <f>IFERROR(_xll.qlIndexFixing(ONIndex3M,I2811,TRUE,_xll.ohTrigger(RecalcTrigger,Trigger3M)),NA())</f>
        <v>1.1060883188243054E-2</v>
      </c>
      <c r="P2811" s="44">
        <f>IFERROR(_xll.qlIndexFixing(ONIndex6M,I2811,TRUE,_xll.ohTrigger(RecalcTrigger,Trigger6M)),NA())</f>
        <v>1.1536347048126672E-2</v>
      </c>
      <c r="Q2811" s="183">
        <f>IFERROR(_xll.qlIndexFixing(ONIndex1Y,I2811,TRUE,_xll.ohTrigger(RecalcTrigger,Trigger1Y)),NA())</f>
        <v>1.1807299012192018E-2</v>
      </c>
    </row>
    <row r="2812" spans="2:17" x14ac:dyDescent="0.2">
      <c r="B2812" s="39" t="s">
        <v>42</v>
      </c>
      <c r="D2812" s="42">
        <f>_xll.qlCalendarAdvance(Calendar,$D2811,B2812,"f",FALSE)</f>
        <v>59181</v>
      </c>
      <c r="E2812" s="177">
        <f>_xll.qlInterestRateIndexValueDate(IndexON,D2812)</f>
        <v>59181</v>
      </c>
      <c r="F2812" s="193">
        <f>IFERROR(_xll.qlIndexFixing(IndexON,D2812,TRUE,_xll.ohTrigger(RecalcTrigger,TriggerON)),NA())</f>
        <v>1.111589002253055E-2</v>
      </c>
      <c r="H2812" s="42">
        <f>_xll.qlCalendarAdvance(Calendar,$H2811,B2812,"f",FALSE)</f>
        <v>59181</v>
      </c>
      <c r="I2812" s="177">
        <f>_xll.qlInterestRateIndexValueDate(Index1M,$H2812)</f>
        <v>59183</v>
      </c>
      <c r="J2812" s="182">
        <f>IFERROR(_xll.qlIndexFixing(Index1M,$H2812,TRUE,_xll.ohTrigger(RecalcTrigger,Trigger1M)),NA())</f>
        <v>1.1120799062425135E-2</v>
      </c>
      <c r="K2812" s="44">
        <f>IFERROR(_xll.qlIndexFixing(Index3M,H2812,TRUE,_xll.ohTrigger(RecalcTrigger,Trigger3M)),NA())</f>
        <v>1.1056158042420883E-2</v>
      </c>
      <c r="L2812" s="44">
        <f>IFERROR(_xll.qlIndexFixing(Index6M,$H2812,TRUE,_xll.ohTrigger(RecalcTrigger,Trigger6M)),NA())</f>
        <v>1.1582037276102106E-2</v>
      </c>
      <c r="M2812" s="183">
        <f>IFERROR(_xll.qlIndexFixing(Index1Y,$H2812,TRUE,_xll.ohTrigger(RecalcTrigger,Trigger1Y)),NA())</f>
        <v>1.184354897244265E-2</v>
      </c>
      <c r="N2812" s="182">
        <f>IFERROR(_xll.qlIndexFixing(ONIndex1M,I2812,TRUE,_xll.ohTrigger(RecalcTrigger,Trigger1M)),NA())</f>
        <v>1.1117735159613673E-2</v>
      </c>
      <c r="O2812" s="44">
        <f>IFERROR(_xll.qlIndexFixing(ONIndex3M,I2812,TRUE,_xll.ohTrigger(RecalcTrigger,Trigger3M)),NA())</f>
        <v>1.105770510980264E-2</v>
      </c>
      <c r="P2812" s="44">
        <f>IFERROR(_xll.qlIndexFixing(ONIndex6M,I2812,TRUE,_xll.ohTrigger(RecalcTrigger,Trigger6M)),NA())</f>
        <v>1.1536997770962287E-2</v>
      </c>
      <c r="Q2812" s="183">
        <f>IFERROR(_xll.qlIndexFixing(ONIndex1Y,I2812,TRUE,_xll.ohTrigger(RecalcTrigger,Trigger1Y)),NA())</f>
        <v>1.1805341411070813E-2</v>
      </c>
    </row>
    <row r="2813" spans="2:17" x14ac:dyDescent="0.2">
      <c r="B2813" s="39" t="s">
        <v>42</v>
      </c>
      <c r="D2813" s="42">
        <f>_xll.qlCalendarAdvance(Calendar,$D2812,B2813,"f",FALSE)</f>
        <v>59188</v>
      </c>
      <c r="E2813" s="177">
        <f>_xll.qlInterestRateIndexValueDate(IndexON,D2813)</f>
        <v>59188</v>
      </c>
      <c r="F2813" s="193">
        <f>IFERROR(_xll.qlIndexFixing(IndexON,D2813,TRUE,_xll.ohTrigger(RecalcTrigger,TriggerON)),NA())</f>
        <v>1.1116865836680034E-2</v>
      </c>
      <c r="H2813" s="42">
        <f>_xll.qlCalendarAdvance(Calendar,$H2812,B2813,"f",FALSE)</f>
        <v>59188</v>
      </c>
      <c r="I2813" s="177">
        <f>_xll.qlInterestRateIndexValueDate(Index1M,$H2813)</f>
        <v>59190</v>
      </c>
      <c r="J2813" s="182">
        <f>IFERROR(_xll.qlIndexFixing(Index1M,$H2813,TRUE,_xll.ohTrigger(RecalcTrigger,Trigger1M)),NA())</f>
        <v>1.1119464597226791E-2</v>
      </c>
      <c r="K2813" s="44">
        <f>IFERROR(_xll.qlIndexFixing(Index3M,H2813,TRUE,_xll.ohTrigger(RecalcTrigger,Trigger3M)),NA())</f>
        <v>1.1053423287559205E-2</v>
      </c>
      <c r="L2813" s="44">
        <f>IFERROR(_xll.qlIndexFixing(Index6M,$H2813,TRUE,_xll.ohTrigger(RecalcTrigger,Trigger6M)),NA())</f>
        <v>1.1583137344427159E-2</v>
      </c>
      <c r="M2813" s="183">
        <f>IFERROR(_xll.qlIndexFixing(Index1Y,$H2813,TRUE,_xll.ohTrigger(RecalcTrigger,Trigger1Y)),NA())</f>
        <v>1.1842625033746139E-2</v>
      </c>
      <c r="N2813" s="182">
        <f>IFERROR(_xll.qlIndexFixing(ONIndex1M,I2813,TRUE,_xll.ohTrigger(RecalcTrigger,Trigger1M)),NA())</f>
        <v>1.1116317211214977E-2</v>
      </c>
      <c r="O2813" s="44">
        <f>IFERROR(_xll.qlIndexFixing(ONIndex3M,I2813,TRUE,_xll.ohTrigger(RecalcTrigger,Trigger3M)),NA())</f>
        <v>1.1054593032167048E-2</v>
      </c>
      <c r="P2813" s="44">
        <f>IFERROR(_xll.qlIndexFixing(ONIndex6M,I2813,TRUE,_xll.ohTrigger(RecalcTrigger,Trigger6M)),NA())</f>
        <v>1.1537681448556825E-2</v>
      </c>
      <c r="Q2813" s="183">
        <f>IFERROR(_xll.qlIndexFixing(ONIndex1Y,I2813,TRUE,_xll.ohTrigger(RecalcTrigger,Trigger1Y)),NA())</f>
        <v>1.1803422287490761E-2</v>
      </c>
    </row>
    <row r="2814" spans="2:17" x14ac:dyDescent="0.2">
      <c r="B2814" s="39" t="s">
        <v>42</v>
      </c>
      <c r="D2814" s="42">
        <f>_xll.qlCalendarAdvance(Calendar,$D2813,B2814,"f",FALSE)</f>
        <v>59195</v>
      </c>
      <c r="E2814" s="177">
        <f>_xll.qlInterestRateIndexValueDate(IndexON,D2814)</f>
        <v>59195</v>
      </c>
      <c r="F2814" s="193">
        <f>IFERROR(_xll.qlIndexFixing(IndexON,D2814,TRUE,_xll.ohTrigger(RecalcTrigger,TriggerON)),NA())</f>
        <v>1.1117907371138713E-2</v>
      </c>
      <c r="H2814" s="42">
        <f>_xll.qlCalendarAdvance(Calendar,$H2813,B2814,"f",FALSE)</f>
        <v>59195</v>
      </c>
      <c r="I2814" s="177">
        <f>_xll.qlInterestRateIndexValueDate(Index1M,$H2814)</f>
        <v>59197</v>
      </c>
      <c r="J2814" s="182">
        <f>IFERROR(_xll.qlIndexFixing(Index1M,$H2814,TRUE,_xll.ohTrigger(RecalcTrigger,Trigger1M)),NA())</f>
        <v>1.1118181840480967E-2</v>
      </c>
      <c r="K2814" s="44">
        <f>IFERROR(_xll.qlIndexFixing(Index3M,H2814,TRUE,_xll.ohTrigger(RecalcTrigger,Trigger3M)),NA())</f>
        <v>1.1050755463532624E-2</v>
      </c>
      <c r="L2814" s="44">
        <f>IFERROR(_xll.qlIndexFixing(Index6M,$H2814,TRUE,_xll.ohTrigger(RecalcTrigger,Trigger6M)),NA())</f>
        <v>1.1584271191823241E-2</v>
      </c>
      <c r="M2814" s="183">
        <f>IFERROR(_xll.qlIndexFixing(Index1Y,$H2814,TRUE,_xll.ohTrigger(RecalcTrigger,Trigger1Y)),NA())</f>
        <v>1.1841741682381699E-2</v>
      </c>
      <c r="N2814" s="182">
        <f>IFERROR(_xll.qlIndexFixing(ONIndex1M,I2814,TRUE,_xll.ohTrigger(RecalcTrigger,Trigger1M)),NA())</f>
        <v>1.1114950784882893E-2</v>
      </c>
      <c r="O2814" s="44">
        <f>IFERROR(_xll.qlIndexFixing(ONIndex3M,I2814,TRUE,_xll.ohTrigger(RecalcTrigger,Trigger3M)),NA())</f>
        <v>1.1051547065248357E-2</v>
      </c>
      <c r="P2814" s="44">
        <f>IFERROR(_xll.qlIndexFixing(ONIndex6M,I2814,TRUE,_xll.ohTrigger(RecalcTrigger,Trigger6M)),NA())</f>
        <v>1.1538398128152494E-2</v>
      </c>
      <c r="Q2814" s="183">
        <f>IFERROR(_xll.qlIndexFixing(ONIndex1Y,I2814,TRUE,_xll.ohTrigger(RecalcTrigger,Trigger1Y)),NA())</f>
        <v>1.1801541702922691E-2</v>
      </c>
    </row>
    <row r="2815" spans="2:17" x14ac:dyDescent="0.2">
      <c r="B2815" s="39" t="s">
        <v>42</v>
      </c>
      <c r="D2815" s="42">
        <f>_xll.qlCalendarAdvance(Calendar,$D2814,B2815,"f",FALSE)</f>
        <v>59202</v>
      </c>
      <c r="E2815" s="177">
        <f>_xll.qlInterestRateIndexValueDate(IndexON,D2815)</f>
        <v>59202</v>
      </c>
      <c r="F2815" s="193">
        <f>IFERROR(_xll.qlIndexFixing(IndexON,D2815,TRUE,_xll.ohTrigger(RecalcTrigger,TriggerON)),NA())</f>
        <v>1.1119014727984933E-2</v>
      </c>
      <c r="H2815" s="42">
        <f>_xll.qlCalendarAdvance(Calendar,$H2814,B2815,"f",FALSE)</f>
        <v>59202</v>
      </c>
      <c r="I2815" s="177">
        <f>_xll.qlInterestRateIndexValueDate(Index1M,$H2815)</f>
        <v>59204</v>
      </c>
      <c r="J2815" s="182">
        <f>IFERROR(_xll.qlIndexFixing(Index1M,$H2815,TRUE,_xll.ohTrigger(RecalcTrigger,Trigger1M)),NA())</f>
        <v>1.1116600328798638E-2</v>
      </c>
      <c r="K2815" s="44">
        <f>IFERROR(_xll.qlIndexFixing(Index3M,H2815,TRUE,_xll.ohTrigger(RecalcTrigger,Trigger3M)),NA())</f>
        <v>1.104815862745733E-2</v>
      </c>
      <c r="L2815" s="44">
        <f>IFERROR(_xll.qlIndexFixing(Index6M,$H2815,TRUE,_xll.ohTrigger(RecalcTrigger,Trigger6M)),NA())</f>
        <v>1.1585438865984803E-2</v>
      </c>
      <c r="M2815" s="183">
        <f>IFERROR(_xll.qlIndexFixing(Index1Y,$H2815,TRUE,_xll.ohTrigger(RecalcTrigger,Trigger1Y)),NA())</f>
        <v>1.1840898980612731E-2</v>
      </c>
      <c r="N2815" s="182">
        <f>IFERROR(_xll.qlIndexFixing(ONIndex1M,I2815,TRUE,_xll.ohTrigger(RecalcTrigger,Trigger1M)),NA())</f>
        <v>1.1113635964070667E-2</v>
      </c>
      <c r="O2815" s="44">
        <f>IFERROR(_xll.qlIndexFixing(ONIndex3M,I2815,TRUE,_xll.ohTrigger(RecalcTrigger,Trigger3M)),NA())</f>
        <v>1.1048567318958646E-2</v>
      </c>
      <c r="P2815" s="44">
        <f>IFERROR(_xll.qlIndexFixing(ONIndex6M,I2815,TRUE,_xll.ohTrigger(RecalcTrigger,Trigger6M)),NA())</f>
        <v>1.1539147857231313E-2</v>
      </c>
      <c r="Q2815" s="183">
        <f>IFERROR(_xll.qlIndexFixing(ONIndex1Y,I2815,TRUE,_xll.ohTrigger(RecalcTrigger,Trigger1Y)),NA())</f>
        <v>1.1799699719077239E-2</v>
      </c>
    </row>
    <row r="2816" spans="2:17" x14ac:dyDescent="0.2">
      <c r="B2816" s="39" t="s">
        <v>42</v>
      </c>
      <c r="D2816" s="42">
        <f>_xll.qlCalendarAdvance(Calendar,$D2815,B2816,"f",FALSE)</f>
        <v>59209</v>
      </c>
      <c r="E2816" s="177">
        <f>_xll.qlInterestRateIndexValueDate(IndexON,D2816)</f>
        <v>59209</v>
      </c>
      <c r="F2816" s="193">
        <f>IFERROR(_xll.qlIndexFixing(IndexON,D2816,TRUE,_xll.ohTrigger(RecalcTrigger,TriggerON)),NA())</f>
        <v>1.112018800905723E-2</v>
      </c>
      <c r="H2816" s="42">
        <f>_xll.qlCalendarAdvance(Calendar,$H2815,B2816,"f",FALSE)</f>
        <v>59209</v>
      </c>
      <c r="I2816" s="177">
        <f>_xll.qlInterestRateIndexValueDate(Index1M,$H2816)</f>
        <v>59211</v>
      </c>
      <c r="J2816" s="182">
        <f>IFERROR(_xll.qlIndexFixing(Index1M,$H2816,TRUE,_xll.ohTrigger(RecalcTrigger,Trigger1M)),NA())</f>
        <v>1.1115406539200037E-2</v>
      </c>
      <c r="K2816" s="44">
        <f>IFERROR(_xll.qlIndexFixing(Index3M,H2816,TRUE,_xll.ohTrigger(RecalcTrigger,Trigger3M)),NA())</f>
        <v>1.1045620256220979E-2</v>
      </c>
      <c r="L2816" s="44">
        <f>IFERROR(_xll.qlIndexFixing(Index6M,$H2816,TRUE,_xll.ohTrigger(RecalcTrigger,Trigger6M)),NA())</f>
        <v>1.1586640414611585E-2</v>
      </c>
      <c r="M2816" s="183">
        <f>IFERROR(_xll.qlIndexFixing(Index1Y,$H2816,TRUE,_xll.ohTrigger(RecalcTrigger,Trigger1Y)),NA())</f>
        <v>1.184009699070745E-2</v>
      </c>
      <c r="N2816" s="182">
        <f>IFERROR(_xll.qlIndexFixing(ONIndex1M,I2816,TRUE,_xll.ohTrigger(RecalcTrigger,Trigger1M)),NA())</f>
        <v>1.1112372831592054E-2</v>
      </c>
      <c r="O2816" s="44">
        <f>IFERROR(_xll.qlIndexFixing(ONIndex3M,I2816,TRUE,_xll.ohTrigger(RecalcTrigger,Trigger3M)),NA())</f>
        <v>1.1045653903050123E-2</v>
      </c>
      <c r="P2816" s="44">
        <f>IFERROR(_xll.qlIndexFixing(ONIndex6M,I2816,TRUE,_xll.ohTrigger(RecalcTrigger,Trigger6M)),NA())</f>
        <v>1.1539930683035493E-2</v>
      </c>
      <c r="Q2816" s="183">
        <f>IFERROR(_xll.qlIndexFixing(ONIndex1Y,I2816,TRUE,_xll.ohTrigger(RecalcTrigger,Trigger1Y)),NA())</f>
        <v>1.179789639750517E-2</v>
      </c>
    </row>
    <row r="2817" spans="2:17" x14ac:dyDescent="0.2">
      <c r="B2817" s="39" t="s">
        <v>42</v>
      </c>
      <c r="D2817" s="42">
        <f>_xll.qlCalendarAdvance(Calendar,$D2816,B2817,"f",FALSE)</f>
        <v>59216</v>
      </c>
      <c r="E2817" s="177">
        <f>_xll.qlInterestRateIndexValueDate(IndexON,D2817)</f>
        <v>59216</v>
      </c>
      <c r="F2817" s="193">
        <f>IFERROR(_xll.qlIndexFixing(IndexON,D2817,TRUE,_xll.ohTrigger(RecalcTrigger,TriggerON)),NA())</f>
        <v>1.1121427316034271E-2</v>
      </c>
      <c r="H2817" s="42">
        <f>_xll.qlCalendarAdvance(Calendar,$H2816,B2817,"f",FALSE)</f>
        <v>59216</v>
      </c>
      <c r="I2817" s="177">
        <f>_xll.qlInterestRateIndexValueDate(Index1M,$H2817)</f>
        <v>59218</v>
      </c>
      <c r="J2817" s="182">
        <f>IFERROR(_xll.qlIndexFixing(Index1M,$H2817,TRUE,_xll.ohTrigger(RecalcTrigger,Trigger1M)),NA())</f>
        <v>1.1114264677606185E-2</v>
      </c>
      <c r="K2817" s="44">
        <f>IFERROR(_xll.qlIndexFixing(Index3M,H2817,TRUE,_xll.ohTrigger(RecalcTrigger,Trigger3M)),NA())</f>
        <v>1.1043149136136693E-2</v>
      </c>
      <c r="L2817" s="44">
        <f>IFERROR(_xll.qlIndexFixing(Index6M,$H2817,TRUE,_xll.ohTrigger(RecalcTrigger,Trigger6M)),NA())</f>
        <v>1.158787588540201E-2</v>
      </c>
      <c r="M2817" s="183">
        <f>IFERROR(_xll.qlIndexFixing(Index1Y,$H2817,TRUE,_xll.ohTrigger(RecalcTrigger,Trigger1Y)),NA())</f>
        <v>1.1839335774938895E-2</v>
      </c>
      <c r="N2817" s="182">
        <f>IFERROR(_xll.qlIndexFixing(ONIndex1M,I2817,TRUE,_xll.ohTrigger(RecalcTrigger,Trigger1M)),NA())</f>
        <v>1.1111161470900299E-2</v>
      </c>
      <c r="O2817" s="44">
        <f>IFERROR(_xll.qlIndexFixing(ONIndex3M,I2817,TRUE,_xll.ohTrigger(RecalcTrigger,Trigger3M)),NA())</f>
        <v>1.1042806927674675E-2</v>
      </c>
      <c r="P2817" s="44">
        <f>IFERROR(_xll.qlIndexFixing(ONIndex6M,I2817,TRUE,_xll.ohTrigger(RecalcTrigger,Trigger6M)),NA())</f>
        <v>1.1540746652807243E-2</v>
      </c>
      <c r="Q2817" s="183">
        <f>IFERROR(_xll.qlIndexFixing(ONIndex1Y,I2817,TRUE,_xll.ohTrigger(RecalcTrigger,Trigger1Y)),NA())</f>
        <v>1.1796131799837184E-2</v>
      </c>
    </row>
    <row r="2818" spans="2:17" x14ac:dyDescent="0.2">
      <c r="B2818" s="39" t="s">
        <v>42</v>
      </c>
      <c r="D2818" s="42">
        <f>_xll.qlCalendarAdvance(Calendar,$D2817,B2818,"f",FALSE)</f>
        <v>59223</v>
      </c>
      <c r="E2818" s="177">
        <f>_xll.qlInterestRateIndexValueDate(IndexON,D2818)</f>
        <v>59223</v>
      </c>
      <c r="F2818" s="193">
        <f>IFERROR(_xll.qlIndexFixing(IndexON,D2818,TRUE,_xll.ohTrigger(RecalcTrigger,TriggerON)),NA())</f>
        <v>1.1122732751074338E-2</v>
      </c>
      <c r="H2818" s="42">
        <f>_xll.qlCalendarAdvance(Calendar,$H2817,B2818,"f",FALSE)</f>
        <v>59223</v>
      </c>
      <c r="I2818" s="177">
        <f>_xll.qlInterestRateIndexValueDate(Index1M,$H2818)</f>
        <v>59225</v>
      </c>
      <c r="J2818" s="182">
        <f>IFERROR(_xll.qlIndexFixing(Index1M,$H2818,TRUE,_xll.ohTrigger(RecalcTrigger,Trigger1M)),NA())</f>
        <v>1.1113174827267638E-2</v>
      </c>
      <c r="K2818" s="44">
        <f>IFERROR(_xll.qlIndexFixing(Index3M,H2818,TRUE,_xll.ohTrigger(RecalcTrigger,Trigger3M)),NA())</f>
        <v>1.1040745377291687E-2</v>
      </c>
      <c r="L2818" s="44">
        <f>IFERROR(_xll.qlIndexFixing(Index6M,$H2818,TRUE,_xll.ohTrigger(RecalcTrigger,Trigger6M)),NA())</f>
        <v>1.1589145326057586E-2</v>
      </c>
      <c r="M2818" s="183">
        <f>IFERROR(_xll.qlIndexFixing(Index1Y,$H2818,TRUE,_xll.ohTrigger(RecalcTrigger,Trigger1Y)),NA())</f>
        <v>1.1838615395585136E-2</v>
      </c>
      <c r="N2818" s="182">
        <f>IFERROR(_xll.qlIndexFixing(ONIndex1M,I2818,TRUE,_xll.ohTrigger(RecalcTrigger,Trigger1M)),NA())</f>
        <v>1.1110001965208838E-2</v>
      </c>
      <c r="O2818" s="44">
        <f>IFERROR(_xll.qlIndexFixing(ONIndex3M,I2818,TRUE,_xll.ohTrigger(RecalcTrigger,Trigger3M)),NA())</f>
        <v>1.1040026502824318E-2</v>
      </c>
      <c r="P2818" s="44">
        <f>IFERROR(_xll.qlIndexFixing(ONIndex6M,I2818,TRUE,_xll.ohTrigger(RecalcTrigger,Trigger6M)),NA())</f>
        <v>1.1541595814268391E-2</v>
      </c>
      <c r="Q2818" s="183">
        <f>IFERROR(_xll.qlIndexFixing(ONIndex1Y,I2818,TRUE,_xll.ohTrigger(RecalcTrigger,Trigger1Y)),NA())</f>
        <v>1.1794405987703982E-2</v>
      </c>
    </row>
    <row r="2819" spans="2:17" x14ac:dyDescent="0.2">
      <c r="B2819" s="39" t="s">
        <v>42</v>
      </c>
      <c r="D2819" s="42">
        <f>_xll.qlCalendarAdvance(Calendar,$D2818,B2819,"f",FALSE)</f>
        <v>59230</v>
      </c>
      <c r="E2819" s="177">
        <f>_xll.qlInterestRateIndexValueDate(IndexON,D2819)</f>
        <v>59230</v>
      </c>
      <c r="F2819" s="193">
        <f>IFERROR(_xll.qlIndexFixing(IndexON,D2819,TRUE,_xll.ohTrigger(RecalcTrigger,TriggerON)),NA())</f>
        <v>1.1124104415936031E-2</v>
      </c>
      <c r="H2819" s="42">
        <f>_xll.qlCalendarAdvance(Calendar,$H2818,B2819,"f",FALSE)</f>
        <v>59230</v>
      </c>
      <c r="I2819" s="177">
        <f>_xll.qlInterestRateIndexValueDate(Index1M,$H2819)</f>
        <v>59232</v>
      </c>
      <c r="J2819" s="182">
        <f>IFERROR(_xll.qlIndexFixing(Index1M,$H2819,TRUE,_xll.ohTrigger(RecalcTrigger,Trigger1M)),NA())</f>
        <v>1.1112546597436268E-2</v>
      </c>
      <c r="K2819" s="44">
        <f>IFERROR(_xll.qlIndexFixing(Index3M,H2819,TRUE,_xll.ohTrigger(RecalcTrigger,Trigger3M)),NA())</f>
        <v>1.10384556661349E-2</v>
      </c>
      <c r="L2819" s="44">
        <f>IFERROR(_xll.qlIndexFixing(Index6M,$H2819,TRUE,_xll.ohTrigger(RecalcTrigger,Trigger6M)),NA())</f>
        <v>1.1591906971806946E-2</v>
      </c>
      <c r="M2819" s="183">
        <f>IFERROR(_xll.qlIndexFixing(Index1Y,$H2819,TRUE,_xll.ohTrigger(RecalcTrigger,Trigger1Y)),NA())</f>
        <v>1.183793591492841E-2</v>
      </c>
      <c r="N2819" s="182">
        <f>IFERROR(_xll.qlIndexFixing(ONIndex1M,I2819,TRUE,_xll.ohTrigger(RecalcTrigger,Trigger1M)),NA())</f>
        <v>1.110889439765117E-2</v>
      </c>
      <c r="O2819" s="44">
        <f>IFERROR(_xll.qlIndexFixing(ONIndex3M,I2819,TRUE,_xll.ohTrigger(RecalcTrigger,Trigger3M)),NA())</f>
        <v>1.1037312738251259E-2</v>
      </c>
      <c r="P2819" s="44">
        <f>IFERROR(_xll.qlIndexFixing(ONIndex6M,I2819,TRUE,_xll.ohTrigger(RecalcTrigger,Trigger6M)),NA())</f>
        <v>1.1542478214581209E-2</v>
      </c>
      <c r="Q2819" s="183">
        <f>IFERROR(_xll.qlIndexFixing(ONIndex1Y,I2819,TRUE,_xll.ohTrigger(RecalcTrigger,Trigger1Y)),NA())</f>
        <v>1.1792719022976073E-2</v>
      </c>
    </row>
    <row r="2820" spans="2:17" x14ac:dyDescent="0.2">
      <c r="B2820" s="39" t="s">
        <v>42</v>
      </c>
      <c r="D2820" s="42">
        <f>_xll.qlCalendarAdvance(Calendar,$D2819,B2820,"f",FALSE)</f>
        <v>59237</v>
      </c>
      <c r="E2820" s="177">
        <f>_xll.qlInterestRateIndexValueDate(IndexON,D2820)</f>
        <v>59237</v>
      </c>
      <c r="F2820" s="193">
        <f>IFERROR(_xll.qlIndexFixing(IndexON,D2820,TRUE,_xll.ohTrigger(RecalcTrigger,TriggerON)),NA())</f>
        <v>1.1125542412697698E-2</v>
      </c>
      <c r="H2820" s="42">
        <f>_xll.qlCalendarAdvance(Calendar,$H2819,B2820,"f",FALSE)</f>
        <v>59237</v>
      </c>
      <c r="I2820" s="177">
        <f>_xll.qlInterestRateIndexValueDate(Index1M,$H2820)</f>
        <v>59239</v>
      </c>
      <c r="J2820" s="182">
        <f>IFERROR(_xll.qlIndexFixing(Index1M,$H2820,TRUE,_xll.ohTrigger(RecalcTrigger,Trigger1M)),NA())</f>
        <v>1.1111575839767018E-2</v>
      </c>
      <c r="K2820" s="44">
        <f>IFERROR(_xll.qlIndexFixing(Index3M,H2820,TRUE,_xll.ohTrigger(RecalcTrigger,Trigger3M)),NA())</f>
        <v>1.1036201299932489E-2</v>
      </c>
      <c r="L2820" s="44">
        <f>IFERROR(_xll.qlIndexFixing(Index6M,$H2820,TRUE,_xll.ohTrigger(RecalcTrigger,Trigger6M)),NA())</f>
        <v>1.1593256964099524E-2</v>
      </c>
      <c r="M2820" s="183">
        <f>IFERROR(_xll.qlIndexFixing(Index1Y,$H2820,TRUE,_xll.ohTrigger(RecalcTrigger,Trigger1Y)),NA())</f>
        <v>1.1837297395257082E-2</v>
      </c>
      <c r="N2820" s="182">
        <f>IFERROR(_xll.qlIndexFixing(ONIndex1M,I2820,TRUE,_xll.ohTrigger(RecalcTrigger,Trigger1M)),NA())</f>
        <v>1.1107838851440732E-2</v>
      </c>
      <c r="O2820" s="44">
        <f>IFERROR(_xll.qlIndexFixing(ONIndex3M,I2820,TRUE,_xll.ohTrigger(RecalcTrigger,Trigger3M)),NA())</f>
        <v>1.1034665743787642E-2</v>
      </c>
      <c r="P2820" s="44">
        <f>IFERROR(_xll.qlIndexFixing(ONIndex6M,I2820,TRUE,_xll.ohTrigger(RecalcTrigger,Trigger6M)),NA())</f>
        <v>1.154339390114778E-2</v>
      </c>
      <c r="Q2820" s="183">
        <f>IFERROR(_xll.qlIndexFixing(ONIndex1Y,I2820,TRUE,_xll.ohTrigger(RecalcTrigger,Trigger1Y)),NA())</f>
        <v>1.179107096680454E-2</v>
      </c>
    </row>
    <row r="2821" spans="2:17" x14ac:dyDescent="0.2">
      <c r="B2821" s="39" t="s">
        <v>42</v>
      </c>
      <c r="D2821" s="42">
        <f>_xll.qlCalendarAdvance(Calendar,$D2820,B2821,"f",FALSE)</f>
        <v>59244</v>
      </c>
      <c r="E2821" s="177">
        <f>_xll.qlInterestRateIndexValueDate(IndexON,D2821)</f>
        <v>59244</v>
      </c>
      <c r="F2821" s="193">
        <f>IFERROR(_xll.qlIndexFixing(IndexON,D2821,TRUE,_xll.ohTrigger(RecalcTrigger,TriggerON)),NA())</f>
        <v>1.112704684287813E-2</v>
      </c>
      <c r="H2821" s="42">
        <f>_xll.qlCalendarAdvance(Calendar,$H2820,B2821,"f",FALSE)</f>
        <v>59244</v>
      </c>
      <c r="I2821" s="177">
        <f>_xll.qlInterestRateIndexValueDate(Index1M,$H2821)</f>
        <v>59246</v>
      </c>
      <c r="J2821" s="182">
        <f>IFERROR(_xll.qlIndexFixing(Index1M,$H2821,TRUE,_xll.ohTrigger(RecalcTrigger,Trigger1M)),NA())</f>
        <v>1.11106573733466E-2</v>
      </c>
      <c r="K2821" s="44">
        <f>IFERROR(_xll.qlIndexFixing(Index3M,H2821,TRUE,_xll.ohTrigger(RecalcTrigger,Trigger3M)),NA())</f>
        <v>1.1034014655110757E-2</v>
      </c>
      <c r="L2821" s="44">
        <f>IFERROR(_xll.qlIndexFixing(Index6M,$H2821,TRUE,_xll.ohTrigger(RecalcTrigger,Trigger6M)),NA())</f>
        <v>1.1594641091917476E-2</v>
      </c>
      <c r="M2821" s="183">
        <f>IFERROR(_xll.qlIndexFixing(Index1Y,$H2821,TRUE,_xll.ohTrigger(RecalcTrigger,Trigger1Y)),NA())</f>
        <v>1.1836699898863021E-2</v>
      </c>
      <c r="N2821" s="182">
        <f>IFERROR(_xll.qlIndexFixing(ONIndex1M,I2821,TRUE,_xll.ohTrigger(RecalcTrigger,Trigger1M)),NA())</f>
        <v>1.1106835409631088E-2</v>
      </c>
      <c r="O2821" s="44">
        <f>IFERROR(_xll.qlIndexFixing(ONIndex3M,I2821,TRUE,_xll.ohTrigger(RecalcTrigger,Trigger3M)),NA())</f>
        <v>1.1032085629345545E-2</v>
      </c>
      <c r="P2821" s="44">
        <f>IFERROR(_xll.qlIndexFixing(ONIndex6M,I2821,TRUE,_xll.ohTrigger(RecalcTrigger,Trigger6M)),NA())</f>
        <v>1.1544342921210315E-2</v>
      </c>
      <c r="Q2821" s="183">
        <f>IFERROR(_xll.qlIndexFixing(ONIndex1Y,I2821,TRUE,_xll.ohTrigger(RecalcTrigger,Trigger1Y)),NA())</f>
        <v>1.1789461881379637E-2</v>
      </c>
    </row>
    <row r="2822" spans="2:17" x14ac:dyDescent="0.2">
      <c r="B2822" s="39" t="s">
        <v>42</v>
      </c>
      <c r="D2822" s="42">
        <f>_xll.qlCalendarAdvance(Calendar,$D2821,B2822,"f",FALSE)</f>
        <v>59251</v>
      </c>
      <c r="E2822" s="177">
        <f>_xll.qlInterestRateIndexValueDate(IndexON,D2822)</f>
        <v>59251</v>
      </c>
      <c r="F2822" s="193">
        <f>IFERROR(_xll.qlIndexFixing(IndexON,D2822,TRUE,_xll.ohTrigger(RecalcTrigger,TriggerON)),NA())</f>
        <v>1.1128617808795482E-2</v>
      </c>
      <c r="H2822" s="42">
        <f>_xll.qlCalendarAdvance(Calendar,$H2821,B2822,"f",FALSE)</f>
        <v>59251</v>
      </c>
      <c r="I2822" s="177">
        <f>_xll.qlInterestRateIndexValueDate(Index1M,$H2822)</f>
        <v>59253</v>
      </c>
      <c r="J2822" s="182">
        <f>IFERROR(_xll.qlIndexFixing(Index1M,$H2822,TRUE,_xll.ohTrigger(RecalcTrigger,Trigger1M)),NA())</f>
        <v>1.1109791281430914E-2</v>
      </c>
      <c r="K2822" s="44">
        <f>IFERROR(_xll.qlIndexFixing(Index3M,H2822,TRUE,_xll.ohTrigger(RecalcTrigger,Trigger3M)),NA())</f>
        <v>1.1031895841779014E-2</v>
      </c>
      <c r="L2822" s="44">
        <f>IFERROR(_xll.qlIndexFixing(Index6M,$H2822,TRUE,_xll.ohTrigger(RecalcTrigger,Trigger6M)),NA())</f>
        <v>1.1596059402979621E-2</v>
      </c>
      <c r="M2822" s="183">
        <f>IFERROR(_xll.qlIndexFixing(Index1Y,$H2822,TRUE,_xll.ohTrigger(RecalcTrigger,Trigger1Y)),NA())</f>
        <v>1.1836143488043356E-2</v>
      </c>
      <c r="N2822" s="182">
        <f>IFERROR(_xll.qlIndexFixing(ONIndex1M,I2822,TRUE,_xll.ohTrigger(RecalcTrigger,Trigger1M)),NA())</f>
        <v>1.110562196596554E-2</v>
      </c>
      <c r="O2822" s="44">
        <f>IFERROR(_xll.qlIndexFixing(ONIndex3M,I2822,TRUE,_xll.ohTrigger(RecalcTrigger,Trigger3M)),NA())</f>
        <v>1.1028866789191127E-2</v>
      </c>
      <c r="P2822" s="44">
        <f>IFERROR(_xll.qlIndexFixing(ONIndex6M,I2822,TRUE,_xll.ohTrigger(RecalcTrigger,Trigger6M)),NA())</f>
        <v>1.154561214625538E-2</v>
      </c>
      <c r="Q2822" s="183">
        <f>IFERROR(_xll.qlIndexFixing(ONIndex1Y,I2822,TRUE,_xll.ohTrigger(RecalcTrigger,Trigger1Y)),NA())</f>
        <v>1.178745041902296E-2</v>
      </c>
    </row>
    <row r="2823" spans="2:17" x14ac:dyDescent="0.2">
      <c r="B2823" s="39" t="s">
        <v>42</v>
      </c>
      <c r="D2823" s="42">
        <f>_xll.qlCalendarAdvance(Calendar,$D2822,B2823,"f",FALSE)</f>
        <v>59258</v>
      </c>
      <c r="E2823" s="177">
        <f>_xll.qlInterestRateIndexValueDate(IndexON,D2823)</f>
        <v>59258</v>
      </c>
      <c r="F2823" s="193">
        <f>IFERROR(_xll.qlIndexFixing(IndexON,D2823,TRUE,_xll.ohTrigger(RecalcTrigger,TriggerON)),NA())</f>
        <v>1.1130255412368228E-2</v>
      </c>
      <c r="H2823" s="42">
        <f>_xll.qlCalendarAdvance(Calendar,$H2822,B2823,"f",FALSE)</f>
        <v>59258</v>
      </c>
      <c r="I2823" s="177">
        <f>_xll.qlInterestRateIndexValueDate(Index1M,$H2823)</f>
        <v>59260</v>
      </c>
      <c r="J2823" s="182">
        <f>IFERROR(_xll.qlIndexFixing(Index1M,$H2823,TRUE,_xll.ohTrigger(RecalcTrigger,Trigger1M)),NA())</f>
        <v>1.1108625368251033E-2</v>
      </c>
      <c r="K2823" s="44">
        <f>IFERROR(_xll.qlIndexFixing(Index3M,H2823,TRUE,_xll.ohTrigger(RecalcTrigger,Trigger3M)),NA())</f>
        <v>1.1029844970050919E-2</v>
      </c>
      <c r="L2823" s="44">
        <f>IFERROR(_xll.qlIndexFixing(Index6M,$H2823,TRUE,_xll.ohTrigger(RecalcTrigger,Trigger6M)),NA())</f>
        <v>1.1596606286337548E-2</v>
      </c>
      <c r="M2823" s="183">
        <f>IFERROR(_xll.qlIndexFixing(Index1Y,$H2823,TRUE,_xll.ohTrigger(RecalcTrigger,Trigger1Y)),NA())</f>
        <v>1.1835628225101126E-2</v>
      </c>
      <c r="N2823" s="182">
        <f>IFERROR(_xll.qlIndexFixing(ONIndex1M,I2823,TRUE,_xll.ohTrigger(RecalcTrigger,Trigger1M)),NA())</f>
        <v>1.110498517262748E-2</v>
      </c>
      <c r="O2823" s="44">
        <f>IFERROR(_xll.qlIndexFixing(ONIndex3M,I2823,TRUE,_xll.ohTrigger(RecalcTrigger,Trigger3M)),NA())</f>
        <v>1.1027126480653848E-2</v>
      </c>
      <c r="P2823" s="44">
        <f>IFERROR(_xll.qlIndexFixing(ONIndex6M,I2823,TRUE,_xll.ohTrigger(RecalcTrigger,Trigger6M)),NA())</f>
        <v>1.1546341151751349E-2</v>
      </c>
      <c r="Q2823" s="183">
        <f>IFERROR(_xll.qlIndexFixing(ONIndex1Y,I2823,TRUE,_xll.ohTrigger(RecalcTrigger,Trigger1Y)),NA())</f>
        <v>1.1786360868253354E-2</v>
      </c>
    </row>
    <row r="2824" spans="2:17" x14ac:dyDescent="0.2">
      <c r="B2824" s="39" t="s">
        <v>42</v>
      </c>
      <c r="D2824" s="42">
        <f>_xll.qlCalendarAdvance(Calendar,$D2823,B2824,"f",FALSE)</f>
        <v>59265</v>
      </c>
      <c r="E2824" s="177">
        <f>_xll.qlInterestRateIndexValueDate(IndexON,D2824)</f>
        <v>59265</v>
      </c>
      <c r="F2824" s="193">
        <f>IFERROR(_xll.qlIndexFixing(IndexON,D2824,TRUE,_xll.ohTrigger(RecalcTrigger,TriggerON)),NA())</f>
        <v>1.1131959755035226E-2</v>
      </c>
      <c r="H2824" s="42">
        <f>_xll.qlCalendarAdvance(Calendar,$H2823,B2824,"f",FALSE)</f>
        <v>59265</v>
      </c>
      <c r="I2824" s="177">
        <f>_xll.qlInterestRateIndexValueDate(Index1M,$H2824)</f>
        <v>59267</v>
      </c>
      <c r="J2824" s="182">
        <f>IFERROR(_xll.qlIndexFixing(Index1M,$H2824,TRUE,_xll.ohTrigger(RecalcTrigger,Trigger1M)),NA())</f>
        <v>1.1108216554179817E-2</v>
      </c>
      <c r="K2824" s="44">
        <f>IFERROR(_xll.qlIndexFixing(Index3M,H2824,TRUE,_xll.ohTrigger(RecalcTrigger,Trigger3M)),NA())</f>
        <v>1.1027822163689423E-2</v>
      </c>
      <c r="L2824" s="44">
        <f>IFERROR(_xll.qlIndexFixing(Index6M,$H2824,TRUE,_xll.ohTrigger(RecalcTrigger,Trigger6M)),NA())</f>
        <v>1.1598085570176579E-2</v>
      </c>
      <c r="M2824" s="183">
        <f>IFERROR(_xll.qlIndexFixing(Index1Y,$H2824,TRUE,_xll.ohTrigger(RecalcTrigger,Trigger1Y)),NA())</f>
        <v>1.1835154172343092E-2</v>
      </c>
      <c r="N2824" s="182">
        <f>IFERROR(_xll.qlIndexFixing(ONIndex1M,I2824,TRUE,_xll.ohTrigger(RecalcTrigger,Trigger1M)),NA())</f>
        <v>1.110413854338077E-2</v>
      </c>
      <c r="O2824" s="44">
        <f>IFERROR(_xll.qlIndexFixing(ONIndex3M,I2824,TRUE,_xll.ohTrigger(RecalcTrigger,Trigger3M)),NA())</f>
        <v>1.1024747665988599E-2</v>
      </c>
      <c r="P2824" s="44">
        <f>IFERROR(_xll.qlIndexFixing(ONIndex6M,I2824,TRUE,_xll.ohTrigger(RecalcTrigger,Trigger6M)),NA())</f>
        <v>1.1547390456794204E-2</v>
      </c>
      <c r="Q2824" s="183">
        <f>IFERROR(_xll.qlIndexFixing(ONIndex1Y,I2824,TRUE,_xll.ohTrigger(RecalcTrigger,Trigger1Y)),NA())</f>
        <v>1.1784869063893311E-2</v>
      </c>
    </row>
    <row r="2825" spans="2:17" x14ac:dyDescent="0.2">
      <c r="B2825" s="39" t="s">
        <v>42</v>
      </c>
      <c r="D2825" s="42">
        <f>_xll.qlCalendarAdvance(Calendar,$D2824,B2825,"f",FALSE)</f>
        <v>59272</v>
      </c>
      <c r="E2825" s="177">
        <f>_xll.qlInterestRateIndexValueDate(IndexON,D2825)</f>
        <v>59272</v>
      </c>
      <c r="F2825" s="193">
        <f>IFERROR(_xll.qlIndexFixing(IndexON,D2825,TRUE,_xll.ohTrigger(RecalcTrigger,TriggerON)),NA())</f>
        <v>1.1133730939114628E-2</v>
      </c>
      <c r="H2825" s="42">
        <f>_xll.qlCalendarAdvance(Calendar,$H2824,B2825,"f",FALSE)</f>
        <v>59272</v>
      </c>
      <c r="I2825" s="177">
        <f>_xll.qlInterestRateIndexValueDate(Index1M,$H2825)</f>
        <v>59274</v>
      </c>
      <c r="J2825" s="182">
        <f>IFERROR(_xll.qlIndexFixing(Index1M,$H2825,TRUE,_xll.ohTrigger(RecalcTrigger,Trigger1M)),NA())</f>
        <v>1.1107508085366202E-2</v>
      </c>
      <c r="K2825" s="44">
        <f>IFERROR(_xll.qlIndexFixing(Index3M,H2825,TRUE,_xll.ohTrigger(RecalcTrigger,Trigger3M)),NA())</f>
        <v>1.1025902674726921E-2</v>
      </c>
      <c r="L2825" s="44">
        <f>IFERROR(_xll.qlIndexFixing(Index6M,$H2825,TRUE,_xll.ohTrigger(RecalcTrigger,Trigger6M)),NA())</f>
        <v>1.1599599166876357E-2</v>
      </c>
      <c r="M2825" s="183">
        <f>IFERROR(_xll.qlIndexFixing(Index1Y,$H2825,TRUE,_xll.ohTrigger(RecalcTrigger,Trigger1Y)),NA())</f>
        <v>1.1835483623514555E-2</v>
      </c>
      <c r="N2825" s="182">
        <f>IFERROR(_xll.qlIndexFixing(ONIndex1M,I2825,TRUE,_xll.ohTrigger(RecalcTrigger,Trigger1M)),NA())</f>
        <v>1.1103344351708344E-2</v>
      </c>
      <c r="O2825" s="44">
        <f>IFERROR(_xll.qlIndexFixing(ONIndex3M,I2825,TRUE,_xll.ohTrigger(RecalcTrigger,Trigger3M)),NA())</f>
        <v>1.1022436171392869E-2</v>
      </c>
      <c r="P2825" s="44">
        <f>IFERROR(_xll.qlIndexFixing(ONIndex6M,I2825,TRUE,_xll.ohTrigger(RecalcTrigger,Trigger6M)),NA())</f>
        <v>1.1548473284941352E-2</v>
      </c>
      <c r="Q2825" s="183">
        <f>IFERROR(_xll.qlIndexFixing(ONIndex1Y,I2825,TRUE,_xll.ohTrigger(RecalcTrigger,Trigger1Y)),NA())</f>
        <v>1.1783416476562891E-2</v>
      </c>
    </row>
    <row r="2826" spans="2:17" x14ac:dyDescent="0.2">
      <c r="B2826" s="39" t="s">
        <v>42</v>
      </c>
      <c r="D2826" s="42">
        <f>_xll.qlCalendarAdvance(Calendar,$D2825,B2826,"f",FALSE)</f>
        <v>59279</v>
      </c>
      <c r="E2826" s="177">
        <f>_xll.qlInterestRateIndexValueDate(IndexON,D2826)</f>
        <v>59279</v>
      </c>
      <c r="F2826" s="193">
        <f>IFERROR(_xll.qlIndexFixing(IndexON,D2826,TRUE,_xll.ohTrigger(RecalcTrigger,TriggerON)),NA())</f>
        <v>1.1135569066365036E-2</v>
      </c>
      <c r="H2826" s="42">
        <f>_xll.qlCalendarAdvance(Calendar,$H2825,B2826,"f",FALSE)</f>
        <v>59279</v>
      </c>
      <c r="I2826" s="177">
        <f>_xll.qlInterestRateIndexValueDate(Index1M,$H2826)</f>
        <v>59281</v>
      </c>
      <c r="J2826" s="182">
        <f>IFERROR(_xll.qlIndexFixing(Index1M,$H2826,TRUE,_xll.ohTrigger(RecalcTrigger,Trigger1M)),NA())</f>
        <v>1.1106852324100913E-2</v>
      </c>
      <c r="K2826" s="44">
        <f>IFERROR(_xll.qlIndexFixing(Index3M,H2826,TRUE,_xll.ohTrigger(RecalcTrigger,Trigger3M)),NA())</f>
        <v>1.1024051447759158E-2</v>
      </c>
      <c r="L2826" s="44">
        <f>IFERROR(_xll.qlIndexFixing(Index6M,$H2826,TRUE,_xll.ohTrigger(RecalcTrigger,Trigger6M)),NA())</f>
        <v>1.1601147124157402E-2</v>
      </c>
      <c r="M2826" s="183">
        <f>IFERROR(_xll.qlIndexFixing(Index1Y,$H2826,TRUE,_xll.ohTrigger(RecalcTrigger,Trigger1Y)),NA())</f>
        <v>1.183432994663316E-2</v>
      </c>
      <c r="N2826" s="182">
        <f>IFERROR(_xll.qlIndexFixing(ONIndex1M,I2826,TRUE,_xll.ohTrigger(RecalcTrigger,Trigger1M)),NA())</f>
        <v>1.1102602680423956E-2</v>
      </c>
      <c r="O2826" s="44">
        <f>IFERROR(_xll.qlIndexFixing(ONIndex3M,I2826,TRUE,_xll.ohTrigger(RecalcTrigger,Trigger3M)),NA())</f>
        <v>1.102019210629912E-2</v>
      </c>
      <c r="P2826" s="44">
        <f>IFERROR(_xll.qlIndexFixing(ONIndex6M,I2826,TRUE,_xll.ohTrigger(RecalcTrigger,Trigger6M)),NA())</f>
        <v>1.1549589683594874E-2</v>
      </c>
      <c r="Q2826" s="183">
        <f>IFERROR(_xll.qlIndexFixing(ONIndex1Y,I2826,TRUE,_xll.ohTrigger(RecalcTrigger,Trigger1Y)),NA())</f>
        <v>1.1782003167972732E-2</v>
      </c>
    </row>
    <row r="2827" spans="2:17" x14ac:dyDescent="0.2">
      <c r="B2827" s="39" t="s">
        <v>42</v>
      </c>
      <c r="D2827" s="42">
        <f>_xll.qlCalendarAdvance(Calendar,$D2826,B2827,"f",FALSE)</f>
        <v>59286</v>
      </c>
      <c r="E2827" s="177">
        <f>_xll.qlInterestRateIndexValueDate(IndexON,D2827)</f>
        <v>59286</v>
      </c>
      <c r="F2827" s="193">
        <f>IFERROR(_xll.qlIndexFixing(IndexON,D2827,TRUE,_xll.ohTrigger(RecalcTrigger,TriggerON)),NA())</f>
        <v>1.1137474238784861E-2</v>
      </c>
      <c r="H2827" s="42">
        <f>_xll.qlCalendarAdvance(Calendar,$H2826,B2827,"f",FALSE)</f>
        <v>59286</v>
      </c>
      <c r="I2827" s="177">
        <f>_xll.qlInterestRateIndexValueDate(Index1M,$H2827)</f>
        <v>59288</v>
      </c>
      <c r="J2827" s="182">
        <f>IFERROR(_xll.qlIndexFixing(Index1M,$H2827,TRUE,_xll.ohTrigger(RecalcTrigger,Trigger1M)),NA())</f>
        <v>1.1106249353657338E-2</v>
      </c>
      <c r="K2827" s="44">
        <f>IFERROR(_xll.qlIndexFixing(Index3M,H2827,TRUE,_xll.ohTrigger(RecalcTrigger,Trigger3M)),NA())</f>
        <v>1.1022268592911668E-2</v>
      </c>
      <c r="L2827" s="44">
        <f>IFERROR(_xll.qlIndexFixing(Index6M,$H2827,TRUE,_xll.ohTrigger(RecalcTrigger,Trigger6M)),NA())</f>
        <v>1.1602729489743287E-2</v>
      </c>
      <c r="M2827" s="183">
        <f>IFERROR(_xll.qlIndexFixing(Index1Y,$H2827,TRUE,_xll.ohTrigger(RecalcTrigger,Trigger1Y)),NA())</f>
        <v>1.1833979898320851E-2</v>
      </c>
      <c r="N2827" s="182">
        <f>IFERROR(_xll.qlIndexFixing(ONIndex1M,I2827,TRUE,_xll.ohTrigger(RecalcTrigger,Trigger1M)),NA())</f>
        <v>1.1101819473644525E-2</v>
      </c>
      <c r="O2827" s="44">
        <f>IFERROR(_xll.qlIndexFixing(ONIndex3M,I2827,TRUE,_xll.ohTrigger(RecalcTrigger,Trigger3M)),NA())</f>
        <v>1.1017710168443884E-2</v>
      </c>
      <c r="P2827" s="44">
        <f>IFERROR(_xll.qlIndexFixing(ONIndex6M,I2827,TRUE,_xll.ohTrigger(RecalcTrigger,Trigger6M)),NA())</f>
        <v>1.1550906735022792E-2</v>
      </c>
      <c r="Q2827" s="183">
        <f>IFERROR(_xll.qlIndexFixing(ONIndex1Y,I2827,TRUE,_xll.ohTrigger(RecalcTrigger,Trigger1Y)),NA())</f>
        <v>1.1780436133390637E-2</v>
      </c>
    </row>
    <row r="2828" spans="2:17" x14ac:dyDescent="0.2">
      <c r="B2828" s="39" t="s">
        <v>42</v>
      </c>
      <c r="D2828" s="42">
        <f>_xll.qlCalendarAdvance(Calendar,$D2827,B2828,"f",FALSE)</f>
        <v>59293</v>
      </c>
      <c r="E2828" s="177">
        <f>_xll.qlInterestRateIndexValueDate(IndexON,D2828)</f>
        <v>59293</v>
      </c>
      <c r="F2828" s="193">
        <f>IFERROR(_xll.qlIndexFixing(IndexON,D2828,TRUE,_xll.ohTrigger(RecalcTrigger,TriggerON)),NA())</f>
        <v>1.1139446558132704E-2</v>
      </c>
      <c r="H2828" s="42">
        <f>_xll.qlCalendarAdvance(Calendar,$H2827,B2828,"f",FALSE)</f>
        <v>59293</v>
      </c>
      <c r="I2828" s="177">
        <f>_xll.qlInterestRateIndexValueDate(Index1M,$H2828)</f>
        <v>59295</v>
      </c>
      <c r="J2828" s="182">
        <f>IFERROR(_xll.qlIndexFixing(Index1M,$H2828,TRUE,_xll.ohTrigger(RecalcTrigger,Trigger1M)),NA())</f>
        <v>1.1105699257301371E-2</v>
      </c>
      <c r="K2828" s="44">
        <f>IFERROR(_xll.qlIndexFixing(Index3M,H2828,TRUE,_xll.ohTrigger(RecalcTrigger,Trigger3M)),NA())</f>
        <v>1.1020613589600426E-2</v>
      </c>
      <c r="L2828" s="44">
        <f>IFERROR(_xll.qlIndexFixing(Index6M,$H2828,TRUE,_xll.ohTrigger(RecalcTrigger,Trigger6M)),NA())</f>
        <v>1.1605289790010246E-2</v>
      </c>
      <c r="M2828" s="183">
        <f>IFERROR(_xll.qlIndexFixing(Index1Y,$H2828,TRUE,_xll.ohTrigger(RecalcTrigger,Trigger1Y)),NA())</f>
        <v>1.1833671309472131E-2</v>
      </c>
      <c r="N2828" s="182">
        <f>IFERROR(_xll.qlIndexFixing(ONIndex1M,I2828,TRUE,_xll.ohTrigger(RecalcTrigger,Trigger1M)),NA())</f>
        <v>1.1101277232032913E-2</v>
      </c>
      <c r="O2828" s="44">
        <f>IFERROR(_xll.qlIndexFixing(ONIndex3M,I2828,TRUE,_xll.ohTrigger(RecalcTrigger,Trigger3M)),NA())</f>
        <v>1.1015906704745504E-2</v>
      </c>
      <c r="P2828" s="44">
        <f>IFERROR(_xll.qlIndexFixing(ONIndex6M,I2828,TRUE,_xll.ohTrigger(RecalcTrigger,Trigger6M)),NA())</f>
        <v>1.1551923381309948E-2</v>
      </c>
      <c r="Q2828" s="183">
        <f>IFERROR(_xll.qlIndexFixing(ONIndex1Y,I2828,TRUE,_xll.ohTrigger(RecalcTrigger,Trigger1Y)),NA())</f>
        <v>1.1779294632976445E-2</v>
      </c>
    </row>
    <row r="2829" spans="2:17" x14ac:dyDescent="0.2">
      <c r="B2829" s="39" t="s">
        <v>42</v>
      </c>
      <c r="D2829" s="42">
        <f>_xll.qlCalendarAdvance(Calendar,$D2828,B2829,"f",FALSE)</f>
        <v>59300</v>
      </c>
      <c r="E2829" s="177">
        <f>_xll.qlInterestRateIndexValueDate(IndexON,D2829)</f>
        <v>59300</v>
      </c>
      <c r="F2829" s="193">
        <f>IFERROR(_xll.qlIndexFixing(IndexON,D2829,TRUE,_xll.ohTrigger(RecalcTrigger,TriggerON)),NA())</f>
        <v>1.1141486126327038E-2</v>
      </c>
      <c r="H2829" s="42">
        <f>_xll.qlCalendarAdvance(Calendar,$H2828,B2829,"f",FALSE)</f>
        <v>59300</v>
      </c>
      <c r="I2829" s="177">
        <f>_xll.qlInterestRateIndexValueDate(Index1M,$H2829)</f>
        <v>59302</v>
      </c>
      <c r="J2829" s="182">
        <f>IFERROR(_xll.qlIndexFixing(Index1M,$H2829,TRUE,_xll.ohTrigger(RecalcTrigger,Trigger1M)),NA())</f>
        <v>1.1105202118293911E-2</v>
      </c>
      <c r="K2829" s="44">
        <f>IFERROR(_xll.qlIndexFixing(Index3M,H2829,TRUE,_xll.ohTrigger(RecalcTrigger,Trigger3M)),NA())</f>
        <v>1.1018972680029595E-2</v>
      </c>
      <c r="L2829" s="44">
        <f>IFERROR(_xll.qlIndexFixing(Index6M,$H2829,TRUE,_xll.ohTrigger(RecalcTrigger,Trigger6M)),NA())</f>
        <v>1.1606948720085707E-2</v>
      </c>
      <c r="M2829" s="183">
        <f>IFERROR(_xll.qlIndexFixing(Index1Y,$H2829,TRUE,_xll.ohTrigger(RecalcTrigger,Trigger1Y)),NA())</f>
        <v>1.1833404242418508E-2</v>
      </c>
      <c r="N2829" s="182">
        <f>IFERROR(_xll.qlIndexFixing(ONIndex1M,I2829,TRUE,_xll.ohTrigger(RecalcTrigger,Trigger1M)),NA())</f>
        <v>1.110069362135313E-2</v>
      </c>
      <c r="O2829" s="44">
        <f>IFERROR(_xll.qlIndexFixing(ONIndex3M,I2829,TRUE,_xll.ohTrigger(RecalcTrigger,Trigger3M)),NA())</f>
        <v>1.1013865588349603E-2</v>
      </c>
      <c r="P2829" s="44">
        <f>IFERROR(_xll.qlIndexFixing(ONIndex6M,I2829,TRUE,_xll.ohTrigger(RecalcTrigger,Trigger6M)),NA())</f>
        <v>1.1553140775415471E-2</v>
      </c>
      <c r="Q2829" s="183">
        <f>IFERROR(_xll.qlIndexFixing(ONIndex1Y,I2829,TRUE,_xll.ohTrigger(RecalcTrigger,Trigger1Y)),NA())</f>
        <v>1.1777999530151462E-2</v>
      </c>
    </row>
    <row r="2830" spans="2:17" x14ac:dyDescent="0.2">
      <c r="B2830" s="39" t="s">
        <v>42</v>
      </c>
      <c r="D2830" s="42">
        <f>_xll.qlCalendarAdvance(Calendar,$D2829,B2830,"f",FALSE)</f>
        <v>59307</v>
      </c>
      <c r="E2830" s="177">
        <f>_xll.qlInterestRateIndexValueDate(IndexON,D2830)</f>
        <v>59307</v>
      </c>
      <c r="F2830" s="193">
        <f>IFERROR(_xll.qlIndexFixing(IndexON,D2830,TRUE,_xll.ohTrigger(RecalcTrigger,TriggerON)),NA())</f>
        <v>1.1143593045526146E-2</v>
      </c>
      <c r="H2830" s="42">
        <f>_xll.qlCalendarAdvance(Calendar,$H2829,B2830,"f",FALSE)</f>
        <v>59307</v>
      </c>
      <c r="I2830" s="177">
        <f>_xll.qlInterestRateIndexValueDate(Index1M,$H2830)</f>
        <v>59309</v>
      </c>
      <c r="J2830" s="182">
        <f>IFERROR(_xll.qlIndexFixing(Index1M,$H2830,TRUE,_xll.ohTrigger(RecalcTrigger,Trigger1M)),NA())</f>
        <v>1.1104758019893357E-2</v>
      </c>
      <c r="K2830" s="44">
        <f>IFERROR(_xll.qlIndexFixing(Index3M,H2830,TRUE,_xll.ohTrigger(RecalcTrigger,Trigger3M)),NA())</f>
        <v>1.1017400482938819E-2</v>
      </c>
      <c r="L2830" s="44">
        <f>IFERROR(_xll.qlIndexFixing(Index6M,$H2830,TRUE,_xll.ohTrigger(RecalcTrigger,Trigger6M)),NA())</f>
        <v>1.1608642215228535E-2</v>
      </c>
      <c r="M2830" s="183">
        <f>IFERROR(_xll.qlIndexFixing(Index1Y,$H2830,TRUE,_xll.ohTrigger(RecalcTrigger,Trigger1Y)),NA())</f>
        <v>1.1833178759498283E-2</v>
      </c>
      <c r="N2830" s="182">
        <f>IFERROR(_xll.qlIndexFixing(ONIndex1M,I2830,TRUE,_xll.ohTrigger(RecalcTrigger,Trigger1M)),NA())</f>
        <v>1.1100162863915131E-2</v>
      </c>
      <c r="O2830" s="44">
        <f>IFERROR(_xll.qlIndexFixing(ONIndex3M,I2830,TRUE,_xll.ohTrigger(RecalcTrigger,Trigger3M)),NA())</f>
        <v>1.1011892341104002E-2</v>
      </c>
      <c r="P2830" s="44">
        <f>IFERROR(_xll.qlIndexFixing(ONIndex6M,I2830,TRUE,_xll.ohTrigger(RecalcTrigger,Trigger6M)),NA())</f>
        <v>1.1554391929236019E-2</v>
      </c>
      <c r="Q2830" s="183">
        <f>IFERROR(_xll.qlIndexFixing(ONIndex1Y,I2830,TRUE,_xll.ohTrigger(RecalcTrigger,Trigger1Y)),NA())</f>
        <v>1.1776743952269797E-2</v>
      </c>
    </row>
    <row r="2831" spans="2:17" x14ac:dyDescent="0.2">
      <c r="B2831" s="39" t="s">
        <v>42</v>
      </c>
      <c r="D2831" s="42">
        <f>_xll.qlCalendarAdvance(Calendar,$D2830,B2831,"f",FALSE)</f>
        <v>59314</v>
      </c>
      <c r="E2831" s="177">
        <f>_xll.qlInterestRateIndexValueDate(IndexON,D2831)</f>
        <v>59314</v>
      </c>
      <c r="F2831" s="193">
        <f>IFERROR(_xll.qlIndexFixing(IndexON,D2831,TRUE,_xll.ohTrigger(RecalcTrigger,TriggerON)),NA())</f>
        <v>1.114576741724882E-2</v>
      </c>
      <c r="H2831" s="42">
        <f>_xll.qlCalendarAdvance(Calendar,$H2830,B2831,"f",FALSE)</f>
        <v>59314</v>
      </c>
      <c r="I2831" s="177">
        <f>_xll.qlInterestRateIndexValueDate(Index1M,$H2831)</f>
        <v>59316</v>
      </c>
      <c r="J2831" s="182">
        <f>IFERROR(_xll.qlIndexFixing(Index1M,$H2831,TRUE,_xll.ohTrigger(RecalcTrigger,Trigger1M)),NA())</f>
        <v>1.1104367045380592E-2</v>
      </c>
      <c r="K2831" s="44">
        <f>IFERROR(_xll.qlIndexFixing(Index3M,H2831,TRUE,_xll.ohTrigger(RecalcTrigger,Trigger3M)),NA())</f>
        <v>1.1015897108469556E-2</v>
      </c>
      <c r="L2831" s="44">
        <f>IFERROR(_xll.qlIndexFixing(Index6M,$H2831,TRUE,_xll.ohTrigger(RecalcTrigger,Trigger6M)),NA())</f>
        <v>1.1610370323176458E-2</v>
      </c>
      <c r="M2831" s="183">
        <f>IFERROR(_xll.qlIndexFixing(Index1Y,$H2831,TRUE,_xll.ohTrigger(RecalcTrigger,Trigger1Y)),NA())</f>
        <v>1.1832994923053695E-2</v>
      </c>
      <c r="N2831" s="182">
        <f>IFERROR(_xll.qlIndexFixing(ONIndex1M,I2831,TRUE,_xll.ohTrigger(RecalcTrigger,Trigger1M)),NA())</f>
        <v>1.1099685042852414E-2</v>
      </c>
      <c r="O2831" s="44">
        <f>IFERROR(_xll.qlIndexFixing(ONIndex3M,I2831,TRUE,_xll.ohTrigger(RecalcTrigger,Trigger3M)),NA())</f>
        <v>1.1009987073080651E-2</v>
      </c>
      <c r="P2831" s="44">
        <f>IFERROR(_xll.qlIndexFixing(ONIndex6M,I2831,TRUE,_xll.ohTrigger(RecalcTrigger,Trigger6M)),NA())</f>
        <v>1.1555676890333544E-2</v>
      </c>
      <c r="Q2831" s="183">
        <f>IFERROR(_xll.qlIndexFixing(ONIndex1Y,I2831,TRUE,_xll.ohTrigger(RecalcTrigger,Trigger1Y)),NA())</f>
        <v>1.1775527961361831E-2</v>
      </c>
    </row>
    <row r="2832" spans="2:17" x14ac:dyDescent="0.2">
      <c r="B2832" s="39" t="s">
        <v>42</v>
      </c>
      <c r="D2832" s="42">
        <f>_xll.qlCalendarAdvance(Calendar,$D2831,B2832,"f",FALSE)</f>
        <v>59321</v>
      </c>
      <c r="E2832" s="177">
        <f>_xll.qlInterestRateIndexValueDate(IndexON,D2832)</f>
        <v>59321</v>
      </c>
      <c r="F2832" s="193">
        <f>IFERROR(_xll.qlIndexFixing(IndexON,D2832,TRUE,_xll.ohTrigger(RecalcTrigger,TriggerON)),NA())</f>
        <v>1.114800934349347E-2</v>
      </c>
      <c r="H2832" s="42">
        <f>_xll.qlCalendarAdvance(Calendar,$H2831,B2832,"f",FALSE)</f>
        <v>59321</v>
      </c>
      <c r="I2832" s="177">
        <f>_xll.qlInterestRateIndexValueDate(Index1M,$H2832)</f>
        <v>59323</v>
      </c>
      <c r="J2832" s="182">
        <f>IFERROR(_xll.qlIndexFixing(Index1M,$H2832,TRUE,_xll.ohTrigger(RecalcTrigger,Trigger1M)),NA())</f>
        <v>1.1104029278016514E-2</v>
      </c>
      <c r="K2832" s="44">
        <f>IFERROR(_xll.qlIndexFixing(Index3M,H2832,TRUE,_xll.ohTrigger(RecalcTrigger,Trigger3M)),NA())</f>
        <v>1.101446266676414E-2</v>
      </c>
      <c r="L2832" s="44">
        <f>IFERROR(_xll.qlIndexFixing(Index6M,$H2832,TRUE,_xll.ohTrigger(RecalcTrigger,Trigger6M)),NA())</f>
        <v>1.161115911265599E-2</v>
      </c>
      <c r="M2832" s="183">
        <f>IFERROR(_xll.qlIndexFixing(Index1Y,$H2832,TRUE,_xll.ohTrigger(RecalcTrigger,Trigger1Y)),NA())</f>
        <v>1.1832852795432461E-2</v>
      </c>
      <c r="N2832" s="182">
        <f>IFERROR(_xll.qlIndexFixing(ONIndex1M,I2832,TRUE,_xll.ohTrigger(RecalcTrigger,Trigger1M)),NA())</f>
        <v>1.1099260241618225E-2</v>
      </c>
      <c r="O2832" s="44">
        <f>IFERROR(_xll.qlIndexFixing(ONIndex3M,I2832,TRUE,_xll.ohTrigger(RecalcTrigger,Trigger3M)),NA())</f>
        <v>1.1008149894351504E-2</v>
      </c>
      <c r="P2832" s="44">
        <f>IFERROR(_xll.qlIndexFixing(ONIndex6M,I2832,TRUE,_xll.ohTrigger(RecalcTrigger,Trigger6M)),NA())</f>
        <v>1.1556995706030193E-2</v>
      </c>
      <c r="Q2832" s="183">
        <f>IFERROR(_xll.qlIndexFixing(ONIndex1Y,I2832,TRUE,_xll.ohTrigger(RecalcTrigger,Trigger1Y)),NA())</f>
        <v>1.1774351618738521E-2</v>
      </c>
    </row>
    <row r="2833" spans="2:17" x14ac:dyDescent="0.2">
      <c r="B2833" s="39" t="s">
        <v>42</v>
      </c>
      <c r="D2833" s="42">
        <f>_xll.qlCalendarAdvance(Calendar,$D2832,B2833,"f",FALSE)</f>
        <v>59328</v>
      </c>
      <c r="E2833" s="177">
        <f>_xll.qlInterestRateIndexValueDate(IndexON,D2833)</f>
        <v>59328</v>
      </c>
      <c r="F2833" s="193">
        <f>IFERROR(_xll.qlIndexFixing(IndexON,D2833,TRUE,_xll.ohTrigger(RecalcTrigger,TriggerON)),NA())</f>
        <v>1.1150318926418379E-2</v>
      </c>
      <c r="H2833" s="42">
        <f>_xll.qlCalendarAdvance(Calendar,$H2832,B2833,"f",FALSE)</f>
        <v>59328</v>
      </c>
      <c r="I2833" s="177">
        <f>_xll.qlInterestRateIndexValueDate(Index1M,$H2833)</f>
        <v>59330</v>
      </c>
      <c r="J2833" s="182">
        <f>IFERROR(_xll.qlIndexFixing(Index1M,$H2833,TRUE,_xll.ohTrigger(RecalcTrigger,Trigger1M)),NA())</f>
        <v>1.1103744801064519E-2</v>
      </c>
      <c r="K2833" s="44">
        <f>IFERROR(_xll.qlIndexFixing(Index3M,H2833,TRUE,_xll.ohTrigger(RecalcTrigger,Trigger3M)),NA())</f>
        <v>1.1013097267967505E-2</v>
      </c>
      <c r="L2833" s="44">
        <f>IFERROR(_xll.qlIndexFixing(Index6M,$H2833,TRUE,_xll.ohTrigger(RecalcTrigger,Trigger6M)),NA())</f>
        <v>1.1612948930348513E-2</v>
      </c>
      <c r="M2833" s="183">
        <f>IFERROR(_xll.qlIndexFixing(Index1Y,$H2833,TRUE,_xll.ohTrigger(RecalcTrigger,Trigger1Y)),NA())</f>
        <v>1.1832752438987772E-2</v>
      </c>
      <c r="N2833" s="182">
        <f>IFERROR(_xll.qlIndexFixing(ONIndex1M,I2833,TRUE,_xll.ohTrigger(RecalcTrigger,Trigger1M)),NA())</f>
        <v>1.1098888542946383E-2</v>
      </c>
      <c r="O2833" s="44">
        <f>IFERROR(_xll.qlIndexFixing(ONIndex3M,I2833,TRUE,_xll.ohTrigger(RecalcTrigger,Trigger3M)),NA())</f>
        <v>1.1006380914668767E-2</v>
      </c>
      <c r="P2833" s="44">
        <f>IFERROR(_xll.qlIndexFixing(ONIndex6M,I2833,TRUE,_xll.ohTrigger(RecalcTrigger,Trigger6M)),NA())</f>
        <v>1.1558348423807985E-2</v>
      </c>
      <c r="Q2833" s="183">
        <f>IFERROR(_xll.qlIndexFixing(ONIndex1Y,I2833,TRUE,_xll.ohTrigger(RecalcTrigger,Trigger1Y)),NA())</f>
        <v>1.1773214986270375E-2</v>
      </c>
    </row>
    <row r="2834" spans="2:17" x14ac:dyDescent="0.2">
      <c r="B2834" s="39" t="s">
        <v>42</v>
      </c>
      <c r="D2834" s="42">
        <f>_xll.qlCalendarAdvance(Calendar,$D2833,B2834,"f",FALSE)</f>
        <v>59335</v>
      </c>
      <c r="E2834" s="177">
        <f>_xll.qlInterestRateIndexValueDate(IndexON,D2834)</f>
        <v>59335</v>
      </c>
      <c r="F2834" s="193">
        <f>IFERROR(_xll.qlIndexFixing(IndexON,D2834,TRUE,_xll.ohTrigger(RecalcTrigger,TriggerON)),NA())</f>
        <v>1.1152696267622275E-2</v>
      </c>
      <c r="H2834" s="42">
        <f>_xll.qlCalendarAdvance(Calendar,$H2833,B2834,"f",FALSE)</f>
        <v>59335</v>
      </c>
      <c r="I2834" s="177">
        <f>_xll.qlInterestRateIndexValueDate(Index1M,$H2834)</f>
        <v>59337</v>
      </c>
      <c r="J2834" s="182">
        <f>IFERROR(_xll.qlIndexFixing(Index1M,$H2834,TRUE,_xll.ohTrigger(RecalcTrigger,Trigger1M)),NA())</f>
        <v>1.1103513697797995E-2</v>
      </c>
      <c r="K2834" s="44">
        <f>IFERROR(_xll.qlIndexFixing(Index3M,H2834,TRUE,_xll.ohTrigger(RecalcTrigger,Trigger3M)),NA())</f>
        <v>1.1011801022229801E-2</v>
      </c>
      <c r="L2834" s="44">
        <f>IFERROR(_xll.qlIndexFixing(Index6M,$H2834,TRUE,_xll.ohTrigger(RecalcTrigger,Trigger6M)),NA())</f>
        <v>1.1614773490458506E-2</v>
      </c>
      <c r="M2834" s="183">
        <f>IFERROR(_xll.qlIndexFixing(Index1Y,$H2834,TRUE,_xll.ohTrigger(RecalcTrigger,Trigger1Y)),NA())</f>
        <v>1.1832693916077858E-2</v>
      </c>
      <c r="N2834" s="182">
        <f>IFERROR(_xll.qlIndexFixing(ONIndex1M,I2834,TRUE,_xll.ohTrigger(RecalcTrigger,Trigger1M)),NA())</f>
        <v>1.1098570030529942E-2</v>
      </c>
      <c r="O2834" s="44">
        <f>IFERROR(_xll.qlIndexFixing(ONIndex3M,I2834,TRUE,_xll.ohTrigger(RecalcTrigger,Trigger3M)),NA())</f>
        <v>1.1004680244024456E-2</v>
      </c>
      <c r="P2834" s="44">
        <f>IFERROR(_xll.qlIndexFixing(ONIndex6M,I2834,TRUE,_xll.ohTrigger(RecalcTrigger,Trigger6M)),NA())</f>
        <v>1.1559735090749257E-2</v>
      </c>
      <c r="Q2834" s="183">
        <f>IFERROR(_xll.qlIndexFixing(ONIndex1Y,I2834,TRUE,_xll.ohTrigger(RecalcTrigger,Trigger1Y)),NA())</f>
        <v>1.1772118125508158E-2</v>
      </c>
    </row>
    <row r="2835" spans="2:17" x14ac:dyDescent="0.2">
      <c r="B2835" s="39" t="s">
        <v>42</v>
      </c>
      <c r="D2835" s="42">
        <f>_xll.qlCalendarAdvance(Calendar,$D2834,B2835,"f",FALSE)</f>
        <v>59342</v>
      </c>
      <c r="E2835" s="177">
        <f>_xll.qlInterestRateIndexValueDate(IndexON,D2835)</f>
        <v>59342</v>
      </c>
      <c r="F2835" s="193">
        <f>IFERROR(_xll.qlIndexFixing(IndexON,D2835,TRUE,_xll.ohTrigger(RecalcTrigger,TriggerON)),NA())</f>
        <v>1.1155141469183505E-2</v>
      </c>
      <c r="H2835" s="42">
        <f>_xll.qlCalendarAdvance(Calendar,$H2834,B2835,"f",FALSE)</f>
        <v>59342</v>
      </c>
      <c r="I2835" s="177">
        <f>_xll.qlInterestRateIndexValueDate(Index1M,$H2835)</f>
        <v>59344</v>
      </c>
      <c r="J2835" s="182">
        <f>IFERROR(_xll.qlIndexFixing(Index1M,$H2835,TRUE,_xll.ohTrigger(RecalcTrigger,Trigger1M)),NA())</f>
        <v>1.1103336051487833E-2</v>
      </c>
      <c r="K2835" s="44">
        <f>IFERROR(_xll.qlIndexFixing(Index3M,H2835,TRUE,_xll.ohTrigger(RecalcTrigger,Trigger3M)),NA())</f>
        <v>1.1010574039703784E-2</v>
      </c>
      <c r="L2835" s="44">
        <f>IFERROR(_xll.qlIndexFixing(Index6M,$H2835,TRUE,_xll.ohTrigger(RecalcTrigger,Trigger6M)),NA())</f>
        <v>1.161663284072308E-2</v>
      </c>
      <c r="M2835" s="183">
        <f>IFERROR(_xll.qlIndexFixing(Index1Y,$H2835,TRUE,_xll.ohTrigger(RecalcTrigger,Trigger1Y)),NA())</f>
        <v>1.18326772890662E-2</v>
      </c>
      <c r="N2835" s="182">
        <f>IFERROR(_xll.qlIndexFixing(ONIndex1M,I2835,TRUE,_xll.ohTrigger(RecalcTrigger,Trigger1M)),NA())</f>
        <v>1.1098304787182656E-2</v>
      </c>
      <c r="O2835" s="44">
        <f>IFERROR(_xll.qlIndexFixing(ONIndex3M,I2835,TRUE,_xll.ohTrigger(RecalcTrigger,Trigger3M)),NA())</f>
        <v>1.1003047992170778E-2</v>
      </c>
      <c r="P2835" s="44">
        <f>IFERROR(_xll.qlIndexFixing(ONIndex6M,I2835,TRUE,_xll.ohTrigger(RecalcTrigger,Trigger6M)),NA())</f>
        <v>1.1561155754575836E-2</v>
      </c>
      <c r="Q2835" s="183">
        <f>IFERROR(_xll.qlIndexFixing(ONIndex1Y,I2835,TRUE,_xll.ohTrigger(RecalcTrigger,Trigger1Y)),NA())</f>
        <v>1.1771061098002633E-2</v>
      </c>
    </row>
    <row r="2836" spans="2:17" x14ac:dyDescent="0.2">
      <c r="B2836" s="39" t="s">
        <v>42</v>
      </c>
      <c r="D2836" s="42">
        <f>_xll.qlCalendarAdvance(Calendar,$D2835,B2836,"f",FALSE)</f>
        <v>59349</v>
      </c>
      <c r="E2836" s="177">
        <f>_xll.qlInterestRateIndexValueDate(IndexON,D2836)</f>
        <v>59349</v>
      </c>
      <c r="F2836" s="193">
        <f>IFERROR(_xll.qlIndexFixing(IndexON,D2836,TRUE,_xll.ohTrigger(RecalcTrigger,TriggerON)),NA())</f>
        <v>1.115765463286067E-2</v>
      </c>
      <c r="H2836" s="42">
        <f>_xll.qlCalendarAdvance(Calendar,$H2835,B2836,"f",FALSE)</f>
        <v>59349</v>
      </c>
      <c r="I2836" s="177">
        <f>_xll.qlInterestRateIndexValueDate(Index1M,$H2836)</f>
        <v>59351</v>
      </c>
      <c r="J2836" s="182">
        <f>IFERROR(_xll.qlIndexFixing(Index1M,$H2836,TRUE,_xll.ohTrigger(RecalcTrigger,Trigger1M)),NA())</f>
        <v>1.1103211945399927E-2</v>
      </c>
      <c r="K2836" s="44">
        <f>IFERROR(_xll.qlIndexFixing(Index3M,H2836,TRUE,_xll.ohTrigger(RecalcTrigger,Trigger3M)),NA())</f>
        <v>1.1009416430548294E-2</v>
      </c>
      <c r="L2836" s="44">
        <f>IFERROR(_xll.qlIndexFixing(Index6M,$H2836,TRUE,_xll.ohTrigger(RecalcTrigger,Trigger6M)),NA())</f>
        <v>1.1618527028883283E-2</v>
      </c>
      <c r="M2836" s="183">
        <f>IFERROR(_xll.qlIndexFixing(Index1Y,$H2836,TRUE,_xll.ohTrigger(RecalcTrigger,Trigger1Y)),NA())</f>
        <v>1.1832702620320882E-2</v>
      </c>
      <c r="N2836" s="182">
        <f>IFERROR(_xll.qlIndexFixing(ONIndex1M,I2836,TRUE,_xll.ohTrigger(RecalcTrigger,Trigger1M)),NA())</f>
        <v>1.1098092896277834E-2</v>
      </c>
      <c r="O2836" s="44">
        <f>IFERROR(_xll.qlIndexFixing(ONIndex3M,I2836,TRUE,_xll.ohTrigger(RecalcTrigger,Trigger3M)),NA())</f>
        <v>1.1001484269179684E-2</v>
      </c>
      <c r="P2836" s="44">
        <f>IFERROR(_xll.qlIndexFixing(ONIndex6M,I2836,TRUE,_xll.ohTrigger(RecalcTrigger,Trigger6M)),NA())</f>
        <v>1.1562610462210188E-2</v>
      </c>
      <c r="Q2836" s="183">
        <f>IFERROR(_xll.qlIndexFixing(ONIndex1Y,I2836,TRUE,_xll.ohTrigger(RecalcTrigger,Trigger1Y)),NA())</f>
        <v>1.1770043965624311E-2</v>
      </c>
    </row>
    <row r="2837" spans="2:17" x14ac:dyDescent="0.2">
      <c r="B2837" s="39" t="s">
        <v>42</v>
      </c>
      <c r="D2837" s="42">
        <f>_xll.qlCalendarAdvance(Calendar,$D2836,B2837,"f",FALSE)</f>
        <v>59356</v>
      </c>
      <c r="E2837" s="177">
        <f>_xll.qlInterestRateIndexValueDate(IndexON,D2837)</f>
        <v>59356</v>
      </c>
      <c r="F2837" s="193">
        <f>IFERROR(_xll.qlIndexFixing(IndexON,D2837,TRUE,_xll.ohTrigger(RecalcTrigger,TriggerON)),NA())</f>
        <v>1.1160235860812051E-2</v>
      </c>
      <c r="H2837" s="42">
        <f>_xll.qlCalendarAdvance(Calendar,$H2836,B2837,"f",FALSE)</f>
        <v>59356</v>
      </c>
      <c r="I2837" s="177">
        <f>_xll.qlInterestRateIndexValueDate(Index1M,$H2837)</f>
        <v>59358</v>
      </c>
      <c r="J2837" s="182">
        <f>IFERROR(_xll.qlIndexFixing(Index1M,$H2837,TRUE,_xll.ohTrigger(RecalcTrigger,Trigger1M)),NA())</f>
        <v>1.1103141462802668E-2</v>
      </c>
      <c r="K2837" s="44">
        <f>IFERROR(_xll.qlIndexFixing(Index3M,H2837,TRUE,_xll.ohTrigger(RecalcTrigger,Trigger3M)),NA())</f>
        <v>1.1008328304919563E-2</v>
      </c>
      <c r="L2837" s="44">
        <f>IFERROR(_xll.qlIndexFixing(Index6M,$H2837,TRUE,_xll.ohTrigger(RecalcTrigger,Trigger6M)),NA())</f>
        <v>1.1621468513293475E-2</v>
      </c>
      <c r="M2837" s="183">
        <f>IFERROR(_xll.qlIndexFixing(Index1Y,$H2837,TRUE,_xll.ohTrigger(RecalcTrigger,Trigger1Y)),NA())</f>
        <v>1.1832769972216998E-2</v>
      </c>
      <c r="N2837" s="182">
        <f>IFERROR(_xll.qlIndexFixing(ONIndex1M,I2837,TRUE,_xll.ohTrigger(RecalcTrigger,Trigger1M)),NA())</f>
        <v>1.1097934441028912E-2</v>
      </c>
      <c r="O2837" s="44">
        <f>IFERROR(_xll.qlIndexFixing(ONIndex3M,I2837,TRUE,_xll.ohTrigger(RecalcTrigger,Trigger3M)),NA())</f>
        <v>1.0999989185043191E-2</v>
      </c>
      <c r="P2837" s="44">
        <f>IFERROR(_xll.qlIndexFixing(ONIndex6M,I2837,TRUE,_xll.ohTrigger(RecalcTrigger,Trigger6M)),NA())</f>
        <v>1.1564099261454075E-2</v>
      </c>
      <c r="Q2837" s="183">
        <f>IFERROR(_xll.qlIndexFixing(ONIndex1Y,I2837,TRUE,_xll.ohTrigger(RecalcTrigger,Trigger1Y)),NA())</f>
        <v>1.1769066789764082E-2</v>
      </c>
    </row>
    <row r="2838" spans="2:17" x14ac:dyDescent="0.2">
      <c r="B2838" s="39" t="s">
        <v>42</v>
      </c>
      <c r="D2838" s="42">
        <f>_xll.qlCalendarAdvance(Calendar,$D2837,B2838,"f",FALSE)</f>
        <v>59363</v>
      </c>
      <c r="E2838" s="177">
        <f>_xll.qlInterestRateIndexValueDate(IndexON,D2838)</f>
        <v>59363</v>
      </c>
      <c r="F2838" s="193">
        <f>IFERROR(_xll.qlIndexFixing(IndexON,D2838,TRUE,_xll.ohTrigger(RecalcTrigger,TriggerON)),NA())</f>
        <v>1.1162885254716315E-2</v>
      </c>
      <c r="H2838" s="42">
        <f>_xll.qlCalendarAdvance(Calendar,$H2837,B2838,"f",FALSE)</f>
        <v>59363</v>
      </c>
      <c r="I2838" s="177">
        <f>_xll.qlInterestRateIndexValueDate(Index1M,$H2838)</f>
        <v>59365</v>
      </c>
      <c r="J2838" s="182">
        <f>IFERROR(_xll.qlIndexFixing(Index1M,$H2838,TRUE,_xll.ohTrigger(RecalcTrigger,Trigger1M)),NA())</f>
        <v>1.110312468697694E-2</v>
      </c>
      <c r="K2838" s="44">
        <f>IFERROR(_xll.qlIndexFixing(Index3M,H2838,TRUE,_xll.ohTrigger(RecalcTrigger,Trigger3M)),NA())</f>
        <v>1.1007309772984249E-2</v>
      </c>
      <c r="L2838" s="44">
        <f>IFERROR(_xll.qlIndexFixing(Index6M,$H2838,TRUE,_xll.ohTrigger(RecalcTrigger,Trigger6M)),NA())</f>
        <v>1.162344024768042E-2</v>
      </c>
      <c r="M2838" s="183">
        <f>IFERROR(_xll.qlIndexFixing(Index1Y,$H2838,TRUE,_xll.ohTrigger(RecalcTrigger,Trigger1Y)),NA())</f>
        <v>1.183287940713292E-2</v>
      </c>
      <c r="N2838" s="182">
        <f>IFERROR(_xll.qlIndexFixing(ONIndex1M,I2838,TRUE,_xll.ohTrigger(RecalcTrigger,Trigger1M)),NA())</f>
        <v>1.109782950456939E-2</v>
      </c>
      <c r="O2838" s="44">
        <f>IFERROR(_xll.qlIndexFixing(ONIndex3M,I2838,TRUE,_xll.ohTrigger(RecalcTrigger,Trigger3M)),NA())</f>
        <v>1.0998562849513505E-2</v>
      </c>
      <c r="P2838" s="44">
        <f>IFERROR(_xll.qlIndexFixing(ONIndex6M,I2838,TRUE,_xll.ohTrigger(RecalcTrigger,Trigger6M)),NA())</f>
        <v>1.1565622199469772E-2</v>
      </c>
      <c r="Q2838" s="183">
        <f>IFERROR(_xll.qlIndexFixing(ONIndex1Y,I2838,TRUE,_xll.ohTrigger(RecalcTrigger,Trigger1Y)),NA())</f>
        <v>1.1768129632052649E-2</v>
      </c>
    </row>
    <row r="2839" spans="2:17" x14ac:dyDescent="0.2">
      <c r="B2839" s="39" t="s">
        <v>42</v>
      </c>
      <c r="D2839" s="42">
        <f>_xll.qlCalendarAdvance(Calendar,$D2838,B2839,"f",FALSE)</f>
        <v>59370</v>
      </c>
      <c r="E2839" s="177">
        <f>_xll.qlInterestRateIndexValueDate(IndexON,D2839)</f>
        <v>59370</v>
      </c>
      <c r="F2839" s="193">
        <f>IFERROR(_xll.qlIndexFixing(IndexON,D2839,TRUE,_xll.ohTrigger(RecalcTrigger,TriggerON)),NA())</f>
        <v>1.1165602916571871E-2</v>
      </c>
      <c r="H2839" s="42">
        <f>_xll.qlCalendarAdvance(Calendar,$H2838,B2839,"f",FALSE)</f>
        <v>59370</v>
      </c>
      <c r="I2839" s="177">
        <f>_xll.qlInterestRateIndexValueDate(Index1M,$H2839)</f>
        <v>59372</v>
      </c>
      <c r="J2839" s="182">
        <f>IFERROR(_xll.qlIndexFixing(Index1M,$H2839,TRUE,_xll.ohTrigger(RecalcTrigger,Trigger1M)),NA())</f>
        <v>1.1103161701188635E-2</v>
      </c>
      <c r="K2839" s="44">
        <f>IFERROR(_xll.qlIndexFixing(Index3M,H2839,TRUE,_xll.ohTrigger(RecalcTrigger,Trigger3M)),NA())</f>
        <v>1.100636094490901E-2</v>
      </c>
      <c r="L2839" s="44">
        <f>IFERROR(_xll.qlIndexFixing(Index6M,$H2839,TRUE,_xll.ohTrigger(RecalcTrigger,Trigger6M)),NA())</f>
        <v>1.1625446976840467E-2</v>
      </c>
      <c r="M2839" s="183">
        <f>IFERROR(_xll.qlIndexFixing(Index1Y,$H2839,TRUE,_xll.ohTrigger(RecalcTrigger,Trigger1Y)),NA())</f>
        <v>1.1833030987453818E-2</v>
      </c>
      <c r="N2839" s="182">
        <f>IFERROR(_xll.qlIndexFixing(ONIndex1M,I2839,TRUE,_xll.ohTrigger(RecalcTrigger,Trigger1M)),NA())</f>
        <v>1.1097778169872896E-2</v>
      </c>
      <c r="O2839" s="44">
        <f>IFERROR(_xll.qlIndexFixing(ONIndex3M,I2839,TRUE,_xll.ohTrigger(RecalcTrigger,Trigger3M)),NA())</f>
        <v>1.0997205372502705E-2</v>
      </c>
      <c r="P2839" s="44">
        <f>IFERROR(_xll.qlIndexFixing(ONIndex6M,I2839,TRUE,_xll.ohTrigger(RecalcTrigger,Trigger6M)),NA())</f>
        <v>1.1567179323579424E-2</v>
      </c>
      <c r="Q2839" s="183">
        <f>IFERROR(_xll.qlIndexFixing(ONIndex1Y,I2839,TRUE,_xll.ohTrigger(RecalcTrigger,Trigger1Y)),NA())</f>
        <v>1.1767232554200646E-2</v>
      </c>
    </row>
    <row r="2840" spans="2:17" x14ac:dyDescent="0.2">
      <c r="B2840" s="39" t="s">
        <v>42</v>
      </c>
      <c r="D2840" s="42">
        <f>_xll.qlCalendarAdvance(Calendar,$D2839,B2840,"f",FALSE)</f>
        <v>59377</v>
      </c>
      <c r="E2840" s="177">
        <f>_xll.qlInterestRateIndexValueDate(IndexON,D2840)</f>
        <v>59377</v>
      </c>
      <c r="F2840" s="193">
        <f>IFERROR(_xll.qlIndexFixing(IndexON,D2840,TRUE,_xll.ohTrigger(RecalcTrigger,TriggerON)),NA())</f>
        <v>1.116838894813732E-2</v>
      </c>
      <c r="H2840" s="42">
        <f>_xll.qlCalendarAdvance(Calendar,$H2839,B2840,"f",FALSE)</f>
        <v>59377</v>
      </c>
      <c r="I2840" s="177">
        <f>_xll.qlInterestRateIndexValueDate(Index1M,$H2840)</f>
        <v>59379</v>
      </c>
      <c r="J2840" s="182">
        <f>IFERROR(_xll.qlIndexFixing(Index1M,$H2840,TRUE,_xll.ohTrigger(RecalcTrigger,Trigger1M)),NA())</f>
        <v>1.1103252588711143E-2</v>
      </c>
      <c r="K2840" s="44">
        <f>IFERROR(_xll.qlIndexFixing(Index3M,H2840,TRUE,_xll.ohTrigger(RecalcTrigger,Trigger3M)),NA())</f>
        <v>1.100548193086311E-2</v>
      </c>
      <c r="L2840" s="44">
        <f>IFERROR(_xll.qlIndexFixing(Index6M,$H2840,TRUE,_xll.ohTrigger(RecalcTrigger,Trigger6M)),NA())</f>
        <v>1.1627488748528533E-2</v>
      </c>
      <c r="M2840" s="183">
        <f>IFERROR(_xll.qlIndexFixing(Index1Y,$H2840,TRUE,_xll.ohTrigger(RecalcTrigger,Trigger1Y)),NA())</f>
        <v>1.1833224775569237E-2</v>
      </c>
      <c r="N2840" s="182">
        <f>IFERROR(_xll.qlIndexFixing(ONIndex1M,I2840,TRUE,_xll.ohTrigger(RecalcTrigger,Trigger1M)),NA())</f>
        <v>1.1097780520632483E-2</v>
      </c>
      <c r="O2840" s="44">
        <f>IFERROR(_xll.qlIndexFixing(ONIndex3M,I2840,TRUE,_xll.ohTrigger(RecalcTrigger,Trigger3M)),NA())</f>
        <v>1.0995916864002808E-2</v>
      </c>
      <c r="P2840" s="44">
        <f>IFERROR(_xll.qlIndexFixing(ONIndex6M,I2840,TRUE,_xll.ohTrigger(RecalcTrigger,Trigger6M)),NA())</f>
        <v>1.1568770681344986E-2</v>
      </c>
      <c r="Q2840" s="183">
        <f>IFERROR(_xll.qlIndexFixing(ONIndex1Y,I2840,TRUE,_xll.ohTrigger(RecalcTrigger,Trigger1Y)),NA())</f>
        <v>1.1766375617998648E-2</v>
      </c>
    </row>
    <row r="2841" spans="2:17" x14ac:dyDescent="0.2">
      <c r="B2841" s="39" t="s">
        <v>42</v>
      </c>
      <c r="D2841" s="42">
        <f>_xll.qlCalendarAdvance(Calendar,$D2840,B2841,"f",FALSE)</f>
        <v>59384</v>
      </c>
      <c r="E2841" s="177">
        <f>_xll.qlInterestRateIndexValueDate(IndexON,D2841)</f>
        <v>59384</v>
      </c>
      <c r="F2841" s="193">
        <f>IFERROR(_xll.qlIndexFixing(IndexON,D2841,TRUE,_xll.ohTrigger(RecalcTrigger,TriggerON)),NA())</f>
        <v>1.1171243451491009E-2</v>
      </c>
      <c r="H2841" s="42">
        <f>_xll.qlCalendarAdvance(Calendar,$H2840,B2841,"f",FALSE)</f>
        <v>59384</v>
      </c>
      <c r="I2841" s="177">
        <f>_xll.qlInterestRateIndexValueDate(Index1M,$H2841)</f>
        <v>59386</v>
      </c>
      <c r="J2841" s="182">
        <f>IFERROR(_xll.qlIndexFixing(Index1M,$H2841,TRUE,_xll.ohTrigger(RecalcTrigger,Trigger1M)),NA())</f>
        <v>1.1103397432822848E-2</v>
      </c>
      <c r="K2841" s="44">
        <f>IFERROR(_xll.qlIndexFixing(Index3M,H2841,TRUE,_xll.ohTrigger(RecalcTrigger,Trigger3M)),NA())</f>
        <v>1.1004672841024505E-2</v>
      </c>
      <c r="L2841" s="44">
        <f>IFERROR(_xll.qlIndexFixing(Index6M,$H2841,TRUE,_xll.ohTrigger(RecalcTrigger,Trigger6M)),NA())</f>
        <v>1.1629565610502974E-2</v>
      </c>
      <c r="M2841" s="183">
        <f>IFERROR(_xll.qlIndexFixing(Index1Y,$H2841,TRUE,_xll.ohTrigger(RecalcTrigger,Trigger1Y)),NA())</f>
        <v>1.1833460833875289E-2</v>
      </c>
      <c r="N2841" s="182">
        <f>IFERROR(_xll.qlIndexFixing(ONIndex1M,I2841,TRUE,_xll.ohTrigger(RecalcTrigger,Trigger1M)),NA())</f>
        <v>1.1097836639661907E-2</v>
      </c>
      <c r="O2841" s="44">
        <f>IFERROR(_xll.qlIndexFixing(ONIndex3M,I2841,TRUE,_xll.ohTrigger(RecalcTrigger,Trigger3M)),NA())</f>
        <v>1.0994697433925893E-2</v>
      </c>
      <c r="P2841" s="44">
        <f>IFERROR(_xll.qlIndexFixing(ONIndex6M,I2841,TRUE,_xll.ohTrigger(RecalcTrigger,Trigger6M)),NA())</f>
        <v>1.1570396319768861E-2</v>
      </c>
      <c r="Q2841" s="183">
        <f>IFERROR(_xll.qlIndexFixing(ONIndex1Y,I2841,TRUE,_xll.ohTrigger(RecalcTrigger,Trigger1Y)),NA())</f>
        <v>1.1765558884917482E-2</v>
      </c>
    </row>
    <row r="2842" spans="2:17" x14ac:dyDescent="0.2">
      <c r="B2842" s="39" t="s">
        <v>42</v>
      </c>
      <c r="D2842" s="42">
        <f>_xll.qlCalendarAdvance(Calendar,$D2841,B2842,"f",FALSE)</f>
        <v>59391</v>
      </c>
      <c r="E2842" s="177">
        <f>_xll.qlInterestRateIndexValueDate(IndexON,D2842)</f>
        <v>59391</v>
      </c>
      <c r="F2842" s="193">
        <f>IFERROR(_xll.qlIndexFixing(IndexON,D2842,TRUE,_xll.ohTrigger(RecalcTrigger,TriggerON)),NA())</f>
        <v>1.117416652855141E-2</v>
      </c>
      <c r="H2842" s="42">
        <f>_xll.qlCalendarAdvance(Calendar,$H2841,B2842,"f",FALSE)</f>
        <v>59391</v>
      </c>
      <c r="I2842" s="177">
        <f>_xll.qlInterestRateIndexValueDate(Index1M,$H2842)</f>
        <v>59393</v>
      </c>
      <c r="J2842" s="182">
        <f>IFERROR(_xll.qlIndexFixing(Index1M,$H2842,TRUE,_xll.ohTrigger(RecalcTrigger,Trigger1M)),NA())</f>
        <v>1.1103596316794639E-2</v>
      </c>
      <c r="K2842" s="44">
        <f>IFERROR(_xll.qlIndexFixing(Index3M,H2842,TRUE,_xll.ohTrigger(RecalcTrigger,Trigger3M)),NA())</f>
        <v>1.1003933785567672E-2</v>
      </c>
      <c r="L2842" s="44">
        <f>IFERROR(_xll.qlIndexFixing(Index6M,$H2842,TRUE,_xll.ohTrigger(RecalcTrigger,Trigger6M)),NA())</f>
        <v>1.1631677610523437E-2</v>
      </c>
      <c r="M2842" s="183">
        <f>IFERROR(_xll.qlIndexFixing(Index1Y,$H2842,TRUE,_xll.ohTrigger(RecalcTrigger,Trigger1Y)),NA())</f>
        <v>1.1833739224772254E-2</v>
      </c>
      <c r="N2842" s="182">
        <f>IFERROR(_xll.qlIndexFixing(ONIndex1M,I2842,TRUE,_xll.ohTrigger(RecalcTrigger,Trigger1M)),NA())</f>
        <v>1.1097946610174603E-2</v>
      </c>
      <c r="O2842" s="44">
        <f>IFERROR(_xll.qlIndexFixing(ONIndex3M,I2842,TRUE,_xll.ohTrigger(RecalcTrigger,Trigger3M)),NA())</f>
        <v>1.0993547192184039E-2</v>
      </c>
      <c r="P2842" s="44">
        <f>IFERROR(_xll.qlIndexFixing(ONIndex6M,I2842,TRUE,_xll.ohTrigger(RecalcTrigger,Trigger6M)),NA())</f>
        <v>1.157205628665281E-2</v>
      </c>
      <c r="Q2842" s="183">
        <f>IFERROR(_xll.qlIndexFixing(ONIndex1Y,I2842,TRUE,_xll.ohTrigger(RecalcTrigger,Trigger1Y)),NA())</f>
        <v>1.1764782416587849E-2</v>
      </c>
    </row>
    <row r="2843" spans="2:17" x14ac:dyDescent="0.2">
      <c r="B2843" s="39" t="s">
        <v>42</v>
      </c>
      <c r="D2843" s="42">
        <f>_xll.qlCalendarAdvance(Calendar,$D2842,B2843,"f",FALSE)</f>
        <v>59398</v>
      </c>
      <c r="E2843" s="177">
        <f>_xll.qlInterestRateIndexValueDate(IndexON,D2843)</f>
        <v>59398</v>
      </c>
      <c r="F2843" s="193">
        <f>IFERROR(_xll.qlIndexFixing(IndexON,D2843,TRUE,_xll.ohTrigger(RecalcTrigger,TriggerON)),NA())</f>
        <v>1.117715828099719E-2</v>
      </c>
      <c r="H2843" s="42">
        <f>_xll.qlCalendarAdvance(Calendar,$H2842,B2843,"f",FALSE)</f>
        <v>59398</v>
      </c>
      <c r="I2843" s="177">
        <f>_xll.qlInterestRateIndexValueDate(Index1M,$H2843)</f>
        <v>59400</v>
      </c>
      <c r="J2843" s="182">
        <f>IFERROR(_xll.qlIndexFixing(Index1M,$H2843,TRUE,_xll.ohTrigger(RecalcTrigger,Trigger1M)),NA())</f>
        <v>1.1103849323902404E-2</v>
      </c>
      <c r="K2843" s="44">
        <f>IFERROR(_xll.qlIndexFixing(Index3M,H2843,TRUE,_xll.ohTrigger(RecalcTrigger,Trigger3M)),NA())</f>
        <v>1.1003264874676646E-2</v>
      </c>
      <c r="L2843" s="44">
        <f>IFERROR(_xll.qlIndexFixing(Index6M,$H2843,TRUE,_xll.ohTrigger(RecalcTrigger,Trigger6M)),NA())</f>
        <v>1.1633824796349996E-2</v>
      </c>
      <c r="M2843" s="183">
        <f>IFERROR(_xll.qlIndexFixing(Index1Y,$H2843,TRUE,_xll.ohTrigger(RecalcTrigger,Trigger1Y)),NA())</f>
        <v>1.1834060010666541E-2</v>
      </c>
      <c r="N2843" s="182">
        <f>IFERROR(_xll.qlIndexFixing(ONIndex1M,I2843,TRUE,_xll.ohTrigger(RecalcTrigger,Trigger1M)),NA())</f>
        <v>1.109811051554388E-2</v>
      </c>
      <c r="O2843" s="44">
        <f>IFERROR(_xll.qlIndexFixing(ONIndex3M,I2843,TRUE,_xll.ohTrigger(RecalcTrigger,Trigger3M)),NA())</f>
        <v>1.0992466248689325E-2</v>
      </c>
      <c r="P2843" s="44">
        <f>IFERROR(_xll.qlIndexFixing(ONIndex6M,I2843,TRUE,_xll.ohTrigger(RecalcTrigger,Trigger6M)),NA())</f>
        <v>1.1573750628999235E-2</v>
      </c>
      <c r="Q2843" s="183">
        <f>IFERROR(_xll.qlIndexFixing(ONIndex1Y,I2843,TRUE,_xll.ohTrigger(RecalcTrigger,Trigger1Y)),NA())</f>
        <v>1.1764046274480577E-2</v>
      </c>
    </row>
    <row r="2844" spans="2:17" x14ac:dyDescent="0.2">
      <c r="B2844" s="39" t="s">
        <v>42</v>
      </c>
      <c r="D2844" s="42">
        <f>_xll.qlCalendarAdvance(Calendar,$D2843,B2844,"f",FALSE)</f>
        <v>59405</v>
      </c>
      <c r="E2844" s="177">
        <f>_xll.qlInterestRateIndexValueDate(IndexON,D2844)</f>
        <v>59405</v>
      </c>
      <c r="F2844" s="193">
        <f>IFERROR(_xll.qlIndexFixing(IndexON,D2844,TRUE,_xll.ohTrigger(RecalcTrigger,TriggerON)),NA())</f>
        <v>1.1180218810986631E-2</v>
      </c>
      <c r="H2844" s="42">
        <f>_xll.qlCalendarAdvance(Calendar,$H2843,B2844,"f",FALSE)</f>
        <v>59405</v>
      </c>
      <c r="I2844" s="177">
        <f>_xll.qlInterestRateIndexValueDate(Index1M,$H2844)</f>
        <v>59407</v>
      </c>
      <c r="J2844" s="182">
        <f>IFERROR(_xll.qlIndexFixing(Index1M,$H2844,TRUE,_xll.ohTrigger(RecalcTrigger,Trigger1M)),NA())</f>
        <v>1.1104156537419529E-2</v>
      </c>
      <c r="K2844" s="44">
        <f>IFERROR(_xll.qlIndexFixing(Index3M,H2844,TRUE,_xll.ohTrigger(RecalcTrigger,Trigger3M)),NA())</f>
        <v>1.1002666218535465E-2</v>
      </c>
      <c r="L2844" s="44">
        <f>IFERROR(_xll.qlIndexFixing(Index6M,$H2844,TRUE,_xll.ohTrigger(RecalcTrigger,Trigger6M)),NA())</f>
        <v>1.1636007215747455E-2</v>
      </c>
      <c r="M2844" s="183">
        <f>IFERROR(_xll.qlIndexFixing(Index1Y,$H2844,TRUE,_xll.ohTrigger(RecalcTrigger,Trigger1Y)),NA())</f>
        <v>1.1834423253970031E-2</v>
      </c>
      <c r="N2844" s="182">
        <f>IFERROR(_xll.qlIndexFixing(ONIndex1M,I2844,TRUE,_xll.ohTrigger(RecalcTrigger,Trigger1M)),NA())</f>
        <v>1.1098328438903238E-2</v>
      </c>
      <c r="O2844" s="44">
        <f>IFERROR(_xll.qlIndexFixing(ONIndex3M,I2844,TRUE,_xll.ohTrigger(RecalcTrigger,Trigger3M)),NA())</f>
        <v>1.0991454713273896E-2</v>
      </c>
      <c r="P2844" s="44">
        <f>IFERROR(_xll.qlIndexFixing(ONIndex6M,I2844,TRUE,_xll.ohTrigger(RecalcTrigger,Trigger6M)),NA())</f>
        <v>1.1575479394450028E-2</v>
      </c>
      <c r="Q2844" s="183">
        <f>IFERROR(_xll.qlIndexFixing(ONIndex1Y,I2844,TRUE,_xll.ohTrigger(RecalcTrigger,Trigger1Y)),NA())</f>
        <v>1.1763350520626048E-2</v>
      </c>
    </row>
    <row r="2845" spans="2:17" x14ac:dyDescent="0.2">
      <c r="B2845" s="39" t="s">
        <v>42</v>
      </c>
      <c r="D2845" s="42">
        <f>_xll.qlCalendarAdvance(Calendar,$D2844,B2845,"f",FALSE)</f>
        <v>59412</v>
      </c>
      <c r="E2845" s="177">
        <f>_xll.qlInterestRateIndexValueDate(IndexON,D2845)</f>
        <v>59412</v>
      </c>
      <c r="F2845" s="193">
        <f>IFERROR(_xll.qlIndexFixing(IndexON,D2845,TRUE,_xll.ohTrigger(RecalcTrigger,TriggerON)),NA())</f>
        <v>1.1183348220278333E-2</v>
      </c>
      <c r="H2845" s="42">
        <f>_xll.qlCalendarAdvance(Calendar,$H2844,B2845,"f",FALSE)</f>
        <v>59412</v>
      </c>
      <c r="I2845" s="177">
        <f>_xll.qlInterestRateIndexValueDate(Index1M,$H2845)</f>
        <v>59414</v>
      </c>
      <c r="J2845" s="182">
        <f>IFERROR(_xll.qlIndexFixing(Index1M,$H2845,TRUE,_xll.ohTrigger(RecalcTrigger,Trigger1M)),NA())</f>
        <v>1.110391394302866E-2</v>
      </c>
      <c r="K2845" s="44">
        <f>IFERROR(_xll.qlIndexFixing(Index3M,H2845,TRUE,_xll.ohTrigger(RecalcTrigger,Trigger3M)),NA())</f>
        <v>1.1001994398402944E-2</v>
      </c>
      <c r="L2845" s="44">
        <f>IFERROR(_xll.qlIndexFixing(Index6M,$H2845,TRUE,_xll.ohTrigger(RecalcTrigger,Trigger6M)),NA())</f>
        <v>1.1636435185548888E-2</v>
      </c>
      <c r="M2845" s="183">
        <f>IFERROR(_xll.qlIndexFixing(Index1Y,$H2845,TRUE,_xll.ohTrigger(RecalcTrigger,Trigger1Y)),NA())</f>
        <v>1.1834829017099866E-2</v>
      </c>
      <c r="N2845" s="182">
        <f>IFERROR(_xll.qlIndexFixing(ONIndex1M,I2845,TRUE,_xll.ohTrigger(RecalcTrigger,Trigger1M)),NA())</f>
        <v>1.1098600463306241E-2</v>
      </c>
      <c r="O2845" s="44">
        <f>IFERROR(_xll.qlIndexFixing(ONIndex3M,I2845,TRUE,_xll.ohTrigger(RecalcTrigger,Trigger3M)),NA())</f>
        <v>1.0990512696009702E-2</v>
      </c>
      <c r="P2845" s="44">
        <f>IFERROR(_xll.qlIndexFixing(ONIndex6M,I2845,TRUE,_xll.ohTrigger(RecalcTrigger,Trigger6M)),NA())</f>
        <v>1.1577242630167461E-2</v>
      </c>
      <c r="Q2845" s="183">
        <f>IFERROR(_xll.qlIndexFixing(ONIndex1Y,I2845,TRUE,_xll.ohTrigger(RecalcTrigger,Trigger1Y)),NA())</f>
        <v>1.1762695216335217E-2</v>
      </c>
    </row>
    <row r="2846" spans="2:17" x14ac:dyDescent="0.2">
      <c r="B2846" s="39" t="s">
        <v>42</v>
      </c>
      <c r="D2846" s="42">
        <f>_xll.qlCalendarAdvance(Calendar,$D2845,B2846,"f",FALSE)</f>
        <v>59419</v>
      </c>
      <c r="E2846" s="177">
        <f>_xll.qlInterestRateIndexValueDate(IndexON,D2846)</f>
        <v>59419</v>
      </c>
      <c r="F2846" s="193">
        <f>IFERROR(_xll.qlIndexFixing(IndexON,D2846,TRUE,_xll.ohTrigger(RecalcTrigger,TriggerON)),NA())</f>
        <v>1.1186546610710835E-2</v>
      </c>
      <c r="H2846" s="42">
        <f>_xll.qlCalendarAdvance(Calendar,$H2845,B2846,"f",FALSE)</f>
        <v>59419</v>
      </c>
      <c r="I2846" s="177">
        <f>_xll.qlInterestRateIndexValueDate(Index1M,$H2846)</f>
        <v>59421</v>
      </c>
      <c r="J2846" s="182">
        <f>IFERROR(_xll.qlIndexFixing(Index1M,$H2846,TRUE,_xll.ohTrigger(RecalcTrigger,Trigger1M)),NA())</f>
        <v>1.1104933916810389E-2</v>
      </c>
      <c r="K2846" s="44">
        <f>IFERROR(_xll.qlIndexFixing(Index3M,H2846,TRUE,_xll.ohTrigger(RecalcTrigger,Trigger3M)),NA())</f>
        <v>1.1001531541718096E-2</v>
      </c>
      <c r="L2846" s="44">
        <f>IFERROR(_xll.qlIndexFixing(Index6M,$H2846,TRUE,_xll.ohTrigger(RecalcTrigger,Trigger6M)),NA())</f>
        <v>1.163867515692898E-2</v>
      </c>
      <c r="M2846" s="183">
        <f>IFERROR(_xll.qlIndexFixing(Index1Y,$H2846,TRUE,_xll.ohTrigger(RecalcTrigger,Trigger1Y)),NA())</f>
        <v>1.1835277362479758E-2</v>
      </c>
      <c r="N2846" s="182">
        <f>IFERROR(_xll.qlIndexFixing(ONIndex1M,I2846,TRUE,_xll.ohTrigger(RecalcTrigger,Trigger1M)),NA())</f>
        <v>1.1098926672126197E-2</v>
      </c>
      <c r="O2846" s="44">
        <f>IFERROR(_xll.qlIndexFixing(ONIndex3M,I2846,TRUE,_xll.ohTrigger(RecalcTrigger,Trigger3M)),NA())</f>
        <v>1.0989640306648951E-2</v>
      </c>
      <c r="P2846" s="44">
        <f>IFERROR(_xll.qlIndexFixing(ONIndex6M,I2846,TRUE,_xll.ohTrigger(RecalcTrigger,Trigger6M)),NA())</f>
        <v>1.1579040383553618E-2</v>
      </c>
      <c r="Q2846" s="183">
        <f>IFERROR(_xll.qlIndexFixing(ONIndex1Y,I2846,TRUE,_xll.ohTrigger(RecalcTrigger,Trigger1Y)),NA())</f>
        <v>1.1762080423398658E-2</v>
      </c>
    </row>
    <row r="2847" spans="2:17" x14ac:dyDescent="0.2">
      <c r="B2847" s="39" t="s">
        <v>42</v>
      </c>
      <c r="D2847" s="42">
        <f>_xll.qlCalendarAdvance(Calendar,$D2846,B2847,"f",FALSE)</f>
        <v>59426</v>
      </c>
      <c r="E2847" s="177">
        <f>_xll.qlInterestRateIndexValueDate(IndexON,D2847)</f>
        <v>59426</v>
      </c>
      <c r="F2847" s="193">
        <f>IFERROR(_xll.qlIndexFixing(IndexON,D2847,TRUE,_xll.ohTrigger(RecalcTrigger,TriggerON)),NA())</f>
        <v>1.1189814084442418E-2</v>
      </c>
      <c r="H2847" s="42">
        <f>_xll.qlCalendarAdvance(Calendar,$H2846,B2847,"f",FALSE)</f>
        <v>59426</v>
      </c>
      <c r="I2847" s="177">
        <f>_xll.qlInterestRateIndexValueDate(Index1M,$H2847)</f>
        <v>59428</v>
      </c>
      <c r="J2847" s="182">
        <f>IFERROR(_xll.qlIndexFixing(Index1M,$H2847,TRUE,_xll.ohTrigger(RecalcTrigger,Trigger1M)),NA())</f>
        <v>1.1105404249230899E-2</v>
      </c>
      <c r="K2847" s="44">
        <f>IFERROR(_xll.qlIndexFixing(Index3M,H2847,TRUE,_xll.ohTrigger(RecalcTrigger,Trigger3M)),NA())</f>
        <v>1.100113926033709E-2</v>
      </c>
      <c r="L2847" s="44">
        <f>IFERROR(_xll.qlIndexFixing(Index6M,$H2847,TRUE,_xll.ohTrigger(RecalcTrigger,Trigger6M)),NA())</f>
        <v>1.1640950482352301E-2</v>
      </c>
      <c r="M2847" s="183">
        <f>IFERROR(_xll.qlIndexFixing(Index1Y,$H2847,TRUE,_xll.ohTrigger(RecalcTrigger,Trigger1Y)),NA())</f>
        <v>1.1835768352536698E-2</v>
      </c>
      <c r="N2847" s="182">
        <f>IFERROR(_xll.qlIndexFixing(ONIndex1M,I2847,TRUE,_xll.ohTrigger(RecalcTrigger,Trigger1M)),NA())</f>
        <v>1.1099307148416671E-2</v>
      </c>
      <c r="O2847" s="44">
        <f>IFERROR(_xll.qlIndexFixing(ONIndex3M,I2847,TRUE,_xll.ohTrigger(RecalcTrigger,Trigger3M)),NA())</f>
        <v>1.0988837655263595E-2</v>
      </c>
      <c r="P2847" s="44">
        <f>IFERROR(_xll.qlIndexFixing(ONIndex6M,I2847,TRUE,_xll.ohTrigger(RecalcTrigger,Trigger6M)),NA())</f>
        <v>1.1580872702090517E-2</v>
      </c>
      <c r="Q2847" s="183">
        <f>IFERROR(_xll.qlIndexFixing(ONIndex1Y,I2847,TRUE,_xll.ohTrigger(RecalcTrigger,Trigger1Y)),NA())</f>
        <v>1.1761506203367134E-2</v>
      </c>
    </row>
    <row r="2848" spans="2:17" x14ac:dyDescent="0.2">
      <c r="B2848" s="39" t="s">
        <v>42</v>
      </c>
      <c r="D2848" s="42">
        <f>_xll.qlCalendarAdvance(Calendar,$D2847,B2848,"f",FALSE)</f>
        <v>59433</v>
      </c>
      <c r="E2848" s="177">
        <f>_xll.qlInterestRateIndexValueDate(IndexON,D2848)</f>
        <v>59433</v>
      </c>
      <c r="F2848" s="193">
        <f>IFERROR(_xll.qlIndexFixing(IndexON,D2848,TRUE,_xll.ohTrigger(RecalcTrigger,TriggerON)),NA())</f>
        <v>1.1193150743151747E-2</v>
      </c>
      <c r="H2848" s="42">
        <f>_xll.qlCalendarAdvance(Calendar,$H2847,B2848,"f",FALSE)</f>
        <v>59433</v>
      </c>
      <c r="I2848" s="177">
        <f>_xll.qlInterestRateIndexValueDate(Index1M,$H2848)</f>
        <v>59435</v>
      </c>
      <c r="J2848" s="182">
        <f>IFERROR(_xll.qlIndexFixing(Index1M,$H2848,TRUE,_xll.ohTrigger(RecalcTrigger,Trigger1M)),NA())</f>
        <v>1.1105929121184299E-2</v>
      </c>
      <c r="K2848" s="44">
        <f>IFERROR(_xll.qlIndexFixing(Index3M,H2848,TRUE,_xll.ohTrigger(RecalcTrigger,Trigger3M)),NA())</f>
        <v>1.1000817664455736E-2</v>
      </c>
      <c r="L2848" s="44">
        <f>IFERROR(_xll.qlIndexFixing(Index6M,$H2848,TRUE,_xll.ohTrigger(RecalcTrigger,Trigger6M)),NA())</f>
        <v>1.1643261209579543E-2</v>
      </c>
      <c r="M2848" s="183">
        <f>IFERROR(_xll.qlIndexFixing(Index1Y,$H2848,TRUE,_xll.ohTrigger(RecalcTrigger,Trigger1Y)),NA())</f>
        <v>1.1836302049705349E-2</v>
      </c>
      <c r="N2848" s="182">
        <f>IFERROR(_xll.qlIndexFixing(ONIndex1M,I2848,TRUE,_xll.ohTrigger(RecalcTrigger,Trigger1M)),NA())</f>
        <v>1.109974197555097E-2</v>
      </c>
      <c r="O2848" s="44">
        <f>IFERROR(_xll.qlIndexFixing(ONIndex3M,I2848,TRUE,_xll.ohTrigger(RecalcTrigger,Trigger3M)),NA())</f>
        <v>1.098810485160584E-2</v>
      </c>
      <c r="P2848" s="44">
        <f>IFERROR(_xll.qlIndexFixing(ONIndex6M,I2848,TRUE,_xll.ohTrigger(RecalcTrigger,Trigger6M)),NA())</f>
        <v>1.1582739633020367E-2</v>
      </c>
      <c r="Q2848" s="183">
        <f>IFERROR(_xll.qlIndexFixing(ONIndex1Y,I2848,TRUE,_xll.ohTrigger(RecalcTrigger,Trigger1Y)),NA())</f>
        <v>1.1760972617951282E-2</v>
      </c>
    </row>
    <row r="2849" spans="2:17" x14ac:dyDescent="0.2">
      <c r="B2849" s="39" t="s">
        <v>42</v>
      </c>
      <c r="D2849" s="42">
        <f>_xll.qlCalendarAdvance(Calendar,$D2848,B2849,"f",FALSE)</f>
        <v>59440</v>
      </c>
      <c r="E2849" s="177">
        <f>_xll.qlInterestRateIndexValueDate(IndexON,D2849)</f>
        <v>59440</v>
      </c>
      <c r="F2849" s="193">
        <f>IFERROR(_xll.qlIndexFixing(IndexON,D2849,TRUE,_xll.ohTrigger(RecalcTrigger,TriggerON)),NA())</f>
        <v>1.1196556688757298E-2</v>
      </c>
      <c r="H2849" s="42">
        <f>_xll.qlCalendarAdvance(Calendar,$H2848,B2849,"f",FALSE)</f>
        <v>59440</v>
      </c>
      <c r="I2849" s="177">
        <f>_xll.qlInterestRateIndexValueDate(Index1M,$H2849)</f>
        <v>59442</v>
      </c>
      <c r="J2849" s="182">
        <f>IFERROR(_xll.qlIndexFixing(Index1M,$H2849,TRUE,_xll.ohTrigger(RecalcTrigger,Trigger1M)),NA())</f>
        <v>1.1106508615941479E-2</v>
      </c>
      <c r="K2849" s="44">
        <f>IFERROR(_xll.qlIndexFixing(Index3M,H2849,TRUE,_xll.ohTrigger(RecalcTrigger,Trigger3M)),NA())</f>
        <v>1.100056686427775E-2</v>
      </c>
      <c r="L2849" s="44">
        <f>IFERROR(_xll.qlIndexFixing(Index6M,$H2849,TRUE,_xll.ohTrigger(RecalcTrigger,Trigger6M)),NA())</f>
        <v>1.164560738637316E-2</v>
      </c>
      <c r="M2849" s="183">
        <f>IFERROR(_xll.qlIndexFixing(Index1Y,$H2849,TRUE,_xll.ohTrigger(RecalcTrigger,Trigger1Y)),NA())</f>
        <v>1.1836878516424969E-2</v>
      </c>
      <c r="N2849" s="182">
        <f>IFERROR(_xll.qlIndexFixing(ONIndex1M,I2849,TRUE,_xll.ohTrigger(RecalcTrigger,Trigger1M)),NA())</f>
        <v>1.1100231236422786E-2</v>
      </c>
      <c r="O2849" s="44">
        <f>IFERROR(_xll.qlIndexFixing(ONIndex3M,I2849,TRUE,_xll.ohTrigger(RecalcTrigger,Trigger3M)),NA())</f>
        <v>1.0987442005747639E-2</v>
      </c>
      <c r="P2849" s="44">
        <f>IFERROR(_xll.qlIndexFixing(ONIndex6M,I2849,TRUE,_xll.ohTrigger(RecalcTrigger,Trigger6M)),NA())</f>
        <v>1.1584641223745251E-2</v>
      </c>
      <c r="Q2849" s="183">
        <f>IFERROR(_xll.qlIndexFixing(ONIndex1Y,I2849,TRUE,_xll.ohTrigger(RecalcTrigger,Trigger1Y)),NA())</f>
        <v>1.1760479728621931E-2</v>
      </c>
    </row>
    <row r="2850" spans="2:17" x14ac:dyDescent="0.2">
      <c r="B2850" s="39" t="s">
        <v>42</v>
      </c>
      <c r="D2850" s="42">
        <f>_xll.qlCalendarAdvance(Calendar,$D2849,B2850,"f",FALSE)</f>
        <v>59447</v>
      </c>
      <c r="E2850" s="177">
        <f>_xll.qlInterestRateIndexValueDate(IndexON,D2850)</f>
        <v>59447</v>
      </c>
      <c r="F2850" s="193">
        <f>IFERROR(_xll.qlIndexFixing(IndexON,D2850,TRUE,_xll.ohTrigger(RecalcTrigger,TriggerON)),NA())</f>
        <v>1.1200032023257478E-2</v>
      </c>
      <c r="H2850" s="42">
        <f>_xll.qlCalendarAdvance(Calendar,$H2849,B2850,"f",FALSE)</f>
        <v>59447</v>
      </c>
      <c r="I2850" s="177">
        <f>_xll.qlInterestRateIndexValueDate(Index1M,$H2850)</f>
        <v>59449</v>
      </c>
      <c r="J2850" s="182">
        <f>IFERROR(_xll.qlIndexFixing(Index1M,$H2850,TRUE,_xll.ohTrigger(RecalcTrigger,Trigger1M)),NA())</f>
        <v>1.1107142816788318E-2</v>
      </c>
      <c r="K2850" s="44">
        <f>IFERROR(_xll.qlIndexFixing(Index3M,H2850,TRUE,_xll.ohTrigger(RecalcTrigger,Trigger3M)),NA())</f>
        <v>1.1000555802316292E-2</v>
      </c>
      <c r="L2850" s="44">
        <f>IFERROR(_xll.qlIndexFixing(Index6M,$H2850,TRUE,_xll.ohTrigger(RecalcTrigger,Trigger6M)),NA())</f>
        <v>1.1648359591178593E-2</v>
      </c>
      <c r="M2850" s="183">
        <f>IFERROR(_xll.qlIndexFixing(Index1Y,$H2850,TRUE,_xll.ohTrigger(RecalcTrigger,Trigger1Y)),NA())</f>
        <v>1.1837497815141387E-2</v>
      </c>
      <c r="N2850" s="182">
        <f>IFERROR(_xll.qlIndexFixing(ONIndex1M,I2850,TRUE,_xll.ohTrigger(RecalcTrigger,Trigger1M)),NA())</f>
        <v>1.1100775014485365E-2</v>
      </c>
      <c r="O2850" s="44">
        <f>IFERROR(_xll.qlIndexFixing(ONIndex3M,I2850,TRUE,_xll.ohTrigger(RecalcTrigger,Trigger3M)),NA())</f>
        <v>1.0986849227441198E-2</v>
      </c>
      <c r="P2850" s="44">
        <f>IFERROR(_xll.qlIndexFixing(ONIndex6M,I2850,TRUE,_xll.ohTrigger(RecalcTrigger,Trigger6M)),NA())</f>
        <v>1.1586577521667252E-2</v>
      </c>
      <c r="Q2850" s="183">
        <f>IFERROR(_xll.qlIndexFixing(ONIndex1Y,I2850,TRUE,_xll.ohTrigger(RecalcTrigger,Trigger1Y)),NA())</f>
        <v>1.1760027597169653E-2</v>
      </c>
    </row>
    <row r="2851" spans="2:17" x14ac:dyDescent="0.2">
      <c r="B2851" s="39" t="s">
        <v>42</v>
      </c>
      <c r="D2851" s="42">
        <f>_xll.qlCalendarAdvance(Calendar,$D2850,B2851,"f",FALSE)</f>
        <v>59454</v>
      </c>
      <c r="E2851" s="177">
        <f>_xll.qlInterestRateIndexValueDate(IndexON,D2851)</f>
        <v>59454</v>
      </c>
      <c r="F2851" s="193">
        <f>IFERROR(_xll.qlIndexFixing(IndexON,D2851,TRUE,_xll.ohTrigger(RecalcTrigger,TriggerON)),NA())</f>
        <v>1.120357684841089E-2</v>
      </c>
      <c r="H2851" s="42">
        <f>_xll.qlCalendarAdvance(Calendar,$H2850,B2851,"f",FALSE)</f>
        <v>59454</v>
      </c>
      <c r="I2851" s="177">
        <f>_xll.qlInterestRateIndexValueDate(Index1M,$H2851)</f>
        <v>59456</v>
      </c>
      <c r="J2851" s="182">
        <f>IFERROR(_xll.qlIndexFixing(Index1M,$H2851,TRUE,_xll.ohTrigger(RecalcTrigger,Trigger1M)),NA())</f>
        <v>1.1107831806998203E-2</v>
      </c>
      <c r="K2851" s="44">
        <f>IFERROR(_xll.qlIndexFixing(Index3M,H2851,TRUE,_xll.ohTrigger(RecalcTrigger,Trigger3M)),NA())</f>
        <v>1.100045201493847E-2</v>
      </c>
      <c r="L2851" s="44">
        <f>IFERROR(_xll.qlIndexFixing(Index6M,$H2851,TRUE,_xll.ohTrigger(RecalcTrigger,Trigger6M)),NA())</f>
        <v>1.1650779443958287E-2</v>
      </c>
      <c r="M2851" s="183">
        <f>IFERROR(_xll.qlIndexFixing(Index1Y,$H2851,TRUE,_xll.ohTrigger(RecalcTrigger,Trigger1Y)),NA())</f>
        <v>1.1838160008304595E-2</v>
      </c>
      <c r="N2851" s="182">
        <f>IFERROR(_xll.qlIndexFixing(ONIndex1M,I2851,TRUE,_xll.ohTrigger(RecalcTrigger,Trigger1M)),NA())</f>
        <v>1.1101373392872205E-2</v>
      </c>
      <c r="O2851" s="44">
        <f>IFERROR(_xll.qlIndexFixing(ONIndex3M,I2851,TRUE,_xll.ohTrigger(RecalcTrigger,Trigger3M)),NA())</f>
        <v>1.0986326626758469E-2</v>
      </c>
      <c r="P2851" s="44">
        <f>IFERROR(_xll.qlIndexFixing(ONIndex6M,I2851,TRUE,_xll.ohTrigger(RecalcTrigger,Trigger6M)),NA())</f>
        <v>1.1588548574188451E-2</v>
      </c>
      <c r="Q2851" s="183">
        <f>IFERROR(_xll.qlIndexFixing(ONIndex1Y,I2851,TRUE,_xll.ohTrigger(RecalcTrigger,Trigger1Y)),NA())</f>
        <v>1.1759616285305086E-2</v>
      </c>
    </row>
    <row r="2852" spans="2:17" x14ac:dyDescent="0.2">
      <c r="B2852" s="39" t="s">
        <v>42</v>
      </c>
      <c r="D2852" s="42">
        <f>_xll.qlCalendarAdvance(Calendar,$D2851,B2852,"f",FALSE)</f>
        <v>59461</v>
      </c>
      <c r="E2852" s="177">
        <f>_xll.qlInterestRateIndexValueDate(IndexON,D2852)</f>
        <v>59461</v>
      </c>
      <c r="F2852" s="193">
        <f>IFERROR(_xll.qlIndexFixing(IndexON,D2852,TRUE,_xll.ohTrigger(RecalcTrigger,TriggerON)),NA())</f>
        <v>1.1207191266375816E-2</v>
      </c>
      <c r="H2852" s="42">
        <f>_xll.qlCalendarAdvance(Calendar,$H2851,B2852,"f",FALSE)</f>
        <v>59461</v>
      </c>
      <c r="I2852" s="177">
        <f>_xll.qlInterestRateIndexValueDate(Index1M,$H2852)</f>
        <v>59463</v>
      </c>
      <c r="J2852" s="182">
        <f>IFERROR(_xll.qlIndexFixing(Index1M,$H2852,TRUE,_xll.ohTrigger(RecalcTrigger,Trigger1M)),NA())</f>
        <v>1.1108575669862009E-2</v>
      </c>
      <c r="K2852" s="44">
        <f>IFERROR(_xll.qlIndexFixing(Index3M,H2852,TRUE,_xll.ohTrigger(RecalcTrigger,Trigger3M)),NA())</f>
        <v>1.1000419363930486E-2</v>
      </c>
      <c r="L2852" s="44">
        <f>IFERROR(_xll.qlIndexFixing(Index6M,$H2852,TRUE,_xll.ohTrigger(RecalcTrigger,Trigger6M)),NA())</f>
        <v>1.1653234894182095E-2</v>
      </c>
      <c r="M2852" s="183">
        <f>IFERROR(_xll.qlIndexFixing(Index1Y,$H2852,TRUE,_xll.ohTrigger(RecalcTrigger,Trigger1Y)),NA())</f>
        <v>1.1838865158371809E-2</v>
      </c>
      <c r="N2852" s="182">
        <f>IFERROR(_xll.qlIndexFixing(ONIndex1M,I2852,TRUE,_xll.ohTrigger(RecalcTrigger,Trigger1M)),NA())</f>
        <v>1.1102026454796743E-2</v>
      </c>
      <c r="O2852" s="44">
        <f>IFERROR(_xll.qlIndexFixing(ONIndex3M,I2852,TRUE,_xll.ohTrigger(RecalcTrigger,Trigger3M)),NA())</f>
        <v>1.0985874313531596E-2</v>
      </c>
      <c r="P2852" s="44">
        <f>IFERROR(_xll.qlIndexFixing(ONIndex6M,I2852,TRUE,_xll.ohTrigger(RecalcTrigger,Trigger6M)),NA())</f>
        <v>1.1590554428471123E-2</v>
      </c>
      <c r="Q2852" s="183">
        <f>IFERROR(_xll.qlIndexFixing(ONIndex1Y,I2852,TRUE,_xll.ohTrigger(RecalcTrigger,Trigger1Y)),NA())</f>
        <v>1.175924585441912E-2</v>
      </c>
    </row>
    <row r="2853" spans="2:17" x14ac:dyDescent="0.2">
      <c r="B2853" s="39" t="s">
        <v>42</v>
      </c>
      <c r="D2853" s="42">
        <f>_xll.qlCalendarAdvance(Calendar,$D2852,B2853,"f",FALSE)</f>
        <v>59468</v>
      </c>
      <c r="E2853" s="177">
        <f>_xll.qlInterestRateIndexValueDate(IndexON,D2853)</f>
        <v>59468</v>
      </c>
      <c r="F2853" s="193">
        <f>IFERROR(_xll.qlIndexFixing(IndexON,D2853,TRUE,_xll.ohTrigger(RecalcTrigger,TriggerON)),NA())</f>
        <v>1.121087537883092E-2</v>
      </c>
      <c r="H2853" s="42">
        <f>_xll.qlCalendarAdvance(Calendar,$H2852,B2853,"f",FALSE)</f>
        <v>59468</v>
      </c>
      <c r="I2853" s="177">
        <f>_xll.qlInterestRateIndexValueDate(Index1M,$H2853)</f>
        <v>59470</v>
      </c>
      <c r="J2853" s="182">
        <f>IFERROR(_xll.qlIndexFixing(Index1M,$H2853,TRUE,_xll.ohTrigger(RecalcTrigger,Trigger1M)),NA())</f>
        <v>1.1109374488665613E-2</v>
      </c>
      <c r="K2853" s="44">
        <f>IFERROR(_xll.qlIndexFixing(Index3M,H2853,TRUE,_xll.ohTrigger(RecalcTrigger,Trigger3M)),NA())</f>
        <v>1.1000457959513738E-2</v>
      </c>
      <c r="L2853" s="44">
        <f>IFERROR(_xll.qlIndexFixing(Index6M,$H2853,TRUE,_xll.ohTrigger(RecalcTrigger,Trigger6M)),NA())</f>
        <v>1.1655725989623668E-2</v>
      </c>
      <c r="M2853" s="183">
        <f>IFERROR(_xll.qlIndexFixing(Index1Y,$H2853,TRUE,_xll.ohTrigger(RecalcTrigger,Trigger1Y)),NA())</f>
        <v>1.1839613327805283E-2</v>
      </c>
      <c r="N2853" s="182">
        <f>IFERROR(_xll.qlIndexFixing(ONIndex1M,I2853,TRUE,_xll.ohTrigger(RecalcTrigger,Trigger1M)),NA())</f>
        <v>1.1102734283312543E-2</v>
      </c>
      <c r="O2853" s="44">
        <f>IFERROR(_xll.qlIndexFixing(ONIndex3M,I2853,TRUE,_xll.ohTrigger(RecalcTrigger,Trigger3M)),NA())</f>
        <v>1.0985492397672658E-2</v>
      </c>
      <c r="P2853" s="44">
        <f>IFERROR(_xll.qlIndexFixing(ONIndex6M,I2853,TRUE,_xll.ohTrigger(RecalcTrigger,Trigger6M)),NA())</f>
        <v>1.1592595132077221E-2</v>
      </c>
      <c r="Q2853" s="183">
        <f>IFERROR(_xll.qlIndexFixing(ONIndex1Y,I2853,TRUE,_xll.ohTrigger(RecalcTrigger,Trigger1Y)),NA())</f>
        <v>1.1758916366222394E-2</v>
      </c>
    </row>
    <row r="2854" spans="2:17" x14ac:dyDescent="0.2">
      <c r="B2854" s="39" t="s">
        <v>42</v>
      </c>
      <c r="D2854" s="42">
        <f>_xll.qlCalendarAdvance(Calendar,$D2853,B2854,"f",FALSE)</f>
        <v>59475</v>
      </c>
      <c r="E2854" s="177">
        <f>_xll.qlInterestRateIndexValueDate(IndexON,D2854)</f>
        <v>59475</v>
      </c>
      <c r="F2854" s="193">
        <f>IFERROR(_xll.qlIndexFixing(IndexON,D2854,TRUE,_xll.ohTrigger(RecalcTrigger,TriggerON)),NA())</f>
        <v>1.1214629287694677E-2</v>
      </c>
      <c r="H2854" s="42">
        <f>_xll.qlCalendarAdvance(Calendar,$H2853,B2854,"f",FALSE)</f>
        <v>59475</v>
      </c>
      <c r="I2854" s="177">
        <f>_xll.qlInterestRateIndexValueDate(Index1M,$H2854)</f>
        <v>59477</v>
      </c>
      <c r="J2854" s="182">
        <f>IFERROR(_xll.qlIndexFixing(Index1M,$H2854,TRUE,_xll.ohTrigger(RecalcTrigger,Trigger1M)),NA())</f>
        <v>1.1110228346687401E-2</v>
      </c>
      <c r="K2854" s="44">
        <f>IFERROR(_xll.qlIndexFixing(Index3M,H2854,TRUE,_xll.ohTrigger(RecalcTrigger,Trigger3M)),NA())</f>
        <v>1.1000567911907884E-2</v>
      </c>
      <c r="L2854" s="44">
        <f>IFERROR(_xll.qlIndexFixing(Index6M,$H2854,TRUE,_xll.ohTrigger(RecalcTrigger,Trigger6M)),NA())</f>
        <v>1.1657871685673926E-2</v>
      </c>
      <c r="M2854" s="183">
        <f>IFERROR(_xll.qlIndexFixing(Index1Y,$H2854,TRUE,_xll.ohTrigger(RecalcTrigger,Trigger1Y)),NA())</f>
        <v>1.1840404579072749E-2</v>
      </c>
      <c r="N2854" s="182">
        <f>IFERROR(_xll.qlIndexFixing(ONIndex1M,I2854,TRUE,_xll.ohTrigger(RecalcTrigger,Trigger1M)),NA())</f>
        <v>1.1103496961712978E-2</v>
      </c>
      <c r="O2854" s="44">
        <f>IFERROR(_xll.qlIndexFixing(ONIndex3M,I2854,TRUE,_xll.ohTrigger(RecalcTrigger,Trigger3M)),NA())</f>
        <v>1.0985180989093735E-2</v>
      </c>
      <c r="P2854" s="44">
        <f>IFERROR(_xll.qlIndexFixing(ONIndex6M,I2854,TRUE,_xll.ohTrigger(RecalcTrigger,Trigger6M)),NA())</f>
        <v>1.1594670732248957E-2</v>
      </c>
      <c r="Q2854" s="183">
        <f>IFERROR(_xll.qlIndexFixing(ONIndex1Y,I2854,TRUE,_xll.ohTrigger(RecalcTrigger,Trigger1Y)),NA())</f>
        <v>1.1758627882505479E-2</v>
      </c>
    </row>
    <row r="2855" spans="2:17" x14ac:dyDescent="0.2">
      <c r="B2855" s="39" t="s">
        <v>42</v>
      </c>
      <c r="D2855" s="42">
        <f>_xll.qlCalendarAdvance(Calendar,$D2854,B2855,"f",FALSE)</f>
        <v>59482</v>
      </c>
      <c r="E2855" s="177">
        <f>_xll.qlInterestRateIndexValueDate(IndexON,D2855)</f>
        <v>59482</v>
      </c>
      <c r="F2855" s="193">
        <f>IFERROR(_xll.qlIndexFixing(IndexON,D2855,TRUE,_xll.ohTrigger(RecalcTrigger,TriggerON)),NA())</f>
        <v>1.1218453094965497E-2</v>
      </c>
      <c r="H2855" s="42">
        <f>_xll.qlCalendarAdvance(Calendar,$H2854,B2855,"f",FALSE)</f>
        <v>59482</v>
      </c>
      <c r="I2855" s="177">
        <f>_xll.qlInterestRateIndexValueDate(Index1M,$H2855)</f>
        <v>59484</v>
      </c>
      <c r="J2855" s="182">
        <f>IFERROR(_xll.qlIndexFixing(Index1M,$H2855,TRUE,_xll.ohTrigger(RecalcTrigger,Trigger1M)),NA())</f>
        <v>1.111113732721325E-2</v>
      </c>
      <c r="K2855" s="44">
        <f>IFERROR(_xll.qlIndexFixing(Index3M,H2855,TRUE,_xll.ohTrigger(RecalcTrigger,Trigger3M)),NA())</f>
        <v>1.1000749331342142E-2</v>
      </c>
      <c r="L2855" s="44">
        <f>IFERROR(_xll.qlIndexFixing(Index6M,$H2855,TRUE,_xll.ohTrigger(RecalcTrigger,Trigger6M)),NA())</f>
        <v>1.1660431562997963E-2</v>
      </c>
      <c r="M2855" s="183">
        <f>IFERROR(_xll.qlIndexFixing(Index1Y,$H2855,TRUE,_xll.ohTrigger(RecalcTrigger,Trigger1Y)),NA())</f>
        <v>1.1841238974648068E-2</v>
      </c>
      <c r="N2855" s="182">
        <f>IFERROR(_xll.qlIndexFixing(ONIndex1M,I2855,TRUE,_xll.ohTrigger(RecalcTrigger,Trigger1M)),NA())</f>
        <v>1.1104314573291418E-2</v>
      </c>
      <c r="O2855" s="44">
        <f>IFERROR(_xll.qlIndexFixing(ONIndex3M,I2855,TRUE,_xll.ohTrigger(RecalcTrigger,Trigger3M)),NA())</f>
        <v>1.0984940197786841E-2</v>
      </c>
      <c r="P2855" s="44">
        <f>IFERROR(_xll.qlIndexFixing(ONIndex6M,I2855,TRUE,_xll.ohTrigger(RecalcTrigger,Trigger6M)),NA())</f>
        <v>1.1596781276548285E-2</v>
      </c>
      <c r="Q2855" s="183">
        <f>IFERROR(_xll.qlIndexFixing(ONIndex1Y,I2855,TRUE,_xll.ohTrigger(RecalcTrigger,Trigger1Y)),NA())</f>
        <v>1.1758380464739204E-2</v>
      </c>
    </row>
    <row r="2856" spans="2:17" x14ac:dyDescent="0.2">
      <c r="B2856" s="39" t="s">
        <v>42</v>
      </c>
      <c r="D2856" s="42">
        <f>_xll.qlCalendarAdvance(Calendar,$D2855,B2856,"f",FALSE)</f>
        <v>59489</v>
      </c>
      <c r="E2856" s="177">
        <f>_xll.qlInterestRateIndexValueDate(IndexON,D2856)</f>
        <v>59489</v>
      </c>
      <c r="F2856" s="193">
        <f>IFERROR(_xll.qlIndexFixing(IndexON,D2856,TRUE,_xll.ohTrigger(RecalcTrigger,TriggerON)),NA())</f>
        <v>1.1222346902561853E-2</v>
      </c>
      <c r="H2856" s="42">
        <f>_xll.qlCalendarAdvance(Calendar,$H2855,B2856,"f",FALSE)</f>
        <v>59489</v>
      </c>
      <c r="I2856" s="177">
        <f>_xll.qlInterestRateIndexValueDate(Index1M,$H2856)</f>
        <v>59491</v>
      </c>
      <c r="J2856" s="182">
        <f>IFERROR(_xll.qlIndexFixing(Index1M,$H2856,TRUE,_xll.ohTrigger(RecalcTrigger,Trigger1M)),NA())</f>
        <v>1.1112101513534034E-2</v>
      </c>
      <c r="K2856" s="44">
        <f>IFERROR(_xll.qlIndexFixing(Index3M,H2856,TRUE,_xll.ohTrigger(RecalcTrigger,Trigger3M)),NA())</f>
        <v>1.1001002328047465E-2</v>
      </c>
      <c r="L2856" s="44">
        <f>IFERROR(_xll.qlIndexFixing(Index6M,$H2856,TRUE,_xll.ohTrigger(RecalcTrigger,Trigger6M)),NA())</f>
        <v>1.1663027224285638E-2</v>
      </c>
      <c r="M2856" s="183">
        <f>IFERROR(_xll.qlIndexFixing(Index1Y,$H2856,TRUE,_xll.ohTrigger(RecalcTrigger,Trigger1Y)),NA())</f>
        <v>1.1842116577010574E-2</v>
      </c>
      <c r="N2856" s="182">
        <f>IFERROR(_xll.qlIndexFixing(ONIndex1M,I2856,TRUE,_xll.ohTrigger(RecalcTrigger,Trigger1M)),NA())</f>
        <v>1.110518720110143E-2</v>
      </c>
      <c r="O2856" s="44">
        <f>IFERROR(_xll.qlIndexFixing(ONIndex3M,I2856,TRUE,_xll.ohTrigger(RecalcTrigger,Trigger3M)),NA())</f>
        <v>1.0984770133504185E-2</v>
      </c>
      <c r="P2856" s="44">
        <f>IFERROR(_xll.qlIndexFixing(ONIndex6M,I2856,TRUE,_xll.ohTrigger(RecalcTrigger,Trigger6M)),NA())</f>
        <v>1.1598926812057542E-2</v>
      </c>
      <c r="Q2856" s="183">
        <f>IFERROR(_xll.qlIndexFixing(ONIndex1Y,I2856,TRUE,_xll.ohTrigger(RecalcTrigger,Trigger1Y)),NA())</f>
        <v>1.1758174174474334E-2</v>
      </c>
    </row>
    <row r="2857" spans="2:17" x14ac:dyDescent="0.2">
      <c r="B2857" s="39" t="s">
        <v>42</v>
      </c>
      <c r="D2857" s="42">
        <f>_xll.qlCalendarAdvance(Calendar,$D2856,B2857,"f",FALSE)</f>
        <v>59496</v>
      </c>
      <c r="E2857" s="177">
        <f>_xll.qlInterestRateIndexValueDate(IndexON,D2857)</f>
        <v>59496</v>
      </c>
      <c r="F2857" s="193">
        <f>IFERROR(_xll.qlIndexFixing(IndexON,D2857,TRUE,_xll.ohTrigger(RecalcTrigger,TriggerON)),NA())</f>
        <v>1.1226310812242346E-2</v>
      </c>
      <c r="H2857" s="42">
        <f>_xll.qlCalendarAdvance(Calendar,$H2856,B2857,"f",FALSE)</f>
        <v>59496</v>
      </c>
      <c r="I2857" s="177">
        <f>_xll.qlInterestRateIndexValueDate(Index1M,$H2857)</f>
        <v>59498</v>
      </c>
      <c r="J2857" s="182">
        <f>IFERROR(_xll.qlIndexFixing(Index1M,$H2857,TRUE,_xll.ohTrigger(RecalcTrigger,Trigger1M)),NA())</f>
        <v>1.1113620326518239E-2</v>
      </c>
      <c r="K2857" s="44">
        <f>IFERROR(_xll.qlIndexFixing(Index3M,H2857,TRUE,_xll.ohTrigger(RecalcTrigger,Trigger3M)),NA())</f>
        <v>1.1001327012259155E-2</v>
      </c>
      <c r="L2857" s="44">
        <f>IFERROR(_xll.qlIndexFixing(Index6M,$H2857,TRUE,_xll.ohTrigger(RecalcTrigger,Trigger6M)),NA())</f>
        <v>1.1665658717317074E-2</v>
      </c>
      <c r="M2857" s="183">
        <f>IFERROR(_xll.qlIndexFixing(Index1Y,$H2857,TRUE,_xll.ohTrigger(RecalcTrigger,Trigger1Y)),NA())</f>
        <v>1.1843037448646178E-2</v>
      </c>
      <c r="N2857" s="182">
        <f>IFERROR(_xll.qlIndexFixing(ONIndex1M,I2857,TRUE,_xll.ohTrigger(RecalcTrigger,Trigger1M)),NA())</f>
        <v>1.1106114928276511E-2</v>
      </c>
      <c r="O2857" s="44">
        <f>IFERROR(_xll.qlIndexFixing(ONIndex3M,I2857,TRUE,_xll.ohTrigger(RecalcTrigger,Trigger3M)),NA())</f>
        <v>1.0984670906397653E-2</v>
      </c>
      <c r="P2857" s="44">
        <f>IFERROR(_xll.qlIndexFixing(ONIndex6M,I2857,TRUE,_xll.ohTrigger(RecalcTrigger,Trigger6M)),NA())</f>
        <v>1.1601107386338683E-2</v>
      </c>
      <c r="Q2857" s="183">
        <f>IFERROR(_xll.qlIndexFixing(ONIndex1Y,I2857,TRUE,_xll.ohTrigger(RecalcTrigger,Trigger1Y)),NA())</f>
        <v>1.1758009073581377E-2</v>
      </c>
    </row>
    <row r="2858" spans="2:17" x14ac:dyDescent="0.2">
      <c r="B2858" s="39" t="s">
        <v>42</v>
      </c>
      <c r="D2858" s="42">
        <f>_xll.qlCalendarAdvance(Calendar,$D2857,B2858,"f",FALSE)</f>
        <v>59503</v>
      </c>
      <c r="E2858" s="177">
        <f>_xll.qlInterestRateIndexValueDate(IndexON,D2858)</f>
        <v>59503</v>
      </c>
      <c r="F2858" s="193">
        <f>IFERROR(_xll.qlIndexFixing(IndexON,D2858,TRUE,_xll.ohTrigger(RecalcTrigger,TriggerON)),NA())</f>
        <v>1.1230344926085323E-2</v>
      </c>
      <c r="H2858" s="42">
        <f>_xll.qlCalendarAdvance(Calendar,$H2857,B2858,"f",FALSE)</f>
        <v>59503</v>
      </c>
      <c r="I2858" s="177">
        <f>_xll.qlInterestRateIndexValueDate(Index1M,$H2858)</f>
        <v>59505</v>
      </c>
      <c r="J2858" s="182">
        <f>IFERROR(_xll.qlIndexFixing(Index1M,$H2858,TRUE,_xll.ohTrigger(RecalcTrigger,Trigger1M)),NA())</f>
        <v>1.1113437738648382E-2</v>
      </c>
      <c r="K2858" s="44">
        <f>IFERROR(_xll.qlIndexFixing(Index3M,H2858,TRUE,_xll.ohTrigger(RecalcTrigger,Trigger3M)),NA())</f>
        <v>1.1001304311762716E-2</v>
      </c>
      <c r="L2858" s="44">
        <f>IFERROR(_xll.qlIndexFixing(Index6M,$H2858,TRUE,_xll.ohTrigger(RecalcTrigger,Trigger6M)),NA())</f>
        <v>1.1668717817316005E-2</v>
      </c>
      <c r="M2858" s="183">
        <f>IFERROR(_xll.qlIndexFixing(Index1Y,$H2858,TRUE,_xll.ohTrigger(RecalcTrigger,Trigger1Y)),NA())</f>
        <v>1.184400165204604E-2</v>
      </c>
      <c r="N2858" s="182">
        <f>IFERROR(_xll.qlIndexFixing(ONIndex1M,I2858,TRUE,_xll.ohTrigger(RecalcTrigger,Trigger1M)),NA())</f>
        <v>1.1107097838349844E-2</v>
      </c>
      <c r="O2858" s="44">
        <f>IFERROR(_xll.qlIndexFixing(ONIndex3M,I2858,TRUE,_xll.ohTrigger(RecalcTrigger,Trigger3M)),NA())</f>
        <v>1.098464262629939E-2</v>
      </c>
      <c r="P2858" s="44">
        <f>IFERROR(_xll.qlIndexFixing(ONIndex6M,I2858,TRUE,_xll.ohTrigger(RecalcTrigger,Trigger6M)),NA())</f>
        <v>1.160332304679379E-2</v>
      </c>
      <c r="Q2858" s="183">
        <f>IFERROR(_xll.qlIndexFixing(ONIndex1Y,I2858,TRUE,_xll.ohTrigger(RecalcTrigger,Trigger1Y)),NA())</f>
        <v>1.1757885223611098E-2</v>
      </c>
    </row>
    <row r="2859" spans="2:17" x14ac:dyDescent="0.2">
      <c r="B2859" s="39" t="s">
        <v>42</v>
      </c>
      <c r="D2859" s="42">
        <f>_xll.qlCalendarAdvance(Calendar,$D2858,B2859,"f",FALSE)</f>
        <v>59510</v>
      </c>
      <c r="E2859" s="177">
        <f>_xll.qlInterestRateIndexValueDate(IndexON,D2859)</f>
        <v>59510</v>
      </c>
      <c r="F2859" s="193">
        <f>IFERROR(_xll.qlIndexFixing(IndexON,D2859,TRUE,_xll.ohTrigger(RecalcTrigger,TriggerON)),NA())</f>
        <v>1.1234449345769448E-2</v>
      </c>
      <c r="H2859" s="42">
        <f>_xll.qlCalendarAdvance(Calendar,$H2858,B2859,"f",FALSE)</f>
        <v>59510</v>
      </c>
      <c r="I2859" s="177">
        <f>_xll.qlInterestRateIndexValueDate(Index1M,$H2859)</f>
        <v>59512</v>
      </c>
      <c r="J2859" s="182">
        <f>IFERROR(_xll.qlIndexFixing(Index1M,$H2859,TRUE,_xll.ohTrigger(RecalcTrigger,Trigger1M)),NA())</f>
        <v>1.1115326140112292E-2</v>
      </c>
      <c r="K2859" s="44">
        <f>IFERROR(_xll.qlIndexFixing(Index3M,H2859,TRUE,_xll.ohTrigger(RecalcTrigger,Trigger3M)),NA())</f>
        <v>1.1001762360312917E-2</v>
      </c>
      <c r="L2859" s="44">
        <f>IFERROR(_xll.qlIndexFixing(Index6M,$H2859,TRUE,_xll.ohTrigger(RecalcTrigger,Trigger6M)),NA())</f>
        <v>1.1671423787425967E-2</v>
      </c>
      <c r="M2859" s="183">
        <f>IFERROR(_xll.qlIndexFixing(Index1Y,$H2859,TRUE,_xll.ohTrigger(RecalcTrigger,Trigger1Y)),NA())</f>
        <v>1.1845009249707017E-2</v>
      </c>
      <c r="N2859" s="182">
        <f>IFERROR(_xll.qlIndexFixing(ONIndex1M,I2859,TRUE,_xll.ohTrigger(RecalcTrigger,Trigger1M)),NA())</f>
        <v>1.1108136014135184E-2</v>
      </c>
      <c r="O2859" s="44">
        <f>IFERROR(_xll.qlIndexFixing(ONIndex3M,I2859,TRUE,_xll.ohTrigger(RecalcTrigger,Trigger3M)),NA())</f>
        <v>1.0984685402961603E-2</v>
      </c>
      <c r="P2859" s="44">
        <f>IFERROR(_xll.qlIndexFixing(ONIndex6M,I2859,TRUE,_xll.ohTrigger(RecalcTrigger,Trigger6M)),NA())</f>
        <v>1.1605573840505201E-2</v>
      </c>
      <c r="Q2859" s="183">
        <f>IFERROR(_xll.qlIndexFixing(ONIndex1Y,I2859,TRUE,_xll.ohTrigger(RecalcTrigger,Trigger1Y)),NA())</f>
        <v>1.1757802686274132E-2</v>
      </c>
    </row>
    <row r="2860" spans="2:17" x14ac:dyDescent="0.2">
      <c r="B2860" s="39" t="s">
        <v>42</v>
      </c>
      <c r="D2860" s="42">
        <f>_xll.qlCalendarAdvance(Calendar,$D2859,B2860,"f",FALSE)</f>
        <v>59517</v>
      </c>
      <c r="E2860" s="177">
        <f>_xll.qlInterestRateIndexValueDate(IndexON,D2860)</f>
        <v>59517</v>
      </c>
      <c r="F2860" s="193">
        <f>IFERROR(_xll.qlIndexFixing(IndexON,D2860,TRUE,_xll.ohTrigger(RecalcTrigger,TriggerON)),NA())</f>
        <v>1.1238624173453005E-2</v>
      </c>
      <c r="H2860" s="42">
        <f>_xll.qlCalendarAdvance(Calendar,$H2859,B2860,"f",FALSE)</f>
        <v>59517</v>
      </c>
      <c r="I2860" s="177">
        <f>_xll.qlInterestRateIndexValueDate(Index1M,$H2860)</f>
        <v>59519</v>
      </c>
      <c r="J2860" s="182">
        <f>IFERROR(_xll.qlIndexFixing(Index1M,$H2860,TRUE,_xll.ohTrigger(RecalcTrigger,Trigger1M)),NA())</f>
        <v>1.1116511982476596E-2</v>
      </c>
      <c r="K2860" s="44">
        <f>IFERROR(_xll.qlIndexFixing(Index3M,H2860,TRUE,_xll.ohTrigger(RecalcTrigger,Trigger3M)),NA())</f>
        <v>1.1002292406952385E-2</v>
      </c>
      <c r="L2860" s="44">
        <f>IFERROR(_xll.qlIndexFixing(Index6M,$H2860,TRUE,_xll.ohTrigger(RecalcTrigger,Trigger6M)),NA())</f>
        <v>1.1674165737229E-2</v>
      </c>
      <c r="M2860" s="183">
        <f>IFERROR(_xll.qlIndexFixing(Index1Y,$H2860,TRUE,_xll.ohTrigger(RecalcTrigger,Trigger1Y)),NA())</f>
        <v>1.184606030413232E-2</v>
      </c>
      <c r="N2860" s="182">
        <f>IFERROR(_xll.qlIndexFixing(ONIndex1M,I2860,TRUE,_xll.ohTrigger(RecalcTrigger,Trigger1M)),NA())</f>
        <v>1.1109229538845966E-2</v>
      </c>
      <c r="O2860" s="44">
        <f>IFERROR(_xll.qlIndexFixing(ONIndex3M,I2860,TRUE,_xll.ohTrigger(RecalcTrigger,Trigger3M)),NA())</f>
        <v>1.0984799346456242E-2</v>
      </c>
      <c r="P2860" s="44">
        <f>IFERROR(_xll.qlIndexFixing(ONIndex6M,I2860,TRUE,_xll.ohTrigger(RecalcTrigger,Trigger6M)),NA())</f>
        <v>1.1607859815114807E-2</v>
      </c>
      <c r="Q2860" s="183">
        <f>IFERROR(_xll.qlIndexFixing(ONIndex1Y,I2860,TRUE,_xll.ohTrigger(RecalcTrigger,Trigger1Y)),NA())</f>
        <v>1.1757761522961374E-2</v>
      </c>
    </row>
    <row r="2861" spans="2:17" x14ac:dyDescent="0.2">
      <c r="B2861" s="39" t="s">
        <v>42</v>
      </c>
      <c r="D2861" s="42">
        <f>_xll.qlCalendarAdvance(Calendar,$D2860,B2861,"f",FALSE)</f>
        <v>59524</v>
      </c>
      <c r="E2861" s="177">
        <f>_xll.qlInterestRateIndexValueDate(IndexON,D2861)</f>
        <v>59524</v>
      </c>
      <c r="F2861" s="193">
        <f>IFERROR(_xll.qlIndexFixing(IndexON,D2861,TRUE,_xll.ohTrigger(RecalcTrigger,TriggerON)),NA())</f>
        <v>1.1242869510894593E-2</v>
      </c>
      <c r="H2861" s="42">
        <f>_xll.qlCalendarAdvance(Calendar,$H2860,B2861,"f",FALSE)</f>
        <v>59524</v>
      </c>
      <c r="I2861" s="177">
        <f>_xll.qlInterestRateIndexValueDate(Index1M,$H2861)</f>
        <v>59526</v>
      </c>
      <c r="J2861" s="182">
        <f>IFERROR(_xll.qlIndexFixing(Index1M,$H2861,TRUE,_xll.ohTrigger(RecalcTrigger,Trigger1M)),NA())</f>
        <v>1.1117753447075218E-2</v>
      </c>
      <c r="K2861" s="44">
        <f>IFERROR(_xll.qlIndexFixing(Index3M,H2861,TRUE,_xll.ohTrigger(RecalcTrigger,Trigger3M)),NA())</f>
        <v>1.1002894561926269E-2</v>
      </c>
      <c r="L2861" s="44">
        <f>IFERROR(_xll.qlIndexFixing(Index6M,$H2861,TRUE,_xll.ohTrigger(RecalcTrigger,Trigger6M)),NA())</f>
        <v>1.1676943714515447E-2</v>
      </c>
      <c r="M2861" s="183">
        <f>IFERROR(_xll.qlIndexFixing(Index1Y,$H2861,TRUE,_xll.ohTrigger(RecalcTrigger,Trigger1Y)),NA())</f>
        <v>1.1847154877830848E-2</v>
      </c>
      <c r="N2861" s="182">
        <f>IFERROR(_xll.qlIndexFixing(ONIndex1M,I2861,TRUE,_xll.ohTrigger(RecalcTrigger,Trigger1M)),NA())</f>
        <v>1.1110716962390299E-2</v>
      </c>
      <c r="O2861" s="44">
        <f>IFERROR(_xll.qlIndexFixing(ONIndex3M,I2861,TRUE,_xll.ohTrigger(RecalcTrigger,Trigger3M)),NA())</f>
        <v>1.0985050593719237E-2</v>
      </c>
      <c r="P2861" s="44">
        <f>IFERROR(_xll.qlIndexFixing(ONIndex6M,I2861,TRUE,_xll.ohTrigger(RecalcTrigger,Trigger6M)),NA())</f>
        <v>1.1610850695937813E-2</v>
      </c>
      <c r="Q2861" s="183">
        <f>IFERROR(_xll.qlIndexFixing(ONIndex1Y,I2861,TRUE,_xll.ohTrigger(RecalcTrigger,Trigger1Y)),NA())</f>
        <v>1.1757769492586334E-2</v>
      </c>
    </row>
    <row r="2862" spans="2:17" x14ac:dyDescent="0.2">
      <c r="B2862" s="39" t="s">
        <v>42</v>
      </c>
      <c r="D2862" s="42">
        <f>_xll.qlCalendarAdvance(Calendar,$D2861,B2862,"f",FALSE)</f>
        <v>59532</v>
      </c>
      <c r="E2862" s="177">
        <f>_xll.qlInterestRateIndexValueDate(IndexON,D2862)</f>
        <v>59532</v>
      </c>
      <c r="F2862" s="193">
        <f>IFERROR(_xll.qlIndexFixing(IndexON,D2862,TRUE,_xll.ohTrigger(RecalcTrigger,TriggerON)),NA())</f>
        <v>1.124780779427681E-2</v>
      </c>
      <c r="H2862" s="42">
        <f>_xll.qlCalendarAdvance(Calendar,$H2861,B2862,"f",FALSE)</f>
        <v>59532</v>
      </c>
      <c r="I2862" s="177">
        <f>_xll.qlInterestRateIndexValueDate(Index1M,$H2862)</f>
        <v>59534</v>
      </c>
      <c r="J2862" s="182">
        <f>IFERROR(_xll.qlIndexFixing(Index1M,$H2862,TRUE,_xll.ohTrigger(RecalcTrigger,Trigger1M)),NA())</f>
        <v>1.1119510589189151E-2</v>
      </c>
      <c r="K2862" s="44">
        <f>IFERROR(_xll.qlIndexFixing(Index3M,H2862,TRUE,_xll.ohTrigger(RecalcTrigger,Trigger3M)),NA())</f>
        <v>1.1003902003710946E-2</v>
      </c>
      <c r="L2862" s="44">
        <f>IFERROR(_xll.qlIndexFixing(Index6M,$H2862,TRUE,_xll.ohTrigger(RecalcTrigger,Trigger6M)),NA())</f>
        <v>1.1680162722294461E-2</v>
      </c>
      <c r="M2862" s="183">
        <f>IFERROR(_xll.qlIndexFixing(Index1Y,$H2862,TRUE,_xll.ohTrigger(RecalcTrigger,Trigger1Y)),NA())</f>
        <v>1.1849069019216674E-2</v>
      </c>
      <c r="N2862" s="182">
        <f>IFERROR(_xll.qlIndexFixing(ONIndex1M,I2862,TRUE,_xll.ohTrigger(RecalcTrigger,Trigger1M)),NA())</f>
        <v>1.1111937311811815E-2</v>
      </c>
      <c r="O2862" s="44">
        <f>IFERROR(_xll.qlIndexFixing(ONIndex3M,I2862,TRUE,_xll.ohTrigger(RecalcTrigger,Trigger3M)),NA())</f>
        <v>1.0985327616923612E-2</v>
      </c>
      <c r="P2862" s="44">
        <f>IFERROR(_xll.qlIndexFixing(ONIndex6M,I2862,TRUE,_xll.ohTrigger(RecalcTrigger,Trigger6M)),NA())</f>
        <v>1.1613217261681186E-2</v>
      </c>
      <c r="Q2862" s="183">
        <f>IFERROR(_xll.qlIndexFixing(ONIndex1Y,I2862,TRUE,_xll.ohTrigger(RecalcTrigger,Trigger1Y)),NA())</f>
        <v>1.1757823130240652E-2</v>
      </c>
    </row>
    <row r="2863" spans="2:17" x14ac:dyDescent="0.2">
      <c r="B2863" s="39" t="s">
        <v>42</v>
      </c>
      <c r="D2863" s="42">
        <f>_xll.qlCalendarAdvance(Calendar,$D2862,B2863,"f",FALSE)</f>
        <v>59539</v>
      </c>
      <c r="E2863" s="177">
        <f>_xll.qlInterestRateIndexValueDate(IndexON,D2863)</f>
        <v>59539</v>
      </c>
      <c r="F2863" s="193">
        <f>IFERROR(_xll.qlIndexFixing(IndexON,D2863,TRUE,_xll.ohTrigger(RecalcTrigger,TriggerON)),NA())</f>
        <v>1.1252204567222535E-2</v>
      </c>
      <c r="H2863" s="42">
        <f>_xll.qlCalendarAdvance(Calendar,$H2862,B2863,"f",FALSE)</f>
        <v>59539</v>
      </c>
      <c r="I2863" s="177">
        <f>_xll.qlInterestRateIndexValueDate(Index1M,$H2863)</f>
        <v>59541</v>
      </c>
      <c r="J2863" s="182">
        <f>IFERROR(_xll.qlIndexFixing(Index1M,$H2863,TRUE,_xll.ohTrigger(RecalcTrigger,Trigger1M)),NA())</f>
        <v>1.1120327660266537E-2</v>
      </c>
      <c r="K2863" s="44">
        <f>IFERROR(_xll.qlIndexFixing(Index3M,H2863,TRUE,_xll.ohTrigger(RecalcTrigger,Trigger3M)),NA())</f>
        <v>1.1004428220454443E-2</v>
      </c>
      <c r="L2863" s="44">
        <f>IFERROR(_xll.qlIndexFixing(Index6M,$H2863,TRUE,_xll.ohTrigger(RecalcTrigger,Trigger6M)),NA())</f>
        <v>1.1682612553135182E-2</v>
      </c>
      <c r="M2863" s="183">
        <f>IFERROR(_xll.qlIndexFixing(Index1Y,$H2863,TRUE,_xll.ohTrigger(RecalcTrigger,Trigger1Y)),NA())</f>
        <v>1.1850263456168854E-2</v>
      </c>
      <c r="N2863" s="182">
        <f>IFERROR(_xll.qlIndexFixing(ONIndex1M,I2863,TRUE,_xll.ohTrigger(RecalcTrigger,Trigger1M)),NA())</f>
        <v>1.1113027593196989E-2</v>
      </c>
      <c r="O2863" s="44">
        <f>IFERROR(_xll.qlIndexFixing(ONIndex3M,I2863,TRUE,_xll.ohTrigger(RecalcTrigger,Trigger3M)),NA())</f>
        <v>1.0985621991688177E-2</v>
      </c>
      <c r="P2863" s="44">
        <f>IFERROR(_xll.qlIndexFixing(ONIndex6M,I2863,TRUE,_xll.ohTrigger(RecalcTrigger,Trigger6M)),NA())</f>
        <v>1.1615273869685083E-2</v>
      </c>
      <c r="Q2863" s="183">
        <f>IFERROR(_xll.qlIndexFixing(ONIndex1Y,I2863,TRUE,_xll.ohTrigger(RecalcTrigger,Trigger1Y)),NA())</f>
        <v>1.1757902194755587E-2</v>
      </c>
    </row>
    <row r="2864" spans="2:17" x14ac:dyDescent="0.2">
      <c r="B2864" s="39" t="s">
        <v>42</v>
      </c>
      <c r="D2864" s="42">
        <f>_xll.qlCalendarAdvance(Calendar,$D2863,B2864,"f",FALSE)</f>
        <v>59546</v>
      </c>
      <c r="E2864" s="177">
        <f>_xll.qlInterestRateIndexValueDate(IndexON,D2864)</f>
        <v>59546</v>
      </c>
      <c r="F2864" s="193">
        <f>IFERROR(_xll.qlIndexFixing(IndexON,D2864,TRUE,_xll.ohTrigger(RecalcTrigger,TriggerON)),NA())</f>
        <v>1.1256672170310011E-2</v>
      </c>
      <c r="H2864" s="42">
        <f>_xll.qlCalendarAdvance(Calendar,$H2863,B2864,"f",FALSE)</f>
        <v>59546</v>
      </c>
      <c r="I2864" s="177">
        <f>_xll.qlInterestRateIndexValueDate(Index1M,$H2864)</f>
        <v>59548</v>
      </c>
      <c r="J2864" s="182">
        <f>IFERROR(_xll.qlIndexFixing(Index1M,$H2864,TRUE,_xll.ohTrigger(RecalcTrigger,Trigger1M)),NA())</f>
        <v>1.1121740437289647E-2</v>
      </c>
      <c r="K2864" s="44">
        <f>IFERROR(_xll.qlIndexFixing(Index3M,H2864,TRUE,_xll.ohTrigger(RecalcTrigger,Trigger3M)),NA())</f>
        <v>1.1005257719366668E-2</v>
      </c>
      <c r="L2864" s="44">
        <f>IFERROR(_xll.qlIndexFixing(Index6M,$H2864,TRUE,_xll.ohTrigger(RecalcTrigger,Trigger6M)),NA())</f>
        <v>1.1685501376893068E-2</v>
      </c>
      <c r="M2864" s="183">
        <f>IFERROR(_xll.qlIndexFixing(Index1Y,$H2864,TRUE,_xll.ohTrigger(RecalcTrigger,Trigger1Y)),NA())</f>
        <v>1.18515016206954E-2</v>
      </c>
      <c r="N2864" s="182">
        <f>IFERROR(_xll.qlIndexFixing(ONIndex1M,I2864,TRUE,_xll.ohTrigger(RecalcTrigger,Trigger1M)),NA())</f>
        <v>1.1114351307535131E-2</v>
      </c>
      <c r="O2864" s="44">
        <f>IFERROR(_xll.qlIndexFixing(ONIndex3M,I2864,TRUE,_xll.ohTrigger(RecalcTrigger,Trigger3M)),NA())</f>
        <v>1.0986031939923535E-2</v>
      </c>
      <c r="P2864" s="44">
        <f>IFERROR(_xll.qlIndexFixing(ONIndex6M,I2864,TRUE,_xll.ohTrigger(RecalcTrigger,Trigger6M)),NA())</f>
        <v>1.1617706098023817E-2</v>
      </c>
      <c r="Q2864" s="183">
        <f>IFERROR(_xll.qlIndexFixing(ONIndex1Y,I2864,TRUE,_xll.ohTrigger(RecalcTrigger,Trigger1Y)),NA())</f>
        <v>1.175803309532597E-2</v>
      </c>
    </row>
    <row r="2865" spans="2:17" x14ac:dyDescent="0.2">
      <c r="B2865" s="39" t="s">
        <v>42</v>
      </c>
      <c r="D2865" s="42">
        <f>_xll.qlCalendarAdvance(Calendar,$D2864,B2865,"f",FALSE)</f>
        <v>59553</v>
      </c>
      <c r="E2865" s="177">
        <f>_xll.qlInterestRateIndexValueDate(IndexON,D2865)</f>
        <v>59553</v>
      </c>
      <c r="F2865" s="193">
        <f>IFERROR(_xll.qlIndexFixing(IndexON,D2865,TRUE,_xll.ohTrigger(RecalcTrigger,TriggerON)),NA())</f>
        <v>1.1261210705297842E-2</v>
      </c>
      <c r="H2865" s="42">
        <f>_xll.qlCalendarAdvance(Calendar,$H2864,B2865,"f",FALSE)</f>
        <v>59553</v>
      </c>
      <c r="I2865" s="177">
        <f>_xll.qlInterestRateIndexValueDate(Index1M,$H2865)</f>
        <v>59555</v>
      </c>
      <c r="J2865" s="182">
        <f>IFERROR(_xll.qlIndexFixing(Index1M,$H2865,TRUE,_xll.ohTrigger(RecalcTrigger,Trigger1M)),NA())</f>
        <v>1.1123209173926474E-2</v>
      </c>
      <c r="K2865" s="44">
        <f>IFERROR(_xll.qlIndexFixing(Index3M,H2865,TRUE,_xll.ohTrigger(RecalcTrigger,Trigger3M)),NA())</f>
        <v>1.1006159783374159E-2</v>
      </c>
      <c r="L2865" s="44">
        <f>IFERROR(_xll.qlIndexFixing(Index6M,$H2865,TRUE,_xll.ohTrigger(RecalcTrigger,Trigger6M)),NA())</f>
        <v>1.1688426421539784E-2</v>
      </c>
      <c r="M2865" s="183">
        <f>IFERROR(_xll.qlIndexFixing(Index1Y,$H2865,TRUE,_xll.ohTrigger(RecalcTrigger,Trigger1Y)),NA())</f>
        <v>1.1852783575335936E-2</v>
      </c>
      <c r="N2865" s="182">
        <f>IFERROR(_xll.qlIndexFixing(ONIndex1M,I2865,TRUE,_xll.ohTrigger(RecalcTrigger,Trigger1M)),NA())</f>
        <v>1.1115730798616497E-2</v>
      </c>
      <c r="O2865" s="44">
        <f>IFERROR(_xll.qlIndexFixing(ONIndex3M,I2865,TRUE,_xll.ohTrigger(RecalcTrigger,Trigger3M)),NA())</f>
        <v>1.0986513620299121E-2</v>
      </c>
      <c r="P2865" s="44">
        <f>IFERROR(_xll.qlIndexFixing(ONIndex6M,I2865,TRUE,_xll.ohTrigger(RecalcTrigger,Trigger6M)),NA())</f>
        <v>1.1620173750745977E-2</v>
      </c>
      <c r="Q2865" s="183">
        <f>IFERROR(_xll.qlIndexFixing(ONIndex1Y,I2865,TRUE,_xll.ohTrigger(RecalcTrigger,Trigger1Y)),NA())</f>
        <v>1.1758205687026901E-2</v>
      </c>
    </row>
    <row r="2866" spans="2:17" x14ac:dyDescent="0.2">
      <c r="B2866" s="39" t="s">
        <v>42</v>
      </c>
      <c r="D2866" s="42">
        <f>_xll.qlCalendarAdvance(Calendar,$D2865,B2866,"f",FALSE)</f>
        <v>59560</v>
      </c>
      <c r="E2866" s="177">
        <f>_xll.qlInterestRateIndexValueDate(IndexON,D2866)</f>
        <v>59560</v>
      </c>
      <c r="F2866" s="193">
        <f>IFERROR(_xll.qlIndexFixing(IndexON,D2866,TRUE,_xll.ohTrigger(RecalcTrigger,TriggerON)),NA())</f>
        <v>1.1265820274024563E-2</v>
      </c>
      <c r="H2866" s="42">
        <f>_xll.qlCalendarAdvance(Calendar,$H2865,B2866,"f",FALSE)</f>
        <v>59560</v>
      </c>
      <c r="I2866" s="177">
        <f>_xll.qlInterestRateIndexValueDate(Index1M,$H2866)</f>
        <v>59562</v>
      </c>
      <c r="J2866" s="182">
        <f>IFERROR(_xll.qlIndexFixing(Index1M,$H2866,TRUE,_xll.ohTrigger(RecalcTrigger,Trigger1M)),NA())</f>
        <v>1.1124733953478128E-2</v>
      </c>
      <c r="K2866" s="44">
        <f>IFERROR(_xll.qlIndexFixing(Index3M,H2866,TRUE,_xll.ohTrigger(RecalcTrigger,Trigger3M)),NA())</f>
        <v>1.1007134522743378E-2</v>
      </c>
      <c r="L2866" s="44">
        <f>IFERROR(_xll.qlIndexFixing(Index6M,$H2866,TRUE,_xll.ohTrigger(RecalcTrigger,Trigger6M)),NA())</f>
        <v>1.1691387734873561E-2</v>
      </c>
      <c r="M2866" s="183">
        <f>IFERROR(_xll.qlIndexFixing(Index1Y,$H2866,TRUE,_xll.ohTrigger(RecalcTrigger,Trigger1Y)),NA())</f>
        <v>1.1854109382636174E-2</v>
      </c>
      <c r="N2866" s="182">
        <f>IFERROR(_xll.qlIndexFixing(ONIndex1M,I2866,TRUE,_xll.ohTrigger(RecalcTrigger,Trigger1M)),NA())</f>
        <v>1.1117166149894331E-2</v>
      </c>
      <c r="O2866" s="44">
        <f>IFERROR(_xll.qlIndexFixing(ONIndex3M,I2866,TRUE,_xll.ohTrigger(RecalcTrigger,Trigger3M)),NA())</f>
        <v>1.0987067142567142E-2</v>
      </c>
      <c r="P2866" s="44">
        <f>IFERROR(_xll.qlIndexFixing(ONIndex6M,I2866,TRUE,_xll.ohTrigger(RecalcTrigger,Trigger6M)),NA())</f>
        <v>1.162267687517371E-2</v>
      </c>
      <c r="Q2866" s="183">
        <f>IFERROR(_xll.qlIndexFixing(ONIndex1Y,I2866,TRUE,_xll.ohTrigger(RecalcTrigger,Trigger1Y)),NA())</f>
        <v>1.1758420031489081E-2</v>
      </c>
    </row>
    <row r="2867" spans="2:17" x14ac:dyDescent="0.2">
      <c r="B2867" s="39" t="s">
        <v>42</v>
      </c>
      <c r="D2867" s="42">
        <f>_xll.qlCalendarAdvance(Calendar,$D2866,B2867,"f",FALSE)</f>
        <v>59567</v>
      </c>
      <c r="E2867" s="177">
        <f>_xll.qlInterestRateIndexValueDate(IndexON,D2867)</f>
        <v>59567</v>
      </c>
      <c r="F2867" s="193">
        <f>IFERROR(_xll.qlIndexFixing(IndexON,D2867,TRUE,_xll.ohTrigger(RecalcTrigger,TriggerON)),NA())</f>
        <v>1.1270500978648457E-2</v>
      </c>
      <c r="H2867" s="42">
        <f>_xll.qlCalendarAdvance(Calendar,$H2866,B2867,"f",FALSE)</f>
        <v>59567</v>
      </c>
      <c r="I2867" s="177">
        <f>_xll.qlInterestRateIndexValueDate(Index1M,$H2867)</f>
        <v>59569</v>
      </c>
      <c r="J2867" s="182">
        <f>IFERROR(_xll.qlIndexFixing(Index1M,$H2867,TRUE,_xll.ohTrigger(RecalcTrigger,Trigger1M)),NA())</f>
        <v>1.1125447308436089E-2</v>
      </c>
      <c r="K2867" s="44">
        <f>IFERROR(_xll.qlIndexFixing(Index3M,H2867,TRUE,_xll.ohTrigger(RecalcTrigger,Trigger3M)),NA())</f>
        <v>1.1007925566997508E-2</v>
      </c>
      <c r="L2867" s="44">
        <f>IFERROR(_xll.qlIndexFixing(Index6M,$H2867,TRUE,_xll.ohTrigger(RecalcTrigger,Trigger6M)),NA())</f>
        <v>1.1694385364697042E-2</v>
      </c>
      <c r="M2867" s="183">
        <f>IFERROR(_xll.qlIndexFixing(Index1Y,$H2867,TRUE,_xll.ohTrigger(RecalcTrigger,Trigger1Y)),NA())</f>
        <v>1.1855479105147936E-2</v>
      </c>
      <c r="N2867" s="182">
        <f>IFERROR(_xll.qlIndexFixing(ONIndex1M,I2867,TRUE,_xll.ohTrigger(RecalcTrigger,Trigger1M)),NA())</f>
        <v>1.1118657444422197E-2</v>
      </c>
      <c r="O2867" s="44">
        <f>IFERROR(_xll.qlIndexFixing(ONIndex3M,I2867,TRUE,_xll.ohTrigger(RecalcTrigger,Trigger3M)),NA())</f>
        <v>1.0987692616959421E-2</v>
      </c>
      <c r="P2867" s="44">
        <f>IFERROR(_xll.qlIndexFixing(ONIndex6M,I2867,TRUE,_xll.ohTrigger(RecalcTrigger,Trigger6M)),NA())</f>
        <v>1.1625215518789034E-2</v>
      </c>
      <c r="Q2867" s="183">
        <f>IFERROR(_xll.qlIndexFixing(ONIndex1Y,I2867,TRUE,_xll.ohTrigger(RecalcTrigger,Trigger1Y)),NA())</f>
        <v>1.1758676190423145E-2</v>
      </c>
    </row>
    <row r="2868" spans="2:17" x14ac:dyDescent="0.2">
      <c r="B2868" s="39" t="s">
        <v>42</v>
      </c>
      <c r="D2868" s="42">
        <f>_xll.qlCalendarAdvance(Calendar,$D2867,B2868,"f",FALSE)</f>
        <v>59574</v>
      </c>
      <c r="E2868" s="177">
        <f>_xll.qlInterestRateIndexValueDate(IndexON,D2868)</f>
        <v>59574</v>
      </c>
      <c r="F2868" s="193">
        <f>IFERROR(_xll.qlIndexFixing(IndexON,D2868,TRUE,_xll.ohTrigger(RecalcTrigger,TriggerON)),NA())</f>
        <v>1.1275252920928125E-2</v>
      </c>
      <c r="H2868" s="42">
        <f>_xll.qlCalendarAdvance(Calendar,$H2867,B2868,"f",FALSE)</f>
        <v>59574</v>
      </c>
      <c r="I2868" s="177">
        <f>_xll.qlInterestRateIndexValueDate(Index1M,$H2868)</f>
        <v>59576</v>
      </c>
      <c r="J2868" s="182">
        <f>IFERROR(_xll.qlIndexFixing(Index1M,$H2868,TRUE,_xll.ohTrigger(RecalcTrigger,Trigger1M)),NA())</f>
        <v>1.112707220865047E-2</v>
      </c>
      <c r="K2868" s="44">
        <f>IFERROR(_xll.qlIndexFixing(Index3M,H2868,TRUE,_xll.ohTrigger(RecalcTrigger,Trigger3M)),NA())</f>
        <v>1.1009040726555912E-2</v>
      </c>
      <c r="L2868" s="44">
        <f>IFERROR(_xll.qlIndexFixing(Index6M,$H2868,TRUE,_xll.ohTrigger(RecalcTrigger,Trigger6M)),NA())</f>
        <v>1.1697419358814198E-2</v>
      </c>
      <c r="M2868" s="183">
        <f>IFERROR(_xll.qlIndexFixing(Index1Y,$H2868,TRUE,_xll.ohTrigger(RecalcTrigger,Trigger1Y)),NA())</f>
        <v>1.1856892805429788E-2</v>
      </c>
      <c r="N2868" s="182">
        <f>IFERROR(_xll.qlIndexFixing(ONIndex1M,I2868,TRUE,_xll.ohTrigger(RecalcTrigger,Trigger1M)),NA())</f>
        <v>1.1120204765573405E-2</v>
      </c>
      <c r="O2868" s="44">
        <f>IFERROR(_xll.qlIndexFixing(ONIndex3M,I2868,TRUE,_xll.ohTrigger(RecalcTrigger,Trigger3M)),NA())</f>
        <v>1.0988390153068295E-2</v>
      </c>
      <c r="P2868" s="44">
        <f>IFERROR(_xll.qlIndexFixing(ONIndex6M,I2868,TRUE,_xll.ohTrigger(RecalcTrigger,Trigger6M)),NA())</f>
        <v>1.1627789728834159E-2</v>
      </c>
      <c r="Q2868" s="183">
        <f>IFERROR(_xll.qlIndexFixing(ONIndex1Y,I2868,TRUE,_xll.ohTrigger(RecalcTrigger,Trigger1Y)),NA())</f>
        <v>1.1758974225379859E-2</v>
      </c>
    </row>
    <row r="2869" spans="2:17" x14ac:dyDescent="0.2">
      <c r="B2869" s="39" t="s">
        <v>42</v>
      </c>
      <c r="D2869" s="42">
        <f>_xll.qlCalendarAdvance(Calendar,$D2868,B2869,"f",FALSE)</f>
        <v>59581</v>
      </c>
      <c r="E2869" s="177">
        <f>_xll.qlInterestRateIndexValueDate(IndexON,D2869)</f>
        <v>59581</v>
      </c>
      <c r="F2869" s="193">
        <f>IFERROR(_xll.qlIndexFixing(IndexON,D2869,TRUE,_xll.ohTrigger(RecalcTrigger,TriggerON)),NA())</f>
        <v>1.1280076202702105E-2</v>
      </c>
      <c r="H2869" s="42">
        <f>_xll.qlCalendarAdvance(Calendar,$H2868,B2869,"f",FALSE)</f>
        <v>59581</v>
      </c>
      <c r="I2869" s="177">
        <f>_xll.qlInterestRateIndexValueDate(Index1M,$H2869)</f>
        <v>59583</v>
      </c>
      <c r="J2869" s="182">
        <f>IFERROR(_xll.qlIndexFixing(Index1M,$H2869,TRUE,_xll.ohTrigger(RecalcTrigger,Trigger1M)),NA())</f>
        <v>1.1128753378570888E-2</v>
      </c>
      <c r="K2869" s="44">
        <f>IFERROR(_xll.qlIndexFixing(Index3M,H2869,TRUE,_xll.ohTrigger(RecalcTrigger,Trigger3M)),NA())</f>
        <v>1.1010228882180137E-2</v>
      </c>
      <c r="L2869" s="44">
        <f>IFERROR(_xll.qlIndexFixing(Index6M,$H2869,TRUE,_xll.ohTrigger(RecalcTrigger,Trigger6M)),NA())</f>
        <v>1.1700489765032974E-2</v>
      </c>
      <c r="M2869" s="183">
        <f>IFERROR(_xll.qlIndexFixing(Index1Y,$H2869,TRUE,_xll.ohTrigger(RecalcTrigger,Trigger1Y)),NA())</f>
        <v>1.1858350546045527E-2</v>
      </c>
      <c r="N2869" s="182">
        <f>IFERROR(_xll.qlIndexFixing(ONIndex1M,I2869,TRUE,_xll.ohTrigger(RecalcTrigger,Trigger1M)),NA())</f>
        <v>1.1121808196241645E-2</v>
      </c>
      <c r="O2869" s="44">
        <f>IFERROR(_xll.qlIndexFixing(ONIndex3M,I2869,TRUE,_xll.ohTrigger(RecalcTrigger,Trigger3M)),NA())</f>
        <v>1.0989159860885778E-2</v>
      </c>
      <c r="P2869" s="44">
        <f>IFERROR(_xll.qlIndexFixing(ONIndex6M,I2869,TRUE,_xll.ohTrigger(RecalcTrigger,Trigger6M)),NA())</f>
        <v>1.1630399552711168E-2</v>
      </c>
      <c r="Q2869" s="183">
        <f>IFERROR(_xll.qlIndexFixing(ONIndex1Y,I2869,TRUE,_xll.ohTrigger(RecalcTrigger,Trigger1Y)),NA())</f>
        <v>1.1759314197989923E-2</v>
      </c>
    </row>
    <row r="2870" spans="2:17" x14ac:dyDescent="0.2">
      <c r="B2870" s="39" t="s">
        <v>42</v>
      </c>
      <c r="D2870" s="42">
        <f>_xll.qlCalendarAdvance(Calendar,$D2869,B2870,"f",FALSE)</f>
        <v>59588</v>
      </c>
      <c r="E2870" s="177">
        <f>_xll.qlInterestRateIndexValueDate(IndexON,D2870)</f>
        <v>59588</v>
      </c>
      <c r="F2870" s="193">
        <f>IFERROR(_xll.qlIndexFixing(IndexON,D2870,TRUE,_xll.ohTrigger(RecalcTrigger,TriggerON)),NA())</f>
        <v>1.1284970925888871E-2</v>
      </c>
      <c r="H2870" s="42">
        <f>_xll.qlCalendarAdvance(Calendar,$H2869,B2870,"f",FALSE)</f>
        <v>59588</v>
      </c>
      <c r="I2870" s="177">
        <f>_xll.qlInterestRateIndexValueDate(Index1M,$H2870)</f>
        <v>59590</v>
      </c>
      <c r="J2870" s="182">
        <f>IFERROR(_xll.qlIndexFixing(Index1M,$H2870,TRUE,_xll.ohTrigger(RecalcTrigger,Trigger1M)),NA())</f>
        <v>1.1130490901479297E-2</v>
      </c>
      <c r="K2870" s="44">
        <f>IFERROR(_xll.qlIndexFixing(Index3M,H2870,TRUE,_xll.ohTrigger(RecalcTrigger,Trigger3M)),NA())</f>
        <v>1.1011490144145118E-2</v>
      </c>
      <c r="L2870" s="44">
        <f>IFERROR(_xll.qlIndexFixing(Index6M,$H2870,TRUE,_xll.ohTrigger(RecalcTrigger,Trigger6M)),NA())</f>
        <v>1.1703596631160435E-2</v>
      </c>
      <c r="M2870" s="183">
        <f>IFERROR(_xll.qlIndexFixing(Index1Y,$H2870,TRUE,_xll.ohTrigger(RecalcTrigger,Trigger1Y)),NA())</f>
        <v>1.1859852389566352E-2</v>
      </c>
      <c r="N2870" s="182">
        <f>IFERROR(_xll.qlIndexFixing(ONIndex1M,I2870,TRUE,_xll.ohTrigger(RecalcTrigger,Trigger1M)),NA())</f>
        <v>1.1123467819800226E-2</v>
      </c>
      <c r="O2870" s="44">
        <f>IFERROR(_xll.qlIndexFixing(ONIndex3M,I2870,TRUE,_xll.ohTrigger(RecalcTrigger,Trigger3M)),NA())</f>
        <v>1.0990001850323949E-2</v>
      </c>
      <c r="P2870" s="44">
        <f>IFERROR(_xll.qlIndexFixing(ONIndex6M,I2870,TRUE,_xll.ohTrigger(RecalcTrigger,Trigger6M)),NA())</f>
        <v>1.1633045037982015E-2</v>
      </c>
      <c r="Q2870" s="183">
        <f>IFERROR(_xll.qlIndexFixing(ONIndex1Y,I2870,TRUE,_xll.ohTrigger(RecalcTrigger,Trigger1Y)),NA())</f>
        <v>1.1759696169804101E-2</v>
      </c>
    </row>
    <row r="2871" spans="2:17" x14ac:dyDescent="0.2">
      <c r="B2871" s="39" t="s">
        <v>42</v>
      </c>
      <c r="D2871" s="42">
        <f>_xll.qlCalendarAdvance(Calendar,$D2870,B2871,"f",FALSE)</f>
        <v>59595</v>
      </c>
      <c r="E2871" s="177">
        <f>_xll.qlInterestRateIndexValueDate(IndexON,D2871)</f>
        <v>59595</v>
      </c>
      <c r="F2871" s="193">
        <f>IFERROR(_xll.qlIndexFixing(IndexON,D2871,TRUE,_xll.ohTrigger(RecalcTrigger,TriggerON)),NA())</f>
        <v>1.1289937192646704E-2</v>
      </c>
      <c r="H2871" s="42">
        <f>_xll.qlCalendarAdvance(Calendar,$H2870,B2871,"f",FALSE)</f>
        <v>59595</v>
      </c>
      <c r="I2871" s="177">
        <f>_xll.qlInterestRateIndexValueDate(Index1M,$H2871)</f>
        <v>59597</v>
      </c>
      <c r="J2871" s="182">
        <f>IFERROR(_xll.qlIndexFixing(Index1M,$H2871,TRUE,_xll.ohTrigger(RecalcTrigger,Trigger1M)),NA())</f>
        <v>1.11332014101778E-2</v>
      </c>
      <c r="K2871" s="44">
        <f>IFERROR(_xll.qlIndexFixing(Index3M,H2871,TRUE,_xll.ohTrigger(RecalcTrigger,Trigger3M)),NA())</f>
        <v>1.1014217672155968E-2</v>
      </c>
      <c r="L2871" s="44">
        <f>IFERROR(_xll.qlIndexFixing(Index6M,$H2871,TRUE,_xll.ohTrigger(RecalcTrigger,Trigger6M)),NA())</f>
        <v>1.1708450385844863E-2</v>
      </c>
      <c r="M2871" s="183">
        <f>IFERROR(_xll.qlIndexFixing(Index1Y,$H2871,TRUE,_xll.ohTrigger(RecalcTrigger,Trigger1Y)),NA())</f>
        <v>1.186139839856826E-2</v>
      </c>
      <c r="N2871" s="182">
        <f>IFERROR(_xll.qlIndexFixing(ONIndex1M,I2871,TRUE,_xll.ohTrigger(RecalcTrigger,Trigger1M)),NA())</f>
        <v>1.1125183719462584E-2</v>
      </c>
      <c r="O2871" s="44">
        <f>IFERROR(_xll.qlIndexFixing(ONIndex3M,I2871,TRUE,_xll.ohTrigger(RecalcTrigger,Trigger3M)),NA())</f>
        <v>1.0990916231374825E-2</v>
      </c>
      <c r="P2871" s="44">
        <f>IFERROR(_xll.qlIndexFixing(ONIndex6M,I2871,TRUE,_xll.ohTrigger(RecalcTrigger,Trigger6M)),NA())</f>
        <v>1.1635726231729038E-2</v>
      </c>
      <c r="Q2871" s="183">
        <f>IFERROR(_xll.qlIndexFixing(ONIndex1Y,I2871,TRUE,_xll.ohTrigger(RecalcTrigger,Trigger1Y)),NA())</f>
        <v>1.1760120202692903E-2</v>
      </c>
    </row>
    <row r="2872" spans="2:17" x14ac:dyDescent="0.2">
      <c r="B2872" s="39" t="s">
        <v>42</v>
      </c>
      <c r="D2872" s="42">
        <f>_xll.qlCalendarAdvance(Calendar,$D2871,B2872,"f",FALSE)</f>
        <v>59602</v>
      </c>
      <c r="E2872" s="177">
        <f>_xll.qlInterestRateIndexValueDate(IndexON,D2872)</f>
        <v>59602</v>
      </c>
      <c r="F2872" s="193">
        <f>IFERROR(_xll.qlIndexFixing(IndexON,D2872,TRUE,_xll.ohTrigger(RecalcTrigger,TriggerON)),NA())</f>
        <v>1.129497510465427E-2</v>
      </c>
      <c r="H2872" s="42">
        <f>_xll.qlCalendarAdvance(Calendar,$H2871,B2872,"f",FALSE)</f>
        <v>59602</v>
      </c>
      <c r="I2872" s="177">
        <f>_xll.qlInterestRateIndexValueDate(Index1M,$H2872)</f>
        <v>59604</v>
      </c>
      <c r="J2872" s="182">
        <f>IFERROR(_xll.qlIndexFixing(Index1M,$H2872,TRUE,_xll.ohTrigger(RecalcTrigger,Trigger1M)),NA())</f>
        <v>1.1135064196371483E-2</v>
      </c>
      <c r="K2872" s="44">
        <f>IFERROR(_xll.qlIndexFixing(Index3M,H2872,TRUE,_xll.ohTrigger(RecalcTrigger,Trigger3M)),NA())</f>
        <v>1.1015651997427288E-2</v>
      </c>
      <c r="L2872" s="44">
        <f>IFERROR(_xll.qlIndexFixing(Index6M,$H2872,TRUE,_xll.ohTrigger(RecalcTrigger,Trigger6M)),NA())</f>
        <v>1.1711641241726221E-2</v>
      </c>
      <c r="M2872" s="183">
        <f>IFERROR(_xll.qlIndexFixing(Index1Y,$H2872,TRUE,_xll.ohTrigger(RecalcTrigger,Trigger1Y)),NA())</f>
        <v>1.1862988635634867E-2</v>
      </c>
      <c r="N2872" s="182">
        <f>IFERROR(_xll.qlIndexFixing(ONIndex1M,I2872,TRUE,_xll.ohTrigger(RecalcTrigger,Trigger1M)),NA())</f>
        <v>1.1126955978442155E-2</v>
      </c>
      <c r="O2872" s="44">
        <f>IFERROR(_xll.qlIndexFixing(ONIndex3M,I2872,TRUE,_xll.ohTrigger(RecalcTrigger,Trigger3M)),NA())</f>
        <v>1.0991903114110357E-2</v>
      </c>
      <c r="P2872" s="44">
        <f>IFERROR(_xll.qlIndexFixing(ONIndex6M,I2872,TRUE,_xll.ohTrigger(RecalcTrigger,Trigger6M)),NA())</f>
        <v>1.1638443181514191E-2</v>
      </c>
      <c r="Q2872" s="183">
        <f>IFERROR(_xll.qlIndexFixing(ONIndex1Y,I2872,TRUE,_xll.ohTrigger(RecalcTrigger,Trigger1Y)),NA())</f>
        <v>1.176058635804722E-2</v>
      </c>
    </row>
    <row r="2873" spans="2:17" x14ac:dyDescent="0.2">
      <c r="B2873" s="39" t="s">
        <v>42</v>
      </c>
      <c r="D2873" s="42">
        <f>_xll.qlCalendarAdvance(Calendar,$D2872,B2873,"f",FALSE)</f>
        <v>59609</v>
      </c>
      <c r="E2873" s="177">
        <f>_xll.qlInterestRateIndexValueDate(IndexON,D2873)</f>
        <v>59609</v>
      </c>
      <c r="F2873" s="193">
        <f>IFERROR(_xll.qlIndexFixing(IndexON,D2873,TRUE,_xll.ohTrigger(RecalcTrigger,TriggerON)),NA())</f>
        <v>1.1300084763750107E-2</v>
      </c>
      <c r="H2873" s="42">
        <f>_xll.qlCalendarAdvance(Calendar,$H2872,B2873,"f",FALSE)</f>
        <v>59609</v>
      </c>
      <c r="I2873" s="177">
        <f>_xll.qlInterestRateIndexValueDate(Index1M,$H2873)</f>
        <v>59611</v>
      </c>
      <c r="J2873" s="182">
        <f>IFERROR(_xll.qlIndexFixing(Index1M,$H2873,TRUE,_xll.ohTrigger(RecalcTrigger,Trigger1M)),NA())</f>
        <v>1.1137298135078244E-2</v>
      </c>
      <c r="K2873" s="44">
        <f>IFERROR(_xll.qlIndexFixing(Index3M,H2873,TRUE,_xll.ohTrigger(RecalcTrigger,Trigger3M)),NA())</f>
        <v>1.1017159810539951E-2</v>
      </c>
      <c r="L2873" s="44">
        <f>IFERROR(_xll.qlIndexFixing(Index6M,$H2873,TRUE,_xll.ohTrigger(RecalcTrigger,Trigger6M)),NA())</f>
        <v>1.1714868719484999E-2</v>
      </c>
      <c r="M2873" s="183">
        <f>IFERROR(_xll.qlIndexFixing(Index1Y,$H2873,TRUE,_xll.ohTrigger(RecalcTrigger,Trigger1Y)),NA())</f>
        <v>1.1864623163355233E-2</v>
      </c>
      <c r="N2873" s="182">
        <f>IFERROR(_xll.qlIndexFixing(ONIndex1M,I2873,TRUE,_xll.ohTrigger(RecalcTrigger,Trigger1M)),NA())</f>
        <v>1.1128784679792503E-2</v>
      </c>
      <c r="O2873" s="44">
        <f>IFERROR(_xll.qlIndexFixing(ONIndex3M,I2873,TRUE,_xll.ohTrigger(RecalcTrigger,Trigger3M)),NA())</f>
        <v>1.0992962607963008E-2</v>
      </c>
      <c r="P2873" s="44">
        <f>IFERROR(_xll.qlIndexFixing(ONIndex6M,I2873,TRUE,_xll.ohTrigger(RecalcTrigger,Trigger6M)),NA())</f>
        <v>1.1641195934419812E-2</v>
      </c>
      <c r="Q2873" s="183">
        <f>IFERROR(_xll.qlIndexFixing(ONIndex1Y,I2873,TRUE,_xll.ohTrigger(RecalcTrigger,Trigger1Y)),NA())</f>
        <v>1.1761094697657626E-2</v>
      </c>
    </row>
    <row r="2874" spans="2:17" x14ac:dyDescent="0.2">
      <c r="B2874" s="39" t="s">
        <v>42</v>
      </c>
      <c r="D2874" s="42">
        <f>_xll.qlCalendarAdvance(Calendar,$D2873,B2874,"f",FALSE)</f>
        <v>59616</v>
      </c>
      <c r="E2874" s="177">
        <f>_xll.qlInterestRateIndexValueDate(IndexON,D2874)</f>
        <v>59616</v>
      </c>
      <c r="F2874" s="193">
        <f>IFERROR(_xll.qlIndexFixing(IndexON,D2874,TRUE,_xll.ohTrigger(RecalcTrigger,TriggerON)),NA())</f>
        <v>1.1305266272092496E-2</v>
      </c>
      <c r="H2874" s="42">
        <f>_xll.qlCalendarAdvance(Calendar,$H2873,B2874,"f",FALSE)</f>
        <v>59616</v>
      </c>
      <c r="I2874" s="177">
        <f>_xll.qlInterestRateIndexValueDate(Index1M,$H2874)</f>
        <v>59618</v>
      </c>
      <c r="J2874" s="182">
        <f>IFERROR(_xll.qlIndexFixing(Index1M,$H2874,TRUE,_xll.ohTrigger(RecalcTrigger,Trigger1M)),NA())</f>
        <v>1.113895972998072E-2</v>
      </c>
      <c r="K2874" s="44">
        <f>IFERROR(_xll.qlIndexFixing(Index3M,H2874,TRUE,_xll.ohTrigger(RecalcTrigger,Trigger3M)),NA())</f>
        <v>1.1018741221808272E-2</v>
      </c>
      <c r="L2874" s="44">
        <f>IFERROR(_xll.qlIndexFixing(Index6M,$H2874,TRUE,_xll.ohTrigger(RecalcTrigger,Trigger6M)),NA())</f>
        <v>1.1718132866950618E-2</v>
      </c>
      <c r="M2874" s="183">
        <f>IFERROR(_xll.qlIndexFixing(Index1Y,$H2874,TRUE,_xll.ohTrigger(RecalcTrigger,Trigger1Y)),NA())</f>
        <v>1.1866302044325611E-2</v>
      </c>
      <c r="N2874" s="182">
        <f>IFERROR(_xll.qlIndexFixing(ONIndex1M,I2874,TRUE,_xll.ohTrigger(RecalcTrigger,Trigger1M)),NA())</f>
        <v>1.1130669906727064E-2</v>
      </c>
      <c r="O2874" s="44">
        <f>IFERROR(_xll.qlIndexFixing(ONIndex3M,I2874,TRUE,_xll.ohTrigger(RecalcTrigger,Trigger3M)),NA())</f>
        <v>1.0994094823244538E-2</v>
      </c>
      <c r="P2874" s="44">
        <f>IFERROR(_xll.qlIndexFixing(ONIndex6M,I2874,TRUE,_xll.ohTrigger(RecalcTrigger,Trigger6M)),NA())</f>
        <v>1.1643984538247665E-2</v>
      </c>
      <c r="Q2874" s="183">
        <f>IFERROR(_xll.qlIndexFixing(ONIndex1Y,I2874,TRUE,_xll.ohTrigger(RecalcTrigger,Trigger1Y)),NA())</f>
        <v>1.176164528315482E-2</v>
      </c>
    </row>
    <row r="2875" spans="2:17" x14ac:dyDescent="0.2">
      <c r="B2875" s="39" t="s">
        <v>42</v>
      </c>
      <c r="D2875" s="42">
        <f>_xll.qlCalendarAdvance(Calendar,$D2874,B2875,"f",FALSE)</f>
        <v>59623</v>
      </c>
      <c r="E2875" s="177">
        <f>_xll.qlInterestRateIndexValueDate(IndexON,D2875)</f>
        <v>59623</v>
      </c>
      <c r="F2875" s="193">
        <f>IFERROR(_xll.qlIndexFixing(IndexON,D2875,TRUE,_xll.ohTrigger(RecalcTrigger,TriggerON)),NA())</f>
        <v>1.1310519731360102E-2</v>
      </c>
      <c r="H2875" s="42">
        <f>_xll.qlCalendarAdvance(Calendar,$H2874,B2875,"f",FALSE)</f>
        <v>59623</v>
      </c>
      <c r="I2875" s="177">
        <f>_xll.qlInterestRateIndexValueDate(Index1M,$H2875)</f>
        <v>59625</v>
      </c>
      <c r="J2875" s="182">
        <f>IFERROR(_xll.qlIndexFixing(Index1M,$H2875,TRUE,_xll.ohTrigger(RecalcTrigger,Trigger1M)),NA())</f>
        <v>1.1140992643998489E-2</v>
      </c>
      <c r="K2875" s="44">
        <f>IFERROR(_xll.qlIndexFixing(Index3M,H2875,TRUE,_xll.ohTrigger(RecalcTrigger,Trigger3M)),NA())</f>
        <v>1.101949513437016E-2</v>
      </c>
      <c r="L2875" s="44">
        <f>IFERROR(_xll.qlIndexFixing(Index6M,$H2875,TRUE,_xll.ohTrigger(RecalcTrigger,Trigger6M)),NA())</f>
        <v>1.1720117674877848E-2</v>
      </c>
      <c r="M2875" s="183">
        <f>IFERROR(_xll.qlIndexFixing(Index1Y,$H2875,TRUE,_xll.ohTrigger(RecalcTrigger,Trigger1Y)),NA())</f>
        <v>1.1868025341147476E-2</v>
      </c>
      <c r="N2875" s="182">
        <f>IFERROR(_xll.qlIndexFixing(ONIndex1M,I2875,TRUE,_xll.ohTrigger(RecalcTrigger,Trigger1M)),NA())</f>
        <v>1.1132611742539211E-2</v>
      </c>
      <c r="O2875" s="44">
        <f>IFERROR(_xll.qlIndexFixing(ONIndex3M,I2875,TRUE,_xll.ohTrigger(RecalcTrigger,Trigger3M)),NA())</f>
        <v>1.099529986978709E-2</v>
      </c>
      <c r="P2875" s="44">
        <f>IFERROR(_xll.qlIndexFixing(ONIndex6M,I2875,TRUE,_xll.ohTrigger(RecalcTrigger,Trigger6M)),NA())</f>
        <v>1.1646809040080086E-2</v>
      </c>
      <c r="Q2875" s="183">
        <f>IFERROR(_xll.qlIndexFixing(ONIndex1Y,I2875,TRUE,_xll.ohTrigger(RecalcTrigger,Trigger1Y)),NA())</f>
        <v>1.1762238176089568E-2</v>
      </c>
    </row>
    <row r="2876" spans="2:17" x14ac:dyDescent="0.2">
      <c r="B2876" s="39" t="s">
        <v>42</v>
      </c>
      <c r="D2876" s="42">
        <f>_xll.qlCalendarAdvance(Calendar,$D2875,B2876,"f",FALSE)</f>
        <v>59630</v>
      </c>
      <c r="E2876" s="177">
        <f>_xll.qlInterestRateIndexValueDate(IndexON,D2876)</f>
        <v>59630</v>
      </c>
      <c r="F2876" s="193">
        <f>IFERROR(_xll.qlIndexFixing(IndexON,D2876,TRUE,_xll.ohTrigger(RecalcTrigger,TriggerON)),NA())</f>
        <v>1.1315845243311529E-2</v>
      </c>
      <c r="H2876" s="42">
        <f>_xll.qlCalendarAdvance(Calendar,$H2875,B2876,"f",FALSE)</f>
        <v>59630</v>
      </c>
      <c r="I2876" s="177">
        <f>_xll.qlInterestRateIndexValueDate(Index1M,$H2876)</f>
        <v>59632</v>
      </c>
      <c r="J2876" s="182">
        <f>IFERROR(_xll.qlIndexFixing(Index1M,$H2876,TRUE,_xll.ohTrigger(RecalcTrigger,Trigger1M)),NA())</f>
        <v>1.1143082433895748E-2</v>
      </c>
      <c r="K2876" s="44">
        <f>IFERROR(_xll.qlIndexFixing(Index3M,H2876,TRUE,_xll.ohTrigger(RecalcTrigger,Trigger3M)),NA())</f>
        <v>1.1021208036180001E-2</v>
      </c>
      <c r="L2876" s="44">
        <f>IFERROR(_xll.qlIndexFixing(Index6M,$H2876,TRUE,_xll.ohTrigger(RecalcTrigger,Trigger6M)),NA())</f>
        <v>1.1724771362330402E-2</v>
      </c>
      <c r="M2876" s="183">
        <f>IFERROR(_xll.qlIndexFixing(Index1Y,$H2876,TRUE,_xll.ohTrigger(RecalcTrigger,Trigger1Y)),NA())</f>
        <v>1.1870143834674085E-2</v>
      </c>
      <c r="N2876" s="182">
        <f>IFERROR(_xll.qlIndexFixing(ONIndex1M,I2876,TRUE,_xll.ohTrigger(RecalcTrigger,Trigger1M)),NA())</f>
        <v>1.113461027044238E-2</v>
      </c>
      <c r="O2876" s="44">
        <f>IFERROR(_xll.qlIndexFixing(ONIndex3M,I2876,TRUE,_xll.ohTrigger(RecalcTrigger,Trigger3M)),NA())</f>
        <v>1.0996577857422807E-2</v>
      </c>
      <c r="P2876" s="44">
        <f>IFERROR(_xll.qlIndexFixing(ONIndex6M,I2876,TRUE,_xll.ohTrigger(RecalcTrigger,Trigger6M)),NA())</f>
        <v>1.1649669487159287E-2</v>
      </c>
      <c r="Q2876" s="183">
        <f>IFERROR(_xll.qlIndexFixing(ONIndex1Y,I2876,TRUE,_xll.ohTrigger(RecalcTrigger,Trigger1Y)),NA())</f>
        <v>1.1762873438092569E-2</v>
      </c>
    </row>
    <row r="2877" spans="2:17" x14ac:dyDescent="0.2">
      <c r="B2877" s="39" t="s">
        <v>42</v>
      </c>
      <c r="D2877" s="42">
        <f>_xll.qlCalendarAdvance(Calendar,$D2876,B2877,"f",FALSE)</f>
        <v>59637</v>
      </c>
      <c r="E2877" s="177">
        <f>_xll.qlInterestRateIndexValueDate(IndexON,D2877)</f>
        <v>59637</v>
      </c>
      <c r="F2877" s="193">
        <f>IFERROR(_xll.qlIndexFixing(IndexON,D2877,TRUE,_xll.ohTrigger(RecalcTrigger,TriggerON)),NA())</f>
        <v>1.13212429104248E-2</v>
      </c>
      <c r="H2877" s="42">
        <f>_xll.qlCalendarAdvance(Calendar,$H2876,B2877,"f",FALSE)</f>
        <v>59637</v>
      </c>
      <c r="I2877" s="177">
        <f>_xll.qlInterestRateIndexValueDate(Index1M,$H2877)</f>
        <v>59643</v>
      </c>
      <c r="J2877" s="182">
        <f>IFERROR(_xll.qlIndexFixing(Index1M,$H2877,TRUE,_xll.ohTrigger(RecalcTrigger,Trigger1M)),NA())</f>
        <v>1.1146148482993112E-2</v>
      </c>
      <c r="K2877" s="44">
        <f>IFERROR(_xll.qlIndexFixing(Index3M,H2877,TRUE,_xll.ohTrigger(RecalcTrigger,Trigger3M)),NA())</f>
        <v>1.1024049086975062E-2</v>
      </c>
      <c r="L2877" s="44">
        <f>IFERROR(_xll.qlIndexFixing(Index6M,$H2877,TRUE,_xll.ohTrigger(RecalcTrigger,Trigger6M)),NA())</f>
        <v>1.1729198797303496E-2</v>
      </c>
      <c r="M2877" s="183">
        <f>IFERROR(_xll.qlIndexFixing(Index1Y,$H2877,TRUE,_xll.ohTrigger(RecalcTrigger,Trigger1Y)),NA())</f>
        <v>1.187230550926017E-2</v>
      </c>
      <c r="N2877" s="182">
        <f>IFERROR(_xll.qlIndexFixing(ONIndex1M,I2877,TRUE,_xll.ohTrigger(RecalcTrigger,Trigger1M)),NA())</f>
        <v>1.113726324268427E-2</v>
      </c>
      <c r="O2877" s="44">
        <f>IFERROR(_xll.qlIndexFixing(ONIndex3M,I2877,TRUE,_xll.ohTrigger(RecalcTrigger,Trigger3M)),NA())</f>
        <v>1.0998328340301455E-2</v>
      </c>
      <c r="P2877" s="44">
        <f>IFERROR(_xll.qlIndexFixing(ONIndex6M,I2877,TRUE,_xll.ohTrigger(RecalcTrigger,Trigger6M)),NA())</f>
        <v>1.1653400099058686E-2</v>
      </c>
      <c r="Q2877" s="183">
        <f>IFERROR(_xll.qlIndexFixing(ONIndex1Y,I2877,TRUE,_xll.ohTrigger(RecalcTrigger,Trigger1Y)),NA())</f>
        <v>1.1763752559428298E-2</v>
      </c>
    </row>
    <row r="2878" spans="2:17" x14ac:dyDescent="0.2">
      <c r="B2878" s="39" t="s">
        <v>42</v>
      </c>
      <c r="D2878" s="42">
        <f>_xll.qlCalendarAdvance(Calendar,$D2877,B2878,"f",FALSE)</f>
        <v>59644</v>
      </c>
      <c r="E2878" s="177">
        <f>_xll.qlInterestRateIndexValueDate(IndexON,D2878)</f>
        <v>59644</v>
      </c>
      <c r="F2878" s="193">
        <f>IFERROR(_xll.qlIndexFixing(IndexON,D2878,TRUE,_xll.ohTrigger(RecalcTrigger,TriggerON)),NA())</f>
        <v>1.1326712833978902E-2</v>
      </c>
      <c r="H2878" s="42">
        <f>_xll.qlCalendarAdvance(Calendar,$H2877,B2878,"f",FALSE)</f>
        <v>59644</v>
      </c>
      <c r="I2878" s="177">
        <f>_xll.qlInterestRateIndexValueDate(Index1M,$H2878)</f>
        <v>59646</v>
      </c>
      <c r="J2878" s="182">
        <f>IFERROR(_xll.qlIndexFixing(Index1M,$H2878,TRUE,_xll.ohTrigger(RecalcTrigger,Trigger1M)),NA())</f>
        <v>1.1147432974504805E-2</v>
      </c>
      <c r="K2878" s="44">
        <f>IFERROR(_xll.qlIndexFixing(Index3M,H2878,TRUE,_xll.ohTrigger(RecalcTrigger,Trigger3M)),NA())</f>
        <v>1.1024855646159338E-2</v>
      </c>
      <c r="L2878" s="44">
        <f>IFERROR(_xll.qlIndexFixing(Index6M,$H2878,TRUE,_xll.ohTrigger(RecalcTrigger,Trigger6M)),NA())</f>
        <v>1.173155711054325E-2</v>
      </c>
      <c r="M2878" s="183">
        <f>IFERROR(_xll.qlIndexFixing(Index1Y,$H2878,TRUE,_xll.ohTrigger(RecalcTrigger,Trigger1Y)),NA())</f>
        <v>1.1873462352840657E-2</v>
      </c>
      <c r="N2878" s="182">
        <f>IFERROR(_xll.qlIndexFixing(ONIndex1M,I2878,TRUE,_xll.ohTrigger(RecalcTrigger,Trigger1M)),NA())</f>
        <v>1.1138777735055783E-2</v>
      </c>
      <c r="O2878" s="44">
        <f>IFERROR(_xll.qlIndexFixing(ONIndex3M,I2878,TRUE,_xll.ohTrigger(RecalcTrigger,Trigger3M)),NA())</f>
        <v>1.0999353096021736E-2</v>
      </c>
      <c r="P2878" s="44">
        <f>IFERROR(_xll.qlIndexFixing(ONIndex6M,I2878,TRUE,_xll.ohTrigger(RecalcTrigger,Trigger6M)),NA())</f>
        <v>1.1655498407385778E-2</v>
      </c>
      <c r="Q2878" s="183">
        <f>IFERROR(_xll.qlIndexFixing(ONIndex1Y,I2878,TRUE,_xll.ohTrigger(RecalcTrigger,Trigger1Y)),NA())</f>
        <v>1.1764271316065944E-2</v>
      </c>
    </row>
    <row r="2879" spans="2:17" x14ac:dyDescent="0.2">
      <c r="B2879" s="39" t="s">
        <v>42</v>
      </c>
      <c r="D2879" s="42">
        <f>_xll.qlCalendarAdvance(Calendar,$D2878,B2879,"f",FALSE)</f>
        <v>59651</v>
      </c>
      <c r="E2879" s="177">
        <f>_xll.qlInterestRateIndexValueDate(IndexON,D2879)</f>
        <v>59651</v>
      </c>
      <c r="F2879" s="193">
        <f>IFERROR(_xll.qlIndexFixing(IndexON,D2879,TRUE,_xll.ohTrigger(RecalcTrigger,TriggerON)),NA())</f>
        <v>1.1332255116291989E-2</v>
      </c>
      <c r="H2879" s="42">
        <f>_xll.qlCalendarAdvance(Calendar,$H2878,B2879,"f",FALSE)</f>
        <v>59651</v>
      </c>
      <c r="I2879" s="177">
        <f>_xll.qlInterestRateIndexValueDate(Index1M,$H2879)</f>
        <v>59653</v>
      </c>
      <c r="J2879" s="182">
        <f>IFERROR(_xll.qlIndexFixing(Index1M,$H2879,TRUE,_xll.ohTrigger(RecalcTrigger,Trigger1M)),NA())</f>
        <v>1.1149693891831711E-2</v>
      </c>
      <c r="K2879" s="44">
        <f>IFERROR(_xll.qlIndexFixing(Index3M,H2879,TRUE,_xll.ohTrigger(RecalcTrigger,Trigger3M)),NA())</f>
        <v>1.1026790574972557E-2</v>
      </c>
      <c r="L2879" s="44">
        <f>IFERROR(_xll.qlIndexFixing(Index6M,$H2879,TRUE,_xll.ohTrigger(RecalcTrigger,Trigger6M)),NA())</f>
        <v>1.1735005324059486E-2</v>
      </c>
      <c r="M2879" s="183">
        <f>IFERROR(_xll.qlIndexFixing(Index1Y,$H2879,TRUE,_xll.ohTrigger(RecalcTrigger,Trigger1Y)),NA())</f>
        <v>1.18753639392185E-2</v>
      </c>
      <c r="N2879" s="182">
        <f>IFERROR(_xll.qlIndexFixing(ONIndex1M,I2879,TRUE,_xll.ohTrigger(RecalcTrigger,Trigger1M)),NA())</f>
        <v>1.1141261363158961E-2</v>
      </c>
      <c r="O2879" s="44">
        <f>IFERROR(_xll.qlIndexFixing(ONIndex3M,I2879,TRUE,_xll.ohTrigger(RecalcTrigger,Trigger3M)),NA())</f>
        <v>1.1001070478737773E-2</v>
      </c>
      <c r="P2879" s="44">
        <f>IFERROR(_xll.qlIndexFixing(ONIndex6M,I2879,TRUE,_xll.ohTrigger(RecalcTrigger,Trigger6M)),NA())</f>
        <v>1.1658894004789033E-2</v>
      </c>
      <c r="Q2879" s="183">
        <f>IFERROR(_xll.qlIndexFixing(ONIndex1Y,I2879,TRUE,_xll.ohTrigger(RecalcTrigger,Trigger1Y)),NA())</f>
        <v>1.1765146495275047E-2</v>
      </c>
    </row>
    <row r="2880" spans="2:17" x14ac:dyDescent="0.2">
      <c r="B2880" s="39" t="s">
        <v>42</v>
      </c>
      <c r="D2880" s="42">
        <f>_xll.qlCalendarAdvance(Calendar,$D2879,B2880,"f",FALSE)</f>
        <v>59658</v>
      </c>
      <c r="E2880" s="177">
        <f>_xll.qlInterestRateIndexValueDate(IndexON,D2880)</f>
        <v>59658</v>
      </c>
      <c r="F2880" s="193">
        <f>IFERROR(_xll.qlIndexFixing(IndexON,D2880,TRUE,_xll.ohTrigger(RecalcTrigger,TriggerON)),NA())</f>
        <v>1.1337869858882854E-2</v>
      </c>
      <c r="H2880" s="42">
        <f>_xll.qlCalendarAdvance(Calendar,$H2879,B2880,"f",FALSE)</f>
        <v>59658</v>
      </c>
      <c r="I2880" s="177">
        <f>_xll.qlInterestRateIndexValueDate(Index1M,$H2880)</f>
        <v>59660</v>
      </c>
      <c r="J2880" s="182">
        <f>IFERROR(_xll.qlIndexFixing(Index1M,$H2880,TRUE,_xll.ohTrigger(RecalcTrigger,Trigger1M)),NA())</f>
        <v>1.1152012018237381E-2</v>
      </c>
      <c r="K2880" s="44">
        <f>IFERROR(_xll.qlIndexFixing(Index3M,H2880,TRUE,_xll.ohTrigger(RecalcTrigger,Trigger3M)),NA())</f>
        <v>1.1029781428892126E-2</v>
      </c>
      <c r="L2880" s="44">
        <f>IFERROR(_xll.qlIndexFixing(Index6M,$H2880,TRUE,_xll.ohTrigger(RecalcTrigger,Trigger6M)),NA())</f>
        <v>1.1738490494306154E-2</v>
      </c>
      <c r="M2880" s="183">
        <f>IFERROR(_xll.qlIndexFixing(Index1Y,$H2880,TRUE,_xll.ohTrigger(RecalcTrigger,Trigger1Y)),NA())</f>
        <v>1.1877310254554756E-2</v>
      </c>
      <c r="N2880" s="182">
        <f>IFERROR(_xll.qlIndexFixing(ONIndex1M,I2880,TRUE,_xll.ohTrigger(RecalcTrigger,Trigger1M)),NA())</f>
        <v>1.1143172966114889E-2</v>
      </c>
      <c r="O2880" s="44">
        <f>IFERROR(_xll.qlIndexFixing(ONIndex3M,I2880,TRUE,_xll.ohTrigger(RecalcTrigger,Trigger3M)),NA())</f>
        <v>1.1002421418098152E-2</v>
      </c>
      <c r="P2880" s="44">
        <f>IFERROR(_xll.qlIndexFixing(ONIndex6M,I2880,TRUE,_xll.ohTrigger(RecalcTrigger,Trigger6M)),NA())</f>
        <v>1.1661471677504309E-2</v>
      </c>
      <c r="Q2880" s="183">
        <f>IFERROR(_xll.qlIndexFixing(ONIndex1Y,I2880,TRUE,_xll.ohTrigger(RecalcTrigger,Trigger1Y)),NA())</f>
        <v>1.1765839409960677E-2</v>
      </c>
    </row>
    <row r="2881" spans="2:17" x14ac:dyDescent="0.2">
      <c r="B2881" s="39" t="s">
        <v>42</v>
      </c>
      <c r="D2881" s="42">
        <f>_xll.qlCalendarAdvance(Calendar,$D2880,B2881,"f",FALSE)</f>
        <v>59665</v>
      </c>
      <c r="E2881" s="177">
        <f>_xll.qlInterestRateIndexValueDate(IndexON,D2881)</f>
        <v>59665</v>
      </c>
      <c r="F2881" s="193">
        <f>IFERROR(_xll.qlIndexFixing(IndexON,D2881,TRUE,_xll.ohTrigger(RecalcTrigger,TriggerON)),NA())</f>
        <v>1.1343557164149587E-2</v>
      </c>
      <c r="H2881" s="42">
        <f>_xll.qlCalendarAdvance(Calendar,$H2880,B2881,"f",FALSE)</f>
        <v>59665</v>
      </c>
      <c r="I2881" s="177">
        <f>_xll.qlInterestRateIndexValueDate(Index1M,$H2881)</f>
        <v>59667</v>
      </c>
      <c r="J2881" s="182">
        <f>IFERROR(_xll.qlIndexFixing(Index1M,$H2881,TRUE,_xll.ohTrigger(RecalcTrigger,Trigger1M)),NA())</f>
        <v>1.1154387437033238E-2</v>
      </c>
      <c r="K2881" s="44">
        <f>IFERROR(_xll.qlIndexFixing(Index3M,H2881,TRUE,_xll.ohTrigger(RecalcTrigger,Trigger3M)),NA())</f>
        <v>1.1031881116446162E-2</v>
      </c>
      <c r="L2881" s="44">
        <f>IFERROR(_xll.qlIndexFixing(Index6M,$H2881,TRUE,_xll.ohTrigger(RecalcTrigger,Trigger6M)),NA())</f>
        <v>1.174201266912909E-2</v>
      </c>
      <c r="M2881" s="183">
        <f>IFERROR(_xll.qlIndexFixing(Index1Y,$H2881,TRUE,_xll.ohTrigger(RecalcTrigger,Trigger1Y)),NA())</f>
        <v>1.1879301361490542E-2</v>
      </c>
      <c r="N2881" s="182">
        <f>IFERROR(_xll.qlIndexFixing(ONIndex1M,I2881,TRUE,_xll.ohTrigger(RecalcTrigger,Trigger1M)),NA())</f>
        <v>1.114545620203522E-2</v>
      </c>
      <c r="O2881" s="44">
        <f>IFERROR(_xll.qlIndexFixing(ONIndex3M,I2881,TRUE,_xll.ohTrigger(RecalcTrigger,Trigger3M)),NA())</f>
        <v>1.1004065760280568E-2</v>
      </c>
      <c r="P2881" s="44">
        <f>IFERROR(_xll.qlIndexFixing(ONIndex6M,I2881,TRUE,_xll.ohTrigger(RecalcTrigger,Trigger6M)),NA())</f>
        <v>1.1664512562328255E-2</v>
      </c>
      <c r="Q2881" s="183">
        <f>IFERROR(_xll.qlIndexFixing(ONIndex1Y,I2881,TRUE,_xll.ohTrigger(RecalcTrigger,Trigger1Y)),NA())</f>
        <v>1.17666874420852E-2</v>
      </c>
    </row>
    <row r="2882" spans="2:17" x14ac:dyDescent="0.2">
      <c r="B2882" s="39" t="s">
        <v>42</v>
      </c>
      <c r="D2882" s="42">
        <f>_xll.qlCalendarAdvance(Calendar,$D2881,B2882,"f",FALSE)</f>
        <v>59672</v>
      </c>
      <c r="E2882" s="177">
        <f>_xll.qlInterestRateIndexValueDate(IndexON,D2882)</f>
        <v>59672</v>
      </c>
      <c r="F2882" s="193">
        <f>IFERROR(_xll.qlIndexFixing(IndexON,D2882,TRUE,_xll.ohTrigger(RecalcTrigger,TriggerON)),NA())</f>
        <v>1.1349317133690917E-2</v>
      </c>
      <c r="H2882" s="42">
        <f>_xll.qlCalendarAdvance(Calendar,$H2881,B2882,"f",FALSE)</f>
        <v>59672</v>
      </c>
      <c r="I2882" s="177">
        <f>_xll.qlInterestRateIndexValueDate(Index1M,$H2882)</f>
        <v>59674</v>
      </c>
      <c r="J2882" s="182">
        <f>IFERROR(_xll.qlIndexFixing(Index1M,$H2882,TRUE,_xll.ohTrigger(RecalcTrigger,Trigger1M)),NA())</f>
        <v>1.1156820231522969E-2</v>
      </c>
      <c r="K2882" s="44">
        <f>IFERROR(_xll.qlIndexFixing(Index3M,H2882,TRUE,_xll.ohTrigger(RecalcTrigger,Trigger3M)),NA())</f>
        <v>1.1034055284837018E-2</v>
      </c>
      <c r="L2882" s="44">
        <f>IFERROR(_xll.qlIndexFixing(Index6M,$H2882,TRUE,_xll.ohTrigger(RecalcTrigger,Trigger6M)),NA())</f>
        <v>1.1745571896375857E-2</v>
      </c>
      <c r="M2882" s="183">
        <f>IFERROR(_xll.qlIndexFixing(Index1Y,$H2882,TRUE,_xll.ohTrigger(RecalcTrigger,Trigger1Y)),NA())</f>
        <v>1.1881337322672858E-2</v>
      </c>
      <c r="N2882" s="182">
        <f>IFERROR(_xll.qlIndexFixing(ONIndex1M,I2882,TRUE,_xll.ohTrigger(RecalcTrigger,Trigger1M)),NA())</f>
        <v>1.1147796629167317E-2</v>
      </c>
      <c r="O2882" s="44">
        <f>IFERROR(_xll.qlIndexFixing(ONIndex3M,I2882,TRUE,_xll.ohTrigger(RecalcTrigger,Trigger3M)),NA())</f>
        <v>1.1005783703188499E-2</v>
      </c>
      <c r="P2882" s="44">
        <f>IFERROR(_xll.qlIndexFixing(ONIndex6M,I2882,TRUE,_xll.ohTrigger(RecalcTrigger,Trigger6M)),NA())</f>
        <v>1.1667589676731538E-2</v>
      </c>
      <c r="Q2882" s="183">
        <f>IFERROR(_xll.qlIndexFixing(ONIndex1Y,I2882,TRUE,_xll.ohTrigger(RecalcTrigger,Trigger1Y)),NA())</f>
        <v>1.176757821306218E-2</v>
      </c>
    </row>
    <row r="2883" spans="2:17" x14ac:dyDescent="0.2">
      <c r="B2883" s="39" t="s">
        <v>42</v>
      </c>
      <c r="D2883" s="42">
        <f>_xll.qlCalendarAdvance(Calendar,$D2882,B2883,"f",FALSE)</f>
        <v>59679</v>
      </c>
      <c r="E2883" s="177">
        <f>_xll.qlInterestRateIndexValueDate(IndexON,D2883)</f>
        <v>59679</v>
      </c>
      <c r="F2883" s="193">
        <f>IFERROR(_xll.qlIndexFixing(IndexON,D2883,TRUE,_xll.ohTrigger(RecalcTrigger,TriggerON)),NA())</f>
        <v>1.1355149869505254E-2</v>
      </c>
      <c r="H2883" s="42">
        <f>_xll.qlCalendarAdvance(Calendar,$H2882,B2883,"f",FALSE)</f>
        <v>59679</v>
      </c>
      <c r="I2883" s="177">
        <f>_xll.qlInterestRateIndexValueDate(Index1M,$H2883)</f>
        <v>59681</v>
      </c>
      <c r="J2883" s="182">
        <f>IFERROR(_xll.qlIndexFixing(Index1M,$H2883,TRUE,_xll.ohTrigger(RecalcTrigger,Trigger1M)),NA())</f>
        <v>1.1159310485017995E-2</v>
      </c>
      <c r="K2883" s="44">
        <f>IFERROR(_xll.qlIndexFixing(Index3M,H2883,TRUE,_xll.ohTrigger(RecalcTrigger,Trigger3M)),NA())</f>
        <v>1.1036304044420669E-2</v>
      </c>
      <c r="L2883" s="44">
        <f>IFERROR(_xll.qlIndexFixing(Index6M,$H2883,TRUE,_xll.ohTrigger(RecalcTrigger,Trigger6M)),NA())</f>
        <v>1.174916822389791E-2</v>
      </c>
      <c r="M2883" s="183">
        <f>IFERROR(_xll.qlIndexFixing(Index1Y,$H2883,TRUE,_xll.ohTrigger(RecalcTrigger,Trigger1Y)),NA())</f>
        <v>1.1883418200755672E-2</v>
      </c>
      <c r="N2883" s="182">
        <f>IFERROR(_xll.qlIndexFixing(ONIndex1M,I2883,TRUE,_xll.ohTrigger(RecalcTrigger,Trigger1M)),NA())</f>
        <v>1.115019433064468E-2</v>
      </c>
      <c r="O2883" s="44">
        <f>IFERROR(_xll.qlIndexFixing(ONIndex3M,I2883,TRUE,_xll.ohTrigger(RecalcTrigger,Trigger3M)),NA())</f>
        <v>1.1007575356574151E-2</v>
      </c>
      <c r="P2883" s="44">
        <f>IFERROR(_xll.qlIndexFixing(ONIndex6M,I2883,TRUE,_xll.ohTrigger(RecalcTrigger,Trigger6M)),NA())</f>
        <v>1.1670703067956367E-2</v>
      </c>
      <c r="Q2883" s="183">
        <f>IFERROR(_xll.qlIndexFixing(ONIndex1Y,I2883,TRUE,_xll.ohTrigger(RecalcTrigger,Trigger1Y)),NA())</f>
        <v>1.1768511784602254E-2</v>
      </c>
    </row>
    <row r="2884" spans="2:17" x14ac:dyDescent="0.2">
      <c r="B2884" s="39" t="s">
        <v>42</v>
      </c>
      <c r="D2884" s="42">
        <f>_xll.qlCalendarAdvance(Calendar,$D2883,B2884,"f",FALSE)</f>
        <v>59686</v>
      </c>
      <c r="E2884" s="177">
        <f>_xll.qlInterestRateIndexValueDate(IndexON,D2884)</f>
        <v>59686</v>
      </c>
      <c r="F2884" s="193">
        <f>IFERROR(_xll.qlIndexFixing(IndexON,D2884,TRUE,_xll.ohTrigger(RecalcTrigger,TriggerON)),NA())</f>
        <v>1.13610554733512E-2</v>
      </c>
      <c r="H2884" s="42">
        <f>_xll.qlCalendarAdvance(Calendar,$H2883,B2884,"f",FALSE)</f>
        <v>59686</v>
      </c>
      <c r="I2884" s="177">
        <f>_xll.qlInterestRateIndexValueDate(Index1M,$H2884)</f>
        <v>59688</v>
      </c>
      <c r="J2884" s="182">
        <f>IFERROR(_xll.qlIndexFixing(Index1M,$H2884,TRUE,_xll.ohTrigger(RecalcTrigger,Trigger1M)),NA())</f>
        <v>1.1161858280816846E-2</v>
      </c>
      <c r="K2884" s="44">
        <f>IFERROR(_xll.qlIndexFixing(Index3M,H2884,TRUE,_xll.ohTrigger(RecalcTrigger,Trigger3M)),NA())</f>
        <v>1.103862750555905E-2</v>
      </c>
      <c r="L2884" s="44">
        <f>IFERROR(_xll.qlIndexFixing(Index6M,$H2884,TRUE,_xll.ohTrigger(RecalcTrigger,Trigger6M)),NA())</f>
        <v>1.1752801699547131E-2</v>
      </c>
      <c r="M2884" s="183">
        <f>IFERROR(_xll.qlIndexFixing(Index1Y,$H2884,TRUE,_xll.ohTrigger(RecalcTrigger,Trigger1Y)),NA())</f>
        <v>1.1885544058400142E-2</v>
      </c>
      <c r="N2884" s="182">
        <f>IFERROR(_xll.qlIndexFixing(ONIndex1M,I2884,TRUE,_xll.ohTrigger(RecalcTrigger,Trigger1M)),NA())</f>
        <v>1.1152649389840619E-2</v>
      </c>
      <c r="O2884" s="44">
        <f>IFERROR(_xll.qlIndexFixing(ONIndex3M,I2884,TRUE,_xll.ohTrigger(RecalcTrigger,Trigger3M)),NA())</f>
        <v>1.1009440830509476E-2</v>
      </c>
      <c r="P2884" s="44">
        <f>IFERROR(_xll.qlIndexFixing(ONIndex6M,I2884,TRUE,_xll.ohTrigger(RecalcTrigger,Trigger6M)),NA())</f>
        <v>1.1673852783644634E-2</v>
      </c>
      <c r="Q2884" s="183">
        <f>IFERROR(_xll.qlIndexFixing(ONIndex1Y,I2884,TRUE,_xll.ohTrigger(RecalcTrigger,Trigger1Y)),NA())</f>
        <v>1.1769488218256186E-2</v>
      </c>
    </row>
    <row r="2885" spans="2:17" x14ac:dyDescent="0.2">
      <c r="B2885" s="39" t="s">
        <v>42</v>
      </c>
      <c r="D2885" s="42">
        <f>_xll.qlCalendarAdvance(Calendar,$D2884,B2885,"f",FALSE)</f>
        <v>59693</v>
      </c>
      <c r="E2885" s="177">
        <f>_xll.qlInterestRateIndexValueDate(IndexON,D2885)</f>
        <v>59693</v>
      </c>
      <c r="F2885" s="193">
        <f>IFERROR(_xll.qlIndexFixing(IndexON,D2885,TRUE,_xll.ohTrigger(RecalcTrigger,TriggerON)),NA())</f>
        <v>1.1367034047227165E-2</v>
      </c>
      <c r="H2885" s="42">
        <f>_xll.qlCalendarAdvance(Calendar,$H2884,B2885,"f",FALSE)</f>
        <v>59693</v>
      </c>
      <c r="I2885" s="177">
        <f>_xll.qlInterestRateIndexValueDate(Index1M,$H2885)</f>
        <v>59695</v>
      </c>
      <c r="J2885" s="182">
        <f>IFERROR(_xll.qlIndexFixing(Index1M,$H2885,TRUE,_xll.ohTrigger(RecalcTrigger,Trigger1M)),NA())</f>
        <v>1.1164463702236102E-2</v>
      </c>
      <c r="K2885" s="44">
        <f>IFERROR(_xll.qlIndexFixing(Index3M,H2885,TRUE,_xll.ohTrigger(RecalcTrigger,Trigger3M)),NA())</f>
        <v>1.1041025778611541E-2</v>
      </c>
      <c r="L2885" s="44">
        <f>IFERROR(_xll.qlIndexFixing(Index6M,$H2885,TRUE,_xll.ohTrigger(RecalcTrigger,Trigger6M)),NA())</f>
        <v>1.1756472371180158E-2</v>
      </c>
      <c r="M2885" s="183">
        <f>IFERROR(_xll.qlIndexFixing(Index1Y,$H2885,TRUE,_xll.ohTrigger(RecalcTrigger,Trigger1Y)),NA())</f>
        <v>1.1887714958272651E-2</v>
      </c>
      <c r="N2885" s="182">
        <f>IFERROR(_xll.qlIndexFixing(ONIndex1M,I2885,TRUE,_xll.ohTrigger(RecalcTrigger,Trigger1M)),NA())</f>
        <v>1.1155161889648824E-2</v>
      </c>
      <c r="O2885" s="44">
        <f>IFERROR(_xll.qlIndexFixing(ONIndex3M,I2885,TRUE,_xll.ohTrigger(RecalcTrigger,Trigger3M)),NA())</f>
        <v>1.1011380234826618E-2</v>
      </c>
      <c r="P2885" s="44">
        <f>IFERROR(_xll.qlIndexFixing(ONIndex6M,I2885,TRUE,_xll.ohTrigger(RecalcTrigger,Trigger6M)),NA())</f>
        <v>1.1677038871038548E-2</v>
      </c>
      <c r="Q2885" s="183">
        <f>IFERROR(_xll.qlIndexFixing(ONIndex1Y,I2885,TRUE,_xll.ohTrigger(RecalcTrigger,Trigger1Y)),NA())</f>
        <v>1.1770507575814548E-2</v>
      </c>
    </row>
    <row r="2886" spans="2:17" x14ac:dyDescent="0.2">
      <c r="B2886" s="39" t="s">
        <v>42</v>
      </c>
      <c r="D2886" s="42">
        <f>_xll.qlCalendarAdvance(Calendar,$D2885,B2886,"f",FALSE)</f>
        <v>59700</v>
      </c>
      <c r="E2886" s="177">
        <f>_xll.qlInterestRateIndexValueDate(IndexON,D2886)</f>
        <v>59700</v>
      </c>
      <c r="F2886" s="193">
        <f>IFERROR(_xll.qlIndexFixing(IndexON,D2886,TRUE,_xll.ohTrigger(RecalcTrigger,TriggerON)),NA())</f>
        <v>1.1373085693131557E-2</v>
      </c>
      <c r="H2886" s="42">
        <f>_xll.qlCalendarAdvance(Calendar,$H2885,B2886,"f",FALSE)</f>
        <v>59700</v>
      </c>
      <c r="I2886" s="177">
        <f>_xll.qlInterestRateIndexValueDate(Index1M,$H2886)</f>
        <v>59702</v>
      </c>
      <c r="J2886" s="182">
        <f>IFERROR(_xll.qlIndexFixing(Index1M,$H2886,TRUE,_xll.ohTrigger(RecalcTrigger,Trigger1M)),NA())</f>
        <v>1.1167126832579449E-2</v>
      </c>
      <c r="K2886" s="44">
        <f>IFERROR(_xll.qlIndexFixing(Index3M,H2886,TRUE,_xll.ohTrigger(RecalcTrigger,Trigger3M)),NA())</f>
        <v>1.104349897395368E-2</v>
      </c>
      <c r="L2886" s="44">
        <f>IFERROR(_xll.qlIndexFixing(Index6M,$H2886,TRUE,_xll.ohTrigger(RecalcTrigger,Trigger6M)),NA())</f>
        <v>1.1760180286654926E-2</v>
      </c>
      <c r="M2886" s="183">
        <f>IFERROR(_xll.qlIndexFixing(Index1Y,$H2886,TRUE,_xll.ohTrigger(RecalcTrigger,Trigger1Y)),NA())</f>
        <v>1.1889930963047862E-2</v>
      </c>
      <c r="N2886" s="182">
        <f>IFERROR(_xll.qlIndexFixing(ONIndex1M,I2886,TRUE,_xll.ohTrigger(RecalcTrigger,Trigger1M)),NA())</f>
        <v>1.1157731913602476E-2</v>
      </c>
      <c r="O2886" s="44">
        <f>IFERROR(_xll.qlIndexFixing(ONIndex3M,I2886,TRUE,_xll.ohTrigger(RecalcTrigger,Trigger3M)),NA())</f>
        <v>1.1013393679517591E-2</v>
      </c>
      <c r="P2886" s="44">
        <f>IFERROR(_xll.qlIndexFixing(ONIndex6M,I2886,TRUE,_xll.ohTrigger(RecalcTrigger,Trigger6M)),NA())</f>
        <v>1.1680261377460255E-2</v>
      </c>
      <c r="Q2886" s="183">
        <f>IFERROR(_xll.qlIndexFixing(ONIndex1Y,I2886,TRUE,_xll.ohTrigger(RecalcTrigger,Trigger1Y)),NA())</f>
        <v>1.177156991874817E-2</v>
      </c>
    </row>
    <row r="2887" spans="2:17" x14ac:dyDescent="0.2">
      <c r="B2887" s="39" t="s">
        <v>42</v>
      </c>
      <c r="D2887" s="42">
        <f>_xll.qlCalendarAdvance(Calendar,$D2886,B2887,"f",FALSE)</f>
        <v>59707</v>
      </c>
      <c r="E2887" s="177">
        <f>_xll.qlInterestRateIndexValueDate(IndexON,D2887)</f>
        <v>59707</v>
      </c>
      <c r="F2887" s="193">
        <f>IFERROR(_xll.qlIndexFixing(IndexON,D2887,TRUE,_xll.ohTrigger(RecalcTrigger,TriggerON)),NA())</f>
        <v>1.1379210512822979E-2</v>
      </c>
      <c r="H2887" s="42">
        <f>_xll.qlCalendarAdvance(Calendar,$H2886,B2887,"f",FALSE)</f>
        <v>59707</v>
      </c>
      <c r="I2887" s="177">
        <f>_xll.qlInterestRateIndexValueDate(Index1M,$H2887)</f>
        <v>59709</v>
      </c>
      <c r="J2887" s="182">
        <f>IFERROR(_xll.qlIndexFixing(Index1M,$H2887,TRUE,_xll.ohTrigger(RecalcTrigger,Trigger1M)),NA())</f>
        <v>1.116984775515573E-2</v>
      </c>
      <c r="K2887" s="44">
        <f>IFERROR(_xll.qlIndexFixing(Index3M,H2887,TRUE,_xll.ohTrigger(RecalcTrigger,Trigger3M)),NA())</f>
        <v>1.1046047201955055E-2</v>
      </c>
      <c r="L2887" s="44">
        <f>IFERROR(_xll.qlIndexFixing(Index6M,$H2887,TRUE,_xll.ohTrigger(RecalcTrigger,Trigger6M)),NA())</f>
        <v>1.1763925493831097E-2</v>
      </c>
      <c r="M2887" s="183">
        <f>IFERROR(_xll.qlIndexFixing(Index1Y,$H2887,TRUE,_xll.ohTrigger(RecalcTrigger,Trigger1Y)),NA())</f>
        <v>1.189219213540588E-2</v>
      </c>
      <c r="N2887" s="182">
        <f>IFERROR(_xll.qlIndexFixing(ONIndex1M,I2887,TRUE,_xll.ohTrigger(RecalcTrigger,Trigger1M)),NA())</f>
        <v>1.116035954451533E-2</v>
      </c>
      <c r="O2887" s="44">
        <f>IFERROR(_xll.qlIndexFixing(ONIndex3M,I2887,TRUE,_xll.ohTrigger(RecalcTrigger,Trigger3M)),NA())</f>
        <v>1.101548127441454E-2</v>
      </c>
      <c r="P2887" s="44">
        <f>IFERROR(_xll.qlIndexFixing(ONIndex6M,I2887,TRUE,_xll.ohTrigger(RecalcTrigger,Trigger6M)),NA())</f>
        <v>1.1683520350311838E-2</v>
      </c>
      <c r="Q2887" s="183">
        <f>IFERROR(_xll.qlIndexFixing(ONIndex1Y,I2887,TRUE,_xll.ohTrigger(RecalcTrigger,Trigger1Y)),NA())</f>
        <v>1.1772675308687752E-2</v>
      </c>
    </row>
    <row r="2888" spans="2:17" x14ac:dyDescent="0.2">
      <c r="B2888" s="39" t="s">
        <v>42</v>
      </c>
      <c r="D2888" s="42">
        <f>_xll.qlCalendarAdvance(Calendar,$D2887,B2888,"f",FALSE)</f>
        <v>59714</v>
      </c>
      <c r="E2888" s="177">
        <f>_xll.qlInterestRateIndexValueDate(IndexON,D2888)</f>
        <v>59714</v>
      </c>
      <c r="F2888" s="193">
        <f>IFERROR(_xll.qlIndexFixing(IndexON,D2888,TRUE,_xll.ohTrigger(RecalcTrigger,TriggerON)),NA())</f>
        <v>1.1385408608139969E-2</v>
      </c>
      <c r="H2888" s="42">
        <f>_xll.qlCalendarAdvance(Calendar,$H2887,B2888,"f",FALSE)</f>
        <v>59714</v>
      </c>
      <c r="I2888" s="177">
        <f>_xll.qlInterestRateIndexValueDate(Index1M,$H2888)</f>
        <v>59716</v>
      </c>
      <c r="J2888" s="182">
        <f>IFERROR(_xll.qlIndexFixing(Index1M,$H2888,TRUE,_xll.ohTrigger(RecalcTrigger,Trigger1M)),NA())</f>
        <v>1.1173003685097382E-2</v>
      </c>
      <c r="K2888" s="44">
        <f>IFERROR(_xll.qlIndexFixing(Index3M,H2888,TRUE,_xll.ohTrigger(RecalcTrigger,Trigger3M)),NA())</f>
        <v>1.1047558509246836E-2</v>
      </c>
      <c r="L2888" s="44">
        <f>IFERROR(_xll.qlIndexFixing(Index6M,$H2888,TRUE,_xll.ohTrigger(RecalcTrigger,Trigger6M)),NA())</f>
        <v>1.1767708040572221E-2</v>
      </c>
      <c r="M2888" s="183">
        <f>IFERROR(_xll.qlIndexFixing(Index1Y,$H2888,TRUE,_xll.ohTrigger(RecalcTrigger,Trigger1Y)),NA())</f>
        <v>1.1894498538034218E-2</v>
      </c>
      <c r="N2888" s="182">
        <f>IFERROR(_xll.qlIndexFixing(ONIndex1M,I2888,TRUE,_xll.ohTrigger(RecalcTrigger,Trigger1M)),NA())</f>
        <v>1.1163044866000504E-2</v>
      </c>
      <c r="O2888" s="44">
        <f>IFERROR(_xll.qlIndexFixing(ONIndex3M,I2888,TRUE,_xll.ohTrigger(RecalcTrigger,Trigger3M)),NA())</f>
        <v>1.1017643129429544E-2</v>
      </c>
      <c r="P2888" s="44">
        <f>IFERROR(_xll.qlIndexFixing(ONIndex6M,I2888,TRUE,_xll.ohTrigger(RecalcTrigger,Trigger6M)),NA())</f>
        <v>1.1686815836995379E-2</v>
      </c>
      <c r="Q2888" s="183">
        <f>IFERROR(_xll.qlIndexFixing(ONIndex1Y,I2888,TRUE,_xll.ohTrigger(RecalcTrigger,Trigger1Y)),NA())</f>
        <v>1.1773823807583739E-2</v>
      </c>
    </row>
    <row r="2889" spans="2:17" x14ac:dyDescent="0.2">
      <c r="B2889" s="39" t="s">
        <v>42</v>
      </c>
      <c r="D2889" s="42">
        <f>_xll.qlCalendarAdvance(Calendar,$D2888,B2889,"f",FALSE)</f>
        <v>59721</v>
      </c>
      <c r="E2889" s="177">
        <f>_xll.qlInterestRateIndexValueDate(IndexON,D2889)</f>
        <v>59721</v>
      </c>
      <c r="F2889" s="193">
        <f>IFERROR(_xll.qlIndexFixing(IndexON,D2889,TRUE,_xll.ohTrigger(RecalcTrigger,TriggerON)),NA())</f>
        <v>1.1391680081400679E-2</v>
      </c>
      <c r="H2889" s="42">
        <f>_xll.qlCalendarAdvance(Calendar,$H2888,B2889,"f",FALSE)</f>
        <v>59721</v>
      </c>
      <c r="I2889" s="177">
        <f>_xll.qlInterestRateIndexValueDate(Index1M,$H2889)</f>
        <v>59723</v>
      </c>
      <c r="J2889" s="182">
        <f>IFERROR(_xll.qlIndexFixing(Index1M,$H2889,TRUE,_xll.ohTrigger(RecalcTrigger,Trigger1M)),NA())</f>
        <v>1.1175463310268257E-2</v>
      </c>
      <c r="K2889" s="44">
        <f>IFERROR(_xll.qlIndexFixing(Index3M,H2889,TRUE,_xll.ohTrigger(RecalcTrigger,Trigger3M)),NA())</f>
        <v>1.1051369197462324E-2</v>
      </c>
      <c r="L2889" s="44">
        <f>IFERROR(_xll.qlIndexFixing(Index6M,$H2889,TRUE,_xll.ohTrigger(RecalcTrigger,Trigger6M)),NA())</f>
        <v>1.177152797474401E-2</v>
      </c>
      <c r="M2889" s="183">
        <f>IFERROR(_xll.qlIndexFixing(Index1Y,$H2889,TRUE,_xll.ohTrigger(RecalcTrigger,Trigger1Y)),NA())</f>
        <v>1.189685023362692E-2</v>
      </c>
      <c r="N2889" s="182">
        <f>IFERROR(_xll.qlIndexFixing(ONIndex1M,I2889,TRUE,_xll.ohTrigger(RecalcTrigger,Trigger1M)),NA())</f>
        <v>1.116578796095169E-2</v>
      </c>
      <c r="O2889" s="44">
        <f>IFERROR(_xll.qlIndexFixing(ONIndex3M,I2889,TRUE,_xll.ohTrigger(RecalcTrigger,Trigger3M)),NA())</f>
        <v>1.1019879354554618E-2</v>
      </c>
      <c r="P2889" s="44">
        <f>IFERROR(_xll.qlIndexFixing(ONIndex6M,I2889,TRUE,_xll.ohTrigger(RecalcTrigger,Trigger6M)),NA())</f>
        <v>1.169014788491296E-2</v>
      </c>
      <c r="Q2889" s="183">
        <f>IFERROR(_xll.qlIndexFixing(ONIndex1Y,I2889,TRUE,_xll.ohTrigger(RecalcTrigger,Trigger1Y)),NA())</f>
        <v>1.1775015476587214E-2</v>
      </c>
    </row>
    <row r="2890" spans="2:17" x14ac:dyDescent="0.2">
      <c r="B2890" s="39" t="s">
        <v>42</v>
      </c>
      <c r="D2890" s="42">
        <f>_xll.qlCalendarAdvance(Calendar,$D2889,B2890,"f",FALSE)</f>
        <v>59728</v>
      </c>
      <c r="E2890" s="177">
        <f>_xll.qlInterestRateIndexValueDate(IndexON,D2890)</f>
        <v>59728</v>
      </c>
      <c r="F2890" s="193">
        <f>IFERROR(_xll.qlIndexFixing(IndexON,D2890,TRUE,_xll.ohTrigger(RecalcTrigger,TriggerON)),NA())</f>
        <v>1.1398025034043968E-2</v>
      </c>
      <c r="H2890" s="42">
        <f>_xll.qlCalendarAdvance(Calendar,$H2889,B2890,"f",FALSE)</f>
        <v>59728</v>
      </c>
      <c r="I2890" s="177">
        <f>_xll.qlInterestRateIndexValueDate(Index1M,$H2890)</f>
        <v>59730</v>
      </c>
      <c r="J2890" s="182">
        <f>IFERROR(_xll.qlIndexFixing(Index1M,$H2890,TRUE,_xll.ohTrigger(RecalcTrigger,Trigger1M)),NA())</f>
        <v>1.1178358109427348E-2</v>
      </c>
      <c r="K2890" s="44">
        <f>IFERROR(_xll.qlIndexFixing(Index3M,H2890,TRUE,_xll.ohTrigger(RecalcTrigger,Trigger3M)),NA())</f>
        <v>1.1054143185739706E-2</v>
      </c>
      <c r="L2890" s="44">
        <f>IFERROR(_xll.qlIndexFixing(Index6M,$H2890,TRUE,_xll.ohTrigger(RecalcTrigger,Trigger6M)),NA())</f>
        <v>1.1775385344213903E-2</v>
      </c>
      <c r="M2890" s="183">
        <f>IFERROR(_xll.qlIndexFixing(Index1Y,$H2890,TRUE,_xll.ohTrigger(RecalcTrigger,Trigger1Y)),NA())</f>
        <v>1.1899247284885006E-2</v>
      </c>
      <c r="N2890" s="182">
        <f>IFERROR(_xll.qlIndexFixing(ONIndex1M,I2890,TRUE,_xll.ohTrigger(RecalcTrigger,Trigger1M)),NA())</f>
        <v>1.1168588912742194E-2</v>
      </c>
      <c r="O2890" s="44">
        <f>IFERROR(_xll.qlIndexFixing(ONIndex3M,I2890,TRUE,_xll.ohTrigger(RecalcTrigger,Trigger3M)),NA())</f>
        <v>1.1022190059701842E-2</v>
      </c>
      <c r="P2890" s="44">
        <f>IFERROR(_xll.qlIndexFixing(ONIndex6M,I2890,TRUE,_xll.ohTrigger(RecalcTrigger,Trigger6M)),NA())</f>
        <v>1.1693516541226856E-2</v>
      </c>
      <c r="Q2890" s="183">
        <f>IFERROR(_xll.qlIndexFixing(ONIndex1Y,I2890,TRUE,_xll.ohTrigger(RecalcTrigger,Trigger1Y)),NA())</f>
        <v>1.1776250377728559E-2</v>
      </c>
    </row>
    <row r="2891" spans="2:17" x14ac:dyDescent="0.2">
      <c r="B2891" s="39" t="s">
        <v>42</v>
      </c>
      <c r="D2891" s="42">
        <f>_xll.qlCalendarAdvance(Calendar,$D2890,B2891,"f",FALSE)</f>
        <v>59735</v>
      </c>
      <c r="E2891" s="177">
        <f>_xll.qlInterestRateIndexValueDate(IndexON,D2891)</f>
        <v>59735</v>
      </c>
      <c r="F2891" s="193">
        <f>IFERROR(_xll.qlIndexFixing(IndexON,D2891,TRUE,_xll.ohTrigger(RecalcTrigger,TriggerON)),NA())</f>
        <v>1.1404443568308054E-2</v>
      </c>
      <c r="H2891" s="42">
        <f>_xll.qlCalendarAdvance(Calendar,$H2890,B2891,"f",FALSE)</f>
        <v>59735</v>
      </c>
      <c r="I2891" s="177">
        <f>_xll.qlInterestRateIndexValueDate(Index1M,$H2891)</f>
        <v>59737</v>
      </c>
      <c r="J2891" s="182">
        <f>IFERROR(_xll.qlIndexFixing(Index1M,$H2891,TRUE,_xll.ohTrigger(RecalcTrigger,Trigger1M)),NA())</f>
        <v>1.118131103407022E-2</v>
      </c>
      <c r="K2891" s="44">
        <f>IFERROR(_xll.qlIndexFixing(Index3M,H2891,TRUE,_xll.ohTrigger(RecalcTrigger,Trigger3M)),NA())</f>
        <v>1.1056992648220142E-2</v>
      </c>
      <c r="L2891" s="44">
        <f>IFERROR(_xll.qlIndexFixing(Index6M,$H2891,TRUE,_xll.ohTrigger(RecalcTrigger,Trigger6M)),NA())</f>
        <v>1.1779280196852366E-2</v>
      </c>
      <c r="M2891" s="183">
        <f>IFERROR(_xll.qlIndexFixing(Index1Y,$H2891,TRUE,_xll.ohTrigger(RecalcTrigger,Trigger1Y)),NA())</f>
        <v>1.1901689754515585E-2</v>
      </c>
      <c r="N2891" s="182">
        <f>IFERROR(_xll.qlIndexFixing(ONIndex1M,I2891,TRUE,_xll.ohTrigger(RecalcTrigger,Trigger1M)),NA())</f>
        <v>1.1171447804425583E-2</v>
      </c>
      <c r="O2891" s="44">
        <f>IFERROR(_xll.qlIndexFixing(ONIndex3M,I2891,TRUE,_xll.ohTrigger(RecalcTrigger,Trigger3M)),NA())</f>
        <v>1.1024575354703359E-2</v>
      </c>
      <c r="P2891" s="44">
        <f>IFERROR(_xll.qlIndexFixing(ONIndex6M,I2891,TRUE,_xll.ohTrigger(RecalcTrigger,Trigger6M)),NA())</f>
        <v>1.169692185349902E-2</v>
      </c>
      <c r="Q2891" s="183">
        <f>IFERROR(_xll.qlIndexFixing(ONIndex1Y,I2891,TRUE,_xll.ohTrigger(RecalcTrigger,Trigger1Y)),NA())</f>
        <v>1.1777528572398666E-2</v>
      </c>
    </row>
    <row r="2892" spans="2:17" x14ac:dyDescent="0.2">
      <c r="B2892" s="39" t="s">
        <v>42</v>
      </c>
      <c r="D2892" s="42">
        <f>_xll.qlCalendarAdvance(Calendar,$D2891,B2892,"f",FALSE)</f>
        <v>59742</v>
      </c>
      <c r="E2892" s="177">
        <f>_xll.qlInterestRateIndexValueDate(IndexON,D2892)</f>
        <v>59742</v>
      </c>
      <c r="F2892" s="193">
        <f>IFERROR(_xll.qlIndexFixing(IndexON,D2892,TRUE,_xll.ohTrigger(RecalcTrigger,TriggerON)),NA())</f>
        <v>1.1410935785711729E-2</v>
      </c>
      <c r="H2892" s="42">
        <f>_xll.qlCalendarAdvance(Calendar,$H2891,B2892,"f",FALSE)</f>
        <v>59742</v>
      </c>
      <c r="I2892" s="177">
        <f>_xll.qlInterestRateIndexValueDate(Index1M,$H2892)</f>
        <v>59744</v>
      </c>
      <c r="J2892" s="182">
        <f>IFERROR(_xll.qlIndexFixing(Index1M,$H2892,TRUE,_xll.ohTrigger(RecalcTrigger,Trigger1M)),NA())</f>
        <v>1.1184322167521188E-2</v>
      </c>
      <c r="K2892" s="44">
        <f>IFERROR(_xll.qlIndexFixing(Index3M,H2892,TRUE,_xll.ohTrigger(RecalcTrigger,Trigger3M)),NA())</f>
        <v>1.1059917695303838E-2</v>
      </c>
      <c r="L2892" s="44">
        <f>IFERROR(_xll.qlIndexFixing(Index6M,$H2892,TRUE,_xll.ohTrigger(RecalcTrigger,Trigger6M)),NA())</f>
        <v>1.1783212580533319E-2</v>
      </c>
      <c r="M2892" s="183">
        <f>IFERROR(_xll.qlIndexFixing(Index1Y,$H2892,TRUE,_xll.ohTrigger(RecalcTrigger,Trigger1Y)),NA())</f>
        <v>1.1904177705233837E-2</v>
      </c>
      <c r="N2892" s="182">
        <f>IFERROR(_xll.qlIndexFixing(ONIndex1M,I2892,TRUE,_xll.ohTrigger(RecalcTrigger,Trigger1M)),NA())</f>
        <v>1.1174364719215291E-2</v>
      </c>
      <c r="O2892" s="44">
        <f>IFERROR(_xll.qlIndexFixing(ONIndex3M,I2892,TRUE,_xll.ohTrigger(RecalcTrigger,Trigger3M)),NA())</f>
        <v>1.1027035349551184E-2</v>
      </c>
      <c r="P2892" s="44">
        <f>IFERROR(_xll.qlIndexFixing(ONIndex6M,I2892,TRUE,_xll.ohTrigger(RecalcTrigger,Trigger6M)),NA())</f>
        <v>1.1700363868971664E-2</v>
      </c>
      <c r="Q2892" s="183">
        <f>IFERROR(_xll.qlIndexFixing(ONIndex1Y,I2892,TRUE,_xll.ohTrigger(RecalcTrigger,Trigger1Y)),NA())</f>
        <v>1.1778850122308171E-2</v>
      </c>
    </row>
    <row r="2893" spans="2:17" x14ac:dyDescent="0.2">
      <c r="B2893" s="39" t="s">
        <v>42</v>
      </c>
      <c r="D2893" s="42">
        <f>_xll.qlCalendarAdvance(Calendar,$D2892,B2893,"f",FALSE)</f>
        <v>59749</v>
      </c>
      <c r="E2893" s="177">
        <f>_xll.qlInterestRateIndexValueDate(IndexON,D2893)</f>
        <v>59749</v>
      </c>
      <c r="F2893" s="193">
        <f>IFERROR(_xll.qlIndexFixing(IndexON,D2893,TRUE,_xll.ohTrigger(RecalcTrigger,TriggerON)),NA())</f>
        <v>1.1417501788573148E-2</v>
      </c>
      <c r="H2893" s="42">
        <f>_xll.qlCalendarAdvance(Calendar,$H2892,B2893,"f",FALSE)</f>
        <v>59749</v>
      </c>
      <c r="I2893" s="177">
        <f>_xll.qlInterestRateIndexValueDate(Index1M,$H2893)</f>
        <v>59751</v>
      </c>
      <c r="J2893" s="182">
        <f>IFERROR(_xll.qlIndexFixing(Index1M,$H2893,TRUE,_xll.ohTrigger(RecalcTrigger,Trigger1M)),NA())</f>
        <v>1.118739159308136E-2</v>
      </c>
      <c r="K2893" s="44">
        <f>IFERROR(_xll.qlIndexFixing(Index3M,H2893,TRUE,_xll.ohTrigger(RecalcTrigger,Trigger3M)),NA())</f>
        <v>1.1062918437391841E-2</v>
      </c>
      <c r="L2893" s="44">
        <f>IFERROR(_xll.qlIndexFixing(Index6M,$H2893,TRUE,_xll.ohTrigger(RecalcTrigger,Trigger6M)),NA())</f>
        <v>1.1787182543131547E-2</v>
      </c>
      <c r="M2893" s="183">
        <f>IFERROR(_xll.qlIndexFixing(Index1Y,$H2893,TRUE,_xll.ohTrigger(RecalcTrigger,Trigger1Y)),NA())</f>
        <v>1.1906711199760812E-2</v>
      </c>
      <c r="N2893" s="182">
        <f>IFERROR(_xll.qlIndexFixing(ONIndex1M,I2893,TRUE,_xll.ohTrigger(RecalcTrigger,Trigger1M)),NA())</f>
        <v>1.117733974040469E-2</v>
      </c>
      <c r="O2893" s="44">
        <f>IFERROR(_xll.qlIndexFixing(ONIndex3M,I2893,TRUE,_xll.ohTrigger(RecalcTrigger,Trigger3M)),NA())</f>
        <v>1.1029570154077462E-2</v>
      </c>
      <c r="P2893" s="44">
        <f>IFERROR(_xll.qlIndexFixing(ONIndex6M,I2893,TRUE,_xll.ohTrigger(RecalcTrigger,Trigger6M)),NA())</f>
        <v>1.1703842635126804E-2</v>
      </c>
      <c r="Q2893" s="183">
        <f>IFERROR(_xll.qlIndexFixing(ONIndex1Y,I2893,TRUE,_xll.ohTrigger(RecalcTrigger,Trigger1Y)),NA())</f>
        <v>1.1780215089167712E-2</v>
      </c>
    </row>
    <row r="2894" spans="2:17" x14ac:dyDescent="0.2">
      <c r="B2894" s="39" t="s">
        <v>42</v>
      </c>
      <c r="D2894" s="42">
        <f>_xll.qlCalendarAdvance(Calendar,$D2893,B2894,"f",FALSE)</f>
        <v>59756</v>
      </c>
      <c r="E2894" s="177">
        <f>_xll.qlInterestRateIndexValueDate(IndexON,D2894)</f>
        <v>59756</v>
      </c>
      <c r="F2894" s="193">
        <f>IFERROR(_xll.qlIndexFixing(IndexON,D2894,TRUE,_xll.ohTrigger(RecalcTrigger,TriggerON)),NA())</f>
        <v>1.1424141678570976E-2</v>
      </c>
      <c r="H2894" s="42">
        <f>_xll.qlCalendarAdvance(Calendar,$H2893,B2894,"f",FALSE)</f>
        <v>59756</v>
      </c>
      <c r="I2894" s="177">
        <f>_xll.qlInterestRateIndexValueDate(Index1M,$H2894)</f>
        <v>59758</v>
      </c>
      <c r="J2894" s="182">
        <f>IFERROR(_xll.qlIndexFixing(Index1M,$H2894,TRUE,_xll.ohTrigger(RecalcTrigger,Trigger1M)),NA())</f>
        <v>1.1190519394080209E-2</v>
      </c>
      <c r="K2894" s="44">
        <f>IFERROR(_xll.qlIndexFixing(Index3M,H2894,TRUE,_xll.ohTrigger(RecalcTrigger,Trigger3M)),NA())</f>
        <v>1.1065994984891152E-2</v>
      </c>
      <c r="L2894" s="44">
        <f>IFERROR(_xll.qlIndexFixing(Index6M,$H2894,TRUE,_xll.ohTrigger(RecalcTrigger,Trigger6M)),NA())</f>
        <v>1.1791190132525291E-2</v>
      </c>
      <c r="M2894" s="183">
        <f>IFERROR(_xll.qlIndexFixing(Index1Y,$H2894,TRUE,_xll.ohTrigger(RecalcTrigger,Trigger1Y)),NA())</f>
        <v>1.190929030082497E-2</v>
      </c>
      <c r="N2894" s="182">
        <f>IFERROR(_xll.qlIndexFixing(ONIndex1M,I2894,TRUE,_xll.ohTrigger(RecalcTrigger,Trigger1M)),NA())</f>
        <v>1.1180372950887474E-2</v>
      </c>
      <c r="O2894" s="44">
        <f>IFERROR(_xll.qlIndexFixing(ONIndex3M,I2894,TRUE,_xll.ohTrigger(RecalcTrigger,Trigger3M)),NA())</f>
        <v>1.1032179878274206E-2</v>
      </c>
      <c r="P2894" s="44">
        <f>IFERROR(_xll.qlIndexFixing(ONIndex6M,I2894,TRUE,_xll.ohTrigger(RecalcTrigger,Trigger6M)),NA())</f>
        <v>1.1707358199206652E-2</v>
      </c>
      <c r="Q2894" s="183">
        <f>IFERROR(_xll.qlIndexFixing(ONIndex1Y,I2894,TRUE,_xll.ohTrigger(RecalcTrigger,Trigger1Y)),NA())</f>
        <v>1.1781623534448116E-2</v>
      </c>
    </row>
    <row r="2895" spans="2:17" x14ac:dyDescent="0.2">
      <c r="B2895" s="39" t="s">
        <v>42</v>
      </c>
      <c r="D2895" s="42">
        <f>_xll.qlCalendarAdvance(Calendar,$D2894,B2895,"f",FALSE)</f>
        <v>59763</v>
      </c>
      <c r="E2895" s="177">
        <f>_xll.qlInterestRateIndexValueDate(IndexON,D2895)</f>
        <v>59763</v>
      </c>
      <c r="F2895" s="193">
        <f>IFERROR(_xll.qlIndexFixing(IndexON,D2895,TRUE,_xll.ohTrigger(RecalcTrigger,TriggerON)),NA())</f>
        <v>1.1430855557463815E-2</v>
      </c>
      <c r="H2895" s="42">
        <f>_xll.qlCalendarAdvance(Calendar,$H2894,B2895,"f",FALSE)</f>
        <v>59763</v>
      </c>
      <c r="I2895" s="177">
        <f>_xll.qlInterestRateIndexValueDate(Index1M,$H2895)</f>
        <v>59765</v>
      </c>
      <c r="J2895" s="182">
        <f>IFERROR(_xll.qlIndexFixing(Index1M,$H2895,TRUE,_xll.ohTrigger(RecalcTrigger,Trigger1M)),NA())</f>
        <v>1.1193705653831734E-2</v>
      </c>
      <c r="K2895" s="44">
        <f>IFERROR(_xll.qlIndexFixing(Index3M,H2895,TRUE,_xll.ohTrigger(RecalcTrigger,Trigger3M)),NA())</f>
        <v>1.1069147448216431E-2</v>
      </c>
      <c r="L2895" s="44">
        <f>IFERROR(_xll.qlIndexFixing(Index6M,$H2895,TRUE,_xll.ohTrigger(RecalcTrigger,Trigger6M)),NA())</f>
        <v>1.179523539659582E-2</v>
      </c>
      <c r="M2895" s="183">
        <f>IFERROR(_xll.qlIndexFixing(Index1Y,$H2895,TRUE,_xll.ohTrigger(RecalcTrigger,Trigger1Y)),NA())</f>
        <v>1.1911915071161308E-2</v>
      </c>
      <c r="N2895" s="182">
        <f>IFERROR(_xll.qlIndexFixing(ONIndex1M,I2895,TRUE,_xll.ohTrigger(RecalcTrigger,Trigger1M)),NA())</f>
        <v>1.1183464434356694E-2</v>
      </c>
      <c r="O2895" s="44">
        <f>IFERROR(_xll.qlIndexFixing(ONIndex3M,I2895,TRUE,_xll.ohTrigger(RecalcTrigger,Trigger3M)),NA())</f>
        <v>1.1034864632133434E-2</v>
      </c>
      <c r="P2895" s="44">
        <f>IFERROR(_xll.qlIndexFixing(ONIndex6M,I2895,TRUE,_xll.ohTrigger(RecalcTrigger,Trigger6M)),NA())</f>
        <v>1.1710910608773162E-2</v>
      </c>
      <c r="Q2895" s="183">
        <f>IFERROR(_xll.qlIndexFixing(ONIndex1Y,I2895,TRUE,_xll.ohTrigger(RecalcTrigger,Trigger1Y)),NA())</f>
        <v>1.178307551986002E-2</v>
      </c>
    </row>
    <row r="2896" spans="2:17" x14ac:dyDescent="0.2">
      <c r="B2896" s="39" t="s">
        <v>42</v>
      </c>
      <c r="D2896" s="42">
        <f>_xll.qlCalendarAdvance(Calendar,$D2895,B2896,"f",FALSE)</f>
        <v>59770</v>
      </c>
      <c r="E2896" s="177">
        <f>_xll.qlInterestRateIndexValueDate(IndexON,D2896)</f>
        <v>59770</v>
      </c>
      <c r="F2896" s="193">
        <f>IFERROR(_xll.qlIndexFixing(IndexON,D2896,TRUE,_xll.ohTrigger(RecalcTrigger,TriggerON)),NA())</f>
        <v>1.1437643527569819E-2</v>
      </c>
      <c r="H2896" s="42">
        <f>_xll.qlCalendarAdvance(Calendar,$H2895,B2896,"f",FALSE)</f>
        <v>59770</v>
      </c>
      <c r="I2896" s="177">
        <f>_xll.qlInterestRateIndexValueDate(Index1M,$H2896)</f>
        <v>59772</v>
      </c>
      <c r="J2896" s="182">
        <f>IFERROR(_xll.qlIndexFixing(Index1M,$H2896,TRUE,_xll.ohTrigger(RecalcTrigger,Trigger1M)),NA())</f>
        <v>1.1196950455657674E-2</v>
      </c>
      <c r="K2896" s="44">
        <f>IFERROR(_xll.qlIndexFixing(Index3M,H2896,TRUE,_xll.ohTrigger(RecalcTrigger,Trigger3M)),NA())</f>
        <v>1.107237593778063E-2</v>
      </c>
      <c r="L2896" s="44">
        <f>IFERROR(_xll.qlIndexFixing(Index6M,$H2896,TRUE,_xll.ohTrigger(RecalcTrigger,Trigger6M)),NA())</f>
        <v>1.1799318383225264E-2</v>
      </c>
      <c r="M2896" s="183">
        <f>IFERROR(_xll.qlIndexFixing(Index1Y,$H2896,TRUE,_xll.ohTrigger(RecalcTrigger,Trigger1Y)),NA())</f>
        <v>1.1914585573512007E-2</v>
      </c>
      <c r="N2896" s="182">
        <f>IFERROR(_xll.qlIndexFixing(ONIndex1M,I2896,TRUE,_xll.ohTrigger(RecalcTrigger,Trigger1M)),NA())</f>
        <v>1.1186614273706041E-2</v>
      </c>
      <c r="O2896" s="44">
        <f>IFERROR(_xll.qlIndexFixing(ONIndex3M,I2896,TRUE,_xll.ohTrigger(RecalcTrigger,Trigger3M)),NA())</f>
        <v>1.1037624525407352E-2</v>
      </c>
      <c r="P2896" s="44">
        <f>IFERROR(_xll.qlIndexFixing(ONIndex6M,I2896,TRUE,_xll.ohTrigger(RecalcTrigger,Trigger6M)),NA())</f>
        <v>1.1714499910908671E-2</v>
      </c>
      <c r="Q2896" s="183">
        <f>IFERROR(_xll.qlIndexFixing(ONIndex1Y,I2896,TRUE,_xll.ohTrigger(RecalcTrigger,Trigger1Y)),NA())</f>
        <v>1.1784571107193997E-2</v>
      </c>
    </row>
    <row r="2897" spans="2:17" x14ac:dyDescent="0.2">
      <c r="B2897" s="39" t="s">
        <v>42</v>
      </c>
      <c r="D2897" s="42">
        <f>_xll.qlCalendarAdvance(Calendar,$D2896,B2897,"f",FALSE)</f>
        <v>59777</v>
      </c>
      <c r="E2897" s="177">
        <f>_xll.qlInterestRateIndexValueDate(IndexON,D2897)</f>
        <v>59777</v>
      </c>
      <c r="F2897" s="193">
        <f>IFERROR(_xll.qlIndexFixing(IndexON,D2897,TRUE,_xll.ohTrigger(RecalcTrigger,TriggerON)),NA())</f>
        <v>1.1444505690487716E-2</v>
      </c>
      <c r="H2897" s="42">
        <f>_xll.qlCalendarAdvance(Calendar,$H2896,B2897,"f",FALSE)</f>
        <v>59777</v>
      </c>
      <c r="I2897" s="177">
        <f>_xll.qlInterestRateIndexValueDate(Index1M,$H2897)</f>
        <v>59779</v>
      </c>
      <c r="J2897" s="182">
        <f>IFERROR(_xll.qlIndexFixing(Index1M,$H2897,TRUE,_xll.ohTrigger(RecalcTrigger,Trigger1M)),NA())</f>
        <v>1.1199009793864916E-2</v>
      </c>
      <c r="K2897" s="44">
        <f>IFERROR(_xll.qlIndexFixing(Index3M,H2897,TRUE,_xll.ohTrigger(RecalcTrigger,Trigger3M)),NA())</f>
        <v>1.1074419492342648E-2</v>
      </c>
      <c r="L2897" s="44">
        <f>IFERROR(_xll.qlIndexFixing(Index6M,$H2897,TRUE,_xll.ohTrigger(RecalcTrigger,Trigger6M)),NA())</f>
        <v>1.1801938324777172E-2</v>
      </c>
      <c r="M2897" s="183">
        <f>IFERROR(_xll.qlIndexFixing(Index1Y,$H2897,TRUE,_xll.ohTrigger(RecalcTrigger,Trigger1Y)),NA())</f>
        <v>1.1916041181780693E-2</v>
      </c>
      <c r="N2897" s="182">
        <f>IFERROR(_xll.qlIndexFixing(ONIndex1M,I2897,TRUE,_xll.ohTrigger(RecalcTrigger,Trigger1M)),NA())</f>
        <v>1.1189822552148954E-2</v>
      </c>
      <c r="O2897" s="44">
        <f>IFERROR(_xll.qlIndexFixing(ONIndex3M,I2897,TRUE,_xll.ohTrigger(RecalcTrigger,Trigger3M)),NA())</f>
        <v>1.1040459668087976E-2</v>
      </c>
      <c r="P2897" s="44">
        <f>IFERROR(_xll.qlIndexFixing(ONIndex6M,I2897,TRUE,_xll.ohTrigger(RecalcTrigger,Trigger6M)),NA())</f>
        <v>1.1718126153255071E-2</v>
      </c>
      <c r="Q2897" s="183">
        <f>IFERROR(_xll.qlIndexFixing(ONIndex1Y,I2897,TRUE,_xll.ohTrigger(RecalcTrigger,Trigger1Y)),NA())</f>
        <v>1.1786110357920876E-2</v>
      </c>
    </row>
    <row r="2898" spans="2:17" x14ac:dyDescent="0.2">
      <c r="B2898" s="39" t="s">
        <v>42</v>
      </c>
      <c r="D2898" s="42">
        <f>_xll.qlCalendarAdvance(Calendar,$D2897,B2898,"f",FALSE)</f>
        <v>59784</v>
      </c>
      <c r="E2898" s="177">
        <f>_xll.qlInterestRateIndexValueDate(IndexON,D2898)</f>
        <v>59784</v>
      </c>
      <c r="F2898" s="193">
        <f>IFERROR(_xll.qlIndexFixing(IndexON,D2898,TRUE,_xll.ohTrigger(RecalcTrigger,TriggerON)),NA())</f>
        <v>1.1451442148215918E-2</v>
      </c>
      <c r="H2898" s="42">
        <f>_xll.qlCalendarAdvance(Calendar,$H2897,B2898,"f",FALSE)</f>
        <v>59784</v>
      </c>
      <c r="I2898" s="177">
        <f>_xll.qlInterestRateIndexValueDate(Index1M,$H2898)</f>
        <v>59786</v>
      </c>
      <c r="J2898" s="182">
        <f>IFERROR(_xll.qlIndexFixing(Index1M,$H2898,TRUE,_xll.ohTrigger(RecalcTrigger,Trigger1M)),NA())</f>
        <v>1.1203616018796535E-2</v>
      </c>
      <c r="K2898" s="44">
        <f>IFERROR(_xll.qlIndexFixing(Index3M,H2898,TRUE,_xll.ohTrigger(RecalcTrigger,Trigger3M)),NA())</f>
        <v>1.107778365555351E-2</v>
      </c>
      <c r="L2898" s="44">
        <f>IFERROR(_xll.qlIndexFixing(Index6M,$H2898,TRUE,_xll.ohTrigger(RecalcTrigger,Trigger6M)),NA())</f>
        <v>1.1806088340510432E-2</v>
      </c>
      <c r="M2898" s="183">
        <f>IFERROR(_xll.qlIndexFixing(Index1Y,$H2898,TRUE,_xll.ohTrigger(RecalcTrigger,Trigger1Y)),NA())</f>
        <v>1.19200640252605E-2</v>
      </c>
      <c r="N2898" s="182">
        <f>IFERROR(_xll.qlIndexFixing(ONIndex1M,I2898,TRUE,_xll.ohTrigger(RecalcTrigger,Trigger1M)),NA())</f>
        <v>1.1193089352898866E-2</v>
      </c>
      <c r="O2898" s="44">
        <f>IFERROR(_xll.qlIndexFixing(ONIndex3M,I2898,TRUE,_xll.ohTrigger(RecalcTrigger,Trigger3M)),NA())</f>
        <v>1.1043370170167321E-2</v>
      </c>
      <c r="P2898" s="44">
        <f>IFERROR(_xll.qlIndexFixing(ONIndex6M,I2898,TRUE,_xll.ohTrigger(RecalcTrigger,Trigger6M)),NA())</f>
        <v>1.1721789382894698E-2</v>
      </c>
      <c r="Q2898" s="183">
        <f>IFERROR(_xll.qlIndexFixing(ONIndex1Y,I2898,TRUE,_xll.ohTrigger(RecalcTrigger,Trigger1Y)),NA())</f>
        <v>1.1787693333511484E-2</v>
      </c>
    </row>
    <row r="2899" spans="2:17" x14ac:dyDescent="0.2">
      <c r="B2899" s="39" t="s">
        <v>42</v>
      </c>
      <c r="D2899" s="42">
        <f>_xll.qlCalendarAdvance(Calendar,$D2898,B2899,"f",FALSE)</f>
        <v>59791</v>
      </c>
      <c r="E2899" s="177">
        <f>_xll.qlInterestRateIndexValueDate(IndexON,D2899)</f>
        <v>59791</v>
      </c>
      <c r="F2899" s="193">
        <f>IFERROR(_xll.qlIndexFixing(IndexON,D2899,TRUE,_xll.ohTrigger(RecalcTrigger,TriggerON)),NA())</f>
        <v>1.1458453002672897E-2</v>
      </c>
      <c r="H2899" s="42">
        <f>_xll.qlCalendarAdvance(Calendar,$H2898,B2899,"f",FALSE)</f>
        <v>59791</v>
      </c>
      <c r="I2899" s="177">
        <f>_xll.qlInterestRateIndexValueDate(Index1M,$H2899)</f>
        <v>59793</v>
      </c>
      <c r="J2899" s="182">
        <f>IFERROR(_xll.qlIndexFixing(Index1M,$H2899,TRUE,_xll.ohTrigger(RecalcTrigger,Trigger1M)),NA())</f>
        <v>1.120703694675293E-2</v>
      </c>
      <c r="K2899" s="44">
        <f>IFERROR(_xll.qlIndexFixing(Index3M,H2899,TRUE,_xll.ohTrigger(RecalcTrigger,Trigger3M)),NA())</f>
        <v>1.1081224145486897E-2</v>
      </c>
      <c r="L2899" s="44">
        <f>IFERROR(_xll.qlIndexFixing(Index6M,$H2899,TRUE,_xll.ohTrigger(RecalcTrigger,Trigger6M)),NA())</f>
        <v>1.1810276208346682E-2</v>
      </c>
      <c r="M2899" s="183">
        <f>IFERROR(_xll.qlIndexFixing(Index1Y,$H2899,TRUE,_xll.ohTrigger(RecalcTrigger,Trigger1Y)),NA())</f>
        <v>1.1922872100177727E-2</v>
      </c>
      <c r="N2899" s="182">
        <f>IFERROR(_xll.qlIndexFixing(ONIndex1M,I2899,TRUE,_xll.ohTrigger(RecalcTrigger,Trigger1M)),NA())</f>
        <v>1.1196414759089279E-2</v>
      </c>
      <c r="O2899" s="44">
        <f>IFERROR(_xll.qlIndexFixing(ONIndex3M,I2899,TRUE,_xll.ohTrigger(RecalcTrigger,Trigger3M)),NA())</f>
        <v>1.1046356141557467E-2</v>
      </c>
      <c r="P2899" s="44">
        <f>IFERROR(_xll.qlIndexFixing(ONIndex6M,I2899,TRUE,_xll.ohTrigger(RecalcTrigger,Trigger6M)),NA())</f>
        <v>1.1725489647469445E-2</v>
      </c>
      <c r="Q2899" s="183">
        <f>IFERROR(_xll.qlIndexFixing(ONIndex1Y,I2899,TRUE,_xll.ohTrigger(RecalcTrigger,Trigger1Y)),NA())</f>
        <v>1.1789320095996203E-2</v>
      </c>
    </row>
    <row r="2900" spans="2:17" x14ac:dyDescent="0.2">
      <c r="B2900" s="39" t="s">
        <v>42</v>
      </c>
      <c r="D2900" s="42">
        <f>_xll.qlCalendarAdvance(Calendar,$D2899,B2900,"f",FALSE)</f>
        <v>59798</v>
      </c>
      <c r="E2900" s="177">
        <f>_xll.qlInterestRateIndexValueDate(IndexON,D2900)</f>
        <v>59798</v>
      </c>
      <c r="F2900" s="193">
        <f>IFERROR(_xll.qlIndexFixing(IndexON,D2900,TRUE,_xll.ohTrigger(RecalcTrigger,TriggerON)),NA())</f>
        <v>1.1465538355857063E-2</v>
      </c>
      <c r="H2900" s="42">
        <f>_xll.qlCalendarAdvance(Calendar,$H2899,B2900,"f",FALSE)</f>
        <v>59798</v>
      </c>
      <c r="I2900" s="177">
        <f>_xll.qlInterestRateIndexValueDate(Index1M,$H2900)</f>
        <v>59800</v>
      </c>
      <c r="J2900" s="182">
        <f>IFERROR(_xll.qlIndexFixing(Index1M,$H2900,TRUE,_xll.ohTrigger(RecalcTrigger,Trigger1M)),NA())</f>
        <v>1.1210516750068105E-2</v>
      </c>
      <c r="K2900" s="44">
        <f>IFERROR(_xll.qlIndexFixing(Index3M,H2900,TRUE,_xll.ohTrigger(RecalcTrigger,Trigger3M)),NA())</f>
        <v>1.1084741072564373E-2</v>
      </c>
      <c r="L2900" s="44">
        <f>IFERROR(_xll.qlIndexFixing(Index6M,$H2900,TRUE,_xll.ohTrigger(RecalcTrigger,Trigger6M)),NA())</f>
        <v>1.1814501976172452E-2</v>
      </c>
      <c r="M2900" s="183">
        <f>IFERROR(_xll.qlIndexFixing(Index1Y,$H2900,TRUE,_xll.ohTrigger(RecalcTrigger,Trigger1Y)),NA())</f>
        <v>1.1925726158147956E-2</v>
      </c>
      <c r="N2900" s="182">
        <f>IFERROR(_xll.qlIndexFixing(ONIndex1M,I2900,TRUE,_xll.ohTrigger(RecalcTrigger,Trigger1M)),NA())</f>
        <v>1.1199798854013565E-2</v>
      </c>
      <c r="O2900" s="44">
        <f>IFERROR(_xll.qlIndexFixing(ONIndex3M,I2900,TRUE,_xll.ohTrigger(RecalcTrigger,Trigger3M)),NA())</f>
        <v>1.1049417691930685E-2</v>
      </c>
      <c r="P2900" s="44">
        <f>IFERROR(_xll.qlIndexFixing(ONIndex6M,I2900,TRUE,_xll.ohTrigger(RecalcTrigger,Trigger6M)),NA())</f>
        <v>1.172922699422152E-2</v>
      </c>
      <c r="Q2900" s="183">
        <f>IFERROR(_xll.qlIndexFixing(ONIndex1Y,I2900,TRUE,_xll.ohTrigger(RecalcTrigger,Trigger1Y)),NA())</f>
        <v>1.1790990706765925E-2</v>
      </c>
    </row>
    <row r="2901" spans="2:17" x14ac:dyDescent="0.2">
      <c r="B2901" s="39" t="s">
        <v>42</v>
      </c>
      <c r="D2901" s="42">
        <f>_xll.qlCalendarAdvance(Calendar,$D2900,B2901,"f",FALSE)</f>
        <v>59805</v>
      </c>
      <c r="E2901" s="177">
        <f>_xll.qlInterestRateIndexValueDate(IndexON,D2901)</f>
        <v>59805</v>
      </c>
      <c r="F2901" s="193">
        <f>IFERROR(_xll.qlIndexFixing(IndexON,D2901,TRUE,_xll.ohTrigger(RecalcTrigger,TriggerON)),NA())</f>
        <v>1.1472698309447082E-2</v>
      </c>
      <c r="H2901" s="42">
        <f>_xll.qlCalendarAdvance(Calendar,$H2900,B2901,"f",FALSE)</f>
        <v>59805</v>
      </c>
      <c r="I2901" s="177">
        <f>_xll.qlInterestRateIndexValueDate(Index1M,$H2901)</f>
        <v>59807</v>
      </c>
      <c r="J2901" s="182">
        <f>IFERROR(_xll.qlIndexFixing(Index1M,$H2901,TRUE,_xll.ohTrigger(RecalcTrigger,Trigger1M)),NA())</f>
        <v>1.1214921541426197E-2</v>
      </c>
      <c r="K2901" s="44">
        <f>IFERROR(_xll.qlIndexFixing(Index3M,H2901,TRUE,_xll.ohTrigger(RecalcTrigger,Trigger3M)),NA())</f>
        <v>1.1089662644162722E-2</v>
      </c>
      <c r="L2901" s="44">
        <f>IFERROR(_xll.qlIndexFixing(Index6M,$H2901,TRUE,_xll.ohTrigger(RecalcTrigger,Trigger6M)),NA())</f>
        <v>1.1820300830864097E-2</v>
      </c>
      <c r="M2901" s="183">
        <f>IFERROR(_xll.qlIndexFixing(Index1Y,$H2901,TRUE,_xll.ohTrigger(RecalcTrigger,Trigger1Y)),NA())</f>
        <v>1.1929060832823409E-2</v>
      </c>
      <c r="N2901" s="182">
        <f>IFERROR(_xll.qlIndexFixing(ONIndex1M,I2901,TRUE,_xll.ohTrigger(RecalcTrigger,Trigger1M)),NA())</f>
        <v>1.1203241720805224E-2</v>
      </c>
      <c r="O2901" s="44">
        <f>IFERROR(_xll.qlIndexFixing(ONIndex3M,I2901,TRUE,_xll.ohTrigger(RecalcTrigger,Trigger3M)),NA())</f>
        <v>1.1052554931438863E-2</v>
      </c>
      <c r="P2901" s="44">
        <f>IFERROR(_xll.qlIndexFixing(ONIndex6M,I2901,TRUE,_xll.ohTrigger(RecalcTrigger,Trigger6M)),NA())</f>
        <v>1.173300147047307E-2</v>
      </c>
      <c r="Q2901" s="183">
        <f>IFERROR(_xll.qlIndexFixing(ONIndex1Y,I2901,TRUE,_xll.ohTrigger(RecalcTrigger,Trigger1Y)),NA())</f>
        <v>1.179270522745135E-2</v>
      </c>
    </row>
    <row r="2902" spans="2:17" x14ac:dyDescent="0.2">
      <c r="B2902" s="39" t="s">
        <v>42</v>
      </c>
      <c r="D2902" s="42">
        <f>_xll.qlCalendarAdvance(Calendar,$D2901,B2902,"f",FALSE)</f>
        <v>59812</v>
      </c>
      <c r="E2902" s="177">
        <f>_xll.qlInterestRateIndexValueDate(IndexON,D2902)</f>
        <v>59812</v>
      </c>
      <c r="F2902" s="193">
        <f>IFERROR(_xll.qlIndexFixing(IndexON,D2902,TRUE,_xll.ohTrigger(RecalcTrigger,TriggerON)),NA())</f>
        <v>1.1479932965441364E-2</v>
      </c>
      <c r="H2902" s="42">
        <f>_xll.qlCalendarAdvance(Calendar,$H2901,B2902,"f",FALSE)</f>
        <v>59812</v>
      </c>
      <c r="I2902" s="177">
        <f>_xll.qlInterestRateIndexValueDate(Index1M,$H2902)</f>
        <v>59814</v>
      </c>
      <c r="J2902" s="182">
        <f>IFERROR(_xll.qlIndexFixing(Index1M,$H2902,TRUE,_xll.ohTrigger(RecalcTrigger,Trigger1M)),NA())</f>
        <v>1.1217653316066905E-2</v>
      </c>
      <c r="K2902" s="44">
        <f>IFERROR(_xll.qlIndexFixing(Index3M,H2902,TRUE,_xll.ohTrigger(RecalcTrigger,Trigger3M)),NA())</f>
        <v>1.1093349610207531E-2</v>
      </c>
      <c r="L2902" s="44">
        <f>IFERROR(_xll.qlIndexFixing(Index6M,$H2902,TRUE,_xll.ohTrigger(RecalcTrigger,Trigger6M)),NA())</f>
        <v>1.1825126316122725E-2</v>
      </c>
      <c r="M2902" s="183">
        <f>IFERROR(_xll.qlIndexFixing(Index1Y,$H2902,TRUE,_xll.ohTrigger(RecalcTrigger,Trigger1Y)),NA())</f>
        <v>1.1931572474365363E-2</v>
      </c>
      <c r="N2902" s="182">
        <f>IFERROR(_xll.qlIndexFixing(ONIndex1M,I2902,TRUE,_xll.ohTrigger(RecalcTrigger,Trigger1M)),NA())</f>
        <v>1.1206743442757627E-2</v>
      </c>
      <c r="O2902" s="44">
        <f>IFERROR(_xll.qlIndexFixing(ONIndex3M,I2902,TRUE,_xll.ohTrigger(RecalcTrigger,Trigger3M)),NA())</f>
        <v>1.1055767969994079E-2</v>
      </c>
      <c r="P2902" s="44">
        <f>IFERROR(_xll.qlIndexFixing(ONIndex6M,I2902,TRUE,_xll.ohTrigger(RecalcTrigger,Trigger6M)),NA())</f>
        <v>1.1736813123546241E-2</v>
      </c>
      <c r="Q2902" s="183">
        <f>IFERROR(_xll.qlIndexFixing(ONIndex1Y,I2902,TRUE,_xll.ohTrigger(RecalcTrigger,Trigger1Y)),NA())</f>
        <v>1.1794463719603243E-2</v>
      </c>
    </row>
    <row r="2903" spans="2:17" x14ac:dyDescent="0.2">
      <c r="B2903" s="39" t="s">
        <v>42</v>
      </c>
      <c r="D2903" s="42">
        <f>_xll.qlCalendarAdvance(Calendar,$D2902,B2903,"f",FALSE)</f>
        <v>59819</v>
      </c>
      <c r="E2903" s="177">
        <f>_xll.qlInterestRateIndexValueDate(IndexON,D2903)</f>
        <v>59819</v>
      </c>
      <c r="F2903" s="193">
        <f>IFERROR(_xll.qlIndexFixing(IndexON,D2903,TRUE,_xll.ohTrigger(RecalcTrigger,TriggerON)),NA())</f>
        <v>1.1487242425918254E-2</v>
      </c>
      <c r="H2903" s="42">
        <f>_xll.qlCalendarAdvance(Calendar,$H2902,B2903,"f",FALSE)</f>
        <v>59819</v>
      </c>
      <c r="I2903" s="177">
        <f>_xll.qlInterestRateIndexValueDate(Index1M,$H2903)</f>
        <v>59821</v>
      </c>
      <c r="J2903" s="182">
        <f>IFERROR(_xll.qlIndexFixing(Index1M,$H2903,TRUE,_xll.ohTrigger(RecalcTrigger,Trigger1M)),NA())</f>
        <v>1.1221310245391424E-2</v>
      </c>
      <c r="K2903" s="44">
        <f>IFERROR(_xll.qlIndexFixing(Index3M,H2903,TRUE,_xll.ohTrigger(RecalcTrigger,Trigger3M)),NA())</f>
        <v>1.1097113375549476E-2</v>
      </c>
      <c r="L2903" s="44">
        <f>IFERROR(_xll.qlIndexFixing(Index6M,$H2903,TRUE,_xll.ohTrigger(RecalcTrigger,Trigger6M)),NA())</f>
        <v>1.182895954404104E-2</v>
      </c>
      <c r="M2903" s="183">
        <f>IFERROR(_xll.qlIndexFixing(Index1Y,$H2903,TRUE,_xll.ohTrigger(RecalcTrigger,Trigger1Y)),NA())</f>
        <v>1.1934564858188383E-2</v>
      </c>
      <c r="N2903" s="182">
        <f>IFERROR(_xll.qlIndexFixing(ONIndex1M,I2903,TRUE,_xll.ohTrigger(RecalcTrigger,Trigger1M)),NA())</f>
        <v>1.121030410292434E-2</v>
      </c>
      <c r="O2903" s="44">
        <f>IFERROR(_xll.qlIndexFixing(ONIndex3M,I2903,TRUE,_xll.ohTrigger(RecalcTrigger,Trigger3M)),NA())</f>
        <v>1.1059056917508414E-2</v>
      </c>
      <c r="P2903" s="44">
        <f>IFERROR(_xll.qlIndexFixing(ONIndex6M,I2903,TRUE,_xll.ohTrigger(RecalcTrigger,Trigger6M)),NA())</f>
        <v>1.174066200116286E-2</v>
      </c>
      <c r="Q2903" s="183">
        <f>IFERROR(_xll.qlIndexFixing(ONIndex1Y,I2903,TRUE,_xll.ohTrigger(RecalcTrigger,Trigger1Y)),NA())</f>
        <v>1.1796266245172049E-2</v>
      </c>
    </row>
    <row r="2904" spans="2:17" x14ac:dyDescent="0.2">
      <c r="B2904" s="39" t="s">
        <v>42</v>
      </c>
      <c r="D2904" s="42">
        <f>_xll.qlCalendarAdvance(Calendar,$D2903,B2904,"f",FALSE)</f>
        <v>59826</v>
      </c>
      <c r="E2904" s="177">
        <f>_xll.qlInterestRateIndexValueDate(IndexON,D2904)</f>
        <v>59826</v>
      </c>
      <c r="F2904" s="193">
        <f>IFERROR(_xll.qlIndexFixing(IndexON,D2904,TRUE,_xll.ohTrigger(RecalcTrigger,TriggerON)),NA())</f>
        <v>1.1494626792396545E-2</v>
      </c>
      <c r="H2904" s="42">
        <f>_xll.qlCalendarAdvance(Calendar,$H2903,B2904,"f",FALSE)</f>
        <v>59826</v>
      </c>
      <c r="I2904" s="177">
        <f>_xll.qlInterestRateIndexValueDate(Index1M,$H2904)</f>
        <v>59828</v>
      </c>
      <c r="J2904" s="182">
        <f>IFERROR(_xll.qlIndexFixing(Index1M,$H2904,TRUE,_xll.ohTrigger(RecalcTrigger,Trigger1M)),NA())</f>
        <v>1.122502638338488E-2</v>
      </c>
      <c r="K2904" s="44">
        <f>IFERROR(_xll.qlIndexFixing(Index3M,H2904,TRUE,_xll.ohTrigger(RecalcTrigger,Trigger3M)),NA())</f>
        <v>1.110095405064743E-2</v>
      </c>
      <c r="L2904" s="44">
        <f>IFERROR(_xll.qlIndexFixing(Index6M,$H2904,TRUE,_xll.ohTrigger(RecalcTrigger,Trigger6M)),NA())</f>
        <v>1.183334603525627E-2</v>
      </c>
      <c r="M2904" s="183">
        <f>IFERROR(_xll.qlIndexFixing(Index1Y,$H2904,TRUE,_xll.ohTrigger(RecalcTrigger,Trigger1Y)),NA())</f>
        <v>1.1937603476216967E-2</v>
      </c>
      <c r="N2904" s="182">
        <f>IFERROR(_xll.qlIndexFixing(ONIndex1M,I2904,TRUE,_xll.ohTrigger(RecalcTrigger,Trigger1M)),NA())</f>
        <v>1.121392378467867E-2</v>
      </c>
      <c r="O2904" s="44">
        <f>IFERROR(_xll.qlIndexFixing(ONIndex3M,I2904,TRUE,_xll.ohTrigger(RecalcTrigger,Trigger3M)),NA())</f>
        <v>1.1062421883734075E-2</v>
      </c>
      <c r="P2904" s="44">
        <f>IFERROR(_xll.qlIndexFixing(ONIndex6M,I2904,TRUE,_xll.ohTrigger(RecalcTrigger,Trigger6M)),NA())</f>
        <v>1.1744548150165457E-2</v>
      </c>
      <c r="Q2904" s="183">
        <f>IFERROR(_xll.qlIndexFixing(ONIndex1Y,I2904,TRUE,_xll.ohTrigger(RecalcTrigger,Trigger1Y)),NA())</f>
        <v>1.179811286554866E-2</v>
      </c>
    </row>
    <row r="2905" spans="2:17" x14ac:dyDescent="0.2">
      <c r="B2905" s="39" t="s">
        <v>42</v>
      </c>
      <c r="D2905" s="42">
        <f>_xll.qlCalendarAdvance(Calendar,$D2904,B2905,"f",FALSE)</f>
        <v>59833</v>
      </c>
      <c r="E2905" s="177">
        <f>_xll.qlInterestRateIndexValueDate(IndexON,D2905)</f>
        <v>59833</v>
      </c>
      <c r="F2905" s="193">
        <f>IFERROR(_xll.qlIndexFixing(IndexON,D2905,TRUE,_xll.ohTrigger(RecalcTrigger,TriggerON)),NA())</f>
        <v>1.1502086167114456E-2</v>
      </c>
      <c r="H2905" s="42">
        <f>_xll.qlCalendarAdvance(Calendar,$H2904,B2905,"f",FALSE)</f>
        <v>59833</v>
      </c>
      <c r="I2905" s="177">
        <f>_xll.qlInterestRateIndexValueDate(Index1M,$H2905)</f>
        <v>59835</v>
      </c>
      <c r="J2905" s="182">
        <f>IFERROR(_xll.qlIndexFixing(Index1M,$H2905,TRUE,_xll.ohTrigger(RecalcTrigger,Trigger1M)),NA())</f>
        <v>1.1228801813356113E-2</v>
      </c>
      <c r="K2905" s="44">
        <f>IFERROR(_xll.qlIndexFixing(Index3M,H2905,TRUE,_xll.ohTrigger(RecalcTrigger,Trigger3M)),NA())</f>
        <v>1.1104871745961972E-2</v>
      </c>
      <c r="L2905" s="44">
        <f>IFERROR(_xll.qlIndexFixing(Index6M,$H2905,TRUE,_xll.ohTrigger(RecalcTrigger,Trigger6M)),NA())</f>
        <v>1.1837770680097922E-2</v>
      </c>
      <c r="M2905" s="183">
        <f>IFERROR(_xll.qlIndexFixing(Index1Y,$H2905,TRUE,_xll.ohTrigger(RecalcTrigger,Trigger1Y)),NA())</f>
        <v>1.1940688391257333E-2</v>
      </c>
      <c r="N2905" s="182">
        <f>IFERROR(_xll.qlIndexFixing(ONIndex1M,I2905,TRUE,_xll.ohTrigger(RecalcTrigger,Trigger1M)),NA())</f>
        <v>1.1217602570994245E-2</v>
      </c>
      <c r="O2905" s="44">
        <f>IFERROR(_xll.qlIndexFixing(ONIndex3M,I2905,TRUE,_xll.ohTrigger(RecalcTrigger,Trigger3M)),NA())</f>
        <v>1.1065862978743013E-2</v>
      </c>
      <c r="P2905" s="44">
        <f>IFERROR(_xll.qlIndexFixing(ONIndex6M,I2905,TRUE,_xll.ohTrigger(RecalcTrigger,Trigger6M)),NA())</f>
        <v>1.1748471618275858E-2</v>
      </c>
      <c r="Q2905" s="183">
        <f>IFERROR(_xll.qlIndexFixing(ONIndex1Y,I2905,TRUE,_xll.ohTrigger(RecalcTrigger,Trigger1Y)),NA())</f>
        <v>1.1800003642363777E-2</v>
      </c>
    </row>
    <row r="2906" spans="2:17" x14ac:dyDescent="0.2">
      <c r="B2906" s="39" t="s">
        <v>42</v>
      </c>
      <c r="D2906" s="42">
        <f>_xll.qlCalendarAdvance(Calendar,$D2905,B2906,"f",FALSE)</f>
        <v>59840</v>
      </c>
      <c r="E2906" s="177">
        <f>_xll.qlInterestRateIndexValueDate(IndexON,D2906)</f>
        <v>59840</v>
      </c>
      <c r="F2906" s="193">
        <f>IFERROR(_xll.qlIndexFixing(IndexON,D2906,TRUE,_xll.ohTrigger(RecalcTrigger,TriggerON)),NA())</f>
        <v>1.150962065199046E-2</v>
      </c>
      <c r="H2906" s="42">
        <f>_xll.qlCalendarAdvance(Calendar,$H2905,B2906,"f",FALSE)</f>
        <v>59840</v>
      </c>
      <c r="I2906" s="177">
        <f>_xll.qlInterestRateIndexValueDate(Index1M,$H2906)</f>
        <v>59842</v>
      </c>
      <c r="J2906" s="182">
        <f>IFERROR(_xll.qlIndexFixing(Index1M,$H2906,TRUE,_xll.ohTrigger(RecalcTrigger,Trigger1M)),NA())</f>
        <v>1.1232636618644914E-2</v>
      </c>
      <c r="K2906" s="44">
        <f>IFERROR(_xll.qlIndexFixing(Index3M,H2906,TRUE,_xll.ohTrigger(RecalcTrigger,Trigger3M)),NA())</f>
        <v>1.1108866571959631E-2</v>
      </c>
      <c r="L2906" s="44">
        <f>IFERROR(_xll.qlIndexFixing(Index6M,$H2906,TRUE,_xll.ohTrigger(RecalcTrigger,Trigger6M)),NA())</f>
        <v>1.1840655164740659E-2</v>
      </c>
      <c r="M2906" s="183">
        <f>IFERROR(_xll.qlIndexFixing(Index1Y,$H2906,TRUE,_xll.ohTrigger(RecalcTrigger,Trigger1Y)),NA())</f>
        <v>1.1943819666122889E-2</v>
      </c>
      <c r="N2906" s="182">
        <f>IFERROR(_xll.qlIndexFixing(ONIndex1M,I2906,TRUE,_xll.ohTrigger(RecalcTrigger,Trigger1M)),NA())</f>
        <v>1.1221340545244374E-2</v>
      </c>
      <c r="O2906" s="44">
        <f>IFERROR(_xll.qlIndexFixing(ONIndex3M,I2906,TRUE,_xll.ohTrigger(RecalcTrigger,Trigger3M)),NA())</f>
        <v>1.1069380312447308E-2</v>
      </c>
      <c r="P2906" s="44">
        <f>IFERROR(_xll.qlIndexFixing(ONIndex6M,I2906,TRUE,_xll.ohTrigger(RecalcTrigger,Trigger6M)),NA())</f>
        <v>1.1752432452736272E-2</v>
      </c>
      <c r="Q2906" s="183">
        <f>IFERROR(_xll.qlIndexFixing(ONIndex1Y,I2906,TRUE,_xll.ohTrigger(RecalcTrigger,Trigger1Y)),NA())</f>
        <v>1.1801938637328035E-2</v>
      </c>
    </row>
    <row r="2907" spans="2:17" x14ac:dyDescent="0.2">
      <c r="B2907" s="39" t="s">
        <v>42</v>
      </c>
      <c r="D2907" s="42">
        <f>_xll.qlCalendarAdvance(Calendar,$D2906,B2907,"f",FALSE)</f>
        <v>59847</v>
      </c>
      <c r="E2907" s="177">
        <f>_xll.qlInterestRateIndexValueDate(IndexON,D2907)</f>
        <v>59847</v>
      </c>
      <c r="F2907" s="193">
        <f>IFERROR(_xll.qlIndexFixing(IndexON,D2907,TRUE,_xll.ohTrigger(RecalcTrigger,TriggerON)),NA())</f>
        <v>1.1517230348783158E-2</v>
      </c>
      <c r="H2907" s="42">
        <f>_xll.qlCalendarAdvance(Calendar,$H2906,B2907,"f",FALSE)</f>
        <v>59847</v>
      </c>
      <c r="I2907" s="177">
        <f>_xll.qlInterestRateIndexValueDate(Index1M,$H2907)</f>
        <v>59849</v>
      </c>
      <c r="J2907" s="182">
        <f>IFERROR(_xll.qlIndexFixing(Index1M,$H2907,TRUE,_xll.ohTrigger(RecalcTrigger,Trigger1M)),NA())</f>
        <v>1.1236530882578174E-2</v>
      </c>
      <c r="K2907" s="44">
        <f>IFERROR(_xll.qlIndexFixing(Index3M,H2907,TRUE,_xll.ohTrigger(RecalcTrigger,Trigger3M)),NA())</f>
        <v>1.111293863911289E-2</v>
      </c>
      <c r="L2907" s="44">
        <f>IFERROR(_xll.qlIndexFixing(Index6M,$H2907,TRUE,_xll.ohTrigger(RecalcTrigger,Trigger6M)),NA())</f>
        <v>1.1845147573467876E-2</v>
      </c>
      <c r="M2907" s="183">
        <f>IFERROR(_xll.qlIndexFixing(Index1Y,$H2907,TRUE,_xll.ohTrigger(RecalcTrigger,Trigger1Y)),NA())</f>
        <v>1.1946997363634009E-2</v>
      </c>
      <c r="N2907" s="182">
        <f>IFERROR(_xll.qlIndexFixing(ONIndex1M,I2907,TRUE,_xll.ohTrigger(RecalcTrigger,Trigger1M)),NA())</f>
        <v>1.122513779048262E-2</v>
      </c>
      <c r="O2907" s="44">
        <f>IFERROR(_xll.qlIndexFixing(ONIndex3M,I2907,TRUE,_xll.ohTrigger(RecalcTrigger,Trigger3M)),NA())</f>
        <v>1.1072973994759039E-2</v>
      </c>
      <c r="P2907" s="44">
        <f>IFERROR(_xll.qlIndexFixing(ONIndex6M,I2907,TRUE,_xll.ohTrigger(RecalcTrigger,Trigger6M)),NA())</f>
        <v>1.1756430700948783E-2</v>
      </c>
      <c r="Q2907" s="183">
        <f>IFERROR(_xll.qlIndexFixing(ONIndex1Y,I2907,TRUE,_xll.ohTrigger(RecalcTrigger,Trigger1Y)),NA())</f>
        <v>1.1803917911992201E-2</v>
      </c>
    </row>
    <row r="2908" spans="2:17" x14ac:dyDescent="0.2">
      <c r="B2908" s="39" t="s">
        <v>42</v>
      </c>
      <c r="D2908" s="42">
        <f>_xll.qlCalendarAdvance(Calendar,$D2907,B2908,"f",FALSE)</f>
        <v>59854</v>
      </c>
      <c r="E2908" s="177">
        <f>_xll.qlInterestRateIndexValueDate(IndexON,D2908)</f>
        <v>59854</v>
      </c>
      <c r="F2908" s="193">
        <f>IFERROR(_xll.qlIndexFixing(IndexON,D2908,TRUE,_xll.ohTrigger(RecalcTrigger,TriggerON)),NA())</f>
        <v>1.1524915359251153E-2</v>
      </c>
      <c r="H2908" s="42">
        <f>_xll.qlCalendarAdvance(Calendar,$H2907,B2908,"f",FALSE)</f>
        <v>59854</v>
      </c>
      <c r="I2908" s="177">
        <f>_xll.qlInterestRateIndexValueDate(Index1M,$H2908)</f>
        <v>59856</v>
      </c>
      <c r="J2908" s="182">
        <f>IFERROR(_xll.qlIndexFixing(Index1M,$H2908,TRUE,_xll.ohTrigger(RecalcTrigger,Trigger1M)),NA())</f>
        <v>1.1240484688485364E-2</v>
      </c>
      <c r="K2908" s="44">
        <f>IFERROR(_xll.qlIndexFixing(Index3M,H2908,TRUE,_xll.ohTrigger(RecalcTrigger,Trigger3M)),NA())</f>
        <v>1.1117088057898482E-2</v>
      </c>
      <c r="L2908" s="44">
        <f>IFERROR(_xll.qlIndexFixing(Index6M,$H2908,TRUE,_xll.ohTrigger(RecalcTrigger,Trigger6M)),NA())</f>
        <v>1.1849678265352397E-2</v>
      </c>
      <c r="M2908" s="183">
        <f>IFERROR(_xll.qlIndexFixing(Index1Y,$H2908,TRUE,_xll.ohTrigger(RecalcTrigger,Trigger1Y)),NA())</f>
        <v>1.1950221546618692E-2</v>
      </c>
      <c r="N2908" s="182">
        <f>IFERROR(_xll.qlIndexFixing(ONIndex1M,I2908,TRUE,_xll.ohTrigger(RecalcTrigger,Trigger1M)),NA())</f>
        <v>1.1228994390002356E-2</v>
      </c>
      <c r="O2908" s="44">
        <f>IFERROR(_xll.qlIndexFixing(ONIndex3M,I2908,TRUE,_xll.ohTrigger(RecalcTrigger,Trigger3M)),NA())</f>
        <v>1.107664413551035E-2</v>
      </c>
      <c r="P2908" s="44">
        <f>IFERROR(_xll.qlIndexFixing(ONIndex6M,I2908,TRUE,_xll.ohTrigger(RecalcTrigger,Trigger6M)),NA())</f>
        <v>1.1760466410315473E-2</v>
      </c>
      <c r="Q2908" s="183">
        <f>IFERROR(_xll.qlIndexFixing(ONIndex1Y,I2908,TRUE,_xll.ohTrigger(RecalcTrigger,Trigger1Y)),NA())</f>
        <v>1.1805941528146846E-2</v>
      </c>
    </row>
    <row r="2909" spans="2:17" x14ac:dyDescent="0.2">
      <c r="B2909" s="39" t="s">
        <v>42</v>
      </c>
      <c r="D2909" s="42">
        <f>_xll.qlCalendarAdvance(Calendar,$D2908,B2909,"f",FALSE)</f>
        <v>59861</v>
      </c>
      <c r="E2909" s="177">
        <f>_xll.qlInterestRateIndexValueDate(IndexON,D2909)</f>
        <v>59861</v>
      </c>
      <c r="F2909" s="193">
        <f>IFERROR(_xll.qlIndexFixing(IndexON,D2909,TRUE,_xll.ohTrigger(RecalcTrigger,TriggerON)),NA())</f>
        <v>1.1532675785712598E-2</v>
      </c>
      <c r="H2909" s="42">
        <f>_xll.qlCalendarAdvance(Calendar,$H2908,B2909,"f",FALSE)</f>
        <v>59861</v>
      </c>
      <c r="I2909" s="177">
        <f>_xll.qlInterestRateIndexValueDate(Index1M,$H2909)</f>
        <v>59863</v>
      </c>
      <c r="J2909" s="182">
        <f>IFERROR(_xll.qlIndexFixing(Index1M,$H2909,TRUE,_xll.ohTrigger(RecalcTrigger,Trigger1M)),NA())</f>
        <v>1.124449811969596E-2</v>
      </c>
      <c r="K2909" s="44">
        <f>IFERROR(_xll.qlIndexFixing(Index3M,H2909,TRUE,_xll.ohTrigger(RecalcTrigger,Trigger3M)),NA())</f>
        <v>1.1121314938798242E-2</v>
      </c>
      <c r="L2909" s="44">
        <f>IFERROR(_xll.qlIndexFixing(Index6M,$H2909,TRUE,_xll.ohTrigger(RecalcTrigger,Trigger6M)),NA())</f>
        <v>1.1854247288301834E-2</v>
      </c>
      <c r="M2909" s="183">
        <f>IFERROR(_xll.qlIndexFixing(Index1Y,$H2909,TRUE,_xll.ohTrigger(RecalcTrigger,Trigger1Y)),NA())</f>
        <v>1.1953492277912125E-2</v>
      </c>
      <c r="N2909" s="182">
        <f>IFERROR(_xll.qlIndexFixing(ONIndex1M,I2909,TRUE,_xll.ohTrigger(RecalcTrigger,Trigger1M)),NA())</f>
        <v>1.1232910427017018E-2</v>
      </c>
      <c r="O2909" s="44">
        <f>IFERROR(_xll.qlIndexFixing(ONIndex3M,I2909,TRUE,_xll.ohTrigger(RecalcTrigger,Trigger3M)),NA())</f>
        <v>1.1080390844773191E-2</v>
      </c>
      <c r="P2909" s="44">
        <f>IFERROR(_xll.qlIndexFixing(ONIndex6M,I2909,TRUE,_xll.ohTrigger(RecalcTrigger,Trigger6M)),NA())</f>
        <v>1.1764539627998616E-2</v>
      </c>
      <c r="Q2909" s="183">
        <f>IFERROR(_xll.qlIndexFixing(ONIndex1Y,I2909,TRUE,_xll.ohTrigger(RecalcTrigger,Trigger1Y)),NA())</f>
        <v>1.1808009547262799E-2</v>
      </c>
    </row>
    <row r="2910" spans="2:17" x14ac:dyDescent="0.2">
      <c r="B2910" s="39" t="s">
        <v>42</v>
      </c>
      <c r="D2910" s="42">
        <f>_xll.qlCalendarAdvance(Calendar,$D2909,B2910,"f",FALSE)</f>
        <v>59868</v>
      </c>
      <c r="E2910" s="177">
        <f>_xll.qlInterestRateIndexValueDate(IndexON,D2910)</f>
        <v>59868</v>
      </c>
      <c r="F2910" s="193">
        <f>IFERROR(_xll.qlIndexFixing(IndexON,D2910,TRUE,_xll.ohTrigger(RecalcTrigger,TriggerON)),NA())</f>
        <v>1.1540511729686287E-2</v>
      </c>
      <c r="H2910" s="42">
        <f>_xll.qlCalendarAdvance(Calendar,$H2909,B2910,"f",FALSE)</f>
        <v>59868</v>
      </c>
      <c r="I2910" s="177">
        <f>_xll.qlInterestRateIndexValueDate(Index1M,$H2910)</f>
        <v>59870</v>
      </c>
      <c r="J2910" s="182">
        <f>IFERROR(_xll.qlIndexFixing(Index1M,$H2910,TRUE,_xll.ohTrigger(RecalcTrigger,Trigger1M)),NA())</f>
        <v>1.1248571259547167E-2</v>
      </c>
      <c r="K2910" s="44">
        <f>IFERROR(_xll.qlIndexFixing(Index3M,H2910,TRUE,_xll.ohTrigger(RecalcTrigger,Trigger3M)),NA())</f>
        <v>1.1124138681787726E-2</v>
      </c>
      <c r="L2910" s="44">
        <f>IFERROR(_xll.qlIndexFixing(Index6M,$H2910,TRUE,_xll.ohTrigger(RecalcTrigger,Trigger6M)),NA())</f>
        <v>1.185885469022731E-2</v>
      </c>
      <c r="M2910" s="183">
        <f>IFERROR(_xll.qlIndexFixing(Index1Y,$H2910,TRUE,_xll.ohTrigger(RecalcTrigger,Trigger1Y)),NA())</f>
        <v>1.1955414658652764E-2</v>
      </c>
      <c r="N2910" s="182">
        <f>IFERROR(_xll.qlIndexFixing(ONIndex1M,I2910,TRUE,_xll.ohTrigger(RecalcTrigger,Trigger1M)),NA())</f>
        <v>1.1236885984740042E-2</v>
      </c>
      <c r="O2910" s="44">
        <f>IFERROR(_xll.qlIndexFixing(ONIndex3M,I2910,TRUE,_xll.ohTrigger(RecalcTrigger,Trigger3M)),NA())</f>
        <v>1.1084214232379708E-2</v>
      </c>
      <c r="P2910" s="44">
        <f>IFERROR(_xll.qlIndexFixing(ONIndex6M,I2910,TRUE,_xll.ohTrigger(RecalcTrigger,Trigger6M)),NA())</f>
        <v>1.1768650401640102E-2</v>
      </c>
      <c r="Q2910" s="183">
        <f>IFERROR(_xll.qlIndexFixing(ONIndex1Y,I2910,TRUE,_xll.ohTrigger(RecalcTrigger,Trigger1Y)),NA())</f>
        <v>1.1810122031050696E-2</v>
      </c>
    </row>
    <row r="2911" spans="2:17" x14ac:dyDescent="0.2">
      <c r="B2911" s="39" t="s">
        <v>42</v>
      </c>
      <c r="D2911" s="42">
        <f>_xll.qlCalendarAdvance(Calendar,$D2910,B2911,"f",FALSE)</f>
        <v>59875</v>
      </c>
      <c r="E2911" s="177">
        <f>_xll.qlInterestRateIndexValueDate(IndexON,D2911)</f>
        <v>59875</v>
      </c>
      <c r="F2911" s="193">
        <f>IFERROR(_xll.qlIndexFixing(IndexON,D2911,TRUE,_xll.ohTrigger(RecalcTrigger,TriggerON)),NA())</f>
        <v>1.1548423293330501E-2</v>
      </c>
      <c r="H2911" s="42">
        <f>_xll.qlCalendarAdvance(Calendar,$H2910,B2911,"f",FALSE)</f>
        <v>59875</v>
      </c>
      <c r="I2911" s="177">
        <f>_xll.qlInterestRateIndexValueDate(Index1M,$H2911)</f>
        <v>59877</v>
      </c>
      <c r="J2911" s="182">
        <f>IFERROR(_xll.qlIndexFixing(Index1M,$H2911,TRUE,_xll.ohTrigger(RecalcTrigger,Trigger1M)),NA())</f>
        <v>1.1252704191378776E-2</v>
      </c>
      <c r="K2911" s="44">
        <f>IFERROR(_xll.qlIndexFixing(Index3M,H2911,TRUE,_xll.ohTrigger(RecalcTrigger,Trigger3M)),NA())</f>
        <v>1.1128503706468775E-2</v>
      </c>
      <c r="L2911" s="44">
        <f>IFERROR(_xll.qlIndexFixing(Index6M,$H2911,TRUE,_xll.ohTrigger(RecalcTrigger,Trigger6M)),NA())</f>
        <v>1.1865122458408719E-2</v>
      </c>
      <c r="M2911" s="183">
        <f>IFERROR(_xll.qlIndexFixing(Index1Y,$H2911,TRUE,_xll.ohTrigger(RecalcTrigger,Trigger1Y)),NA())</f>
        <v>1.1960173636803231E-2</v>
      </c>
      <c r="N2911" s="182">
        <f>IFERROR(_xll.qlIndexFixing(ONIndex1M,I2911,TRUE,_xll.ohTrigger(RecalcTrigger,Trigger1M)),NA())</f>
        <v>1.1240921146224991E-2</v>
      </c>
      <c r="O2911" s="44">
        <f>IFERROR(_xll.qlIndexFixing(ONIndex3M,I2911,TRUE,_xll.ohTrigger(RecalcTrigger,Trigger3M)),NA())</f>
        <v>1.1088114408162042E-2</v>
      </c>
      <c r="P2911" s="44">
        <f>IFERROR(_xll.qlIndexFixing(ONIndex6M,I2911,TRUE,_xll.ohTrigger(RecalcTrigger,Trigger6M)),NA())</f>
        <v>1.1772798778482141E-2</v>
      </c>
      <c r="Q2911" s="183">
        <f>IFERROR(_xll.qlIndexFixing(ONIndex1Y,I2911,TRUE,_xll.ohTrigger(RecalcTrigger,Trigger1Y)),NA())</f>
        <v>1.1812279041221174E-2</v>
      </c>
    </row>
    <row r="2912" spans="2:17" x14ac:dyDescent="0.2">
      <c r="B2912" s="39" t="s">
        <v>42</v>
      </c>
      <c r="D2912" s="42">
        <f>_xll.qlCalendarAdvance(Calendar,$D2911,B2912,"f",FALSE)</f>
        <v>59882</v>
      </c>
      <c r="E2912" s="177">
        <f>_xll.qlInterestRateIndexValueDate(IndexON,D2912)</f>
        <v>59882</v>
      </c>
      <c r="F2912" s="193">
        <f>IFERROR(_xll.qlIndexFixing(IndexON,D2912,TRUE,_xll.ohTrigger(RecalcTrigger,TriggerON)),NA())</f>
        <v>1.1556410578323906E-2</v>
      </c>
      <c r="H2912" s="42">
        <f>_xll.qlCalendarAdvance(Calendar,$H2911,B2912,"f",FALSE)</f>
        <v>59882</v>
      </c>
      <c r="I2912" s="177">
        <f>_xll.qlInterestRateIndexValueDate(Index1M,$H2912)</f>
        <v>59884</v>
      </c>
      <c r="J2912" s="182">
        <f>IFERROR(_xll.qlIndexFixing(Index1M,$H2912,TRUE,_xll.ohTrigger(RecalcTrigger,Trigger1M)),NA())</f>
        <v>1.1256896998507361E-2</v>
      </c>
      <c r="K2912" s="44">
        <f>IFERROR(_xll.qlIndexFixing(Index3M,H2912,TRUE,_xll.ohTrigger(RecalcTrigger,Trigger3M)),NA())</f>
        <v>1.1132946493700507E-2</v>
      </c>
      <c r="L2912" s="44">
        <f>IFERROR(_xll.qlIndexFixing(Index6M,$H2912,TRUE,_xll.ohTrigger(RecalcTrigger,Trigger6M)),NA())</f>
        <v>1.1869815520246244E-2</v>
      </c>
      <c r="M2912" s="183">
        <f>IFERROR(_xll.qlIndexFixing(Index1Y,$H2912,TRUE,_xll.ohTrigger(RecalcTrigger,Trigger1Y)),NA())</f>
        <v>1.1963584390108089E-2</v>
      </c>
      <c r="N2912" s="182">
        <f>IFERROR(_xll.qlIndexFixing(ONIndex1M,I2912,TRUE,_xll.ohTrigger(RecalcTrigger,Trigger1M)),NA())</f>
        <v>1.1245015994685303E-2</v>
      </c>
      <c r="O2912" s="44">
        <f>IFERROR(_xll.qlIndexFixing(ONIndex3M,I2912,TRUE,_xll.ohTrigger(RecalcTrigger,Trigger3M)),NA())</f>
        <v>1.1092091482192146E-2</v>
      </c>
      <c r="P2912" s="44">
        <f>IFERROR(_xll.qlIndexFixing(ONIndex6M,I2912,TRUE,_xll.ohTrigger(RecalcTrigger,Trigger6M)),NA())</f>
        <v>1.1776984805766944E-2</v>
      </c>
      <c r="Q2912" s="183">
        <f>IFERROR(_xll.qlIndexFixing(ONIndex1Y,I2912,TRUE,_xll.ohTrigger(RecalcTrigger,Trigger1Y)),NA())</f>
        <v>1.1814480639165126E-2</v>
      </c>
    </row>
    <row r="2913" spans="2:17" x14ac:dyDescent="0.2">
      <c r="B2913" s="39" t="s">
        <v>42</v>
      </c>
      <c r="D2913" s="42">
        <f>_xll.qlCalendarAdvance(Calendar,$D2912,B2913,"f",FALSE)</f>
        <v>59889</v>
      </c>
      <c r="E2913" s="177">
        <f>_xll.qlInterestRateIndexValueDate(IndexON,D2913)</f>
        <v>59889</v>
      </c>
      <c r="F2913" s="193">
        <f>IFERROR(_xll.qlIndexFixing(IndexON,D2913,TRUE,_xll.ohTrigger(RecalcTrigger,TriggerON)),NA())</f>
        <v>1.1564473686824783E-2</v>
      </c>
      <c r="H2913" s="42">
        <f>_xll.qlCalendarAdvance(Calendar,$H2912,B2913,"f",FALSE)</f>
        <v>59889</v>
      </c>
      <c r="I2913" s="177">
        <f>_xll.qlInterestRateIndexValueDate(Index1M,$H2913)</f>
        <v>59891</v>
      </c>
      <c r="J2913" s="182">
        <f>IFERROR(_xll.qlIndexFixing(Index1M,$H2913,TRUE,_xll.ohTrigger(RecalcTrigger,Trigger1M)),NA())</f>
        <v>1.1261149764290762E-2</v>
      </c>
      <c r="K2913" s="44">
        <f>IFERROR(_xll.qlIndexFixing(Index3M,H2913,TRUE,_xll.ohTrigger(RecalcTrigger,Trigger3M)),NA())</f>
        <v>1.1137467153962462E-2</v>
      </c>
      <c r="L2913" s="44">
        <f>IFERROR(_xll.qlIndexFixing(Index6M,$H2913,TRUE,_xll.ohTrigger(RecalcTrigger,Trigger6M)),NA())</f>
        <v>1.1874547119061055E-2</v>
      </c>
      <c r="M2913" s="183">
        <f>IFERROR(_xll.qlIndexFixing(Index1Y,$H2913,TRUE,_xll.ohTrigger(RecalcTrigger,Trigger1Y)),NA())</f>
        <v>1.1967041943136716E-2</v>
      </c>
      <c r="N2913" s="182">
        <f>IFERROR(_xll.qlIndexFixing(ONIndex1M,I2913,TRUE,_xll.ohTrigger(RecalcTrigger,Trigger1M)),NA())</f>
        <v>1.1250368637254482E-2</v>
      </c>
      <c r="O2913" s="44">
        <f>IFERROR(_xll.qlIndexFixing(ONIndex3M,I2913,TRUE,_xll.ohTrigger(RecalcTrigger,Trigger3M)),NA())</f>
        <v>1.1097318033224113E-2</v>
      </c>
      <c r="P2913" s="44">
        <f>IFERROR(_xll.qlIndexFixing(ONIndex6M,I2913,TRUE,_xll.ohTrigger(RecalcTrigger,Trigger6M)),NA())</f>
        <v>1.1782422240589341E-2</v>
      </c>
      <c r="Q2913" s="183">
        <f>IFERROR(_xll.qlIndexFixing(ONIndex1Y,I2913,TRUE,_xll.ohTrigger(RecalcTrigger,Trigger1Y)),NA())</f>
        <v>1.1817376881371189E-2</v>
      </c>
    </row>
    <row r="2914" spans="2:17" x14ac:dyDescent="0.2">
      <c r="B2914" s="39" t="s">
        <v>42</v>
      </c>
      <c r="D2914" s="42">
        <f>_xll.qlCalendarAdvance(Calendar,$D2913,B2914,"f",FALSE)</f>
        <v>59897</v>
      </c>
      <c r="E2914" s="177">
        <f>_xll.qlInterestRateIndexValueDate(IndexON,D2914)</f>
        <v>59897</v>
      </c>
      <c r="F2914" s="193">
        <f>IFERROR(_xll.qlIndexFixing(IndexON,D2914,TRUE,_xll.ohTrigger(RecalcTrigger,TriggerON)),NA())</f>
        <v>1.1573781643710035E-2</v>
      </c>
      <c r="H2914" s="42">
        <f>_xll.qlCalendarAdvance(Calendar,$H2913,B2914,"f",FALSE)</f>
        <v>59897</v>
      </c>
      <c r="I2914" s="177">
        <f>_xll.qlInterestRateIndexValueDate(Index1M,$H2914)</f>
        <v>59901</v>
      </c>
      <c r="J2914" s="182">
        <f>IFERROR(_xll.qlIndexFixing(Index1M,$H2914,TRUE,_xll.ohTrigger(RecalcTrigger,Trigger1M)),NA())</f>
        <v>1.1267329319086375E-2</v>
      </c>
      <c r="K2914" s="44">
        <f>IFERROR(_xll.qlIndexFixing(Index3M,H2914,TRUE,_xll.ohTrigger(RecalcTrigger,Trigger3M)),NA())</f>
        <v>1.1144060544971895E-2</v>
      </c>
      <c r="L2914" s="44">
        <f>IFERROR(_xll.qlIndexFixing(Index6M,$H2914,TRUE,_xll.ohTrigger(RecalcTrigger,Trigger6M)),NA())</f>
        <v>1.1879721463914727E-2</v>
      </c>
      <c r="M2914" s="183">
        <f>IFERROR(_xll.qlIndexFixing(Index1Y,$H2914,TRUE,_xll.ohTrigger(RecalcTrigger,Trigger1Y)),NA())</f>
        <v>1.1971581796677193E-2</v>
      </c>
      <c r="N2914" s="182">
        <f>IFERROR(_xll.qlIndexFixing(ONIndex1M,I2914,TRUE,_xll.ohTrigger(RecalcTrigger,Trigger1M)),NA())</f>
        <v>1.1254600225694134E-2</v>
      </c>
      <c r="O2914" s="44">
        <f>IFERROR(_xll.qlIndexFixing(ONIndex3M,I2914,TRUE,_xll.ohTrigger(RecalcTrigger,Trigger3M)),NA())</f>
        <v>1.1101471287204845E-2</v>
      </c>
      <c r="P2914" s="44">
        <f>IFERROR(_xll.qlIndexFixing(ONIndex6M,I2914,TRUE,_xll.ohTrigger(RecalcTrigger,Trigger6M)),NA())</f>
        <v>1.1786694504252182E-2</v>
      </c>
      <c r="Q2914" s="183">
        <f>IFERROR(_xll.qlIndexFixing(ONIndex1Y,I2914,TRUE,_xll.ohTrigger(RecalcTrigger,Trigger1Y)),NA())</f>
        <v>1.1819680626006246E-2</v>
      </c>
    </row>
    <row r="2915" spans="2:17" x14ac:dyDescent="0.2">
      <c r="B2915" s="39" t="s">
        <v>42</v>
      </c>
      <c r="D2915" s="42">
        <f>_xll.qlCalendarAdvance(Calendar,$D2914,B2915,"f",FALSE)</f>
        <v>59904</v>
      </c>
      <c r="E2915" s="177">
        <f>_xll.qlInterestRateIndexValueDate(IndexON,D2915)</f>
        <v>59904</v>
      </c>
      <c r="F2915" s="193">
        <f>IFERROR(_xll.qlIndexFixing(IndexON,D2915,TRUE,_xll.ohTrigger(RecalcTrigger,TriggerON)),NA())</f>
        <v>1.1582007573887054E-2</v>
      </c>
      <c r="H2915" s="42">
        <f>_xll.qlCalendarAdvance(Calendar,$H2914,B2915,"f",FALSE)</f>
        <v>59904</v>
      </c>
      <c r="I2915" s="177">
        <f>_xll.qlInterestRateIndexValueDate(Index1M,$H2915)</f>
        <v>59908</v>
      </c>
      <c r="J2915" s="182">
        <f>IFERROR(_xll.qlIndexFixing(Index1M,$H2915,TRUE,_xll.ohTrigger(RecalcTrigger,Trigger1M)),NA())</f>
        <v>1.1271728045669352E-2</v>
      </c>
      <c r="K2915" s="44">
        <f>IFERROR(_xll.qlIndexFixing(Index3M,H2915,TRUE,_xll.ohTrigger(RecalcTrigger,Trigger3M)),NA())</f>
        <v>1.1149294884303796E-2</v>
      </c>
      <c r="L2915" s="44">
        <f>IFERROR(_xll.qlIndexFixing(Index6M,$H2915,TRUE,_xll.ohTrigger(RecalcTrigger,Trigger6M)),NA())</f>
        <v>1.1884538044955992E-2</v>
      </c>
      <c r="M2915" s="183">
        <f>IFERROR(_xll.qlIndexFixing(Index1Y,$H2915,TRUE,_xll.ohTrigger(RecalcTrigger,Trigger1Y)),NA())</f>
        <v>1.1975149755173935E-2</v>
      </c>
      <c r="N2915" s="182">
        <f>IFERROR(_xll.qlIndexFixing(ONIndex1M,I2915,TRUE,_xll.ohTrigger(RecalcTrigger,Trigger1M)),NA())</f>
        <v>1.1258275022001385E-2</v>
      </c>
      <c r="O2915" s="44">
        <f>IFERROR(_xll.qlIndexFixing(ONIndex3M,I2915,TRUE,_xll.ohTrigger(RecalcTrigger,Trigger3M)),NA())</f>
        <v>1.1105092707168751E-2</v>
      </c>
      <c r="P2915" s="44">
        <f>IFERROR(_xll.qlIndexFixing(ONIndex6M,I2915,TRUE,_xll.ohTrigger(RecalcTrigger,Trigger6M)),NA())</f>
        <v>1.179038653333464E-2</v>
      </c>
      <c r="Q2915" s="183">
        <f>IFERROR(_xll.qlIndexFixing(ONIndex1Y,I2915,TRUE,_xll.ohTrigger(RecalcTrigger,Trigger1Y)),NA())</f>
        <v>1.1821690911624216E-2</v>
      </c>
    </row>
    <row r="2916" spans="2:17" x14ac:dyDescent="0.2">
      <c r="B2916" s="39" t="s">
        <v>42</v>
      </c>
      <c r="D2916" s="42">
        <f>_xll.qlCalendarAdvance(Calendar,$D2915,B2916,"f",FALSE)</f>
        <v>59911</v>
      </c>
      <c r="E2916" s="177">
        <f>_xll.qlInterestRateIndexValueDate(IndexON,D2916)</f>
        <v>59911</v>
      </c>
      <c r="F2916" s="193">
        <f>IFERROR(_xll.qlIndexFixing(IndexON,D2916,TRUE,_xll.ohTrigger(RecalcTrigger,TriggerON)),NA())</f>
        <v>1.1590309648115138E-2</v>
      </c>
      <c r="H2916" s="42">
        <f>_xll.qlCalendarAdvance(Calendar,$H2915,B2916,"f",FALSE)</f>
        <v>59911</v>
      </c>
      <c r="I2916" s="177">
        <f>_xll.qlInterestRateIndexValueDate(Index1M,$H2916)</f>
        <v>59915</v>
      </c>
      <c r="J2916" s="182">
        <f>IFERROR(_xll.qlIndexFixing(Index1M,$H2916,TRUE,_xll.ohTrigger(RecalcTrigger,Trigger1M)),NA())</f>
        <v>1.1276187016634716E-2</v>
      </c>
      <c r="K2916" s="44">
        <f>IFERROR(_xll.qlIndexFixing(Index3M,H2916,TRUE,_xll.ohTrigger(RecalcTrigger,Trigger3M)),NA())</f>
        <v>1.1153559277818329E-2</v>
      </c>
      <c r="L2916" s="44">
        <f>IFERROR(_xll.qlIndexFixing(Index6M,$H2916,TRUE,_xll.ohTrigger(RecalcTrigger,Trigger6M)),NA())</f>
        <v>1.1889393313033248E-2</v>
      </c>
      <c r="M2916" s="183">
        <f>IFERROR(_xll.qlIndexFixing(Index1Y,$H2916,TRUE,_xll.ohTrigger(RecalcTrigger,Trigger1Y)),NA())</f>
        <v>1.197876472290412E-2</v>
      </c>
      <c r="N2916" s="182">
        <f>IFERROR(_xll.qlIndexFixing(ONIndex1M,I2916,TRUE,_xll.ohTrigger(RecalcTrigger,Trigger1M)),NA())</f>
        <v>1.1262618031633309E-2</v>
      </c>
      <c r="O2916" s="44">
        <f>IFERROR(_xll.qlIndexFixing(ONIndex3M,I2916,TRUE,_xll.ohTrigger(RecalcTrigger,Trigger3M)),NA())</f>
        <v>1.1109389530385982E-2</v>
      </c>
      <c r="P2916" s="44">
        <f>IFERROR(_xll.qlIndexFixing(ONIndex6M,I2916,TRUE,_xll.ohTrigger(RecalcTrigger,Trigger6M)),NA())</f>
        <v>1.1794729046163965E-2</v>
      </c>
      <c r="Q2916" s="183">
        <f>IFERROR(_xll.qlIndexFixing(ONIndex1Y,I2916,TRUE,_xll.ohTrigger(RecalcTrigger,Trigger1Y)),NA())</f>
        <v>1.1824077887601092E-2</v>
      </c>
    </row>
    <row r="2917" spans="2:17" x14ac:dyDescent="0.2">
      <c r="B2917" s="39" t="s">
        <v>42</v>
      </c>
      <c r="D2917" s="42">
        <f>_xll.qlCalendarAdvance(Calendar,$D2916,B2917,"f",FALSE)</f>
        <v>59918</v>
      </c>
      <c r="E2917" s="177">
        <f>_xll.qlInterestRateIndexValueDate(IndexON,D2917)</f>
        <v>59918</v>
      </c>
      <c r="F2917" s="193">
        <f>IFERROR(_xll.qlIndexFixing(IndexON,D2917,TRUE,_xll.ohTrigger(RecalcTrigger,TriggerON)),NA())</f>
        <v>1.1598687967513399E-2</v>
      </c>
      <c r="H2917" s="42">
        <f>_xll.qlCalendarAdvance(Calendar,$H2916,B2917,"f",FALSE)</f>
        <v>59918</v>
      </c>
      <c r="I2917" s="177">
        <f>_xll.qlInterestRateIndexValueDate(Index1M,$H2917)</f>
        <v>59922</v>
      </c>
      <c r="J2917" s="182">
        <f>IFERROR(_xll.qlIndexFixing(Index1M,$H2917,TRUE,_xll.ohTrigger(RecalcTrigger,Trigger1M)),NA())</f>
        <v>1.1280706315311936E-2</v>
      </c>
      <c r="K2917" s="44">
        <f>IFERROR(_xll.qlIndexFixing(Index3M,H2917,TRUE,_xll.ohTrigger(RecalcTrigger,Trigger3M)),NA())</f>
        <v>1.1158426132552933E-2</v>
      </c>
      <c r="L2917" s="44">
        <f>IFERROR(_xll.qlIndexFixing(Index6M,$H2917,TRUE,_xll.ohTrigger(RecalcTrigger,Trigger6M)),NA())</f>
        <v>1.1894287316076948E-2</v>
      </c>
      <c r="M2917" s="183">
        <f>IFERROR(_xll.qlIndexFixing(Index1Y,$H2917,TRUE,_xll.ohTrigger(RecalcTrigger,Trigger1Y)),NA())</f>
        <v>1.1982426762761924E-2</v>
      </c>
      <c r="N2917" s="182">
        <f>IFERROR(_xll.qlIndexFixing(ONIndex1M,I2917,TRUE,_xll.ohTrigger(RecalcTrigger,Trigger1M)),NA())</f>
        <v>1.1267021156218249E-2</v>
      </c>
      <c r="O2917" s="44">
        <f>IFERROR(_xll.qlIndexFixing(ONIndex3M,I2917,TRUE,_xll.ohTrigger(RecalcTrigger,Trigger3M)),NA())</f>
        <v>1.1113763816998912E-2</v>
      </c>
      <c r="P2917" s="44">
        <f>IFERROR(_xll.qlIndexFixing(ONIndex6M,I2917,TRUE,_xll.ohTrigger(RecalcTrigger,Trigger6M)),NA())</f>
        <v>1.179910945324103E-2</v>
      </c>
      <c r="Q2917" s="183">
        <f>IFERROR(_xll.qlIndexFixing(ONIndex1Y,I2917,TRUE,_xll.ohTrigger(RecalcTrigger,Trigger1Y)),NA())</f>
        <v>1.1826509768617655E-2</v>
      </c>
    </row>
    <row r="2918" spans="2:17" x14ac:dyDescent="0.2">
      <c r="B2918" s="39" t="s">
        <v>42</v>
      </c>
      <c r="D2918" s="42">
        <f>_xll.qlCalendarAdvance(Calendar,$D2917,B2918,"f",FALSE)</f>
        <v>59925</v>
      </c>
      <c r="E2918" s="177">
        <f>_xll.qlInterestRateIndexValueDate(IndexON,D2918)</f>
        <v>59925</v>
      </c>
      <c r="F2918" s="193">
        <f>IFERROR(_xll.qlIndexFixing(IndexON,D2918,TRUE,_xll.ohTrigger(RecalcTrigger,TriggerON)),NA())</f>
        <v>1.16071426346398E-2</v>
      </c>
      <c r="H2918" s="42">
        <f>_xll.qlCalendarAdvance(Calendar,$H2917,B2918,"f",FALSE)</f>
        <v>59925</v>
      </c>
      <c r="I2918" s="177">
        <f>_xll.qlInterestRateIndexValueDate(Index1M,$H2918)</f>
        <v>59929</v>
      </c>
      <c r="J2918" s="182">
        <f>IFERROR(_xll.qlIndexFixing(Index1M,$H2918,TRUE,_xll.ohTrigger(RecalcTrigger,Trigger1M)),NA())</f>
        <v>1.1285286025048538E-2</v>
      </c>
      <c r="K2918" s="44">
        <f>IFERROR(_xll.qlIndexFixing(Index3M,H2918,TRUE,_xll.ohTrigger(RecalcTrigger,Trigger3M)),NA())</f>
        <v>1.1163371460174628E-2</v>
      </c>
      <c r="L2918" s="44">
        <f>IFERROR(_xll.qlIndexFixing(Index6M,$H2918,TRUE,_xll.ohTrigger(RecalcTrigger,Trigger6M)),NA())</f>
        <v>1.1899220102019738E-2</v>
      </c>
      <c r="M2918" s="183">
        <f>IFERROR(_xll.qlIndexFixing(Index1Y,$H2918,TRUE,_xll.ohTrigger(RecalcTrigger,Trigger1Y)),NA())</f>
        <v>1.1986135937649158E-2</v>
      </c>
      <c r="N2918" s="182">
        <f>IFERROR(_xll.qlIndexFixing(ONIndex1M,I2918,TRUE,_xll.ohTrigger(RecalcTrigger,Trigger1M)),NA())</f>
        <v>1.1271484478809768E-2</v>
      </c>
      <c r="O2918" s="44">
        <f>IFERROR(_xll.qlIndexFixing(ONIndex3M,I2918,TRUE,_xll.ohTrigger(RecalcTrigger,Trigger3M)),NA())</f>
        <v>1.1118215676999554E-2</v>
      </c>
      <c r="P2918" s="44">
        <f>IFERROR(_xll.qlIndexFixing(ONIndex6M,I2918,TRUE,_xll.ohTrigger(RecalcTrigger,Trigger6M)),NA())</f>
        <v>1.1803527801728109E-2</v>
      </c>
      <c r="Q2918" s="183">
        <f>IFERROR(_xll.qlIndexFixing(ONIndex1Y,I2918,TRUE,_xll.ohTrigger(RecalcTrigger,Trigger1Y)),NA())</f>
        <v>1.182898661598486E-2</v>
      </c>
    </row>
    <row r="2919" spans="2:17" x14ac:dyDescent="0.2">
      <c r="B2919" s="39" t="s">
        <v>42</v>
      </c>
      <c r="D2919" s="42">
        <f>_xll.qlCalendarAdvance(Calendar,$D2918,B2919,"f",FALSE)</f>
        <v>59932</v>
      </c>
      <c r="E2919" s="177">
        <f>_xll.qlInterestRateIndexValueDate(IndexON,D2919)</f>
        <v>59932</v>
      </c>
      <c r="F2919" s="193">
        <f>IFERROR(_xll.qlIndexFixing(IndexON,D2919,TRUE,_xll.ohTrigger(RecalcTrigger,TriggerON)),NA())</f>
        <v>1.1615673751013134E-2</v>
      </c>
      <c r="H2919" s="42">
        <f>_xll.qlCalendarAdvance(Calendar,$H2918,B2919,"f",FALSE)</f>
        <v>59932</v>
      </c>
      <c r="I2919" s="177">
        <f>_xll.qlInterestRateIndexValueDate(Index1M,$H2919)</f>
        <v>59936</v>
      </c>
      <c r="J2919" s="182">
        <f>IFERROR(_xll.qlIndexFixing(Index1M,$H2919,TRUE,_xll.ohTrigger(RecalcTrigger,Trigger1M)),NA())</f>
        <v>1.1288899557926488E-2</v>
      </c>
      <c r="K2919" s="44">
        <f>IFERROR(_xll.qlIndexFixing(Index3M,H2919,TRUE,_xll.ohTrigger(RecalcTrigger,Trigger3M)),NA())</f>
        <v>1.1168395371199841E-2</v>
      </c>
      <c r="L2919" s="44">
        <f>IFERROR(_xll.qlIndexFixing(Index6M,$H2919,TRUE,_xll.ohTrigger(RecalcTrigger,Trigger6M)),NA())</f>
        <v>1.1904191718798217E-2</v>
      </c>
      <c r="M2919" s="183">
        <f>IFERROR(_xll.qlIndexFixing(Index1Y,$H2919,TRUE,_xll.ohTrigger(RecalcTrigger,Trigger1Y)),NA())</f>
        <v>1.1989892310475064E-2</v>
      </c>
      <c r="N2919" s="182">
        <f>IFERROR(_xll.qlIndexFixing(ONIndex1M,I2919,TRUE,_xll.ohTrigger(RecalcTrigger,Trigger1M)),NA())</f>
        <v>1.1276008082781175E-2</v>
      </c>
      <c r="O2919" s="44">
        <f>IFERROR(_xll.qlIndexFixing(ONIndex3M,I2919,TRUE,_xll.ohTrigger(RecalcTrigger,Trigger3M)),NA())</f>
        <v>1.112274522029999E-2</v>
      </c>
      <c r="P2919" s="44">
        <f>IFERROR(_xll.qlIndexFixing(ONIndex6M,I2919,TRUE,_xll.ohTrigger(RecalcTrigger,Trigger6M)),NA())</f>
        <v>1.1807984139187155E-2</v>
      </c>
      <c r="Q2919" s="183">
        <f>IFERROR(_xll.qlIndexFixing(ONIndex1Y,I2919,TRUE,_xll.ohTrigger(RecalcTrigger,Trigger1Y)),NA())</f>
        <v>1.1831508491653153E-2</v>
      </c>
    </row>
    <row r="2920" spans="2:17" x14ac:dyDescent="0.2">
      <c r="B2920" s="39" t="s">
        <v>42</v>
      </c>
      <c r="D2920" s="42">
        <f>_xll.qlCalendarAdvance(Calendar,$D2919,B2920,"f",FALSE)</f>
        <v>59939</v>
      </c>
      <c r="E2920" s="177">
        <f>_xll.qlInterestRateIndexValueDate(IndexON,D2920)</f>
        <v>59939</v>
      </c>
      <c r="F2920" s="193">
        <f>IFERROR(_xll.qlIndexFixing(IndexON,D2920,TRUE,_xll.ohTrigger(RecalcTrigger,TriggerON)),NA())</f>
        <v>1.1624281418791682E-2</v>
      </c>
      <c r="H2920" s="42">
        <f>_xll.qlCalendarAdvance(Calendar,$H2919,B2920,"f",FALSE)</f>
        <v>59939</v>
      </c>
      <c r="I2920" s="177">
        <f>_xll.qlInterestRateIndexValueDate(Index1M,$H2920)</f>
        <v>59943</v>
      </c>
      <c r="J2920" s="182">
        <f>IFERROR(_xll.qlIndexFixing(Index1M,$H2920,TRUE,_xll.ohTrigger(RecalcTrigger,Trigger1M)),NA())</f>
        <v>1.1293591378056139E-2</v>
      </c>
      <c r="K2920" s="44">
        <f>IFERROR(_xll.qlIndexFixing(Index3M,H2920,TRUE,_xll.ohTrigger(RecalcTrigger,Trigger3M)),NA())</f>
        <v>1.1173497976151157E-2</v>
      </c>
      <c r="L2920" s="44">
        <f>IFERROR(_xll.qlIndexFixing(Index6M,$H2920,TRUE,_xll.ohTrigger(RecalcTrigger,Trigger6M)),NA())</f>
        <v>1.1909202214350743E-2</v>
      </c>
      <c r="M2920" s="183">
        <f>IFERROR(_xll.qlIndexFixing(Index1Y,$H2920,TRUE,_xll.ohTrigger(RecalcTrigger,Trigger1Y)),NA())</f>
        <v>1.1993695944156963E-2</v>
      </c>
      <c r="N2920" s="182">
        <f>IFERROR(_xll.qlIndexFixing(ONIndex1M,I2920,TRUE,_xll.ohTrigger(RecalcTrigger,Trigger1M)),NA())</f>
        <v>1.1280592051345906E-2</v>
      </c>
      <c r="O2920" s="44">
        <f>IFERROR(_xll.qlIndexFixing(ONIndex3M,I2920,TRUE,_xll.ohTrigger(RecalcTrigger,Trigger3M)),NA())</f>
        <v>1.1127352556892234E-2</v>
      </c>
      <c r="P2920" s="44">
        <f>IFERROR(_xll.qlIndexFixing(ONIndex6M,I2920,TRUE,_xll.ohTrigger(RecalcTrigger,Trigger6M)),NA())</f>
        <v>1.181247851286038E-2</v>
      </c>
      <c r="Q2920" s="183">
        <f>IFERROR(_xll.qlIndexFixing(ONIndex1Y,I2920,TRUE,_xll.ohTrigger(RecalcTrigger,Trigger1Y)),NA())</f>
        <v>1.1834075457173299E-2</v>
      </c>
    </row>
    <row r="2921" spans="2:17" x14ac:dyDescent="0.2">
      <c r="B2921" s="39" t="s">
        <v>42</v>
      </c>
      <c r="D2921" s="42">
        <f>_xll.qlCalendarAdvance(Calendar,$D2920,B2921,"f",FALSE)</f>
        <v>59946</v>
      </c>
      <c r="E2921" s="177">
        <f>_xll.qlInterestRateIndexValueDate(IndexON,D2921)</f>
        <v>59946</v>
      </c>
      <c r="F2921" s="193">
        <f>IFERROR(_xll.qlIndexFixing(IndexON,D2921,TRUE,_xll.ohTrigger(RecalcTrigger,TriggerON)),NA())</f>
        <v>1.1632965739734047E-2</v>
      </c>
      <c r="H2921" s="42">
        <f>_xll.qlCalendarAdvance(Calendar,$H2920,B2921,"f",FALSE)</f>
        <v>59946</v>
      </c>
      <c r="I2921" s="177">
        <f>_xll.qlInterestRateIndexValueDate(Index1M,$H2921)</f>
        <v>59950</v>
      </c>
      <c r="J2921" s="182">
        <f>IFERROR(_xll.qlIndexFixing(Index1M,$H2921,TRUE,_xll.ohTrigger(RecalcTrigger,Trigger1M)),NA())</f>
        <v>1.1298343843440126E-2</v>
      </c>
      <c r="K2921" s="44">
        <f>IFERROR(_xll.qlIndexFixing(Index3M,H2921,TRUE,_xll.ohTrigger(RecalcTrigger,Trigger3M)),NA())</f>
        <v>1.1178679385552032E-2</v>
      </c>
      <c r="L2921" s="44">
        <f>IFERROR(_xll.qlIndexFixing(Index6M,$H2921,TRUE,_xll.ohTrigger(RecalcTrigger,Trigger6M)),NA())</f>
        <v>1.1914251636619624E-2</v>
      </c>
      <c r="M2921" s="183">
        <f>IFERROR(_xll.qlIndexFixing(Index1Y,$H2921,TRUE,_xll.ohTrigger(RecalcTrigger,Trigger1Y)),NA())</f>
        <v>1.1997546901619386E-2</v>
      </c>
      <c r="N2921" s="182">
        <f>IFERROR(_xll.qlIndexFixing(ONIndex1M,I2921,TRUE,_xll.ohTrigger(RecalcTrigger,Trigger1M)),NA())</f>
        <v>1.1285236467397652E-2</v>
      </c>
      <c r="O2921" s="44">
        <f>IFERROR(_xll.qlIndexFixing(ONIndex3M,I2921,TRUE,_xll.ohTrigger(RecalcTrigger,Trigger3M)),NA())</f>
        <v>1.1132037796528493E-2</v>
      </c>
      <c r="P2921" s="44">
        <f>IFERROR(_xll.qlIndexFixing(ONIndex6M,I2921,TRUE,_xll.ohTrigger(RecalcTrigger,Trigger6M)),NA())</f>
        <v>1.1817010970149866E-2</v>
      </c>
      <c r="Q2921" s="183">
        <f>IFERROR(_xll.qlIndexFixing(ONIndex1Y,I2921,TRUE,_xll.ohTrigger(RecalcTrigger,Trigger1Y)),NA())</f>
        <v>1.1836687574016125E-2</v>
      </c>
    </row>
    <row r="2922" spans="2:17" x14ac:dyDescent="0.2">
      <c r="B2922" s="39" t="s">
        <v>42</v>
      </c>
      <c r="D2922" s="42">
        <f>_xll.qlCalendarAdvance(Calendar,$D2921,B2922,"f",FALSE)</f>
        <v>59953</v>
      </c>
      <c r="E2922" s="177">
        <f>_xll.qlInterestRateIndexValueDate(IndexON,D2922)</f>
        <v>59953</v>
      </c>
      <c r="F2922" s="193">
        <f>IFERROR(_xll.qlIndexFixing(IndexON,D2922,TRUE,_xll.ohTrigger(RecalcTrigger,TriggerON)),NA())</f>
        <v>1.1641726815678766E-2</v>
      </c>
      <c r="H2922" s="42">
        <f>_xll.qlCalendarAdvance(Calendar,$H2921,B2922,"f",FALSE)</f>
        <v>59953</v>
      </c>
      <c r="I2922" s="177">
        <f>_xll.qlInterestRateIndexValueDate(Index1M,$H2922)</f>
        <v>59957</v>
      </c>
      <c r="J2922" s="182">
        <f>IFERROR(_xll.qlIndexFixing(Index1M,$H2922,TRUE,_xll.ohTrigger(RecalcTrigger,Trigger1M)),NA())</f>
        <v>1.1303157037415922E-2</v>
      </c>
      <c r="K2922" s="44">
        <f>IFERROR(_xll.qlIndexFixing(Index3M,H2922,TRUE,_xll.ohTrigger(RecalcTrigger,Trigger3M)),NA())</f>
        <v>1.1183939709935586E-2</v>
      </c>
      <c r="L2922" s="44">
        <f>IFERROR(_xll.qlIndexFixing(Index6M,$H2922,TRUE,_xll.ohTrigger(RecalcTrigger,Trigger6M)),NA())</f>
        <v>1.1919340033547611E-2</v>
      </c>
      <c r="M2922" s="183">
        <f>IFERROR(_xll.qlIndexFixing(Index1Y,$H2922,TRUE,_xll.ohTrigger(RecalcTrigger,Trigger1Y)),NA())</f>
        <v>1.2001445245794724E-2</v>
      </c>
      <c r="N2922" s="182">
        <f>IFERROR(_xll.qlIndexFixing(ONIndex1M,I2922,TRUE,_xll.ohTrigger(RecalcTrigger,Trigger1M)),NA())</f>
        <v>1.1289941414469595E-2</v>
      </c>
      <c r="O2922" s="44">
        <f>IFERROR(_xll.qlIndexFixing(ONIndex3M,I2922,TRUE,_xll.ohTrigger(RecalcTrigger,Trigger3M)),NA())</f>
        <v>1.113680104928072E-2</v>
      </c>
      <c r="P2922" s="44">
        <f>IFERROR(_xll.qlIndexFixing(ONIndex6M,I2922,TRUE,_xll.ohTrigger(RecalcTrigger,Trigger6M)),NA())</f>
        <v>1.1821581558377758E-2</v>
      </c>
      <c r="Q2922" s="183">
        <f>IFERROR(_xll.qlIndexFixing(ONIndex1Y,I2922,TRUE,_xll.ohTrigger(RecalcTrigger,Trigger1Y)),NA())</f>
        <v>1.1839344903972204E-2</v>
      </c>
    </row>
    <row r="2923" spans="2:17" x14ac:dyDescent="0.2">
      <c r="B2923" s="39" t="s">
        <v>42</v>
      </c>
      <c r="D2923" s="42">
        <f>_xll.qlCalendarAdvance(Calendar,$D2922,B2923,"f",FALSE)</f>
        <v>59960</v>
      </c>
      <c r="E2923" s="177">
        <f>_xll.qlInterestRateIndexValueDate(IndexON,D2923)</f>
        <v>59960</v>
      </c>
      <c r="F2923" s="193">
        <f>IFERROR(_xll.qlIndexFixing(IndexON,D2923,TRUE,_xll.ohTrigger(RecalcTrigger,TriggerON)),NA())</f>
        <v>1.1650564748624248E-2</v>
      </c>
      <c r="H2923" s="42">
        <f>_xll.qlCalendarAdvance(Calendar,$H2922,B2923,"f",FALSE)</f>
        <v>59960</v>
      </c>
      <c r="I2923" s="177">
        <f>_xll.qlInterestRateIndexValueDate(Index1M,$H2923)</f>
        <v>59964</v>
      </c>
      <c r="J2923" s="182">
        <f>IFERROR(_xll.qlIndexFixing(Index1M,$H2923,TRUE,_xll.ohTrigger(RecalcTrigger,Trigger1M)),NA())</f>
        <v>1.1309093656654038E-2</v>
      </c>
      <c r="K2923" s="44">
        <f>IFERROR(_xll.qlIndexFixing(Index3M,H2923,TRUE,_xll.ohTrigger(RecalcTrigger,Trigger3M)),NA())</f>
        <v>1.1189849522705178E-2</v>
      </c>
      <c r="L2923" s="44">
        <f>IFERROR(_xll.qlIndexFixing(Index6M,$H2923,TRUE,_xll.ohTrigger(RecalcTrigger,Trigger6M)),NA())</f>
        <v>1.1925621693190766E-2</v>
      </c>
      <c r="M2923" s="183">
        <f>IFERROR(_xll.qlIndexFixing(Index1Y,$H2923,TRUE,_xll.ohTrigger(RecalcTrigger,Trigger1Y)),NA())</f>
        <v>1.2004878743460066E-2</v>
      </c>
      <c r="N2923" s="182">
        <f>IFERROR(_xll.qlIndexFixing(ONIndex1M,I2923,TRUE,_xll.ohTrigger(RecalcTrigger,Trigger1M)),NA())</f>
        <v>1.1294706975615298E-2</v>
      </c>
      <c r="O2923" s="44">
        <f>IFERROR(_xll.qlIndexFixing(ONIndex3M,I2923,TRUE,_xll.ohTrigger(RecalcTrigger,Trigger3M)),NA())</f>
        <v>1.1141642425060994E-2</v>
      </c>
      <c r="P2923" s="44">
        <f>IFERROR(_xll.qlIndexFixing(ONIndex6M,I2923,TRUE,_xll.ohTrigger(RecalcTrigger,Trigger6M)),NA())</f>
        <v>1.1826190325106012E-2</v>
      </c>
      <c r="Q2923" s="183">
        <f>IFERROR(_xll.qlIndexFixing(ONIndex1Y,I2923,TRUE,_xll.ohTrigger(RecalcTrigger,Trigger1Y)),NA())</f>
        <v>1.1842047508672238E-2</v>
      </c>
    </row>
    <row r="2924" spans="2:17" x14ac:dyDescent="0.2">
      <c r="B2924" s="39" t="s">
        <v>42</v>
      </c>
      <c r="D2924" s="42">
        <f>_xll.qlCalendarAdvance(Calendar,$D2923,B2924,"f",FALSE)</f>
        <v>59967</v>
      </c>
      <c r="E2924" s="177">
        <f>_xll.qlInterestRateIndexValueDate(IndexON,D2924)</f>
        <v>59967</v>
      </c>
      <c r="F2924" s="193">
        <f>IFERROR(_xll.qlIndexFixing(IndexON,D2924,TRUE,_xll.ohTrigger(RecalcTrigger,TriggerON)),NA())</f>
        <v>1.165947964064884E-2</v>
      </c>
      <c r="H2924" s="42">
        <f>_xll.qlCalendarAdvance(Calendar,$H2923,B2924,"f",FALSE)</f>
        <v>59967</v>
      </c>
      <c r="I2924" s="177">
        <f>_xll.qlInterestRateIndexValueDate(Index1M,$H2924)</f>
        <v>59971</v>
      </c>
      <c r="J2924" s="182">
        <f>IFERROR(_xll.qlIndexFixing(Index1M,$H2924,TRUE,_xll.ohTrigger(RecalcTrigger,Trigger1M)),NA())</f>
        <v>1.131403758298043E-2</v>
      </c>
      <c r="K2924" s="44">
        <f>IFERROR(_xll.qlIndexFixing(Index3M,H2924,TRUE,_xll.ohTrigger(RecalcTrigger,Trigger3M)),NA())</f>
        <v>1.1195273851048194E-2</v>
      </c>
      <c r="L2924" s="44">
        <f>IFERROR(_xll.qlIndexFixing(Index6M,$H2924,TRUE,_xll.ohTrigger(RecalcTrigger,Trigger6M)),NA())</f>
        <v>1.1930794140141953E-2</v>
      </c>
      <c r="M2924" s="183">
        <f>IFERROR(_xll.qlIndexFixing(Index1Y,$H2924,TRUE,_xll.ohTrigger(RecalcTrigger,Trigger1Y)),NA())</f>
        <v>1.2008868482882412E-2</v>
      </c>
      <c r="N2924" s="182">
        <f>IFERROR(_xll.qlIndexFixing(ONIndex1M,I2924,TRUE,_xll.ohTrigger(RecalcTrigger,Trigger1M)),NA())</f>
        <v>1.1299533233968262E-2</v>
      </c>
      <c r="O2924" s="44">
        <f>IFERROR(_xll.qlIndexFixing(ONIndex3M,I2924,TRUE,_xll.ohTrigger(RecalcTrigger,Trigger3M)),NA())</f>
        <v>1.1146562033701457E-2</v>
      </c>
      <c r="P2924" s="44">
        <f>IFERROR(_xll.qlIndexFixing(ONIndex6M,I2924,TRUE,_xll.ohTrigger(RecalcTrigger,Trigger6M)),NA())</f>
        <v>1.1830837317416965E-2</v>
      </c>
      <c r="Q2924" s="183">
        <f>IFERROR(_xll.qlIndexFixing(ONIndex1Y,I2924,TRUE,_xll.ohTrigger(RecalcTrigger,Trigger1Y)),NA())</f>
        <v>1.1844795449746925E-2</v>
      </c>
    </row>
    <row r="2925" spans="2:17" x14ac:dyDescent="0.2">
      <c r="B2925" s="39" t="s">
        <v>42</v>
      </c>
      <c r="D2925" s="42">
        <f>_xll.qlCalendarAdvance(Calendar,$D2924,B2925,"f",FALSE)</f>
        <v>59974</v>
      </c>
      <c r="E2925" s="177">
        <f>_xll.qlInterestRateIndexValueDate(IndexON,D2925)</f>
        <v>59974</v>
      </c>
      <c r="F2925" s="193">
        <f>IFERROR(_xll.qlIndexFixing(IndexON,D2925,TRUE,_xll.ohTrigger(RecalcTrigger,TriggerON)),NA())</f>
        <v>1.1668471593431207E-2</v>
      </c>
      <c r="H2925" s="42">
        <f>_xll.qlCalendarAdvance(Calendar,$H2924,B2925,"f",FALSE)</f>
        <v>59974</v>
      </c>
      <c r="I2925" s="177">
        <f>_xll.qlInterestRateIndexValueDate(Index1M,$H2925)</f>
        <v>59978</v>
      </c>
      <c r="J2925" s="182">
        <f>IFERROR(_xll.qlIndexFixing(Index1M,$H2925,TRUE,_xll.ohTrigger(RecalcTrigger,Trigger1M)),NA())</f>
        <v>1.1319042503785967E-2</v>
      </c>
      <c r="K2925" s="44">
        <f>IFERROR(_xll.qlIndexFixing(Index3M,H2925,TRUE,_xll.ohTrigger(RecalcTrigger,Trigger3M)),NA())</f>
        <v>1.1200777436442568E-2</v>
      </c>
      <c r="L2925" s="44">
        <f>IFERROR(_xll.qlIndexFixing(Index6M,$H2925,TRUE,_xll.ohTrigger(RecalcTrigger,Trigger6M)),NA())</f>
        <v>1.193600571518825E-2</v>
      </c>
      <c r="M2925" s="183">
        <f>IFERROR(_xll.qlIndexFixing(Index1Y,$H2925,TRUE,_xll.ohTrigger(RecalcTrigger,Trigger1Y)),NA())</f>
        <v>1.2012905791741366E-2</v>
      </c>
      <c r="N2925" s="182">
        <f>IFERROR(_xll.qlIndexFixing(ONIndex1M,I2925,TRUE,_xll.ohTrigger(RecalcTrigger,Trigger1M)),NA())</f>
        <v>1.1304420272741922E-2</v>
      </c>
      <c r="O2925" s="44">
        <f>IFERROR(_xll.qlIndexFixing(ONIndex3M,I2925,TRUE,_xll.ohTrigger(RecalcTrigger,Trigger3M)),NA())</f>
        <v>1.115155998511419E-2</v>
      </c>
      <c r="P2925" s="44">
        <f>IFERROR(_xll.qlIndexFixing(ONIndex6M,I2925,TRUE,_xll.ohTrigger(RecalcTrigger,Trigger6M)),NA())</f>
        <v>1.1835522582872571E-2</v>
      </c>
      <c r="Q2925" s="183">
        <f>IFERROR(_xll.qlIndexFixing(ONIndex1Y,I2925,TRUE,_xll.ohTrigger(RecalcTrigger,Trigger1Y)),NA())</f>
        <v>1.1847588788667096E-2</v>
      </c>
    </row>
    <row r="2926" spans="2:17" x14ac:dyDescent="0.2">
      <c r="B2926" s="39" t="s">
        <v>42</v>
      </c>
      <c r="D2926" s="42">
        <f>_xll.qlCalendarAdvance(Calendar,$D2925,B2926,"f",FALSE)</f>
        <v>59981</v>
      </c>
      <c r="E2926" s="177">
        <f>_xll.qlInterestRateIndexValueDate(IndexON,D2926)</f>
        <v>59981</v>
      </c>
      <c r="F2926" s="193">
        <f>IFERROR(_xll.qlIndexFixing(IndexON,D2926,TRUE,_xll.ohTrigger(RecalcTrigger,TriggerON)),NA())</f>
        <v>1.1677540708969758E-2</v>
      </c>
      <c r="H2926" s="42">
        <f>_xll.qlCalendarAdvance(Calendar,$H2925,B2926,"f",FALSE)</f>
        <v>59981</v>
      </c>
      <c r="I2926" s="177">
        <f>_xll.qlInterestRateIndexValueDate(Index1M,$H2926)</f>
        <v>59985</v>
      </c>
      <c r="J2926" s="182">
        <f>IFERROR(_xll.qlIndexFixing(Index1M,$H2926,TRUE,_xll.ohTrigger(RecalcTrigger,Trigger1M)),NA())</f>
        <v>1.1324108502425909E-2</v>
      </c>
      <c r="K2926" s="44">
        <f>IFERROR(_xll.qlIndexFixing(Index3M,H2926,TRUE,_xll.ohTrigger(RecalcTrigger,Trigger3M)),NA())</f>
        <v>1.1206360389447688E-2</v>
      </c>
      <c r="L2926" s="44">
        <f>IFERROR(_xll.qlIndexFixing(Index6M,$H2926,TRUE,_xll.ohTrigger(RecalcTrigger,Trigger6M)),NA())</f>
        <v>1.1941256466291296E-2</v>
      </c>
      <c r="M2926" s="183">
        <f>IFERROR(_xll.qlIndexFixing(Index1Y,$H2926,TRUE,_xll.ohTrigger(RecalcTrigger,Trigger1Y)),NA())</f>
        <v>1.2016990732996101E-2</v>
      </c>
      <c r="N2926" s="182">
        <f>IFERROR(_xll.qlIndexFixing(ONIndex1M,I2926,TRUE,_xll.ohTrigger(RecalcTrigger,Trigger1M)),NA())</f>
        <v>1.1309368175309586E-2</v>
      </c>
      <c r="O2926" s="44">
        <f>IFERROR(_xll.qlIndexFixing(ONIndex3M,I2926,TRUE,_xll.ohTrigger(RecalcTrigger,Trigger3M)),NA())</f>
        <v>1.1156636389371144E-2</v>
      </c>
      <c r="P2926" s="44">
        <f>IFERROR(_xll.qlIndexFixing(ONIndex6M,I2926,TRUE,_xll.ohTrigger(RecalcTrigger,Trigger6M)),NA())</f>
        <v>1.1840246168715041E-2</v>
      </c>
      <c r="Q2926" s="183">
        <f>IFERROR(_xll.qlIndexFixing(ONIndex1Y,I2926,TRUE,_xll.ohTrigger(RecalcTrigger,Trigger1Y)),NA())</f>
        <v>1.1850427587383194E-2</v>
      </c>
    </row>
    <row r="2927" spans="2:17" x14ac:dyDescent="0.2">
      <c r="B2927" s="39" t="s">
        <v>42</v>
      </c>
      <c r="D2927" s="42">
        <f>_xll.qlCalendarAdvance(Calendar,$D2926,B2927,"f",FALSE)</f>
        <v>59988</v>
      </c>
      <c r="E2927" s="177">
        <f>_xll.qlInterestRateIndexValueDate(IndexON,D2927)</f>
        <v>59988</v>
      </c>
      <c r="F2927" s="193">
        <f>IFERROR(_xll.qlIndexFixing(IndexON,D2927,TRUE,_xll.ohTrigger(RecalcTrigger,TriggerON)),NA())</f>
        <v>1.1686687089182968E-2</v>
      </c>
      <c r="H2927" s="42">
        <f>_xll.qlCalendarAdvance(Calendar,$H2926,B2927,"f",FALSE)</f>
        <v>59988</v>
      </c>
      <c r="I2927" s="177">
        <f>_xll.qlInterestRateIndexValueDate(Index1M,$H2927)</f>
        <v>59992</v>
      </c>
      <c r="J2927" s="182">
        <f>IFERROR(_xll.qlIndexFixing(Index1M,$H2927,TRUE,_xll.ohTrigger(RecalcTrigger,Trigger1M)),NA())</f>
        <v>1.1328686035501079E-2</v>
      </c>
      <c r="K2927" s="44">
        <f>IFERROR(_xll.qlIndexFixing(Index3M,H2927,TRUE,_xll.ohTrigger(RecalcTrigger,Trigger3M)),NA())</f>
        <v>1.1211428925584849E-2</v>
      </c>
      <c r="L2927" s="44">
        <f>IFERROR(_xll.qlIndexFixing(Index6M,$H2927,TRUE,_xll.ohTrigger(RecalcTrigger,Trigger6M)),NA())</f>
        <v>1.1945957229136557E-2</v>
      </c>
      <c r="M2927" s="183">
        <f>IFERROR(_xll.qlIndexFixing(Index1Y,$H2927,TRUE,_xll.ohTrigger(RecalcTrigger,Trigger1Y)),NA())</f>
        <v>1.2021123369613675E-2</v>
      </c>
      <c r="N2927" s="182">
        <f>IFERROR(_xll.qlIndexFixing(ONIndex1M,I2927,TRUE,_xll.ohTrigger(RecalcTrigger,Trigger1M)),NA())</f>
        <v>1.1314377024644884E-2</v>
      </c>
      <c r="O2927" s="44">
        <f>IFERROR(_xll.qlIndexFixing(ONIndex3M,I2927,TRUE,_xll.ohTrigger(RecalcTrigger,Trigger3M)),NA())</f>
        <v>1.1161791356224526E-2</v>
      </c>
      <c r="P2927" s="44">
        <f>IFERROR(_xll.qlIndexFixing(ONIndex6M,I2927,TRUE,_xll.ohTrigger(RecalcTrigger,Trigger6M)),NA())</f>
        <v>1.1845008122426393E-2</v>
      </c>
      <c r="Q2927" s="183">
        <f>IFERROR(_xll.qlIndexFixing(ONIndex1Y,I2927,TRUE,_xll.ohTrigger(RecalcTrigger,Trigger1Y)),NA())</f>
        <v>1.1853311907206177E-2</v>
      </c>
    </row>
    <row r="2928" spans="2:17" x14ac:dyDescent="0.2">
      <c r="B2928" s="39" t="s">
        <v>42</v>
      </c>
      <c r="D2928" s="42">
        <f>_xll.qlCalendarAdvance(Calendar,$D2927,B2928,"f",FALSE)</f>
        <v>59995</v>
      </c>
      <c r="E2928" s="177">
        <f>_xll.qlInterestRateIndexValueDate(IndexON,D2928)</f>
        <v>59995</v>
      </c>
      <c r="F2928" s="193">
        <f>IFERROR(_xll.qlIndexFixing(IndexON,D2928,TRUE,_xll.ohTrigger(RecalcTrigger,TriggerON)),NA())</f>
        <v>1.1699322335839923E-2</v>
      </c>
      <c r="H2928" s="42">
        <f>_xll.qlCalendarAdvance(Calendar,$H2927,B2928,"f",FALSE)</f>
        <v>59995</v>
      </c>
      <c r="I2928" s="177">
        <f>_xll.qlInterestRateIndexValueDate(Index1M,$H2928)</f>
        <v>60001</v>
      </c>
      <c r="J2928" s="182">
        <f>IFERROR(_xll.qlIndexFixing(Index1M,$H2928,TRUE,_xll.ohTrigger(RecalcTrigger,Trigger1M)),NA())</f>
        <v>1.1335362257007375E-2</v>
      </c>
      <c r="K2928" s="44">
        <f>IFERROR(_xll.qlIndexFixing(Index3M,H2928,TRUE,_xll.ohTrigger(RecalcTrigger,Trigger3M)),NA())</f>
        <v>1.1218818589153379E-2</v>
      </c>
      <c r="L2928" s="44">
        <f>IFERROR(_xll.qlIndexFixing(Index6M,$H2928,TRUE,_xll.ohTrigger(RecalcTrigger,Trigger6M)),NA())</f>
        <v>1.1952812482913218E-2</v>
      </c>
      <c r="M2928" s="183">
        <f>IFERROR(_xll.qlIndexFixing(Index1Y,$H2928,TRUE,_xll.ohTrigger(RecalcTrigger,Trigger1Y)),NA())</f>
        <v>1.2026506943881261E-2</v>
      </c>
      <c r="N2928" s="182">
        <f>IFERROR(_xll.qlIndexFixing(ONIndex1M,I2928,TRUE,_xll.ohTrigger(RecalcTrigger,Trigger1M)),NA())</f>
        <v>1.132199488658614E-2</v>
      </c>
      <c r="O2928" s="44">
        <f>IFERROR(_xll.qlIndexFixing(ONIndex3M,I2928,TRUE,_xll.ohTrigger(RecalcTrigger,Trigger3M)),NA())</f>
        <v>1.1169639170942602E-2</v>
      </c>
      <c r="P2928" s="44">
        <f>IFERROR(_xll.qlIndexFixing(ONIndex6M,I2928,TRUE,_xll.ohTrigger(RecalcTrigger,Trigger6M)),NA())</f>
        <v>1.1852268015966061E-2</v>
      </c>
      <c r="Q2928" s="183">
        <f>IFERROR(_xll.qlIndexFixing(ONIndex1Y,I2928,TRUE,_xll.ohTrigger(RecalcTrigger,Trigger1Y)),NA())</f>
        <v>1.1857902323919589E-2</v>
      </c>
    </row>
    <row r="2929" spans="2:17" x14ac:dyDescent="0.2">
      <c r="B2929" s="39" t="s">
        <v>42</v>
      </c>
      <c r="D2929" s="42">
        <f>_xll.qlCalendarAdvance(Calendar,$D2928,B2929,"f",FALSE)</f>
        <v>60002</v>
      </c>
      <c r="E2929" s="177">
        <f>_xll.qlInterestRateIndexValueDate(IndexON,D2929)</f>
        <v>60002</v>
      </c>
      <c r="F2929" s="193">
        <f>IFERROR(_xll.qlIndexFixing(IndexON,D2929,TRUE,_xll.ohTrigger(RecalcTrigger,TriggerON)),NA())</f>
        <v>1.1705212050907576E-2</v>
      </c>
      <c r="H2929" s="42">
        <f>_xll.qlCalendarAdvance(Calendar,$H2928,B2929,"f",FALSE)</f>
        <v>60002</v>
      </c>
      <c r="I2929" s="177">
        <f>_xll.qlInterestRateIndexValueDate(Index1M,$H2929)</f>
        <v>60006</v>
      </c>
      <c r="J2929" s="182">
        <f>IFERROR(_xll.qlIndexFixing(Index1M,$H2929,TRUE,_xll.ohTrigger(RecalcTrigger,Trigger1M)),NA())</f>
        <v>1.1339115074578743E-2</v>
      </c>
      <c r="K2929" s="44">
        <f>IFERROR(_xll.qlIndexFixing(Index3M,H2929,TRUE,_xll.ohTrigger(RecalcTrigger,Trigger3M)),NA())</f>
        <v>1.1222980885934906E-2</v>
      </c>
      <c r="L2929" s="44">
        <f>IFERROR(_xll.qlIndexFixing(Index6M,$H2929,TRUE,_xll.ohTrigger(RecalcTrigger,Trigger6M)),NA())</f>
        <v>1.1956649042749817E-2</v>
      </c>
      <c r="M2929" s="183">
        <f>IFERROR(_xll.qlIndexFixing(Index1Y,$H2929,TRUE,_xll.ohTrigger(RecalcTrigger,Trigger1Y)),NA())</f>
        <v>1.2029531980845854E-2</v>
      </c>
      <c r="N2929" s="182">
        <f>IFERROR(_xll.qlIndexFixing(ONIndex1M,I2929,TRUE,_xll.ohTrigger(RecalcTrigger,Trigger1M)),NA())</f>
        <v>1.1324577896552057E-2</v>
      </c>
      <c r="O2929" s="44">
        <f>IFERROR(_xll.qlIndexFixing(ONIndex3M,I2929,TRUE,_xll.ohTrigger(RecalcTrigger,Trigger3M)),NA())</f>
        <v>1.1172337417608702E-2</v>
      </c>
      <c r="P2929" s="44">
        <f>IFERROR(_xll.qlIndexFixing(ONIndex6M,I2929,TRUE,_xll.ohTrigger(RecalcTrigger,Trigger6M)),NA())</f>
        <v>1.1854647322664391E-2</v>
      </c>
      <c r="Q2929" s="183">
        <f>IFERROR(_xll.qlIndexFixing(ONIndex1Y,I2929,TRUE,_xll.ohTrigger(RecalcTrigger,Trigger1Y)),NA())</f>
        <v>1.1859217357175211E-2</v>
      </c>
    </row>
    <row r="2930" spans="2:17" x14ac:dyDescent="0.2">
      <c r="B2930" s="39" t="s">
        <v>42</v>
      </c>
      <c r="D2930" s="42">
        <f>_xll.qlCalendarAdvance(Calendar,$D2929,B2930,"f",FALSE)</f>
        <v>60009</v>
      </c>
      <c r="E2930" s="177">
        <f>_xll.qlInterestRateIndexValueDate(IndexON,D2930)</f>
        <v>60009</v>
      </c>
      <c r="F2930" s="193">
        <f>IFERROR(_xll.qlIndexFixing(IndexON,D2930,TRUE,_xll.ohTrigger(RecalcTrigger,TriggerON)),NA())</f>
        <v>1.1714590836495731E-2</v>
      </c>
      <c r="H2930" s="42">
        <f>_xll.qlCalendarAdvance(Calendar,$H2929,B2930,"f",FALSE)</f>
        <v>60009</v>
      </c>
      <c r="I2930" s="177">
        <f>_xll.qlInterestRateIndexValueDate(Index1M,$H2930)</f>
        <v>60013</v>
      </c>
      <c r="J2930" s="182">
        <f>IFERROR(_xll.qlIndexFixing(Index1M,$H2930,TRUE,_xll.ohTrigger(RecalcTrigger,Trigger1M)),NA())</f>
        <v>1.1344421657359938E-2</v>
      </c>
      <c r="K2930" s="44">
        <f>IFERROR(_xll.qlIndexFixing(Index3M,H2930,TRUE,_xll.ohTrigger(RecalcTrigger,Trigger3M)),NA())</f>
        <v>1.1228876509967832E-2</v>
      </c>
      <c r="L2930" s="44">
        <f>IFERROR(_xll.qlIndexFixing(Index6M,$H2930,TRUE,_xll.ohTrigger(RecalcTrigger,Trigger6M)),NA())</f>
        <v>1.1962053970258651E-2</v>
      </c>
      <c r="M2930" s="183">
        <f>IFERROR(_xll.qlIndexFixing(Index1Y,$H2930,TRUE,_xll.ohTrigger(RecalcTrigger,Trigger1Y)),NA())</f>
        <v>1.2033808081434212E-2</v>
      </c>
      <c r="N2930" s="182">
        <f>IFERROR(_xll.qlIndexFixing(ONIndex1M,I2930,TRUE,_xll.ohTrigger(RecalcTrigger,Trigger1M)),NA())</f>
        <v>1.1329770085630742E-2</v>
      </c>
      <c r="O2930" s="44">
        <f>IFERROR(_xll.qlIndexFixing(ONIndex3M,I2930,TRUE,_xll.ohTrigger(RecalcTrigger,Trigger3M)),NA())</f>
        <v>1.117772873204359E-2</v>
      </c>
      <c r="P2930" s="44">
        <f>IFERROR(_xll.qlIndexFixing(ONIndex6M,I2930,TRUE,_xll.ohTrigger(RecalcTrigger,Trigger6M)),NA())</f>
        <v>1.1859524664075138E-2</v>
      </c>
      <c r="Q2930" s="183">
        <f>IFERROR(_xll.qlIndexFixing(ONIndex1Y,I2930,TRUE,_xll.ohTrigger(RecalcTrigger,Trigger1Y)),NA())</f>
        <v>1.1862238610662601E-2</v>
      </c>
    </row>
    <row r="2931" spans="2:17" x14ac:dyDescent="0.2">
      <c r="B2931" s="39" t="s">
        <v>42</v>
      </c>
      <c r="D2931" s="42">
        <f>_xll.qlCalendarAdvance(Calendar,$D2930,B2931,"f",FALSE)</f>
        <v>60016</v>
      </c>
      <c r="E2931" s="177">
        <f>_xll.qlInterestRateIndexValueDate(IndexON,D2931)</f>
        <v>60016</v>
      </c>
      <c r="F2931" s="193">
        <f>IFERROR(_xll.qlIndexFixing(IndexON,D2931,TRUE,_xll.ohTrigger(RecalcTrigger,TriggerON)),NA())</f>
        <v>1.172404729419263E-2</v>
      </c>
      <c r="H2931" s="42">
        <f>_xll.qlCalendarAdvance(Calendar,$H2930,B2931,"f",FALSE)</f>
        <v>60016</v>
      </c>
      <c r="I2931" s="177">
        <f>_xll.qlInterestRateIndexValueDate(Index1M,$H2931)</f>
        <v>60020</v>
      </c>
      <c r="J2931" s="182">
        <f>IFERROR(_xll.qlIndexFixing(Index1M,$H2931,TRUE,_xll.ohTrigger(RecalcTrigger,Trigger1M)),NA())</f>
        <v>1.1349789726772919E-2</v>
      </c>
      <c r="K2931" s="44">
        <f>IFERROR(_xll.qlIndexFixing(Index3M,H2931,TRUE,_xll.ohTrigger(RecalcTrigger,Trigger3M)),NA())</f>
        <v>1.1234852044009917E-2</v>
      </c>
      <c r="L2931" s="44">
        <f>IFERROR(_xll.qlIndexFixing(Index6M,$H2931,TRUE,_xll.ohTrigger(RecalcTrigger,Trigger6M)),NA())</f>
        <v>1.1967498308864823E-2</v>
      </c>
      <c r="M2931" s="183">
        <f>IFERROR(_xll.qlIndexFixing(Index1Y,$H2931,TRUE,_xll.ohTrigger(RecalcTrigger,Trigger1Y)),NA())</f>
        <v>1.2038132129332911E-2</v>
      </c>
      <c r="N2931" s="182">
        <f>IFERROR(_xll.qlIndexFixing(ONIndex1M,I2931,TRUE,_xll.ohTrigger(RecalcTrigger,Trigger1M)),NA())</f>
        <v>1.1335579765967552E-2</v>
      </c>
      <c r="O2931" s="44">
        <f>IFERROR(_xll.qlIndexFixing(ONIndex3M,I2931,TRUE,_xll.ohTrigger(RecalcTrigger,Trigger3M)),NA())</f>
        <v>1.118376672558874E-2</v>
      </c>
      <c r="P2931" s="44">
        <f>IFERROR(_xll.qlIndexFixing(ONIndex6M,I2931,TRUE,_xll.ohTrigger(RecalcTrigger,Trigger6M)),NA())</f>
        <v>1.1864988791945308E-2</v>
      </c>
      <c r="Q2931" s="183">
        <f>IFERROR(_xll.qlIndexFixing(ONIndex1Y,I2931,TRUE,_xll.ohTrigger(RecalcTrigger,Trigger1Y)),NA())</f>
        <v>1.186572211738568E-2</v>
      </c>
    </row>
    <row r="2932" spans="2:17" x14ac:dyDescent="0.2">
      <c r="B2932" s="39" t="s">
        <v>42</v>
      </c>
      <c r="D2932" s="42">
        <f>_xll.qlCalendarAdvance(Calendar,$D2931,B2932,"f",FALSE)</f>
        <v>60024</v>
      </c>
      <c r="E2932" s="177">
        <f>_xll.qlInterestRateIndexValueDate(IndexON,D2932)</f>
        <v>60024</v>
      </c>
      <c r="F2932" s="193">
        <f>IFERROR(_xll.qlIndexFixing(IndexON,D2932,TRUE,_xll.ohTrigger(RecalcTrigger,TriggerON)),NA())</f>
        <v>1.173670304040364E-2</v>
      </c>
      <c r="H2932" s="42">
        <f>_xll.qlCalendarAdvance(Calendar,$H2931,B2932,"f",FALSE)</f>
        <v>60024</v>
      </c>
      <c r="I2932" s="177">
        <f>_xll.qlInterestRateIndexValueDate(Index1M,$H2932)</f>
        <v>60028</v>
      </c>
      <c r="J2932" s="182">
        <f>IFERROR(_xll.qlIndexFixing(Index1M,$H2932,TRUE,_xll.ohTrigger(RecalcTrigger,Trigger1M)),NA())</f>
        <v>1.1356573144703598E-2</v>
      </c>
      <c r="K2932" s="44">
        <f>IFERROR(_xll.qlIndexFixing(Index3M,H2932,TRUE,_xll.ohTrigger(RecalcTrigger,Trigger3M)),NA())</f>
        <v>1.1242403484817734E-2</v>
      </c>
      <c r="L2932" s="44">
        <f>IFERROR(_xll.qlIndexFixing(Index6M,$H2932,TRUE,_xll.ohTrigger(RecalcTrigger,Trigger6M)),NA())</f>
        <v>1.1974373411394035E-2</v>
      </c>
      <c r="M2932" s="183">
        <f>IFERROR(_xll.qlIndexFixing(Index1Y,$H2932,TRUE,_xll.ohTrigger(RecalcTrigger,Trigger1Y)),NA())</f>
        <v>1.2043132690177876E-2</v>
      </c>
      <c r="N2932" s="182">
        <f>IFERROR(_xll.qlIndexFixing(ONIndex1M,I2932,TRUE,_xll.ohTrigger(RecalcTrigger,Trigger1M)),NA())</f>
        <v>1.1341102661708291E-2</v>
      </c>
      <c r="O2932" s="44">
        <f>IFERROR(_xll.qlIndexFixing(ONIndex3M,I2932,TRUE,_xll.ohTrigger(RecalcTrigger,Trigger3M)),NA())</f>
        <v>1.1189547717913584E-2</v>
      </c>
      <c r="P2932" s="44">
        <f>IFERROR(_xll.qlIndexFixing(ONIndex6M,I2932,TRUE,_xll.ohTrigger(RecalcTrigger,Trigger6M)),NA())</f>
        <v>1.1870106006197645E-2</v>
      </c>
      <c r="Q2932" s="183">
        <f>IFERROR(_xll.qlIndexFixing(ONIndex1Y,I2932,TRUE,_xll.ohTrigger(RecalcTrigger,Trigger1Y)),NA())</f>
        <v>1.1868866920163867E-2</v>
      </c>
    </row>
    <row r="2933" spans="2:17" x14ac:dyDescent="0.2">
      <c r="B2933" s="39" t="s">
        <v>42</v>
      </c>
      <c r="D2933" s="42">
        <f>_xll.qlCalendarAdvance(Calendar,$D2932,B2933,"f",FALSE)</f>
        <v>60031</v>
      </c>
      <c r="E2933" s="177">
        <f>_xll.qlInterestRateIndexValueDate(IndexON,D2933)</f>
        <v>60031</v>
      </c>
      <c r="F2933" s="193">
        <f>IFERROR(_xll.qlIndexFixing(IndexON,D2933,TRUE,_xll.ohTrigger(RecalcTrigger,TriggerON)),NA())</f>
        <v>1.174633804660985E-2</v>
      </c>
      <c r="H2933" s="42">
        <f>_xll.qlCalendarAdvance(Calendar,$H2932,B2933,"f",FALSE)</f>
        <v>60031</v>
      </c>
      <c r="I2933" s="177">
        <f>_xll.qlInterestRateIndexValueDate(Index1M,$H2933)</f>
        <v>60035</v>
      </c>
      <c r="J2933" s="182">
        <f>IFERROR(_xll.qlIndexFixing(Index1M,$H2933,TRUE,_xll.ohTrigger(RecalcTrigger,Trigger1M)),NA())</f>
        <v>1.1362077837634755E-2</v>
      </c>
      <c r="K2933" s="44">
        <f>IFERROR(_xll.qlIndexFixing(Index3M,H2933,TRUE,_xll.ohTrigger(RecalcTrigger,Trigger3M)),NA())</f>
        <v>1.1248556565099547E-2</v>
      </c>
      <c r="L2933" s="44">
        <f>IFERROR(_xll.qlIndexFixing(Index6M,$H2933,TRUE,_xll.ohTrigger(RecalcTrigger,Trigger6M)),NA())</f>
        <v>1.1979905386555034E-2</v>
      </c>
      <c r="M2933" s="183">
        <f>IFERROR(_xll.qlIndexFixing(Index1Y,$H2933,TRUE,_xll.ohTrigger(RecalcTrigger,Trigger1Y)),NA())</f>
        <v>1.2047559694489505E-2</v>
      </c>
      <c r="N2933" s="182">
        <f>IFERROR(_xll.qlIndexFixing(ONIndex1M,I2933,TRUE,_xll.ohTrigger(RecalcTrigger,Trigger1M)),NA())</f>
        <v>1.1346487724024357E-2</v>
      </c>
      <c r="O2933" s="44">
        <f>IFERROR(_xll.qlIndexFixing(ONIndex3M,I2933,TRUE,_xll.ohTrigger(RecalcTrigger,Trigger3M)),NA())</f>
        <v>1.1195187695358655E-2</v>
      </c>
      <c r="P2933" s="44">
        <f>IFERROR(_xll.qlIndexFixing(ONIndex6M,I2933,TRUE,_xll.ohTrigger(RecalcTrigger,Trigger6M)),NA())</f>
        <v>1.1875104687026905E-2</v>
      </c>
      <c r="Q2933" s="183">
        <f>IFERROR(_xll.qlIndexFixing(ONIndex1Y,I2933,TRUE,_xll.ohTrigger(RecalcTrigger,Trigger1Y)),NA())</f>
        <v>1.1872032222743911E-2</v>
      </c>
    </row>
    <row r="2934" spans="2:17" x14ac:dyDescent="0.2">
      <c r="B2934" s="39" t="s">
        <v>42</v>
      </c>
      <c r="D2934" s="42">
        <f>_xll.qlCalendarAdvance(Calendar,$D2933,B2934,"f",FALSE)</f>
        <v>60038</v>
      </c>
      <c r="E2934" s="177">
        <f>_xll.qlInterestRateIndexValueDate(IndexON,D2934)</f>
        <v>60038</v>
      </c>
      <c r="F2934" s="193">
        <f>IFERROR(_xll.qlIndexFixing(IndexON,D2934,TRUE,_xll.ohTrigger(RecalcTrigger,TriggerON)),NA())</f>
        <v>1.1756051065532347E-2</v>
      </c>
      <c r="H2934" s="42">
        <f>_xll.qlCalendarAdvance(Calendar,$H2933,B2934,"f",FALSE)</f>
        <v>60038</v>
      </c>
      <c r="I2934" s="177">
        <f>_xll.qlInterestRateIndexValueDate(Index1M,$H2934)</f>
        <v>60042</v>
      </c>
      <c r="J2934" s="182">
        <f>IFERROR(_xll.qlIndexFixing(Index1M,$H2934,TRUE,_xll.ohTrigger(RecalcTrigger,Trigger1M)),NA())</f>
        <v>1.1367644287150274E-2</v>
      </c>
      <c r="K2934" s="44">
        <f>IFERROR(_xll.qlIndexFixing(Index3M,H2934,TRUE,_xll.ohTrigger(RecalcTrigger,Trigger3M)),NA())</f>
        <v>1.1254789913475269E-2</v>
      </c>
      <c r="L2934" s="44">
        <f>IFERROR(_xll.qlIndexFixing(Index6M,$H2934,TRUE,_xll.ohTrigger(RecalcTrigger,Trigger6M)),NA())</f>
        <v>1.1985476928430284E-2</v>
      </c>
      <c r="M2934" s="183">
        <f>IFERROR(_xll.qlIndexFixing(Index1Y,$H2934,TRUE,_xll.ohTrigger(RecalcTrigger,Trigger1Y)),NA())</f>
        <v>1.205203484415952E-2</v>
      </c>
      <c r="N2934" s="182">
        <f>IFERROR(_xll.qlIndexFixing(ONIndex1M,I2934,TRUE,_xll.ohTrigger(RecalcTrigger,Trigger1M)),NA())</f>
        <v>1.1351934327432645E-2</v>
      </c>
      <c r="O2934" s="44">
        <f>IFERROR(_xll.qlIndexFixing(ONIndex3M,I2934,TRUE,_xll.ohTrigger(RecalcTrigger,Trigger3M)),NA())</f>
        <v>1.1200907020771922E-2</v>
      </c>
      <c r="P2934" s="44">
        <f>IFERROR(_xll.qlIndexFixing(ONIndex6M,I2934,TRUE,_xll.ohTrigger(RecalcTrigger,Trigger6M)),NA())</f>
        <v>1.1880142074014444E-2</v>
      </c>
      <c r="Q2934" s="183">
        <f>IFERROR(_xll.qlIndexFixing(ONIndex1Y,I2934,TRUE,_xll.ohTrigger(RecalcTrigger,Trigger1Y)),NA())</f>
        <v>1.1875243486798581E-2</v>
      </c>
    </row>
    <row r="2935" spans="2:17" x14ac:dyDescent="0.2">
      <c r="B2935" s="39" t="s">
        <v>42</v>
      </c>
      <c r="D2935" s="42">
        <f>_xll.qlCalendarAdvance(Calendar,$D2934,B2935,"f",FALSE)</f>
        <v>60045</v>
      </c>
      <c r="E2935" s="177">
        <f>_xll.qlInterestRateIndexValueDate(IndexON,D2935)</f>
        <v>60045</v>
      </c>
      <c r="F2935" s="193">
        <f>IFERROR(_xll.qlIndexFixing(IndexON,D2935,TRUE,_xll.ohTrigger(RecalcTrigger,TriggerON)),NA())</f>
        <v>1.176584219911625E-2</v>
      </c>
      <c r="H2935" s="42">
        <f>_xll.qlCalendarAdvance(Calendar,$H2934,B2935,"f",FALSE)</f>
        <v>60045</v>
      </c>
      <c r="I2935" s="177">
        <f>_xll.qlInterestRateIndexValueDate(Index1M,$H2935)</f>
        <v>60049</v>
      </c>
      <c r="J2935" s="182">
        <f>IFERROR(_xll.qlIndexFixing(Index1M,$H2935,TRUE,_xll.ohTrigger(RecalcTrigger,Trigger1M)),NA())</f>
        <v>1.137327257661315E-2</v>
      </c>
      <c r="K2935" s="44">
        <f>IFERROR(_xll.qlIndexFixing(Index3M,H2935,TRUE,_xll.ohTrigger(RecalcTrigger,Trigger3M)),NA())</f>
        <v>1.1261103640557291E-2</v>
      </c>
      <c r="L2935" s="44">
        <f>IFERROR(_xll.qlIndexFixing(Index6M,$H2935,TRUE,_xll.ohTrigger(RecalcTrigger,Trigger6M)),NA())</f>
        <v>1.1991088085009228E-2</v>
      </c>
      <c r="M2935" s="183">
        <f>IFERROR(_xll.qlIndexFixing(Index1Y,$H2935,TRUE,_xll.ohTrigger(RecalcTrigger,Trigger1Y)),NA())</f>
        <v>1.2056558202220674E-2</v>
      </c>
      <c r="N2935" s="182">
        <f>IFERROR(_xll.qlIndexFixing(ONIndex1M,I2935,TRUE,_xll.ohTrigger(RecalcTrigger,Trigger1M)),NA())</f>
        <v>1.1357442555306463E-2</v>
      </c>
      <c r="O2935" s="44">
        <f>IFERROR(_xll.qlIndexFixing(ONIndex3M,I2935,TRUE,_xll.ohTrigger(RecalcTrigger,Trigger3M)),NA())</f>
        <v>1.1206705803825656E-2</v>
      </c>
      <c r="P2935" s="44">
        <f>IFERROR(_xll.qlIndexFixing(ONIndex6M,I2935,TRUE,_xll.ohTrigger(RecalcTrigger,Trigger6M)),NA())</f>
        <v>1.1885218214562343E-2</v>
      </c>
      <c r="Q2935" s="183">
        <f>IFERROR(_xll.qlIndexFixing(ONIndex1Y,I2935,TRUE,_xll.ohTrigger(RecalcTrigger,Trigger1Y)),NA())</f>
        <v>1.1878500774038514E-2</v>
      </c>
    </row>
    <row r="2936" spans="2:17" x14ac:dyDescent="0.2">
      <c r="B2936" s="39" t="s">
        <v>42</v>
      </c>
      <c r="D2936" s="42">
        <f>_xll.qlCalendarAdvance(Calendar,$D2935,B2936,"f",FALSE)</f>
        <v>60052</v>
      </c>
      <c r="E2936" s="177">
        <f>_xll.qlInterestRateIndexValueDate(IndexON,D2936)</f>
        <v>60052</v>
      </c>
      <c r="F2936" s="193">
        <f>IFERROR(_xll.qlIndexFixing(IndexON,D2936,TRUE,_xll.ohTrigger(RecalcTrigger,TriggerON)),NA())</f>
        <v>1.1775711549253387E-2</v>
      </c>
      <c r="H2936" s="42">
        <f>_xll.qlCalendarAdvance(Calendar,$H2935,B2936,"f",FALSE)</f>
        <v>60052</v>
      </c>
      <c r="I2936" s="177">
        <f>_xll.qlInterestRateIndexValueDate(Index1M,$H2936)</f>
        <v>60056</v>
      </c>
      <c r="J2936" s="182">
        <f>IFERROR(_xll.qlIndexFixing(Index1M,$H2936,TRUE,_xll.ohTrigger(RecalcTrigger,Trigger1M)),NA())</f>
        <v>1.1378371313547575E-2</v>
      </c>
      <c r="K2936" s="44">
        <f>IFERROR(_xll.qlIndexFixing(Index3M,H2936,TRUE,_xll.ohTrigger(RecalcTrigger,Trigger3M)),NA())</f>
        <v>1.1267497856960608E-2</v>
      </c>
      <c r="L2936" s="44">
        <f>IFERROR(_xll.qlIndexFixing(Index6M,$H2936,TRUE,_xll.ohTrigger(RecalcTrigger,Trigger6M)),NA())</f>
        <v>1.1996122103494222E-2</v>
      </c>
      <c r="M2936" s="183">
        <f>IFERROR(_xll.qlIndexFixing(Index1Y,$H2936,TRUE,_xll.ohTrigger(RecalcTrigger,Trigger1Y)),NA())</f>
        <v>1.2061129831712739E-2</v>
      </c>
      <c r="N2936" s="182">
        <f>IFERROR(_xll.qlIndexFixing(ONIndex1M,I2936,TRUE,_xll.ohTrigger(RecalcTrigger,Trigger1M)),NA())</f>
        <v>1.136301249061944E-2</v>
      </c>
      <c r="O2936" s="44">
        <f>IFERROR(_xll.qlIndexFixing(ONIndex3M,I2936,TRUE,_xll.ohTrigger(RecalcTrigger,Trigger3M)),NA())</f>
        <v>1.1212584154591809E-2</v>
      </c>
      <c r="P2936" s="44">
        <f>IFERROR(_xll.qlIndexFixing(ONIndex6M,I2936,TRUE,_xll.ohTrigger(RecalcTrigger,Trigger6M)),NA())</f>
        <v>1.1890333155912813E-2</v>
      </c>
      <c r="Q2936" s="183">
        <f>IFERROR(_xll.qlIndexFixing(ONIndex1Y,I2936,TRUE,_xll.ohTrigger(RecalcTrigger,Trigger1Y)),NA())</f>
        <v>1.188180414609441E-2</v>
      </c>
    </row>
    <row r="2937" spans="2:17" x14ac:dyDescent="0.2">
      <c r="B2937" s="39" t="s">
        <v>42</v>
      </c>
      <c r="D2937" s="42">
        <f>_xll.qlCalendarAdvance(Calendar,$D2936,B2937,"f",FALSE)</f>
        <v>60059</v>
      </c>
      <c r="E2937" s="177">
        <f>_xll.qlInterestRateIndexValueDate(IndexON,D2937)</f>
        <v>60059</v>
      </c>
      <c r="F2937" s="193">
        <f>IFERROR(_xll.qlIndexFixing(IndexON,D2937,TRUE,_xll.ohTrigger(RecalcTrigger,TriggerON)),NA())</f>
        <v>1.1785659217888877E-2</v>
      </c>
      <c r="H2937" s="42">
        <f>_xll.qlCalendarAdvance(Calendar,$H2936,B2937,"f",FALSE)</f>
        <v>60059</v>
      </c>
      <c r="I2937" s="177">
        <f>_xll.qlInterestRateIndexValueDate(Index1M,$H2937)</f>
        <v>60063</v>
      </c>
      <c r="J2937" s="182">
        <f>IFERROR(_xll.qlIndexFixing(Index1M,$H2937,TRUE,_xll.ohTrigger(RecalcTrigger,Trigger1M)),NA())</f>
        <v>1.1384118915230168E-2</v>
      </c>
      <c r="K2937" s="44">
        <f>IFERROR(_xll.qlIndexFixing(Index3M,H2937,TRUE,_xll.ohTrigger(RecalcTrigger,Trigger3M)),NA())</f>
        <v>1.1273972673309773E-2</v>
      </c>
      <c r="L2937" s="44">
        <f>IFERROR(_xll.qlIndexFixing(Index6M,$H2937,TRUE,_xll.ohTrigger(RecalcTrigger,Trigger6M)),NA())</f>
        <v>1.2001809591486482E-2</v>
      </c>
      <c r="M2937" s="183">
        <f>IFERROR(_xll.qlIndexFixing(Index1Y,$H2937,TRUE,_xll.ohTrigger(RecalcTrigger,Trigger1Y)),NA())</f>
        <v>1.2065749795684234E-2</v>
      </c>
      <c r="N2937" s="182">
        <f>IFERROR(_xll.qlIndexFixing(ONIndex1M,I2937,TRUE,_xll.ohTrigger(RecalcTrigger,Trigger1M)),NA())</f>
        <v>1.1368644216585011E-2</v>
      </c>
      <c r="O2937" s="44">
        <f>IFERROR(_xll.qlIndexFixing(ONIndex3M,I2937,TRUE,_xll.ohTrigger(RecalcTrigger,Trigger3M)),NA())</f>
        <v>1.1218542182742652E-2</v>
      </c>
      <c r="P2937" s="44">
        <f>IFERROR(_xll.qlIndexFixing(ONIndex6M,I2937,TRUE,_xll.ohTrigger(RecalcTrigger,Trigger6M)),NA())</f>
        <v>1.1895486945388001E-2</v>
      </c>
      <c r="Q2937" s="183">
        <f>IFERROR(_xll.qlIndexFixing(ONIndex1Y,I2937,TRUE,_xll.ohTrigger(RecalcTrigger,Trigger1Y)),NA())</f>
        <v>1.1885153664357162E-2</v>
      </c>
    </row>
    <row r="2938" spans="2:17" x14ac:dyDescent="0.2">
      <c r="B2938" s="39" t="s">
        <v>42</v>
      </c>
      <c r="D2938" s="42">
        <f>_xll.qlCalendarAdvance(Calendar,$D2937,B2938,"f",FALSE)</f>
        <v>60066</v>
      </c>
      <c r="E2938" s="177">
        <f>_xll.qlInterestRateIndexValueDate(IndexON,D2938)</f>
        <v>60066</v>
      </c>
      <c r="F2938" s="193">
        <f>IFERROR(_xll.qlIndexFixing(IndexON,D2938,TRUE,_xll.ohTrigger(RecalcTrigger,TriggerON)),NA())</f>
        <v>1.1795685306994486E-2</v>
      </c>
      <c r="H2938" s="42">
        <f>_xll.qlCalendarAdvance(Calendar,$H2937,B2938,"f",FALSE)</f>
        <v>60066</v>
      </c>
      <c r="I2938" s="177">
        <f>_xll.qlInterestRateIndexValueDate(Index1M,$H2938)</f>
        <v>60070</v>
      </c>
      <c r="J2938" s="182">
        <f>IFERROR(_xll.qlIndexFixing(Index1M,$H2938,TRUE,_xll.ohTrigger(RecalcTrigger,Trigger1M)),NA())</f>
        <v>1.1389928598932286E-2</v>
      </c>
      <c r="K2938" s="44">
        <f>IFERROR(_xll.qlIndexFixing(Index3M,H2938,TRUE,_xll.ohTrigger(RecalcTrigger,Trigger3M)),NA())</f>
        <v>1.1280528200232814E-2</v>
      </c>
      <c r="L2938" s="44">
        <f>IFERROR(_xll.qlIndexFixing(Index6M,$H2938,TRUE,_xll.ohTrigger(RecalcTrigger,Trigger6M)),NA())</f>
        <v>1.2007536833326608E-2</v>
      </c>
      <c r="M2938" s="183">
        <f>IFERROR(_xll.qlIndexFixing(Index1Y,$H2938,TRUE,_xll.ohTrigger(RecalcTrigger,Trigger1Y)),NA())</f>
        <v>1.2070418157191133E-2</v>
      </c>
      <c r="N2938" s="182">
        <f>IFERROR(_xll.qlIndexFixing(ONIndex1M,I2938,TRUE,_xll.ohTrigger(RecalcTrigger,Trigger1M)),NA())</f>
        <v>1.1374337816576485E-2</v>
      </c>
      <c r="O2938" s="44">
        <f>IFERROR(_xll.qlIndexFixing(ONIndex3M,I2938,TRUE,_xll.ohTrigger(RecalcTrigger,Trigger3M)),NA())</f>
        <v>1.1224579998589945E-2</v>
      </c>
      <c r="P2938" s="44">
        <f>IFERROR(_xll.qlIndexFixing(ONIndex6M,I2938,TRUE,_xll.ohTrigger(RecalcTrigger,Trigger6M)),NA())</f>
        <v>1.1900679630709732E-2</v>
      </c>
      <c r="Q2938" s="183">
        <f>IFERROR(_xll.qlIndexFixing(ONIndex1Y,I2938,TRUE,_xll.ohTrigger(RecalcTrigger,Trigger1Y)),NA())</f>
        <v>1.188854939085715E-2</v>
      </c>
    </row>
    <row r="2939" spans="2:17" x14ac:dyDescent="0.2">
      <c r="B2939" s="39" t="s">
        <v>42</v>
      </c>
      <c r="D2939" s="42">
        <f>_xll.qlCalendarAdvance(Calendar,$D2938,B2939,"f",FALSE)</f>
        <v>60073</v>
      </c>
      <c r="E2939" s="177">
        <f>_xll.qlInterestRateIndexValueDate(IndexON,D2939)</f>
        <v>60073</v>
      </c>
      <c r="F2939" s="193">
        <f>IFERROR(_xll.qlIndexFixing(IndexON,D2939,TRUE,_xll.ohTrigger(RecalcTrigger,TriggerON)),NA())</f>
        <v>1.1805789918355458E-2</v>
      </c>
      <c r="H2939" s="42">
        <f>_xll.qlCalendarAdvance(Calendar,$H2938,B2939,"f",FALSE)</f>
        <v>60073</v>
      </c>
      <c r="I2939" s="177">
        <f>_xll.qlInterestRateIndexValueDate(Index1M,$H2939)</f>
        <v>60077</v>
      </c>
      <c r="J2939" s="182">
        <f>IFERROR(_xll.qlIndexFixing(Index1M,$H2939,TRUE,_xll.ohTrigger(RecalcTrigger,Trigger1M)),NA())</f>
        <v>1.1395800448019244E-2</v>
      </c>
      <c r="K2939" s="44">
        <f>IFERROR(_xll.qlIndexFixing(Index3M,H2939,TRUE,_xll.ohTrigger(RecalcTrigger,Trigger3M)),NA())</f>
        <v>1.1287164548359497E-2</v>
      </c>
      <c r="L2939" s="44">
        <f>IFERROR(_xll.qlIndexFixing(Index6M,$H2939,TRUE,_xll.ohTrigger(RecalcTrigger,Trigger6M)),NA())</f>
        <v>1.2013303877010302E-2</v>
      </c>
      <c r="M2939" s="183">
        <f>IFERROR(_xll.qlIndexFixing(Index1Y,$H2939,TRUE,_xll.ohTrigger(RecalcTrigger,Trigger1Y)),NA())</f>
        <v>1.2075134979298607E-2</v>
      </c>
      <c r="N2939" s="182">
        <f>IFERROR(_xll.qlIndexFixing(ONIndex1M,I2939,TRUE,_xll.ohTrigger(RecalcTrigger,Trigger1M)),NA())</f>
        <v>1.1380093373487554E-2</v>
      </c>
      <c r="O2939" s="44">
        <f>IFERROR(_xll.qlIndexFixing(ONIndex3M,I2939,TRUE,_xll.ohTrigger(RecalcTrigger,Trigger3M)),NA())</f>
        <v>1.1230697711726023E-2</v>
      </c>
      <c r="P2939" s="44">
        <f>IFERROR(_xll.qlIndexFixing(ONIndex6M,I2939,TRUE,_xll.ohTrigger(RecalcTrigger,Trigger6M)),NA())</f>
        <v>1.1905911258800472E-2</v>
      </c>
      <c r="Q2939" s="183">
        <f>IFERROR(_xll.qlIndexFixing(ONIndex1Y,I2939,TRUE,_xll.ohTrigger(RecalcTrigger,Trigger1Y)),NA())</f>
        <v>1.1891991386985268E-2</v>
      </c>
    </row>
    <row r="2940" spans="2:17" x14ac:dyDescent="0.2">
      <c r="B2940" s="39" t="s">
        <v>42</v>
      </c>
      <c r="D2940" s="42">
        <f>_xll.qlCalendarAdvance(Calendar,$D2939,B2940,"f",FALSE)</f>
        <v>60080</v>
      </c>
      <c r="E2940" s="177">
        <f>_xll.qlInterestRateIndexValueDate(IndexON,D2940)</f>
        <v>60080</v>
      </c>
      <c r="F2940" s="193">
        <f>IFERROR(_xll.qlIndexFixing(IndexON,D2940,TRUE,_xll.ohTrigger(RecalcTrigger,TriggerON)),NA())</f>
        <v>1.1815973154050141E-2</v>
      </c>
      <c r="H2940" s="42">
        <f>_xll.qlCalendarAdvance(Calendar,$H2939,B2940,"f",FALSE)</f>
        <v>60080</v>
      </c>
      <c r="I2940" s="177">
        <f>_xll.qlInterestRateIndexValueDate(Index1M,$H2940)</f>
        <v>60084</v>
      </c>
      <c r="J2940" s="182">
        <f>IFERROR(_xll.qlIndexFixing(Index1M,$H2940,TRUE,_xll.ohTrigger(RecalcTrigger,Trigger1M)),NA())</f>
        <v>1.140234454079625E-2</v>
      </c>
      <c r="K2940" s="44">
        <f>IFERROR(_xll.qlIndexFixing(Index3M,H2940,TRUE,_xll.ohTrigger(RecalcTrigger,Trigger3M)),NA())</f>
        <v>1.1293881828334362E-2</v>
      </c>
      <c r="L2940" s="44">
        <f>IFERROR(_xll.qlIndexFixing(Index6M,$H2940,TRUE,_xll.ohTrigger(RecalcTrigger,Trigger6M)),NA())</f>
        <v>1.2020369072543228E-2</v>
      </c>
      <c r="M2940" s="183">
        <f>IFERROR(_xll.qlIndexFixing(Index1Y,$H2940,TRUE,_xll.ohTrigger(RecalcTrigger,Trigger1Y)),NA())</f>
        <v>1.2079900325079489E-2</v>
      </c>
      <c r="N2940" s="182">
        <f>IFERROR(_xll.qlIndexFixing(ONIndex1M,I2940,TRUE,_xll.ohTrigger(RecalcTrigger,Trigger1M)),NA())</f>
        <v>1.1385910970771462E-2</v>
      </c>
      <c r="O2940" s="44">
        <f>IFERROR(_xll.qlIndexFixing(ONIndex3M,I2940,TRUE,_xll.ohTrigger(RecalcTrigger,Trigger3M)),NA())</f>
        <v>1.1236895432222838E-2</v>
      </c>
      <c r="P2940" s="44">
        <f>IFERROR(_xll.qlIndexFixing(ONIndex6M,I2940,TRUE,_xll.ohTrigger(RecalcTrigger,Trigger6M)),NA())</f>
        <v>1.1911181877302113E-2</v>
      </c>
      <c r="Q2940" s="183">
        <f>IFERROR(_xll.qlIndexFixing(ONIndex1Y,I2940,TRUE,_xll.ohTrigger(RecalcTrigger,Trigger1Y)),NA())</f>
        <v>1.1895479714292279E-2</v>
      </c>
    </row>
    <row r="2941" spans="2:17" x14ac:dyDescent="0.2">
      <c r="B2941" s="39" t="s">
        <v>42</v>
      </c>
      <c r="D2941" s="42">
        <f>_xll.qlCalendarAdvance(Calendar,$D2940,B2941,"f",FALSE)</f>
        <v>60087</v>
      </c>
      <c r="E2941" s="177">
        <f>_xll.qlInterestRateIndexValueDate(IndexON,D2941)</f>
        <v>60087</v>
      </c>
      <c r="F2941" s="193">
        <f>IFERROR(_xll.qlIndexFixing(IndexON,D2941,TRUE,_xll.ohTrigger(RecalcTrigger,TriggerON)),NA())</f>
        <v>1.1826235115917072E-2</v>
      </c>
      <c r="H2941" s="42">
        <f>_xll.qlCalendarAdvance(Calendar,$H2940,B2941,"f",FALSE)</f>
        <v>60087</v>
      </c>
      <c r="I2941" s="177">
        <f>_xll.qlInterestRateIndexValueDate(Index1M,$H2941)</f>
        <v>60091</v>
      </c>
      <c r="J2941" s="182">
        <f>IFERROR(_xll.qlIndexFixing(Index1M,$H2941,TRUE,_xll.ohTrigger(RecalcTrigger,Trigger1M)),NA())</f>
        <v>1.1408345620566137E-2</v>
      </c>
      <c r="K2941" s="44">
        <f>IFERROR(_xll.qlIndexFixing(Index3M,H2941,TRUE,_xll.ohTrigger(RecalcTrigger,Trigger3M)),NA())</f>
        <v>1.1300680150801073E-2</v>
      </c>
      <c r="L2941" s="44">
        <f>IFERROR(_xll.qlIndexFixing(Index6M,$H2941,TRUE,_xll.ohTrigger(RecalcTrigger,Trigger6M)),NA())</f>
        <v>1.2025589620990875E-2</v>
      </c>
      <c r="M2941" s="183">
        <f>IFERROR(_xll.qlIndexFixing(Index1Y,$H2941,TRUE,_xll.ohTrigger(RecalcTrigger,Trigger1Y)),NA())</f>
        <v>1.2084714257614714E-2</v>
      </c>
      <c r="N2941" s="182">
        <f>IFERROR(_xll.qlIndexFixing(ONIndex1M,I2941,TRUE,_xll.ohTrigger(RecalcTrigger,Trigger1M)),NA())</f>
        <v>1.1391790691481773E-2</v>
      </c>
      <c r="O2941" s="44">
        <f>IFERROR(_xll.qlIndexFixing(ONIndex3M,I2941,TRUE,_xll.ohTrigger(RecalcTrigger,Trigger3M)),NA())</f>
        <v>1.1243173269992468E-2</v>
      </c>
      <c r="P2941" s="44">
        <f>IFERROR(_xll.qlIndexFixing(ONIndex6M,I2941,TRUE,_xll.ohTrigger(RecalcTrigger,Trigger6M)),NA())</f>
        <v>1.1916491533536799E-2</v>
      </c>
      <c r="Q2941" s="183">
        <f>IFERROR(_xll.qlIndexFixing(ONIndex1Y,I2941,TRUE,_xll.ohTrigger(RecalcTrigger,Trigger1Y)),NA())</f>
        <v>1.1899014434648691E-2</v>
      </c>
    </row>
    <row r="2942" spans="2:17" x14ac:dyDescent="0.2">
      <c r="B2942" s="39" t="s">
        <v>42</v>
      </c>
      <c r="D2942" s="42">
        <f>_xll.qlCalendarAdvance(Calendar,$D2941,B2942,"f",FALSE)</f>
        <v>60094</v>
      </c>
      <c r="E2942" s="177">
        <f>_xll.qlInterestRateIndexValueDate(IndexON,D2942)</f>
        <v>60094</v>
      </c>
      <c r="F2942" s="193">
        <f>IFERROR(_xll.qlIndexFixing(IndexON,D2942,TRUE,_xll.ohTrigger(RecalcTrigger,TriggerON)),NA())</f>
        <v>1.1836575906034597E-2</v>
      </c>
      <c r="H2942" s="42">
        <f>_xll.qlCalendarAdvance(Calendar,$H2941,B2942,"f",FALSE)</f>
        <v>60094</v>
      </c>
      <c r="I2942" s="177">
        <f>_xll.qlInterestRateIndexValueDate(Index1M,$H2942)</f>
        <v>60098</v>
      </c>
      <c r="J2942" s="182">
        <f>IFERROR(_xll.qlIndexFixing(Index1M,$H2942,TRUE,_xll.ohTrigger(RecalcTrigger,Trigger1M)),NA())</f>
        <v>1.1414409123842388E-2</v>
      </c>
      <c r="K2942" s="44">
        <f>IFERROR(_xll.qlIndexFixing(Index3M,H2942,TRUE,_xll.ohTrigger(RecalcTrigger,Trigger3M)),NA())</f>
        <v>1.1307559626410252E-2</v>
      </c>
      <c r="L2942" s="44">
        <f>IFERROR(_xll.qlIndexFixing(Index6M,$H2942,TRUE,_xll.ohTrigger(RecalcTrigger,Trigger6M)),NA())</f>
        <v>1.2031479424424972E-2</v>
      </c>
      <c r="M2942" s="183">
        <f>IFERROR(_xll.qlIndexFixing(Index1Y,$H2942,TRUE,_xll.ohTrigger(RecalcTrigger,Trigger1Y)),NA())</f>
        <v>1.2089576839993985E-2</v>
      </c>
      <c r="N2942" s="182">
        <f>IFERROR(_xll.qlIndexFixing(ONIndex1M,I2942,TRUE,_xll.ohTrigger(RecalcTrigger,Trigger1M)),NA())</f>
        <v>1.139773261891186E-2</v>
      </c>
      <c r="O2942" s="44">
        <f>IFERROR(_xll.qlIndexFixing(ONIndex3M,I2942,TRUE,_xll.ohTrigger(RecalcTrigger,Trigger3M)),NA())</f>
        <v>1.1249531334787122E-2</v>
      </c>
      <c r="P2942" s="44">
        <f>IFERROR(_xll.qlIndexFixing(ONIndex6M,I2942,TRUE,_xll.ohTrigger(RecalcTrigger,Trigger6M)),NA())</f>
        <v>1.1921840274746742E-2</v>
      </c>
      <c r="Q2942" s="183">
        <f>IFERROR(_xll.qlIndexFixing(ONIndex1Y,I2942,TRUE,_xll.ohTrigger(RecalcTrigger,Trigger1Y)),NA())</f>
        <v>1.1902595609605271E-2</v>
      </c>
    </row>
    <row r="2943" spans="2:17" x14ac:dyDescent="0.2">
      <c r="B2943" s="39" t="s">
        <v>42</v>
      </c>
      <c r="D2943" s="42">
        <f>_xll.qlCalendarAdvance(Calendar,$D2942,B2943,"f",FALSE)</f>
        <v>60101</v>
      </c>
      <c r="E2943" s="177">
        <f>_xll.qlInterestRateIndexValueDate(IndexON,D2943)</f>
        <v>60101</v>
      </c>
      <c r="F2943" s="193">
        <f>IFERROR(_xll.qlIndexFixing(IndexON,D2943,TRUE,_xll.ohTrigger(RecalcTrigger,TriggerON)),NA())</f>
        <v>1.184699562608138E-2</v>
      </c>
      <c r="H2943" s="42">
        <f>_xll.qlCalendarAdvance(Calendar,$H2942,B2943,"f",FALSE)</f>
        <v>60101</v>
      </c>
      <c r="I2943" s="177">
        <f>_xll.qlInterestRateIndexValueDate(Index1M,$H2943)</f>
        <v>60105</v>
      </c>
      <c r="J2943" s="182">
        <f>IFERROR(_xll.qlIndexFixing(Index1M,$H2943,TRUE,_xll.ohTrigger(RecalcTrigger,Trigger1M)),NA())</f>
        <v>1.1420535133987997E-2</v>
      </c>
      <c r="K2943" s="44">
        <f>IFERROR(_xll.qlIndexFixing(Index3M,H2943,TRUE,_xll.ohTrigger(RecalcTrigger,Trigger3M)),NA())</f>
        <v>1.1314520365819467E-2</v>
      </c>
      <c r="L2943" s="44">
        <f>IFERROR(_xll.qlIndexFixing(Index6M,$H2943,TRUE,_xll.ohTrigger(RecalcTrigger,Trigger6M)),NA())</f>
        <v>1.2037409226578189E-2</v>
      </c>
      <c r="M2943" s="183">
        <f>IFERROR(_xll.qlIndexFixing(Index1Y,$H2943,TRUE,_xll.ohTrigger(RecalcTrigger,Trigger1Y)),NA())</f>
        <v>1.2094488135314883E-2</v>
      </c>
      <c r="N2943" s="182">
        <f>IFERROR(_xll.qlIndexFixing(ONIndex1M,I2943,TRUE,_xll.ohTrigger(RecalcTrigger,Trigger1M)),NA())</f>
        <v>1.1403736836195222E-2</v>
      </c>
      <c r="O2943" s="44">
        <f>IFERROR(_xll.qlIndexFixing(ONIndex3M,I2943,TRUE,_xll.ohTrigger(RecalcTrigger,Trigger3M)),NA())</f>
        <v>1.1255969736758686E-2</v>
      </c>
      <c r="P2943" s="44">
        <f>IFERROR(_xll.qlIndexFixing(ONIndex6M,I2943,TRUE,_xll.ohTrigger(RecalcTrigger,Trigger6M)),NA())</f>
        <v>1.1927228148573832E-2</v>
      </c>
      <c r="Q2943" s="183">
        <f>IFERROR(_xll.qlIndexFixing(ONIndex1Y,I2943,TRUE,_xll.ohTrigger(RecalcTrigger,Trigger1Y)),NA())</f>
        <v>1.1906223300632846E-2</v>
      </c>
    </row>
    <row r="2944" spans="2:17" x14ac:dyDescent="0.2">
      <c r="B2944" s="39" t="s">
        <v>42</v>
      </c>
      <c r="D2944" s="42">
        <f>_xll.qlCalendarAdvance(Calendar,$D2943,B2944,"f",FALSE)</f>
        <v>60108</v>
      </c>
      <c r="E2944" s="177">
        <f>_xll.qlInterestRateIndexValueDate(IndexON,D2944)</f>
        <v>60108</v>
      </c>
      <c r="F2944" s="193">
        <f>IFERROR(_xll.qlIndexFixing(IndexON,D2944,TRUE,_xll.ohTrigger(RecalcTrigger,TriggerON)),NA())</f>
        <v>1.1857494378162414E-2</v>
      </c>
      <c r="H2944" s="42">
        <f>_xll.qlCalendarAdvance(Calendar,$H2943,B2944,"f",FALSE)</f>
        <v>60108</v>
      </c>
      <c r="I2944" s="177">
        <f>_xll.qlInterestRateIndexValueDate(Index1M,$H2944)</f>
        <v>60112</v>
      </c>
      <c r="J2944" s="182">
        <f>IFERROR(_xll.qlIndexFixing(Index1M,$H2944,TRUE,_xll.ohTrigger(RecalcTrigger,Trigger1M)),NA())</f>
        <v>1.1426723734378851E-2</v>
      </c>
      <c r="K2944" s="44">
        <f>IFERROR(_xll.qlIndexFixing(Index3M,H2944,TRUE,_xll.ohTrigger(RecalcTrigger,Trigger3M)),NA())</f>
        <v>1.1321562479690633E-2</v>
      </c>
      <c r="L2944" s="44">
        <f>IFERROR(_xll.qlIndexFixing(Index6M,$H2944,TRUE,_xll.ohTrigger(RecalcTrigger,Trigger6M)),NA())</f>
        <v>1.2043379075466465E-2</v>
      </c>
      <c r="M2944" s="183">
        <f>IFERROR(_xll.qlIndexFixing(Index1Y,$H2944,TRUE,_xll.ohTrigger(RecalcTrigger,Trigger1Y)),NA())</f>
        <v>1.2099448206683527E-2</v>
      </c>
      <c r="N2944" s="182">
        <f>IFERROR(_xll.qlIndexFixing(ONIndex1M,I2944,TRUE,_xll.ohTrigger(RecalcTrigger,Trigger1M)),NA())</f>
        <v>1.1409803426625231E-2</v>
      </c>
      <c r="O2944" s="44">
        <f>IFERROR(_xll.qlIndexFixing(ONIndex3M,I2944,TRUE,_xll.ohTrigger(RecalcTrigger,Trigger3M)),NA())</f>
        <v>1.1262488585659369E-2</v>
      </c>
      <c r="P2944" s="44">
        <f>IFERROR(_xll.qlIndexFixing(ONIndex6M,I2944,TRUE,_xll.ohTrigger(RecalcTrigger,Trigger6M)),NA())</f>
        <v>1.1932655201860598E-2</v>
      </c>
      <c r="Q2944" s="183">
        <f>IFERROR(_xll.qlIndexFixing(ONIndex1Y,I2944,TRUE,_xll.ohTrigger(RecalcTrigger,Trigger1Y)),NA())</f>
        <v>1.1909897569601924E-2</v>
      </c>
    </row>
    <row r="2945" spans="2:17" x14ac:dyDescent="0.2">
      <c r="B2945" s="39" t="s">
        <v>42</v>
      </c>
      <c r="D2945" s="42">
        <f>_xll.qlCalendarAdvance(Calendar,$D2944,B2945,"f",FALSE)</f>
        <v>60115</v>
      </c>
      <c r="E2945" s="177">
        <f>_xll.qlInterestRateIndexValueDate(IndexON,D2945)</f>
        <v>60115</v>
      </c>
      <c r="F2945" s="193">
        <f>IFERROR(_xll.qlIndexFixing(IndexON,D2945,TRUE,_xll.ohTrigger(RecalcTrigger,TriggerON)),NA())</f>
        <v>1.1868072264169527E-2</v>
      </c>
      <c r="H2945" s="42">
        <f>_xll.qlCalendarAdvance(Calendar,$H2944,B2945,"f",FALSE)</f>
        <v>60115</v>
      </c>
      <c r="I2945" s="177">
        <f>_xll.qlInterestRateIndexValueDate(Index1M,$H2945)</f>
        <v>60119</v>
      </c>
      <c r="J2945" s="182">
        <f>IFERROR(_xll.qlIndexFixing(Index1M,$H2945,TRUE,_xll.ohTrigger(RecalcTrigger,Trigger1M)),NA())</f>
        <v>1.1432975008385679E-2</v>
      </c>
      <c r="K2945" s="44">
        <f>IFERROR(_xll.qlIndexFixing(Index3M,H2945,TRUE,_xll.ohTrigger(RecalcTrigger,Trigger3M)),NA())</f>
        <v>1.1328686078692618E-2</v>
      </c>
      <c r="L2945" s="44">
        <f>IFERROR(_xll.qlIndexFixing(Index6M,$H2945,TRUE,_xll.ohTrigger(RecalcTrigger,Trigger6M)),NA())</f>
        <v>1.2049389019108344E-2</v>
      </c>
      <c r="M2945" s="183">
        <f>IFERROR(_xll.qlIndexFixing(Index1Y,$H2945,TRUE,_xll.ohTrigger(RecalcTrigger,Trigger1Y)),NA())</f>
        <v>1.2104457117214586E-2</v>
      </c>
      <c r="N2945" s="182">
        <f>IFERROR(_xll.qlIndexFixing(ONIndex1M,I2945,TRUE,_xll.ohTrigger(RecalcTrigger,Trigger1M)),NA())</f>
        <v>1.1415932473255452E-2</v>
      </c>
      <c r="O2945" s="44">
        <f>IFERROR(_xll.qlIndexFixing(ONIndex3M,I2945,TRUE,_xll.ohTrigger(RecalcTrigger,Trigger3M)),NA())</f>
        <v>1.1269087991481186E-2</v>
      </c>
      <c r="P2945" s="44">
        <f>IFERROR(_xll.qlIndexFixing(ONIndex6M,I2945,TRUE,_xll.ohTrigger(RecalcTrigger,Trigger6M)),NA())</f>
        <v>1.1938121482568675E-2</v>
      </c>
      <c r="Q2945" s="183">
        <f>IFERROR(_xll.qlIndexFixing(ONIndex1Y,I2945,TRUE,_xll.ohTrigger(RecalcTrigger,Trigger1Y)),NA())</f>
        <v>1.1913618477983334E-2</v>
      </c>
    </row>
    <row r="2946" spans="2:17" x14ac:dyDescent="0.2">
      <c r="B2946" s="39" t="s">
        <v>42</v>
      </c>
      <c r="D2946" s="42">
        <f>_xll.qlCalendarAdvance(Calendar,$D2945,B2946,"f",FALSE)</f>
        <v>60122</v>
      </c>
      <c r="E2946" s="177">
        <f>_xll.qlInterestRateIndexValueDate(IndexON,D2946)</f>
        <v>60122</v>
      </c>
      <c r="F2946" s="193">
        <f>IFERROR(_xll.qlIndexFixing(IndexON,D2946,TRUE,_xll.ohTrigger(RecalcTrigger,TriggerON)),NA())</f>
        <v>1.1878729386047837E-2</v>
      </c>
      <c r="H2946" s="42">
        <f>_xll.qlCalendarAdvance(Calendar,$H2945,B2946,"f",FALSE)</f>
        <v>60122</v>
      </c>
      <c r="I2946" s="177">
        <f>_xll.qlInterestRateIndexValueDate(Index1M,$H2946)</f>
        <v>60126</v>
      </c>
      <c r="J2946" s="182">
        <f>IFERROR(_xll.qlIndexFixing(Index1M,$H2946,TRUE,_xll.ohTrigger(RecalcTrigger,Trigger1M)),NA())</f>
        <v>1.143928903938179E-2</v>
      </c>
      <c r="K2946" s="44">
        <f>IFERROR(_xll.qlIndexFixing(Index3M,H2946,TRUE,_xll.ohTrigger(RecalcTrigger,Trigger3M)),NA())</f>
        <v>1.1335891273499496E-2</v>
      </c>
      <c r="L2946" s="44">
        <f>IFERROR(_xll.qlIndexFixing(Index6M,$H2946,TRUE,_xll.ohTrigger(RecalcTrigger,Trigger6M)),NA())</f>
        <v>1.2055439105524981E-2</v>
      </c>
      <c r="M2946" s="183">
        <f>IFERROR(_xll.qlIndexFixing(Index1Y,$H2946,TRUE,_xll.ohTrigger(RecalcTrigger,Trigger1Y)),NA())</f>
        <v>1.2109514930030605E-2</v>
      </c>
      <c r="N2946" s="182">
        <f>IFERROR(_xll.qlIndexFixing(ONIndex1M,I2946,TRUE,_xll.ohTrigger(RecalcTrigger,Trigger1M)),NA())</f>
        <v>1.1422124059379257E-2</v>
      </c>
      <c r="O2946" s="44">
        <f>IFERROR(_xll.qlIndexFixing(ONIndex3M,I2946,TRUE,_xll.ohTrigger(RecalcTrigger,Trigger3M)),NA())</f>
        <v>1.1275768064216152E-2</v>
      </c>
      <c r="P2946" s="44">
        <f>IFERROR(_xll.qlIndexFixing(ONIndex6M,I2946,TRUE,_xll.ohTrigger(RecalcTrigger,Trigger6M)),NA())</f>
        <v>1.1943627037860338E-2</v>
      </c>
      <c r="Q2946" s="183">
        <f>IFERROR(_xll.qlIndexFixing(ONIndex1Y,I2946,TRUE,_xll.ohTrigger(RecalcTrigger,Trigger1Y)),NA())</f>
        <v>1.1917386087647586E-2</v>
      </c>
    </row>
    <row r="2947" spans="2:17" x14ac:dyDescent="0.2">
      <c r="B2947" s="39" t="s">
        <v>42</v>
      </c>
      <c r="D2947" s="42">
        <f>_xll.qlCalendarAdvance(Calendar,$D2946,B2947,"f",FALSE)</f>
        <v>60129</v>
      </c>
      <c r="E2947" s="177">
        <f>_xll.qlInterestRateIndexValueDate(IndexON,D2947)</f>
        <v>60129</v>
      </c>
      <c r="F2947" s="193">
        <f>IFERROR(_xll.qlIndexFixing(IndexON,D2947,TRUE,_xll.ohTrigger(RecalcTrigger,TriggerON)),NA())</f>
        <v>1.1889465845689173E-2</v>
      </c>
      <c r="H2947" s="42">
        <f>_xll.qlCalendarAdvance(Calendar,$H2946,B2947,"f",FALSE)</f>
        <v>60129</v>
      </c>
      <c r="I2947" s="177">
        <f>_xll.qlInterestRateIndexValueDate(Index1M,$H2947)</f>
        <v>60133</v>
      </c>
      <c r="J2947" s="182">
        <f>IFERROR(_xll.qlIndexFixing(Index1M,$H2947,TRUE,_xll.ohTrigger(RecalcTrigger,Trigger1M)),NA())</f>
        <v>1.144566591074307E-2</v>
      </c>
      <c r="K2947" s="44">
        <f>IFERROR(_xll.qlIndexFixing(Index3M,H2947,TRUE,_xll.ohTrigger(RecalcTrigger,Trigger3M)),NA())</f>
        <v>1.134317817479143E-2</v>
      </c>
      <c r="L2947" s="44">
        <f>IFERROR(_xll.qlIndexFixing(Index6M,$H2947,TRUE,_xll.ohTrigger(RecalcTrigger,Trigger6M)),NA())</f>
        <v>1.2061529382741434E-2</v>
      </c>
      <c r="M2947" s="183">
        <f>IFERROR(_xll.qlIndexFixing(Index1Y,$H2947,TRUE,_xll.ohTrigger(RecalcTrigger,Trigger1Y)),NA())</f>
        <v>1.2114621708263332E-2</v>
      </c>
      <c r="N2947" s="182">
        <f>IFERROR(_xll.qlIndexFixing(ONIndex1M,I2947,TRUE,_xll.ohTrigger(RecalcTrigger,Trigger1M)),NA())</f>
        <v>1.1428378268210082E-2</v>
      </c>
      <c r="O2947" s="44">
        <f>IFERROR(_xll.qlIndexFixing(ONIndex3M,I2947,TRUE,_xll.ohTrigger(RecalcTrigger,Trigger3M)),NA())</f>
        <v>1.128252891369641E-2</v>
      </c>
      <c r="P2947" s="44">
        <f>IFERROR(_xll.qlIndexFixing(ONIndex6M,I2947,TRUE,_xll.ohTrigger(RecalcTrigger,Trigger6M)),NA())</f>
        <v>1.194917191489786E-2</v>
      </c>
      <c r="Q2947" s="183">
        <f>IFERROR(_xll.qlIndexFixing(ONIndex1Y,I2947,TRUE,_xll.ohTrigger(RecalcTrigger,Trigger1Y)),NA())</f>
        <v>1.1921200459825698E-2</v>
      </c>
    </row>
    <row r="2948" spans="2:17" x14ac:dyDescent="0.2">
      <c r="B2948" s="39" t="s">
        <v>42</v>
      </c>
      <c r="D2948" s="42">
        <f>_xll.qlCalendarAdvance(Calendar,$D2947,B2948,"f",FALSE)</f>
        <v>60136</v>
      </c>
      <c r="E2948" s="177">
        <f>_xll.qlInterestRateIndexValueDate(IndexON,D2948)</f>
        <v>60136</v>
      </c>
      <c r="F2948" s="193">
        <f>IFERROR(_xll.qlIndexFixing(IndexON,D2948,TRUE,_xll.ohTrigger(RecalcTrigger,TriggerON)),NA())</f>
        <v>1.1900281745038654E-2</v>
      </c>
      <c r="H2948" s="42">
        <f>_xll.qlCalendarAdvance(Calendar,$H2947,B2948,"f",FALSE)</f>
        <v>60136</v>
      </c>
      <c r="I2948" s="177">
        <f>_xll.qlInterestRateIndexValueDate(Index1M,$H2948)</f>
        <v>60140</v>
      </c>
      <c r="J2948" s="182">
        <f>IFERROR(_xll.qlIndexFixing(Index1M,$H2948,TRUE,_xll.ohTrigger(RecalcTrigger,Trigger1M)),NA())</f>
        <v>1.1452105705847985E-2</v>
      </c>
      <c r="K2948" s="44">
        <f>IFERROR(_xll.qlIndexFixing(Index3M,H2948,TRUE,_xll.ohTrigger(RecalcTrigger,Trigger3M)),NA())</f>
        <v>1.1350546893257272E-2</v>
      </c>
      <c r="L2948" s="44">
        <f>IFERROR(_xll.qlIndexFixing(Index6M,$H2948,TRUE,_xll.ohTrigger(RecalcTrigger,Trigger6M)),NA())</f>
        <v>1.2067659898784508E-2</v>
      </c>
      <c r="M2948" s="183">
        <f>IFERROR(_xll.qlIndexFixing(Index1Y,$H2948,TRUE,_xll.ohTrigger(RecalcTrigger,Trigger1Y)),NA())</f>
        <v>1.2119777515052615E-2</v>
      </c>
      <c r="N2948" s="182">
        <f>IFERROR(_xll.qlIndexFixing(ONIndex1M,I2948,TRUE,_xll.ohTrigger(RecalcTrigger,Trigger1M)),NA())</f>
        <v>1.1434695182801491E-2</v>
      </c>
      <c r="O2948" s="44">
        <f>IFERROR(_xll.qlIndexFixing(ONIndex3M,I2948,TRUE,_xll.ohTrigger(RecalcTrigger,Trigger3M)),NA())</f>
        <v>1.1289370649754105E-2</v>
      </c>
      <c r="P2948" s="44">
        <f>IFERROR(_xll.qlIndexFixing(ONIndex6M,I2948,TRUE,_xll.ohTrigger(RecalcTrigger,Trigger6M)),NA())</f>
        <v>1.1954756161083324E-2</v>
      </c>
      <c r="Q2948" s="183">
        <f>IFERROR(_xll.qlIndexFixing(ONIndex1Y,I2948,TRUE,_xll.ohTrigger(RecalcTrigger,Trigger1Y)),NA())</f>
        <v>1.1925061656468117E-2</v>
      </c>
    </row>
    <row r="2949" spans="2:17" x14ac:dyDescent="0.2">
      <c r="B2949" s="39" t="s">
        <v>42</v>
      </c>
      <c r="D2949" s="42">
        <f>_xll.qlCalendarAdvance(Calendar,$D2948,B2949,"f",FALSE)</f>
        <v>60143</v>
      </c>
      <c r="E2949" s="177">
        <f>_xll.qlInterestRateIndexValueDate(IndexON,D2949)</f>
        <v>60143</v>
      </c>
      <c r="F2949" s="193">
        <f>IFERROR(_xll.qlIndexFixing(IndexON,D2949,TRUE,_xll.ohTrigger(RecalcTrigger,TriggerON)),NA())</f>
        <v>1.1911177186068045E-2</v>
      </c>
      <c r="H2949" s="42">
        <f>_xll.qlCalendarAdvance(Calendar,$H2948,B2949,"f",FALSE)</f>
        <v>60143</v>
      </c>
      <c r="I2949" s="177">
        <f>_xll.qlInterestRateIndexValueDate(Index1M,$H2949)</f>
        <v>60147</v>
      </c>
      <c r="J2949" s="182">
        <f>IFERROR(_xll.qlIndexFixing(Index1M,$H2949,TRUE,_xll.ohTrigger(RecalcTrigger,Trigger1M)),NA())</f>
        <v>1.1457956374965939E-2</v>
      </c>
      <c r="K2949" s="44">
        <f>IFERROR(_xll.qlIndexFixing(Index3M,H2949,TRUE,_xll.ohTrigger(RecalcTrigger,Trigger3M)),NA())</f>
        <v>1.1357270888319025E-2</v>
      </c>
      <c r="L2949" s="44">
        <f>IFERROR(_xll.qlIndexFixing(Index6M,$H2949,TRUE,_xll.ohTrigger(RecalcTrigger,Trigger6M)),NA())</f>
        <v>1.2071861460643304E-2</v>
      </c>
      <c r="M2949" s="183">
        <f>IFERROR(_xll.qlIndexFixing(Index1Y,$H2949,TRUE,_xll.ohTrigger(RecalcTrigger,Trigger1Y)),NA())</f>
        <v>1.212498241354641E-2</v>
      </c>
      <c r="N2949" s="182">
        <f>IFERROR(_xll.qlIndexFixing(ONIndex1M,I2949,TRUE,_xll.ohTrigger(RecalcTrigger,Trigger1M)),NA())</f>
        <v>1.1441074886526792E-2</v>
      </c>
      <c r="O2949" s="44">
        <f>IFERROR(_xll.qlIndexFixing(ONIndex3M,I2949,TRUE,_xll.ohTrigger(RecalcTrigger,Trigger3M)),NA())</f>
        <v>1.1296293382541123E-2</v>
      </c>
      <c r="P2949" s="44">
        <f>IFERROR(_xll.qlIndexFixing(ONIndex6M,I2949,TRUE,_xll.ohTrigger(RecalcTrigger,Trigger6M)),NA())</f>
        <v>1.1960379824138556E-2</v>
      </c>
      <c r="Q2949" s="183">
        <f>IFERROR(_xll.qlIndexFixing(ONIndex1Y,I2949,TRUE,_xll.ohTrigger(RecalcTrigger,Trigger1Y)),NA())</f>
        <v>1.1928969739285478E-2</v>
      </c>
    </row>
    <row r="2950" spans="2:17" x14ac:dyDescent="0.2">
      <c r="B2950" s="39" t="s">
        <v>42</v>
      </c>
      <c r="D2950" s="42">
        <f>_xll.qlCalendarAdvance(Calendar,$D2949,B2950,"f",FALSE)</f>
        <v>60150</v>
      </c>
      <c r="E2950" s="177">
        <f>_xll.qlInterestRateIndexValueDate(IndexON,D2950)</f>
        <v>60150</v>
      </c>
      <c r="F2950" s="193">
        <f>IFERROR(_xll.qlIndexFixing(IndexON,D2950,TRUE,_xll.ohTrigger(RecalcTrigger,TriggerON)),NA())</f>
        <v>1.1922152270589237E-2</v>
      </c>
      <c r="H2950" s="42">
        <f>_xll.qlCalendarAdvance(Calendar,$H2949,B2950,"f",FALSE)</f>
        <v>60150</v>
      </c>
      <c r="I2950" s="177">
        <f>_xll.qlInterestRateIndexValueDate(Index1M,$H2950)</f>
        <v>60154</v>
      </c>
      <c r="J2950" s="182">
        <f>IFERROR(_xll.qlIndexFixing(Index1M,$H2950,TRUE,_xll.ohTrigger(RecalcTrigger,Trigger1M)),NA())</f>
        <v>1.1464517545343611E-2</v>
      </c>
      <c r="K2950" s="44">
        <f>IFERROR(_xll.qlIndexFixing(Index3M,H2950,TRUE,_xll.ohTrigger(RecalcTrigger,Trigger3M)),NA())</f>
        <v>1.1364797455274644E-2</v>
      </c>
      <c r="L2950" s="44">
        <f>IFERROR(_xll.qlIndexFixing(Index6M,$H2950,TRUE,_xll.ohTrigger(RecalcTrigger,Trigger6M)),NA())</f>
        <v>1.2078063284509255E-2</v>
      </c>
      <c r="M2950" s="183">
        <f>IFERROR(_xll.qlIndexFixing(Index1Y,$H2950,TRUE,_xll.ohTrigger(RecalcTrigger,Trigger1Y)),NA())</f>
        <v>1.2130236466902082E-2</v>
      </c>
      <c r="N2950" s="182">
        <f>IFERROR(_xll.qlIndexFixing(ONIndex1M,I2950,TRUE,_xll.ohTrigger(RecalcTrigger,Trigger1M)),NA())</f>
        <v>1.1447517462439549E-2</v>
      </c>
      <c r="O2950" s="44">
        <f>IFERROR(_xll.qlIndexFixing(ONIndex3M,I2950,TRUE,_xll.ohTrigger(RecalcTrigger,Trigger3M)),NA())</f>
        <v>1.1303297221729736E-2</v>
      </c>
      <c r="P2950" s="44">
        <f>IFERROR(_xll.qlIndexFixing(ONIndex6M,I2950,TRUE,_xll.ohTrigger(RecalcTrigger,Trigger6M)),NA())</f>
        <v>1.1966042951145894E-2</v>
      </c>
      <c r="Q2950" s="183">
        <f>IFERROR(_xll.qlIndexFixing(ONIndex1Y,I2950,TRUE,_xll.ohTrigger(RecalcTrigger,Trigger1Y)),NA())</f>
        <v>1.1932924769588737E-2</v>
      </c>
    </row>
    <row r="2951" spans="2:17" x14ac:dyDescent="0.2">
      <c r="B2951" s="39" t="s">
        <v>42</v>
      </c>
      <c r="D2951" s="42">
        <f>_xll.qlCalendarAdvance(Calendar,$D2950,B2951,"f",FALSE)</f>
        <v>60157</v>
      </c>
      <c r="E2951" s="177">
        <f>_xll.qlInterestRateIndexValueDate(IndexON,D2951)</f>
        <v>60157</v>
      </c>
      <c r="F2951" s="193">
        <f>IFERROR(_xll.qlIndexFixing(IndexON,D2951,TRUE,_xll.ohTrigger(RecalcTrigger,TriggerON)),NA())</f>
        <v>1.1933207100627286E-2</v>
      </c>
      <c r="H2951" s="42">
        <f>_xll.qlCalendarAdvance(Calendar,$H2950,B2951,"f",FALSE)</f>
        <v>60157</v>
      </c>
      <c r="I2951" s="177">
        <f>_xll.qlInterestRateIndexValueDate(Index1M,$H2951)</f>
        <v>60161</v>
      </c>
      <c r="J2951" s="182">
        <f>IFERROR(_xll.qlIndexFixing(Index1M,$H2951,TRUE,_xll.ohTrigger(RecalcTrigger,Trigger1M)),NA())</f>
        <v>1.1471141881508551E-2</v>
      </c>
      <c r="K2951" s="44">
        <f>IFERROR(_xll.qlIndexFixing(Index3M,H2951,TRUE,_xll.ohTrigger(RecalcTrigger,Trigger3M)),NA())</f>
        <v>1.1372406160840022E-2</v>
      </c>
      <c r="L2951" s="44">
        <f>IFERROR(_xll.qlIndexFixing(Index6M,$H2951,TRUE,_xll.ohTrigger(RecalcTrigger,Trigger6M)),NA())</f>
        <v>1.2084305476636867E-2</v>
      </c>
      <c r="M2951" s="183">
        <f>IFERROR(_xll.qlIndexFixing(Index1Y,$H2951,TRUE,_xll.ohTrigger(RecalcTrigger,Trigger1Y)),NA())</f>
        <v>1.213553973828467E-2</v>
      </c>
      <c r="N2951" s="182">
        <f>IFERROR(_xll.qlIndexFixing(ONIndex1M,I2951,TRUE,_xll.ohTrigger(RecalcTrigger,Trigger1M)),NA())</f>
        <v>1.1454022993833135E-2</v>
      </c>
      <c r="O2951" s="44">
        <f>IFERROR(_xll.qlIndexFixing(ONIndex3M,I2951,TRUE,_xll.ohTrigger(RecalcTrigger,Trigger3M)),NA())</f>
        <v>1.1310382277471831E-2</v>
      </c>
      <c r="P2951" s="44">
        <f>IFERROR(_xll.qlIndexFixing(ONIndex6M,I2951,TRUE,_xll.ohTrigger(RecalcTrigger,Trigger6M)),NA())</f>
        <v>1.1971745589347549E-2</v>
      </c>
      <c r="Q2951" s="183">
        <f>IFERROR(_xll.qlIndexFixing(ONIndex1Y,I2951,TRUE,_xll.ohTrigger(RecalcTrigger,Trigger1Y)),NA())</f>
        <v>1.1936926809168469E-2</v>
      </c>
    </row>
    <row r="2952" spans="2:17" x14ac:dyDescent="0.2">
      <c r="B2952" s="39" t="s">
        <v>42</v>
      </c>
      <c r="D2952" s="42">
        <f>_xll.qlCalendarAdvance(Calendar,$D2951,B2952,"f",FALSE)</f>
        <v>60164</v>
      </c>
      <c r="E2952" s="177">
        <f>_xll.qlInterestRateIndexValueDate(IndexON,D2952)</f>
        <v>60164</v>
      </c>
      <c r="F2952" s="193">
        <f>IFERROR(_xll.qlIndexFixing(IndexON,D2952,TRUE,_xll.ohTrigger(RecalcTrigger,TriggerON)),NA())</f>
        <v>1.194434177812731E-2</v>
      </c>
      <c r="H2952" s="42">
        <f>_xll.qlCalendarAdvance(Calendar,$H2951,B2952,"f",FALSE)</f>
        <v>60164</v>
      </c>
      <c r="I2952" s="177">
        <f>_xll.qlInterestRateIndexValueDate(Index1M,$H2952)</f>
        <v>60168</v>
      </c>
      <c r="J2952" s="182">
        <f>IFERROR(_xll.qlIndexFixing(Index1M,$H2952,TRUE,_xll.ohTrigger(RecalcTrigger,Trigger1M)),NA())</f>
        <v>1.1477829466839395E-2</v>
      </c>
      <c r="K2952" s="44">
        <f>IFERROR(_xll.qlIndexFixing(Index3M,H2952,TRUE,_xll.ohTrigger(RecalcTrigger,Trigger3M)),NA())</f>
        <v>1.138009711571606E-2</v>
      </c>
      <c r="L2952" s="44">
        <f>IFERROR(_xll.qlIndexFixing(Index6M,$H2952,TRUE,_xll.ohTrigger(RecalcTrigger,Trigger6M)),NA())</f>
        <v>1.209058808505402E-2</v>
      </c>
      <c r="M2952" s="183">
        <f>IFERROR(_xll.qlIndexFixing(Index1Y,$H2952,TRUE,_xll.ohTrigger(RecalcTrigger,Trigger1Y)),NA())</f>
        <v>1.2140892290868186E-2</v>
      </c>
      <c r="N2952" s="182">
        <f>IFERROR(_xll.qlIndexFixing(ONIndex1M,I2952,TRUE,_xll.ohTrigger(RecalcTrigger,Trigger1M)),NA())</f>
        <v>1.1460591563841049E-2</v>
      </c>
      <c r="O2952" s="44">
        <f>IFERROR(_xll.qlIndexFixing(ONIndex3M,I2952,TRUE,_xll.ohTrigger(RecalcTrigger,Trigger3M)),NA())</f>
        <v>1.1317548659519616E-2</v>
      </c>
      <c r="P2952" s="44">
        <f>IFERROR(_xll.qlIndexFixing(ONIndex6M,I2952,TRUE,_xll.ohTrigger(RecalcTrigger,Trigger6M)),NA())</f>
        <v>1.1977487786465346E-2</v>
      </c>
      <c r="Q2952" s="183">
        <f>IFERROR(_xll.qlIndexFixing(ONIndex1Y,I2952,TRUE,_xll.ohTrigger(RecalcTrigger,Trigger1Y)),NA())</f>
        <v>1.1940975919735308E-2</v>
      </c>
    </row>
    <row r="2953" spans="2:17" x14ac:dyDescent="0.2">
      <c r="B2953" s="39" t="s">
        <v>42</v>
      </c>
      <c r="D2953" s="42">
        <f>_xll.qlCalendarAdvance(Calendar,$D2952,B2953,"f",FALSE)</f>
        <v>60171</v>
      </c>
      <c r="E2953" s="177">
        <f>_xll.qlInterestRateIndexValueDate(IndexON,D2953)</f>
        <v>60171</v>
      </c>
      <c r="F2953" s="193">
        <f>IFERROR(_xll.qlIndexFixing(IndexON,D2953,TRUE,_xll.ohTrigger(RecalcTrigger,TriggerON)),NA())</f>
        <v>1.1955556404954493E-2</v>
      </c>
      <c r="H2953" s="42">
        <f>_xll.qlCalendarAdvance(Calendar,$H2952,B2953,"f",FALSE)</f>
        <v>60171</v>
      </c>
      <c r="I2953" s="177">
        <f>_xll.qlInterestRateIndexValueDate(Index1M,$H2953)</f>
        <v>60175</v>
      </c>
      <c r="J2953" s="182">
        <f>IFERROR(_xll.qlIndexFixing(Index1M,$H2953,TRUE,_xll.ohTrigger(RecalcTrigger,Trigger1M)),NA())</f>
        <v>1.1485251455716647E-2</v>
      </c>
      <c r="K2953" s="44">
        <f>IFERROR(_xll.qlIndexFixing(Index3M,H2953,TRUE,_xll.ohTrigger(RecalcTrigger,Trigger3M)),NA())</f>
        <v>1.1388621617594985E-2</v>
      </c>
      <c r="L2953" s="44">
        <f>IFERROR(_xll.qlIndexFixing(Index6M,$H2953,TRUE,_xll.ohTrigger(RecalcTrigger,Trigger6M)),NA())</f>
        <v>1.2097579705916382E-2</v>
      </c>
      <c r="M2953" s="183">
        <f>IFERROR(_xll.qlIndexFixing(Index1Y,$H2953,TRUE,_xll.ohTrigger(RecalcTrigger,Trigger1Y)),NA())</f>
        <v>1.2146294187835624E-2</v>
      </c>
      <c r="N2953" s="182">
        <f>IFERROR(_xll.qlIndexFixing(ONIndex1M,I2953,TRUE,_xll.ohTrigger(RecalcTrigger,Trigger1M)),NA())</f>
        <v>1.1467223255836601E-2</v>
      </c>
      <c r="O2953" s="44">
        <f>IFERROR(_xll.qlIndexFixing(ONIndex3M,I2953,TRUE,_xll.ohTrigger(RecalcTrigger,Trigger3M)),NA())</f>
        <v>1.1324796477945043E-2</v>
      </c>
      <c r="P2953" s="44">
        <f>IFERROR(_xll.qlIndexFixing(ONIndex6M,I2953,TRUE,_xll.ohTrigger(RecalcTrigger,Trigger6M)),NA())</f>
        <v>1.198326958966156E-2</v>
      </c>
      <c r="Q2953" s="183">
        <f>IFERROR(_xll.qlIndexFixing(ONIndex1Y,I2953,TRUE,_xll.ohTrigger(RecalcTrigger,Trigger1Y)),NA())</f>
        <v>1.194507216284002E-2</v>
      </c>
    </row>
    <row r="2954" spans="2:17" x14ac:dyDescent="0.2">
      <c r="B2954" s="39" t="s">
        <v>42</v>
      </c>
      <c r="D2954" s="42">
        <f>_xll.qlCalendarAdvance(Calendar,$D2953,B2954,"f",FALSE)</f>
        <v>60178</v>
      </c>
      <c r="E2954" s="177">
        <f>_xll.qlInterestRateIndexValueDate(IndexON,D2954)</f>
        <v>60178</v>
      </c>
      <c r="F2954" s="193">
        <f>IFERROR(_xll.qlIndexFixing(IndexON,D2954,TRUE,_xll.ohTrigger(RecalcTrigger,TriggerON)),NA())</f>
        <v>1.1966851083080599E-2</v>
      </c>
      <c r="H2954" s="42">
        <f>_xll.qlCalendarAdvance(Calendar,$H2953,B2954,"f",FALSE)</f>
        <v>60178</v>
      </c>
      <c r="I2954" s="177">
        <f>_xll.qlInterestRateIndexValueDate(Index1M,$H2954)</f>
        <v>60182</v>
      </c>
      <c r="J2954" s="182">
        <f>IFERROR(_xll.qlIndexFixing(Index1M,$H2954,TRUE,_xll.ohTrigger(RecalcTrigger,Trigger1M)),NA())</f>
        <v>1.1492070544228567E-2</v>
      </c>
      <c r="K2954" s="44">
        <f>IFERROR(_xll.qlIndexFixing(Index3M,H2954,TRUE,_xll.ohTrigger(RecalcTrigger,Trigger3M)),NA())</f>
        <v>1.1396483563837708E-2</v>
      </c>
      <c r="L2954" s="44">
        <f>IFERROR(_xll.qlIndexFixing(Index6M,$H2954,TRUE,_xll.ohTrigger(RecalcTrigger,Trigger6M)),NA())</f>
        <v>1.2103946414686682E-2</v>
      </c>
      <c r="M2954" s="183">
        <f>IFERROR(_xll.qlIndexFixing(Index1Y,$H2954,TRUE,_xll.ohTrigger(RecalcTrigger,Trigger1Y)),NA())</f>
        <v>1.2151745492378296E-2</v>
      </c>
      <c r="N2954" s="182">
        <f>IFERROR(_xll.qlIndexFixing(ONIndex1M,I2954,TRUE,_xll.ohTrigger(RecalcTrigger,Trigger1M)),NA())</f>
        <v>1.147391815271348E-2</v>
      </c>
      <c r="O2954" s="44">
        <f>IFERROR(_xll.qlIndexFixing(ONIndex3M,I2954,TRUE,_xll.ohTrigger(RecalcTrigger,Trigger3M)),NA())</f>
        <v>1.1332125842420382E-2</v>
      </c>
      <c r="P2954" s="44">
        <f>IFERROR(_xll.qlIndexFixing(ONIndex6M,I2954,TRUE,_xll.ohTrigger(RecalcTrigger,Trigger6M)),NA())</f>
        <v>1.1989091046178402E-2</v>
      </c>
      <c r="Q2954" s="183">
        <f>IFERROR(_xll.qlIndexFixing(ONIndex1Y,I2954,TRUE,_xll.ohTrigger(RecalcTrigger,Trigger1Y)),NA())</f>
        <v>1.1949215600193241E-2</v>
      </c>
    </row>
    <row r="2955" spans="2:17" x14ac:dyDescent="0.2">
      <c r="B2955" s="39" t="s">
        <v>42</v>
      </c>
      <c r="D2955" s="42">
        <f>_xll.qlCalendarAdvance(Calendar,$D2954,B2955,"f",FALSE)</f>
        <v>60185</v>
      </c>
      <c r="E2955" s="177">
        <f>_xll.qlInterestRateIndexValueDate(IndexON,D2955)</f>
        <v>60185</v>
      </c>
      <c r="F2955" s="193">
        <f>IFERROR(_xll.qlIndexFixing(IndexON,D2955,TRUE,_xll.ohTrigger(RecalcTrigger,TriggerON)),NA())</f>
        <v>1.1978225914424101E-2</v>
      </c>
      <c r="H2955" s="42">
        <f>_xll.qlCalendarAdvance(Calendar,$H2954,B2955,"f",FALSE)</f>
        <v>60185</v>
      </c>
      <c r="I2955" s="177">
        <f>_xll.qlInterestRateIndexValueDate(Index1M,$H2955)</f>
        <v>60189</v>
      </c>
      <c r="J2955" s="182">
        <f>IFERROR(_xll.qlIndexFixing(Index1M,$H2955,TRUE,_xll.ohTrigger(RecalcTrigger,Trigger1M)),NA())</f>
        <v>1.1498953140148852E-2</v>
      </c>
      <c r="K2955" s="44">
        <f>IFERROR(_xll.qlIndexFixing(Index3M,H2955,TRUE,_xll.ohTrigger(RecalcTrigger,Trigger3M)),NA())</f>
        <v>1.1404428102222251E-2</v>
      </c>
      <c r="L2955" s="44">
        <f>IFERROR(_xll.qlIndexFixing(Index6M,$H2955,TRUE,_xll.ohTrigger(RecalcTrigger,Trigger6M)),NA())</f>
        <v>1.2110353688753156E-2</v>
      </c>
      <c r="M2955" s="183">
        <f>IFERROR(_xll.qlIndexFixing(Index1Y,$H2955,TRUE,_xll.ohTrigger(RecalcTrigger,Trigger1Y)),NA())</f>
        <v>1.2157246267696063E-2</v>
      </c>
      <c r="N2955" s="182">
        <f>IFERROR(_xll.qlIndexFixing(ONIndex1M,I2955,TRUE,_xll.ohTrigger(RecalcTrigger,Trigger1M)),NA())</f>
        <v>1.1480676337844997E-2</v>
      </c>
      <c r="O2955" s="44">
        <f>IFERROR(_xll.qlIndexFixing(ONIndex3M,I2955,TRUE,_xll.ohTrigger(RecalcTrigger,Trigger3M)),NA())</f>
        <v>1.1339536863017585E-2</v>
      </c>
      <c r="P2955" s="44">
        <f>IFERROR(_xll.qlIndexFixing(ONIndex6M,I2955,TRUE,_xll.ohTrigger(RecalcTrigger,Trigger6M)),NA())</f>
        <v>1.1994952203577824E-2</v>
      </c>
      <c r="Q2955" s="183">
        <f>IFERROR(_xll.qlIndexFixing(ONIndex1Y,I2955,TRUE,_xll.ohTrigger(RecalcTrigger,Trigger1Y)),NA())</f>
        <v>1.1953406293345736E-2</v>
      </c>
    </row>
    <row r="2956" spans="2:17" x14ac:dyDescent="0.2">
      <c r="B2956" s="39" t="s">
        <v>42</v>
      </c>
      <c r="D2956" s="42">
        <f>_xll.qlCalendarAdvance(Calendar,$D2955,B2956,"f",FALSE)</f>
        <v>60192</v>
      </c>
      <c r="E2956" s="177">
        <f>_xll.qlInterestRateIndexValueDate(IndexON,D2956)</f>
        <v>60192</v>
      </c>
      <c r="F2956" s="193">
        <f>IFERROR(_xll.qlIndexFixing(IndexON,D2956,TRUE,_xll.ohTrigger(RecalcTrigger,TriggerON)),NA())</f>
        <v>1.1989681000930119E-2</v>
      </c>
      <c r="H2956" s="42">
        <f>_xll.qlCalendarAdvance(Calendar,$H2955,B2956,"f",FALSE)</f>
        <v>60192</v>
      </c>
      <c r="I2956" s="177">
        <f>_xll.qlInterestRateIndexValueDate(Index1M,$H2956)</f>
        <v>60196</v>
      </c>
      <c r="J2956" s="182">
        <f>IFERROR(_xll.qlIndexFixing(Index1M,$H2956,TRUE,_xll.ohTrigger(RecalcTrigger,Trigger1M)),NA())</f>
        <v>1.1505899326861123E-2</v>
      </c>
      <c r="K2956" s="44">
        <f>IFERROR(_xll.qlIndexFixing(Index3M,H2956,TRUE,_xll.ohTrigger(RecalcTrigger,Trigger3M)),NA())</f>
        <v>1.1412455343484385E-2</v>
      </c>
      <c r="L2956" s="44">
        <f>IFERROR(_xll.qlIndexFixing(Index6M,$H2956,TRUE,_xll.ohTrigger(RecalcTrigger,Trigger6M)),NA())</f>
        <v>1.2116801576160454E-2</v>
      </c>
      <c r="M2956" s="183">
        <f>IFERROR(_xll.qlIndexFixing(Index1Y,$H2956,TRUE,_xll.ohTrigger(RecalcTrigger,Trigger1Y)),NA())</f>
        <v>1.216279657699732E-2</v>
      </c>
      <c r="N2956" s="182">
        <f>IFERROR(_xll.qlIndexFixing(ONIndex1M,I2956,TRUE,_xll.ohTrigger(RecalcTrigger,Trigger1M)),NA())</f>
        <v>1.1487497894364651E-2</v>
      </c>
      <c r="O2956" s="44">
        <f>IFERROR(_xll.qlIndexFixing(ONIndex3M,I2956,TRUE,_xll.ohTrigger(RecalcTrigger,Trigger3M)),NA())</f>
        <v>1.1347029649728668E-2</v>
      </c>
      <c r="P2956" s="44">
        <f>IFERROR(_xll.qlIndexFixing(ONIndex6M,I2956,TRUE,_xll.ohTrigger(RecalcTrigger,Trigger6M)),NA())</f>
        <v>1.2000853109261911E-2</v>
      </c>
      <c r="Q2956" s="183">
        <f>IFERROR(_xll.qlIndexFixing(ONIndex1Y,I2956,TRUE,_xll.ohTrigger(RecalcTrigger,Trigger1Y)),NA())</f>
        <v>1.1957644303928205E-2</v>
      </c>
    </row>
    <row r="2957" spans="2:17" x14ac:dyDescent="0.2">
      <c r="B2957" s="39" t="s">
        <v>42</v>
      </c>
      <c r="D2957" s="42">
        <f>_xll.qlCalendarAdvance(Calendar,$D2956,B2957,"f",FALSE)</f>
        <v>60199</v>
      </c>
      <c r="E2957" s="177">
        <f>_xll.qlInterestRateIndexValueDate(IndexON,D2957)</f>
        <v>60199</v>
      </c>
      <c r="F2957" s="193">
        <f>IFERROR(_xll.qlIndexFixing(IndexON,D2957,TRUE,_xll.ohTrigger(RecalcTrigger,TriggerON)),NA())</f>
        <v>1.2001216444490481E-2</v>
      </c>
      <c r="H2957" s="42">
        <f>_xll.qlCalendarAdvance(Calendar,$H2956,B2957,"f",FALSE)</f>
        <v>60199</v>
      </c>
      <c r="I2957" s="177">
        <f>_xll.qlInterestRateIndexValueDate(Index1M,$H2957)</f>
        <v>60203</v>
      </c>
      <c r="J2957" s="182">
        <f>IFERROR(_xll.qlIndexFixing(Index1M,$H2957,TRUE,_xll.ohTrigger(RecalcTrigger,Trigger1M)),NA())</f>
        <v>1.1512909187751583E-2</v>
      </c>
      <c r="K2957" s="44">
        <f>IFERROR(_xll.qlIndexFixing(Index3M,H2957,TRUE,_xll.ohTrigger(RecalcTrigger,Trigger3M)),NA())</f>
        <v>1.142056539836509E-2</v>
      </c>
      <c r="L2957" s="44">
        <f>IFERROR(_xll.qlIndexFixing(Index6M,$H2957,TRUE,_xll.ohTrigger(RecalcTrigger,Trigger6M)),NA())</f>
        <v>1.2123290124956734E-2</v>
      </c>
      <c r="M2957" s="183">
        <f>IFERROR(_xll.qlIndexFixing(Index1Y,$H2957,TRUE,_xll.ohTrigger(RecalcTrigger,Trigger1Y)),NA())</f>
        <v>1.2168396483500319E-2</v>
      </c>
      <c r="N2957" s="182">
        <f>IFERROR(_xll.qlIndexFixing(ONIndex1M,I2957,TRUE,_xll.ohTrigger(RecalcTrigger,Trigger1M)),NA())</f>
        <v>1.149438290564575E-2</v>
      </c>
      <c r="O2957" s="44">
        <f>IFERROR(_xll.qlIndexFixing(ONIndex3M,I2957,TRUE,_xll.ohTrigger(RecalcTrigger,Trigger3M)),NA())</f>
        <v>1.1354604312385774E-2</v>
      </c>
      <c r="P2957" s="44">
        <f>IFERROR(_xll.qlIndexFixing(ONIndex6M,I2957,TRUE,_xll.ohTrigger(RecalcTrigger,Trigger6M)),NA())</f>
        <v>1.2006793810392935E-2</v>
      </c>
      <c r="Q2957" s="183">
        <f>IFERROR(_xll.qlIndexFixing(ONIndex1Y,I2957,TRUE,_xll.ohTrigger(RecalcTrigger,Trigger1Y)),NA())</f>
        <v>1.1961929693651285E-2</v>
      </c>
    </row>
    <row r="2958" spans="2:17" x14ac:dyDescent="0.2">
      <c r="B2958" s="39" t="s">
        <v>42</v>
      </c>
      <c r="D2958" s="42">
        <f>_xll.qlCalendarAdvance(Calendar,$D2957,B2958,"f",FALSE)</f>
        <v>60206</v>
      </c>
      <c r="E2958" s="177">
        <f>_xll.qlInterestRateIndexValueDate(IndexON,D2958)</f>
        <v>60206</v>
      </c>
      <c r="F2958" s="193">
        <f>IFERROR(_xll.qlIndexFixing(IndexON,D2958,TRUE,_xll.ohTrigger(RecalcTrigger,TriggerON)),NA())</f>
        <v>1.2012832347076952E-2</v>
      </c>
      <c r="H2958" s="42">
        <f>_xll.qlCalendarAdvance(Calendar,$H2957,B2958,"f",FALSE)</f>
        <v>60206</v>
      </c>
      <c r="I2958" s="177">
        <f>_xll.qlInterestRateIndexValueDate(Index1M,$H2958)</f>
        <v>60210</v>
      </c>
      <c r="J2958" s="182">
        <f>IFERROR(_xll.qlIndexFixing(Index1M,$H2958,TRUE,_xll.ohTrigger(RecalcTrigger,Trigger1M)),NA())</f>
        <v>1.1519287880384255E-2</v>
      </c>
      <c r="K2958" s="44">
        <f>IFERROR(_xll.qlIndexFixing(Index3M,H2958,TRUE,_xll.ohTrigger(RecalcTrigger,Trigger3M)),NA())</f>
        <v>1.142875837761056E-2</v>
      </c>
      <c r="L2958" s="44">
        <f>IFERROR(_xll.qlIndexFixing(Index6M,$H2958,TRUE,_xll.ohTrigger(RecalcTrigger,Trigger6M)),NA())</f>
        <v>1.2129135167606671E-2</v>
      </c>
      <c r="M2958" s="183">
        <f>IFERROR(_xll.qlIndexFixing(Index1Y,$H2958,TRUE,_xll.ohTrigger(RecalcTrigger,Trigger1Y)),NA())</f>
        <v>1.217404605043098E-2</v>
      </c>
      <c r="N2958" s="182">
        <f>IFERROR(_xll.qlIndexFixing(ONIndex1M,I2958,TRUE,_xll.ohTrigger(RecalcTrigger,Trigger1M)),NA())</f>
        <v>1.1501331454661923E-2</v>
      </c>
      <c r="O2958" s="44">
        <f>IFERROR(_xll.qlIndexFixing(ONIndex3M,I2958,TRUE,_xll.ohTrigger(RecalcTrigger,Trigger3M)),NA())</f>
        <v>1.1362260960980919E-2</v>
      </c>
      <c r="P2958" s="44">
        <f>IFERROR(_xll.qlIndexFixing(ONIndex6M,I2958,TRUE,_xll.ohTrigger(RecalcTrigger,Trigger6M)),NA())</f>
        <v>1.2012774354532851E-2</v>
      </c>
      <c r="Q2958" s="183">
        <f>IFERROR(_xll.qlIndexFixing(ONIndex1Y,I2958,TRUE,_xll.ohTrigger(RecalcTrigger,Trigger1Y)),NA())</f>
        <v>1.1966262524065741E-2</v>
      </c>
    </row>
    <row r="2959" spans="2:17" x14ac:dyDescent="0.2">
      <c r="B2959" s="39" t="s">
        <v>42</v>
      </c>
      <c r="D2959" s="42">
        <f>_xll.qlCalendarAdvance(Calendar,$D2958,B2959,"f",FALSE)</f>
        <v>60213</v>
      </c>
      <c r="E2959" s="177">
        <f>_xll.qlInterestRateIndexValueDate(IndexON,D2959)</f>
        <v>60213</v>
      </c>
      <c r="F2959" s="193">
        <f>IFERROR(_xll.qlIndexFixing(IndexON,D2959,TRUE,_xll.ohTrigger(RecalcTrigger,TriggerON)),NA())</f>
        <v>1.2024528810608004E-2</v>
      </c>
      <c r="H2959" s="42">
        <f>_xll.qlCalendarAdvance(Calendar,$H2958,B2959,"f",FALSE)</f>
        <v>60213</v>
      </c>
      <c r="I2959" s="177">
        <f>_xll.qlInterestRateIndexValueDate(Index1M,$H2959)</f>
        <v>60217</v>
      </c>
      <c r="J2959" s="182">
        <f>IFERROR(_xll.qlIndexFixing(Index1M,$H2959,TRUE,_xll.ohTrigger(RecalcTrigger,Trigger1M)),NA())</f>
        <v>1.1526420544451632E-2</v>
      </c>
      <c r="K2959" s="44">
        <f>IFERROR(_xll.qlIndexFixing(Index3M,H2959,TRUE,_xll.ohTrigger(RecalcTrigger,Trigger3M)),NA())</f>
        <v>1.1437034391974811E-2</v>
      </c>
      <c r="L2959" s="44">
        <f>IFERROR(_xll.qlIndexFixing(Index6M,$H2959,TRUE,_xll.ohTrigger(RecalcTrigger,Trigger6M)),NA())</f>
        <v>1.2135702035098445E-2</v>
      </c>
      <c r="M2959" s="183">
        <f>IFERROR(_xll.qlIndexFixing(Index1Y,$H2959,TRUE,_xll.ohTrigger(RecalcTrigger,Trigger1Y)),NA())</f>
        <v>1.2179745341024197E-2</v>
      </c>
      <c r="N2959" s="182">
        <f>IFERROR(_xll.qlIndexFixing(ONIndex1M,I2959,TRUE,_xll.ohTrigger(RecalcTrigger,Trigger1M)),NA())</f>
        <v>1.1508343624706541E-2</v>
      </c>
      <c r="O2959" s="44">
        <f>IFERROR(_xll.qlIndexFixing(ONIndex3M,I2959,TRUE,_xll.ohTrigger(RecalcTrigger,Trigger3M)),NA())</f>
        <v>1.1369999705266309E-2</v>
      </c>
      <c r="P2959" s="44">
        <f>IFERROR(_xll.qlIndexFixing(ONIndex6M,I2959,TRUE,_xll.ohTrigger(RecalcTrigger,Trigger6M)),NA())</f>
        <v>1.2018794788763998E-2</v>
      </c>
      <c r="Q2959" s="183">
        <f>IFERROR(_xll.qlIndexFixing(ONIndex1Y,I2959,TRUE,_xll.ohTrigger(RecalcTrigger,Trigger1Y)),NA())</f>
        <v>1.1970642856882208E-2</v>
      </c>
    </row>
    <row r="2960" spans="2:17" x14ac:dyDescent="0.2">
      <c r="B2960" s="39" t="s">
        <v>42</v>
      </c>
      <c r="D2960" s="42">
        <f>_xll.qlCalendarAdvance(Calendar,$D2959,B2960,"f",FALSE)</f>
        <v>60220</v>
      </c>
      <c r="E2960" s="177">
        <f>_xll.qlInterestRateIndexValueDate(IndexON,D2960)</f>
        <v>60220</v>
      </c>
      <c r="F2960" s="193">
        <f>IFERROR(_xll.qlIndexFixing(IndexON,D2960,TRUE,_xll.ohTrigger(RecalcTrigger,TriggerON)),NA())</f>
        <v>1.2036305937028757E-2</v>
      </c>
      <c r="H2960" s="42">
        <f>_xll.qlCalendarAdvance(Calendar,$H2959,B2960,"f",FALSE)</f>
        <v>60220</v>
      </c>
      <c r="I2960" s="177">
        <f>_xll.qlInterestRateIndexValueDate(Index1M,$H2960)</f>
        <v>60224</v>
      </c>
      <c r="J2960" s="182">
        <f>IFERROR(_xll.qlIndexFixing(Index1M,$H2960,TRUE,_xll.ohTrigger(RecalcTrigger,Trigger1M)),NA())</f>
        <v>1.1533617124722007E-2</v>
      </c>
      <c r="K2960" s="44">
        <f>IFERROR(_xll.qlIndexFixing(Index3M,H2960,TRUE,_xll.ohTrigger(RecalcTrigger,Trigger3M)),NA())</f>
        <v>1.1445393552215334E-2</v>
      </c>
      <c r="L2960" s="44">
        <f>IFERROR(_xll.qlIndexFixing(Index6M,$H2960,TRUE,_xll.ohTrigger(RecalcTrigger,Trigger6M)),NA())</f>
        <v>1.214230970321542E-2</v>
      </c>
      <c r="M2960" s="183">
        <f>IFERROR(_xll.qlIndexFixing(Index1Y,$H2960,TRUE,_xll.ohTrigger(RecalcTrigger,Trigger1Y)),NA())</f>
        <v>1.2185494418524068E-2</v>
      </c>
      <c r="N2960" s="182">
        <f>IFERROR(_xll.qlIndexFixing(ONIndex1M,I2960,TRUE,_xll.ohTrigger(RecalcTrigger,Trigger1M)),NA())</f>
        <v>1.1515419499072976E-2</v>
      </c>
      <c r="O2960" s="44">
        <f>IFERROR(_xll.qlIndexFixing(ONIndex3M,I2960,TRUE,_xll.ohTrigger(RecalcTrigger,Trigger3M)),NA())</f>
        <v>1.1377820655393833E-2</v>
      </c>
      <c r="P2960" s="44">
        <f>IFERROR(_xll.qlIndexFixing(ONIndex6M,I2960,TRUE,_xll.ohTrigger(RecalcTrigger,Trigger6M)),NA())</f>
        <v>1.2024855160888137E-2</v>
      </c>
      <c r="Q2960" s="183">
        <f>IFERROR(_xll.qlIndexFixing(ONIndex1Y,I2960,TRUE,_xll.ohTrigger(RecalcTrigger,Trigger1Y)),NA())</f>
        <v>1.1975070753651451E-2</v>
      </c>
    </row>
    <row r="2961" spans="2:17" x14ac:dyDescent="0.2">
      <c r="B2961" s="39" t="s">
        <v>42</v>
      </c>
      <c r="D2961" s="42">
        <f>_xll.qlCalendarAdvance(Calendar,$D2960,B2961,"f",FALSE)</f>
        <v>60227</v>
      </c>
      <c r="E2961" s="177">
        <f>_xll.qlInterestRateIndexValueDate(IndexON,D2961)</f>
        <v>60227</v>
      </c>
      <c r="F2961" s="193">
        <f>IFERROR(_xll.qlIndexFixing(IndexON,D2961,TRUE,_xll.ohTrigger(RecalcTrigger,TriggerON)),NA())</f>
        <v>1.2048163828204395E-2</v>
      </c>
      <c r="H2961" s="42">
        <f>_xll.qlCalendarAdvance(Calendar,$H2960,B2961,"f",FALSE)</f>
        <v>60227</v>
      </c>
      <c r="I2961" s="177">
        <f>_xll.qlInterestRateIndexValueDate(Index1M,$H2961)</f>
        <v>60231</v>
      </c>
      <c r="J2961" s="182">
        <f>IFERROR(_xll.qlIndexFixing(Index1M,$H2961,TRUE,_xll.ohTrigger(RecalcTrigger,Trigger1M)),NA())</f>
        <v>1.1543717895414491E-2</v>
      </c>
      <c r="K2961" s="44">
        <f>IFERROR(_xll.qlIndexFixing(Index3M,H2961,TRUE,_xll.ohTrigger(RecalcTrigger,Trigger3M)),NA())</f>
        <v>1.1453835969097438E-2</v>
      </c>
      <c r="L2961" s="44">
        <f>IFERROR(_xll.qlIndexFixing(Index6M,$H2961,TRUE,_xll.ohTrigger(RecalcTrigger,Trigger6M)),NA())</f>
        <v>1.2148958220013738E-2</v>
      </c>
      <c r="M2961" s="183">
        <f>IFERROR(_xll.qlIndexFixing(Index1Y,$H2961,TRUE,_xll.ohTrigger(RecalcTrigger,Trigger1Y)),NA())</f>
        <v>1.2191293346183444E-2</v>
      </c>
      <c r="N2961" s="182">
        <f>IFERROR(_xll.qlIndexFixing(ONIndex1M,I2961,TRUE,_xll.ohTrigger(RecalcTrigger,Trigger1M)),NA())</f>
        <v>1.1522559160734858E-2</v>
      </c>
      <c r="O2961" s="44">
        <f>IFERROR(_xll.qlIndexFixing(ONIndex3M,I2961,TRUE,_xll.ohTrigger(RecalcTrigger,Trigger3M)),NA())</f>
        <v>1.1385723921195634E-2</v>
      </c>
      <c r="P2961" s="44">
        <f>IFERROR(_xll.qlIndexFixing(ONIndex6M,I2961,TRUE,_xll.ohTrigger(RecalcTrigger,Trigger6M)),NA())</f>
        <v>1.2030955517987607E-2</v>
      </c>
      <c r="Q2961" s="183">
        <f>IFERROR(_xll.qlIndexFixing(ONIndex1Y,I2961,TRUE,_xll.ohTrigger(RecalcTrigger,Trigger1Y)),NA())</f>
        <v>1.1979546276084108E-2</v>
      </c>
    </row>
    <row r="2962" spans="2:17" x14ac:dyDescent="0.2">
      <c r="B2962" s="39" t="s">
        <v>42</v>
      </c>
      <c r="D2962" s="42">
        <f>_xll.qlCalendarAdvance(Calendar,$D2961,B2962,"f",FALSE)</f>
        <v>60234</v>
      </c>
      <c r="E2962" s="177">
        <f>_xll.qlInterestRateIndexValueDate(IndexON,D2962)</f>
        <v>60234</v>
      </c>
      <c r="F2962" s="193">
        <f>IFERROR(_xll.qlIndexFixing(IndexON,D2962,TRUE,_xll.ohTrigger(RecalcTrigger,TriggerON)),NA())</f>
        <v>1.2060102586159971E-2</v>
      </c>
      <c r="H2962" s="42">
        <f>_xll.qlCalendarAdvance(Calendar,$H2961,B2962,"f",FALSE)</f>
        <v>60234</v>
      </c>
      <c r="I2962" s="177">
        <f>_xll.qlInterestRateIndexValueDate(Index1M,$H2962)</f>
        <v>60238</v>
      </c>
      <c r="J2962" s="182">
        <f>IFERROR(_xll.qlIndexFixing(Index1M,$H2962,TRUE,_xll.ohTrigger(RecalcTrigger,Trigger1M)),NA())</f>
        <v>1.1548916523543302E-2</v>
      </c>
      <c r="K2962" s="44">
        <f>IFERROR(_xll.qlIndexFixing(Index3M,H2962,TRUE,_xll.ohTrigger(RecalcTrigger,Trigger3M)),NA())</f>
        <v>1.1460748330658355E-2</v>
      </c>
      <c r="L2962" s="44">
        <f>IFERROR(_xll.qlIndexFixing(Index6M,$H2962,TRUE,_xll.ohTrigger(RecalcTrigger,Trigger6M)),NA())</f>
        <v>1.2156344471644633E-2</v>
      </c>
      <c r="M2962" s="183">
        <f>IFERROR(_xll.qlIndexFixing(Index1Y,$H2962,TRUE,_xll.ohTrigger(RecalcTrigger,Trigger1Y)),NA())</f>
        <v>1.2197142187264382E-2</v>
      </c>
      <c r="N2962" s="182">
        <f>IFERROR(_xll.qlIndexFixing(ONIndex1M,I2962,TRUE,_xll.ohTrigger(RecalcTrigger,Trigger1M)),NA())</f>
        <v>1.1529762693065493E-2</v>
      </c>
      <c r="O2962" s="44">
        <f>IFERROR(_xll.qlIndexFixing(ONIndex3M,I2962,TRUE,_xll.ohTrigger(RecalcTrigger,Trigger3M)),NA())</f>
        <v>1.1393709612343983E-2</v>
      </c>
      <c r="P2962" s="44">
        <f>IFERROR(_xll.qlIndexFixing(ONIndex6M,I2962,TRUE,_xll.ohTrigger(RecalcTrigger,Trigger6M)),NA())</f>
        <v>1.2037095907304618E-2</v>
      </c>
      <c r="Q2962" s="183">
        <f>IFERROR(_xll.qlIndexFixing(ONIndex1Y,I2962,TRUE,_xll.ohTrigger(RecalcTrigger,Trigger1Y)),NA())</f>
        <v>1.1984069485810878E-2</v>
      </c>
    </row>
    <row r="2963" spans="2:17" x14ac:dyDescent="0.2">
      <c r="B2963" s="39" t="s">
        <v>42</v>
      </c>
      <c r="D2963" s="42">
        <f>_xll.qlCalendarAdvance(Calendar,$D2962,B2963,"f",FALSE)</f>
        <v>60241</v>
      </c>
      <c r="E2963" s="177">
        <f>_xll.qlInterestRateIndexValueDate(IndexON,D2963)</f>
        <v>60241</v>
      </c>
      <c r="F2963" s="193">
        <f>IFERROR(_xll.qlIndexFixing(IndexON,D2963,TRUE,_xll.ohTrigger(RecalcTrigger,TriggerON)),NA())</f>
        <v>1.2072122312760669E-2</v>
      </c>
      <c r="H2963" s="42">
        <f>_xll.qlCalendarAdvance(Calendar,$H2962,B2963,"f",FALSE)</f>
        <v>60241</v>
      </c>
      <c r="I2963" s="177">
        <f>_xll.qlInterestRateIndexValueDate(Index1M,$H2963)</f>
        <v>60245</v>
      </c>
      <c r="J2963" s="182">
        <f>IFERROR(_xll.qlIndexFixing(Index1M,$H2963,TRUE,_xll.ohTrigger(RecalcTrigger,Trigger1M)),NA())</f>
        <v>1.1556310180711103E-2</v>
      </c>
      <c r="K2963" s="44">
        <f>IFERROR(_xll.qlIndexFixing(Index3M,H2963,TRUE,_xll.ohTrigger(RecalcTrigger,Trigger3M)),NA())</f>
        <v>1.1469345079929028E-2</v>
      </c>
      <c r="L2963" s="44">
        <f>IFERROR(_xll.qlIndexFixing(Index6M,$H2963,TRUE,_xll.ohTrigger(RecalcTrigger,Trigger6M)),NA())</f>
        <v>1.2163077997943372E-2</v>
      </c>
      <c r="M2963" s="183">
        <f>IFERROR(_xll.qlIndexFixing(Index1Y,$H2963,TRUE,_xll.ohTrigger(RecalcTrigger,Trigger1Y)),NA())</f>
        <v>1.2203041005037035E-2</v>
      </c>
      <c r="N2963" s="182">
        <f>IFERROR(_xll.qlIndexFixing(ONIndex1M,I2963,TRUE,_xll.ohTrigger(RecalcTrigger,Trigger1M)),NA())</f>
        <v>1.1537030179118446E-2</v>
      </c>
      <c r="O2963" s="44">
        <f>IFERROR(_xll.qlIndexFixing(ONIndex3M,I2963,TRUE,_xll.ohTrigger(RecalcTrigger,Trigger3M)),NA())</f>
        <v>1.1401777839230576E-2</v>
      </c>
      <c r="P2963" s="44">
        <f>IFERROR(_xll.qlIndexFixing(ONIndex6M,I2963,TRUE,_xll.ohTrigger(RecalcTrigger,Trigger6M)),NA())</f>
        <v>1.204327637648106E-2</v>
      </c>
      <c r="Q2963" s="183">
        <f>IFERROR(_xll.qlIndexFixing(ONIndex1Y,I2963,TRUE,_xll.ohTrigger(RecalcTrigger,Trigger1Y)),NA())</f>
        <v>1.1988640444382526E-2</v>
      </c>
    </row>
    <row r="2964" spans="2:17" x14ac:dyDescent="0.2">
      <c r="B2964" s="39" t="s">
        <v>42</v>
      </c>
      <c r="D2964" s="42">
        <f>_xll.qlCalendarAdvance(Calendar,$D2963,B2964,"f",FALSE)</f>
        <v>60248</v>
      </c>
      <c r="E2964" s="177">
        <f>_xll.qlInterestRateIndexValueDate(IndexON,D2964)</f>
        <v>60248</v>
      </c>
      <c r="F2964" s="193">
        <f>IFERROR(_xll.qlIndexFixing(IndexON,D2964,TRUE,_xll.ohTrigger(RecalcTrigger,TriggerON)),NA())</f>
        <v>1.2084223110004899E-2</v>
      </c>
      <c r="H2964" s="42">
        <f>_xll.qlCalendarAdvance(Calendar,$H2963,B2964,"f",FALSE)</f>
        <v>60248</v>
      </c>
      <c r="I2964" s="177">
        <f>_xll.qlInterestRateIndexValueDate(Index1M,$H2964)</f>
        <v>60252</v>
      </c>
      <c r="J2964" s="182">
        <f>IFERROR(_xll.qlIndexFixing(Index1M,$H2964,TRUE,_xll.ohTrigger(RecalcTrigger,Trigger1M)),NA())</f>
        <v>1.1563768095804334E-2</v>
      </c>
      <c r="K2964" s="44">
        <f>IFERROR(_xll.qlIndexFixing(Index3M,H2964,TRUE,_xll.ohTrigger(RecalcTrigger,Trigger3M)),NA())</f>
        <v>1.1478025396616687E-2</v>
      </c>
      <c r="L2964" s="44">
        <f>IFERROR(_xll.qlIndexFixing(Index6M,$H2964,TRUE,_xll.ohTrigger(RecalcTrigger,Trigger6M)),NA())</f>
        <v>1.2169852522051215E-2</v>
      </c>
      <c r="M2964" s="183">
        <f>IFERROR(_xll.qlIndexFixing(Index1Y,$H2964,TRUE,_xll.ohTrigger(RecalcTrigger,Trigger1Y)),NA())</f>
        <v>1.2208989862780979E-2</v>
      </c>
      <c r="N2964" s="182">
        <f>IFERROR(_xll.qlIndexFixing(ONIndex1M,I2964,TRUE,_xll.ohTrigger(RecalcTrigger,Trigger1M)),NA())</f>
        <v>1.1544361702346961E-2</v>
      </c>
      <c r="O2964" s="44">
        <f>IFERROR(_xll.qlIndexFixing(ONIndex3M,I2964,TRUE,_xll.ohTrigger(RecalcTrigger,Trigger3M)),NA())</f>
        <v>1.1409928711367812E-2</v>
      </c>
      <c r="P2964" s="44">
        <f>IFERROR(_xll.qlIndexFixing(ONIndex6M,I2964,TRUE,_xll.ohTrigger(RecalcTrigger,Trigger6M)),NA())</f>
        <v>1.204949697283908E-2</v>
      </c>
      <c r="Q2964" s="183">
        <f>IFERROR(_xll.qlIndexFixing(ONIndex1Y,I2964,TRUE,_xll.ohTrigger(RecalcTrigger,Trigger1Y)),NA())</f>
        <v>1.1993259213589624E-2</v>
      </c>
    </row>
    <row r="2965" spans="2:17" x14ac:dyDescent="0.2">
      <c r="B2965" s="39" t="s">
        <v>42</v>
      </c>
      <c r="D2965" s="42">
        <f>_xll.qlCalendarAdvance(Calendar,$D2964,B2965,"f",FALSE)</f>
        <v>60255</v>
      </c>
      <c r="E2965" s="177">
        <f>_xll.qlInterestRateIndexValueDate(IndexON,D2965)</f>
        <v>60255</v>
      </c>
      <c r="F2965" s="193">
        <f>IFERROR(_xll.qlIndexFixing(IndexON,D2965,TRUE,_xll.ohTrigger(RecalcTrigger,TriggerON)),NA())</f>
        <v>1.2096405079757844E-2</v>
      </c>
      <c r="H2965" s="42">
        <f>_xll.qlCalendarAdvance(Calendar,$H2964,B2965,"f",FALSE)</f>
        <v>60255</v>
      </c>
      <c r="I2965" s="177">
        <f>_xll.qlInterestRateIndexValueDate(Index1M,$H2965)</f>
        <v>60259</v>
      </c>
      <c r="J2965" s="182">
        <f>IFERROR(_xll.qlIndexFixing(Index1M,$H2965,TRUE,_xll.ohTrigger(RecalcTrigger,Trigger1M)),NA())</f>
        <v>1.1571290352216934E-2</v>
      </c>
      <c r="K2965" s="44">
        <f>IFERROR(_xll.qlIndexFixing(Index3M,H2965,TRUE,_xll.ohTrigger(RecalcTrigger,Trigger3M)),NA())</f>
        <v>1.1486789391494057E-2</v>
      </c>
      <c r="L2965" s="44">
        <f>IFERROR(_xll.qlIndexFixing(Index6M,$H2965,TRUE,_xll.ohTrigger(RecalcTrigger,Trigger6M)),NA())</f>
        <v>1.2176668092040037E-2</v>
      </c>
      <c r="M2965" s="183">
        <f>IFERROR(_xll.qlIndexFixing(Index1Y,$H2965,TRUE,_xll.ohTrigger(RecalcTrigger,Trigger1Y)),NA())</f>
        <v>1.221498881937952E-2</v>
      </c>
      <c r="N2965" s="182">
        <f>IFERROR(_xll.qlIndexFixing(ONIndex1M,I2965,TRUE,_xll.ohTrigger(RecalcTrigger,Trigger1M)),NA())</f>
        <v>1.1556012248234993E-2</v>
      </c>
      <c r="O2965" s="44">
        <f>IFERROR(_xll.qlIndexFixing(ONIndex3M,I2965,TRUE,_xll.ohTrigger(RecalcTrigger,Trigger3M)),NA())</f>
        <v>1.1422904466638073E-2</v>
      </c>
      <c r="P2965" s="44">
        <f>IFERROR(_xll.qlIndexFixing(ONIndex6M,I2965,TRUE,_xll.ohTrigger(RecalcTrigger,Trigger6M)),NA())</f>
        <v>1.2059353382607441E-2</v>
      </c>
      <c r="Q2965" s="183">
        <f>IFERROR(_xll.qlIndexFixing(ONIndex1Y,I2965,TRUE,_xll.ohTrigger(RecalcTrigger,Trigger1Y)),NA())</f>
        <v>1.2000614024429979E-2</v>
      </c>
    </row>
    <row r="2966" spans="2:17" x14ac:dyDescent="0.2">
      <c r="B2966" s="39" t="s">
        <v>42</v>
      </c>
      <c r="D2966" s="42">
        <f>_xll.qlCalendarAdvance(Calendar,$D2965,B2966,"f",FALSE)</f>
        <v>60265</v>
      </c>
      <c r="E2966" s="177">
        <f>_xll.qlInterestRateIndexValueDate(IndexON,D2966)</f>
        <v>60265</v>
      </c>
      <c r="F2966" s="193">
        <f>IFERROR(_xll.qlIndexFixing(IndexON,D2966,TRUE,_xll.ohTrigger(RecalcTrigger,TriggerON)),NA())</f>
        <v>1.2111779005250511E-2</v>
      </c>
      <c r="H2966" s="42">
        <f>_xll.qlCalendarAdvance(Calendar,$H2965,B2966,"f",FALSE)</f>
        <v>60265</v>
      </c>
      <c r="I2966" s="177">
        <f>_xll.qlInterestRateIndexValueDate(Index1M,$H2966)</f>
        <v>60267</v>
      </c>
      <c r="J2966" s="182">
        <f>IFERROR(_xll.qlIndexFixing(Index1M,$H2966,TRUE,_xll.ohTrigger(RecalcTrigger,Trigger1M)),NA())</f>
        <v>1.1579231898027231E-2</v>
      </c>
      <c r="K2966" s="44">
        <f>IFERROR(_xll.qlIndexFixing(Index3M,H2966,TRUE,_xll.ohTrigger(RecalcTrigger,Trigger3M)),NA())</f>
        <v>1.1496907990828475E-2</v>
      </c>
      <c r="L2966" s="44">
        <f>IFERROR(_xll.qlIndexFixing(Index6M,$H2966,TRUE,_xll.ohTrigger(RecalcTrigger,Trigger6M)),NA())</f>
        <v>1.2183797642147703E-2</v>
      </c>
      <c r="M2966" s="183">
        <f>IFERROR(_xll.qlIndexFixing(Index1Y,$H2966,TRUE,_xll.ohTrigger(RecalcTrigger,Trigger1Y)),NA())</f>
        <v>1.2221905660362672E-2</v>
      </c>
      <c r="N2966" s="182">
        <f>IFERROR(_xll.qlIndexFixing(ONIndex1M,I2966,TRUE,_xll.ohTrigger(RecalcTrigger,Trigger1M)),NA())</f>
        <v>1.1563508819998347E-2</v>
      </c>
      <c r="O2966" s="44">
        <f>IFERROR(_xll.qlIndexFixing(ONIndex3M,I2966,TRUE,_xll.ohTrigger(RecalcTrigger,Trigger3M)),NA())</f>
        <v>1.1431268360455604E-2</v>
      </c>
      <c r="P2966" s="44">
        <f>IFERROR(_xll.qlIndexFixing(ONIndex6M,I2966,TRUE,_xll.ohTrigger(RecalcTrigger,Trigger6M)),NA())</f>
        <v>1.2065677380492801E-2</v>
      </c>
      <c r="Q2966" s="183">
        <f>IFERROR(_xll.qlIndexFixing(ONIndex1Y,I2966,TRUE,_xll.ohTrigger(RecalcTrigger,Trigger1Y)),NA())</f>
        <v>1.2005356018107705E-2</v>
      </c>
    </row>
    <row r="2967" spans="2:17" x14ac:dyDescent="0.2">
      <c r="B2967" s="39" t="s">
        <v>42</v>
      </c>
      <c r="D2967" s="42">
        <f>_xll.qlCalendarAdvance(Calendar,$D2966,B2967,"f",FALSE)</f>
        <v>60272</v>
      </c>
      <c r="E2967" s="177">
        <f>_xll.qlInterestRateIndexValueDate(IndexON,D2967)</f>
        <v>60272</v>
      </c>
      <c r="F2967" s="193">
        <f>IFERROR(_xll.qlIndexFixing(IndexON,D2967,TRUE,_xll.ohTrigger(RecalcTrigger,TriggerON)),NA())</f>
        <v>1.2124146061749386E-2</v>
      </c>
      <c r="H2967" s="42">
        <f>_xll.qlCalendarAdvance(Calendar,$H2966,B2967,"f",FALSE)</f>
        <v>60272</v>
      </c>
      <c r="I2967" s="177">
        <f>_xll.qlInterestRateIndexValueDate(Index1M,$H2967)</f>
        <v>60274</v>
      </c>
      <c r="J2967" s="182">
        <f>IFERROR(_xll.qlIndexFixing(Index1M,$H2967,TRUE,_xll.ohTrigger(RecalcTrigger,Trigger1M)),NA())</f>
        <v>1.1589106105203747E-2</v>
      </c>
      <c r="K2967" s="44">
        <f>IFERROR(_xll.qlIndexFixing(Index3M,H2967,TRUE,_xll.ohTrigger(RecalcTrigger,Trigger3M)),NA())</f>
        <v>1.1505851669137535E-2</v>
      </c>
      <c r="L2967" s="44">
        <f>IFERROR(_xll.qlIndexFixing(Index6M,$H2967,TRUE,_xll.ohTrigger(RecalcTrigger,Trigger6M)),NA())</f>
        <v>1.2190698141036021E-2</v>
      </c>
      <c r="M2967" s="183">
        <f>IFERROR(_xll.qlIndexFixing(Index1Y,$H2967,TRUE,_xll.ohTrigger(RecalcTrigger,Trigger1Y)),NA())</f>
        <v>1.2228010041592432E-2</v>
      </c>
      <c r="N2967" s="182">
        <f>IFERROR(_xll.qlIndexFixing(ONIndex1M,I2967,TRUE,_xll.ohTrigger(RecalcTrigger,Trigger1M)),NA())</f>
        <v>1.1569275115945743E-2</v>
      </c>
      <c r="O2967" s="44">
        <f>IFERROR(_xll.qlIndexFixing(ONIndex3M,I2967,TRUE,_xll.ohTrigger(RecalcTrigger,Trigger3M)),NA())</f>
        <v>1.1437657338415619E-2</v>
      </c>
      <c r="P2967" s="44">
        <f>IFERROR(_xll.qlIndexFixing(ONIndex6M,I2967,TRUE,_xll.ohTrigger(RecalcTrigger,Trigger6M)),NA())</f>
        <v>1.2070624164088883E-2</v>
      </c>
      <c r="Q2967" s="183">
        <f>IFERROR(_xll.qlIndexFixing(ONIndex1Y,I2967,TRUE,_xll.ohTrigger(RecalcTrigger,Trigger1Y)),NA())</f>
        <v>1.2009173475844293E-2</v>
      </c>
    </row>
    <row r="2968" spans="2:17" x14ac:dyDescent="0.2">
      <c r="B2968" s="39" t="s">
        <v>42</v>
      </c>
      <c r="D2968" s="42">
        <f>_xll.qlCalendarAdvance(Calendar,$D2967,B2968,"f",FALSE)</f>
        <v>60279</v>
      </c>
      <c r="E2968" s="177">
        <f>_xll.qlInterestRateIndexValueDate(IndexON,D2968)</f>
        <v>60279</v>
      </c>
      <c r="F2968" s="193">
        <f>IFERROR(_xll.qlIndexFixing(IndexON,D2968,TRUE,_xll.ohTrigger(RecalcTrigger,TriggerON)),NA())</f>
        <v>1.2136594619294172E-2</v>
      </c>
      <c r="H2968" s="42">
        <f>_xll.qlCalendarAdvance(Calendar,$H2967,B2968,"f",FALSE)</f>
        <v>60279</v>
      </c>
      <c r="I2968" s="177">
        <f>_xll.qlInterestRateIndexValueDate(Index1M,$H2968)</f>
        <v>60281</v>
      </c>
      <c r="J2968" s="182">
        <f>IFERROR(_xll.qlIndexFixing(Index1M,$H2968,TRUE,_xll.ohTrigger(RecalcTrigger,Trigger1M)),NA())</f>
        <v>1.1596840862964086E-2</v>
      </c>
      <c r="K2968" s="44">
        <f>IFERROR(_xll.qlIndexFixing(Index3M,H2968,TRUE,_xll.ohTrigger(RecalcTrigger,Trigger3M)),NA())</f>
        <v>1.1514879373810238E-2</v>
      </c>
      <c r="L2968" s="44">
        <f>IFERROR(_xll.qlIndexFixing(Index6M,$H2968,TRUE,_xll.ohTrigger(RecalcTrigger,Trigger6M)),NA())</f>
        <v>1.219763983195269E-2</v>
      </c>
      <c r="M2968" s="183">
        <f>IFERROR(_xll.qlIndexFixing(Index1Y,$H2968,TRUE,_xll.ohTrigger(RecalcTrigger,Trigger1Y)),NA())</f>
        <v>1.2234161967400219E-2</v>
      </c>
      <c r="N2968" s="182">
        <f>IFERROR(_xll.qlIndexFixing(ONIndex1M,I2968,TRUE,_xll.ohTrigger(RecalcTrigger,Trigger1M)),NA())</f>
        <v>1.1576882515376141E-2</v>
      </c>
      <c r="O2968" s="44">
        <f>IFERROR(_xll.qlIndexFixing(ONIndex3M,I2968,TRUE,_xll.ohTrigger(RecalcTrigger,Trigger3M)),NA())</f>
        <v>1.1446164191744046E-2</v>
      </c>
      <c r="P2968" s="44">
        <f>IFERROR(_xll.qlIndexFixing(ONIndex6M,I2968,TRUE,_xll.ohTrigger(RecalcTrigger,Trigger6M)),NA())</f>
        <v>1.2077017699416714E-2</v>
      </c>
      <c r="Q2968" s="183">
        <f>IFERROR(_xll.qlIndexFixing(ONIndex1Y,I2968,TRUE,_xll.ohTrigger(RecalcTrigger,Trigger1Y)),NA())</f>
        <v>1.2013998167823559E-2</v>
      </c>
    </row>
    <row r="2969" spans="2:17" x14ac:dyDescent="0.2">
      <c r="B2969" s="39" t="s">
        <v>42</v>
      </c>
      <c r="D2969" s="42">
        <f>_xll.qlCalendarAdvance(Calendar,$D2968,B2969,"f",FALSE)</f>
        <v>60286</v>
      </c>
      <c r="E2969" s="177">
        <f>_xll.qlInterestRateIndexValueDate(IndexON,D2969)</f>
        <v>60286</v>
      </c>
      <c r="F2969" s="193">
        <f>IFERROR(_xll.qlIndexFixing(IndexON,D2969,TRUE,_xll.ohTrigger(RecalcTrigger,TriggerON)),NA())</f>
        <v>1.214912477988328E-2</v>
      </c>
      <c r="H2969" s="42">
        <f>_xll.qlCalendarAdvance(Calendar,$H2968,B2969,"f",FALSE)</f>
        <v>60286</v>
      </c>
      <c r="I2969" s="177">
        <f>_xll.qlInterestRateIndexValueDate(Index1M,$H2969)</f>
        <v>60288</v>
      </c>
      <c r="J2969" s="182">
        <f>IFERROR(_xll.qlIndexFixing(Index1M,$H2969,TRUE,_xll.ohTrigger(RecalcTrigger,Trigger1M)),NA())</f>
        <v>1.1604640323978092E-2</v>
      </c>
      <c r="K2969" s="44">
        <f>IFERROR(_xll.qlIndexFixing(Index3M,H2969,TRUE,_xll.ohTrigger(RecalcTrigger,Trigger3M)),NA())</f>
        <v>1.152399121564418E-2</v>
      </c>
      <c r="L2969" s="44">
        <f>IFERROR(_xll.qlIndexFixing(Index6M,$H2969,TRUE,_xll.ohTrigger(RecalcTrigger,Trigger6M)),NA())</f>
        <v>1.2204622762981239E-2</v>
      </c>
      <c r="M2969" s="183">
        <f>IFERROR(_xll.qlIndexFixing(Index1Y,$H2969,TRUE,_xll.ohTrigger(RecalcTrigger,Trigger1Y)),NA())</f>
        <v>1.2240360362642772E-2</v>
      </c>
      <c r="N2969" s="182">
        <f>IFERROR(_xll.qlIndexFixing(ONIndex1M,I2969,TRUE,_xll.ohTrigger(RecalcTrigger,Trigger1M)),NA())</f>
        <v>1.1584554396026903E-2</v>
      </c>
      <c r="O2969" s="44">
        <f>IFERROR(_xll.qlIndexFixing(ONIndex3M,I2969,TRUE,_xll.ohTrigger(RecalcTrigger,Trigger3M)),NA())</f>
        <v>1.1454754277133716E-2</v>
      </c>
      <c r="P2969" s="44">
        <f>IFERROR(_xll.qlIndexFixing(ONIndex6M,I2969,TRUE,_xll.ohTrigger(RecalcTrigger,Trigger6M)),NA())</f>
        <v>1.2083451615136909E-2</v>
      </c>
      <c r="Q2969" s="183">
        <f>IFERROR(_xll.qlIndexFixing(ONIndex1Y,I2969,TRUE,_xll.ohTrigger(RecalcTrigger,Trigger1Y)),NA())</f>
        <v>1.2018870999481734E-2</v>
      </c>
    </row>
    <row r="2970" spans="2:17" x14ac:dyDescent="0.2">
      <c r="B2970" s="39" t="s">
        <v>42</v>
      </c>
      <c r="D2970" s="42">
        <f>_xll.qlCalendarAdvance(Calendar,$D2969,B2970,"f",FALSE)</f>
        <v>60293</v>
      </c>
      <c r="E2970" s="177">
        <f>_xll.qlInterestRateIndexValueDate(IndexON,D2970)</f>
        <v>60293</v>
      </c>
      <c r="F2970" s="193">
        <f>IFERROR(_xll.qlIndexFixing(IndexON,D2970,TRUE,_xll.ohTrigger(RecalcTrigger,TriggerON)),NA())</f>
        <v>1.2161736645435184E-2</v>
      </c>
      <c r="H2970" s="42">
        <f>_xll.qlCalendarAdvance(Calendar,$H2969,B2970,"f",FALSE)</f>
        <v>60293</v>
      </c>
      <c r="I2970" s="177">
        <f>_xll.qlInterestRateIndexValueDate(Index1M,$H2970)</f>
        <v>60295</v>
      </c>
      <c r="J2970" s="182">
        <f>IFERROR(_xll.qlIndexFixing(Index1M,$H2970,TRUE,_xll.ohTrigger(RecalcTrigger,Trigger1M)),NA())</f>
        <v>1.1610242001594884E-2</v>
      </c>
      <c r="K2970" s="44">
        <f>IFERROR(_xll.qlIndexFixing(Index3M,H2970,TRUE,_xll.ohTrigger(RecalcTrigger,Trigger3M)),NA())</f>
        <v>1.153318730543873E-2</v>
      </c>
      <c r="L2970" s="44">
        <f>IFERROR(_xll.qlIndexFixing(Index6M,$H2970,TRUE,_xll.ohTrigger(RecalcTrigger,Trigger6M)),NA())</f>
        <v>1.2211646982206515E-2</v>
      </c>
      <c r="M2970" s="183">
        <f>IFERROR(_xll.qlIndexFixing(Index1Y,$H2970,TRUE,_xll.ohTrigger(RecalcTrigger,Trigger1Y)),NA())</f>
        <v>1.2246604150420207E-2</v>
      </c>
      <c r="N2970" s="182">
        <f>IFERROR(_xll.qlIndexFixing(ONIndex1M,I2970,TRUE,_xll.ohTrigger(RecalcTrigger,Trigger1M)),NA())</f>
        <v>1.1592290841111463E-2</v>
      </c>
      <c r="O2970" s="44">
        <f>IFERROR(_xll.qlIndexFixing(ONIndex3M,I2970,TRUE,_xll.ohTrigger(RecalcTrigger,Trigger3M)),NA())</f>
        <v>1.1463427704629936E-2</v>
      </c>
      <c r="P2970" s="44">
        <f>IFERROR(_xll.qlIndexFixing(ONIndex6M,I2970,TRUE,_xll.ohTrigger(RecalcTrigger,Trigger6M)),NA())</f>
        <v>1.2089925958678194E-2</v>
      </c>
      <c r="Q2970" s="183">
        <f>IFERROR(_xll.qlIndexFixing(ONIndex1Y,I2970,TRUE,_xll.ohTrigger(RecalcTrigger,Trigger1Y)),NA())</f>
        <v>1.2023792032449521E-2</v>
      </c>
    </row>
    <row r="2971" spans="2:17" x14ac:dyDescent="0.2">
      <c r="B2971" s="39" t="s">
        <v>42</v>
      </c>
      <c r="D2971" s="42">
        <f>_xll.qlCalendarAdvance(Calendar,$D2970,B2971,"f",FALSE)</f>
        <v>60300</v>
      </c>
      <c r="E2971" s="177">
        <f>_xll.qlInterestRateIndexValueDate(IndexON,D2971)</f>
        <v>60300</v>
      </c>
      <c r="F2971" s="193">
        <f>IFERROR(_xll.qlIndexFixing(IndexON,D2971,TRUE,_xll.ohTrigger(RecalcTrigger,TriggerON)),NA())</f>
        <v>1.2174430317868357E-2</v>
      </c>
      <c r="H2971" s="42">
        <f>_xll.qlCalendarAdvance(Calendar,$H2970,B2971,"f",FALSE)</f>
        <v>60300</v>
      </c>
      <c r="I2971" s="177">
        <f>_xll.qlInterestRateIndexValueDate(Index1M,$H2971)</f>
        <v>60302</v>
      </c>
      <c r="J2971" s="182">
        <f>IFERROR(_xll.qlIndexFixing(Index1M,$H2971,TRUE,_xll.ohTrigger(RecalcTrigger,Trigger1M)),NA())</f>
        <v>1.161664067726363E-2</v>
      </c>
      <c r="K2971" s="44">
        <f>IFERROR(_xll.qlIndexFixing(Index3M,H2971,TRUE,_xll.ohTrigger(RecalcTrigger,Trigger3M)),NA())</f>
        <v>1.1541604373911272E-2</v>
      </c>
      <c r="L2971" s="44">
        <f>IFERROR(_xll.qlIndexFixing(Index6M,$H2971,TRUE,_xll.ohTrigger(RecalcTrigger,Trigger6M)),NA())</f>
        <v>1.221871253771558E-2</v>
      </c>
      <c r="M2971" s="183">
        <f>IFERROR(_xll.qlIndexFixing(Index1Y,$H2971,TRUE,_xll.ohTrigger(RecalcTrigger,Trigger1Y)),NA())</f>
        <v>1.2252892252073169E-2</v>
      </c>
      <c r="N2971" s="182">
        <f>IFERROR(_xll.qlIndexFixing(ONIndex1M,I2971,TRUE,_xll.ohTrigger(RecalcTrigger,Trigger1M)),NA())</f>
        <v>1.160009193389655E-2</v>
      </c>
      <c r="O2971" s="44">
        <f>IFERROR(_xll.qlIndexFixing(ONIndex3M,I2971,TRUE,_xll.ohTrigger(RecalcTrigger,Trigger3M)),NA())</f>
        <v>1.1472184584091494E-2</v>
      </c>
      <c r="P2971" s="44">
        <f>IFERROR(_xll.qlIndexFixing(ONIndex6M,I2971,TRUE,_xll.ohTrigger(RecalcTrigger,Trigger6M)),NA())</f>
        <v>1.209644077733607E-2</v>
      </c>
      <c r="Q2971" s="183">
        <f>IFERROR(_xll.qlIndexFixing(ONIndex1Y,I2971,TRUE,_xll.ohTrigger(RecalcTrigger,Trigger1Y)),NA())</f>
        <v>1.2028761328357618E-2</v>
      </c>
    </row>
    <row r="2972" spans="2:17" x14ac:dyDescent="0.2">
      <c r="B2972" s="39" t="s">
        <v>42</v>
      </c>
      <c r="D2972" s="42">
        <f>_xll.qlCalendarAdvance(Calendar,$D2971,B2972,"f",FALSE)</f>
        <v>60307</v>
      </c>
      <c r="E2972" s="177">
        <f>_xll.qlInterestRateIndexValueDate(IndexON,D2972)</f>
        <v>60307</v>
      </c>
      <c r="F2972" s="193">
        <f>IFERROR(_xll.qlIndexFixing(IndexON,D2972,TRUE,_xll.ohTrigger(RecalcTrigger,TriggerON)),NA())</f>
        <v>1.21872058989414E-2</v>
      </c>
      <c r="H2972" s="42">
        <f>_xll.qlCalendarAdvance(Calendar,$H2971,B2972,"f",FALSE)</f>
        <v>60307</v>
      </c>
      <c r="I2972" s="177">
        <f>_xll.qlInterestRateIndexValueDate(Index1M,$H2972)</f>
        <v>60309</v>
      </c>
      <c r="J2972" s="182">
        <f>IFERROR(_xll.qlIndexFixing(Index1M,$H2972,TRUE,_xll.ohTrigger(RecalcTrigger,Trigger1M)),NA())</f>
        <v>1.1624610233886834E-2</v>
      </c>
      <c r="K2972" s="44">
        <f>IFERROR(_xll.qlIndexFixing(Index3M,H2972,TRUE,_xll.ohTrigger(RecalcTrigger,Trigger3M)),NA())</f>
        <v>1.1550962938303922E-2</v>
      </c>
      <c r="L2972" s="44">
        <f>IFERROR(_xll.qlIndexFixing(Index6M,$H2972,TRUE,_xll.ohTrigger(RecalcTrigger,Trigger6M)),NA())</f>
        <v>1.2225819477599908E-2</v>
      </c>
      <c r="M2972" s="183">
        <f>IFERROR(_xll.qlIndexFixing(Index1Y,$H2972,TRUE,_xll.ohTrigger(RecalcTrigger,Trigger1Y)),NA())</f>
        <v>1.2259223587184152E-2</v>
      </c>
      <c r="N2972" s="182">
        <f>IFERROR(_xll.qlIndexFixing(ONIndex1M,I2972,TRUE,_xll.ohTrigger(RecalcTrigger,Trigger1M)),NA())</f>
        <v>1.1607957757515663E-2</v>
      </c>
      <c r="O2972" s="44">
        <f>IFERROR(_xll.qlIndexFixing(ONIndex3M,I2972,TRUE,_xll.ohTrigger(RecalcTrigger,Trigger3M)),NA())</f>
        <v>1.1481025025563696E-2</v>
      </c>
      <c r="P2972" s="44">
        <f>IFERROR(_xll.qlIndexFixing(ONIndex6M,I2972,TRUE,_xll.ohTrigger(RecalcTrigger,Trigger6M)),NA())</f>
        <v>1.2102996118592557E-2</v>
      </c>
      <c r="Q2972" s="183">
        <f>IFERROR(_xll.qlIndexFixing(ONIndex1Y,I2972,TRUE,_xll.ohTrigger(RecalcTrigger,Trigger1Y)),NA())</f>
        <v>1.2033778948863372E-2</v>
      </c>
    </row>
    <row r="2973" spans="2:17" x14ac:dyDescent="0.2">
      <c r="B2973" s="39" t="s">
        <v>42</v>
      </c>
      <c r="D2973" s="42">
        <f>_xll.qlCalendarAdvance(Calendar,$D2972,B2973,"f",FALSE)</f>
        <v>60314</v>
      </c>
      <c r="E2973" s="177">
        <f>_xll.qlInterestRateIndexValueDate(IndexON,D2973)</f>
        <v>60314</v>
      </c>
      <c r="F2973" s="193">
        <f>IFERROR(_xll.qlIndexFixing(IndexON,D2973,TRUE,_xll.ohTrigger(RecalcTrigger,TriggerON)),NA())</f>
        <v>1.220006349073266E-2</v>
      </c>
      <c r="H2973" s="42">
        <f>_xll.qlCalendarAdvance(Calendar,$H2972,B2973,"f",FALSE)</f>
        <v>60314</v>
      </c>
      <c r="I2973" s="177">
        <f>_xll.qlInterestRateIndexValueDate(Index1M,$H2973)</f>
        <v>60316</v>
      </c>
      <c r="J2973" s="182">
        <f>IFERROR(_xll.qlIndexFixing(Index1M,$H2973,TRUE,_xll.ohTrigger(RecalcTrigger,Trigger1M)),NA())</f>
        <v>1.1632644786273096E-2</v>
      </c>
      <c r="K2973" s="44">
        <f>IFERROR(_xll.qlIndexFixing(Index3M,H2973,TRUE,_xll.ohTrigger(RecalcTrigger,Trigger3M)),NA())</f>
        <v>1.1560406072234462E-2</v>
      </c>
      <c r="L2973" s="44">
        <f>IFERROR(_xll.qlIndexFixing(Index6M,$H2973,TRUE,_xll.ohTrigger(RecalcTrigger,Trigger6M)),NA())</f>
        <v>1.2232967849955393E-2</v>
      </c>
      <c r="M2973" s="183">
        <f>IFERROR(_xll.qlIndexFixing(Index1Y,$H2973,TRUE,_xll.ohTrigger(RecalcTrigger,Trigger1Y)),NA())</f>
        <v>1.2265597073575956E-2</v>
      </c>
      <c r="N2973" s="182">
        <f>IFERROR(_xll.qlIndexFixing(ONIndex1M,I2973,TRUE,_xll.ohTrigger(RecalcTrigger,Trigger1M)),NA())</f>
        <v>1.161588839523553E-2</v>
      </c>
      <c r="O2973" s="44">
        <f>IFERROR(_xll.qlIndexFixing(ONIndex3M,I2973,TRUE,_xll.ohTrigger(RecalcTrigger,Trigger3M)),NA())</f>
        <v>1.1489949138878686E-2</v>
      </c>
      <c r="P2973" s="44">
        <f>IFERROR(_xll.qlIndexFixing(ONIndex6M,I2973,TRUE,_xll.ohTrigger(RecalcTrigger,Trigger6M)),NA())</f>
        <v>1.21095920297698E-2</v>
      </c>
      <c r="Q2973" s="183">
        <f>IFERROR(_xll.qlIndexFixing(ONIndex1Y,I2973,TRUE,_xll.ohTrigger(RecalcTrigger,Trigger1Y)),NA())</f>
        <v>1.2038844955650774E-2</v>
      </c>
    </row>
    <row r="2974" spans="2:17" x14ac:dyDescent="0.2">
      <c r="B2974" s="39" t="s">
        <v>42</v>
      </c>
      <c r="D2974" s="42">
        <f>_xll.qlCalendarAdvance(Calendar,$D2973,B2974,"f",FALSE)</f>
        <v>60321</v>
      </c>
      <c r="E2974" s="177">
        <f>_xll.qlInterestRateIndexValueDate(IndexON,D2974)</f>
        <v>60321</v>
      </c>
      <c r="F2974" s="193">
        <f>IFERROR(_xll.qlIndexFixing(IndexON,D2974,TRUE,_xll.ohTrigger(RecalcTrigger,TriggerON)),NA())</f>
        <v>1.221300319516061E-2</v>
      </c>
      <c r="H2974" s="42">
        <f>_xll.qlCalendarAdvance(Calendar,$H2973,B2974,"f",FALSE)</f>
        <v>60321</v>
      </c>
      <c r="I2974" s="177">
        <f>_xll.qlInterestRateIndexValueDate(Index1M,$H2974)</f>
        <v>60323</v>
      </c>
      <c r="J2974" s="182">
        <f>IFERROR(_xll.qlIndexFixing(Index1M,$H2974,TRUE,_xll.ohTrigger(RecalcTrigger,Trigger1M)),NA())</f>
        <v>1.1640744417807143E-2</v>
      </c>
      <c r="K2974" s="44">
        <f>IFERROR(_xll.qlIndexFixing(Index3M,H2974,TRUE,_xll.ohTrigger(RecalcTrigger,Trigger3M)),NA())</f>
        <v>1.1569933886518516E-2</v>
      </c>
      <c r="L2974" s="44">
        <f>IFERROR(_xll.qlIndexFixing(Index6M,$H2974,TRUE,_xll.ohTrigger(RecalcTrigger,Trigger6M)),NA())</f>
        <v>1.2240157702878809E-2</v>
      </c>
      <c r="M2974" s="183">
        <f>IFERROR(_xll.qlIndexFixing(Index1Y,$H2974,TRUE,_xll.ohTrigger(RecalcTrigger,Trigger1Y)),NA())</f>
        <v>1.2272011627312352E-2</v>
      </c>
      <c r="N2974" s="182">
        <f>IFERROR(_xll.qlIndexFixing(ONIndex1M,I2974,TRUE,_xll.ohTrigger(RecalcTrigger,Trigger1M)),NA())</f>
        <v>1.162388393024294E-2</v>
      </c>
      <c r="O2974" s="44">
        <f>IFERROR(_xll.qlIndexFixing(ONIndex3M,I2974,TRUE,_xll.ohTrigger(RecalcTrigger,Trigger3M)),NA())</f>
        <v>1.1498957034028479E-2</v>
      </c>
      <c r="P2974" s="44">
        <f>IFERROR(_xll.qlIndexFixing(ONIndex6M,I2974,TRUE,_xll.ohTrigger(RecalcTrigger,Trigger6M)),NA())</f>
        <v>1.2116228558189945E-2</v>
      </c>
      <c r="Q2974" s="183">
        <f>IFERROR(_xll.qlIndexFixing(ONIndex1Y,I2974,TRUE,_xll.ohTrigger(RecalcTrigger,Trigger1Y)),NA())</f>
        <v>1.2043959410323879E-2</v>
      </c>
    </row>
    <row r="2975" spans="2:17" x14ac:dyDescent="0.2">
      <c r="B2975" s="39" t="s">
        <v>42</v>
      </c>
      <c r="D2975" s="42">
        <f>_xll.qlCalendarAdvance(Calendar,$D2974,B2975,"f",FALSE)</f>
        <v>60328</v>
      </c>
      <c r="E2975" s="177">
        <f>_xll.qlInterestRateIndexValueDate(IndexON,D2975)</f>
        <v>60328</v>
      </c>
      <c r="F2975" s="193">
        <f>IFERROR(_xll.qlIndexFixing(IndexON,D2975,TRUE,_xll.ohTrigger(RecalcTrigger,TriggerON)),NA())</f>
        <v>1.2226025113983852E-2</v>
      </c>
      <c r="H2975" s="42">
        <f>_xll.qlCalendarAdvance(Calendar,$H2974,B2975,"f",FALSE)</f>
        <v>60328</v>
      </c>
      <c r="I2975" s="177">
        <f>_xll.qlInterestRateIndexValueDate(Index1M,$H2975)</f>
        <v>60330</v>
      </c>
      <c r="J2975" s="182">
        <f>IFERROR(_xll.qlIndexFixing(Index1M,$H2975,TRUE,_xll.ohTrigger(RecalcTrigger,Trigger1M)),NA())</f>
        <v>1.1652800529874083E-2</v>
      </c>
      <c r="K2975" s="44">
        <f>IFERROR(_xll.qlIndexFixing(Index3M,H2975,TRUE,_xll.ohTrigger(RecalcTrigger,Trigger3M)),NA())</f>
        <v>1.1582214960831195E-2</v>
      </c>
      <c r="L2975" s="44">
        <f>IFERROR(_xll.qlIndexFixing(Index6M,$H2975,TRUE,_xll.ohTrigger(RecalcTrigger,Trigger6M)),NA())</f>
        <v>1.2249606670303679E-2</v>
      </c>
      <c r="M2975" s="183">
        <f>IFERROR(_xll.qlIndexFixing(Index1Y,$H2975,TRUE,_xll.ohTrigger(RecalcTrigger,Trigger1Y)),NA())</f>
        <v>1.2278466162695675E-2</v>
      </c>
      <c r="N2975" s="182">
        <f>IFERROR(_xll.qlIndexFixing(ONIndex1M,I2975,TRUE,_xll.ohTrigger(RecalcTrigger,Trigger1M)),NA())</f>
        <v>1.163194444575133E-2</v>
      </c>
      <c r="O2975" s="44">
        <f>IFERROR(_xll.qlIndexFixing(ONIndex3M,I2975,TRUE,_xll.ohTrigger(RecalcTrigger,Trigger3M)),NA())</f>
        <v>1.1508048820978445E-2</v>
      </c>
      <c r="P2975" s="44">
        <f>IFERROR(_xll.qlIndexFixing(ONIndex6M,I2975,TRUE,_xll.ohTrigger(RecalcTrigger,Trigger6M)),NA())</f>
        <v>1.2122905751281721E-2</v>
      </c>
      <c r="Q2975" s="183">
        <f>IFERROR(_xll.qlIndexFixing(ONIndex1Y,I2975,TRUE,_xll.ohTrigger(RecalcTrigger,Trigger1Y)),NA())</f>
        <v>1.2049122374513388E-2</v>
      </c>
    </row>
    <row r="2976" spans="2:17" x14ac:dyDescent="0.2">
      <c r="B2976" s="39" t="s">
        <v>42</v>
      </c>
      <c r="D2976" s="42">
        <f>_xll.qlCalendarAdvance(Calendar,$D2975,B2976,"f",FALSE)</f>
        <v>60335</v>
      </c>
      <c r="E2976" s="177">
        <f>_xll.qlInterestRateIndexValueDate(IndexON,D2976)</f>
        <v>60335</v>
      </c>
      <c r="F2976" s="193">
        <f>IFERROR(_xll.qlIndexFixing(IndexON,D2976,TRUE,_xll.ohTrigger(RecalcTrigger,TriggerON)),NA())</f>
        <v>1.2239129349200795E-2</v>
      </c>
      <c r="H2976" s="42">
        <f>_xll.qlCalendarAdvance(Calendar,$H2975,B2976,"f",FALSE)</f>
        <v>60335</v>
      </c>
      <c r="I2976" s="177">
        <f>_xll.qlInterestRateIndexValueDate(Index1M,$H2976)</f>
        <v>60337</v>
      </c>
      <c r="J2976" s="182">
        <f>IFERROR(_xll.qlIndexFixing(Index1M,$H2976,TRUE,_xll.ohTrigger(RecalcTrigger,Trigger1M)),NA())</f>
        <v>1.1661055249438945E-2</v>
      </c>
      <c r="K2976" s="44">
        <f>IFERROR(_xll.qlIndexFixing(Index3M,H2976,TRUE,_xll.ohTrigger(RecalcTrigger,Trigger3M)),NA())</f>
        <v>1.1591931663801252E-2</v>
      </c>
      <c r="L2976" s="44">
        <f>IFERROR(_xll.qlIndexFixing(Index6M,$H2976,TRUE,_xll.ohTrigger(RecalcTrigger,Trigger6M)),NA())</f>
        <v>1.225688933002895E-2</v>
      </c>
      <c r="M2976" s="183">
        <f>IFERROR(_xll.qlIndexFixing(Index1Y,$H2976,TRUE,_xll.ohTrigger(RecalcTrigger,Trigger1Y)),NA())</f>
        <v>1.2284959592268345E-2</v>
      </c>
      <c r="N2976" s="182">
        <f>IFERROR(_xll.qlIndexFixing(ONIndex1M,I2976,TRUE,_xll.ohTrigger(RecalcTrigger,Trigger1M)),NA())</f>
        <v>1.1640070024974136E-2</v>
      </c>
      <c r="O2976" s="44">
        <f>IFERROR(_xll.qlIndexFixing(ONIndex3M,I2976,TRUE,_xll.ohTrigger(RecalcTrigger,Trigger3M)),NA())</f>
        <v>1.1517224609614019E-2</v>
      </c>
      <c r="P2976" s="44">
        <f>IFERROR(_xll.qlIndexFixing(ONIndex6M,I2976,TRUE,_xll.ohTrigger(RecalcTrigger,Trigger6M)),NA())</f>
        <v>1.2129623656473854E-2</v>
      </c>
      <c r="Q2976" s="183">
        <f>IFERROR(_xll.qlIndexFixing(ONIndex1Y,I2976,TRUE,_xll.ohTrigger(RecalcTrigger,Trigger1Y)),NA())</f>
        <v>1.2054333909929937E-2</v>
      </c>
    </row>
    <row r="2977" spans="2:17" x14ac:dyDescent="0.2">
      <c r="B2977" s="39" t="s">
        <v>42</v>
      </c>
      <c r="D2977" s="42">
        <f>_xll.qlCalendarAdvance(Calendar,$D2976,B2977,"f",FALSE)</f>
        <v>60342</v>
      </c>
      <c r="E2977" s="177">
        <f>_xll.qlInterestRateIndexValueDate(IndexON,D2977)</f>
        <v>60342</v>
      </c>
      <c r="F2977" s="193">
        <f>IFERROR(_xll.qlIndexFixing(IndexON,D2977,TRUE,_xll.ohTrigger(RecalcTrigger,TriggerON)),NA())</f>
        <v>1.2252316002729913E-2</v>
      </c>
      <c r="H2977" s="42">
        <f>_xll.qlCalendarAdvance(Calendar,$H2976,B2977,"f",FALSE)</f>
        <v>60342</v>
      </c>
      <c r="I2977" s="177">
        <f>_xll.qlInterestRateIndexValueDate(Index1M,$H2977)</f>
        <v>60344</v>
      </c>
      <c r="J2977" s="182">
        <f>IFERROR(_xll.qlIndexFixing(Index1M,$H2977,TRUE,_xll.ohTrigger(RecalcTrigger,Trigger1M)),NA())</f>
        <v>1.1669375339636353E-2</v>
      </c>
      <c r="K2977" s="44">
        <f>IFERROR(_xll.qlIndexFixing(Index3M,H2977,TRUE,_xll.ohTrigger(RecalcTrigger,Trigger3M)),NA())</f>
        <v>1.1601733412361009E-2</v>
      </c>
      <c r="L2977" s="44">
        <f>IFERROR(_xll.qlIndexFixing(Index6M,$H2977,TRUE,_xll.ohTrigger(RecalcTrigger,Trigger6M)),NA())</f>
        <v>1.2264213629627076E-2</v>
      </c>
      <c r="M2977" s="183">
        <f>IFERROR(_xll.qlIndexFixing(Index1Y,$H2977,TRUE,_xll.ohTrigger(RecalcTrigger,Trigger1Y)),NA())</f>
        <v>1.229149082681069E-2</v>
      </c>
      <c r="N2977" s="182">
        <f>IFERROR(_xll.qlIndexFixing(ONIndex1M,I2977,TRUE,_xll.ohTrigger(RecalcTrigger,Trigger1M)),NA())</f>
        <v>1.1648260751124795E-2</v>
      </c>
      <c r="O2977" s="44">
        <f>IFERROR(_xll.qlIndexFixing(ONIndex3M,I2977,TRUE,_xll.ohTrigger(RecalcTrigger,Trigger3M)),NA())</f>
        <v>1.1526484509927215E-2</v>
      </c>
      <c r="P2977" s="44">
        <f>IFERROR(_xll.qlIndexFixing(ONIndex6M,I2977,TRUE,_xll.ohTrigger(RecalcTrigger,Trigger6M)),NA())</f>
        <v>1.2136382321008554E-2</v>
      </c>
      <c r="Q2977" s="183">
        <f>IFERROR(_xll.qlIndexFixing(ONIndex1Y,I2977,TRUE,_xll.ohTrigger(RecalcTrigger,Trigger1Y)),NA())</f>
        <v>1.2059594078150937E-2</v>
      </c>
    </row>
    <row r="2978" spans="2:17" x14ac:dyDescent="0.2">
      <c r="B2978" s="39" t="s">
        <v>42</v>
      </c>
      <c r="D2978" s="42">
        <f>_xll.qlCalendarAdvance(Calendar,$D2977,B2978,"f",FALSE)</f>
        <v>60349</v>
      </c>
      <c r="E2978" s="177">
        <f>_xll.qlInterestRateIndexValueDate(IndexON,D2978)</f>
        <v>60349</v>
      </c>
      <c r="F2978" s="193">
        <f>IFERROR(_xll.qlIndexFixing(IndexON,D2978,TRUE,_xll.ohTrigger(RecalcTrigger,TriggerON)),NA())</f>
        <v>1.2265585176409743E-2</v>
      </c>
      <c r="H2978" s="42">
        <f>_xll.qlCalendarAdvance(Calendar,$H2977,B2978,"f",FALSE)</f>
        <v>60349</v>
      </c>
      <c r="I2978" s="177">
        <f>_xll.qlInterestRateIndexValueDate(Index1M,$H2978)</f>
        <v>60351</v>
      </c>
      <c r="J2978" s="182">
        <f>IFERROR(_xll.qlIndexFixing(Index1M,$H2978,TRUE,_xll.ohTrigger(RecalcTrigger,Trigger1M)),NA())</f>
        <v>1.1677760883897745E-2</v>
      </c>
      <c r="K2978" s="44">
        <f>IFERROR(_xll.qlIndexFixing(Index3M,H2978,TRUE,_xll.ohTrigger(RecalcTrigger,Trigger3M)),NA())</f>
        <v>1.1611620317387862E-2</v>
      </c>
      <c r="L2978" s="44">
        <f>IFERROR(_xll.qlIndexFixing(Index6M,$H2978,TRUE,_xll.ohTrigger(RecalcTrigger,Trigger6M)),NA())</f>
        <v>1.2271579617222604E-2</v>
      </c>
      <c r="M2978" s="183">
        <f>IFERROR(_xll.qlIndexFixing(Index1Y,$H2978,TRUE,_xll.ohTrigger(RecalcTrigger,Trigger1Y)),NA())</f>
        <v>1.2298058775341599E-2</v>
      </c>
      <c r="N2978" s="182">
        <f>IFERROR(_xll.qlIndexFixing(ONIndex1M,I2978,TRUE,_xll.ohTrigger(RecalcTrigger,Trigger1M)),NA())</f>
        <v>1.1659696879915415E-2</v>
      </c>
      <c r="O2978" s="44">
        <f>IFERROR(_xll.qlIndexFixing(ONIndex3M,I2978,TRUE,_xll.ohTrigger(RecalcTrigger,Trigger3M)),NA())</f>
        <v>1.1539488598586445E-2</v>
      </c>
      <c r="P2978" s="44">
        <f>IFERROR(_xll.qlIndexFixing(ONIndex6M,I2978,TRUE,_xll.ohTrigger(RecalcTrigger,Trigger6M)),NA())</f>
        <v>1.2145698300303209E-2</v>
      </c>
      <c r="Q2978" s="183">
        <f>IFERROR(_xll.qlIndexFixing(ONIndex1Y,I2978,TRUE,_xll.ohTrigger(RecalcTrigger,Trigger1Y)),NA())</f>
        <v>1.2066788288178643E-2</v>
      </c>
    </row>
    <row r="2979" spans="2:17" x14ac:dyDescent="0.2">
      <c r="B2979" s="39" t="s">
        <v>42</v>
      </c>
      <c r="D2979" s="42">
        <f>_xll.qlCalendarAdvance(Calendar,$D2978,B2979,"f",FALSE)</f>
        <v>60357</v>
      </c>
      <c r="E2979" s="177">
        <f>_xll.qlInterestRateIndexValueDate(IndexON,D2979)</f>
        <v>60357</v>
      </c>
      <c r="F2979" s="193">
        <f>IFERROR(_xll.qlIndexFixing(IndexON,D2979,TRUE,_xll.ohTrigger(RecalcTrigger,TriggerON)),NA())</f>
        <v>1.2280851122437042E-2</v>
      </c>
      <c r="H2979" s="42">
        <f>_xll.qlCalendarAdvance(Calendar,$H2978,B2979,"f",FALSE)</f>
        <v>60357</v>
      </c>
      <c r="I2979" s="177">
        <f>_xll.qlInterestRateIndexValueDate(Index1M,$H2979)</f>
        <v>60359</v>
      </c>
      <c r="J2979" s="182">
        <f>IFERROR(_xll.qlIndexFixing(Index1M,$H2979,TRUE,_xll.ohTrigger(RecalcTrigger,Trigger1M)),NA())</f>
        <v>1.1686624870435314E-2</v>
      </c>
      <c r="K2979" s="44">
        <f>IFERROR(_xll.qlIndexFixing(Index3M,H2979,TRUE,_xll.ohTrigger(RecalcTrigger,Trigger3M)),NA())</f>
        <v>1.1622107349863282E-2</v>
      </c>
      <c r="L2979" s="44">
        <f>IFERROR(_xll.qlIndexFixing(Index6M,$H2979,TRUE,_xll.ohTrigger(RecalcTrigger,Trigger6M)),NA())</f>
        <v>1.2279296044043118E-2</v>
      </c>
      <c r="M2979" s="183">
        <f>IFERROR(_xll.qlIndexFixing(Index1Y,$H2979,TRUE,_xll.ohTrigger(RecalcTrigger,Trigger1Y)),NA())</f>
        <v>1.2305608556288204E-2</v>
      </c>
      <c r="N2979" s="182">
        <f>IFERROR(_xll.qlIndexFixing(ONIndex1M,I2979,TRUE,_xll.ohTrigger(RecalcTrigger,Trigger1M)),NA())</f>
        <v>1.166684894325698E-2</v>
      </c>
      <c r="O2979" s="44">
        <f>IFERROR(_xll.qlIndexFixing(ONIndex3M,I2979,TRUE,_xll.ohTrigger(RecalcTrigger,Trigger3M)),NA())</f>
        <v>1.1547595447138903E-2</v>
      </c>
      <c r="P2979" s="44">
        <f>IFERROR(_xll.qlIndexFixing(ONIndex6M,I2979,TRUE,_xll.ohTrigger(RecalcTrigger,Trigger6M)),NA())</f>
        <v>1.2151573555465589E-2</v>
      </c>
      <c r="Q2979" s="183">
        <f>IFERROR(_xll.qlIndexFixing(ONIndex1Y,I2979,TRUE,_xll.ohTrigger(RecalcTrigger,Trigger1Y)),NA())</f>
        <v>1.2071395161141751E-2</v>
      </c>
    </row>
    <row r="2980" spans="2:17" x14ac:dyDescent="0.2">
      <c r="B2980" s="39" t="s">
        <v>42</v>
      </c>
      <c r="D2980" s="42">
        <f>_xll.qlCalendarAdvance(Calendar,$D2979,B2980,"f",FALSE)</f>
        <v>60364</v>
      </c>
      <c r="E2980" s="177">
        <f>_xll.qlInterestRateIndexValueDate(IndexON,D2980)</f>
        <v>60364</v>
      </c>
      <c r="F2980" s="193">
        <f>IFERROR(_xll.qlIndexFixing(IndexON,D2980,TRUE,_xll.ohTrigger(RecalcTrigger,TriggerON)),NA())</f>
        <v>1.229429746823385E-2</v>
      </c>
      <c r="H2980" s="42">
        <f>_xll.qlCalendarAdvance(Calendar,$H2979,B2980,"f",FALSE)</f>
        <v>60364</v>
      </c>
      <c r="I2980" s="177">
        <f>_xll.qlInterestRateIndexValueDate(Index1M,$H2980)</f>
        <v>60366</v>
      </c>
      <c r="J2980" s="182">
        <f>IFERROR(_xll.qlIndexFixing(Index1M,$H2980,TRUE,_xll.ohTrigger(RecalcTrigger,Trigger1M)),NA())</f>
        <v>1.1695145982331401E-2</v>
      </c>
      <c r="K2980" s="44">
        <f>IFERROR(_xll.qlIndexFixing(Index3M,H2980,TRUE,_xll.ohTrigger(RecalcTrigger,Trigger3M)),NA())</f>
        <v>1.1632170661424045E-2</v>
      </c>
      <c r="L2980" s="44">
        <f>IFERROR(_xll.qlIndexFixing(Index6M,$H2980,TRUE,_xll.ohTrigger(RecalcTrigger,Trigger6M)),NA())</f>
        <v>1.2286748270047495E-2</v>
      </c>
      <c r="M2980" s="183">
        <f>IFERROR(_xll.qlIndexFixing(Index1Y,$H2980,TRUE,_xll.ohTrigger(RecalcTrigger,Trigger1Y)),NA())</f>
        <v>1.2315089110491485E-2</v>
      </c>
      <c r="N2980" s="182">
        <f>IFERROR(_xll.qlIndexFixing(ONIndex1M,I2980,TRUE,_xll.ohTrigger(RecalcTrigger,Trigger1M)),NA())</f>
        <v>1.1675253764016347E-2</v>
      </c>
      <c r="O2980" s="44">
        <f>IFERROR(_xll.qlIndexFixing(ONIndex3M,I2980,TRUE,_xll.ohTrigger(RecalcTrigger,Trigger3M)),NA())</f>
        <v>1.1557131875585824E-2</v>
      </c>
      <c r="P2980" s="44">
        <f>IFERROR(_xll.qlIndexFixing(ONIndex6M,I2980,TRUE,_xll.ohTrigger(RecalcTrigger,Trigger6M)),NA())</f>
        <v>1.2158466011591429E-2</v>
      </c>
      <c r="Q2980" s="183">
        <f>IFERROR(_xll.qlIndexFixing(ONIndex1Y,I2980,TRUE,_xll.ohTrigger(RecalcTrigger,Trigger1Y)),NA())</f>
        <v>1.2076815192925139E-2</v>
      </c>
    </row>
    <row r="2981" spans="2:17" x14ac:dyDescent="0.2">
      <c r="B2981" s="39" t="s">
        <v>42</v>
      </c>
      <c r="D2981" s="42">
        <f>_xll.qlCalendarAdvance(Calendar,$D2980,B2981,"f",FALSE)</f>
        <v>60371</v>
      </c>
      <c r="E2981" s="177">
        <f>_xll.qlInterestRateIndexValueDate(IndexON,D2981)</f>
        <v>60371</v>
      </c>
      <c r="F2981" s="193">
        <f>IFERROR(_xll.qlIndexFixing(IndexON,D2981,TRUE,_xll.ohTrigger(RecalcTrigger,TriggerON)),NA())</f>
        <v>1.2307826654804899E-2</v>
      </c>
      <c r="H2981" s="42">
        <f>_xll.qlCalendarAdvance(Calendar,$H2980,B2981,"f",FALSE)</f>
        <v>60371</v>
      </c>
      <c r="I2981" s="177">
        <f>_xll.qlInterestRateIndexValueDate(Index1M,$H2981)</f>
        <v>60373</v>
      </c>
      <c r="J2981" s="182">
        <f>IFERROR(_xll.qlIndexFixing(Index1M,$H2981,TRUE,_xll.ohTrigger(RecalcTrigger,Trigger1M)),NA())</f>
        <v>1.1703732802206546E-2</v>
      </c>
      <c r="K2981" s="44">
        <f>IFERROR(_xll.qlIndexFixing(Index3M,H2981,TRUE,_xll.ohTrigger(RecalcTrigger,Trigger3M)),NA())</f>
        <v>1.1642319466998435E-2</v>
      </c>
      <c r="L2981" s="44">
        <f>IFERROR(_xll.qlIndexFixing(Index6M,$H2981,TRUE,_xll.ohTrigger(RecalcTrigger,Trigger6M)),NA())</f>
        <v>1.2294242330302472E-2</v>
      </c>
      <c r="M2981" s="183">
        <f>IFERROR(_xll.qlIndexFixing(Index1Y,$H2981,TRUE,_xll.ohTrigger(RecalcTrigger,Trigger1Y)),NA())</f>
        <v>1.2318927708917453E-2</v>
      </c>
      <c r="N2981" s="182">
        <f>IFERROR(_xll.qlIndexFixing(ONIndex1M,I2981,TRUE,_xll.ohTrigger(RecalcTrigger,Trigger1M)),NA())</f>
        <v>1.1683724083502156E-2</v>
      </c>
      <c r="O2981" s="44">
        <f>IFERROR(_xll.qlIndexFixing(ONIndex3M,I2981,TRUE,_xll.ohTrigger(RecalcTrigger,Trigger3M)),NA())</f>
        <v>1.1566752880938225E-2</v>
      </c>
      <c r="P2981" s="44">
        <f>IFERROR(_xll.qlIndexFixing(ONIndex6M,I2981,TRUE,_xll.ohTrigger(RecalcTrigger,Trigger6M)),NA())</f>
        <v>1.2165399427113144E-2</v>
      </c>
      <c r="Q2981" s="183">
        <f>IFERROR(_xll.qlIndexFixing(ONIndex1Y,I2981,TRUE,_xll.ohTrigger(RecalcTrigger,Trigger1Y)),NA())</f>
        <v>1.2082284118317688E-2</v>
      </c>
    </row>
    <row r="2982" spans="2:17" x14ac:dyDescent="0.2">
      <c r="B2982" s="39" t="s">
        <v>42</v>
      </c>
      <c r="D2982" s="42">
        <f>_xll.qlCalendarAdvance(Calendar,$D2981,B2982,"f",FALSE)</f>
        <v>60378</v>
      </c>
      <c r="E2982" s="177">
        <f>_xll.qlInterestRateIndexValueDate(IndexON,D2982)</f>
        <v>60378</v>
      </c>
      <c r="F2982" s="193">
        <f>IFERROR(_xll.qlIndexFixing(IndexON,D2982,TRUE,_xll.ohTrigger(RecalcTrigger,TriggerON)),NA())</f>
        <v>1.2321438783668981E-2</v>
      </c>
      <c r="H2982" s="42">
        <f>_xll.qlCalendarAdvance(Calendar,$H2981,B2982,"f",FALSE)</f>
        <v>60378</v>
      </c>
      <c r="I2982" s="177">
        <f>_xll.qlInterestRateIndexValueDate(Index1M,$H2982)</f>
        <v>60380</v>
      </c>
      <c r="J2982" s="182">
        <f>IFERROR(_xll.qlIndexFixing(Index1M,$H2982,TRUE,_xll.ohTrigger(RecalcTrigger,Trigger1M)),NA())</f>
        <v>1.1712385413496507E-2</v>
      </c>
      <c r="K2982" s="44">
        <f>IFERROR(_xll.qlIndexFixing(Index3M,H2982,TRUE,_xll.ohTrigger(RecalcTrigger,Trigger3M)),NA())</f>
        <v>1.1652553877477967E-2</v>
      </c>
      <c r="L2982" s="44">
        <f>IFERROR(_xll.qlIndexFixing(Index6M,$H2982,TRUE,_xll.ohTrigger(RecalcTrigger,Trigger6M)),NA())</f>
        <v>1.2301778272940911E-2</v>
      </c>
      <c r="M2982" s="183">
        <f>IFERROR(_xll.qlIndexFixing(Index1Y,$H2982,TRUE,_xll.ohTrigger(RecalcTrigger,Trigger1Y)),NA())</f>
        <v>1.2325636097521081E-2</v>
      </c>
      <c r="N2982" s="182">
        <f>IFERROR(_xll.qlIndexFixing(ONIndex1M,I2982,TRUE,_xll.ohTrigger(RecalcTrigger,Trigger1M)),NA())</f>
        <v>1.1692259985167652E-2</v>
      </c>
      <c r="O2982" s="44">
        <f>IFERROR(_xll.qlIndexFixing(ONIndex3M,I2982,TRUE,_xll.ohTrigger(RecalcTrigger,Trigger3M)),NA())</f>
        <v>1.1576458573028248E-2</v>
      </c>
      <c r="P2982" s="44">
        <f>IFERROR(_xll.qlIndexFixing(ONIndex6M,I2982,TRUE,_xll.ohTrigger(RecalcTrigger,Trigger6M)),NA())</f>
        <v>1.217237384935288E-2</v>
      </c>
      <c r="Q2982" s="183">
        <f>IFERROR(_xll.qlIndexFixing(ONIndex1Y,I2982,TRUE,_xll.ohTrigger(RecalcTrigger,Trigger1Y)),NA())</f>
        <v>1.2087801998870162E-2</v>
      </c>
    </row>
    <row r="2983" spans="2:17" x14ac:dyDescent="0.2">
      <c r="B2983" s="39" t="s">
        <v>42</v>
      </c>
      <c r="D2983" s="42">
        <f>_xll.qlCalendarAdvance(Calendar,$D2982,B2983,"f",FALSE)</f>
        <v>60385</v>
      </c>
      <c r="E2983" s="177">
        <f>_xll.qlInterestRateIndexValueDate(IndexON,D2983)</f>
        <v>60385</v>
      </c>
      <c r="F2983" s="193">
        <f>IFERROR(_xll.qlIndexFixing(IndexON,D2983,TRUE,_xll.ohTrigger(RecalcTrigger,TriggerON)),NA())</f>
        <v>1.2335133956824507E-2</v>
      </c>
      <c r="H2983" s="42">
        <f>_xll.qlCalendarAdvance(Calendar,$H2982,B2983,"f",FALSE)</f>
        <v>60385</v>
      </c>
      <c r="I2983" s="177">
        <f>_xll.qlInterestRateIndexValueDate(Index1M,$H2983)</f>
        <v>60387</v>
      </c>
      <c r="J2983" s="182">
        <f>IFERROR(_xll.qlIndexFixing(Index1M,$H2983,TRUE,_xll.ohTrigger(RecalcTrigger,Trigger1M)),NA())</f>
        <v>1.1718647809493277E-2</v>
      </c>
      <c r="K2983" s="44">
        <f>IFERROR(_xll.qlIndexFixing(Index3M,H2983,TRUE,_xll.ohTrigger(RecalcTrigger,Trigger3M)),NA())</f>
        <v>1.1663816552573208E-2</v>
      </c>
      <c r="L2983" s="44">
        <f>IFERROR(_xll.qlIndexFixing(Index6M,$H2983,TRUE,_xll.ohTrigger(RecalcTrigger,Trigger6M)),NA())</f>
        <v>1.2309356146100918E-2</v>
      </c>
      <c r="M2983" s="183">
        <f>IFERROR(_xll.qlIndexFixing(Index1Y,$H2983,TRUE,_xll.ohTrigger(RecalcTrigger,Trigger1Y)),NA())</f>
        <v>1.2332375561506978E-2</v>
      </c>
      <c r="N2983" s="182">
        <f>IFERROR(_xll.qlIndexFixing(ONIndex1M,I2983,TRUE,_xll.ohTrigger(RecalcTrigger,Trigger1M)),NA())</f>
        <v>1.1702095712839977E-2</v>
      </c>
      <c r="O2983" s="44">
        <f>IFERROR(_xll.qlIndexFixing(ONIndex3M,I2983,TRUE,_xll.ohTrigger(RecalcTrigger,Trigger3M)),NA())</f>
        <v>1.1587654631908251E-2</v>
      </c>
      <c r="P2983" s="44">
        <f>IFERROR(_xll.qlIndexFixing(ONIndex6M,I2983,TRUE,_xll.ohTrigger(RecalcTrigger,Trigger6M)),NA())</f>
        <v>1.2180394890943802E-2</v>
      </c>
      <c r="Q2983" s="183">
        <f>IFERROR(_xll.qlIndexFixing(ONIndex1Y,I2983,TRUE,_xll.ohTrigger(RecalcTrigger,Trigger1Y)),NA())</f>
        <v>1.2094168172298581E-2</v>
      </c>
    </row>
    <row r="2984" spans="2:17" x14ac:dyDescent="0.2">
      <c r="B2984" s="39" t="s">
        <v>42</v>
      </c>
      <c r="D2984" s="42">
        <f>_xll.qlCalendarAdvance(Calendar,$D2983,B2984,"f",FALSE)</f>
        <v>60392</v>
      </c>
      <c r="E2984" s="177">
        <f>_xll.qlInterestRateIndexValueDate(IndexON,D2984)</f>
        <v>60392</v>
      </c>
      <c r="F2984" s="193">
        <f>IFERROR(_xll.qlIndexFixing(IndexON,D2984,TRUE,_xll.ohTrigger(RecalcTrigger,TriggerON)),NA())</f>
        <v>1.2348912276269886E-2</v>
      </c>
      <c r="H2984" s="42">
        <f>_xll.qlCalendarAdvance(Calendar,$H2983,B2984,"f",FALSE)</f>
        <v>60392</v>
      </c>
      <c r="I2984" s="177">
        <f>_xll.qlInterestRateIndexValueDate(Index1M,$H2984)</f>
        <v>60394</v>
      </c>
      <c r="J2984" s="182">
        <f>IFERROR(_xll.qlIndexFixing(Index1M,$H2984,TRUE,_xll.ohTrigger(RecalcTrigger,Trigger1M)),NA())</f>
        <v>1.1729888344016448E-2</v>
      </c>
      <c r="K2984" s="44">
        <f>IFERROR(_xll.qlIndexFixing(Index3M,H2984,TRUE,_xll.ohTrigger(RecalcTrigger,Trigger3M)),NA())</f>
        <v>1.1674228994476687E-2</v>
      </c>
      <c r="L2984" s="44">
        <f>IFERROR(_xll.qlIndexFixing(Index6M,$H2984,TRUE,_xll.ohTrigger(RecalcTrigger,Trigger6M)),NA())</f>
        <v>1.2319284826602078E-2</v>
      </c>
      <c r="M2984" s="183">
        <f>IFERROR(_xll.qlIndexFixing(Index1Y,$H2984,TRUE,_xll.ohTrigger(RecalcTrigger,Trigger1Y)),NA())</f>
        <v>1.2339144999061708E-2</v>
      </c>
      <c r="N2984" s="182">
        <f>IFERROR(_xll.qlIndexFixing(ONIndex1M,I2984,TRUE,_xll.ohTrigger(RecalcTrigger,Trigger1M)),NA())</f>
        <v>1.1709528867731578E-2</v>
      </c>
      <c r="O2984" s="44">
        <f>IFERROR(_xll.qlIndexFixing(ONIndex3M,I2984,TRUE,_xll.ohTrigger(RecalcTrigger,Trigger3M)),NA())</f>
        <v>1.1596124457549095E-2</v>
      </c>
      <c r="P2984" s="44">
        <f>IFERROR(_xll.qlIndexFixing(ONIndex6M,I2984,TRUE,_xll.ohTrigger(RecalcTrigger,Trigger6M)),NA())</f>
        <v>1.2186445903914489E-2</v>
      </c>
      <c r="Q2984" s="183">
        <f>IFERROR(_xll.qlIndexFixing(ONIndex1Y,I2984,TRUE,_xll.ohTrigger(RecalcTrigger,Trigger1Y)),NA())</f>
        <v>1.20989848722175E-2</v>
      </c>
    </row>
    <row r="2985" spans="2:17" x14ac:dyDescent="0.2">
      <c r="B2985" s="39" t="s">
        <v>42</v>
      </c>
      <c r="D2985" s="42">
        <f>_xll.qlCalendarAdvance(Calendar,$D2984,B2985,"f",FALSE)</f>
        <v>60399</v>
      </c>
      <c r="E2985" s="177">
        <f>_xll.qlInterestRateIndexValueDate(IndexON,D2985)</f>
        <v>60399</v>
      </c>
      <c r="F2985" s="193">
        <f>IFERROR(_xll.qlIndexFixing(IndexON,D2985,TRUE,_xll.ohTrigger(RecalcTrigger,TriggerON)),NA())</f>
        <v>1.2362773843843655E-2</v>
      </c>
      <c r="H2985" s="42">
        <f>_xll.qlCalendarAdvance(Calendar,$H2984,B2985,"f",FALSE)</f>
        <v>60399</v>
      </c>
      <c r="I2985" s="177">
        <f>_xll.qlInterestRateIndexValueDate(Index1M,$H2985)</f>
        <v>60401</v>
      </c>
      <c r="J2985" s="182">
        <f>IFERROR(_xll.qlIndexFixing(Index1M,$H2985,TRUE,_xll.ohTrigger(RecalcTrigger,Trigger1M)),NA())</f>
        <v>1.1738738830110451E-2</v>
      </c>
      <c r="K2985" s="44">
        <f>IFERROR(_xll.qlIndexFixing(Index3M,H2985,TRUE,_xll.ohTrigger(RecalcTrigger,Trigger3M)),NA())</f>
        <v>1.1684727385010986E-2</v>
      </c>
      <c r="L2985" s="44">
        <f>IFERROR(_xll.qlIndexFixing(Index6M,$H2985,TRUE,_xll.ohTrigger(RecalcTrigger,Trigger6M)),NA())</f>
        <v>1.2326956547544463E-2</v>
      </c>
      <c r="M2985" s="183">
        <f>IFERROR(_xll.qlIndexFixing(Index1Y,$H2985,TRUE,_xll.ohTrigger(RecalcTrigger,Trigger1Y)),NA())</f>
        <v>1.2345943306607109E-2</v>
      </c>
      <c r="N2985" s="182">
        <f>IFERROR(_xll.qlIndexFixing(ONIndex1M,I2985,TRUE,_xll.ohTrigger(RecalcTrigger,Trigger1M)),NA())</f>
        <v>1.1718262014897007E-2</v>
      </c>
      <c r="O2985" s="44">
        <f>IFERROR(_xll.qlIndexFixing(ONIndex3M,I2985,TRUE,_xll.ohTrigger(RecalcTrigger,Trigger3M)),NA())</f>
        <v>1.1606084869724143E-2</v>
      </c>
      <c r="P2985" s="44">
        <f>IFERROR(_xll.qlIndexFixing(ONIndex6M,I2985,TRUE,_xll.ohTrigger(RecalcTrigger,Trigger6M)),NA())</f>
        <v>1.2193543630800718E-2</v>
      </c>
      <c r="Q2985" s="183">
        <f>IFERROR(_xll.qlIndexFixing(ONIndex1Y,I2985,TRUE,_xll.ohTrigger(RecalcTrigger,Trigger1Y)),NA())</f>
        <v>1.2104649988273763E-2</v>
      </c>
    </row>
    <row r="2986" spans="2:17" x14ac:dyDescent="0.2">
      <c r="B2986" s="39" t="s">
        <v>42</v>
      </c>
      <c r="D2986" s="42">
        <f>_xll.qlCalendarAdvance(Calendar,$D2985,B2986,"f",FALSE)</f>
        <v>60406</v>
      </c>
      <c r="E2986" s="177">
        <f>_xll.qlInterestRateIndexValueDate(IndexON,D2986)</f>
        <v>60406</v>
      </c>
      <c r="F2986" s="193">
        <f>IFERROR(_xll.qlIndexFixing(IndexON,D2986,TRUE,_xll.ohTrigger(RecalcTrigger,TriggerON)),NA())</f>
        <v>1.2376718761544225E-2</v>
      </c>
      <c r="H2986" s="42">
        <f>_xll.qlCalendarAdvance(Calendar,$H2985,B2986,"f",FALSE)</f>
        <v>60406</v>
      </c>
      <c r="I2986" s="177">
        <f>_xll.qlInterestRateIndexValueDate(Index1M,$H2986)</f>
        <v>60408</v>
      </c>
      <c r="J2986" s="182">
        <f>IFERROR(_xll.qlIndexFixing(Index1M,$H2986,TRUE,_xll.ohTrigger(RecalcTrigger,Trigger1M)),NA())</f>
        <v>1.1747655441339822E-2</v>
      </c>
      <c r="K2986" s="44">
        <f>IFERROR(_xll.qlIndexFixing(Index3M,H2986,TRUE,_xll.ohTrigger(RecalcTrigger,Trigger3M)),NA())</f>
        <v>1.1695311835103027E-2</v>
      </c>
      <c r="L2986" s="44">
        <f>IFERROR(_xll.qlIndexFixing(Index6M,$H2986,TRUE,_xll.ohTrigger(RecalcTrigger,Trigger6M)),NA())</f>
        <v>1.2334670358558062E-2</v>
      </c>
      <c r="M2986" s="183">
        <f>IFERROR(_xll.qlIndexFixing(Index1Y,$H2986,TRUE,_xll.ohTrigger(RecalcTrigger,Trigger1Y)),NA())</f>
        <v>1.2352769378798983E-2</v>
      </c>
      <c r="N2986" s="182">
        <f>IFERROR(_xll.qlIndexFixing(ONIndex1M,I2986,TRUE,_xll.ohTrigger(RecalcTrigger,Trigger1M)),NA())</f>
        <v>1.1727061076935996E-2</v>
      </c>
      <c r="O2986" s="44">
        <f>IFERROR(_xll.qlIndexFixing(ONIndex3M,I2986,TRUE,_xll.ohTrigger(RecalcTrigger,Trigger3M)),NA())</f>
        <v>1.1616130408365066E-2</v>
      </c>
      <c r="P2986" s="44">
        <f>IFERROR(_xll.qlIndexFixing(ONIndex6M,I2986,TRUE,_xll.ohTrigger(RecalcTrigger,Trigger6M)),NA())</f>
        <v>1.2200682553933362E-2</v>
      </c>
      <c r="Q2986" s="183">
        <f>IFERROR(_xll.qlIndexFixing(ONIndex1Y,I2986,TRUE,_xll.ohTrigger(RecalcTrigger,Trigger1Y)),NA())</f>
        <v>1.2110364305932819E-2</v>
      </c>
    </row>
    <row r="2987" spans="2:17" x14ac:dyDescent="0.2">
      <c r="B2987" s="39" t="s">
        <v>42</v>
      </c>
      <c r="D2987" s="42">
        <f>_xll.qlCalendarAdvance(Calendar,$D2986,B2987,"f",FALSE)</f>
        <v>60413</v>
      </c>
      <c r="E2987" s="177">
        <f>_xll.qlInterestRateIndexValueDate(IndexON,D2987)</f>
        <v>60413</v>
      </c>
      <c r="F2987" s="193">
        <f>IFERROR(_xll.qlIndexFixing(IndexON,D2987,TRUE,_xll.ohTrigger(RecalcTrigger,TriggerON)),NA())</f>
        <v>1.2390747131130198E-2</v>
      </c>
      <c r="H2987" s="42">
        <f>_xll.qlCalendarAdvance(Calendar,$H2986,B2987,"f",FALSE)</f>
        <v>60413</v>
      </c>
      <c r="I2987" s="177">
        <f>_xll.qlInterestRateIndexValueDate(Index1M,$H2987)</f>
        <v>60415</v>
      </c>
      <c r="J2987" s="182">
        <f>IFERROR(_xll.qlIndexFixing(Index1M,$H2987,TRUE,_xll.ohTrigger(RecalcTrigger,Trigger1M)),NA())</f>
        <v>1.175663826113782E-2</v>
      </c>
      <c r="K2987" s="44">
        <f>IFERROR(_xll.qlIndexFixing(Index3M,H2987,TRUE,_xll.ohTrigger(RecalcTrigger,Trigger3M)),NA())</f>
        <v>1.1705982455693631E-2</v>
      </c>
      <c r="L2987" s="44">
        <f>IFERROR(_xll.qlIndexFixing(Index6M,$H2987,TRUE,_xll.ohTrigger(RecalcTrigger,Trigger6M)),NA())</f>
        <v>1.2342426307806929E-2</v>
      </c>
      <c r="M2987" s="183">
        <f>IFERROR(_xll.qlIndexFixing(Index1Y,$H2987,TRUE,_xll.ohTrigger(RecalcTrigger,Trigger1Y)),NA())</f>
        <v>1.235962210852906E-2</v>
      </c>
      <c r="N2987" s="182">
        <f>IFERROR(_xll.qlIndexFixing(ONIndex1M,I2987,TRUE,_xll.ohTrigger(RecalcTrigger,Trigger1M)),NA())</f>
        <v>1.1735926137141917E-2</v>
      </c>
      <c r="O2987" s="44">
        <f>IFERROR(_xll.qlIndexFixing(ONIndex3M,I2987,TRUE,_xll.ohTrigger(RecalcTrigger,Trigger3M)),NA())</f>
        <v>1.1626261183543818E-2</v>
      </c>
      <c r="P2987" s="44">
        <f>IFERROR(_xll.qlIndexFixing(ONIndex6M,I2987,TRUE,_xll.ohTrigger(RecalcTrigger,Trigger6M)),NA())</f>
        <v>1.2207862720714502E-2</v>
      </c>
      <c r="Q2987" s="183">
        <f>IFERROR(_xll.qlIndexFixing(ONIndex1Y,I2987,TRUE,_xll.ohTrigger(RecalcTrigger,Trigger1Y)),NA())</f>
        <v>1.2116127887145112E-2</v>
      </c>
    </row>
    <row r="2988" spans="2:17" x14ac:dyDescent="0.2">
      <c r="B2988" s="39" t="s">
        <v>42</v>
      </c>
      <c r="D2988" s="42">
        <f>_xll.qlCalendarAdvance(Calendar,$D2987,B2988,"f",FALSE)</f>
        <v>60420</v>
      </c>
      <c r="E2988" s="177">
        <f>_xll.qlInterestRateIndexValueDate(IndexON,D2988)</f>
        <v>60420</v>
      </c>
      <c r="F2988" s="193">
        <f>IFERROR(_xll.qlIndexFixing(IndexON,D2988,TRUE,_xll.ohTrigger(RecalcTrigger,TriggerON)),NA())</f>
        <v>1.2404859054599982E-2</v>
      </c>
      <c r="H2988" s="42">
        <f>_xll.qlCalendarAdvance(Calendar,$H2987,B2988,"f",FALSE)</f>
        <v>60420</v>
      </c>
      <c r="I2988" s="177">
        <f>_xll.qlInterestRateIndexValueDate(Index1M,$H2988)</f>
        <v>60422</v>
      </c>
      <c r="J2988" s="182">
        <f>IFERROR(_xll.qlIndexFixing(Index1M,$H2988,TRUE,_xll.ohTrigger(RecalcTrigger,Trigger1M)),NA())</f>
        <v>1.1765687372937705E-2</v>
      </c>
      <c r="K2988" s="44">
        <f>IFERROR(_xll.qlIndexFixing(Index3M,H2988,TRUE,_xll.ohTrigger(RecalcTrigger,Trigger3M)),NA())</f>
        <v>1.1716739357724486E-2</v>
      </c>
      <c r="L2988" s="44">
        <f>IFERROR(_xll.qlIndexFixing(Index6M,$H2988,TRUE,_xll.ohTrigger(RecalcTrigger,Trigger6M)),NA())</f>
        <v>1.2347876154749065E-2</v>
      </c>
      <c r="M2988" s="183">
        <f>IFERROR(_xll.qlIndexFixing(Index1Y,$H2988,TRUE,_xll.ohTrigger(RecalcTrigger,Trigger1Y)),NA())</f>
        <v>1.2366500386921503E-2</v>
      </c>
      <c r="N2988" s="182">
        <f>IFERROR(_xll.qlIndexFixing(ONIndex1M,I2988,TRUE,_xll.ohTrigger(RecalcTrigger,Trigger1M)),NA())</f>
        <v>1.1744857278648269E-2</v>
      </c>
      <c r="O2988" s="44">
        <f>IFERROR(_xll.qlIndexFixing(ONIndex3M,I2988,TRUE,_xll.ohTrigger(RecalcTrigger,Trigger3M)),NA())</f>
        <v>1.1636477305012605E-2</v>
      </c>
      <c r="P2988" s="44">
        <f>IFERROR(_xll.qlIndexFixing(ONIndex6M,I2988,TRUE,_xll.ohTrigger(RecalcTrigger,Trigger6M)),NA())</f>
        <v>1.2215084178306412E-2</v>
      </c>
      <c r="Q2988" s="183">
        <f>IFERROR(_xll.qlIndexFixing(ONIndex1Y,I2988,TRUE,_xll.ohTrigger(RecalcTrigger,Trigger1Y)),NA())</f>
        <v>1.2121940793301533E-2</v>
      </c>
    </row>
    <row r="2989" spans="2:17" x14ac:dyDescent="0.2">
      <c r="B2989" s="39" t="s">
        <v>42</v>
      </c>
      <c r="D2989" s="42">
        <f>_xll.qlCalendarAdvance(Calendar,$D2988,B2989,"f",FALSE)</f>
        <v>60427</v>
      </c>
      <c r="E2989" s="177">
        <f>_xll.qlInterestRateIndexValueDate(IndexON,D2989)</f>
        <v>60427</v>
      </c>
      <c r="F2989" s="193">
        <f>IFERROR(_xll.qlIndexFixing(IndexON,D2989,TRUE,_xll.ohTrigger(RecalcTrigger,TriggerON)),NA())</f>
        <v>1.2419054633872051E-2</v>
      </c>
      <c r="H2989" s="42">
        <f>_xll.qlCalendarAdvance(Calendar,$H2988,B2989,"f",FALSE)</f>
        <v>60427</v>
      </c>
      <c r="I2989" s="177">
        <f>_xll.qlInterestRateIndexValueDate(Index1M,$H2989)</f>
        <v>60429</v>
      </c>
      <c r="J2989" s="182">
        <f>IFERROR(_xll.qlIndexFixing(Index1M,$H2989,TRUE,_xll.ohTrigger(RecalcTrigger,Trigger1M)),NA())</f>
        <v>1.1774802860182731E-2</v>
      </c>
      <c r="K2989" s="44">
        <f>IFERROR(_xll.qlIndexFixing(Index3M,H2989,TRUE,_xll.ohTrigger(RecalcTrigger,Trigger3M)),NA())</f>
        <v>1.1727582652146844E-2</v>
      </c>
      <c r="L2989" s="44">
        <f>IFERROR(_xll.qlIndexFixing(Index6M,$H2989,TRUE,_xll.ohTrigger(RecalcTrigger,Trigger6M)),NA())</f>
        <v>1.2355706622103377E-2</v>
      </c>
      <c r="M2989" s="183">
        <f>IFERROR(_xll.qlIndexFixing(Index1Y,$H2989,TRUE,_xll.ohTrigger(RecalcTrigger,Trigger1Y)),NA())</f>
        <v>1.2373403103334865E-2</v>
      </c>
      <c r="N2989" s="182">
        <f>IFERROR(_xll.qlIndexFixing(ONIndex1M,I2989,TRUE,_xll.ohTrigger(RecalcTrigger,Trigger1M)),NA())</f>
        <v>1.1753854584668488E-2</v>
      </c>
      <c r="O2989" s="44">
        <f>IFERROR(_xll.qlIndexFixing(ONIndex3M,I2989,TRUE,_xll.ohTrigger(RecalcTrigger,Trigger3M)),NA())</f>
        <v>1.1646778882763442E-2</v>
      </c>
      <c r="P2989" s="44">
        <f>IFERROR(_xll.qlIndexFixing(ONIndex6M,I2989,TRUE,_xll.ohTrigger(RecalcTrigger,Trigger6M)),NA())</f>
        <v>1.222234697443092E-2</v>
      </c>
      <c r="Q2989" s="183">
        <f>IFERROR(_xll.qlIndexFixing(ONIndex1Y,I2989,TRUE,_xll.ohTrigger(RecalcTrigger,Trigger1Y)),NA())</f>
        <v>1.2127803086032785E-2</v>
      </c>
    </row>
    <row r="2990" spans="2:17" x14ac:dyDescent="0.2">
      <c r="B2990" s="39" t="s">
        <v>42</v>
      </c>
      <c r="D2990" s="42">
        <f>_xll.qlCalendarAdvance(Calendar,$D2989,B2990,"f",FALSE)</f>
        <v>60434</v>
      </c>
      <c r="E2990" s="177">
        <f>_xll.qlInterestRateIndexValueDate(IndexON,D2990)</f>
        <v>60434</v>
      </c>
      <c r="F2990" s="193">
        <f>IFERROR(_xll.qlIndexFixing(IndexON,D2990,TRUE,_xll.ohTrigger(RecalcTrigger,TriggerON)),NA())</f>
        <v>1.2433333970784943E-2</v>
      </c>
      <c r="H2990" s="42">
        <f>_xll.qlCalendarAdvance(Calendar,$H2989,B2990,"f",FALSE)</f>
        <v>60434</v>
      </c>
      <c r="I2990" s="177">
        <f>_xll.qlInterestRateIndexValueDate(Index1M,$H2990)</f>
        <v>60436</v>
      </c>
      <c r="J2990" s="182">
        <f>IFERROR(_xll.qlIndexFixing(Index1M,$H2990,TRUE,_xll.ohTrigger(RecalcTrigger,Trigger1M)),NA())</f>
        <v>1.1783984806306158E-2</v>
      </c>
      <c r="K2990" s="44">
        <f>IFERROR(_xll.qlIndexFixing(Index3M,H2990,TRUE,_xll.ohTrigger(RecalcTrigger,Trigger3M)),NA())</f>
        <v>1.1738512449919771E-2</v>
      </c>
      <c r="L2990" s="44">
        <f>IFERROR(_xll.qlIndexFixing(Index6M,$H2990,TRUE,_xll.ohTrigger(RecalcTrigger,Trigger6M)),NA())</f>
        <v>1.2363579357033357E-2</v>
      </c>
      <c r="M2990" s="183">
        <f>IFERROR(_xll.qlIndexFixing(Index1Y,$H2990,TRUE,_xll.ohTrigger(RecalcTrigger,Trigger1Y)),NA())</f>
        <v>1.2380329145361232E-2</v>
      </c>
      <c r="N2990" s="182">
        <f>IFERROR(_xll.qlIndexFixing(ONIndex1M,I2990,TRUE,_xll.ohTrigger(RecalcTrigger,Trigger1M)),NA())</f>
        <v>1.176291813825614E-2</v>
      </c>
      <c r="O2990" s="44">
        <f>IFERROR(_xll.qlIndexFixing(ONIndex3M,I2990,TRUE,_xll.ohTrigger(RecalcTrigger,Trigger3M)),NA())</f>
        <v>1.165716602670841E-2</v>
      </c>
      <c r="P2990" s="44">
        <f>IFERROR(_xll.qlIndexFixing(ONIndex6M,I2990,TRUE,_xll.ohTrigger(RecalcTrigger,Trigger6M)),NA())</f>
        <v>1.2229651156170362E-2</v>
      </c>
      <c r="Q2990" s="183">
        <f>IFERROR(_xll.qlIndexFixing(ONIndex1Y,I2990,TRUE,_xll.ohTrigger(RecalcTrigger,Trigger1Y)),NA())</f>
        <v>1.2133714827129438E-2</v>
      </c>
    </row>
    <row r="2991" spans="2:17" x14ac:dyDescent="0.2">
      <c r="B2991" s="39" t="s">
        <v>42</v>
      </c>
      <c r="D2991" s="42">
        <f>_xll.qlCalendarAdvance(Calendar,$D2990,B2991,"f",FALSE)</f>
        <v>60441</v>
      </c>
      <c r="E2991" s="177">
        <f>_xll.qlInterestRateIndexValueDate(IndexON,D2991)</f>
        <v>60441</v>
      </c>
      <c r="F2991" s="193">
        <f>IFERROR(_xll.qlIndexFixing(IndexON,D2991,TRUE,_xll.ohTrigger(RecalcTrigger,TriggerON)),NA())</f>
        <v>1.2447697167417004E-2</v>
      </c>
      <c r="H2991" s="42">
        <f>_xll.qlCalendarAdvance(Calendar,$H2990,B2991,"f",FALSE)</f>
        <v>60441</v>
      </c>
      <c r="I2991" s="177">
        <f>_xll.qlInterestRateIndexValueDate(Index1M,$H2991)</f>
        <v>60443</v>
      </c>
      <c r="J2991" s="182">
        <f>IFERROR(_xll.qlIndexFixing(Index1M,$H2991,TRUE,_xll.ohTrigger(RecalcTrigger,Trigger1M)),NA())</f>
        <v>1.1793233294751237E-2</v>
      </c>
      <c r="K2991" s="44">
        <f>IFERROR(_xll.qlIndexFixing(Index3M,H2991,TRUE,_xll.ohTrigger(RecalcTrigger,Trigger3M)),NA())</f>
        <v>1.1749528862006682E-2</v>
      </c>
      <c r="L2991" s="44">
        <f>IFERROR(_xll.qlIndexFixing(Index6M,$H2991,TRUE,_xll.ohTrigger(RecalcTrigger,Trigger6M)),NA())</f>
        <v>1.2373872033116615E-2</v>
      </c>
      <c r="M2991" s="183">
        <f>IFERROR(_xll.qlIndexFixing(Index1Y,$H2991,TRUE,_xll.ohTrigger(RecalcTrigger,Trigger1Y)),NA())</f>
        <v>1.2387277398825109E-2</v>
      </c>
      <c r="N2991" s="182">
        <f>IFERROR(_xll.qlIndexFixing(ONIndex1M,I2991,TRUE,_xll.ohTrigger(RecalcTrigger,Trigger1M)),NA())</f>
        <v>1.1772048022864467E-2</v>
      </c>
      <c r="O2991" s="44">
        <f>IFERROR(_xll.qlIndexFixing(ONIndex3M,I2991,TRUE,_xll.ohTrigger(RecalcTrigger,Trigger3M)),NA())</f>
        <v>1.1667638846759587E-2</v>
      </c>
      <c r="P2991" s="44">
        <f>IFERROR(_xll.qlIndexFixing(ONIndex6M,I2991,TRUE,_xll.ohTrigger(RecalcTrigger,Trigger6M)),NA())</f>
        <v>1.2236996771086694E-2</v>
      </c>
      <c r="Q2991" s="183">
        <f>IFERROR(_xll.qlIndexFixing(ONIndex1Y,I2991,TRUE,_xll.ohTrigger(RecalcTrigger,Trigger1Y)),NA())</f>
        <v>1.2139676078302131E-2</v>
      </c>
    </row>
    <row r="2992" spans="2:17" x14ac:dyDescent="0.2">
      <c r="B2992" s="39" t="s">
        <v>42</v>
      </c>
      <c r="D2992" s="42">
        <f>_xll.qlCalendarAdvance(Calendar,$D2991,B2992,"f",FALSE)</f>
        <v>60448</v>
      </c>
      <c r="E2992" s="177">
        <f>_xll.qlInterestRateIndexValueDate(IndexON,D2992)</f>
        <v>60448</v>
      </c>
      <c r="F2992" s="193">
        <f>IFERROR(_xll.qlIndexFixing(IndexON,D2992,TRUE,_xll.ohTrigger(RecalcTrigger,TriggerON)),NA())</f>
        <v>1.2462144325526836E-2</v>
      </c>
      <c r="H2992" s="42">
        <f>_xll.qlCalendarAdvance(Calendar,$H2991,B2992,"f",FALSE)</f>
        <v>60448</v>
      </c>
      <c r="I2992" s="177">
        <f>_xll.qlInterestRateIndexValueDate(Index1M,$H2992)</f>
        <v>60450</v>
      </c>
      <c r="J2992" s="182">
        <f>IFERROR(_xll.qlIndexFixing(Index1M,$H2992,TRUE,_xll.ohTrigger(RecalcTrigger,Trigger1M)),NA())</f>
        <v>1.1802548408953728E-2</v>
      </c>
      <c r="K2992" s="44">
        <f>IFERROR(_xll.qlIndexFixing(Index3M,H2992,TRUE,_xll.ohTrigger(RecalcTrigger,Trigger3M)),NA())</f>
        <v>1.1760631999382281E-2</v>
      </c>
      <c r="L2992" s="44">
        <f>IFERROR(_xll.qlIndexFixing(Index6M,$H2992,TRUE,_xll.ohTrigger(RecalcTrigger,Trigger6M)),NA())</f>
        <v>1.2381836472658897E-2</v>
      </c>
      <c r="M2992" s="183">
        <f>IFERROR(_xll.qlIndexFixing(Index1Y,$H2992,TRUE,_xll.ohTrigger(RecalcTrigger,Trigger1Y)),NA())</f>
        <v>1.2394246747784091E-2</v>
      </c>
      <c r="N2992" s="182">
        <f>IFERROR(_xll.qlIndexFixing(ONIndex1M,I2992,TRUE,_xll.ohTrigger(RecalcTrigger,Trigger1M)),NA())</f>
        <v>1.1781244321387163E-2</v>
      </c>
      <c r="O2992" s="44">
        <f>IFERROR(_xll.qlIndexFixing(ONIndex3M,I2992,TRUE,_xll.ohTrigger(RecalcTrigger,Trigger3M)),NA())</f>
        <v>1.1678197452908989E-2</v>
      </c>
      <c r="P2992" s="44">
        <f>IFERROR(_xll.qlIndexFixing(ONIndex6M,I2992,TRUE,_xll.ohTrigger(RecalcTrigger,Trigger6M)),NA())</f>
        <v>1.224438386634219E-2</v>
      </c>
      <c r="Q2992" s="183">
        <f>IFERROR(_xll.qlIndexFixing(ONIndex1Y,I2992,TRUE,_xll.ohTrigger(RecalcTrigger,Trigger1Y)),NA())</f>
        <v>1.2145686900861818E-2</v>
      </c>
    </row>
    <row r="2993" spans="2:17" x14ac:dyDescent="0.2">
      <c r="B2993" s="39" t="s">
        <v>42</v>
      </c>
      <c r="D2993" s="42">
        <f>_xll.qlCalendarAdvance(Calendar,$D2992,B2993,"f",FALSE)</f>
        <v>60455</v>
      </c>
      <c r="E2993" s="177">
        <f>_xll.qlInterestRateIndexValueDate(IndexON,D2993)</f>
        <v>60455</v>
      </c>
      <c r="F2993" s="193">
        <f>IFERROR(_xll.qlIndexFixing(IndexON,D2993,TRUE,_xll.ohTrigger(RecalcTrigger,TriggerON)),NA())</f>
        <v>1.2476675547112848E-2</v>
      </c>
      <c r="H2993" s="42">
        <f>_xll.qlCalendarAdvance(Calendar,$H2992,B2993,"f",FALSE)</f>
        <v>60455</v>
      </c>
      <c r="I2993" s="177">
        <f>_xll.qlInterestRateIndexValueDate(Index1M,$H2993)</f>
        <v>60457</v>
      </c>
      <c r="J2993" s="182">
        <f>IFERROR(_xll.qlIndexFixing(Index1M,$H2993,TRUE,_xll.ohTrigger(RecalcTrigger,Trigger1M)),NA())</f>
        <v>1.1811930232369372E-2</v>
      </c>
      <c r="K2993" s="44">
        <f>IFERROR(_xll.qlIndexFixing(Index3M,H2993,TRUE,_xll.ohTrigger(RecalcTrigger,Trigger3M)),NA())</f>
        <v>1.1771821973021276E-2</v>
      </c>
      <c r="L2993" s="44">
        <f>IFERROR(_xll.qlIndexFixing(Index6M,$H2993,TRUE,_xll.ohTrigger(RecalcTrigger,Trigger6M)),NA())</f>
        <v>1.2389838323902015E-2</v>
      </c>
      <c r="M2993" s="183">
        <f>IFERROR(_xll.qlIndexFixing(Index1Y,$H2993,TRUE,_xll.ohTrigger(RecalcTrigger,Trigger1Y)),NA())</f>
        <v>1.240123607452754E-2</v>
      </c>
      <c r="N2993" s="182">
        <f>IFERROR(_xll.qlIndexFixing(ONIndex1M,I2993,TRUE,_xll.ohTrigger(RecalcTrigger,Trigger1M)),NA())</f>
        <v>1.1790507117277471E-2</v>
      </c>
      <c r="O2993" s="44">
        <f>IFERROR(_xll.qlIndexFixing(ONIndex3M,I2993,TRUE,_xll.ohTrigger(RecalcTrigger,Trigger3M)),NA())</f>
        <v>1.1688841955068696E-2</v>
      </c>
      <c r="P2993" s="44">
        <f>IFERROR(_xll.qlIndexFixing(ONIndex6M,I2993,TRUE,_xll.ohTrigger(RecalcTrigger,Trigger6M)),NA())</f>
        <v>1.2251812489418867E-2</v>
      </c>
      <c r="Q2993" s="183">
        <f>IFERROR(_xll.qlIndexFixing(ONIndex1Y,I2993,TRUE,_xll.ohTrigger(RecalcTrigger,Trigger1Y)),NA())</f>
        <v>1.2151747356599074E-2</v>
      </c>
    </row>
    <row r="2994" spans="2:17" x14ac:dyDescent="0.2">
      <c r="B2994" s="39" t="s">
        <v>42</v>
      </c>
      <c r="D2994" s="42">
        <f>_xll.qlCalendarAdvance(Calendar,$D2993,B2994,"f",FALSE)</f>
        <v>60462</v>
      </c>
      <c r="E2994" s="177">
        <f>_xll.qlInterestRateIndexValueDate(IndexON,D2994)</f>
        <v>60462</v>
      </c>
      <c r="F2994" s="193">
        <f>IFERROR(_xll.qlIndexFixing(IndexON,D2994,TRUE,_xll.ohTrigger(RecalcTrigger,TriggerON)),NA())</f>
        <v>1.2491290934013577E-2</v>
      </c>
      <c r="H2994" s="42">
        <f>_xll.qlCalendarAdvance(Calendar,$H2993,B2994,"f",FALSE)</f>
        <v>60462</v>
      </c>
      <c r="I2994" s="177">
        <f>_xll.qlInterestRateIndexValueDate(Index1M,$H2994)</f>
        <v>60464</v>
      </c>
      <c r="J2994" s="182">
        <f>IFERROR(_xll.qlIndexFixing(Index1M,$H2994,TRUE,_xll.ohTrigger(RecalcTrigger,Trigger1M)),NA())</f>
        <v>1.1821378848433928E-2</v>
      </c>
      <c r="K2994" s="44">
        <f>IFERROR(_xll.qlIndexFixing(Index3M,H2994,TRUE,_xll.ohTrigger(RecalcTrigger,Trigger3M)),NA())</f>
        <v>1.1783098893914018E-2</v>
      </c>
      <c r="L2994" s="44">
        <f>IFERROR(_xll.qlIndexFixing(Index6M,$H2994,TRUE,_xll.ohTrigger(RecalcTrigger,Trigger6M)),NA())</f>
        <v>1.2397875121577546E-2</v>
      </c>
      <c r="M2994" s="183">
        <f>IFERROR(_xll.qlIndexFixing(Index1Y,$H2994,TRUE,_xll.ohTrigger(RecalcTrigger,Trigger1Y)),NA())</f>
        <v>1.2408244259578125E-2</v>
      </c>
      <c r="N2994" s="182">
        <f>IFERROR(_xll.qlIndexFixing(ONIndex1M,I2994,TRUE,_xll.ohTrigger(RecalcTrigger,Trigger1M)),NA())</f>
        <v>1.1799836493668892E-2</v>
      </c>
      <c r="O2994" s="44">
        <f>IFERROR(_xll.qlIndexFixing(ONIndex3M,I2994,TRUE,_xll.ohTrigger(RecalcTrigger,Trigger3M)),NA())</f>
        <v>1.1699572463070851E-2</v>
      </c>
      <c r="P2994" s="44">
        <f>IFERROR(_xll.qlIndexFixing(ONIndex6M,I2994,TRUE,_xll.ohTrigger(RecalcTrigger,Trigger6M)),NA())</f>
        <v>1.2259282687798745E-2</v>
      </c>
      <c r="Q2994" s="183">
        <f>IFERROR(_xll.qlIndexFixing(ONIndex1Y,I2994,TRUE,_xll.ohTrigger(RecalcTrigger,Trigger1Y)),NA())</f>
        <v>1.2157857507224534E-2</v>
      </c>
    </row>
    <row r="2995" spans="2:17" x14ac:dyDescent="0.2">
      <c r="B2995" s="39" t="s">
        <v>42</v>
      </c>
      <c r="D2995" s="42">
        <f>_xll.qlCalendarAdvance(Calendar,$D2994,B2995,"f",FALSE)</f>
        <v>60469</v>
      </c>
      <c r="E2995" s="177">
        <f>_xll.qlInterestRateIndexValueDate(IndexON,D2995)</f>
        <v>60469</v>
      </c>
      <c r="F2995" s="193">
        <f>IFERROR(_xll.qlIndexFixing(IndexON,D2995,TRUE,_xll.ohTrigger(RecalcTrigger,TriggerON)),NA())</f>
        <v>1.2505990588227434E-2</v>
      </c>
      <c r="H2995" s="42">
        <f>_xll.qlCalendarAdvance(Calendar,$H2994,B2995,"f",FALSE)</f>
        <v>60469</v>
      </c>
      <c r="I2995" s="177">
        <f>_xll.qlInterestRateIndexValueDate(Index1M,$H2995)</f>
        <v>60471</v>
      </c>
      <c r="J2995" s="182">
        <f>IFERROR(_xll.qlIndexFixing(Index1M,$H2995,TRUE,_xll.ohTrigger(RecalcTrigger,Trigger1M)),NA())</f>
        <v>1.1830894340593145E-2</v>
      </c>
      <c r="K2995" s="44">
        <f>IFERROR(_xll.qlIndexFixing(Index3M,H2995,TRUE,_xll.ohTrigger(RecalcTrigger,Trigger3M)),NA())</f>
        <v>1.1794462873049982E-2</v>
      </c>
      <c r="L2995" s="44">
        <f>IFERROR(_xll.qlIndexFixing(Index6M,$H2995,TRUE,_xll.ohTrigger(RecalcTrigger,Trigger6M)),NA())</f>
        <v>1.2405944396541892E-2</v>
      </c>
      <c r="M2995" s="183">
        <f>IFERROR(_xll.qlIndexFixing(Index1Y,$H2995,TRUE,_xll.ohTrigger(RecalcTrigger,Trigger1Y)),NA())</f>
        <v>1.2415270181688969E-2</v>
      </c>
      <c r="N2995" s="182">
        <f>IFERROR(_xll.qlIndexFixing(ONIndex1M,I2995,TRUE,_xll.ohTrigger(RecalcTrigger,Trigger1M)),NA())</f>
        <v>1.1809232533694924E-2</v>
      </c>
      <c r="O2995" s="44">
        <f>IFERROR(_xll.qlIndexFixing(ONIndex3M,I2995,TRUE,_xll.ohTrigger(RecalcTrigger,Trigger3M)),NA())</f>
        <v>1.1710389086907469E-2</v>
      </c>
      <c r="P2995" s="44">
        <f>IFERROR(_xll.qlIndexFixing(ONIndex6M,I2995,TRUE,_xll.ohTrigger(RecalcTrigger,Trigger6M)),NA())</f>
        <v>1.2266794508644097E-2</v>
      </c>
      <c r="Q2995" s="183">
        <f>IFERROR(_xll.qlIndexFixing(ONIndex1Y,I2995,TRUE,_xll.ohTrigger(RecalcTrigger,Trigger1Y)),NA())</f>
        <v>1.2164017414368899E-2</v>
      </c>
    </row>
    <row r="2996" spans="2:17" x14ac:dyDescent="0.2">
      <c r="B2996" s="39" t="s">
        <v>42</v>
      </c>
      <c r="D2996" s="42">
        <f>_xll.qlCalendarAdvance(Calendar,$D2995,B2996,"f",FALSE)</f>
        <v>60476</v>
      </c>
      <c r="E2996" s="177">
        <f>_xll.qlInterestRateIndexValueDate(IndexON,D2996)</f>
        <v>60476</v>
      </c>
      <c r="F2996" s="193">
        <f>IFERROR(_xll.qlIndexFixing(IndexON,D2996,TRUE,_xll.ohTrigger(RecalcTrigger,TriggerON)),NA())</f>
        <v>1.2520774611513019E-2</v>
      </c>
      <c r="H2996" s="42">
        <f>_xll.qlCalendarAdvance(Calendar,$H2995,B2996,"f",FALSE)</f>
        <v>60476</v>
      </c>
      <c r="I2996" s="177">
        <f>_xll.qlInterestRateIndexValueDate(Index1M,$H2996)</f>
        <v>60478</v>
      </c>
      <c r="J2996" s="182">
        <f>IFERROR(_xll.qlIndexFixing(Index1M,$H2996,TRUE,_xll.ohTrigger(RecalcTrigger,Trigger1M)),NA())</f>
        <v>1.1840476792295274E-2</v>
      </c>
      <c r="K2996" s="44">
        <f>IFERROR(_xll.qlIndexFixing(Index3M,H2996,TRUE,_xll.ohTrigger(RecalcTrigger,Trigger3M)),NA())</f>
        <v>1.1805914021430811E-2</v>
      </c>
      <c r="L2996" s="44">
        <f>IFERROR(_xll.qlIndexFixing(Index6M,$H2996,TRUE,_xll.ohTrigger(RecalcTrigger,Trigger6M)),NA())</f>
        <v>1.2411632581976133E-2</v>
      </c>
      <c r="M2996" s="183">
        <f>IFERROR(_xll.qlIndexFixing(Index1Y,$H2996,TRUE,_xll.ohTrigger(RecalcTrigger,Trigger1Y)),NA())</f>
        <v>1.2422312717845623E-2</v>
      </c>
      <c r="N2996" s="182">
        <f>IFERROR(_xll.qlIndexFixing(ONIndex1M,I2996,TRUE,_xll.ohTrigger(RecalcTrigger,Trigger1M)),NA())</f>
        <v>1.1818695320728878E-2</v>
      </c>
      <c r="O2996" s="44">
        <f>IFERROR(_xll.qlIndexFixing(ONIndex3M,I2996,TRUE,_xll.ohTrigger(RecalcTrigger,Trigger3M)),NA())</f>
        <v>1.1721291936410694E-2</v>
      </c>
      <c r="P2996" s="44">
        <f>IFERROR(_xll.qlIndexFixing(ONIndex6M,I2996,TRUE,_xll.ohTrigger(RecalcTrigger,Trigger6M)),NA())</f>
        <v>1.2274347999357005E-2</v>
      </c>
      <c r="Q2996" s="183">
        <f>IFERROR(_xll.qlIndexFixing(ONIndex1Y,I2996,TRUE,_xll.ohTrigger(RecalcTrigger,Trigger1Y)),NA())</f>
        <v>1.2170227139582934E-2</v>
      </c>
    </row>
    <row r="2997" spans="2:17" x14ac:dyDescent="0.2">
      <c r="B2997" s="39" t="s">
        <v>42</v>
      </c>
      <c r="D2997" s="42">
        <f>_xll.qlCalendarAdvance(Calendar,$D2996,B2997,"f",FALSE)</f>
        <v>60483</v>
      </c>
      <c r="E2997" s="177">
        <f>_xll.qlInterestRateIndexValueDate(IndexON,D2997)</f>
        <v>60483</v>
      </c>
      <c r="F2997" s="193">
        <f>IFERROR(_xll.qlIndexFixing(IndexON,D2997,TRUE,_xll.ohTrigger(RecalcTrigger,TriggerON)),NA())</f>
        <v>1.2535643105868743E-2</v>
      </c>
      <c r="H2997" s="42">
        <f>_xll.qlCalendarAdvance(Calendar,$H2996,B2997,"f",FALSE)</f>
        <v>60483</v>
      </c>
      <c r="I2997" s="177">
        <f>_xll.qlInterestRateIndexValueDate(Index1M,$H2997)</f>
        <v>60485</v>
      </c>
      <c r="J2997" s="182">
        <f>IFERROR(_xll.qlIndexFixing(Index1M,$H2997,TRUE,_xll.ohTrigger(RecalcTrigger,Trigger1M)),NA())</f>
        <v>1.1850126286993556E-2</v>
      </c>
      <c r="K2997" s="44">
        <f>IFERROR(_xll.qlIndexFixing(Index3M,H2997,TRUE,_xll.ohTrigger(RecalcTrigger,Trigger3M)),NA())</f>
        <v>1.1817452450061626E-2</v>
      </c>
      <c r="L2997" s="44">
        <f>IFERROR(_xll.qlIndexFixing(Index6M,$H2997,TRUE,_xll.ohTrigger(RecalcTrigger,Trigger6M)),NA())</f>
        <v>1.2422170482366535E-2</v>
      </c>
      <c r="M2997" s="183">
        <f>IFERROR(_xll.qlIndexFixing(Index1Y,$H2997,TRUE,_xll.ohTrigger(RecalcTrigger,Trigger1Y)),NA())</f>
        <v>1.2429370743264095E-2</v>
      </c>
      <c r="N2997" s="182">
        <f>IFERROR(_xll.qlIndexFixing(ONIndex1M,I2997,TRUE,_xll.ohTrigger(RecalcTrigger,Trigger1M)),NA())</f>
        <v>1.182822493774438E-2</v>
      </c>
      <c r="O2997" s="44">
        <f>IFERROR(_xll.qlIndexFixing(ONIndex3M,I2997,TRUE,_xll.ohTrigger(RecalcTrigger,Trigger3M)),NA())</f>
        <v>1.1732281121732413E-2</v>
      </c>
      <c r="P2997" s="44">
        <f>IFERROR(_xll.qlIndexFixing(ONIndex6M,I2997,TRUE,_xll.ohTrigger(RecalcTrigger,Trigger6M)),NA())</f>
        <v>1.2281943207419488E-2</v>
      </c>
      <c r="Q2997" s="183">
        <f>IFERROR(_xll.qlIndexFixing(ONIndex1Y,I2997,TRUE,_xll.ohTrigger(RecalcTrigger,Trigger1Y)),NA())</f>
        <v>1.2176486744417403E-2</v>
      </c>
    </row>
    <row r="2998" spans="2:17" x14ac:dyDescent="0.2">
      <c r="B2998" s="39" t="s">
        <v>42</v>
      </c>
      <c r="D2998" s="42">
        <f>_xll.qlCalendarAdvance(Calendar,$D2997,B2998,"f",FALSE)</f>
        <v>60490</v>
      </c>
      <c r="E2998" s="177">
        <f>_xll.qlInterestRateIndexValueDate(IndexON,D2998)</f>
        <v>60490</v>
      </c>
      <c r="F2998" s="193">
        <f>IFERROR(_xll.qlIndexFixing(IndexON,D2998,TRUE,_xll.ohTrigger(RecalcTrigger,TriggerON)),NA())</f>
        <v>1.2550596173293016E-2</v>
      </c>
      <c r="H2998" s="42">
        <f>_xll.qlCalendarAdvance(Calendar,$H2997,B2998,"f",FALSE)</f>
        <v>60490</v>
      </c>
      <c r="I2998" s="177">
        <f>_xll.qlInterestRateIndexValueDate(Index1M,$H2998)</f>
        <v>60492</v>
      </c>
      <c r="J2998" s="182">
        <f>IFERROR(_xll.qlIndexFixing(Index1M,$H2998,TRUE,_xll.ohTrigger(RecalcTrigger,Trigger1M)),NA())</f>
        <v>1.1859842908136242E-2</v>
      </c>
      <c r="K2998" s="44">
        <f>IFERROR(_xll.qlIndexFixing(Index3M,H2998,TRUE,_xll.ohTrigger(RecalcTrigger,Trigger3M)),NA())</f>
        <v>1.1829078269958836E-2</v>
      </c>
      <c r="L2998" s="44">
        <f>IFERROR(_xll.qlIndexFixing(Index6M,$H2998,TRUE,_xll.ohTrigger(RecalcTrigger,Trigger6M)),NA())</f>
        <v>1.2430322335544827E-2</v>
      </c>
      <c r="M2998" s="183">
        <f>IFERROR(_xll.qlIndexFixing(Index1Y,$H2998,TRUE,_xll.ohTrigger(RecalcTrigger,Trigger1Y)),NA())</f>
        <v>1.243644313139282E-2</v>
      </c>
      <c r="N2998" s="182">
        <f>IFERROR(_xll.qlIndexFixing(ONIndex1M,I2998,TRUE,_xll.ohTrigger(RecalcTrigger,Trigger1M)),NA())</f>
        <v>1.1837821468034804E-2</v>
      </c>
      <c r="O2998" s="44">
        <f>IFERROR(_xll.qlIndexFixing(ONIndex3M,I2998,TRUE,_xll.ohTrigger(RecalcTrigger,Trigger3M)),NA())</f>
        <v>1.1743356752544898E-2</v>
      </c>
      <c r="P2998" s="44">
        <f>IFERROR(_xll.qlIndexFixing(ONIndex6M,I2998,TRUE,_xll.ohTrigger(RecalcTrigger,Trigger6M)),NA())</f>
        <v>1.2289580180073756E-2</v>
      </c>
      <c r="Q2998" s="183">
        <f>IFERROR(_xll.qlIndexFixing(ONIndex1Y,I2998,TRUE,_xll.ohTrigger(RecalcTrigger,Trigger1Y)),NA())</f>
        <v>1.2182796290742814E-2</v>
      </c>
    </row>
    <row r="2999" spans="2:17" x14ac:dyDescent="0.2">
      <c r="B2999" s="39" t="s">
        <v>42</v>
      </c>
      <c r="D2999" s="42">
        <f>_xll.qlCalendarAdvance(Calendar,$D2998,B2999,"f",FALSE)</f>
        <v>60497</v>
      </c>
      <c r="E2999" s="177">
        <f>_xll.qlInterestRateIndexValueDate(IndexON,D2999)</f>
        <v>60497</v>
      </c>
      <c r="F2999" s="193">
        <f>IFERROR(_xll.qlIndexFixing(IndexON,D2999,TRUE,_xll.ohTrigger(RecalcTrigger,TriggerON)),NA())</f>
        <v>1.2565633915544439E-2</v>
      </c>
      <c r="H2999" s="42">
        <f>_xll.qlCalendarAdvance(Calendar,$H2998,B2999,"f",FALSE)</f>
        <v>60497</v>
      </c>
      <c r="I2999" s="177">
        <f>_xll.qlInterestRateIndexValueDate(Index1M,$H2999)</f>
        <v>60499</v>
      </c>
      <c r="J2999" s="182">
        <f>IFERROR(_xll.qlIndexFixing(Index1M,$H2999,TRUE,_xll.ohTrigger(RecalcTrigger,Trigger1M)),NA())</f>
        <v>1.1869626739174077E-2</v>
      </c>
      <c r="K2999" s="44">
        <f>IFERROR(_xll.qlIndexFixing(Index3M,H2999,TRUE,_xll.ohTrigger(RecalcTrigger,Trigger3M)),NA())</f>
        <v>1.1840791592143202E-2</v>
      </c>
      <c r="L2999" s="44">
        <f>IFERROR(_xll.qlIndexFixing(Index6M,$H2999,TRUE,_xll.ohTrigger(RecalcTrigger,Trigger6M)),NA())</f>
        <v>1.2438496750648348E-2</v>
      </c>
      <c r="M2999" s="183">
        <f>IFERROR(_xll.qlIndexFixing(Index1Y,$H2999,TRUE,_xll.ohTrigger(RecalcTrigger,Trigger1Y)),NA())</f>
        <v>1.2443528753909599E-2</v>
      </c>
      <c r="N2999" s="182">
        <f>IFERROR(_xll.qlIndexFixing(ONIndex1M,I2999,TRUE,_xll.ohTrigger(RecalcTrigger,Trigger1M)),NA())</f>
        <v>1.184748499489352E-2</v>
      </c>
      <c r="O2999" s="44">
        <f>IFERROR(_xll.qlIndexFixing(ONIndex3M,I2999,TRUE,_xll.ohTrigger(RecalcTrigger,Trigger3M)),NA())</f>
        <v>1.1754518939000036E-2</v>
      </c>
      <c r="P2999" s="44">
        <f>IFERROR(_xll.qlIndexFixing(ONIndex6M,I2999,TRUE,_xll.ohTrigger(RecalcTrigger,Trigger6M)),NA())</f>
        <v>1.2297258964801827E-2</v>
      </c>
      <c r="Q2999" s="183">
        <f>IFERROR(_xll.qlIndexFixing(ONIndex1Y,I2999,TRUE,_xll.ohTrigger(RecalcTrigger,Trigger1Y)),NA())</f>
        <v>1.2189155840109933E-2</v>
      </c>
    </row>
    <row r="3000" spans="2:17" x14ac:dyDescent="0.2">
      <c r="B3000" s="39" t="s">
        <v>42</v>
      </c>
      <c r="D3000" s="42">
        <f>_xll.qlCalendarAdvance(Calendar,$D2999,B3000,"f",FALSE)</f>
        <v>60504</v>
      </c>
      <c r="E3000" s="177">
        <f>_xll.qlInterestRateIndexValueDate(IndexON,D3000)</f>
        <v>60504</v>
      </c>
      <c r="F3000" s="193">
        <f>IFERROR(_xll.qlIndexFixing(IndexON,D3000,TRUE,_xll.ohTrigger(RecalcTrigger,TriggerON)),NA())</f>
        <v>1.2580756434781293E-2</v>
      </c>
      <c r="H3000" s="42">
        <f>_xll.qlCalendarAdvance(Calendar,$H2999,B3000,"f",FALSE)</f>
        <v>60504</v>
      </c>
      <c r="I3000" s="177">
        <f>_xll.qlInterestRateIndexValueDate(Index1M,$H3000)</f>
        <v>60506</v>
      </c>
      <c r="J3000" s="182">
        <f>IFERROR(_xll.qlIndexFixing(Index1M,$H3000,TRUE,_xll.ohTrigger(RecalcTrigger,Trigger1M)),NA())</f>
        <v>1.1879477863562804E-2</v>
      </c>
      <c r="K3000" s="44">
        <f>IFERROR(_xll.qlIndexFixing(Index3M,H3000,TRUE,_xll.ohTrigger(RecalcTrigger,Trigger3M)),NA())</f>
        <v>1.1852592527642434E-2</v>
      </c>
      <c r="L3000" s="44">
        <f>IFERROR(_xll.qlIndexFixing(Index6M,$H3000,TRUE,_xll.ohTrigger(RecalcTrigger,Trigger6M)),NA())</f>
        <v>1.2444268774165091E-2</v>
      </c>
      <c r="M3000" s="183">
        <f>IFERROR(_xll.qlIndexFixing(Index1Y,$H3000,TRUE,_xll.ohTrigger(RecalcTrigger,Trigger1Y)),NA())</f>
        <v>1.2450626480723556E-2</v>
      </c>
      <c r="N3000" s="182">
        <f>IFERROR(_xll.qlIndexFixing(ONIndex1M,I3000,TRUE,_xll.ohTrigger(RecalcTrigger,Trigger1M)),NA())</f>
        <v>1.1857215601294158E-2</v>
      </c>
      <c r="O3000" s="44">
        <f>IFERROR(_xll.qlIndexFixing(ONIndex3M,I3000,TRUE,_xll.ohTrigger(RecalcTrigger,Trigger3M)),NA())</f>
        <v>1.1765767790690163E-2</v>
      </c>
      <c r="P3000" s="44">
        <f>IFERROR(_xll.qlIndexFixing(ONIndex6M,I3000,TRUE,_xll.ohTrigger(RecalcTrigger,Trigger6M)),NA())</f>
        <v>1.2304979608845912E-2</v>
      </c>
      <c r="Q3000" s="183">
        <f>IFERROR(_xll.qlIndexFixing(ONIndex1Y,I3000,TRUE,_xll.ohTrigger(RecalcTrigger,Trigger1Y)),NA())</f>
        <v>1.2195565454069524E-2</v>
      </c>
    </row>
    <row r="3001" spans="2:17" x14ac:dyDescent="0.2">
      <c r="B3001" s="39" t="s">
        <v>42</v>
      </c>
      <c r="D3001" s="42">
        <f>_xll.qlCalendarAdvance(Calendar,$D3000,B3001,"f",FALSE)</f>
        <v>60511</v>
      </c>
      <c r="E3001" s="177">
        <f>_xll.qlInterestRateIndexValueDate(IndexON,D3001)</f>
        <v>60511</v>
      </c>
      <c r="F3001" s="193">
        <f>IFERROR(_xll.qlIndexFixing(IndexON,D3001,TRUE,_xll.ohTrigger(RecalcTrigger,TriggerON)),NA())</f>
        <v>1.2595963832522372E-2</v>
      </c>
      <c r="H3001" s="42">
        <f>_xll.qlCalendarAdvance(Calendar,$H3000,B3001,"f",FALSE)</f>
        <v>60511</v>
      </c>
      <c r="I3001" s="177">
        <f>_xll.qlInterestRateIndexValueDate(Index1M,$H3001)</f>
        <v>60513</v>
      </c>
      <c r="J3001" s="182">
        <f>IFERROR(_xll.qlIndexFixing(Index1M,$H3001,TRUE,_xll.ohTrigger(RecalcTrigger,Trigger1M)),NA())</f>
        <v>1.1889396364753169E-2</v>
      </c>
      <c r="K3001" s="44">
        <f>IFERROR(_xll.qlIndexFixing(Index3M,H3001,TRUE,_xll.ohTrigger(RecalcTrigger,Trigger3M)),NA())</f>
        <v>1.186342014423512E-2</v>
      </c>
      <c r="L3001" s="44">
        <f>IFERROR(_xll.qlIndexFixing(Index6M,$H3001,TRUE,_xll.ohTrigger(RecalcTrigger,Trigger6M)),NA())</f>
        <v>1.2450864023466004E-2</v>
      </c>
      <c r="M3001" s="183">
        <f>IFERROR(_xll.qlIndexFixing(Index1Y,$H3001,TRUE,_xll.ohTrigger(RecalcTrigger,Trigger1Y)),NA())</f>
        <v>1.2457735179974063E-2</v>
      </c>
      <c r="N3001" s="182">
        <f>IFERROR(_xll.qlIndexFixing(ONIndex1M,I3001,TRUE,_xll.ohTrigger(RecalcTrigger,Trigger1M)),NA())</f>
        <v>1.1867013370610024E-2</v>
      </c>
      <c r="O3001" s="44">
        <f>IFERROR(_xll.qlIndexFixing(ONIndex3M,I3001,TRUE,_xll.ohTrigger(RecalcTrigger,Trigger3M)),NA())</f>
        <v>1.1777103417927037E-2</v>
      </c>
      <c r="P3001" s="44">
        <f>IFERROR(_xll.qlIndexFixing(ONIndex6M,I3001,TRUE,_xll.ohTrigger(RecalcTrigger,Trigger6M)),NA())</f>
        <v>1.2312742159688028E-2</v>
      </c>
      <c r="Q3001" s="183">
        <f>IFERROR(_xll.qlIndexFixing(ONIndex1Y,I3001,TRUE,_xll.ohTrigger(RecalcTrigger,Trigger1Y)),NA())</f>
        <v>1.2202025194412158E-2</v>
      </c>
    </row>
    <row r="3002" spans="2:17" x14ac:dyDescent="0.2">
      <c r="B3002" s="39" t="s">
        <v>42</v>
      </c>
      <c r="D3002" s="42">
        <f>_xll.qlCalendarAdvance(Calendar,$D3001,B3002,"f",FALSE)</f>
        <v>60518</v>
      </c>
      <c r="E3002" s="177">
        <f>_xll.qlInterestRateIndexValueDate(IndexON,D3002)</f>
        <v>60518</v>
      </c>
      <c r="F3002" s="193">
        <f>IFERROR(_xll.qlIndexFixing(IndexON,D3002,TRUE,_xll.ohTrigger(RecalcTrigger,TriggerON)),NA())</f>
        <v>1.2611256211085831E-2</v>
      </c>
      <c r="H3002" s="42">
        <f>_xll.qlCalendarAdvance(Calendar,$H3001,B3002,"f",FALSE)</f>
        <v>60518</v>
      </c>
      <c r="I3002" s="177">
        <f>_xll.qlInterestRateIndexValueDate(Index1M,$H3002)</f>
        <v>60520</v>
      </c>
      <c r="J3002" s="182">
        <f>IFERROR(_xll.qlIndexFixing(Index1M,$H3002,TRUE,_xll.ohTrigger(RecalcTrigger,Trigger1M)),NA())</f>
        <v>1.189938232620591E-2</v>
      </c>
      <c r="K3002" s="44">
        <f>IFERROR(_xll.qlIndexFixing(Index3M,H3002,TRUE,_xll.ohTrigger(RecalcTrigger,Trigger3M)),NA())</f>
        <v>1.1875389950575951E-2</v>
      </c>
      <c r="L3002" s="44">
        <f>IFERROR(_xll.qlIndexFixing(Index6M,$H3002,TRUE,_xll.ohTrigger(RecalcTrigger,Trigger6M)),NA())</f>
        <v>1.2459090422660555E-2</v>
      </c>
      <c r="M3002" s="183">
        <f>IFERROR(_xll.qlIndexFixing(Index1Y,$H3002,TRUE,_xll.ohTrigger(RecalcTrigger,Trigger1Y)),NA())</f>
        <v>1.2464853718030505E-2</v>
      </c>
      <c r="N3002" s="182">
        <f>IFERROR(_xll.qlIndexFixing(ONIndex1M,I3002,TRUE,_xll.ohTrigger(RecalcTrigger,Trigger1M)),NA())</f>
        <v>1.1876878386054557E-2</v>
      </c>
      <c r="O3002" s="44">
        <f>IFERROR(_xll.qlIndexFixing(ONIndex3M,I3002,TRUE,_xll.ohTrigger(RecalcTrigger,Trigger3M)),NA())</f>
        <v>1.1788525930382932E-2</v>
      </c>
      <c r="P3002" s="44">
        <f>IFERROR(_xll.qlIndexFixing(ONIndex6M,I3002,TRUE,_xll.ohTrigger(RecalcTrigger,Trigger6M)),NA())</f>
        <v>1.2320546664650323E-2</v>
      </c>
      <c r="Q3002" s="183">
        <f>IFERROR(_xll.qlIndexFixing(ONIndex1Y,I3002,TRUE,_xll.ohTrigger(RecalcTrigger,Trigger1Y)),NA())</f>
        <v>1.220853512252873E-2</v>
      </c>
    </row>
    <row r="3003" spans="2:17" x14ac:dyDescent="0.2">
      <c r="B3003" s="39" t="s">
        <v>42</v>
      </c>
      <c r="D3003" s="42">
        <f>_xll.qlCalendarAdvance(Calendar,$D3002,B3003,"f",FALSE)</f>
        <v>60525</v>
      </c>
      <c r="E3003" s="177">
        <f>_xll.qlInterestRateIndexValueDate(IndexON,D3003)</f>
        <v>60525</v>
      </c>
      <c r="F3003" s="193">
        <f>IFERROR(_xll.qlIndexFixing(IndexON,D3003,TRUE,_xll.ohTrigger(RecalcTrigger,TriggerON)),NA())</f>
        <v>1.262663367223027E-2</v>
      </c>
      <c r="H3003" s="42">
        <f>_xll.qlCalendarAdvance(Calendar,$H3002,B3003,"f",FALSE)</f>
        <v>60525</v>
      </c>
      <c r="I3003" s="177">
        <f>_xll.qlInterestRateIndexValueDate(Index1M,$H3003)</f>
        <v>60527</v>
      </c>
      <c r="J3003" s="182">
        <f>IFERROR(_xll.qlIndexFixing(Index1M,$H3003,TRUE,_xll.ohTrigger(RecalcTrigger,Trigger1M)),NA())</f>
        <v>1.1909435831376769E-2</v>
      </c>
      <c r="K3003" s="44">
        <f>IFERROR(_xll.qlIndexFixing(Index3M,H3003,TRUE,_xll.ohTrigger(RecalcTrigger,Trigger3M)),NA())</f>
        <v>1.1887447692131058E-2</v>
      </c>
      <c r="L3003" s="44">
        <f>IFERROR(_xll.qlIndexFixing(Index6M,$H3003,TRUE,_xll.ohTrigger(RecalcTrigger,Trigger6M)),NA())</f>
        <v>1.2467330419065979E-2</v>
      </c>
      <c r="M3003" s="183">
        <f>IFERROR(_xll.qlIndexFixing(Index1Y,$H3003,TRUE,_xll.ohTrigger(RecalcTrigger,Trigger1Y)),NA())</f>
        <v>1.2471980959492722E-2</v>
      </c>
      <c r="N3003" s="182">
        <f>IFERROR(_xll.qlIndexFixing(ONIndex1M,I3003,TRUE,_xll.ohTrigger(RecalcTrigger,Trigger1M)),NA())</f>
        <v>1.1886810730681319E-2</v>
      </c>
      <c r="O3003" s="44">
        <f>IFERROR(_xll.qlIndexFixing(ONIndex3M,I3003,TRUE,_xll.ohTrigger(RecalcTrigger,Trigger3M)),NA())</f>
        <v>1.1800035438049861E-2</v>
      </c>
      <c r="P3003" s="44">
        <f>IFERROR(_xll.qlIndexFixing(ONIndex6M,I3003,TRUE,_xll.ohTrigger(RecalcTrigger,Trigger6M)),NA())</f>
        <v>1.2328393171054941E-2</v>
      </c>
      <c r="Q3003" s="183">
        <f>IFERROR(_xll.qlIndexFixing(ONIndex1Y,I3003,TRUE,_xll.ohTrigger(RecalcTrigger,Trigger1Y)),NA())</f>
        <v>1.2215095300369683E-2</v>
      </c>
    </row>
    <row r="3004" spans="2:17" x14ac:dyDescent="0.2">
      <c r="B3004" s="39" t="s">
        <v>42</v>
      </c>
      <c r="D3004" s="42">
        <f>_xll.qlCalendarAdvance(Calendar,$D3003,B3004,"f",FALSE)</f>
        <v>60532</v>
      </c>
      <c r="E3004" s="177">
        <f>_xll.qlInterestRateIndexValueDate(IndexON,D3004)</f>
        <v>60532</v>
      </c>
      <c r="F3004" s="193">
        <f>IFERROR(_xll.qlIndexFixing(IndexON,D3004,TRUE,_xll.ohTrigger(RecalcTrigger,TriggerON)),NA())</f>
        <v>1.2642096317714291E-2</v>
      </c>
      <c r="H3004" s="42">
        <f>_xll.qlCalendarAdvance(Calendar,$H3003,B3004,"f",FALSE)</f>
        <v>60532</v>
      </c>
      <c r="I3004" s="177">
        <f>_xll.qlInterestRateIndexValueDate(Index1M,$H3004)</f>
        <v>60534</v>
      </c>
      <c r="J3004" s="182">
        <f>IFERROR(_xll.qlIndexFixing(Index1M,$H3004,TRUE,_xll.ohTrigger(RecalcTrigger,Trigger1M)),NA())</f>
        <v>1.1919556963731481E-2</v>
      </c>
      <c r="K3004" s="44">
        <f>IFERROR(_xll.qlIndexFixing(Index3M,H3004,TRUE,_xll.ohTrigger(RecalcTrigger,Trigger3M)),NA())</f>
        <v>1.1899557275670936E-2</v>
      </c>
      <c r="L3004" s="44">
        <f>IFERROR(_xll.qlIndexFixing(Index6M,$H3004,TRUE,_xll.ohTrigger(RecalcTrigger,Trigger6M)),NA())</f>
        <v>1.2475581441401625E-2</v>
      </c>
      <c r="M3004" s="183">
        <f>IFERROR(_xll.qlIndexFixing(Index1Y,$H3004,TRUE,_xll.ohTrigger(RecalcTrigger,Trigger1Y)),NA())</f>
        <v>1.2479115767190359E-2</v>
      </c>
      <c r="N3004" s="182">
        <f>IFERROR(_xll.qlIndexFixing(ONIndex1M,I3004,TRUE,_xll.ohTrigger(RecalcTrigger,Trigger1M)),NA())</f>
        <v>1.1896810487783682E-2</v>
      </c>
      <c r="O3004" s="44">
        <f>IFERROR(_xll.qlIndexFixing(ONIndex3M,I3004,TRUE,_xll.ohTrigger(RecalcTrigger,Trigger3M)),NA())</f>
        <v>1.1811632050839904E-2</v>
      </c>
      <c r="P3004" s="44">
        <f>IFERROR(_xll.qlIndexFixing(ONIndex6M,I3004,TRUE,_xll.ohTrigger(RecalcTrigger,Trigger6M)),NA())</f>
        <v>1.2336281726383902E-2</v>
      </c>
      <c r="Q3004" s="183">
        <f>IFERROR(_xll.qlIndexFixing(ONIndex1Y,I3004,TRUE,_xll.ohTrigger(RecalcTrigger,Trigger1Y)),NA())</f>
        <v>1.2221705789245974E-2</v>
      </c>
    </row>
    <row r="3005" spans="2:17" x14ac:dyDescent="0.2">
      <c r="B3005" s="39" t="s">
        <v>42</v>
      </c>
      <c r="D3005" s="42">
        <f>_xll.qlCalendarAdvance(Calendar,$D3004,B3005,"f",FALSE)</f>
        <v>60539</v>
      </c>
      <c r="E3005" s="177">
        <f>_xll.qlInterestRateIndexValueDate(IndexON,D3005)</f>
        <v>60539</v>
      </c>
      <c r="F3005" s="193">
        <f>IFERROR(_xll.qlIndexFixing(IndexON,D3005,TRUE,_xll.ohTrigger(RecalcTrigger,TriggerON)),NA())</f>
        <v>1.2657644249536304E-2</v>
      </c>
      <c r="H3005" s="42">
        <f>_xll.qlCalendarAdvance(Calendar,$H3004,B3005,"f",FALSE)</f>
        <v>60539</v>
      </c>
      <c r="I3005" s="177">
        <f>_xll.qlInterestRateIndexValueDate(Index1M,$H3005)</f>
        <v>60541</v>
      </c>
      <c r="J3005" s="182">
        <f>IFERROR(_xll.qlIndexFixing(Index1M,$H3005,TRUE,_xll.ohTrigger(RecalcTrigger,Trigger1M)),NA())</f>
        <v>1.1929745806725789E-2</v>
      </c>
      <c r="K3005" s="44">
        <f>IFERROR(_xll.qlIndexFixing(Index3M,H3005,TRUE,_xll.ohTrigger(RecalcTrigger,Trigger3M)),NA())</f>
        <v>1.1915420107122262E-2</v>
      </c>
      <c r="L3005" s="44">
        <f>IFERROR(_xll.qlIndexFixing(Index6M,$H3005,TRUE,_xll.ohTrigger(RecalcTrigger,Trigger6M)),NA())</f>
        <v>1.2484648370619739E-2</v>
      </c>
      <c r="M3005" s="183">
        <f>IFERROR(_xll.qlIndexFixing(Index1Y,$H3005,TRUE,_xll.ohTrigger(RecalcTrigger,Trigger1Y)),NA())</f>
        <v>1.2486257002181762E-2</v>
      </c>
      <c r="N3005" s="182">
        <f>IFERROR(_xll.qlIndexFixing(ONIndex1M,I3005,TRUE,_xll.ohTrigger(RecalcTrigger,Trigger1M)),NA())</f>
        <v>1.190687774065502E-2</v>
      </c>
      <c r="O3005" s="44">
        <f>IFERROR(_xll.qlIndexFixing(ONIndex3M,I3005,TRUE,_xll.ohTrigger(RecalcTrigger,Trigger3M)),NA())</f>
        <v>1.1823315878825014E-2</v>
      </c>
      <c r="P3005" s="44">
        <f>IFERROR(_xll.qlIndexFixing(ONIndex6M,I3005,TRUE,_xll.ohTrigger(RecalcTrigger,Trigger6M)),NA())</f>
        <v>1.2344212377799479E-2</v>
      </c>
      <c r="Q3005" s="183">
        <f>IFERROR(_xll.qlIndexFixing(ONIndex1Y,I3005,TRUE,_xll.ohTrigger(RecalcTrigger,Trigger1Y)),NA())</f>
        <v>1.2228366651108047E-2</v>
      </c>
    </row>
    <row r="3006" spans="2:17" x14ac:dyDescent="0.2">
      <c r="B3006" s="39" t="s">
        <v>42</v>
      </c>
      <c r="D3006" s="42">
        <f>_xll.qlCalendarAdvance(Calendar,$D3005,B3006,"f",FALSE)</f>
        <v>60546</v>
      </c>
      <c r="E3006" s="177">
        <f>_xll.qlInterestRateIndexValueDate(IndexON,D3006)</f>
        <v>60546</v>
      </c>
      <c r="F3006" s="193">
        <f>IFERROR(_xll.qlIndexFixing(IndexON,D3006,TRUE,_xll.ohTrigger(RecalcTrigger,TriggerON)),NA())</f>
        <v>1.2673277569854591E-2</v>
      </c>
      <c r="H3006" s="42">
        <f>_xll.qlCalendarAdvance(Calendar,$H3005,B3006,"f",FALSE)</f>
        <v>60546</v>
      </c>
      <c r="I3006" s="177">
        <f>_xll.qlInterestRateIndexValueDate(Index1M,$H3006)</f>
        <v>60548</v>
      </c>
      <c r="J3006" s="182">
        <f>IFERROR(_xll.qlIndexFixing(Index1M,$H3006,TRUE,_xll.ohTrigger(RecalcTrigger,Trigger1M)),NA())</f>
        <v>1.1940002443817932E-2</v>
      </c>
      <c r="K3006" s="44">
        <f>IFERROR(_xll.qlIndexFixing(Index3M,H3006,TRUE,_xll.ohTrigger(RecalcTrigger,Trigger3M)),NA())</f>
        <v>1.1923937710917576E-2</v>
      </c>
      <c r="L3006" s="44">
        <f>IFERROR(_xll.qlIndexFixing(Index6M,$H3006,TRUE,_xll.ohTrigger(RecalcTrigger,Trigger6M)),NA())</f>
        <v>1.2492913155907096E-2</v>
      </c>
      <c r="M3006" s="183">
        <f>IFERROR(_xll.qlIndexFixing(Index1Y,$H3006,TRUE,_xll.ohTrigger(RecalcTrigger,Trigger1Y)),NA())</f>
        <v>1.2493403523756609E-2</v>
      </c>
      <c r="N3006" s="182">
        <f>IFERROR(_xll.qlIndexFixing(ONIndex1M,I3006,TRUE,_xll.ohTrigger(RecalcTrigger,Trigger1M)),NA())</f>
        <v>1.1917012572348895E-2</v>
      </c>
      <c r="O3006" s="44">
        <f>IFERROR(_xll.qlIndexFixing(ONIndex3M,I3006,TRUE,_xll.ohTrigger(RecalcTrigger,Trigger3M)),NA())</f>
        <v>1.1835087031597524E-2</v>
      </c>
      <c r="P3006" s="44">
        <f>IFERROR(_xll.qlIndexFixing(ONIndex6M,I3006,TRUE,_xll.ohTrigger(RecalcTrigger,Trigger6M)),NA())</f>
        <v>1.2352185172863628E-2</v>
      </c>
      <c r="Q3006" s="183">
        <f>IFERROR(_xll.qlIndexFixing(ONIndex1Y,I3006,TRUE,_xll.ohTrigger(RecalcTrigger,Trigger1Y)),NA())</f>
        <v>1.2235077947346795E-2</v>
      </c>
    </row>
    <row r="3007" spans="2:17" x14ac:dyDescent="0.2">
      <c r="B3007" s="39" t="s">
        <v>42</v>
      </c>
      <c r="D3007" s="42">
        <f>_xll.qlCalendarAdvance(Calendar,$D3006,B3007,"f",FALSE)</f>
        <v>60553</v>
      </c>
      <c r="E3007" s="177">
        <f>_xll.qlInterestRateIndexValueDate(IndexON,D3007)</f>
        <v>60553</v>
      </c>
      <c r="F3007" s="193">
        <f>IFERROR(_xll.qlIndexFixing(IndexON,D3007,TRUE,_xll.ohTrigger(RecalcTrigger,TriggerON)),NA())</f>
        <v>1.2688996380187945E-2</v>
      </c>
      <c r="H3007" s="42">
        <f>_xll.qlCalendarAdvance(Calendar,$H3006,B3007,"f",FALSE)</f>
        <v>60553</v>
      </c>
      <c r="I3007" s="177">
        <f>_xll.qlInterestRateIndexValueDate(Index1M,$H3007)</f>
        <v>60555</v>
      </c>
      <c r="J3007" s="182">
        <f>IFERROR(_xll.qlIndexFixing(Index1M,$H3007,TRUE,_xll.ohTrigger(RecalcTrigger,Trigger1M)),NA())</f>
        <v>1.1950326958478641E-2</v>
      </c>
      <c r="K3007" s="44">
        <f>IFERROR(_xll.qlIndexFixing(Index3M,H3007,TRUE,_xll.ohTrigger(RecalcTrigger,Trigger3M)),NA())</f>
        <v>1.193512567863853E-2</v>
      </c>
      <c r="L3007" s="44">
        <f>IFERROR(_xll.qlIndexFixing(Index6M,$H3007,TRUE,_xll.ohTrigger(RecalcTrigger,Trigger6M)),NA())</f>
        <v>1.2501181077552879E-2</v>
      </c>
      <c r="M3007" s="183">
        <f>IFERROR(_xll.qlIndexFixing(Index1Y,$H3007,TRUE,_xll.ohTrigger(RecalcTrigger,Trigger1Y)),NA())</f>
        <v>1.2500554189431972E-2</v>
      </c>
      <c r="N3007" s="182">
        <f>IFERROR(_xll.qlIndexFixing(ONIndex1M,I3007,TRUE,_xll.ohTrigger(RecalcTrigger,Trigger1M)),NA())</f>
        <v>1.1927215066078745E-2</v>
      </c>
      <c r="O3007" s="44">
        <f>IFERROR(_xll.qlIndexFixing(ONIndex3M,I3007,TRUE,_xll.ohTrigger(RecalcTrigger,Trigger3M)),NA())</f>
        <v>1.1846945619309324E-2</v>
      </c>
      <c r="P3007" s="44">
        <f>IFERROR(_xll.qlIndexFixing(ONIndex6M,I3007,TRUE,_xll.ohTrigger(RecalcTrigger,Trigger6M)),NA())</f>
        <v>1.2360200158978429E-2</v>
      </c>
      <c r="Q3007" s="183">
        <f>IFERROR(_xll.qlIndexFixing(ONIndex1Y,I3007,TRUE,_xll.ohTrigger(RecalcTrigger,Trigger1Y)),NA())</f>
        <v>1.2241839739752791E-2</v>
      </c>
    </row>
    <row r="3008" spans="2:17" x14ac:dyDescent="0.2">
      <c r="B3008" s="39" t="s">
        <v>42</v>
      </c>
      <c r="D3008" s="42">
        <f>_xll.qlCalendarAdvance(Calendar,$D3007,B3008,"f",FALSE)</f>
        <v>60560</v>
      </c>
      <c r="E3008" s="177">
        <f>_xll.qlInterestRateIndexValueDate(IndexON,D3008)</f>
        <v>60560</v>
      </c>
      <c r="F3008" s="193">
        <f>IFERROR(_xll.qlIndexFixing(IndexON,D3008,TRUE,_xll.ohTrigger(RecalcTrigger,TriggerON)),NA())</f>
        <v>1.2704800782694647E-2</v>
      </c>
      <c r="H3008" s="42">
        <f>_xll.qlCalendarAdvance(Calendar,$H3007,B3008,"f",FALSE)</f>
        <v>60560</v>
      </c>
      <c r="I3008" s="177">
        <f>_xll.qlInterestRateIndexValueDate(Index1M,$H3008)</f>
        <v>60562</v>
      </c>
      <c r="J3008" s="182">
        <f>IFERROR(_xll.qlIndexFixing(Index1M,$H3008,TRUE,_xll.ohTrigger(RecalcTrigger,Trigger1M)),NA())</f>
        <v>1.1960719434171152E-2</v>
      </c>
      <c r="K3008" s="44">
        <f>IFERROR(_xll.qlIndexFixing(Index3M,H3008,TRUE,_xll.ohTrigger(RecalcTrigger,Trigger3M)),NA())</f>
        <v>1.1945987040281651E-2</v>
      </c>
      <c r="L3008" s="44">
        <f>IFERROR(_xll.qlIndexFixing(Index6M,$H3008,TRUE,_xll.ohTrigger(RecalcTrigger,Trigger6M)),NA())</f>
        <v>1.2509449562155816E-2</v>
      </c>
      <c r="M3008" s="183">
        <f>IFERROR(_xll.qlIndexFixing(Index1Y,$H3008,TRUE,_xll.ohTrigger(RecalcTrigger,Trigger1Y)),NA())</f>
        <v>1.2507707854956251E-2</v>
      </c>
      <c r="N3008" s="182">
        <f>IFERROR(_xll.qlIndexFixing(ONIndex1M,I3008,TRUE,_xll.ohTrigger(RecalcTrigger,Trigger1M)),NA())</f>
        <v>1.1937485304978068E-2</v>
      </c>
      <c r="O3008" s="44">
        <f>IFERROR(_xll.qlIndexFixing(ONIndex3M,I3008,TRUE,_xll.ohTrigger(RecalcTrigger,Trigger3M)),NA())</f>
        <v>1.1858891751872491E-2</v>
      </c>
      <c r="P3008" s="44">
        <f>IFERROR(_xll.qlIndexFixing(ONIndex6M,I3008,TRUE,_xll.ohTrigger(RecalcTrigger,Trigger6M)),NA())</f>
        <v>1.2368257383226222E-2</v>
      </c>
      <c r="Q3008" s="183">
        <f>IFERROR(_xll.qlIndexFixing(ONIndex1Y,I3008,TRUE,_xll.ohTrigger(RecalcTrigger,Trigger1Y)),NA())</f>
        <v>1.2248652089796863E-2</v>
      </c>
    </row>
    <row r="3009" spans="2:17" x14ac:dyDescent="0.2">
      <c r="B3009" s="39" t="s">
        <v>42</v>
      </c>
      <c r="D3009" s="42">
        <f>_xll.qlCalendarAdvance(Calendar,$D3008,B3009,"f",FALSE)</f>
        <v>60567</v>
      </c>
      <c r="E3009" s="177">
        <f>_xll.qlInterestRateIndexValueDate(IndexON,D3009)</f>
        <v>60567</v>
      </c>
      <c r="F3009" s="193">
        <f>IFERROR(_xll.qlIndexFixing(IndexON,D3009,TRUE,_xll.ohTrigger(RecalcTrigger,TriggerON)),NA())</f>
        <v>1.2720690879293173E-2</v>
      </c>
      <c r="H3009" s="42">
        <f>_xll.qlCalendarAdvance(Calendar,$H3008,B3009,"f",FALSE)</f>
        <v>60567</v>
      </c>
      <c r="I3009" s="177">
        <f>_xll.qlInterestRateIndexValueDate(Index1M,$H3009)</f>
        <v>60569</v>
      </c>
      <c r="J3009" s="182">
        <f>IFERROR(_xll.qlIndexFixing(Index1M,$H3009,TRUE,_xll.ohTrigger(RecalcTrigger,Trigger1M)),NA())</f>
        <v>1.1971179954366196E-2</v>
      </c>
      <c r="K3009" s="44">
        <f>IFERROR(_xll.qlIndexFixing(Index3M,H3009,TRUE,_xll.ohTrigger(RecalcTrigger,Trigger3M)),NA())</f>
        <v>1.195651454672911E-2</v>
      </c>
      <c r="L3009" s="44">
        <f>IFERROR(_xll.qlIndexFixing(Index6M,$H3009,TRUE,_xll.ohTrigger(RecalcTrigger,Trigger6M)),NA())</f>
        <v>1.2517716032347697E-2</v>
      </c>
      <c r="M3009" s="183">
        <f>IFERROR(_xll.qlIndexFixing(Index1Y,$H3009,TRUE,_xll.ohTrigger(RecalcTrigger,Trigger1Y)),NA())</f>
        <v>1.2514863374305461E-2</v>
      </c>
      <c r="N3009" s="182">
        <f>IFERROR(_xll.qlIndexFixing(ONIndex1M,I3009,TRUE,_xll.ohTrigger(RecalcTrigger,Trigger1M)),NA())</f>
        <v>1.194782337250011E-2</v>
      </c>
      <c r="O3009" s="44">
        <f>IFERROR(_xll.qlIndexFixing(ONIndex3M,I3009,TRUE,_xll.ohTrigger(RecalcTrigger,Trigger3M)),NA())</f>
        <v>1.1870925539279042E-2</v>
      </c>
      <c r="P3009" s="44">
        <f>IFERROR(_xll.qlIndexFixing(ONIndex6M,I3009,TRUE,_xll.ohTrigger(RecalcTrigger,Trigger6M)),NA())</f>
        <v>1.2376356893248897E-2</v>
      </c>
      <c r="Q3009" s="183">
        <f>IFERROR(_xll.qlIndexFixing(ONIndex1Y,I3009,TRUE,_xll.ohTrigger(RecalcTrigger,Trigger1Y)),NA())</f>
        <v>1.2255515059269584E-2</v>
      </c>
    </row>
    <row r="3010" spans="2:17" x14ac:dyDescent="0.2">
      <c r="B3010" s="39" t="s">
        <v>42</v>
      </c>
      <c r="D3010" s="42">
        <f>_xll.qlCalendarAdvance(Calendar,$D3009,B3010,"f",FALSE)</f>
        <v>60574</v>
      </c>
      <c r="E3010" s="177">
        <f>_xll.qlInterestRateIndexValueDate(IndexON,D3010)</f>
        <v>60574</v>
      </c>
      <c r="F3010" s="193">
        <f>IFERROR(_xll.qlIndexFixing(IndexON,D3010,TRUE,_xll.ohTrigger(RecalcTrigger,TriggerON)),NA())</f>
        <v>1.2736666771822058E-2</v>
      </c>
      <c r="H3010" s="42">
        <f>_xll.qlCalendarAdvance(Calendar,$H3009,B3010,"f",FALSE)</f>
        <v>60574</v>
      </c>
      <c r="I3010" s="177">
        <f>_xll.qlInterestRateIndexValueDate(Index1M,$H3010)</f>
        <v>60576</v>
      </c>
      <c r="J3010" s="182">
        <f>IFERROR(_xll.qlIndexFixing(Index1M,$H3010,TRUE,_xll.ohTrigger(RecalcTrigger,Trigger1M)),NA())</f>
        <v>1.1981708602527008E-2</v>
      </c>
      <c r="K3010" s="44">
        <f>IFERROR(_xll.qlIndexFixing(Index3M,H3010,TRUE,_xll.ohTrigger(RecalcTrigger,Trigger3M)),NA())</f>
        <v>1.1966700938345403E-2</v>
      </c>
      <c r="L3010" s="44">
        <f>IFERROR(_xll.qlIndexFixing(Index6M,$H3010,TRUE,_xll.ohTrigger(RecalcTrigger,Trigger6M)),NA())</f>
        <v>1.2525174625890619E-2</v>
      </c>
      <c r="M3010" s="183">
        <f>IFERROR(_xll.qlIndexFixing(Index1Y,$H3010,TRUE,_xll.ohTrigger(RecalcTrigger,Trigger1Y)),NA())</f>
        <v>1.252201959968563E-2</v>
      </c>
      <c r="N3010" s="182">
        <f>IFERROR(_xll.qlIndexFixing(ONIndex1M,I3010,TRUE,_xll.ohTrigger(RecalcTrigger,Trigger1M)),NA())</f>
        <v>1.1958229351618499E-2</v>
      </c>
      <c r="O3010" s="44">
        <f>IFERROR(_xll.qlIndexFixing(ONIndex3M,I3010,TRUE,_xll.ohTrigger(RecalcTrigger,Trigger3M)),NA())</f>
        <v>1.1883047091361121E-2</v>
      </c>
      <c r="P3010" s="44">
        <f>IFERROR(_xll.qlIndexFixing(ONIndex6M,I3010,TRUE,_xll.ohTrigger(RecalcTrigger,Trigger6M)),NA())</f>
        <v>1.2384498736368599E-2</v>
      </c>
      <c r="Q3010" s="183">
        <f>IFERROR(_xll.qlIndexFixing(ONIndex1Y,I3010,TRUE,_xll.ohTrigger(RecalcTrigger,Trigger1Y)),NA())</f>
        <v>1.2262428709801654E-2</v>
      </c>
    </row>
    <row r="3011" spans="2:17" x14ac:dyDescent="0.2">
      <c r="B3011" s="39" t="s">
        <v>42</v>
      </c>
      <c r="D3011" s="42">
        <f>_xll.qlCalendarAdvance(Calendar,$D3010,B3011,"f",FALSE)</f>
        <v>60581</v>
      </c>
      <c r="E3011" s="177">
        <f>_xll.qlInterestRateIndexValueDate(IndexON,D3011)</f>
        <v>60581</v>
      </c>
      <c r="F3011" s="193">
        <f>IFERROR(_xll.qlIndexFixing(IndexON,D3011,TRUE,_xll.ohTrigger(RecalcTrigger,TriggerON)),NA())</f>
        <v>1.2752728562199778E-2</v>
      </c>
      <c r="H3011" s="42">
        <f>_xll.qlCalendarAdvance(Calendar,$H3010,B3011,"f",FALSE)</f>
        <v>60581</v>
      </c>
      <c r="I3011" s="177">
        <f>_xll.qlInterestRateIndexValueDate(Index1M,$H3011)</f>
        <v>60583</v>
      </c>
      <c r="J3011" s="182">
        <f>IFERROR(_xll.qlIndexFixing(Index1M,$H3011,TRUE,_xll.ohTrigger(RecalcTrigger,Trigger1M)),NA())</f>
        <v>1.1992305462126818E-2</v>
      </c>
      <c r="K3011" s="44">
        <f>IFERROR(_xll.qlIndexFixing(Index3M,H3011,TRUE,_xll.ohTrigger(RecalcTrigger,Trigger3M)),NA())</f>
        <v>1.1976538944978228E-2</v>
      </c>
      <c r="L3011" s="44">
        <f>IFERROR(_xll.qlIndexFixing(Index6M,$H3011,TRUE,_xll.ohTrigger(RecalcTrigger,Trigger6M)),NA())</f>
        <v>1.2533430498986501E-2</v>
      </c>
      <c r="M3011" s="183">
        <f>IFERROR(_xll.qlIndexFixing(Index1Y,$H3011,TRUE,_xll.ohTrigger(RecalcTrigger,Trigger1Y)),NA())</f>
        <v>1.2529175381531274E-2</v>
      </c>
      <c r="N3011" s="182">
        <f>IFERROR(_xll.qlIndexFixing(ONIndex1M,I3011,TRUE,_xll.ohTrigger(RecalcTrigger,Trigger1M)),NA())</f>
        <v>1.1968703325626606E-2</v>
      </c>
      <c r="O3011" s="44">
        <f>IFERROR(_xll.qlIndexFixing(ONIndex3M,I3011,TRUE,_xll.ohTrigger(RecalcTrigger,Trigger3M)),NA())</f>
        <v>1.189525651795087E-2</v>
      </c>
      <c r="P3011" s="44">
        <f>IFERROR(_xll.qlIndexFixing(ONIndex6M,I3011,TRUE,_xll.ohTrigger(RecalcTrigger,Trigger6M)),NA())</f>
        <v>1.2392682959907475E-2</v>
      </c>
      <c r="Q3011" s="183">
        <f>IFERROR(_xll.qlIndexFixing(ONIndex1Y,I3011,TRUE,_xll.ohTrigger(RecalcTrigger,Trigger1Y)),NA())</f>
        <v>1.2269393102943837E-2</v>
      </c>
    </row>
    <row r="3012" spans="2:17" x14ac:dyDescent="0.2">
      <c r="B3012" s="39" t="s">
        <v>42</v>
      </c>
      <c r="D3012" s="42">
        <f>_xll.qlCalendarAdvance(Calendar,$D3011,B3012,"f",FALSE)</f>
        <v>60588</v>
      </c>
      <c r="E3012" s="177">
        <f>_xll.qlInterestRateIndexValueDate(IndexON,D3012)</f>
        <v>60588</v>
      </c>
      <c r="F3012" s="193">
        <f>IFERROR(_xll.qlIndexFixing(IndexON,D3012,TRUE,_xll.ohTrigger(RecalcTrigger,TriggerON)),NA())</f>
        <v>1.2768876352184932E-2</v>
      </c>
      <c r="H3012" s="42">
        <f>_xll.qlCalendarAdvance(Calendar,$H3011,B3012,"f",FALSE)</f>
        <v>60588</v>
      </c>
      <c r="I3012" s="177">
        <f>_xll.qlInterestRateIndexValueDate(Index1M,$H3012)</f>
        <v>60590</v>
      </c>
      <c r="J3012" s="182">
        <f>IFERROR(_xll.qlIndexFixing(Index1M,$H3012,TRUE,_xll.ohTrigger(RecalcTrigger,Trigger1M)),NA())</f>
        <v>1.2002970616638853E-2</v>
      </c>
      <c r="K3012" s="44">
        <f>IFERROR(_xll.qlIndexFixing(Index3M,H3012,TRUE,_xll.ohTrigger(RecalcTrigger,Trigger3M)),NA())</f>
        <v>1.1986021285965421E-2</v>
      </c>
      <c r="L3012" s="44">
        <f>IFERROR(_xll.qlIndexFixing(Index6M,$H3012,TRUE,_xll.ohTrigger(RecalcTrigger,Trigger6M)),NA())</f>
        <v>1.2541676684239368E-2</v>
      </c>
      <c r="M3012" s="183">
        <f>IFERROR(_xll.qlIndexFixing(Index1Y,$H3012,TRUE,_xll.ohTrigger(RecalcTrigger,Trigger1Y)),NA())</f>
        <v>1.2536329568506491E-2</v>
      </c>
      <c r="N3012" s="182">
        <f>IFERROR(_xll.qlIndexFixing(ONIndex1M,I3012,TRUE,_xll.ohTrigger(RecalcTrigger,Trigger1M)),NA())</f>
        <v>1.1979245377657932E-2</v>
      </c>
      <c r="O3012" s="44">
        <f>IFERROR(_xll.qlIndexFixing(ONIndex3M,I3012,TRUE,_xll.ohTrigger(RecalcTrigger,Trigger3M)),NA())</f>
        <v>1.1907553929200176E-2</v>
      </c>
      <c r="P3012" s="44">
        <f>IFERROR(_xll.qlIndexFixing(ONIndex6M,I3012,TRUE,_xll.ohTrigger(RecalcTrigger,Trigger6M)),NA())</f>
        <v>1.2400909611187672E-2</v>
      </c>
      <c r="Q3012" s="183">
        <f>IFERROR(_xll.qlIndexFixing(ONIndex1Y,I3012,TRUE,_xll.ohTrigger(RecalcTrigger,Trigger1Y)),NA())</f>
        <v>1.2276408300326835E-2</v>
      </c>
    </row>
    <row r="3013" spans="2:17" x14ac:dyDescent="0.2">
      <c r="B3013" s="39" t="s">
        <v>42</v>
      </c>
      <c r="D3013" s="42">
        <f>_xll.qlCalendarAdvance(Calendar,$D3012,B3013,"f",FALSE)</f>
        <v>60595</v>
      </c>
      <c r="E3013" s="177">
        <f>_xll.qlInterestRateIndexValueDate(IndexON,D3013)</f>
        <v>60595</v>
      </c>
      <c r="F3013" s="193">
        <f>IFERROR(_xll.qlIndexFixing(IndexON,D3013,TRUE,_xll.ohTrigger(RecalcTrigger,TriggerON)),NA())</f>
        <v>1.2785110244095677E-2</v>
      </c>
      <c r="H3013" s="42">
        <f>_xll.qlCalendarAdvance(Calendar,$H3012,B3013,"f",FALSE)</f>
        <v>60595</v>
      </c>
      <c r="I3013" s="177">
        <f>_xll.qlInterestRateIndexValueDate(Index1M,$H3013)</f>
        <v>60597</v>
      </c>
      <c r="J3013" s="182">
        <f>IFERROR(_xll.qlIndexFixing(Index1M,$H3013,TRUE,_xll.ohTrigger(RecalcTrigger,Trigger1M)),NA())</f>
        <v>1.2013182262762545E-2</v>
      </c>
      <c r="K3013" s="44">
        <f>IFERROR(_xll.qlIndexFixing(Index3M,H3013,TRUE,_xll.ohTrigger(RecalcTrigger,Trigger3M)),NA())</f>
        <v>1.1995140670142788E-2</v>
      </c>
      <c r="L3013" s="44">
        <f>IFERROR(_xll.qlIndexFixing(Index6M,$H3013,TRUE,_xll.ohTrigger(RecalcTrigger,Trigger6M)),NA())</f>
        <v>1.254991057448656E-2</v>
      </c>
      <c r="M3013" s="183">
        <f>IFERROR(_xll.qlIndexFixing(Index1Y,$H3013,TRUE,_xll.ohTrigger(RecalcTrigger,Trigger1Y)),NA())</f>
        <v>1.2543481007503644E-2</v>
      </c>
      <c r="N3013" s="182">
        <f>IFERROR(_xll.qlIndexFixing(ONIndex1M,I3013,TRUE,_xll.ohTrigger(RecalcTrigger,Trigger1M)),NA())</f>
        <v>1.1989855591005849E-2</v>
      </c>
      <c r="O3013" s="44">
        <f>IFERROR(_xll.qlIndexFixing(ONIndex3M,I3013,TRUE,_xll.ohTrigger(RecalcTrigger,Trigger3M)),NA())</f>
        <v>1.1919939434861249E-2</v>
      </c>
      <c r="P3013" s="44">
        <f>IFERROR(_xll.qlIndexFixing(ONIndex6M,I3013,TRUE,_xll.ohTrigger(RecalcTrigger,Trigger6M)),NA())</f>
        <v>1.2409178737611271E-2</v>
      </c>
      <c r="Q3013" s="183">
        <f>IFERROR(_xll.qlIndexFixing(ONIndex1Y,I3013,TRUE,_xll.ohTrigger(RecalcTrigger,Trigger1Y)),NA())</f>
        <v>1.228347436374122E-2</v>
      </c>
    </row>
    <row r="3014" spans="2:17" x14ac:dyDescent="0.2">
      <c r="B3014" s="39" t="s">
        <v>42</v>
      </c>
      <c r="D3014" s="42">
        <f>_xll.qlCalendarAdvance(Calendar,$D3013,B3014,"f",FALSE)</f>
        <v>60602</v>
      </c>
      <c r="E3014" s="177">
        <f>_xll.qlInterestRateIndexValueDate(IndexON,D3014)</f>
        <v>60602</v>
      </c>
      <c r="F3014" s="193">
        <f>IFERROR(_xll.qlIndexFixing(IndexON,D3014,TRUE,_xll.ohTrigger(RecalcTrigger,TriggerON)),NA())</f>
        <v>1.2801430339450803E-2</v>
      </c>
      <c r="H3014" s="42">
        <f>_xll.qlCalendarAdvance(Calendar,$H3013,B3014,"f",FALSE)</f>
        <v>60602</v>
      </c>
      <c r="I3014" s="177">
        <f>_xll.qlInterestRateIndexValueDate(Index1M,$H3014)</f>
        <v>60604</v>
      </c>
      <c r="J3014" s="182">
        <f>IFERROR(_xll.qlIndexFixing(Index1M,$H3014,TRUE,_xll.ohTrigger(RecalcTrigger,Trigger1M)),NA())</f>
        <v>1.2022407732698026E-2</v>
      </c>
      <c r="K3014" s="44">
        <f>IFERROR(_xll.qlIndexFixing(Index3M,H3014,TRUE,_xll.ohTrigger(RecalcTrigger,Trigger3M)),NA())</f>
        <v>1.2002380478911334E-2</v>
      </c>
      <c r="L3014" s="44">
        <f>IFERROR(_xll.qlIndexFixing(Index6M,$H3014,TRUE,_xll.ohTrigger(RecalcTrigger,Trigger6M)),NA())</f>
        <v>1.2558927681687853E-2</v>
      </c>
      <c r="M3014" s="183">
        <f>IFERROR(_xll.qlIndexFixing(Index1Y,$H3014,TRUE,_xll.ohTrigger(RecalcTrigger,Trigger1Y)),NA())</f>
        <v>1.2550628543644457E-2</v>
      </c>
      <c r="N3014" s="182">
        <f>IFERROR(_xll.qlIndexFixing(ONIndex1M,I3014,TRUE,_xll.ohTrigger(RecalcTrigger,Trigger1M)),NA())</f>
        <v>1.2000534048723921E-2</v>
      </c>
      <c r="O3014" s="44">
        <f>IFERROR(_xll.qlIndexFixing(ONIndex3M,I3014,TRUE,_xll.ohTrigger(RecalcTrigger,Trigger3M)),NA())</f>
        <v>1.1932413144926102E-2</v>
      </c>
      <c r="P3014" s="44">
        <f>IFERROR(_xll.qlIndexFixing(ONIndex6M,I3014,TRUE,_xll.ohTrigger(RecalcTrigger,Trigger6M)),NA())</f>
        <v>1.2417490386500418E-2</v>
      </c>
      <c r="Q3014" s="183">
        <f>IFERROR(_xll.qlIndexFixing(ONIndex1Y,I3014,TRUE,_xll.ohTrigger(RecalcTrigger,Trigger1Y)),NA())</f>
        <v>1.229059135465782E-2</v>
      </c>
    </row>
    <row r="3015" spans="2:17" x14ac:dyDescent="0.2">
      <c r="B3015" s="39" t="s">
        <v>42</v>
      </c>
      <c r="D3015" s="42">
        <f>_xll.qlCalendarAdvance(Calendar,$D3014,B3015,"f",FALSE)</f>
        <v>60609</v>
      </c>
      <c r="E3015" s="177">
        <f>_xll.qlInterestRateIndexValueDate(IndexON,D3015)</f>
        <v>60609</v>
      </c>
      <c r="F3015" s="193">
        <f>IFERROR(_xll.qlIndexFixing(IndexON,D3015,TRUE,_xll.ohTrigger(RecalcTrigger,TriggerON)),NA())</f>
        <v>1.2817836740328659E-2</v>
      </c>
      <c r="H3015" s="42">
        <f>_xll.qlCalendarAdvance(Calendar,$H3014,B3015,"f",FALSE)</f>
        <v>60609</v>
      </c>
      <c r="I3015" s="177">
        <f>_xll.qlInterestRateIndexValueDate(Index1M,$H3015)</f>
        <v>60611</v>
      </c>
      <c r="J3015" s="182">
        <f>IFERROR(_xll.qlIndexFixing(Index1M,$H3015,TRUE,_xll.ohTrigger(RecalcTrigger,Trigger1M)),NA())</f>
        <v>1.2030630795970831E-2</v>
      </c>
      <c r="K3015" s="44">
        <f>IFERROR(_xll.qlIndexFixing(Index3M,H3015,TRUE,_xll.ohTrigger(RecalcTrigger,Trigger3M)),NA())</f>
        <v>1.201077009406859E-2</v>
      </c>
      <c r="L3015" s="44">
        <f>IFERROR(_xll.qlIndexFixing(Index6M,$H3015,TRUE,_xll.ohTrigger(RecalcTrigger,Trigger6M)),NA())</f>
        <v>1.2567127718621278E-2</v>
      </c>
      <c r="M3015" s="183">
        <f>IFERROR(_xll.qlIndexFixing(Index1Y,$H3015,TRUE,_xll.ohTrigger(RecalcTrigger,Trigger1Y)),NA())</f>
        <v>1.2557771020279142E-2</v>
      </c>
      <c r="N3015" s="182">
        <f>IFERROR(_xll.qlIndexFixing(ONIndex1M,I3015,TRUE,_xll.ohTrigger(RecalcTrigger,Trigger1M)),NA())</f>
        <v>1.2011280834265392E-2</v>
      </c>
      <c r="O3015" s="44">
        <f>IFERROR(_xll.qlIndexFixing(ONIndex3M,I3015,TRUE,_xll.ohTrigger(RecalcTrigger,Trigger3M)),NA())</f>
        <v>1.1944975169226879E-2</v>
      </c>
      <c r="P3015" s="44">
        <f>IFERROR(_xll.qlIndexFixing(ONIndex6M,I3015,TRUE,_xll.ohTrigger(RecalcTrigger,Trigger6M)),NA())</f>
        <v>1.2425844605337133E-2</v>
      </c>
      <c r="Q3015" s="183">
        <f>IFERROR(_xll.qlIndexFixing(ONIndex1Y,I3015,TRUE,_xll.ohTrigger(RecalcTrigger,Trigger1Y)),NA())</f>
        <v>1.2297759334707337E-2</v>
      </c>
    </row>
    <row r="3016" spans="2:17" x14ac:dyDescent="0.2">
      <c r="B3016" s="39" t="s">
        <v>42</v>
      </c>
      <c r="D3016" s="42">
        <f>_xll.qlCalendarAdvance(Calendar,$D3015,B3016,"f",FALSE)</f>
        <v>60616</v>
      </c>
      <c r="E3016" s="177">
        <f>_xll.qlInterestRateIndexValueDate(IndexON,D3016)</f>
        <v>60616</v>
      </c>
      <c r="F3016" s="193">
        <f>IFERROR(_xll.qlIndexFixing(IndexON,D3016,TRUE,_xll.ohTrigger(RecalcTrigger,TriggerON)),NA())</f>
        <v>1.2834329548647716E-2</v>
      </c>
      <c r="H3016" s="42">
        <f>_xll.qlCalendarAdvance(Calendar,$H3015,B3016,"f",FALSE)</f>
        <v>60616</v>
      </c>
      <c r="I3016" s="177">
        <f>_xll.qlInterestRateIndexValueDate(Index1M,$H3016)</f>
        <v>60618</v>
      </c>
      <c r="J3016" s="182">
        <f>IFERROR(_xll.qlIndexFixing(Index1M,$H3016,TRUE,_xll.ohTrigger(RecalcTrigger,Trigger1M)),NA())</f>
        <v>1.2037835199207314E-2</v>
      </c>
      <c r="K3016" s="44">
        <f>IFERROR(_xll.qlIndexFixing(Index3M,H3016,TRUE,_xll.ohTrigger(RecalcTrigger,Trigger3M)),NA())</f>
        <v>1.2018766458457897E-2</v>
      </c>
      <c r="L3016" s="44">
        <f>IFERROR(_xll.qlIndexFixing(Index6M,$H3016,TRUE,_xll.ohTrigger(RecalcTrigger,Trigger6M)),NA())</f>
        <v>1.2575307588535003E-2</v>
      </c>
      <c r="M3016" s="183">
        <f>IFERROR(_xll.qlIndexFixing(Index1Y,$H3016,TRUE,_xll.ohTrigger(RecalcTrigger,Trigger1Y)),NA())</f>
        <v>1.2564907278987488E-2</v>
      </c>
      <c r="N3016" s="182">
        <f>IFERROR(_xll.qlIndexFixing(ONIndex1M,I3016,TRUE,_xll.ohTrigger(RecalcTrigger,Trigger1M)),NA())</f>
        <v>1.2021757076299266E-2</v>
      </c>
      <c r="O3016" s="44">
        <f>IFERROR(_xll.qlIndexFixing(ONIndex3M,I3016,TRUE,_xll.ohTrigger(RecalcTrigger,Trigger3M)),NA())</f>
        <v>1.1957261290147514E-2</v>
      </c>
      <c r="P3016" s="44">
        <f>IFERROR(_xll.qlIndexFixing(ONIndex6M,I3016,TRUE,_xll.ohTrigger(RecalcTrigger,Trigger6M)),NA())</f>
        <v>1.243424121658343E-2</v>
      </c>
      <c r="Q3016" s="183">
        <f>IFERROR(_xll.qlIndexFixing(ONIndex1Y,I3016,TRUE,_xll.ohTrigger(RecalcTrigger,Trigger1Y)),NA())</f>
        <v>1.2304978167119174E-2</v>
      </c>
    </row>
    <row r="3017" spans="2:17" x14ac:dyDescent="0.2">
      <c r="B3017" s="39" t="s">
        <v>42</v>
      </c>
      <c r="D3017" s="42">
        <f>_xll.qlCalendarAdvance(Calendar,$D3016,B3017,"f",FALSE)</f>
        <v>60623</v>
      </c>
      <c r="E3017" s="177">
        <f>_xll.qlInterestRateIndexValueDate(IndexON,D3017)</f>
        <v>60623</v>
      </c>
      <c r="F3017" s="193">
        <f>IFERROR(_xll.qlIndexFixing(IndexON,D3017,TRUE,_xll.ohTrigger(RecalcTrigger,TriggerON)),NA())</f>
        <v>1.2848109517094031E-2</v>
      </c>
      <c r="H3017" s="42">
        <f>_xll.qlCalendarAdvance(Calendar,$H3016,B3017,"f",FALSE)</f>
        <v>60623</v>
      </c>
      <c r="I3017" s="177">
        <f>_xll.qlInterestRateIndexValueDate(Index1M,$H3017)</f>
        <v>60625</v>
      </c>
      <c r="J3017" s="182">
        <f>IFERROR(_xll.qlIndexFixing(Index1M,$H3017,TRUE,_xll.ohTrigger(RecalcTrigger,Trigger1M)),NA())</f>
        <v>1.2044100238272348E-2</v>
      </c>
      <c r="K3017" s="44">
        <f>IFERROR(_xll.qlIndexFixing(Index3M,H3017,TRUE,_xll.ohTrigger(RecalcTrigger,Trigger3M)),NA())</f>
        <v>1.2026398683687489E-2</v>
      </c>
      <c r="L3017" s="44">
        <f>IFERROR(_xll.qlIndexFixing(Index6M,$H3017,TRUE,_xll.ohTrigger(RecalcTrigger,Trigger6M)),NA())</f>
        <v>1.2583464715910323E-2</v>
      </c>
      <c r="M3017" s="183">
        <f>IFERROR(_xll.qlIndexFixing(Index1Y,$H3017,TRUE,_xll.ohTrigger(RecalcTrigger,Trigger1Y)),NA())</f>
        <v>1.2572036174453105E-2</v>
      </c>
      <c r="N3017" s="182">
        <f>IFERROR(_xll.qlIndexFixing(ONIndex1M,I3017,TRUE,_xll.ohTrigger(RecalcTrigger,Trigger1M)),NA())</f>
        <v>1.2028727311168552E-2</v>
      </c>
      <c r="O3017" s="44">
        <f>IFERROR(_xll.qlIndexFixing(ONIndex3M,I3017,TRUE,_xll.ohTrigger(RecalcTrigger,Trigger3M)),NA())</f>
        <v>1.1965932883351016E-2</v>
      </c>
      <c r="P3017" s="44">
        <f>IFERROR(_xll.qlIndexFixing(ONIndex6M,I3017,TRUE,_xll.ohTrigger(RecalcTrigger,Trigger6M)),NA())</f>
        <v>1.2443841246154719E-2</v>
      </c>
      <c r="Q3017" s="183">
        <f>IFERROR(_xll.qlIndexFixing(ONIndex1Y,I3017,TRUE,_xll.ohTrigger(RecalcTrigger,Trigger1Y)),NA())</f>
        <v>1.2313248165645163E-2</v>
      </c>
    </row>
    <row r="3018" spans="2:17" x14ac:dyDescent="0.2">
      <c r="B3018" s="39" t="s">
        <v>42</v>
      </c>
      <c r="D3018" s="42">
        <f>_xll.qlCalendarAdvance(Calendar,$D3017,B3018,"f",FALSE)</f>
        <v>60630</v>
      </c>
      <c r="E3018" s="177">
        <f>_xll.qlInterestRateIndexValueDate(IndexON,D3018)</f>
        <v>60630</v>
      </c>
      <c r="F3018" s="193">
        <f>IFERROR(_xll.qlIndexFixing(IndexON,D3018,TRUE,_xll.ohTrigger(RecalcTrigger,TriggerON)),NA())</f>
        <v>1.2851657503798464E-2</v>
      </c>
      <c r="H3018" s="42">
        <f>_xll.qlCalendarAdvance(Calendar,$H3017,B3018,"f",FALSE)</f>
        <v>60630</v>
      </c>
      <c r="I3018" s="177">
        <f>_xll.qlInterestRateIndexValueDate(Index1M,$H3018)</f>
        <v>60632</v>
      </c>
      <c r="J3018" s="182">
        <f>IFERROR(_xll.qlIndexFixing(Index1M,$H3018,TRUE,_xll.ohTrigger(RecalcTrigger,Trigger1M)),NA())</f>
        <v>1.2048282084814415E-2</v>
      </c>
      <c r="K3018" s="44">
        <f>IFERROR(_xll.qlIndexFixing(Index3M,H3018,TRUE,_xll.ohTrigger(RecalcTrigger,Trigger3M)),NA())</f>
        <v>1.2033958728811633E-2</v>
      </c>
      <c r="L3018" s="44">
        <f>IFERROR(_xll.qlIndexFixing(Index6M,$H3018,TRUE,_xll.ohTrigger(RecalcTrigger,Trigger6M)),NA())</f>
        <v>1.259080532164469E-2</v>
      </c>
      <c r="M3018" s="183">
        <f>IFERROR(_xll.qlIndexFixing(Index1Y,$H3018,TRUE,_xll.ohTrigger(RecalcTrigger,Trigger1Y)),NA())</f>
        <v>1.2579157051267994E-2</v>
      </c>
      <c r="N3018" s="182">
        <f>IFERROR(_xll.qlIndexFixing(ONIndex1M,I3018,TRUE,_xll.ohTrigger(RecalcTrigger,Trigger1M)),NA())</f>
        <v>1.2034819978739009E-2</v>
      </c>
      <c r="O3018" s="44">
        <f>IFERROR(_xll.qlIndexFixing(ONIndex3M,I3018,TRUE,_xll.ohTrigger(RecalcTrigger,Trigger3M)),NA())</f>
        <v>1.1973512661995755E-2</v>
      </c>
      <c r="P3018" s="44">
        <f>IFERROR(_xll.qlIndexFixing(ONIndex6M,I3018,TRUE,_xll.ohTrigger(RecalcTrigger,Trigger6M)),NA())</f>
        <v>1.2452216082659007E-2</v>
      </c>
      <c r="Q3018" s="183">
        <f>IFERROR(_xll.qlIndexFixing(ONIndex1Y,I3018,TRUE,_xll.ohTrigger(RecalcTrigger,Trigger1Y)),NA())</f>
        <v>1.2320476596219265E-2</v>
      </c>
    </row>
    <row r="3019" spans="2:17" x14ac:dyDescent="0.2">
      <c r="B3019" s="39" t="s">
        <v>42</v>
      </c>
      <c r="D3019" s="42">
        <f>_xll.qlCalendarAdvance(Calendar,$D3018,B3019,"f",FALSE)</f>
        <v>60637</v>
      </c>
      <c r="E3019" s="177">
        <f>_xll.qlInterestRateIndexValueDate(IndexON,D3019)</f>
        <v>60637</v>
      </c>
      <c r="F3019" s="193">
        <f>IFERROR(_xll.qlIndexFixing(IndexON,D3019,TRUE,_xll.ohTrigger(RecalcTrigger,TriggerON)),NA())</f>
        <v>1.2855202074515404E-2</v>
      </c>
      <c r="H3019" s="42">
        <f>_xll.qlCalendarAdvance(Calendar,$H3018,B3019,"f",FALSE)</f>
        <v>60637</v>
      </c>
      <c r="I3019" s="177">
        <f>_xll.qlInterestRateIndexValueDate(Index1M,$H3019)</f>
        <v>60639</v>
      </c>
      <c r="J3019" s="182">
        <f>IFERROR(_xll.qlIndexFixing(Index1M,$H3019,TRUE,_xll.ohTrigger(RecalcTrigger,Trigger1M)),NA())</f>
        <v>1.2056274534513467E-2</v>
      </c>
      <c r="K3019" s="44">
        <f>IFERROR(_xll.qlIndexFixing(Index3M,H3019,TRUE,_xll.ohTrigger(RecalcTrigger,Trigger3M)),NA())</f>
        <v>1.2041511236934532E-2</v>
      </c>
      <c r="L3019" s="44">
        <f>IFERROR(_xll.qlIndexFixing(Index6M,$H3019,TRUE,_xll.ohTrigger(RecalcTrigger,Trigger6M)),NA())</f>
        <v>1.2598915364979929E-2</v>
      </c>
      <c r="M3019" s="183">
        <f>IFERROR(_xll.qlIndexFixing(Index1Y,$H3019,TRUE,_xll.ohTrigger(RecalcTrigger,Trigger1Y)),NA())</f>
        <v>1.2586269845794947E-2</v>
      </c>
      <c r="N3019" s="182">
        <f>IFERROR(_xll.qlIndexFixing(ONIndex1M,I3019,TRUE,_xll.ohTrigger(RecalcTrigger,Trigger1M)),NA())</f>
        <v>1.2040037576293017E-2</v>
      </c>
      <c r="O3019" s="44">
        <f>IFERROR(_xll.qlIndexFixing(ONIndex3M,I3019,TRUE,_xll.ohTrigger(RecalcTrigger,Trigger3M)),NA())</f>
        <v>1.1980003749743062E-2</v>
      </c>
      <c r="P3019" s="44">
        <f>IFERROR(_xll.qlIndexFixing(ONIndex6M,I3019,TRUE,_xll.ohTrigger(RecalcTrigger,Trigger6M)),NA())</f>
        <v>1.2459375758870905E-2</v>
      </c>
      <c r="Q3019" s="183">
        <f>IFERROR(_xll.qlIndexFixing(ONIndex1Y,I3019,TRUE,_xll.ohTrigger(RecalcTrigger,Trigger1Y)),NA())</f>
        <v>1.2326666563717836E-2</v>
      </c>
    </row>
    <row r="3020" spans="2:17" x14ac:dyDescent="0.2">
      <c r="B3020" s="39" t="s">
        <v>42</v>
      </c>
      <c r="D3020" s="42">
        <f>_xll.qlCalendarAdvance(Calendar,$D3019,B3020,"f",FALSE)</f>
        <v>60644</v>
      </c>
      <c r="E3020" s="177">
        <f>_xll.qlInterestRateIndexValueDate(IndexON,D3020)</f>
        <v>60644</v>
      </c>
      <c r="F3020" s="193">
        <f>IFERROR(_xll.qlIndexFixing(IndexON,D3020,TRUE,_xll.ohTrigger(RecalcTrigger,TriggerON)),NA())</f>
        <v>1.2858743216455082E-2</v>
      </c>
      <c r="H3020" s="42">
        <f>_xll.qlCalendarAdvance(Calendar,$H3019,B3020,"f",FALSE)</f>
        <v>60644</v>
      </c>
      <c r="I3020" s="177">
        <f>_xll.qlInterestRateIndexValueDate(Index1M,$H3020)</f>
        <v>60646</v>
      </c>
      <c r="J3020" s="182">
        <f>IFERROR(_xll.qlIndexFixing(Index1M,$H3020,TRUE,_xll.ohTrigger(RecalcTrigger,Trigger1M)),NA())</f>
        <v>1.2062352766993301E-2</v>
      </c>
      <c r="K3020" s="44">
        <f>IFERROR(_xll.qlIndexFixing(Index3M,H3020,TRUE,_xll.ohTrigger(RecalcTrigger,Trigger3M)),NA())</f>
        <v>1.2049056179900042E-2</v>
      </c>
      <c r="L3020" s="44">
        <f>IFERROR(_xll.qlIndexFixing(Index6M,$H3020,TRUE,_xll.ohTrigger(RecalcTrigger,Trigger6M)),NA())</f>
        <v>1.2607001011742008E-2</v>
      </c>
      <c r="M3020" s="183">
        <f>IFERROR(_xll.qlIndexFixing(Index1Y,$H3020,TRUE,_xll.ohTrigger(RecalcTrigger,Trigger1Y)),NA())</f>
        <v>1.2593374529645934E-2</v>
      </c>
      <c r="N3020" s="182">
        <f>IFERROR(_xll.qlIndexFixing(ONIndex1M,I3020,TRUE,_xll.ohTrigger(RecalcTrigger,Trigger1M)),NA())</f>
        <v>1.2046119283350976E-2</v>
      </c>
      <c r="O3020" s="44">
        <f>IFERROR(_xll.qlIndexFixing(ONIndex3M,I3020,TRUE,_xll.ohTrigger(RecalcTrigger,Trigger3M)),NA())</f>
        <v>1.1987569817994981E-2</v>
      </c>
      <c r="P3020" s="44">
        <f>IFERROR(_xll.qlIndexFixing(ONIndex6M,I3020,TRUE,_xll.ohTrigger(RecalcTrigger,Trigger6M)),NA())</f>
        <v>1.2467706785859178E-2</v>
      </c>
      <c r="Q3020" s="183">
        <f>IFERROR(_xll.qlIndexFixing(ONIndex1Y,I3020,TRUE,_xll.ohTrigger(RecalcTrigger,Trigger1Y)),NA())</f>
        <v>1.2333881366233257E-2</v>
      </c>
    </row>
    <row r="3021" spans="2:17" x14ac:dyDescent="0.2">
      <c r="B3021" s="39" t="s">
        <v>42</v>
      </c>
      <c r="D3021" s="42">
        <f>_xll.qlCalendarAdvance(Calendar,$D3020,B3021,"f",FALSE)</f>
        <v>60651</v>
      </c>
      <c r="E3021" s="177">
        <f>_xll.qlInterestRateIndexValueDate(IndexON,D3021)</f>
        <v>60651</v>
      </c>
      <c r="F3021" s="193">
        <f>IFERROR(_xll.qlIndexFixing(IndexON,D3021,TRUE,_xll.ohTrigger(RecalcTrigger,TriggerON)),NA())</f>
        <v>1.2862280916348112E-2</v>
      </c>
      <c r="H3021" s="42">
        <f>_xll.qlCalendarAdvance(Calendar,$H3020,B3021,"f",FALSE)</f>
        <v>60651</v>
      </c>
      <c r="I3021" s="177">
        <f>_xll.qlInterestRateIndexValueDate(Index1M,$H3021)</f>
        <v>60653</v>
      </c>
      <c r="J3021" s="182">
        <f>IFERROR(_xll.qlIndexFixing(Index1M,$H3021,TRUE,_xll.ohTrigger(RecalcTrigger,Trigger1M)),NA())</f>
        <v>1.2068425025791585E-2</v>
      </c>
      <c r="K3021" s="44">
        <f>IFERROR(_xll.qlIndexFixing(Index3M,H3021,TRUE,_xll.ohTrigger(RecalcTrigger,Trigger3M)),NA())</f>
        <v>1.205659352955113E-2</v>
      </c>
      <c r="L3021" s="44">
        <f>IFERROR(_xll.qlIndexFixing(Index6M,$H3021,TRUE,_xll.ohTrigger(RecalcTrigger,Trigger6M)),NA())</f>
        <v>1.2615062207306337E-2</v>
      </c>
      <c r="M3021" s="183">
        <f>IFERROR(_xll.qlIndexFixing(Index1Y,$H3021,TRUE,_xll.ohTrigger(RecalcTrigger,Trigger1Y)),NA())</f>
        <v>1.260047107443139E-2</v>
      </c>
      <c r="N3021" s="182">
        <f>IFERROR(_xll.qlIndexFixing(ONIndex1M,I3021,TRUE,_xll.ohTrigger(RecalcTrigger,Trigger1M)),NA())</f>
        <v>1.2052195056515558E-2</v>
      </c>
      <c r="O3021" s="44">
        <f>IFERROR(_xll.qlIndexFixing(ONIndex3M,I3021,TRUE,_xll.ohTrigger(RecalcTrigger,Trigger3M)),NA())</f>
        <v>1.1995128463544447E-2</v>
      </c>
      <c r="P3021" s="44">
        <f>IFERROR(_xll.qlIndexFixing(ONIndex6M,I3021,TRUE,_xll.ohTrigger(RecalcTrigger,Trigger6M)),NA())</f>
        <v>1.2476014145939018E-2</v>
      </c>
      <c r="Q3021" s="183">
        <f>IFERROR(_xll.qlIndexFixing(ONIndex1Y,I3021,TRUE,_xll.ohTrigger(RecalcTrigger,Trigger1Y)),NA())</f>
        <v>1.2341088790730481E-2</v>
      </c>
    </row>
    <row r="3022" spans="2:17" x14ac:dyDescent="0.2">
      <c r="B3022" s="39" t="s">
        <v>42</v>
      </c>
      <c r="D3022" s="42">
        <f>_xll.qlCalendarAdvance(Calendar,$D3021,B3022,"f",FALSE)</f>
        <v>60658</v>
      </c>
      <c r="E3022" s="177">
        <f>_xll.qlInterestRateIndexValueDate(IndexON,D3022)</f>
        <v>60658</v>
      </c>
      <c r="F3022" s="193">
        <f>IFERROR(_xll.qlIndexFixing(IndexON,D3022,TRUE,_xll.ohTrigger(RecalcTrigger,TriggerON)),NA())</f>
        <v>1.2865815161244853E-2</v>
      </c>
      <c r="H3022" s="42">
        <f>_xll.qlCalendarAdvance(Calendar,$H3021,B3022,"f",FALSE)</f>
        <v>60658</v>
      </c>
      <c r="I3022" s="177">
        <f>_xll.qlInterestRateIndexValueDate(Index1M,$H3022)</f>
        <v>60660</v>
      </c>
      <c r="J3022" s="182">
        <f>IFERROR(_xll.qlIndexFixing(Index1M,$H3022,TRUE,_xll.ohTrigger(RecalcTrigger,Trigger1M)),NA())</f>
        <v>1.2072585713151831E-2</v>
      </c>
      <c r="K3022" s="44">
        <f>IFERROR(_xll.qlIndexFixing(Index3M,H3022,TRUE,_xll.ohTrigger(RecalcTrigger,Trigger3M)),NA())</f>
        <v>1.2064123257735204E-2</v>
      </c>
      <c r="L3022" s="44">
        <f>IFERROR(_xll.qlIndexFixing(Index6M,$H3022,TRUE,_xll.ohTrigger(RecalcTrigger,Trigger6M)),NA())</f>
        <v>1.2623098897045671E-2</v>
      </c>
      <c r="M3022" s="183">
        <f>IFERROR(_xll.qlIndexFixing(Index1Y,$H3022,TRUE,_xll.ohTrigger(RecalcTrigger,Trigger1Y)),NA())</f>
        <v>1.2607559451760874E-2</v>
      </c>
      <c r="N3022" s="182">
        <f>IFERROR(_xll.qlIndexFixing(ONIndex1M,I3022,TRUE,_xll.ohTrigger(RecalcTrigger,Trigger1M)),NA())</f>
        <v>1.2058264873484603E-2</v>
      </c>
      <c r="O3022" s="44">
        <f>IFERROR(_xll.qlIndexFixing(ONIndex3M,I3022,TRUE,_xll.ohTrigger(RecalcTrigger,Trigger3M)),NA())</f>
        <v>1.2002679658573712E-2</v>
      </c>
      <c r="P3022" s="44">
        <f>IFERROR(_xll.qlIndexFixing(ONIndex6M,I3022,TRUE,_xll.ohTrigger(RecalcTrigger,Trigger6M)),NA())</f>
        <v>1.2484297784993714E-2</v>
      </c>
      <c r="Q3022" s="183">
        <f>IFERROR(_xll.qlIndexFixing(ONIndex1Y,I3022,TRUE,_xll.ohTrigger(RecalcTrigger,Trigger1Y)),NA())</f>
        <v>1.2348288809391761E-2</v>
      </c>
    </row>
    <row r="3023" spans="2:17" x14ac:dyDescent="0.2">
      <c r="B3023" s="39" t="s">
        <v>42</v>
      </c>
      <c r="D3023" s="42">
        <f>_xll.qlCalendarAdvance(Calendar,$D3022,B3023,"f",FALSE)</f>
        <v>60665</v>
      </c>
      <c r="E3023" s="177">
        <f>_xll.qlInterestRateIndexValueDate(IndexON,D3023)</f>
        <v>60665</v>
      </c>
      <c r="F3023" s="193">
        <f>IFERROR(_xll.qlIndexFixing(IndexON,D3023,TRUE,_xll.ohTrigger(RecalcTrigger,TriggerON)),NA())</f>
        <v>1.2869345938195664E-2</v>
      </c>
      <c r="H3023" s="42">
        <f>_xll.qlCalendarAdvance(Calendar,$H3022,B3023,"f",FALSE)</f>
        <v>60665</v>
      </c>
      <c r="I3023" s="177">
        <f>_xll.qlInterestRateIndexValueDate(Index1M,$H3023)</f>
        <v>60667</v>
      </c>
      <c r="J3023" s="182">
        <f>IFERROR(_xll.qlIndexFixing(Index1M,$H3023,TRUE,_xll.ohTrigger(RecalcTrigger,Trigger1M)),NA())</f>
        <v>1.207801166399022E-2</v>
      </c>
      <c r="K3023" s="44">
        <f>IFERROR(_xll.qlIndexFixing(Index3M,H3023,TRUE,_xll.ohTrigger(RecalcTrigger,Trigger3M)),NA())</f>
        <v>1.2070907297924061E-2</v>
      </c>
      <c r="L3023" s="44">
        <f>IFERROR(_xll.qlIndexFixing(Index6M,$H3023,TRUE,_xll.ohTrigger(RecalcTrigger,Trigger6M)),NA())</f>
        <v>1.2631111026334095E-2</v>
      </c>
      <c r="M3023" s="183">
        <f>IFERROR(_xll.qlIndexFixing(Index1Y,$H3023,TRUE,_xll.ohTrigger(RecalcTrigger,Trigger1Y)),NA())</f>
        <v>1.2614639633243727E-2</v>
      </c>
      <c r="N3023" s="182">
        <f>IFERROR(_xll.qlIndexFixing(ONIndex1M,I3023,TRUE,_xll.ohTrigger(RecalcTrigger,Trigger1M)),NA())</f>
        <v>1.2064328711716144E-2</v>
      </c>
      <c r="O3023" s="44">
        <f>IFERROR(_xll.qlIndexFixing(ONIndex3M,I3023,TRUE,_xll.ohTrigger(RecalcTrigger,Trigger3M)),NA())</f>
        <v>1.2010223374945284E-2</v>
      </c>
      <c r="P3023" s="44">
        <f>IFERROR(_xll.qlIndexFixing(ONIndex6M,I3023,TRUE,_xll.ohTrigger(RecalcTrigger,Trigger6M)),NA())</f>
        <v>1.2492557649306235E-2</v>
      </c>
      <c r="Q3023" s="183">
        <f>IFERROR(_xll.qlIndexFixing(ONIndex1Y,I3023,TRUE,_xll.ohTrigger(RecalcTrigger,Trigger1Y)),NA())</f>
        <v>1.2355481394399348E-2</v>
      </c>
    </row>
    <row r="3024" spans="2:17" x14ac:dyDescent="0.2">
      <c r="B3024" s="39" t="s">
        <v>42</v>
      </c>
      <c r="D3024" s="42">
        <f>_xll.qlCalendarAdvance(Calendar,$D3023,B3024,"f",FALSE)</f>
        <v>60672</v>
      </c>
      <c r="E3024" s="177">
        <f>_xll.qlInterestRateIndexValueDate(IndexON,D3024)</f>
        <v>60672</v>
      </c>
      <c r="F3024" s="193">
        <f>IFERROR(_xll.qlIndexFixing(IndexON,D3024,TRUE,_xll.ohTrigger(RecalcTrigger,TriggerON)),NA())</f>
        <v>1.2872873234091031E-2</v>
      </c>
      <c r="H3024" s="42">
        <f>_xll.qlCalendarAdvance(Calendar,$H3023,B3024,"f",FALSE)</f>
        <v>60672</v>
      </c>
      <c r="I3024" s="177">
        <f>_xll.qlInterestRateIndexValueDate(Index1M,$H3024)</f>
        <v>60674</v>
      </c>
      <c r="J3024" s="182">
        <f>IFERROR(_xll.qlIndexFixing(Index1M,$H3024,TRUE,_xll.ohTrigger(RecalcTrigger,Trigger1M)),NA())</f>
        <v>1.2084066787501386E-2</v>
      </c>
      <c r="K3024" s="44">
        <f>IFERROR(_xll.qlIndexFixing(Index3M,H3024,TRUE,_xll.ohTrigger(RecalcTrigger,Trigger3M)),NA())</f>
        <v>1.2078422000653807E-2</v>
      </c>
      <c r="L3024" s="44">
        <f>IFERROR(_xll.qlIndexFixing(Index6M,$H3024,TRUE,_xll.ohTrigger(RecalcTrigger,Trigger6M)),NA())</f>
        <v>1.2639098540543483E-2</v>
      </c>
      <c r="M3024" s="183">
        <f>IFERROR(_xll.qlIndexFixing(Index1Y,$H3024,TRUE,_xll.ohTrigger(RecalcTrigger,Trigger1Y)),NA())</f>
        <v>1.2621711590489288E-2</v>
      </c>
      <c r="N3024" s="182">
        <f>IFERROR(_xll.qlIndexFixing(ONIndex1M,I3024,TRUE,_xll.ohTrigger(RecalcTrigger,Trigger1M)),NA())</f>
        <v>1.2070386548987955E-2</v>
      </c>
      <c r="O3024" s="44">
        <f>IFERROR(_xll.qlIndexFixing(ONIndex3M,I3024,TRUE,_xll.ohTrigger(RecalcTrigger,Trigger3M)),NA())</f>
        <v>1.2017759584761478E-2</v>
      </c>
      <c r="P3024" s="44">
        <f>IFERROR(_xll.qlIndexFixing(ONIndex6M,I3024,TRUE,_xll.ohTrigger(RecalcTrigger,Trigger6M)),NA())</f>
        <v>1.250079368475987E-2</v>
      </c>
      <c r="Q3024" s="183">
        <f>IFERROR(_xll.qlIndexFixing(ONIndex1Y,I3024,TRUE,_xll.ohTrigger(RecalcTrigger,Trigger1Y)),NA())</f>
        <v>1.2362666517855558E-2</v>
      </c>
    </row>
    <row r="3025" spans="2:17" x14ac:dyDescent="0.2">
      <c r="B3025" s="39" t="s">
        <v>42</v>
      </c>
      <c r="D3025" s="42">
        <f>_xll.qlCalendarAdvance(Calendar,$D3024,B3025,"f",FALSE)</f>
        <v>60679</v>
      </c>
      <c r="E3025" s="177">
        <f>_xll.qlInterestRateIndexValueDate(IndexON,D3025)</f>
        <v>60679</v>
      </c>
      <c r="F3025" s="193">
        <f>IFERROR(_xll.qlIndexFixing(IndexON,D3025,TRUE,_xll.ohTrigger(RecalcTrigger,TriggerON)),NA())</f>
        <v>1.2876397035981313E-2</v>
      </c>
      <c r="H3025" s="42">
        <f>_xll.qlCalendarAdvance(Calendar,$H3024,B3025,"f",FALSE)</f>
        <v>60679</v>
      </c>
      <c r="I3025" s="177">
        <f>_xll.qlInterestRateIndexValueDate(Index1M,$H3025)</f>
        <v>60681</v>
      </c>
      <c r="J3025" s="182">
        <f>IFERROR(_xll.qlIndexFixing(Index1M,$H3025,TRUE,_xll.ohTrigger(RecalcTrigger,Trigger1M)),NA())</f>
        <v>1.2090115854385923E-2</v>
      </c>
      <c r="K3025" s="44">
        <f>IFERROR(_xll.qlIndexFixing(Index3M,H3025,TRUE,_xll.ohTrigger(RecalcTrigger,Trigger3M)),NA())</f>
        <v>1.208592899955856E-2</v>
      </c>
      <c r="L3025" s="44">
        <f>IFERROR(_xll.qlIndexFixing(Index6M,$H3025,TRUE,_xll.ohTrigger(RecalcTrigger,Trigger6M)),NA())</f>
        <v>1.2647061385049244E-2</v>
      </c>
      <c r="M3025" s="183">
        <f>IFERROR(_xll.qlIndexFixing(Index1Y,$H3025,TRUE,_xll.ohTrigger(RecalcTrigger,Trigger1Y)),NA())</f>
        <v>1.2628775295105147E-2</v>
      </c>
      <c r="N3025" s="182">
        <f>IFERROR(_xll.qlIndexFixing(ONIndex1M,I3025,TRUE,_xll.ohTrigger(RecalcTrigger,Trigger1M)),NA())</f>
        <v>1.2076438362758068E-2</v>
      </c>
      <c r="O3025" s="44">
        <f>IFERROR(_xll.qlIndexFixing(ONIndex3M,I3025,TRUE,_xll.ohTrigger(RecalcTrigger,Trigger3M)),NA())</f>
        <v>1.2025288259804867E-2</v>
      </c>
      <c r="P3025" s="44">
        <f>IFERROR(_xll.qlIndexFixing(ONIndex6M,I3025,TRUE,_xll.ohTrigger(RecalcTrigger,Trigger6M)),NA())</f>
        <v>1.2509005837317844E-2</v>
      </c>
      <c r="Q3025" s="183">
        <f>IFERROR(_xll.qlIndexFixing(ONIndex1Y,I3025,TRUE,_xll.ohTrigger(RecalcTrigger,Trigger1Y)),NA())</f>
        <v>1.2369844151942644E-2</v>
      </c>
    </row>
    <row r="3026" spans="2:17" x14ac:dyDescent="0.2">
      <c r="B3026" s="39" t="s">
        <v>42</v>
      </c>
      <c r="D3026" s="42">
        <f>_xll.qlCalendarAdvance(Calendar,$D3025,B3026,"f",FALSE)</f>
        <v>60686</v>
      </c>
      <c r="E3026" s="177">
        <f>_xll.qlInterestRateIndexValueDate(IndexON,D3026)</f>
        <v>60686</v>
      </c>
      <c r="F3026" s="193">
        <f>IFERROR(_xll.qlIndexFixing(IndexON,D3026,TRUE,_xll.ohTrigger(RecalcTrigger,TriggerON)),NA())</f>
        <v>1.2879917330756996E-2</v>
      </c>
      <c r="H3026" s="42">
        <f>_xll.qlCalendarAdvance(Calendar,$H3025,B3026,"f",FALSE)</f>
        <v>60686</v>
      </c>
      <c r="I3026" s="177">
        <f>_xll.qlInterestRateIndexValueDate(Index1M,$H3026)</f>
        <v>60688</v>
      </c>
      <c r="J3026" s="182">
        <f>IFERROR(_xll.qlIndexFixing(Index1M,$H3026,TRUE,_xll.ohTrigger(RecalcTrigger,Trigger1M)),NA())</f>
        <v>1.2096158842207494E-2</v>
      </c>
      <c r="K3026" s="44">
        <f>IFERROR(_xll.qlIndexFixing(Index3M,H3026,TRUE,_xll.ohTrigger(RecalcTrigger,Trigger3M)),NA())</f>
        <v>1.2093428266488251E-2</v>
      </c>
      <c r="L3026" s="44">
        <f>IFERROR(_xll.qlIndexFixing(Index6M,$H3026,TRUE,_xll.ohTrigger(RecalcTrigger,Trigger6M)),NA())</f>
        <v>1.265499950522325E-2</v>
      </c>
      <c r="M3026" s="183">
        <f>IFERROR(_xll.qlIndexFixing(Index1Y,$H3026,TRUE,_xll.ohTrigger(RecalcTrigger,Trigger1Y)),NA())</f>
        <v>1.2635830718698891E-2</v>
      </c>
      <c r="N3026" s="182">
        <f>IFERROR(_xll.qlIndexFixing(ONIndex1M,I3026,TRUE,_xll.ohTrigger(RecalcTrigger,Trigger1M)),NA())</f>
        <v>1.2082484130564453E-2</v>
      </c>
      <c r="O3026" s="44">
        <f>IFERROR(_xll.qlIndexFixing(ONIndex3M,I3026,TRUE,_xll.ohTrigger(RecalcTrigger,Trigger3M)),NA())</f>
        <v>1.203280937209783E-2</v>
      </c>
      <c r="P3026" s="44">
        <f>IFERROR(_xll.qlIndexFixing(ONIndex6M,I3026,TRUE,_xll.ohTrigger(RecalcTrigger,Trigger6M)),NA())</f>
        <v>1.2517194053023317E-2</v>
      </c>
      <c r="Q3026" s="183">
        <f>IFERROR(_xll.qlIndexFixing(ONIndex1Y,I3026,TRUE,_xll.ohTrigger(RecalcTrigger,Trigger1Y)),NA())</f>
        <v>1.237701426876292E-2</v>
      </c>
    </row>
    <row r="3027" spans="2:17" x14ac:dyDescent="0.2">
      <c r="B3027" s="39" t="s">
        <v>42</v>
      </c>
      <c r="D3027" s="42">
        <f>_xll.qlCalendarAdvance(Calendar,$D3026,B3027,"f",FALSE)</f>
        <v>60693</v>
      </c>
      <c r="E3027" s="177">
        <f>_xll.qlInterestRateIndexValueDate(IndexON,D3027)</f>
        <v>60693</v>
      </c>
      <c r="F3027" s="193">
        <f>IFERROR(_xll.qlIndexFixing(IndexON,D3027,TRUE,_xll.ohTrigger(RecalcTrigger,TriggerON)),NA())</f>
        <v>1.2883434105228631E-2</v>
      </c>
      <c r="H3027" s="42">
        <f>_xll.qlCalendarAdvance(Calendar,$H3026,B3027,"f",FALSE)</f>
        <v>60693</v>
      </c>
      <c r="I3027" s="177">
        <f>_xll.qlInterestRateIndexValueDate(Index1M,$H3027)</f>
        <v>60695</v>
      </c>
      <c r="J3027" s="182">
        <f>IFERROR(_xll.qlIndexFixing(Index1M,$H3027,TRUE,_xll.ohTrigger(RecalcTrigger,Trigger1M)),NA())</f>
        <v>1.2104731874631458E-2</v>
      </c>
      <c r="K3027" s="44">
        <f>IFERROR(_xll.qlIndexFixing(Index3M,H3027,TRUE,_xll.ohTrigger(RecalcTrigger,Trigger3M)),NA())</f>
        <v>1.2103130187118404E-2</v>
      </c>
      <c r="L3027" s="44">
        <f>IFERROR(_xll.qlIndexFixing(Index6M,$H3027,TRUE,_xll.ohTrigger(RecalcTrigger,Trigger6M)),NA())</f>
        <v>1.266680592980278E-2</v>
      </c>
      <c r="M3027" s="183">
        <f>IFERROR(_xll.qlIndexFixing(Index1Y,$H3027,TRUE,_xll.ohTrigger(RecalcTrigger,Trigger1Y)),NA())</f>
        <v>1.264287783287767E-2</v>
      </c>
      <c r="N3027" s="182">
        <f>IFERROR(_xll.qlIndexFixing(ONIndex1M,I3027,TRUE,_xll.ohTrigger(RecalcTrigger,Trigger1M)),NA())</f>
        <v>1.2088523830184883E-2</v>
      </c>
      <c r="O3027" s="44">
        <f>IFERROR(_xll.qlIndexFixing(ONIndex3M,I3027,TRUE,_xll.ohTrigger(RecalcTrigger,Trigger3M)),NA())</f>
        <v>1.2040322893662747E-2</v>
      </c>
      <c r="P3027" s="44">
        <f>IFERROR(_xll.qlIndexFixing(ONIndex6M,I3027,TRUE,_xll.ohTrigger(RecalcTrigger,Trigger6M)),NA())</f>
        <v>1.2525358277839516E-2</v>
      </c>
      <c r="Q3027" s="183">
        <f>IFERROR(_xll.qlIndexFixing(ONIndex1Y,I3027,TRUE,_xll.ohTrigger(RecalcTrigger,Trigger1Y)),NA())</f>
        <v>1.2384176840338768E-2</v>
      </c>
    </row>
    <row r="3028" spans="2:17" x14ac:dyDescent="0.2">
      <c r="B3028" s="39" t="s">
        <v>42</v>
      </c>
      <c r="D3028" s="42">
        <f>_xll.qlCalendarAdvance(Calendar,$D3027,B3028,"f",FALSE)</f>
        <v>60700</v>
      </c>
      <c r="E3028" s="177">
        <f>_xll.qlInterestRateIndexValueDate(IndexON,D3028)</f>
        <v>60700</v>
      </c>
      <c r="F3028" s="193">
        <f>IFERROR(_xll.qlIndexFixing(IndexON,D3028,TRUE,_xll.ohTrigger(RecalcTrigger,TriggerON)),NA())</f>
        <v>1.2886947346686384E-2</v>
      </c>
      <c r="H3028" s="42">
        <f>_xll.qlCalendarAdvance(Calendar,$H3027,B3028,"f",FALSE)</f>
        <v>60700</v>
      </c>
      <c r="I3028" s="177">
        <f>_xll.qlInterestRateIndexValueDate(Index1M,$H3028)</f>
        <v>60702</v>
      </c>
      <c r="J3028" s="182">
        <f>IFERROR(_xll.qlIndexFixing(Index1M,$H3028,TRUE,_xll.ohTrigger(RecalcTrigger,Trigger1M)),NA())</f>
        <v>1.2111395467610078E-2</v>
      </c>
      <c r="K3028" s="44">
        <f>IFERROR(_xll.qlIndexFixing(Index3M,H3028,TRUE,_xll.ohTrigger(RecalcTrigger,Trigger3M)),NA())</f>
        <v>1.2110612973795643E-2</v>
      </c>
      <c r="L3028" s="44">
        <f>IFERROR(_xll.qlIndexFixing(Index6M,$H3028,TRUE,_xll.ohTrigger(RecalcTrigger,Trigger6M)),NA())</f>
        <v>1.2674686852393858E-2</v>
      </c>
      <c r="M3028" s="183">
        <f>IFERROR(_xll.qlIndexFixing(Index1Y,$H3028,TRUE,_xll.ohTrigger(RecalcTrigger,Trigger1Y)),NA())</f>
        <v>1.2649916609247759E-2</v>
      </c>
      <c r="N3028" s="182">
        <f>IFERROR(_xll.qlIndexFixing(ONIndex1M,I3028,TRUE,_xll.ohTrigger(RecalcTrigger,Trigger1M)),NA())</f>
        <v>1.2094557438997455E-2</v>
      </c>
      <c r="O3028" s="44">
        <f>IFERROR(_xll.qlIndexFixing(ONIndex3M,I3028,TRUE,_xll.ohTrigger(RecalcTrigger,Trigger3M)),NA())</f>
        <v>1.2047828796521998E-2</v>
      </c>
      <c r="P3028" s="44">
        <f>IFERROR(_xll.qlIndexFixing(ONIndex6M,I3028,TRUE,_xll.ohTrigger(RecalcTrigger,Trigger6M)),NA())</f>
        <v>1.2533498457889536E-2</v>
      </c>
      <c r="Q3028" s="183">
        <f>IFERROR(_xll.qlIndexFixing(ONIndex1Y,I3028,TRUE,_xll.ohTrigger(RecalcTrigger,Trigger1Y)),NA())</f>
        <v>1.239133183901231E-2</v>
      </c>
    </row>
    <row r="3029" spans="2:17" x14ac:dyDescent="0.2">
      <c r="B3029" s="39" t="s">
        <v>42</v>
      </c>
      <c r="D3029" s="42">
        <f>_xll.qlCalendarAdvance(Calendar,$D3028,B3029,"f",FALSE)</f>
        <v>60707</v>
      </c>
      <c r="E3029" s="177">
        <f>_xll.qlInterestRateIndexValueDate(IndexON,D3029)</f>
        <v>60707</v>
      </c>
      <c r="F3029" s="193">
        <f>IFERROR(_xll.qlIndexFixing(IndexON,D3029,TRUE,_xll.ohTrigger(RecalcTrigger,TriggerON)),NA())</f>
        <v>1.289045704186087E-2</v>
      </c>
      <c r="H3029" s="42">
        <f>_xll.qlCalendarAdvance(Calendar,$H3028,B3029,"f",FALSE)</f>
        <v>60707</v>
      </c>
      <c r="I3029" s="177">
        <f>_xll.qlInterestRateIndexValueDate(Index1M,$H3029)</f>
        <v>60709</v>
      </c>
      <c r="J3029" s="182">
        <f>IFERROR(_xll.qlIndexFixing(Index1M,$H3029,TRUE,_xll.ohTrigger(RecalcTrigger,Trigger1M)),NA())</f>
        <v>1.2116785350831105E-2</v>
      </c>
      <c r="K3029" s="44">
        <f>IFERROR(_xll.qlIndexFixing(Index3M,H3029,TRUE,_xll.ohTrigger(RecalcTrigger,Trigger3M)),NA())</f>
        <v>1.2118087937671345E-2</v>
      </c>
      <c r="L3029" s="44">
        <f>IFERROR(_xll.qlIndexFixing(Index6M,$H3029,TRUE,_xll.ohTrigger(RecalcTrigger,Trigger6M)),NA())</f>
        <v>1.268254286374971E-2</v>
      </c>
      <c r="M3029" s="183">
        <f>IFERROR(_xll.qlIndexFixing(Index1Y,$H3029,TRUE,_xll.ohTrigger(RecalcTrigger,Trigger1Y)),NA())</f>
        <v>1.2656947019414775E-2</v>
      </c>
      <c r="N3029" s="182">
        <f>IFERROR(_xll.qlIndexFixing(ONIndex1M,I3029,TRUE,_xll.ohTrigger(RecalcTrigger,Trigger1M)),NA())</f>
        <v>1.2100584934779945E-2</v>
      </c>
      <c r="O3029" s="44">
        <f>IFERROR(_xll.qlIndexFixing(ONIndex3M,I3029,TRUE,_xll.ohTrigger(RecalcTrigger,Trigger3M)),NA())</f>
        <v>1.205532705253809E-2</v>
      </c>
      <c r="P3029" s="44">
        <f>IFERROR(_xll.qlIndexFixing(ONIndex6M,I3029,TRUE,_xll.ohTrigger(RecalcTrigger,Trigger6M)),NA())</f>
        <v>1.2541614539056667E-2</v>
      </c>
      <c r="Q3029" s="183">
        <f>IFERROR(_xll.qlIndexFixing(ONIndex1Y,I3029,TRUE,_xll.ohTrigger(RecalcTrigger,Trigger1Y)),NA())</f>
        <v>1.239847923672599E-2</v>
      </c>
    </row>
    <row r="3030" spans="2:17" x14ac:dyDescent="0.2">
      <c r="B3030" s="39" t="s">
        <v>42</v>
      </c>
      <c r="D3030" s="42">
        <f>_xll.qlCalendarAdvance(Calendar,$D3029,B3030,"f",FALSE)</f>
        <v>60714</v>
      </c>
      <c r="E3030" s="177">
        <f>_xll.qlInterestRateIndexValueDate(IndexON,D3030)</f>
        <v>60714</v>
      </c>
      <c r="F3030" s="193">
        <f>IFERROR(_xll.qlIndexFixing(IndexON,D3030,TRUE,_xll.ohTrigger(RecalcTrigger,TriggerON)),NA())</f>
        <v>1.2893963177882384E-2</v>
      </c>
      <c r="H3030" s="42">
        <f>_xll.qlCalendarAdvance(Calendar,$H3029,B3030,"f",FALSE)</f>
        <v>60714</v>
      </c>
      <c r="I3030" s="177">
        <f>_xll.qlInterestRateIndexValueDate(Index1M,$H3030)</f>
        <v>60716</v>
      </c>
      <c r="J3030" s="182">
        <f>IFERROR(_xll.qlIndexFixing(Index1M,$H3030,TRUE,_xll.ohTrigger(RecalcTrigger,Trigger1M)),NA())</f>
        <v>1.2122802836685709E-2</v>
      </c>
      <c r="K3030" s="44">
        <f>IFERROR(_xll.qlIndexFixing(Index3M,H3030,TRUE,_xll.ohTrigger(RecalcTrigger,Trigger3M)),NA())</f>
        <v>1.2125555050588901E-2</v>
      </c>
      <c r="L3030" s="44">
        <f>IFERROR(_xll.qlIndexFixing(Index6M,$H3030,TRUE,_xll.ohTrigger(RecalcTrigger,Trigger6M)),NA())</f>
        <v>1.2690373909226308E-2</v>
      </c>
      <c r="M3030" s="183">
        <f>IFERROR(_xll.qlIndexFixing(Index1Y,$H3030,TRUE,_xll.ohTrigger(RecalcTrigger,Trigger1Y)),NA())</f>
        <v>1.2663969034984337E-2</v>
      </c>
      <c r="N3030" s="182">
        <f>IFERROR(_xll.qlIndexFixing(ONIndex1M,I3030,TRUE,_xll.ohTrigger(RecalcTrigger,Trigger1M)),NA())</f>
        <v>1.2106606295070321E-2</v>
      </c>
      <c r="O3030" s="44">
        <f>IFERROR(_xll.qlIndexFixing(ONIndex3M,I3030,TRUE,_xll.ohTrigger(RecalcTrigger,Trigger3M)),NA())</f>
        <v>1.2062817633733403E-2</v>
      </c>
      <c r="P3030" s="44">
        <f>IFERROR(_xll.qlIndexFixing(ONIndex6M,I3030,TRUE,_xll.ohTrigger(RecalcTrigger,Trigger6M)),NA())</f>
        <v>1.2549706467464006E-2</v>
      </c>
      <c r="Q3030" s="183">
        <f>IFERROR(_xll.qlIndexFixing(ONIndex1Y,I3030,TRUE,_xll.ohTrigger(RecalcTrigger,Trigger1Y)),NA())</f>
        <v>1.2405619005741997E-2</v>
      </c>
    </row>
    <row r="3031" spans="2:17" x14ac:dyDescent="0.2">
      <c r="B3031" s="39" t="s">
        <v>42</v>
      </c>
      <c r="D3031" s="42">
        <f>_xll.qlCalendarAdvance(Calendar,$D3030,B3031,"f",FALSE)</f>
        <v>60721</v>
      </c>
      <c r="E3031" s="177">
        <f>_xll.qlInterestRateIndexValueDate(IndexON,D3031)</f>
        <v>60721</v>
      </c>
      <c r="F3031" s="193">
        <f>IFERROR(_xll.qlIndexFixing(IndexON,D3031,TRUE,_xll.ohTrigger(RecalcTrigger,TriggerON)),NA())</f>
        <v>1.2897465741641412E-2</v>
      </c>
      <c r="H3031" s="42">
        <f>_xll.qlCalendarAdvance(Calendar,$H3030,B3031,"f",FALSE)</f>
        <v>60721</v>
      </c>
      <c r="I3031" s="177">
        <f>_xll.qlInterestRateIndexValueDate(Index1M,$H3031)</f>
        <v>60723</v>
      </c>
      <c r="J3031" s="182">
        <f>IFERROR(_xll.qlIndexFixing(Index1M,$H3031,TRUE,_xll.ohTrigger(RecalcTrigger,Trigger1M)),NA())</f>
        <v>1.2128814124453269E-2</v>
      </c>
      <c r="K3031" s="44">
        <f>IFERROR(_xll.qlIndexFixing(Index3M,H3031,TRUE,_xll.ohTrigger(RecalcTrigger,Trigger3M)),NA())</f>
        <v>1.213227874900533E-2</v>
      </c>
      <c r="L3031" s="44">
        <f>IFERROR(_xll.qlIndexFixing(Index6M,$H3031,TRUE,_xll.ohTrigger(RecalcTrigger,Trigger6M)),NA())</f>
        <v>1.2695862758577968E-2</v>
      </c>
      <c r="M3031" s="183">
        <f>IFERROR(_xll.qlIndexFixing(Index1Y,$H3031,TRUE,_xll.ohTrigger(RecalcTrigger,Trigger1Y)),NA())</f>
        <v>1.267385220628019E-2</v>
      </c>
      <c r="N3031" s="182">
        <f>IFERROR(_xll.qlIndexFixing(ONIndex1M,I3031,TRUE,_xll.ohTrigger(RecalcTrigger,Trigger1M)),NA())</f>
        <v>1.211262149740655E-2</v>
      </c>
      <c r="O3031" s="44">
        <f>IFERROR(_xll.qlIndexFixing(ONIndex3M,I3031,TRUE,_xll.ohTrigger(RecalcTrigger,Trigger3M)),NA())</f>
        <v>1.207030051205038E-2</v>
      </c>
      <c r="P3031" s="44">
        <f>IFERROR(_xll.qlIndexFixing(ONIndex6M,I3031,TRUE,_xll.ohTrigger(RecalcTrigger,Trigger6M)),NA())</f>
        <v>1.2557774189154713E-2</v>
      </c>
      <c r="Q3031" s="183">
        <f>IFERROR(_xll.qlIndexFixing(ONIndex1Y,I3031,TRUE,_xll.ohTrigger(RecalcTrigger,Trigger1Y)),NA())</f>
        <v>1.2412751118322518E-2</v>
      </c>
    </row>
    <row r="3032" spans="2:17" x14ac:dyDescent="0.2">
      <c r="B3032" s="39" t="s">
        <v>42</v>
      </c>
      <c r="D3032" s="42">
        <f>_xll.qlCalendarAdvance(Calendar,$D3031,B3032,"f",FALSE)</f>
        <v>60728</v>
      </c>
      <c r="E3032" s="177">
        <f>_xll.qlInterestRateIndexValueDate(IndexON,D3032)</f>
        <v>60728</v>
      </c>
      <c r="F3032" s="193">
        <f>IFERROR(_xll.qlIndexFixing(IndexON,D3032,TRUE,_xll.ohTrigger(RecalcTrigger,TriggerON)),NA())</f>
        <v>1.2900964720028441E-2</v>
      </c>
      <c r="H3032" s="42">
        <f>_xll.qlCalendarAdvance(Calendar,$H3031,B3032,"f",FALSE)</f>
        <v>60728</v>
      </c>
      <c r="I3032" s="177">
        <f>_xll.qlInterestRateIndexValueDate(Index1M,$H3032)</f>
        <v>60730</v>
      </c>
      <c r="J3032" s="182">
        <f>IFERROR(_xll.qlIndexFixing(Index1M,$H3032,TRUE,_xll.ohTrigger(RecalcTrigger,Trigger1M)),NA())</f>
        <v>1.2134819191694235E-2</v>
      </c>
      <c r="K3032" s="44">
        <f>IFERROR(_xll.qlIndexFixing(Index3M,H3032,TRUE,_xll.ohTrigger(RecalcTrigger,Trigger3M)),NA())</f>
        <v>1.2139730394814738E-2</v>
      </c>
      <c r="L3032" s="44">
        <f>IFERROR(_xll.qlIndexFixing(Index6M,$H3032,TRUE,_xll.ohTrigger(RecalcTrigger,Trigger6M)),NA())</f>
        <v>1.2703648316113028E-2</v>
      </c>
      <c r="M3032" s="183">
        <f>IFERROR(_xll.qlIndexFixing(Index1Y,$H3032,TRUE,_xll.ohTrigger(RecalcTrigger,Trigger1Y)),NA())</f>
        <v>1.2677987768748088E-2</v>
      </c>
      <c r="N3032" s="182">
        <f>IFERROR(_xll.qlIndexFixing(ONIndex1M,I3032,TRUE,_xll.ohTrigger(RecalcTrigger,Trigger1M)),NA())</f>
        <v>1.2120346244568481E-2</v>
      </c>
      <c r="O3032" s="44">
        <f>IFERROR(_xll.qlIndexFixing(ONIndex3M,I3032,TRUE,_xll.ohTrigger(RecalcTrigger,Trigger3M)),NA())</f>
        <v>1.2079909991982163E-2</v>
      </c>
      <c r="P3032" s="44">
        <f>IFERROR(_xll.qlIndexFixing(ONIndex6M,I3032,TRUE,_xll.ohTrigger(RecalcTrigger,Trigger6M)),NA())</f>
        <v>1.2568111317827757E-2</v>
      </c>
      <c r="Q3032" s="183">
        <f>IFERROR(_xll.qlIndexFixing(ONIndex1Y,I3032,TRUE,_xll.ohTrigger(RecalcTrigger,Trigger1Y)),NA())</f>
        <v>1.2421909681910037E-2</v>
      </c>
    </row>
    <row r="3033" spans="2:17" x14ac:dyDescent="0.2">
      <c r="B3033" s="39" t="s">
        <v>42</v>
      </c>
      <c r="D3033" s="42">
        <f>_xll.qlCalendarAdvance(Calendar,$D3032,B3033,"f",FALSE)</f>
        <v>60735</v>
      </c>
      <c r="E3033" s="177">
        <f>_xll.qlInterestRateIndexValueDate(IndexON,D3033)</f>
        <v>60735</v>
      </c>
      <c r="F3033" s="193">
        <f>IFERROR(_xll.qlIndexFixing(IndexON,D3033,TRUE,_xll.ohTrigger(RecalcTrigger,TriggerON)),NA())</f>
        <v>1.2904460100173765E-2</v>
      </c>
      <c r="H3033" s="42">
        <f>_xll.qlCalendarAdvance(Calendar,$H3032,B3033,"f",FALSE)</f>
        <v>60735</v>
      </c>
      <c r="I3033" s="177">
        <f>_xll.qlInterestRateIndexValueDate(Index1M,$H3033)</f>
        <v>60737</v>
      </c>
      <c r="J3033" s="182">
        <f>IFERROR(_xll.qlIndexFixing(Index1M,$H3033,TRUE,_xll.ohTrigger(RecalcTrigger,Trigger1M)),NA())</f>
        <v>1.2140818015969057E-2</v>
      </c>
      <c r="K3033" s="44">
        <f>IFERROR(_xll.qlIndexFixing(Index3M,H3033,TRUE,_xll.ohTrigger(RecalcTrigger,Trigger3M)),NA())</f>
        <v>1.2147174107307725E-2</v>
      </c>
      <c r="L3033" s="44">
        <f>IFERROR(_xll.qlIndexFixing(Index6M,$H3033,TRUE,_xll.ohTrigger(RecalcTrigger,Trigger6M)),NA())</f>
        <v>1.2711408757696803E-2</v>
      </c>
      <c r="M3033" s="183">
        <f>IFERROR(_xll.qlIndexFixing(Index1Y,$H3033,TRUE,_xll.ohTrigger(RecalcTrigger,Trigger1Y)),NA())</f>
        <v>1.2684984430149787E-2</v>
      </c>
      <c r="N3033" s="182">
        <f>IFERROR(_xll.qlIndexFixing(ONIndex1M,I3033,TRUE,_xll.ohTrigger(RecalcTrigger,Trigger1M)),NA())</f>
        <v>1.2124633338688184E-2</v>
      </c>
      <c r="O3033" s="44">
        <f>IFERROR(_xll.qlIndexFixing(ONIndex3M,I3033,TRUE,_xll.ohTrigger(RecalcTrigger,Trigger3M)),NA())</f>
        <v>1.2085243047978977E-2</v>
      </c>
      <c r="P3033" s="44">
        <f>IFERROR(_xll.qlIndexFixing(ONIndex6M,I3033,TRUE,_xll.ohTrigger(RecalcTrigger,Trigger6M)),NA())</f>
        <v>1.2573836795679583E-2</v>
      </c>
      <c r="Q3033" s="183">
        <f>IFERROR(_xll.qlIndexFixing(ONIndex1Y,I3033,TRUE,_xll.ohTrigger(RecalcTrigger,Trigger1Y)),NA())</f>
        <v>1.2426992262106751E-2</v>
      </c>
    </row>
    <row r="3034" spans="2:17" x14ac:dyDescent="0.2">
      <c r="B3034" s="39" t="s">
        <v>42</v>
      </c>
      <c r="D3034" s="42">
        <f>_xll.qlCalendarAdvance(Calendar,$D3033,B3034,"f",FALSE)</f>
        <v>60742</v>
      </c>
      <c r="E3034" s="177">
        <f>_xll.qlInterestRateIndexValueDate(IndexON,D3034)</f>
        <v>60742</v>
      </c>
      <c r="F3034" s="193">
        <f>IFERROR(_xll.qlIndexFixing(IndexON,D3034,TRUE,_xll.ohTrigger(RecalcTrigger,TriggerON)),NA())</f>
        <v>1.2907951868728063E-2</v>
      </c>
      <c r="H3034" s="42">
        <f>_xll.qlCalendarAdvance(Calendar,$H3033,B3034,"f",FALSE)</f>
        <v>60742</v>
      </c>
      <c r="I3034" s="177">
        <f>_xll.qlInterestRateIndexValueDate(Index1M,$H3034)</f>
        <v>60744</v>
      </c>
      <c r="J3034" s="182">
        <f>IFERROR(_xll.qlIndexFixing(Index1M,$H3034,TRUE,_xll.ohTrigger(RecalcTrigger,Trigger1M)),NA())</f>
        <v>1.2146810574838185E-2</v>
      </c>
      <c r="K3034" s="44">
        <f>IFERROR(_xll.qlIndexFixing(Index3M,H3034,TRUE,_xll.ohTrigger(RecalcTrigger,Trigger3M)),NA())</f>
        <v>1.2154609858323959E-2</v>
      </c>
      <c r="L3034" s="44">
        <f>IFERROR(_xll.qlIndexFixing(Index6M,$H3034,TRUE,_xll.ohTrigger(RecalcTrigger,Trigger6M)),NA())</f>
        <v>1.271914402869802E-2</v>
      </c>
      <c r="M3034" s="183">
        <f>IFERROR(_xll.qlIndexFixing(Index1Y,$H3034,TRUE,_xll.ohTrigger(RecalcTrigger,Trigger1Y)),NA())</f>
        <v>1.2691972583369055E-2</v>
      </c>
      <c r="N3034" s="182">
        <f>IFERROR(_xll.qlIndexFixing(ONIndex1M,I3034,TRUE,_xll.ohTrigger(RecalcTrigger,Trigger1M)),NA())</f>
        <v>1.2130629932869397E-2</v>
      </c>
      <c r="O3034" s="44">
        <f>IFERROR(_xll.qlIndexFixing(ONIndex3M,I3034,TRUE,_xll.ohTrigger(RecalcTrigger,Trigger3M)),NA())</f>
        <v>1.2092702649635356E-2</v>
      </c>
      <c r="P3034" s="44">
        <f>IFERROR(_xll.qlIndexFixing(ONIndex6M,I3034,TRUE,_xll.ohTrigger(RecalcTrigger,Trigger6M)),NA())</f>
        <v>1.2581831573079683E-2</v>
      </c>
      <c r="Q3034" s="183">
        <f>IFERROR(_xll.qlIndexFixing(ONIndex1Y,I3034,TRUE,_xll.ohTrigger(RecalcTrigger,Trigger1Y)),NA())</f>
        <v>1.2434101237674966E-2</v>
      </c>
    </row>
    <row r="3035" spans="2:17" x14ac:dyDescent="0.2">
      <c r="B3035" s="39" t="s">
        <v>42</v>
      </c>
      <c r="D3035" s="42">
        <f>_xll.qlCalendarAdvance(Calendar,$D3034,B3035,"f",FALSE)</f>
        <v>60749</v>
      </c>
      <c r="E3035" s="177">
        <f>_xll.qlInterestRateIndexValueDate(IndexON,D3035)</f>
        <v>60749</v>
      </c>
      <c r="F3035" s="193">
        <f>IFERROR(_xll.qlIndexFixing(IndexON,D3035,TRUE,_xll.ohTrigger(RecalcTrigger,TriggerON)),NA())</f>
        <v>1.2911440013141373E-2</v>
      </c>
      <c r="H3035" s="42">
        <f>_xll.qlCalendarAdvance(Calendar,$H3034,B3035,"f",FALSE)</f>
        <v>60749</v>
      </c>
      <c r="I3035" s="177">
        <f>_xll.qlInterestRateIndexValueDate(Index1M,$H3035)</f>
        <v>60751</v>
      </c>
      <c r="J3035" s="182">
        <f>IFERROR(_xll.qlIndexFixing(Index1M,$H3035,TRUE,_xll.ohTrigger(RecalcTrigger,Trigger1M)),NA())</f>
        <v>1.2152796845857072E-2</v>
      </c>
      <c r="K3035" s="44">
        <f>IFERROR(_xll.qlIndexFixing(Index3M,H3035,TRUE,_xll.ohTrigger(RecalcTrigger,Trigger3M)),NA())</f>
        <v>1.2162037619707503E-2</v>
      </c>
      <c r="L3035" s="44">
        <f>IFERROR(_xll.qlIndexFixing(Index6M,$H3035,TRUE,_xll.ohTrigger(RecalcTrigger,Trigger6M)),NA())</f>
        <v>1.2726854074482348E-2</v>
      </c>
      <c r="M3035" s="183">
        <f>IFERROR(_xll.qlIndexFixing(Index1Y,$H3035,TRUE,_xll.ohTrigger(RecalcTrigger,Trigger1Y)),NA())</f>
        <v>1.2698952200007566E-2</v>
      </c>
      <c r="N3035" s="182">
        <f>IFERROR(_xll.qlIndexFixing(ONIndex1M,I3035,TRUE,_xll.ohTrigger(RecalcTrigger,Trigger1M)),NA())</f>
        <v>1.2136620279568078E-2</v>
      </c>
      <c r="O3035" s="44">
        <f>IFERROR(_xll.qlIndexFixing(ONIndex3M,I3035,TRUE,_xll.ohTrigger(RecalcTrigger,Trigger3M)),NA())</f>
        <v>1.2100154436183175E-2</v>
      </c>
      <c r="P3035" s="44">
        <f>IFERROR(_xll.qlIndexFixing(ONIndex6M,I3035,TRUE,_xll.ohTrigger(RecalcTrigger,Trigger6M)),NA())</f>
        <v>1.2589801927376243E-2</v>
      </c>
      <c r="Q3035" s="183">
        <f>IFERROR(_xll.qlIndexFixing(ONIndex1Y,I3035,TRUE,_xll.ohTrigger(RecalcTrigger,Trigger1Y)),NA())</f>
        <v>1.2441202445216959E-2</v>
      </c>
    </row>
    <row r="3036" spans="2:17" x14ac:dyDescent="0.2">
      <c r="B3036" s="39" t="s">
        <v>42</v>
      </c>
      <c r="D3036" s="42">
        <f>_xll.qlCalendarAdvance(Calendar,$D3035,B3036,"f",FALSE)</f>
        <v>60756</v>
      </c>
      <c r="E3036" s="177">
        <f>_xll.qlInterestRateIndexValueDate(IndexON,D3036)</f>
        <v>60756</v>
      </c>
      <c r="F3036" s="193">
        <f>IFERROR(_xll.qlIndexFixing(IndexON,D3036,TRUE,_xll.ohTrigger(RecalcTrigger,TriggerON)),NA())</f>
        <v>1.2914924519984439E-2</v>
      </c>
      <c r="H3036" s="42">
        <f>_xll.qlCalendarAdvance(Calendar,$H3035,B3036,"f",FALSE)</f>
        <v>60756</v>
      </c>
      <c r="I3036" s="177">
        <f>_xll.qlInterestRateIndexValueDate(Index1M,$H3036)</f>
        <v>60758</v>
      </c>
      <c r="J3036" s="182">
        <f>IFERROR(_xll.qlIndexFixing(Index1M,$H3036,TRUE,_xll.ohTrigger(RecalcTrigger,Trigger1M)),NA())</f>
        <v>1.2158776806586169E-2</v>
      </c>
      <c r="K3036" s="44">
        <f>IFERROR(_xll.qlIndexFixing(Index3M,H3036,TRUE,_xll.ohTrigger(RecalcTrigger,Trigger3M)),NA())</f>
        <v>1.2170191280939055E-2</v>
      </c>
      <c r="L3036" s="44">
        <f>IFERROR(_xll.qlIndexFixing(Index6M,$H3036,TRUE,_xll.ohTrigger(RecalcTrigger,Trigger6M)),NA())</f>
        <v>1.2736832838579822E-2</v>
      </c>
      <c r="M3036" s="183">
        <f>IFERROR(_xll.qlIndexFixing(Index1Y,$H3036,TRUE,_xll.ohTrigger(RecalcTrigger,Trigger1Y)),NA())</f>
        <v>1.270592325166787E-2</v>
      </c>
      <c r="N3036" s="182">
        <f>IFERROR(_xll.qlIndexFixing(ONIndex1M,I3036,TRUE,_xll.ohTrigger(RecalcTrigger,Trigger1M)),NA())</f>
        <v>1.2142604356162323E-2</v>
      </c>
      <c r="O3036" s="44">
        <f>IFERROR(_xll.qlIndexFixing(ONIndex3M,I3036,TRUE,_xll.ohTrigger(RecalcTrigger,Trigger3M)),NA())</f>
        <v>1.2107598379724749E-2</v>
      </c>
      <c r="P3036" s="44">
        <f>IFERROR(_xll.qlIndexFixing(ONIndex6M,I3036,TRUE,_xll.ohTrigger(RecalcTrigger,Trigger6M)),NA())</f>
        <v>1.2597747805012105E-2</v>
      </c>
      <c r="Q3036" s="183">
        <f>IFERROR(_xll.qlIndexFixing(ONIndex1Y,I3036,TRUE,_xll.ohTrigger(RecalcTrigger,Trigger1Y)),NA())</f>
        <v>1.2448295856914982E-2</v>
      </c>
    </row>
    <row r="3037" spans="2:17" x14ac:dyDescent="0.2">
      <c r="B3037" s="39" t="s">
        <v>42</v>
      </c>
      <c r="D3037" s="42">
        <f>_xll.qlCalendarAdvance(Calendar,$D3036,B3037,"f",FALSE)</f>
        <v>60763</v>
      </c>
      <c r="E3037" s="177">
        <f>_xll.qlInterestRateIndexValueDate(IndexON,D3037)</f>
        <v>60763</v>
      </c>
      <c r="F3037" s="193">
        <f>IFERROR(_xll.qlIndexFixing(IndexON,D3037,TRUE,_xll.ohTrigger(RecalcTrigger,TriggerON)),NA())</f>
        <v>1.2918405376387554E-2</v>
      </c>
      <c r="H3037" s="42">
        <f>_xll.qlCalendarAdvance(Calendar,$H3036,B3037,"f",FALSE)</f>
        <v>60763</v>
      </c>
      <c r="I3037" s="177">
        <f>_xll.qlInterestRateIndexValueDate(Index1M,$H3037)</f>
        <v>60765</v>
      </c>
      <c r="J3037" s="182">
        <f>IFERROR(_xll.qlIndexFixing(Index1M,$H3037,TRUE,_xll.ohTrigger(RecalcTrigger,Trigger1M)),NA())</f>
        <v>1.2164750434583427E-2</v>
      </c>
      <c r="K3037" s="44">
        <f>IFERROR(_xll.qlIndexFixing(Index3M,H3037,TRUE,_xll.ohTrigger(RecalcTrigger,Trigger3M)),NA())</f>
        <v>1.2177602648642949E-2</v>
      </c>
      <c r="L3037" s="44">
        <f>IFERROR(_xll.qlIndexFixing(Index6M,$H3037,TRUE,_xll.ohTrigger(RecalcTrigger,Trigger6M)),NA())</f>
        <v>1.2744487592883361E-2</v>
      </c>
      <c r="M3037" s="183">
        <f>IFERROR(_xll.qlIndexFixing(Index1Y,$H3037,TRUE,_xll.ohTrigger(RecalcTrigger,Trigger1Y)),NA())</f>
        <v>1.2712885709950328E-2</v>
      </c>
      <c r="N3037" s="182">
        <f>IFERROR(_xll.qlIndexFixing(ONIndex1M,I3037,TRUE,_xll.ohTrigger(RecalcTrigger,Trigger1M)),NA())</f>
        <v>1.2148582140349973E-2</v>
      </c>
      <c r="O3037" s="44">
        <f>IFERROR(_xll.qlIndexFixing(ONIndex3M,I3037,TRUE,_xll.ohTrigger(RecalcTrigger,Trigger3M)),NA())</f>
        <v>1.2115034452282458E-2</v>
      </c>
      <c r="P3037" s="44">
        <f>IFERROR(_xll.qlIndexFixing(ONIndex6M,I3037,TRUE,_xll.ohTrigger(RecalcTrigger,Trigger6M)),NA())</f>
        <v>1.2605669151870558E-2</v>
      </c>
      <c r="Q3037" s="183">
        <f>IFERROR(_xll.qlIndexFixing(ONIndex1Y,I3037,TRUE,_xll.ohTrigger(RecalcTrigger,Trigger1Y)),NA())</f>
        <v>1.245538144487135E-2</v>
      </c>
    </row>
    <row r="3038" spans="2:17" x14ac:dyDescent="0.2">
      <c r="B3038" s="39" t="s">
        <v>42</v>
      </c>
      <c r="D3038" s="42">
        <f>_xll.qlCalendarAdvance(Calendar,$D3037,B3038,"f",FALSE)</f>
        <v>60770</v>
      </c>
      <c r="E3038" s="177">
        <f>_xll.qlInterestRateIndexValueDate(IndexON,D3038)</f>
        <v>60770</v>
      </c>
      <c r="F3038" s="193">
        <f>IFERROR(_xll.qlIndexFixing(IndexON,D3038,TRUE,_xll.ohTrigger(RecalcTrigger,TriggerON)),NA())</f>
        <v>1.2921882569321141E-2</v>
      </c>
      <c r="H3038" s="42">
        <f>_xll.qlCalendarAdvance(Calendar,$H3037,B3038,"f",FALSE)</f>
        <v>60770</v>
      </c>
      <c r="I3038" s="177">
        <f>_xll.qlInterestRateIndexValueDate(Index1M,$H3038)</f>
        <v>60772</v>
      </c>
      <c r="J3038" s="182">
        <f>IFERROR(_xll.qlIndexFixing(Index1M,$H3038,TRUE,_xll.ohTrigger(RecalcTrigger,Trigger1M)),NA())</f>
        <v>1.2170717707409295E-2</v>
      </c>
      <c r="K3038" s="44">
        <f>IFERROR(_xll.qlIndexFixing(Index3M,H3038,TRUE,_xll.ohTrigger(RecalcTrigger,Trigger3M)),NA())</f>
        <v>1.2185005940101084E-2</v>
      </c>
      <c r="L3038" s="44">
        <f>IFERROR(_xll.qlIndexFixing(Index6M,$H3038,TRUE,_xll.ohTrigger(RecalcTrigger,Trigger6M)),NA())</f>
        <v>1.2752116944160981E-2</v>
      </c>
      <c r="M3038" s="183">
        <f>IFERROR(_xll.qlIndexFixing(Index1Y,$H3038,TRUE,_xll.ohTrigger(RecalcTrigger,Trigger1Y)),NA())</f>
        <v>1.2719839546456179E-2</v>
      </c>
      <c r="N3038" s="182">
        <f>IFERROR(_xll.qlIndexFixing(ONIndex1M,I3038,TRUE,_xll.ohTrigger(RecalcTrigger,Trigger1M)),NA())</f>
        <v>1.2154553609908803E-2</v>
      </c>
      <c r="O3038" s="44">
        <f>IFERROR(_xll.qlIndexFixing(ONIndex3M,I3038,TRUE,_xll.ohTrigger(RecalcTrigger,Trigger3M)),NA())</f>
        <v>1.2122462625798747E-2</v>
      </c>
      <c r="P3038" s="44">
        <f>IFERROR(_xll.qlIndexFixing(ONIndex6M,I3038,TRUE,_xll.ohTrigger(RecalcTrigger,Trigger6M)),NA())</f>
        <v>1.2613565914074698E-2</v>
      </c>
      <c r="Q3038" s="183">
        <f>IFERROR(_xll.qlIndexFixing(ONIndex1Y,I3038,TRUE,_xll.ohTrigger(RecalcTrigger,Trigger1Y)),NA())</f>
        <v>1.2462459181188379E-2</v>
      </c>
    </row>
    <row r="3039" spans="2:17" x14ac:dyDescent="0.2">
      <c r="B3039" s="39" t="s">
        <v>42</v>
      </c>
      <c r="D3039" s="42">
        <f>_xll.qlCalendarAdvance(Calendar,$D3038,B3039,"f",FALSE)</f>
        <v>60777</v>
      </c>
      <c r="E3039" s="177">
        <f>_xll.qlInterestRateIndexValueDate(IndexON,D3039)</f>
        <v>60777</v>
      </c>
      <c r="F3039" s="193">
        <f>IFERROR(_xll.qlIndexFixing(IndexON,D3039,TRUE,_xll.ohTrigger(RecalcTrigger,TriggerON)),NA())</f>
        <v>1.292535608583556E-2</v>
      </c>
      <c r="H3039" s="42">
        <f>_xll.qlCalendarAdvance(Calendar,$H3038,B3039,"f",FALSE)</f>
        <v>60777</v>
      </c>
      <c r="I3039" s="177">
        <f>_xll.qlInterestRateIndexValueDate(Index1M,$H3039)</f>
        <v>60779</v>
      </c>
      <c r="J3039" s="182">
        <f>IFERROR(_xll.qlIndexFixing(Index1M,$H3039,TRUE,_xll.ohTrigger(RecalcTrigger,Trigger1M)),NA())</f>
        <v>1.2176678602626723E-2</v>
      </c>
      <c r="K3039" s="44">
        <f>IFERROR(_xll.qlIndexFixing(Index3M,H3039,TRUE,_xll.ohTrigger(RecalcTrigger,Trigger3M)),NA())</f>
        <v>1.219240112715164E-2</v>
      </c>
      <c r="L3039" s="44">
        <f>IFERROR(_xll.qlIndexFixing(Index6M,$H3039,TRUE,_xll.ohTrigger(RecalcTrigger,Trigger6M)),NA())</f>
        <v>1.2759720837769939E-2</v>
      </c>
      <c r="M3039" s="183">
        <f>IFERROR(_xll.qlIndexFixing(Index1Y,$H3039,TRUE,_xll.ohTrigger(RecalcTrigger,Trigger1Y)),NA())</f>
        <v>1.2726784732785127E-2</v>
      </c>
      <c r="N3039" s="182">
        <f>IFERROR(_xll.qlIndexFixing(ONIndex1M,I3039,TRUE,_xll.ohTrigger(RecalcTrigger,Trigger1M)),NA())</f>
        <v>1.2160518742216908E-2</v>
      </c>
      <c r="O3039" s="44">
        <f>IFERROR(_xll.qlIndexFixing(ONIndex3M,I3039,TRUE,_xll.ohTrigger(RecalcTrigger,Trigger3M)),NA())</f>
        <v>1.2129882872136122E-2</v>
      </c>
      <c r="P3039" s="44">
        <f>IFERROR(_xll.qlIndexFixing(ONIndex6M,I3039,TRUE,_xll.ohTrigger(RecalcTrigger,Trigger6M)),NA())</f>
        <v>1.2621438037427879E-2</v>
      </c>
      <c r="Q3039" s="183">
        <f>IFERROR(_xll.qlIndexFixing(ONIndex1Y,I3039,TRUE,_xll.ohTrigger(RecalcTrigger,Trigger1Y)),NA())</f>
        <v>1.2469529037968385E-2</v>
      </c>
    </row>
    <row r="3040" spans="2:17" x14ac:dyDescent="0.2">
      <c r="B3040" s="39" t="s">
        <v>42</v>
      </c>
      <c r="D3040" s="42">
        <f>_xll.qlCalendarAdvance(Calendar,$D3039,B3040,"f",FALSE)</f>
        <v>60784</v>
      </c>
      <c r="E3040" s="177">
        <f>_xll.qlInterestRateIndexValueDate(IndexON,D3040)</f>
        <v>60784</v>
      </c>
      <c r="F3040" s="193">
        <f>IFERROR(_xll.qlIndexFixing(IndexON,D3040,TRUE,_xll.ohTrigger(RecalcTrigger,TriggerON)),NA())</f>
        <v>1.2928825912661424E-2</v>
      </c>
      <c r="H3040" s="42">
        <f>_xll.qlCalendarAdvance(Calendar,$H3039,B3040,"f",FALSE)</f>
        <v>60784</v>
      </c>
      <c r="I3040" s="177">
        <f>_xll.qlInterestRateIndexValueDate(Index1M,$H3040)</f>
        <v>60786</v>
      </c>
      <c r="J3040" s="182">
        <f>IFERROR(_xll.qlIndexFixing(Index1M,$H3040,TRUE,_xll.ohTrigger(RecalcTrigger,Trigger1M)),NA())</f>
        <v>1.2182633097791162E-2</v>
      </c>
      <c r="K3040" s="44">
        <f>IFERROR(_xll.qlIndexFixing(Index3M,H3040,TRUE,_xll.ohTrigger(RecalcTrigger,Trigger3M)),NA())</f>
        <v>1.2199788181634533E-2</v>
      </c>
      <c r="L3040" s="44">
        <f>IFERROR(_xll.qlIndexFixing(Index6M,$H3040,TRUE,_xll.ohTrigger(RecalcTrigger,Trigger6M)),NA())</f>
        <v>1.2765024013029499E-2</v>
      </c>
      <c r="M3040" s="183">
        <f>IFERROR(_xll.qlIndexFixing(Index1Y,$H3040,TRUE,_xll.ohTrigger(RecalcTrigger,Trigger1Y)),NA())</f>
        <v>1.2733721240536658E-2</v>
      </c>
      <c r="N3040" s="182">
        <f>IFERROR(_xll.qlIndexFixing(ONIndex1M,I3040,TRUE,_xll.ohTrigger(RecalcTrigger,Trigger1M)),NA())</f>
        <v>1.2166477514972129E-2</v>
      </c>
      <c r="O3040" s="44">
        <f>IFERROR(_xll.qlIndexFixing(ONIndex3M,I3040,TRUE,_xll.ohTrigger(RecalcTrigger,Trigger3M)),NA())</f>
        <v>1.2137295163316963E-2</v>
      </c>
      <c r="P3040" s="44">
        <f>IFERROR(_xll.qlIndexFixing(ONIndex6M,I3040,TRUE,_xll.ohTrigger(RecalcTrigger,Trigger6M)),NA())</f>
        <v>1.2629285467973261E-2</v>
      </c>
      <c r="Q3040" s="183">
        <f>IFERROR(_xll.qlIndexFixing(ONIndex1Y,I3040,TRUE,_xll.ohTrigger(RecalcTrigger,Trigger1Y)),NA())</f>
        <v>1.2476590987393621E-2</v>
      </c>
    </row>
    <row r="3041" spans="2:17" x14ac:dyDescent="0.2">
      <c r="B3041" s="39" t="s">
        <v>42</v>
      </c>
      <c r="D3041" s="42">
        <f>_xll.qlCalendarAdvance(Calendar,$D3040,B3041,"f",FALSE)</f>
        <v>60791</v>
      </c>
      <c r="E3041" s="177">
        <f>_xll.qlInterestRateIndexValueDate(IndexON,D3041)</f>
        <v>60791</v>
      </c>
      <c r="F3041" s="193">
        <f>IFERROR(_xll.qlIndexFixing(IndexON,D3041,TRUE,_xll.ohTrigger(RecalcTrigger,TriggerON)),NA())</f>
        <v>1.2932292036849091E-2</v>
      </c>
      <c r="H3041" s="42">
        <f>_xll.qlCalendarAdvance(Calendar,$H3040,B3041,"f",FALSE)</f>
        <v>60791</v>
      </c>
      <c r="I3041" s="177">
        <f>_xll.qlInterestRateIndexValueDate(Index1M,$H3041)</f>
        <v>60793</v>
      </c>
      <c r="J3041" s="182">
        <f>IFERROR(_xll.qlIndexFixing(Index1M,$H3041,TRUE,_xll.ohTrigger(RecalcTrigger,Trigger1M)),NA())</f>
        <v>1.2188581170458068E-2</v>
      </c>
      <c r="K3041" s="44">
        <f>IFERROR(_xll.qlIndexFixing(Index3M,H3041,TRUE,_xll.ohTrigger(RecalcTrigger,Trigger3M)),NA())</f>
        <v>1.220716707538968E-2</v>
      </c>
      <c r="L3041" s="44">
        <f>IFERROR(_xll.qlIndexFixing(Index6M,$H3041,TRUE,_xll.ohTrigger(RecalcTrigger,Trigger6M)),NA())</f>
        <v>1.2772581560238312E-2</v>
      </c>
      <c r="M3041" s="183">
        <f>IFERROR(_xll.qlIndexFixing(Index1Y,$H3041,TRUE,_xll.ohTrigger(RecalcTrigger,Trigger1Y)),NA())</f>
        <v>1.2740649041309816E-2</v>
      </c>
      <c r="N3041" s="182">
        <f>IFERROR(_xll.qlIndexFixing(ONIndex1M,I3041,TRUE,_xll.ohTrigger(RecalcTrigger,Trigger1M)),NA())</f>
        <v>1.2172429905712434E-2</v>
      </c>
      <c r="O3041" s="44">
        <f>IFERROR(_xll.qlIndexFixing(ONIndex3M,I3041,TRUE,_xll.ohTrigger(RecalcTrigger,Trigger3M)),NA())</f>
        <v>1.2144699471443587E-2</v>
      </c>
      <c r="P3041" s="44">
        <f>IFERROR(_xll.qlIndexFixing(ONIndex6M,I3041,TRUE,_xll.ohTrigger(RecalcTrigger,Trigger6M)),NA())</f>
        <v>1.2637108151913878E-2</v>
      </c>
      <c r="Q3041" s="183">
        <f>IFERROR(_xll.qlIndexFixing(ONIndex1Y,I3041,TRUE,_xll.ohTrigger(RecalcTrigger,Trigger1Y)),NA())</f>
        <v>1.2483645001886146E-2</v>
      </c>
    </row>
    <row r="3042" spans="2:17" x14ac:dyDescent="0.2">
      <c r="B3042" s="39" t="s">
        <v>42</v>
      </c>
      <c r="D3042" s="42">
        <f>_xll.qlCalendarAdvance(Calendar,$D3041,B3042,"f",FALSE)</f>
        <v>60798</v>
      </c>
      <c r="E3042" s="177">
        <f>_xll.qlInterestRateIndexValueDate(IndexON,D3042)</f>
        <v>60798</v>
      </c>
      <c r="F3042" s="193">
        <f>IFERROR(_xll.qlIndexFixing(IndexON,D3042,TRUE,_xll.ohTrigger(RecalcTrigger,TriggerON)),NA())</f>
        <v>1.2935754445448922E-2</v>
      </c>
      <c r="H3042" s="42">
        <f>_xll.qlCalendarAdvance(Calendar,$H3041,B3042,"f",FALSE)</f>
        <v>60798</v>
      </c>
      <c r="I3042" s="177">
        <f>_xll.qlInterestRateIndexValueDate(Index1M,$H3042)</f>
        <v>60800</v>
      </c>
      <c r="J3042" s="182">
        <f>IFERROR(_xll.qlIndexFixing(Index1M,$H3042,TRUE,_xll.ohTrigger(RecalcTrigger,Trigger1M)),NA())</f>
        <v>1.2194522798190388E-2</v>
      </c>
      <c r="K3042" s="44">
        <f>IFERROR(_xll.qlIndexFixing(Index3M,H3042,TRUE,_xll.ohTrigger(RecalcTrigger,Trigger3M)),NA())</f>
        <v>1.2214537780250048E-2</v>
      </c>
      <c r="L3042" s="44">
        <f>IFERROR(_xll.qlIndexFixing(Index6M,$H3042,TRUE,_xll.ohTrigger(RecalcTrigger,Trigger6M)),NA())</f>
        <v>1.2780113499805653E-2</v>
      </c>
      <c r="M3042" s="183">
        <f>IFERROR(_xll.qlIndexFixing(Index1Y,$H3042,TRUE,_xll.ohTrigger(RecalcTrigger,Trigger1Y)),NA())</f>
        <v>1.2747568106703213E-2</v>
      </c>
      <c r="N3042" s="182">
        <f>IFERROR(_xll.qlIndexFixing(ONIndex1M,I3042,TRUE,_xll.ohTrigger(RecalcTrigger,Trigger1M)),NA())</f>
        <v>1.2178375892135662E-2</v>
      </c>
      <c r="O3042" s="44">
        <f>IFERROR(_xll.qlIndexFixing(ONIndex3M,I3042,TRUE,_xll.ohTrigger(RecalcTrigger,Trigger3M)),NA())</f>
        <v>1.2152095768298565E-2</v>
      </c>
      <c r="P3042" s="44">
        <f>IFERROR(_xll.qlIndexFixing(ONIndex6M,I3042,TRUE,_xll.ohTrigger(RecalcTrigger,Trigger6M)),NA())</f>
        <v>1.2644906035212955E-2</v>
      </c>
      <c r="Q3042" s="183">
        <f>IFERROR(_xll.qlIndexFixing(ONIndex1Y,I3042,TRUE,_xll.ohTrigger(RecalcTrigger,Trigger1Y)),NA())</f>
        <v>1.2490691053228531E-2</v>
      </c>
    </row>
    <row r="3043" spans="2:17" x14ac:dyDescent="0.2">
      <c r="B3043" s="39" t="s">
        <v>42</v>
      </c>
      <c r="D3043" s="42">
        <f>_xll.qlCalendarAdvance(Calendar,$D3042,B3043,"f",FALSE)</f>
        <v>60805</v>
      </c>
      <c r="E3043" s="177">
        <f>_xll.qlInterestRateIndexValueDate(IndexON,D3043)</f>
        <v>60805</v>
      </c>
      <c r="F3043" s="193">
        <f>IFERROR(_xll.qlIndexFixing(IndexON,D3043,TRUE,_xll.ohTrigger(RecalcTrigger,TriggerON)),NA())</f>
        <v>1.2939213125351401E-2</v>
      </c>
      <c r="H3043" s="42">
        <f>_xll.qlCalendarAdvance(Calendar,$H3042,B3043,"f",FALSE)</f>
        <v>60805</v>
      </c>
      <c r="I3043" s="177">
        <f>_xll.qlInterestRateIndexValueDate(Index1M,$H3043)</f>
        <v>60807</v>
      </c>
      <c r="J3043" s="182">
        <f>IFERROR(_xll.qlIndexFixing(Index1M,$H3043,TRUE,_xll.ohTrigger(RecalcTrigger,Trigger1M)),NA())</f>
        <v>1.2200457958546074E-2</v>
      </c>
      <c r="K3043" s="44">
        <f>IFERROR(_xll.qlIndexFixing(Index3M,H3043,TRUE,_xll.ohTrigger(RecalcTrigger,Trigger3M)),NA())</f>
        <v>1.2221900268059896E-2</v>
      </c>
      <c r="L3043" s="44">
        <f>IFERROR(_xll.qlIndexFixing(Index6M,$H3043,TRUE,_xll.ohTrigger(RecalcTrigger,Trigger6M)),NA())</f>
        <v>1.2787619777100249E-2</v>
      </c>
      <c r="M3043" s="183">
        <f>IFERROR(_xll.qlIndexFixing(Index1Y,$H3043,TRUE,_xll.ohTrigger(RecalcTrigger,Trigger1Y)),NA())</f>
        <v>1.2754478408314143E-2</v>
      </c>
      <c r="N3043" s="182">
        <f>IFERROR(_xll.qlIndexFixing(ONIndex1M,I3043,TRUE,_xll.ohTrigger(RecalcTrigger,Trigger1M)),NA())</f>
        <v>1.2184315451619909E-2</v>
      </c>
      <c r="O3043" s="44">
        <f>IFERROR(_xll.qlIndexFixing(ONIndex3M,I3043,TRUE,_xll.ohTrigger(RecalcTrigger,Trigger3M)),NA())</f>
        <v>1.2159484025984213E-2</v>
      </c>
      <c r="P3043" s="44">
        <f>IFERROR(_xll.qlIndexFixing(ONIndex6M,I3043,TRUE,_xll.ohTrigger(RecalcTrigger,Trigger6M)),NA())</f>
        <v>1.2652679063593908E-2</v>
      </c>
      <c r="Q3043" s="183">
        <f>IFERROR(_xll.qlIndexFixing(ONIndex1Y,I3043,TRUE,_xll.ohTrigger(RecalcTrigger,Trigger1Y)),NA())</f>
        <v>1.2497729113523093E-2</v>
      </c>
    </row>
    <row r="3044" spans="2:17" x14ac:dyDescent="0.2">
      <c r="B3044" s="39" t="s">
        <v>42</v>
      </c>
      <c r="D3044" s="42">
        <f>_xll.qlCalendarAdvance(Calendar,$D3043,B3044,"f",FALSE)</f>
        <v>60812</v>
      </c>
      <c r="E3044" s="177">
        <f>_xll.qlInterestRateIndexValueDate(IndexON,D3044)</f>
        <v>60812</v>
      </c>
      <c r="F3044" s="193">
        <f>IFERROR(_xll.qlIndexFixing(IndexON,D3044,TRUE,_xll.ohTrigger(RecalcTrigger,TriggerON)),NA())</f>
        <v>1.2942668063686824E-2</v>
      </c>
      <c r="H3044" s="42">
        <f>_xll.qlCalendarAdvance(Calendar,$H3043,B3044,"f",FALSE)</f>
        <v>60812</v>
      </c>
      <c r="I3044" s="177">
        <f>_xll.qlInterestRateIndexValueDate(Index1M,$H3044)</f>
        <v>60814</v>
      </c>
      <c r="J3044" s="182">
        <f>IFERROR(_xll.qlIndexFixing(Index1M,$H3044,TRUE,_xll.ohTrigger(RecalcTrigger,Trigger1M)),NA())</f>
        <v>1.2206386629085575E-2</v>
      </c>
      <c r="K3044" s="44">
        <f>IFERROR(_xll.qlIndexFixing(Index3M,H3044,TRUE,_xll.ohTrigger(RecalcTrigger,Trigger3M)),NA())</f>
        <v>1.2229254510653063E-2</v>
      </c>
      <c r="L3044" s="44">
        <f>IFERROR(_xll.qlIndexFixing(Index6M,$H3044,TRUE,_xll.ohTrigger(RecalcTrigger,Trigger6M)),NA())</f>
        <v>1.2797356528298729E-2</v>
      </c>
      <c r="M3044" s="183">
        <f>IFERROR(_xll.qlIndexFixing(Index1Y,$H3044,TRUE,_xll.ohTrigger(RecalcTrigger,Trigger1Y)),NA())</f>
        <v>1.2761379917740118E-2</v>
      </c>
      <c r="N3044" s="182">
        <f>IFERROR(_xll.qlIndexFixing(ONIndex1M,I3044,TRUE,_xll.ohTrigger(RecalcTrigger,Trigger1M)),NA())</f>
        <v>1.2190248561863015E-2</v>
      </c>
      <c r="O3044" s="44">
        <f>IFERROR(_xll.qlIndexFixing(ONIndex3M,I3044,TRUE,_xll.ohTrigger(RecalcTrigger,Trigger3M)),NA())</f>
        <v>1.2166864216442974E-2</v>
      </c>
      <c r="P3044" s="44">
        <f>IFERROR(_xll.qlIndexFixing(ONIndex6M,I3044,TRUE,_xll.ohTrigger(RecalcTrigger,Trigger6M)),NA())</f>
        <v>1.2660427183419642E-2</v>
      </c>
      <c r="Q3044" s="183">
        <f>IFERROR(_xll.qlIndexFixing(ONIndex1Y,I3044,TRUE,_xll.ohTrigger(RecalcTrigger,Trigger1Y)),NA())</f>
        <v>1.2504759155111955E-2</v>
      </c>
    </row>
    <row r="3045" spans="2:17" x14ac:dyDescent="0.2">
      <c r="B3045" s="39" t="s">
        <v>42</v>
      </c>
      <c r="D3045" s="42">
        <f>_xll.qlCalendarAdvance(Calendar,$D3044,B3045,"f",FALSE)</f>
        <v>60819</v>
      </c>
      <c r="E3045" s="177">
        <f>_xll.qlInterestRateIndexValueDate(IndexON,D3045)</f>
        <v>60819</v>
      </c>
      <c r="F3045" s="193">
        <f>IFERROR(_xll.qlIndexFixing(IndexON,D3045,TRUE,_xll.ohTrigger(RecalcTrigger,TriggerON)),NA())</f>
        <v>1.2946119247105869E-2</v>
      </c>
      <c r="H3045" s="42">
        <f>_xll.qlCalendarAdvance(Calendar,$H3044,B3045,"f",FALSE)</f>
        <v>60819</v>
      </c>
      <c r="I3045" s="177">
        <f>_xll.qlInterestRateIndexValueDate(Index1M,$H3045)</f>
        <v>60821</v>
      </c>
      <c r="J3045" s="182">
        <f>IFERROR(_xll.qlIndexFixing(Index1M,$H3045,TRUE,_xll.ohTrigger(RecalcTrigger,Trigger1M)),NA())</f>
        <v>1.2212308787366843E-2</v>
      </c>
      <c r="K3045" s="44">
        <f>IFERROR(_xll.qlIndexFixing(Index3M,H3045,TRUE,_xll.ohTrigger(RecalcTrigger,Trigger3M)),NA())</f>
        <v>1.2236600479869462E-2</v>
      </c>
      <c r="L3045" s="44">
        <f>IFERROR(_xll.qlIndexFixing(Index6M,$H3045,TRUE,_xll.ohTrigger(RecalcTrigger,Trigger6M)),NA())</f>
        <v>1.2804806528405875E-2</v>
      </c>
      <c r="M3045" s="183">
        <f>IFERROR(_xll.qlIndexFixing(Index1Y,$H3045,TRUE,_xll.ohTrigger(RecalcTrigger,Trigger1Y)),NA())</f>
        <v>1.2768272606578E-2</v>
      </c>
      <c r="N3045" s="182">
        <f>IFERROR(_xll.qlIndexFixing(ONIndex1M,I3045,TRUE,_xll.ohTrigger(RecalcTrigger,Trigger1M)),NA())</f>
        <v>1.2196175200642756E-2</v>
      </c>
      <c r="O3045" s="44">
        <f>IFERROR(_xll.qlIndexFixing(ONIndex3M,I3045,TRUE,_xll.ohTrigger(RecalcTrigger,Trigger3M)),NA())</f>
        <v>1.2174236311617292E-2</v>
      </c>
      <c r="P3045" s="44">
        <f>IFERROR(_xll.qlIndexFixing(ONIndex6M,I3045,TRUE,_xll.ohTrigger(RecalcTrigger,Trigger6M)),NA())</f>
        <v>1.2668150340493511E-2</v>
      </c>
      <c r="Q3045" s="183">
        <f>IFERROR(_xll.qlIndexFixing(ONIndex1Y,I3045,TRUE,_xll.ohTrigger(RecalcTrigger,Trigger1Y)),NA())</f>
        <v>1.2511781150017498E-2</v>
      </c>
    </row>
    <row r="3046" spans="2:17" x14ac:dyDescent="0.2">
      <c r="B3046" s="39" t="s">
        <v>42</v>
      </c>
      <c r="D3046" s="42">
        <f>_xll.qlCalendarAdvance(Calendar,$D3045,B3046,"f",FALSE)</f>
        <v>60826</v>
      </c>
      <c r="E3046" s="177">
        <f>_xll.qlInterestRateIndexValueDate(IndexON,D3046)</f>
        <v>60826</v>
      </c>
      <c r="F3046" s="193">
        <f>IFERROR(_xll.qlIndexFixing(IndexON,D3046,TRUE,_xll.ohTrigger(RecalcTrigger,TriggerON)),NA())</f>
        <v>1.294956666297864E-2</v>
      </c>
      <c r="H3046" s="42">
        <f>_xll.qlCalendarAdvance(Calendar,$H3045,B3046,"f",FALSE)</f>
        <v>60826</v>
      </c>
      <c r="I3046" s="177">
        <f>_xll.qlInterestRateIndexValueDate(Index1M,$H3046)</f>
        <v>60828</v>
      </c>
      <c r="J3046" s="182">
        <f>IFERROR(_xll.qlIndexFixing(Index1M,$H3046,TRUE,_xll.ohTrigger(RecalcTrigger,Trigger1M)),NA())</f>
        <v>1.2218224410947831E-2</v>
      </c>
      <c r="K3046" s="44">
        <f>IFERROR(_xll.qlIndexFixing(Index3M,H3046,TRUE,_xll.ohTrigger(RecalcTrigger,Trigger3M)),NA())</f>
        <v>1.2243938147545538E-2</v>
      </c>
      <c r="L3046" s="44">
        <f>IFERROR(_xll.qlIndexFixing(Index6M,$H3046,TRUE,_xll.ohTrigger(RecalcTrigger,Trigger6M)),NA())</f>
        <v>1.2812230688349463E-2</v>
      </c>
      <c r="M3046" s="183">
        <f>IFERROR(_xll.qlIndexFixing(Index1Y,$H3046,TRUE,_xll.ohTrigger(RecalcTrigger,Trigger1Y)),NA())</f>
        <v>1.2775156446423767E-2</v>
      </c>
      <c r="N3046" s="182">
        <f>IFERROR(_xll.qlIndexFixing(ONIndex1M,I3046,TRUE,_xll.ohTrigger(RecalcTrigger,Trigger1M)),NA())</f>
        <v>1.2202095345337227E-2</v>
      </c>
      <c r="O3046" s="44">
        <f>IFERROR(_xll.qlIndexFixing(ONIndex3M,I3046,TRUE,_xll.ohTrigger(RecalcTrigger,Trigger3M)),NA())</f>
        <v>1.2181600283369676E-2</v>
      </c>
      <c r="P3046" s="44">
        <f>IFERROR(_xll.qlIndexFixing(ONIndex6M,I3046,TRUE,_xll.ohTrigger(RecalcTrigger,Trigger6M)),NA())</f>
        <v>1.2675848480938612E-2</v>
      </c>
      <c r="Q3046" s="183">
        <f>IFERROR(_xll.qlIndexFixing(ONIndex1Y,I3046,TRUE,_xll.ohTrigger(RecalcTrigger,Trigger1Y)),NA())</f>
        <v>1.2518795070581845E-2</v>
      </c>
    </row>
    <row r="3047" spans="2:17" x14ac:dyDescent="0.2">
      <c r="B3047" s="39" t="s">
        <v>42</v>
      </c>
      <c r="D3047" s="42">
        <f>_xll.qlCalendarAdvance(Calendar,$D3046,B3047,"f",FALSE)</f>
        <v>60833</v>
      </c>
      <c r="E3047" s="177">
        <f>_xll.qlInterestRateIndexValueDate(IndexON,D3047)</f>
        <v>60833</v>
      </c>
      <c r="F3047" s="193">
        <f>IFERROR(_xll.qlIndexFixing(IndexON,D3047,TRUE,_xll.ohTrigger(RecalcTrigger,TriggerON)),NA())</f>
        <v>1.2953010297955814E-2</v>
      </c>
      <c r="H3047" s="42">
        <f>_xll.qlCalendarAdvance(Calendar,$H3046,B3047,"f",FALSE)</f>
        <v>60833</v>
      </c>
      <c r="I3047" s="177">
        <f>_xll.qlInterestRateIndexValueDate(Index1M,$H3047)</f>
        <v>60835</v>
      </c>
      <c r="J3047" s="182">
        <f>IFERROR(_xll.qlIndexFixing(Index1M,$H3047,TRUE,_xll.ohTrigger(RecalcTrigger,Trigger1M)),NA())</f>
        <v>1.2224133477388988E-2</v>
      </c>
      <c r="K3047" s="44">
        <f>IFERROR(_xll.qlIndexFixing(Index3M,H3047,TRUE,_xll.ohTrigger(RecalcTrigger,Trigger3M)),NA())</f>
        <v>1.2251267485519466E-2</v>
      </c>
      <c r="L3047" s="44">
        <f>IFERROR(_xll.qlIndexFixing(Index6M,$H3047,TRUE,_xll.ohTrigger(RecalcTrigger,Trigger6M)),NA())</f>
        <v>1.2819628953489332E-2</v>
      </c>
      <c r="M3047" s="183">
        <f>IFERROR(_xll.qlIndexFixing(Index1Y,$H3047,TRUE,_xll.ohTrigger(RecalcTrigger,Trigger1Y)),NA())</f>
        <v>1.2782031408872963E-2</v>
      </c>
      <c r="N3047" s="182">
        <f>IFERROR(_xll.qlIndexFixing(ONIndex1M,I3047,TRUE,_xll.ohTrigger(RecalcTrigger,Trigger1M)),NA())</f>
        <v>1.2208008973564333E-2</v>
      </c>
      <c r="O3047" s="44">
        <f>IFERROR(_xll.qlIndexFixing(ONIndex3M,I3047,TRUE,_xll.ohTrigger(RecalcTrigger,Trigger3M)),NA())</f>
        <v>1.2188956103962312E-2</v>
      </c>
      <c r="P3047" s="44">
        <f>IFERROR(_xll.qlIndexFixing(ONIndex6M,I3047,TRUE,_xll.ohTrigger(RecalcTrigger,Trigger6M)),NA())</f>
        <v>1.2683521550638233E-2</v>
      </c>
      <c r="Q3047" s="183">
        <f>IFERROR(_xll.qlIndexFixing(ONIndex1Y,I3047,TRUE,_xll.ohTrigger(RecalcTrigger,Trigger1Y)),NA())</f>
        <v>1.2525800888667504E-2</v>
      </c>
    </row>
    <row r="3048" spans="2:17" x14ac:dyDescent="0.2">
      <c r="B3048" s="39" t="s">
        <v>42</v>
      </c>
      <c r="D3048" s="42">
        <f>_xll.qlCalendarAdvance(Calendar,$D3047,B3048,"f",FALSE)</f>
        <v>60840</v>
      </c>
      <c r="E3048" s="177">
        <f>_xll.qlInterestRateIndexValueDate(IndexON,D3048)</f>
        <v>60840</v>
      </c>
      <c r="F3048" s="193">
        <f>IFERROR(_xll.qlIndexFixing(IndexON,D3048,TRUE,_xll.ohTrigger(RecalcTrigger,TriggerON)),NA())</f>
        <v>1.2956450139167686E-2</v>
      </c>
      <c r="H3048" s="42">
        <f>_xll.qlCalendarAdvance(Calendar,$H3047,B3048,"f",FALSE)</f>
        <v>60840</v>
      </c>
      <c r="I3048" s="177">
        <f>_xll.qlInterestRateIndexValueDate(Index1M,$H3048)</f>
        <v>60842</v>
      </c>
      <c r="J3048" s="182">
        <f>IFERROR(_xll.qlIndexFixing(Index1M,$H3048,TRUE,_xll.ohTrigger(RecalcTrigger,Trigger1M)),NA())</f>
        <v>1.2230035964245767E-2</v>
      </c>
      <c r="K3048" s="44">
        <f>IFERROR(_xll.qlIndexFixing(Index3M,H3048,TRUE,_xll.ohTrigger(RecalcTrigger,Trigger3M)),NA())</f>
        <v>1.2258588465625955E-2</v>
      </c>
      <c r="L3048" s="44">
        <f>IFERROR(_xll.qlIndexFixing(Index6M,$H3048,TRUE,_xll.ohTrigger(RecalcTrigger,Trigger6M)),NA())</f>
        <v>1.2827001269182308E-2</v>
      </c>
      <c r="M3048" s="183">
        <f>IFERROR(_xll.qlIndexFixing(Index1Y,$H3048,TRUE,_xll.ohTrigger(RecalcTrigger,Trigger1Y)),NA())</f>
        <v>1.2788897465521129E-2</v>
      </c>
      <c r="N3048" s="182">
        <f>IFERROR(_xll.qlIndexFixing(ONIndex1M,I3048,TRUE,_xll.ohTrigger(RecalcTrigger,Trigger1M)),NA())</f>
        <v>1.221391606286204E-2</v>
      </c>
      <c r="O3048" s="44">
        <f>IFERROR(_xll.qlIndexFixing(ONIndex3M,I3048,TRUE,_xll.ohTrigger(RecalcTrigger,Trigger3M)),NA())</f>
        <v>1.2196303745097836E-2</v>
      </c>
      <c r="P3048" s="44">
        <f>IFERROR(_xll.qlIndexFixing(ONIndex6M,I3048,TRUE,_xll.ohTrigger(RecalcTrigger,Trigger6M)),NA())</f>
        <v>1.2691169495635535E-2</v>
      </c>
      <c r="Q3048" s="183">
        <f>IFERROR(_xll.qlIndexFixing(ONIndex1Y,I3048,TRUE,_xll.ohTrigger(RecalcTrigger,Trigger1Y)),NA())</f>
        <v>1.2532798576536663E-2</v>
      </c>
    </row>
    <row r="3049" spans="2:17" x14ac:dyDescent="0.2">
      <c r="B3049" s="39" t="s">
        <v>42</v>
      </c>
      <c r="D3049" s="42">
        <f>_xll.qlCalendarAdvance(Calendar,$D3048,B3049,"f",FALSE)</f>
        <v>60847</v>
      </c>
      <c r="E3049" s="177">
        <f>_xll.qlInterestRateIndexValueDate(IndexON,D3049)</f>
        <v>60847</v>
      </c>
      <c r="F3049" s="193">
        <f>IFERROR(_xll.qlIndexFixing(IndexON,D3049,TRUE,_xll.ohTrigger(RecalcTrigger,TriggerON)),NA())</f>
        <v>1.2959886173504742E-2</v>
      </c>
      <c r="H3049" s="42">
        <f>_xll.qlCalendarAdvance(Calendar,$H3048,B3049,"f",FALSE)</f>
        <v>60847</v>
      </c>
      <c r="I3049" s="177">
        <f>_xll.qlInterestRateIndexValueDate(Index1M,$H3049)</f>
        <v>60849</v>
      </c>
      <c r="J3049" s="182">
        <f>IFERROR(_xll.qlIndexFixing(Index1M,$H3049,TRUE,_xll.ohTrigger(RecalcTrigger,Trigger1M)),NA())</f>
        <v>1.2235931849078618E-2</v>
      </c>
      <c r="K3049" s="44">
        <f>IFERROR(_xll.qlIndexFixing(Index3M,H3049,TRUE,_xll.ohTrigger(RecalcTrigger,Trigger3M)),NA())</f>
        <v>1.2265901059704917E-2</v>
      </c>
      <c r="L3049" s="44">
        <f>IFERROR(_xll.qlIndexFixing(Index6M,$H3049,TRUE,_xll.ohTrigger(RecalcTrigger,Trigger6M)),NA())</f>
        <v>1.2834347580788226E-2</v>
      </c>
      <c r="M3049" s="183">
        <f>IFERROR(_xll.qlIndexFixing(Index1Y,$H3049,TRUE,_xll.ohTrigger(RecalcTrigger,Trigger1Y)),NA())</f>
        <v>1.2795754587962279E-2</v>
      </c>
      <c r="N3049" s="182">
        <f>IFERROR(_xll.qlIndexFixing(ONIndex1M,I3049,TRUE,_xll.ohTrigger(RecalcTrigger,Trigger1M)),NA())</f>
        <v>1.2219816591088062E-2</v>
      </c>
      <c r="O3049" s="44">
        <f>IFERROR(_xll.qlIndexFixing(ONIndex3M,I3049,TRUE,_xll.ohTrigger(RecalcTrigger,Trigger3M)),NA())</f>
        <v>1.2203643178798629E-2</v>
      </c>
      <c r="P3049" s="44">
        <f>IFERROR(_xll.qlIndexFixing(ONIndex6M,I3049,TRUE,_xll.ohTrigger(RecalcTrigger,Trigger6M)),NA())</f>
        <v>1.2698792262053615E-2</v>
      </c>
      <c r="Q3049" s="183">
        <f>IFERROR(_xll.qlIndexFixing(ONIndex1Y,I3049,TRUE,_xll.ohTrigger(RecalcTrigger,Trigger1Y)),NA())</f>
        <v>1.2539788106371574E-2</v>
      </c>
    </row>
    <row r="3050" spans="2:17" x14ac:dyDescent="0.2">
      <c r="B3050" s="39" t="s">
        <v>42</v>
      </c>
      <c r="D3050" s="42">
        <f>_xll.qlCalendarAdvance(Calendar,$D3049,B3050,"f",FALSE)</f>
        <v>60854</v>
      </c>
      <c r="E3050" s="177">
        <f>_xll.qlInterestRateIndexValueDate(IndexON,D3050)</f>
        <v>60854</v>
      </c>
      <c r="F3050" s="193">
        <f>IFERROR(_xll.qlIndexFixing(IndexON,D3050,TRUE,_xll.ohTrigger(RecalcTrigger,TriggerON)),NA())</f>
        <v>1.296331838785747E-2</v>
      </c>
      <c r="H3050" s="42">
        <f>_xll.qlCalendarAdvance(Calendar,$H3049,B3050,"f",FALSE)</f>
        <v>60854</v>
      </c>
      <c r="I3050" s="177">
        <f>_xll.qlInterestRateIndexValueDate(Index1M,$H3050)</f>
        <v>60856</v>
      </c>
      <c r="J3050" s="182">
        <f>IFERROR(_xll.qlIndexFixing(Index1M,$H3050,TRUE,_xll.ohTrigger(RecalcTrigger,Trigger1M)),NA())</f>
        <v>1.2241821109447992E-2</v>
      </c>
      <c r="K3050" s="44">
        <f>IFERROR(_xll.qlIndexFixing(Index3M,H3050,TRUE,_xll.ohTrigger(RecalcTrigger,Trigger3M)),NA())</f>
        <v>1.2273205239592798E-2</v>
      </c>
      <c r="L3050" s="44">
        <f>IFERROR(_xll.qlIndexFixing(Index6M,$H3050,TRUE,_xll.ohTrigger(RecalcTrigger,Trigger6M)),NA())</f>
        <v>1.2841667833666498E-2</v>
      </c>
      <c r="M3050" s="183">
        <f>IFERROR(_xll.qlIndexFixing(Index1Y,$H3050,TRUE,_xll.ohTrigger(RecalcTrigger,Trigger1Y)),NA())</f>
        <v>1.280260274779064E-2</v>
      </c>
      <c r="N3050" s="182">
        <f>IFERROR(_xll.qlIndexFixing(ONIndex1M,I3050,TRUE,_xll.ohTrigger(RecalcTrigger,Trigger1M)),NA())</f>
        <v>1.2225710535460621E-2</v>
      </c>
      <c r="O3050" s="44">
        <f>IFERROR(_xll.qlIndexFixing(ONIndex3M,I3050,TRUE,_xll.ohTrigger(RecalcTrigger,Trigger3M)),NA())</f>
        <v>1.2210974377087069E-2</v>
      </c>
      <c r="P3050" s="44">
        <f>IFERROR(_xll.qlIndexFixing(ONIndex6M,I3050,TRUE,_xll.ohTrigger(RecalcTrigger,Trigger6M)),NA())</f>
        <v>1.2706389795855699E-2</v>
      </c>
      <c r="Q3050" s="183">
        <f>IFERROR(_xll.qlIndexFixing(ONIndex1Y,I3050,TRUE,_xll.ohTrigger(RecalcTrigger,Trigger1Y)),NA())</f>
        <v>1.2546769450274553E-2</v>
      </c>
    </row>
    <row r="3051" spans="2:17" x14ac:dyDescent="0.2">
      <c r="B3051" s="39" t="s">
        <v>42</v>
      </c>
      <c r="D3051" s="42">
        <f>_xll.qlCalendarAdvance(Calendar,$D3050,B3051,"f",FALSE)</f>
        <v>60861</v>
      </c>
      <c r="E3051" s="177">
        <f>_xll.qlInterestRateIndexValueDate(IndexON,D3051)</f>
        <v>60861</v>
      </c>
      <c r="F3051" s="193">
        <f>IFERROR(_xll.qlIndexFixing(IndexON,D3051,TRUE,_xll.ohTrigger(RecalcTrigger,TriggerON)),NA())</f>
        <v>1.2966746769356163E-2</v>
      </c>
      <c r="H3051" s="42">
        <f>_xll.qlCalendarAdvance(Calendar,$H3050,B3051,"f",FALSE)</f>
        <v>60861</v>
      </c>
      <c r="I3051" s="177">
        <f>_xll.qlInterestRateIndexValueDate(Index1M,$H3051)</f>
        <v>60863</v>
      </c>
      <c r="J3051" s="182">
        <f>IFERROR(_xll.qlIndexFixing(Index1M,$H3051,TRUE,_xll.ohTrigger(RecalcTrigger,Trigger1M)),NA())</f>
        <v>1.224770372291184E-2</v>
      </c>
      <c r="K3051" s="44">
        <f>IFERROR(_xll.qlIndexFixing(Index3M,H3051,TRUE,_xll.ohTrigger(RecalcTrigger,Trigger3M)),NA())</f>
        <v>1.2280500977126036E-2</v>
      </c>
      <c r="L3051" s="44">
        <f>IFERROR(_xll.qlIndexFixing(Index6M,$H3051,TRUE,_xll.ohTrigger(RecalcTrigger,Trigger6M)),NA())</f>
        <v>1.2848961973176956E-2</v>
      </c>
      <c r="M3051" s="183">
        <f>IFERROR(_xll.qlIndexFixing(Index1Y,$H3051,TRUE,_xll.ohTrigger(RecalcTrigger,Trigger1Y)),NA())</f>
        <v>1.2809441916600002E-2</v>
      </c>
      <c r="N3051" s="182">
        <f>IFERROR(_xll.qlIndexFixing(ONIndex1M,I3051,TRUE,_xll.ohTrigger(RecalcTrigger,Trigger1M)),NA())</f>
        <v>1.2231597873757494E-2</v>
      </c>
      <c r="O3051" s="44">
        <f>IFERROR(_xll.qlIndexFixing(ONIndex3M,I3051,TRUE,_xll.ohTrigger(RecalcTrigger,Trigger3M)),NA())</f>
        <v>1.2218297311985538E-2</v>
      </c>
      <c r="P3051" s="44">
        <f>IFERROR(_xll.qlIndexFixing(ONIndex6M,I3051,TRUE,_xll.ohTrigger(RecalcTrigger,Trigger6M)),NA())</f>
        <v>1.2713962042925075E-2</v>
      </c>
      <c r="Q3051" s="183">
        <f>IFERROR(_xll.qlIndexFixing(ONIndex1Y,I3051,TRUE,_xll.ohTrigger(RecalcTrigger,Trigger1Y)),NA())</f>
        <v>1.2553742580267979E-2</v>
      </c>
    </row>
    <row r="3052" spans="2:17" x14ac:dyDescent="0.2">
      <c r="B3052" s="39" t="s">
        <v>42</v>
      </c>
      <c r="D3052" s="42">
        <f>_xll.qlCalendarAdvance(Calendar,$D3051,B3052,"f",FALSE)</f>
        <v>60868</v>
      </c>
      <c r="E3052" s="177">
        <f>_xll.qlInterestRateIndexValueDate(IndexON,D3052)</f>
        <v>60868</v>
      </c>
      <c r="F3052" s="193">
        <f>IFERROR(_xll.qlIndexFixing(IndexON,D3052,TRUE,_xll.ohTrigger(RecalcTrigger,TriggerON)),NA())</f>
        <v>1.2970171304811373E-2</v>
      </c>
      <c r="H3052" s="42">
        <f>_xll.qlCalendarAdvance(Calendar,$H3051,B3052,"f",FALSE)</f>
        <v>60868</v>
      </c>
      <c r="I3052" s="177">
        <f>_xll.qlInterestRateIndexValueDate(Index1M,$H3052)</f>
        <v>60870</v>
      </c>
      <c r="J3052" s="182">
        <f>IFERROR(_xll.qlIndexFixing(Index1M,$H3052,TRUE,_xll.ohTrigger(RecalcTrigger,Trigger1M)),NA())</f>
        <v>1.2253579667025616E-2</v>
      </c>
      <c r="K3052" s="44">
        <f>IFERROR(_xll.qlIndexFixing(Index3M,H3052,TRUE,_xll.ohTrigger(RecalcTrigger,Trigger3M)),NA())</f>
        <v>1.2287788244140207E-2</v>
      </c>
      <c r="L3052" s="44">
        <f>IFERROR(_xll.qlIndexFixing(Index6M,$H3052,TRUE,_xll.ohTrigger(RecalcTrigger,Trigger6M)),NA())</f>
        <v>1.285622994467815E-2</v>
      </c>
      <c r="M3052" s="183">
        <f>IFERROR(_xll.qlIndexFixing(Index1Y,$H3052,TRUE,_xll.ohTrigger(RecalcTrigger,Trigger1Y)),NA())</f>
        <v>1.2816272065982626E-2</v>
      </c>
      <c r="N3052" s="182">
        <f>IFERROR(_xll.qlIndexFixing(ONIndex1M,I3052,TRUE,_xll.ohTrigger(RecalcTrigger,Trigger1M)),NA())</f>
        <v>1.2237478583756456E-2</v>
      </c>
      <c r="O3052" s="44">
        <f>IFERROR(_xll.qlIndexFixing(ONIndex3M,I3052,TRUE,_xll.ohTrigger(RecalcTrigger,Trigger3M)),NA())</f>
        <v>1.2225611955436477E-2</v>
      </c>
      <c r="P3052" s="44">
        <f>IFERROR(_xll.qlIndexFixing(ONIndex6M,I3052,TRUE,_xll.ohTrigger(RecalcTrigger,Trigger6M)),NA())</f>
        <v>1.2721508949384841E-2</v>
      </c>
      <c r="Q3052" s="183">
        <f>IFERROR(_xll.qlIndexFixing(ONIndex1Y,I3052,TRUE,_xll.ohTrigger(RecalcTrigger,Trigger1Y)),NA())</f>
        <v>1.2560707468693977E-2</v>
      </c>
    </row>
    <row r="3053" spans="2:17" x14ac:dyDescent="0.2">
      <c r="B3053" s="39" t="s">
        <v>42</v>
      </c>
      <c r="D3053" s="42">
        <f>_xll.qlCalendarAdvance(Calendar,$D3052,B3053,"f",FALSE)</f>
        <v>60875</v>
      </c>
      <c r="E3053" s="177">
        <f>_xll.qlInterestRateIndexValueDate(IndexON,D3053)</f>
        <v>60875</v>
      </c>
      <c r="F3053" s="193">
        <f>IFERROR(_xll.qlIndexFixing(IndexON,D3053,TRUE,_xll.ohTrigger(RecalcTrigger,TriggerON)),NA())</f>
        <v>1.2973591981513266E-2</v>
      </c>
      <c r="H3053" s="42">
        <f>_xll.qlCalendarAdvance(Calendar,$H3052,B3053,"f",FALSE)</f>
        <v>60875</v>
      </c>
      <c r="I3053" s="177">
        <f>_xll.qlInterestRateIndexValueDate(Index1M,$H3053)</f>
        <v>60877</v>
      </c>
      <c r="J3053" s="182">
        <f>IFERROR(_xll.qlIndexFixing(Index1M,$H3053,TRUE,_xll.ohTrigger(RecalcTrigger,Trigger1M)),NA())</f>
        <v>1.2259448919352267E-2</v>
      </c>
      <c r="K3053" s="44">
        <f>IFERROR(_xll.qlIndexFixing(Index3M,H3053,TRUE,_xll.ohTrigger(RecalcTrigger,Trigger3M)),NA())</f>
        <v>1.2294338994683822E-2</v>
      </c>
      <c r="L3053" s="44">
        <f>IFERROR(_xll.qlIndexFixing(Index6M,$H3053,TRUE,_xll.ohTrigger(RecalcTrigger,Trigger6M)),NA())</f>
        <v>1.2859783350589484E-2</v>
      </c>
      <c r="M3053" s="183">
        <f>IFERROR(_xll.qlIndexFixing(Index1Y,$H3053,TRUE,_xll.ohTrigger(RecalcTrigger,Trigger1Y)),NA())</f>
        <v>1.2823093167531862E-2</v>
      </c>
      <c r="N3053" s="182">
        <f>IFERROR(_xll.qlIndexFixing(ONIndex1M,I3053,TRUE,_xll.ohTrigger(RecalcTrigger,Trigger1M)),NA())</f>
        <v>1.2243352642835603E-2</v>
      </c>
      <c r="O3053" s="44">
        <f>IFERROR(_xll.qlIndexFixing(ONIndex3M,I3053,TRUE,_xll.ohTrigger(RecalcTrigger,Trigger3M)),NA())</f>
        <v>1.223291827922246E-2</v>
      </c>
      <c r="P3053" s="44">
        <f>IFERROR(_xll.qlIndexFixing(ONIndex6M,I3053,TRUE,_xll.ohTrigger(RecalcTrigger,Trigger6M)),NA())</f>
        <v>1.2729030461198221E-2</v>
      </c>
      <c r="Q3053" s="183">
        <f>IFERROR(_xll.qlIndexFixing(ONIndex1Y,I3053,TRUE,_xll.ohTrigger(RecalcTrigger,Trigger1Y)),NA())</f>
        <v>1.2567664087654862E-2</v>
      </c>
    </row>
    <row r="3054" spans="2:17" x14ac:dyDescent="0.2">
      <c r="B3054" s="39" t="s">
        <v>42</v>
      </c>
      <c r="D3054" s="42">
        <f>_xll.qlCalendarAdvance(Calendar,$D3053,B3054,"f",FALSE)</f>
        <v>60882</v>
      </c>
      <c r="E3054" s="177">
        <f>_xll.qlInterestRateIndexValueDate(IndexON,D3054)</f>
        <v>60882</v>
      </c>
      <c r="F3054" s="193">
        <f>IFERROR(_xll.qlIndexFixing(IndexON,D3054,TRUE,_xll.ohTrigger(RecalcTrigger,TriggerON)),NA())</f>
        <v>1.2977008786032584E-2</v>
      </c>
      <c r="H3054" s="42">
        <f>_xll.qlCalendarAdvance(Calendar,$H3053,B3054,"f",FALSE)</f>
        <v>60882</v>
      </c>
      <c r="I3054" s="177">
        <f>_xll.qlInterestRateIndexValueDate(Index1M,$H3054)</f>
        <v>60884</v>
      </c>
      <c r="J3054" s="182">
        <f>IFERROR(_xll.qlIndexFixing(Index1M,$H3054,TRUE,_xll.ohTrigger(RecalcTrigger,Trigger1M)),NA())</f>
        <v>1.2265311457447248E-2</v>
      </c>
      <c r="K3054" s="44">
        <f>IFERROR(_xll.qlIndexFixing(Index3M,H3054,TRUE,_xll.ohTrigger(RecalcTrigger,Trigger3M)),NA())</f>
        <v>1.2301609602553425E-2</v>
      </c>
      <c r="L3054" s="44">
        <f>IFERROR(_xll.qlIndexFixing(Index6M,$H3054,TRUE,_xll.ohTrigger(RecalcTrigger,Trigger6M)),NA())</f>
        <v>1.286700701160072E-2</v>
      </c>
      <c r="M3054" s="183">
        <f>IFERROR(_xll.qlIndexFixing(Index1Y,$H3054,TRUE,_xll.ohTrigger(RecalcTrigger,Trigger1Y)),NA())</f>
        <v>1.2829905192838656E-2</v>
      </c>
      <c r="N3054" s="182">
        <f>IFERROR(_xll.qlIndexFixing(ONIndex1M,I3054,TRUE,_xll.ohTrigger(RecalcTrigger,Trigger1M)),NA())</f>
        <v>1.2249220028532903E-2</v>
      </c>
      <c r="O3054" s="44">
        <f>IFERROR(_xll.qlIndexFixing(ONIndex3M,I3054,TRUE,_xll.ohTrigger(RecalcTrigger,Trigger3M)),NA())</f>
        <v>1.2240216255605674E-2</v>
      </c>
      <c r="P3054" s="44">
        <f>IFERROR(_xll.qlIndexFixing(ONIndex6M,I3054,TRUE,_xll.ohTrigger(RecalcTrigger,Trigger6M)),NA())</f>
        <v>1.2736526524488312E-2</v>
      </c>
      <c r="Q3054" s="183">
        <f>IFERROR(_xll.qlIndexFixing(ONIndex1Y,I3054,TRUE,_xll.ohTrigger(RecalcTrigger,Trigger1Y)),NA())</f>
        <v>1.2574612409093078E-2</v>
      </c>
    </row>
    <row r="3055" spans="2:17" x14ac:dyDescent="0.2">
      <c r="B3055" s="39" t="s">
        <v>42</v>
      </c>
      <c r="D3055" s="42">
        <f>_xll.qlCalendarAdvance(Calendar,$D3054,B3055,"f",FALSE)</f>
        <v>60889</v>
      </c>
      <c r="E3055" s="177">
        <f>_xll.qlInterestRateIndexValueDate(IndexON,D3055)</f>
        <v>60889</v>
      </c>
      <c r="F3055" s="193">
        <f>IFERROR(_xll.qlIndexFixing(IndexON,D3055,TRUE,_xll.ohTrigger(RecalcTrigger,TriggerON)),NA())</f>
        <v>1.2980421705579559E-2</v>
      </c>
      <c r="H3055" s="42">
        <f>_xll.qlCalendarAdvance(Calendar,$H3054,B3055,"f",FALSE)</f>
        <v>60889</v>
      </c>
      <c r="I3055" s="177">
        <f>_xll.qlInterestRateIndexValueDate(Index1M,$H3055)</f>
        <v>60891</v>
      </c>
      <c r="J3055" s="182">
        <f>IFERROR(_xll.qlIndexFixing(Index1M,$H3055,TRUE,_xll.ohTrigger(RecalcTrigger,Trigger1M)),NA())</f>
        <v>1.2271167258871007E-2</v>
      </c>
      <c r="K3055" s="44">
        <f>IFERROR(_xll.qlIndexFixing(Index3M,H3055,TRUE,_xll.ohTrigger(RecalcTrigger,Trigger3M)),NA())</f>
        <v>1.2308871657571416E-2</v>
      </c>
      <c r="L3055" s="44">
        <f>IFERROR(_xll.qlIndexFixing(Index6M,$H3055,TRUE,_xll.ohTrigger(RecalcTrigger,Trigger6M)),NA())</f>
        <v>1.2874204364166589E-2</v>
      </c>
      <c r="M3055" s="183">
        <f>IFERROR(_xll.qlIndexFixing(Index1Y,$H3055,TRUE,_xll.ohTrigger(RecalcTrigger,Trigger1Y)),NA())</f>
        <v>1.2836708113495045E-2</v>
      </c>
      <c r="N3055" s="182">
        <f>IFERROR(_xll.qlIndexFixing(ONIndex1M,I3055,TRUE,_xll.ohTrigger(RecalcTrigger,Trigger1M)),NA())</f>
        <v>1.225508071846626E-2</v>
      </c>
      <c r="O3055" s="44">
        <f>IFERROR(_xll.qlIndexFixing(ONIndex3M,I3055,TRUE,_xll.ohTrigger(RecalcTrigger,Trigger3M)),NA())</f>
        <v>1.2247505856208818E-2</v>
      </c>
      <c r="P3055" s="44">
        <f>IFERROR(_xll.qlIndexFixing(ONIndex6M,I3055,TRUE,_xll.ohTrigger(RecalcTrigger,Trigger6M)),NA())</f>
        <v>1.2743997085058467E-2</v>
      </c>
      <c r="Q3055" s="183">
        <f>IFERROR(_xll.qlIndexFixing(ONIndex1Y,I3055,TRUE,_xll.ohTrigger(RecalcTrigger,Trigger1Y)),NA())</f>
        <v>1.2581552405270813E-2</v>
      </c>
    </row>
    <row r="3056" spans="2:17" x14ac:dyDescent="0.2">
      <c r="B3056" s="39" t="s">
        <v>42</v>
      </c>
      <c r="D3056" s="42">
        <f>_xll.qlCalendarAdvance(Calendar,$D3055,B3056,"f",FALSE)</f>
        <v>60896</v>
      </c>
      <c r="E3056" s="177">
        <f>_xll.qlInterestRateIndexValueDate(IndexON,D3056)</f>
        <v>60896</v>
      </c>
      <c r="F3056" s="193">
        <f>IFERROR(_xll.qlIndexFixing(IndexON,D3056,TRUE,_xll.ohTrigger(RecalcTrigger,TriggerON)),NA())</f>
        <v>1.2983830726884804E-2</v>
      </c>
      <c r="H3056" s="42">
        <f>_xll.qlCalendarAdvance(Calendar,$H3055,B3056,"f",FALSE)</f>
        <v>60896</v>
      </c>
      <c r="I3056" s="177">
        <f>_xll.qlInterestRateIndexValueDate(Index1M,$H3056)</f>
        <v>60898</v>
      </c>
      <c r="J3056" s="182">
        <f>IFERROR(_xll.qlIndexFixing(Index1M,$H3056,TRUE,_xll.ohTrigger(RecalcTrigger,Trigger1M)),NA())</f>
        <v>1.2277016301176502E-2</v>
      </c>
      <c r="K3056" s="44">
        <f>IFERROR(_xll.qlIndexFixing(Index3M,H3056,TRUE,_xll.ohTrigger(RecalcTrigger,Trigger3M)),NA())</f>
        <v>1.2316125131573949E-2</v>
      </c>
      <c r="L3056" s="44">
        <f>IFERROR(_xll.qlIndexFixing(Index6M,$H3056,TRUE,_xll.ohTrigger(RecalcTrigger,Trigger6M)),NA())</f>
        <v>1.2881375353666033E-2</v>
      </c>
      <c r="M3056" s="183">
        <f>IFERROR(_xll.qlIndexFixing(Index1Y,$H3056,TRUE,_xll.ohTrigger(RecalcTrigger,Trigger1Y)),NA())</f>
        <v>1.2843501901091538E-2</v>
      </c>
      <c r="N3056" s="182">
        <f>IFERROR(_xll.qlIndexFixing(ONIndex1M,I3056,TRUE,_xll.ohTrigger(RecalcTrigger,Trigger1M)),NA())</f>
        <v>1.226093469041345E-2</v>
      </c>
      <c r="O3056" s="44">
        <f>IFERROR(_xll.qlIndexFixing(ONIndex3M,I3056,TRUE,_xll.ohTrigger(RecalcTrigger,Trigger3M)),NA())</f>
        <v>1.2254787053453953E-2</v>
      </c>
      <c r="P3056" s="44">
        <f>IFERROR(_xll.qlIndexFixing(ONIndex6M,I3056,TRUE,_xll.ohTrigger(RecalcTrigger,Trigger6M)),NA())</f>
        <v>1.2751442089031784E-2</v>
      </c>
      <c r="Q3056" s="183">
        <f>IFERROR(_xll.qlIndexFixing(ONIndex1Y,I3056,TRUE,_xll.ohTrigger(RecalcTrigger,Trigger1Y)),NA())</f>
        <v>1.2588484048530191E-2</v>
      </c>
    </row>
    <row r="3057" spans="2:17" x14ac:dyDescent="0.2">
      <c r="B3057" s="39" t="s">
        <v>42</v>
      </c>
      <c r="D3057" s="42">
        <f>_xll.qlCalendarAdvance(Calendar,$D3056,B3057,"f",FALSE)</f>
        <v>60903</v>
      </c>
      <c r="E3057" s="177">
        <f>_xll.qlInterestRateIndexValueDate(IndexON,D3057)</f>
        <v>60903</v>
      </c>
      <c r="F3057" s="193">
        <f>IFERROR(_xll.qlIndexFixing(IndexON,D3057,TRUE,_xll.ohTrigger(RecalcTrigger,TriggerON)),NA())</f>
        <v>1.2987235837238487E-2</v>
      </c>
      <c r="H3057" s="42">
        <f>_xll.qlCalendarAdvance(Calendar,$H3056,B3057,"f",FALSE)</f>
        <v>60903</v>
      </c>
      <c r="I3057" s="177">
        <f>_xll.qlInterestRateIndexValueDate(Index1M,$H3057)</f>
        <v>60905</v>
      </c>
      <c r="J3057" s="182">
        <f>IFERROR(_xll.qlIndexFixing(Index1M,$H3057,TRUE,_xll.ohTrigger(RecalcTrigger,Trigger1M)),NA())</f>
        <v>1.2280980038192354E-2</v>
      </c>
      <c r="K3057" s="44">
        <f>IFERROR(_xll.qlIndexFixing(Index3M,H3057,TRUE,_xll.ohTrigger(RecalcTrigger,Trigger3M)),NA())</f>
        <v>1.232409653571525E-2</v>
      </c>
      <c r="L3057" s="44">
        <f>IFERROR(_xll.qlIndexFixing(Index6M,$H3057,TRUE,_xll.ohTrigger(RecalcTrigger,Trigger6M)),NA())</f>
        <v>1.2889251297070706E-2</v>
      </c>
      <c r="M3057" s="183">
        <f>IFERROR(_xll.qlIndexFixing(Index1Y,$H3057,TRUE,_xll.ohTrigger(RecalcTrigger,Trigger1Y)),NA())</f>
        <v>1.285028652721886E-2</v>
      </c>
      <c r="N3057" s="182">
        <f>IFERROR(_xll.qlIndexFixing(ONIndex1M,I3057,TRUE,_xll.ohTrigger(RecalcTrigger,Trigger1M)),NA())</f>
        <v>1.2266781921832504E-2</v>
      </c>
      <c r="O3057" s="44">
        <f>IFERROR(_xll.qlIndexFixing(ONIndex3M,I3057,TRUE,_xll.ohTrigger(RecalcTrigger,Trigger3M)),NA())</f>
        <v>1.2262059818963778E-2</v>
      </c>
      <c r="P3057" s="44">
        <f>IFERROR(_xll.qlIndexFixing(ONIndex6M,I3057,TRUE,_xll.ohTrigger(RecalcTrigger,Trigger6M)),NA())</f>
        <v>1.2758861482451422E-2</v>
      </c>
      <c r="Q3057" s="183">
        <f>IFERROR(_xll.qlIndexFixing(ONIndex1Y,I3057,TRUE,_xll.ohTrigger(RecalcTrigger,Trigger1Y)),NA())</f>
        <v>1.2595407310653783E-2</v>
      </c>
    </row>
    <row r="3058" spans="2:17" x14ac:dyDescent="0.2">
      <c r="B3058" s="39" t="s">
        <v>42</v>
      </c>
      <c r="D3058" s="42">
        <f>_xll.qlCalendarAdvance(Calendar,$D3057,B3058,"f",FALSE)</f>
        <v>60910</v>
      </c>
      <c r="E3058" s="177">
        <f>_xll.qlInterestRateIndexValueDate(IndexON,D3058)</f>
        <v>60910</v>
      </c>
      <c r="F3058" s="193">
        <f>IFERROR(_xll.qlIndexFixing(IndexON,D3058,TRUE,_xll.ohTrigger(RecalcTrigger,TriggerON)),NA())</f>
        <v>1.2990637023451157E-2</v>
      </c>
      <c r="H3058" s="42">
        <f>_xll.qlCalendarAdvance(Calendar,$H3057,B3058,"f",FALSE)</f>
        <v>60910</v>
      </c>
      <c r="I3058" s="177">
        <f>_xll.qlInterestRateIndexValueDate(Index1M,$H3058)</f>
        <v>60912</v>
      </c>
      <c r="J3058" s="182">
        <f>IFERROR(_xll.qlIndexFixing(Index1M,$H3058,TRUE,_xll.ohTrigger(RecalcTrigger,Trigger1M)),NA())</f>
        <v>1.2288694018689483E-2</v>
      </c>
      <c r="K3058" s="44">
        <f>IFERROR(_xll.qlIndexFixing(Index3M,H3058,TRUE,_xll.ohTrigger(RecalcTrigger,Trigger3M)),NA())</f>
        <v>1.2331332388182018E-2</v>
      </c>
      <c r="L3058" s="44">
        <f>IFERROR(_xll.qlIndexFixing(Index6M,$H3058,TRUE,_xll.ohTrigger(RecalcTrigger,Trigger6M)),NA())</f>
        <v>1.2896367740834214E-2</v>
      </c>
      <c r="M3058" s="183">
        <f>IFERROR(_xll.qlIndexFixing(Index1Y,$H3058,TRUE,_xll.ohTrigger(RecalcTrigger,Trigger1Y)),NA())</f>
        <v>1.2857061963466419E-2</v>
      </c>
      <c r="N3058" s="182">
        <f>IFERROR(_xll.qlIndexFixing(ONIndex1M,I3058,TRUE,_xll.ohTrigger(RecalcTrigger,Trigger1M)),NA())</f>
        <v>1.227262239026139E-2</v>
      </c>
      <c r="O3058" s="44">
        <f>IFERROR(_xll.qlIndexFixing(ONIndex3M,I3058,TRUE,_xll.ohTrigger(RecalcTrigger,Trigger3M)),NA())</f>
        <v>1.2269324124760672E-2</v>
      </c>
      <c r="P3058" s="44">
        <f>IFERROR(_xll.qlIndexFixing(ONIndex6M,I3058,TRUE,_xll.ohTrigger(RecalcTrigger,Trigger6M)),NA())</f>
        <v>1.2766255211200672E-2</v>
      </c>
      <c r="Q3058" s="183">
        <f>IFERROR(_xll.qlIndexFixing(ONIndex1Y,I3058,TRUE,_xll.ohTrigger(RecalcTrigger,Trigger1Y)),NA())</f>
        <v>1.2602322163983715E-2</v>
      </c>
    </row>
    <row r="3059" spans="2:17" x14ac:dyDescent="0.2">
      <c r="B3059" s="39" t="s">
        <v>42</v>
      </c>
      <c r="D3059" s="42">
        <f>_xll.qlCalendarAdvance(Calendar,$D3058,B3059,"f",FALSE)</f>
        <v>60917</v>
      </c>
      <c r="E3059" s="177">
        <f>_xll.qlInterestRateIndexValueDate(IndexON,D3059)</f>
        <v>60917</v>
      </c>
      <c r="F3059" s="193">
        <f>IFERROR(_xll.qlIndexFixing(IndexON,D3059,TRUE,_xll.ohTrigger(RecalcTrigger,TriggerON)),NA())</f>
        <v>1.2994034272333366E-2</v>
      </c>
      <c r="H3059" s="42">
        <f>_xll.qlCalendarAdvance(Calendar,$H3058,B3059,"f",FALSE)</f>
        <v>60917</v>
      </c>
      <c r="I3059" s="177">
        <f>_xll.qlInterestRateIndexValueDate(Index1M,$H3059)</f>
        <v>60919</v>
      </c>
      <c r="J3059" s="182">
        <f>IFERROR(_xll.qlIndexFixing(Index1M,$H3059,TRUE,_xll.ohTrigger(RecalcTrigger,Trigger1M)),NA())</f>
        <v>1.2294522649007877E-2</v>
      </c>
      <c r="K3059" s="44">
        <f>IFERROR(_xll.qlIndexFixing(Index3M,H3059,TRUE,_xll.ohTrigger(RecalcTrigger,Trigger3M)),NA())</f>
        <v>1.233855957298307E-2</v>
      </c>
      <c r="L3059" s="44">
        <f>IFERROR(_xll.qlIndexFixing(Index6M,$H3059,TRUE,_xll.ohTrigger(RecalcTrigger,Trigger6M)),NA())</f>
        <v>1.2903457652958418E-2</v>
      </c>
      <c r="M3059" s="183">
        <f>IFERROR(_xll.qlIndexFixing(Index1Y,$H3059,TRUE,_xll.ohTrigger(RecalcTrigger,Trigger1Y)),NA())</f>
        <v>1.2863828181423629E-2</v>
      </c>
      <c r="N3059" s="182">
        <f>IFERROR(_xll.qlIndexFixing(ONIndex1M,I3059,TRUE,_xll.ohTrigger(RecalcTrigger,Trigger1M)),NA())</f>
        <v>1.2278456073397948E-2</v>
      </c>
      <c r="O3059" s="44">
        <f>IFERROR(_xll.qlIndexFixing(ONIndex3M,I3059,TRUE,_xll.ohTrigger(RecalcTrigger,Trigger3M)),NA())</f>
        <v>1.2276579942946952E-2</v>
      </c>
      <c r="P3059" s="44">
        <f>IFERROR(_xll.qlIndexFixing(ONIndex6M,I3059,TRUE,_xll.ohTrigger(RecalcTrigger,Trigger6M)),NA())</f>
        <v>1.2773623221482566E-2</v>
      </c>
      <c r="Q3059" s="183">
        <f>IFERROR(_xll.qlIndexFixing(ONIndex1Y,I3059,TRUE,_xll.ohTrigger(RecalcTrigger,Trigger1Y)),NA())</f>
        <v>1.26092285806223E-2</v>
      </c>
    </row>
    <row r="3060" spans="2:17" x14ac:dyDescent="0.2">
      <c r="B3060" s="39" t="s">
        <v>42</v>
      </c>
      <c r="D3060" s="42">
        <f>_xll.qlCalendarAdvance(Calendar,$D3059,B3060,"f",FALSE)</f>
        <v>60924</v>
      </c>
      <c r="E3060" s="177">
        <f>_xll.qlInterestRateIndexValueDate(IndexON,D3060)</f>
        <v>60924</v>
      </c>
      <c r="F3060" s="193">
        <f>IFERROR(_xll.qlIndexFixing(IndexON,D3060,TRUE,_xll.ohTrigger(RecalcTrigger,TriggerON)),NA())</f>
        <v>1.2997427571095344E-2</v>
      </c>
      <c r="H3060" s="42">
        <f>_xll.qlCalendarAdvance(Calendar,$H3059,B3060,"f",FALSE)</f>
        <v>60924</v>
      </c>
      <c r="I3060" s="177">
        <f>_xll.qlInterestRateIndexValueDate(Index1M,$H3060)</f>
        <v>60926</v>
      </c>
      <c r="J3060" s="182">
        <f>IFERROR(_xll.qlIndexFixing(Index1M,$H3060,TRUE,_xll.ohTrigger(RecalcTrigger,Trigger1M)),NA())</f>
        <v>1.230034443044481E-2</v>
      </c>
      <c r="K3060" s="44">
        <f>IFERROR(_xll.qlIndexFixing(Index3M,H3060,TRUE,_xll.ohTrigger(RecalcTrigger,Trigger3M)),NA())</f>
        <v>1.2345778061953111E-2</v>
      </c>
      <c r="L3060" s="44">
        <f>IFERROR(_xll.qlIndexFixing(Index6M,$H3060,TRUE,_xll.ohTrigger(RecalcTrigger,Trigger6M)),NA())</f>
        <v>1.2910520978819322E-2</v>
      </c>
      <c r="M3060" s="183">
        <f>IFERROR(_xll.qlIndexFixing(Index1Y,$H3060,TRUE,_xll.ohTrigger(RecalcTrigger,Trigger1Y)),NA())</f>
        <v>1.287058515267946E-2</v>
      </c>
      <c r="N3060" s="182">
        <f>IFERROR(_xll.qlIndexFixing(ONIndex1M,I3060,TRUE,_xll.ohTrigger(RecalcTrigger,Trigger1M)),NA())</f>
        <v>1.2284282948860081E-2</v>
      </c>
      <c r="O3060" s="44">
        <f>IFERROR(_xll.qlIndexFixing(ONIndex3M,I3060,TRUE,_xll.ohTrigger(RecalcTrigger,Trigger3M)),NA())</f>
        <v>1.228382724530519E-2</v>
      </c>
      <c r="P3060" s="44">
        <f>IFERROR(_xll.qlIndexFixing(ONIndex6M,I3060,TRUE,_xll.ohTrigger(RecalcTrigger,Trigger6M)),NA())</f>
        <v>1.2780965459180393E-2</v>
      </c>
      <c r="Q3060" s="183">
        <f>IFERROR(_xll.qlIndexFixing(ONIndex1Y,I3060,TRUE,_xll.ohTrigger(RecalcTrigger,Trigger1Y)),NA())</f>
        <v>1.2616126532751792E-2</v>
      </c>
    </row>
    <row r="3061" spans="2:17" x14ac:dyDescent="0.2">
      <c r="B3061" s="39" t="s">
        <v>42</v>
      </c>
      <c r="D3061" s="42">
        <f>_xll.qlCalendarAdvance(Calendar,$D3060,B3061,"f",FALSE)</f>
        <v>60931</v>
      </c>
      <c r="E3061" s="177">
        <f>_xll.qlInterestRateIndexValueDate(IndexON,D3061)</f>
        <v>60931</v>
      </c>
      <c r="F3061" s="193">
        <f>IFERROR(_xll.qlIndexFixing(IndexON,D3061,TRUE,_xll.ohTrigger(RecalcTrigger,TriggerON)),NA())</f>
        <v>1.3000816906707513E-2</v>
      </c>
      <c r="H3061" s="42">
        <f>_xll.qlCalendarAdvance(Calendar,$H3060,B3061,"f",FALSE)</f>
        <v>60931</v>
      </c>
      <c r="I3061" s="177">
        <f>_xll.qlInterestRateIndexValueDate(Index1M,$H3061)</f>
        <v>60933</v>
      </c>
      <c r="J3061" s="182">
        <f>IFERROR(_xll.qlIndexFixing(Index1M,$H3061,TRUE,_xll.ohTrigger(RecalcTrigger,Trigger1M)),NA())</f>
        <v>1.2306159340560729E-2</v>
      </c>
      <c r="K3061" s="44">
        <f>IFERROR(_xll.qlIndexFixing(Index3M,H3061,TRUE,_xll.ohTrigger(RecalcTrigger,Trigger3M)),NA())</f>
        <v>1.235298782692858E-2</v>
      </c>
      <c r="L3061" s="44">
        <f>IFERROR(_xll.qlIndexFixing(Index6M,$H3061,TRUE,_xll.ohTrigger(RecalcTrigger,Trigger6M)),NA())</f>
        <v>1.2917557663791612E-2</v>
      </c>
      <c r="M3061" s="183">
        <f>IFERROR(_xll.qlIndexFixing(Index1Y,$H3061,TRUE,_xll.ohTrigger(RecalcTrigger,Trigger1Y)),NA())</f>
        <v>1.2877332848821792E-2</v>
      </c>
      <c r="N3061" s="182">
        <f>IFERROR(_xll.qlIndexFixing(ONIndex1M,I3061,TRUE,_xll.ohTrigger(RecalcTrigger,Trigger1M)),NA())</f>
        <v>1.2290102994105823E-2</v>
      </c>
      <c r="O3061" s="44">
        <f>IFERROR(_xll.qlIndexFixing(ONIndex3M,I3061,TRUE,_xll.ohTrigger(RecalcTrigger,Trigger3M)),NA())</f>
        <v>1.2291066004017637E-2</v>
      </c>
      <c r="P3061" s="44">
        <f>IFERROR(_xll.qlIndexFixing(ONIndex6M,I3061,TRUE,_xll.ohTrigger(RecalcTrigger,Trigger6M)),NA())</f>
        <v>1.2788281870257379E-2</v>
      </c>
      <c r="Q3061" s="183">
        <f>IFERROR(_xll.qlIndexFixing(ONIndex1Y,I3061,TRUE,_xll.ohTrigger(RecalcTrigger,Trigger1Y)),NA())</f>
        <v>1.2623015992474507E-2</v>
      </c>
    </row>
    <row r="3062" spans="2:17" x14ac:dyDescent="0.2">
      <c r="B3062" s="39" t="s">
        <v>42</v>
      </c>
      <c r="D3062" s="42">
        <f>_xll.qlCalendarAdvance(Calendar,$D3061,B3062,"f",FALSE)</f>
        <v>60938</v>
      </c>
      <c r="E3062" s="177">
        <f>_xll.qlInterestRateIndexValueDate(IndexON,D3062)</f>
        <v>60938</v>
      </c>
      <c r="F3062" s="193">
        <f>IFERROR(_xll.qlIndexFixing(IndexON,D3062,TRUE,_xll.ohTrigger(RecalcTrigger,TriggerON)),NA())</f>
        <v>1.3004202265900489E-2</v>
      </c>
      <c r="H3062" s="42">
        <f>_xll.qlCalendarAdvance(Calendar,$H3061,B3062,"f",FALSE)</f>
        <v>60938</v>
      </c>
      <c r="I3062" s="177">
        <f>_xll.qlInterestRateIndexValueDate(Index1M,$H3062)</f>
        <v>60940</v>
      </c>
      <c r="J3062" s="182">
        <f>IFERROR(_xll.qlIndexFixing(Index1M,$H3062,TRUE,_xll.ohTrigger(RecalcTrigger,Trigger1M)),NA())</f>
        <v>1.2311967356913589E-2</v>
      </c>
      <c r="K3062" s="44">
        <f>IFERROR(_xll.qlIndexFixing(Index3M,H3062,TRUE,_xll.ohTrigger(RecalcTrigger,Trigger3M)),NA())</f>
        <v>1.2360188839743316E-2</v>
      </c>
      <c r="L3062" s="44">
        <f>IFERROR(_xll.qlIndexFixing(Index6M,$H3062,TRUE,_xll.ohTrigger(RecalcTrigger,Trigger6M)),NA())</f>
        <v>1.2923844607486671E-2</v>
      </c>
      <c r="M3062" s="183">
        <f>IFERROR(_xll.qlIndexFixing(Index1Y,$H3062,TRUE,_xll.ohTrigger(RecalcTrigger,Trigger1Y)),NA())</f>
        <v>1.2884071241438942E-2</v>
      </c>
      <c r="N3062" s="182">
        <f>IFERROR(_xll.qlIndexFixing(ONIndex1M,I3062,TRUE,_xll.ohTrigger(RecalcTrigger,Trigger1M)),NA())</f>
        <v>1.2295916186753075E-2</v>
      </c>
      <c r="O3062" s="44">
        <f>IFERROR(_xll.qlIndexFixing(ONIndex3M,I3062,TRUE,_xll.ohTrigger(RecalcTrigger,Trigger3M)),NA())</f>
        <v>1.2298296190866864E-2</v>
      </c>
      <c r="P3062" s="44">
        <f>IFERROR(_xll.qlIndexFixing(ONIndex6M,I3062,TRUE,_xll.ohTrigger(RecalcTrigger,Trigger6M)),NA())</f>
        <v>1.2795572400756683E-2</v>
      </c>
      <c r="Q3062" s="183">
        <f>IFERROR(_xll.qlIndexFixing(ONIndex1Y,I3062,TRUE,_xll.ohTrigger(RecalcTrigger,Trigger1Y)),NA())</f>
        <v>1.2629896931892759E-2</v>
      </c>
    </row>
    <row r="3063" spans="2:17" x14ac:dyDescent="0.2">
      <c r="B3063" s="39" t="s">
        <v>42</v>
      </c>
      <c r="D3063" s="42">
        <f>_xll.qlCalendarAdvance(Calendar,$D3062,B3063,"f",FALSE)</f>
        <v>60945</v>
      </c>
      <c r="E3063" s="177">
        <f>_xll.qlInterestRateIndexValueDate(IndexON,D3063)</f>
        <v>60945</v>
      </c>
      <c r="F3063" s="193">
        <f>IFERROR(_xll.qlIndexFixing(IndexON,D3063,TRUE,_xll.ohTrigger(RecalcTrigger,TriggerON)),NA())</f>
        <v>1.3007583635804565E-2</v>
      </c>
      <c r="H3063" s="42">
        <f>_xll.qlCalendarAdvance(Calendar,$H3062,B3063,"f",FALSE)</f>
        <v>60945</v>
      </c>
      <c r="I3063" s="177">
        <f>_xll.qlInterestRateIndexValueDate(Index1M,$H3063)</f>
        <v>60947</v>
      </c>
      <c r="J3063" s="182">
        <f>IFERROR(_xll.qlIndexFixing(Index1M,$H3063,TRUE,_xll.ohTrigger(RecalcTrigger,Trigger1M)),NA())</f>
        <v>1.2317768457058842E-2</v>
      </c>
      <c r="K3063" s="44">
        <f>IFERROR(_xll.qlIndexFixing(Index3M,H3063,TRUE,_xll.ohTrigger(RecalcTrigger,Trigger3M)),NA())</f>
        <v>1.2367381072233757E-2</v>
      </c>
      <c r="L3063" s="44">
        <f>IFERROR(_xll.qlIndexFixing(Index6M,$H3063,TRUE,_xll.ohTrigger(RecalcTrigger,Trigger6M)),NA())</f>
        <v>1.293082952613501E-2</v>
      </c>
      <c r="M3063" s="183">
        <f>IFERROR(_xll.qlIndexFixing(Index1Y,$H3063,TRUE,_xll.ohTrigger(RecalcTrigger,Trigger1Y)),NA())</f>
        <v>1.289080030211813E-2</v>
      </c>
      <c r="N3063" s="182">
        <f>IFERROR(_xll.qlIndexFixing(ONIndex1M,I3063,TRUE,_xll.ohTrigger(RecalcTrigger,Trigger1M)),NA())</f>
        <v>1.2301722504499679E-2</v>
      </c>
      <c r="O3063" s="44">
        <f>IFERROR(_xll.qlIndexFixing(ONIndex3M,I3063,TRUE,_xll.ohTrigger(RecalcTrigger,Trigger3M)),NA())</f>
        <v>1.2305517777955188E-2</v>
      </c>
      <c r="P3063" s="44">
        <f>IFERROR(_xll.qlIndexFixing(ONIndex6M,I3063,TRUE,_xll.ohTrigger(RecalcTrigger,Trigger6M)),NA())</f>
        <v>1.2802836996801403E-2</v>
      </c>
      <c r="Q3063" s="183">
        <f>IFERROR(_xll.qlIndexFixing(ONIndex1Y,I3063,TRUE,_xll.ohTrigger(RecalcTrigger,Trigger1Y)),NA())</f>
        <v>1.2636769323108865E-2</v>
      </c>
    </row>
    <row r="3064" spans="2:17" x14ac:dyDescent="0.2">
      <c r="B3064" s="39" t="s">
        <v>42</v>
      </c>
      <c r="D3064" s="42">
        <f>_xll.qlCalendarAdvance(Calendar,$D3063,B3064,"f",FALSE)</f>
        <v>60952</v>
      </c>
      <c r="E3064" s="177">
        <f>_xll.qlInterestRateIndexValueDate(IndexON,D3064)</f>
        <v>60952</v>
      </c>
      <c r="F3064" s="193">
        <f>IFERROR(_xll.qlIndexFixing(IndexON,D3064,TRUE,_xll.ohTrigger(RecalcTrigger,TriggerON)),NA())</f>
        <v>1.3010961003310229E-2</v>
      </c>
      <c r="H3064" s="42">
        <f>_xll.qlCalendarAdvance(Calendar,$H3063,B3064,"f",FALSE)</f>
        <v>60952</v>
      </c>
      <c r="I3064" s="177">
        <f>_xll.qlInterestRateIndexValueDate(Index1M,$H3064)</f>
        <v>60954</v>
      </c>
      <c r="J3064" s="182">
        <f>IFERROR(_xll.qlIndexFixing(Index1M,$H3064,TRUE,_xll.ohTrigger(RecalcTrigger,Trigger1M)),NA())</f>
        <v>1.2323562618556938E-2</v>
      </c>
      <c r="K3064" s="44">
        <f>IFERROR(_xll.qlIndexFixing(Index3M,H3064,TRUE,_xll.ohTrigger(RecalcTrigger,Trigger3M)),NA())</f>
        <v>1.237456449623287E-2</v>
      </c>
      <c r="L3064" s="44">
        <f>IFERROR(_xll.qlIndexFixing(Index6M,$H3064,TRUE,_xll.ohTrigger(RecalcTrigger,Trigger6M)),NA())</f>
        <v>1.2937787644752426E-2</v>
      </c>
      <c r="M3064" s="183">
        <f>IFERROR(_xll.qlIndexFixing(Index1Y,$H3064,TRUE,_xll.ohTrigger(RecalcTrigger,Trigger1Y)),NA())</f>
        <v>1.2897520002445701E-2</v>
      </c>
      <c r="N3064" s="182">
        <f>IFERROR(_xll.qlIndexFixing(ONIndex1M,I3064,TRUE,_xll.ohTrigger(RecalcTrigger,Trigger1M)),NA())</f>
        <v>1.2307521924883602E-2</v>
      </c>
      <c r="O3064" s="44">
        <f>IFERROR(_xll.qlIndexFixing(ONIndex3M,I3064,TRUE,_xll.ohTrigger(RecalcTrigger,Trigger3M)),NA())</f>
        <v>1.2312730737304989E-2</v>
      </c>
      <c r="P3064" s="44">
        <f>IFERROR(_xll.qlIndexFixing(ONIndex6M,I3064,TRUE,_xll.ohTrigger(RecalcTrigger,Trigger6M)),NA())</f>
        <v>1.2810075604354765E-2</v>
      </c>
      <c r="Q3064" s="183">
        <f>IFERROR(_xll.qlIndexFixing(ONIndex1Y,I3064,TRUE,_xll.ohTrigger(RecalcTrigger,Trigger1Y)),NA())</f>
        <v>1.2643633138385013E-2</v>
      </c>
    </row>
    <row r="3065" spans="2:17" x14ac:dyDescent="0.2">
      <c r="B3065" s="39" t="s">
        <v>42</v>
      </c>
      <c r="D3065" s="42">
        <f>_xll.qlCalendarAdvance(Calendar,$D3064,B3065,"f",FALSE)</f>
        <v>60959</v>
      </c>
      <c r="E3065" s="177">
        <f>_xll.qlInterestRateIndexValueDate(IndexON,D3065)</f>
        <v>60959</v>
      </c>
      <c r="F3065" s="193">
        <f>IFERROR(_xll.qlIndexFixing(IndexON,D3065,TRUE,_xll.ohTrigger(RecalcTrigger,TriggerON)),NA())</f>
        <v>1.3014334355547774E-2</v>
      </c>
      <c r="H3065" s="42">
        <f>_xll.qlCalendarAdvance(Calendar,$H3064,B3065,"f",FALSE)</f>
        <v>60959</v>
      </c>
      <c r="I3065" s="177">
        <f>_xll.qlInterestRateIndexValueDate(Index1M,$H3065)</f>
        <v>60961</v>
      </c>
      <c r="J3065" s="182">
        <f>IFERROR(_xll.qlIndexFixing(Index1M,$H3065,TRUE,_xll.ohTrigger(RecalcTrigger,Trigger1M)),NA())</f>
        <v>1.2329349818968327E-2</v>
      </c>
      <c r="K3065" s="44">
        <f>IFERROR(_xll.qlIndexFixing(Index3M,H3065,TRUE,_xll.ohTrigger(RecalcTrigger,Trigger3M)),NA())</f>
        <v>1.2381739083577098E-2</v>
      </c>
      <c r="L3065" s="44">
        <f>IFERROR(_xll.qlIndexFixing(Index6M,$H3065,TRUE,_xll.ohTrigger(RecalcTrigger,Trigger6M)),NA())</f>
        <v>1.2944718908720952E-2</v>
      </c>
      <c r="M3065" s="183">
        <f>IFERROR(_xll.qlIndexFixing(Index1Y,$H3065,TRUE,_xll.ohTrigger(RecalcTrigger,Trigger1Y)),NA())</f>
        <v>1.2904230314008436E-2</v>
      </c>
      <c r="N3065" s="182">
        <f>IFERROR(_xll.qlIndexFixing(ONIndex1M,I3065,TRUE,_xll.ohTrigger(RecalcTrigger,Trigger1M)),NA())</f>
        <v>1.2313314425442812E-2</v>
      </c>
      <c r="O3065" s="44">
        <f>IFERROR(_xll.qlIndexFixing(ONIndex3M,I3065,TRUE,_xll.ohTrigger(RecalcTrigger,Trigger3M)),NA())</f>
        <v>1.2319935040618901E-2</v>
      </c>
      <c r="P3065" s="44">
        <f>IFERROR(_xll.qlIndexFixing(ONIndex6M,I3065,TRUE,_xll.ohTrigger(RecalcTrigger,Trigger6M)),NA())</f>
        <v>1.2817288169140184E-2</v>
      </c>
      <c r="Q3065" s="183">
        <f>IFERROR(_xll.qlIndexFixing(ONIndex1Y,I3065,TRUE,_xll.ohTrigger(RecalcTrigger,Trigger1Y)),NA())</f>
        <v>1.2650488349823519E-2</v>
      </c>
    </row>
    <row r="3066" spans="2:17" x14ac:dyDescent="0.2">
      <c r="B3066" s="39" t="s">
        <v>42</v>
      </c>
      <c r="D3066" s="42">
        <f>_xll.qlCalendarAdvance(Calendar,$D3065,B3066,"f",FALSE)</f>
        <v>60966</v>
      </c>
      <c r="E3066" s="177">
        <f>_xll.qlInterestRateIndexValueDate(IndexON,D3066)</f>
        <v>60966</v>
      </c>
      <c r="F3066" s="193">
        <f>IFERROR(_xll.qlIndexFixing(IndexON,D3066,TRUE,_xll.ohTrigger(RecalcTrigger,TriggerON)),NA())</f>
        <v>1.3017703679407688E-2</v>
      </c>
      <c r="H3066" s="42">
        <f>_xll.qlCalendarAdvance(Calendar,$H3065,B3066,"f",FALSE)</f>
        <v>60966</v>
      </c>
      <c r="I3066" s="177">
        <f>_xll.qlInterestRateIndexValueDate(Index1M,$H3066)</f>
        <v>60968</v>
      </c>
      <c r="J3066" s="182">
        <f>IFERROR(_xll.qlIndexFixing(Index1M,$H3066,TRUE,_xll.ohTrigger(RecalcTrigger,Trigger1M)),NA())</f>
        <v>1.2335130035845965E-2</v>
      </c>
      <c r="K3066" s="44">
        <f>IFERROR(_xll.qlIndexFixing(Index3M,H3066,TRUE,_xll.ohTrigger(RecalcTrigger,Trigger3M)),NA())</f>
        <v>1.2387458612645119E-2</v>
      </c>
      <c r="L3066" s="44">
        <f>IFERROR(_xll.qlIndexFixing(Index6M,$H3066,TRUE,_xll.ohTrigger(RecalcTrigger,Trigger6M)),NA())</f>
        <v>1.2952339563523423E-2</v>
      </c>
      <c r="M3066" s="183">
        <f>IFERROR(_xll.qlIndexFixing(Index1Y,$H3066,TRUE,_xll.ohTrigger(RecalcTrigger,Trigger1Y)),NA())</f>
        <v>1.2910931208391589E-2</v>
      </c>
      <c r="N3066" s="182">
        <f>IFERROR(_xll.qlIndexFixing(ONIndex1M,I3066,TRUE,_xll.ohTrigger(RecalcTrigger,Trigger1M)),NA())</f>
        <v>1.2319099983795212E-2</v>
      </c>
      <c r="O3066" s="44">
        <f>IFERROR(_xll.qlIndexFixing(ONIndex3M,I3066,TRUE,_xll.ohTrigger(RecalcTrigger,Trigger3M)),NA())</f>
        <v>1.2327130660079177E-2</v>
      </c>
      <c r="P3066" s="44">
        <f>IFERROR(_xll.qlIndexFixing(ONIndex6M,I3066,TRUE,_xll.ohTrigger(RecalcTrigger,Trigger6M)),NA())</f>
        <v>1.2824474637600503E-2</v>
      </c>
      <c r="Q3066" s="183">
        <f>IFERROR(_xll.qlIndexFixing(ONIndex1Y,I3066,TRUE,_xll.ohTrigger(RecalcTrigger,Trigger1Y)),NA())</f>
        <v>1.2657334929446762E-2</v>
      </c>
    </row>
    <row r="3067" spans="2:17" x14ac:dyDescent="0.2">
      <c r="B3067" s="39" t="s">
        <v>42</v>
      </c>
      <c r="D3067" s="42">
        <f>_xll.qlCalendarAdvance(Calendar,$D3066,B3067,"f",FALSE)</f>
        <v>60973</v>
      </c>
      <c r="E3067" s="177">
        <f>_xll.qlInterestRateIndexValueDate(IndexON,D3067)</f>
        <v>60973</v>
      </c>
      <c r="F3067" s="193">
        <f>IFERROR(_xll.qlIndexFixing(IndexON,D3067,TRUE,_xll.ohTrigger(RecalcTrigger,TriggerON)),NA())</f>
        <v>1.3021068961700522E-2</v>
      </c>
      <c r="H3067" s="42">
        <f>_xll.qlCalendarAdvance(Calendar,$H3066,B3067,"f",FALSE)</f>
        <v>60973</v>
      </c>
      <c r="I3067" s="177">
        <f>_xll.qlInterestRateIndexValueDate(Index1M,$H3067)</f>
        <v>60975</v>
      </c>
      <c r="J3067" s="182">
        <f>IFERROR(_xll.qlIndexFixing(Index1M,$H3067,TRUE,_xll.ohTrigger(RecalcTrigger,Trigger1M)),NA())</f>
        <v>1.2340903246750301E-2</v>
      </c>
      <c r="K3067" s="44">
        <f>IFERROR(_xll.qlIndexFixing(Index3M,H3067,TRUE,_xll.ohTrigger(RecalcTrigger,Trigger3M)),NA())</f>
        <v>1.2394616231060418E-2</v>
      </c>
      <c r="L3067" s="44">
        <f>IFERROR(_xll.qlIndexFixing(Index6M,$H3067,TRUE,_xll.ohTrigger(RecalcTrigger,Trigger6M)),NA())</f>
        <v>1.295921525608466E-2</v>
      </c>
      <c r="M3067" s="183">
        <f>IFERROR(_xll.qlIndexFixing(Index1Y,$H3067,TRUE,_xll.ohTrigger(RecalcTrigger,Trigger1Y)),NA())</f>
        <v>1.2917622657181065E-2</v>
      </c>
      <c r="N3067" s="182">
        <f>IFERROR(_xll.qlIndexFixing(ONIndex1M,I3067,TRUE,_xll.ohTrigger(RecalcTrigger,Trigger1M)),NA())</f>
        <v>1.2324878577638643E-2</v>
      </c>
      <c r="O3067" s="44">
        <f>IFERROR(_xll.qlIndexFixing(ONIndex3M,I3067,TRUE,_xll.ohTrigger(RecalcTrigger,Trigger3M)),NA())</f>
        <v>1.2334317567628261E-2</v>
      </c>
      <c r="P3067" s="44">
        <f>IFERROR(_xll.qlIndexFixing(ONIndex6M,I3067,TRUE,_xll.ohTrigger(RecalcTrigger,Trigger6M)),NA())</f>
        <v>1.2831634955619009E-2</v>
      </c>
      <c r="Q3067" s="183">
        <f>IFERROR(_xll.qlIndexFixing(ONIndex1Y,I3067,TRUE,_xll.ohTrigger(RecalcTrigger,Trigger1Y)),NA())</f>
        <v>1.2664172849596866E-2</v>
      </c>
    </row>
    <row r="3068" spans="2:17" x14ac:dyDescent="0.2">
      <c r="B3068" s="39" t="s">
        <v>42</v>
      </c>
      <c r="D3068" s="42">
        <f>_xll.qlCalendarAdvance(Calendar,$D3067,B3068,"f",FALSE)</f>
        <v>60980</v>
      </c>
      <c r="E3068" s="177">
        <f>_xll.qlInterestRateIndexValueDate(IndexON,D3068)</f>
        <v>60980</v>
      </c>
      <c r="F3068" s="193">
        <f>IFERROR(_xll.qlIndexFixing(IndexON,D3068,TRUE,_xll.ohTrigger(RecalcTrigger,TriggerON)),NA())</f>
        <v>1.3024430189556568E-2</v>
      </c>
      <c r="H3068" s="42">
        <f>_xll.qlCalendarAdvance(Calendar,$H3067,B3068,"f",FALSE)</f>
        <v>60980</v>
      </c>
      <c r="I3068" s="177">
        <f>_xll.qlInterestRateIndexValueDate(Index1M,$H3068)</f>
        <v>60982</v>
      </c>
      <c r="J3068" s="182">
        <f>IFERROR(_xll.qlIndexFixing(Index1M,$H3068,TRUE,_xll.ohTrigger(RecalcTrigger,Trigger1M)),NA())</f>
        <v>1.2346669429239288E-2</v>
      </c>
      <c r="K3068" s="44">
        <f>IFERROR(_xll.qlIndexFixing(Index3M,H3068,TRUE,_xll.ohTrigger(RecalcTrigger,Trigger3M)),NA())</f>
        <v>1.2401764932676862E-2</v>
      </c>
      <c r="L3068" s="44">
        <f>IFERROR(_xll.qlIndexFixing(Index6M,$H3068,TRUE,_xll.ohTrigger(RecalcTrigger,Trigger6M)),NA())</f>
        <v>1.2966063925400279E-2</v>
      </c>
      <c r="M3068" s="183">
        <f>IFERROR(_xll.qlIndexFixing(Index1Y,$H3068,TRUE,_xll.ohTrigger(RecalcTrigger,Trigger1Y)),NA())</f>
        <v>1.2924304631961455E-2</v>
      </c>
      <c r="N3068" s="182">
        <f>IFERROR(_xll.qlIndexFixing(ONIndex1M,I3068,TRUE,_xll.ohTrigger(RecalcTrigger,Trigger1M)),NA())</f>
        <v>1.23306501843512E-2</v>
      </c>
      <c r="O3068" s="44">
        <f>IFERROR(_xll.qlIndexFixing(ONIndex3M,I3068,TRUE,_xll.ohTrigger(RecalcTrigger,Trigger3M)),NA())</f>
        <v>1.2341495735208596E-2</v>
      </c>
      <c r="P3068" s="44">
        <f>IFERROR(_xll.qlIndexFixing(ONIndex6M,I3068,TRUE,_xll.ohTrigger(RecalcTrigger,Trigger6M)),NA())</f>
        <v>1.2838769068999056E-2</v>
      </c>
      <c r="Q3068" s="183">
        <f>IFERROR(_xll.qlIndexFixing(ONIndex1Y,I3068,TRUE,_xll.ohTrigger(RecalcTrigger,Trigger1Y)),NA())</f>
        <v>1.2671002082296212E-2</v>
      </c>
    </row>
    <row r="3069" spans="2:17" x14ac:dyDescent="0.2">
      <c r="B3069" s="39" t="s">
        <v>42</v>
      </c>
      <c r="D3069" s="42">
        <f>_xll.qlCalendarAdvance(Calendar,$D3068,B3069,"f",FALSE)</f>
        <v>60987</v>
      </c>
      <c r="E3069" s="177">
        <f>_xll.qlInterestRateIndexValueDate(IndexON,D3069)</f>
        <v>60987</v>
      </c>
      <c r="F3069" s="193">
        <f>IFERROR(_xll.qlIndexFixing(IndexON,D3069,TRUE,_xll.ohTrigger(RecalcTrigger,TriggerON)),NA())</f>
        <v>1.3027787349866315E-2</v>
      </c>
      <c r="H3069" s="42">
        <f>_xll.qlCalendarAdvance(Calendar,$H3068,B3069,"f",FALSE)</f>
        <v>60987</v>
      </c>
      <c r="I3069" s="177">
        <f>_xll.qlInterestRateIndexValueDate(Index1M,$H3069)</f>
        <v>60989</v>
      </c>
      <c r="J3069" s="182">
        <f>IFERROR(_xll.qlIndexFixing(Index1M,$H3069,TRUE,_xll.ohTrigger(RecalcTrigger,Trigger1M)),NA())</f>
        <v>1.2352428560873374E-2</v>
      </c>
      <c r="K3069" s="44">
        <f>IFERROR(_xll.qlIndexFixing(Index3M,H3069,TRUE,_xll.ohTrigger(RecalcTrigger,Trigger3M)),NA())</f>
        <v>1.2408904689330313E-2</v>
      </c>
      <c r="L3069" s="44">
        <f>IFERROR(_xll.qlIndexFixing(Index6M,$H3069,TRUE,_xll.ohTrigger(RecalcTrigger,Trigger6M)),NA())</f>
        <v>1.2972885516848477E-2</v>
      </c>
      <c r="M3069" s="183">
        <f>IFERROR(_xll.qlIndexFixing(Index1Y,$H3069,TRUE,_xll.ohTrigger(RecalcTrigger,Trigger1Y)),NA())</f>
        <v>1.2930977104316918E-2</v>
      </c>
      <c r="N3069" s="182">
        <f>IFERROR(_xll.qlIndexFixing(ONIndex1M,I3069,TRUE,_xll.ohTrigger(RecalcTrigger,Trigger1M)),NA())</f>
        <v>1.2336414781790594E-2</v>
      </c>
      <c r="O3069" s="44">
        <f>IFERROR(_xll.qlIndexFixing(ONIndex3M,I3069,TRUE,_xll.ohTrigger(RecalcTrigger,Trigger3M)),NA())</f>
        <v>1.2348665134842562E-2</v>
      </c>
      <c r="P3069" s="44">
        <f>IFERROR(_xll.qlIndexFixing(ONIndex6M,I3069,TRUE,_xll.ohTrigger(RecalcTrigger,Trigger6M)),NA())</f>
        <v>1.2845876923863742E-2</v>
      </c>
      <c r="Q3069" s="183">
        <f>IFERROR(_xll.qlIndexFixing(ONIndex1Y,I3069,TRUE,_xll.ohTrigger(RecalcTrigger,Trigger1Y)),NA())</f>
        <v>1.2677822599647115E-2</v>
      </c>
    </row>
    <row r="3070" spans="2:17" x14ac:dyDescent="0.2">
      <c r="B3070" s="39" t="s">
        <v>42</v>
      </c>
      <c r="D3070" s="42">
        <f>_xll.qlCalendarAdvance(Calendar,$D3069,B3070,"f",FALSE)</f>
        <v>60994</v>
      </c>
      <c r="E3070" s="177">
        <f>_xll.qlInterestRateIndexValueDate(IndexON,D3070)</f>
        <v>60994</v>
      </c>
      <c r="F3070" s="193">
        <f>IFERROR(_xll.qlIndexFixing(IndexON,D3070,TRUE,_xll.ohTrigger(RecalcTrigger,TriggerON)),NA())</f>
        <v>1.3031140429760057E-2</v>
      </c>
      <c r="H3070" s="42">
        <f>_xll.qlCalendarAdvance(Calendar,$H3069,B3070,"f",FALSE)</f>
        <v>60994</v>
      </c>
      <c r="I3070" s="177">
        <f>_xll.qlInterestRateIndexValueDate(Index1M,$H3070)</f>
        <v>60996</v>
      </c>
      <c r="J3070" s="182">
        <f>IFERROR(_xll.qlIndexFixing(Index1M,$H3070,TRUE,_xll.ohTrigger(RecalcTrigger,Trigger1M)),NA())</f>
        <v>1.2358180619208015E-2</v>
      </c>
      <c r="K3070" s="44">
        <f>IFERROR(_xll.qlIndexFixing(Index3M,H3070,TRUE,_xll.ohTrigger(RecalcTrigger,Trigger3M)),NA())</f>
        <v>1.2416035472859299E-2</v>
      </c>
      <c r="L3070" s="44">
        <f>IFERROR(_xll.qlIndexFixing(Index6M,$H3070,TRUE,_xll.ohTrigger(RecalcTrigger,Trigger6M)),NA())</f>
        <v>1.2979679975807451E-2</v>
      </c>
      <c r="M3070" s="183">
        <f>IFERROR(_xll.qlIndexFixing(Index1Y,$H3070,TRUE,_xll.ohTrigger(RecalcTrigger,Trigger1Y)),NA())</f>
        <v>1.2937640045831606E-2</v>
      </c>
      <c r="N3070" s="182">
        <f>IFERROR(_xll.qlIndexFixing(ONIndex1M,I3070,TRUE,_xll.ohTrigger(RecalcTrigger,Trigger1M)),NA())</f>
        <v>1.2342172347334923E-2</v>
      </c>
      <c r="O3070" s="44">
        <f>IFERROR(_xll.qlIndexFixing(ONIndex3M,I3070,TRUE,_xll.ohTrigger(RecalcTrigger,Trigger3M)),NA())</f>
        <v>1.2355825738312731E-2</v>
      </c>
      <c r="P3070" s="44">
        <f>IFERROR(_xll.qlIndexFixing(ONIndex6M,I3070,TRUE,_xll.ohTrigger(RecalcTrigger,Trigger6M)),NA())</f>
        <v>1.2852958466336162E-2</v>
      </c>
      <c r="Q3070" s="183">
        <f>IFERROR(_xll.qlIndexFixing(ONIndex1Y,I3070,TRUE,_xll.ohTrigger(RecalcTrigger,Trigger1Y)),NA())</f>
        <v>1.2684634373831827E-2</v>
      </c>
    </row>
    <row r="3071" spans="2:17" x14ac:dyDescent="0.2">
      <c r="B3071" s="39" t="s">
        <v>42</v>
      </c>
      <c r="D3071" s="42">
        <f>_xll.qlCalendarAdvance(Calendar,$D3070,B3071,"f",FALSE)</f>
        <v>61001</v>
      </c>
      <c r="E3071" s="177">
        <f>_xll.qlInterestRateIndexValueDate(IndexON,D3071)</f>
        <v>61001</v>
      </c>
      <c r="F3071" s="193">
        <f>IFERROR(_xll.qlIndexFixing(IndexON,D3071,TRUE,_xll.ohTrigger(RecalcTrigger,TriggerON)),NA())</f>
        <v>1.3034489416048345E-2</v>
      </c>
      <c r="H3071" s="42">
        <f>_xll.qlCalendarAdvance(Calendar,$H3070,B3071,"f",FALSE)</f>
        <v>61001</v>
      </c>
      <c r="I3071" s="177">
        <f>_xll.qlInterestRateIndexValueDate(Index1M,$H3071)</f>
        <v>61003</v>
      </c>
      <c r="J3071" s="182">
        <f>IFERROR(_xll.qlIndexFixing(Index1M,$H3071,TRUE,_xll.ohTrigger(RecalcTrigger,Trigger1M)),NA())</f>
        <v>1.2363925581798663E-2</v>
      </c>
      <c r="K3071" s="44">
        <f>IFERROR(_xll.qlIndexFixing(Index3M,H3071,TRUE,_xll.ohTrigger(RecalcTrigger,Trigger3M)),NA())</f>
        <v>1.242315725510057E-2</v>
      </c>
      <c r="L3071" s="44">
        <f>IFERROR(_xll.qlIndexFixing(Index6M,$H3071,TRUE,_xll.ohTrigger(RecalcTrigger,Trigger6M)),NA())</f>
        <v>1.2985739486252826E-2</v>
      </c>
      <c r="M3071" s="183">
        <f>IFERROR(_xll.qlIndexFixing(Index1Y,$H3071,TRUE,_xll.ohTrigger(RecalcTrigger,Trigger1Y)),NA())</f>
        <v>1.2944293428088361E-2</v>
      </c>
      <c r="N3071" s="182">
        <f>IFERROR(_xll.qlIndexFixing(ONIndex1M,I3071,TRUE,_xll.ohTrigger(RecalcTrigger,Trigger1M)),NA())</f>
        <v>1.2347922858761962E-2</v>
      </c>
      <c r="O3071" s="44">
        <f>IFERROR(_xll.qlIndexFixing(ONIndex3M,I3071,TRUE,_xll.ohTrigger(RecalcTrigger,Trigger3M)),NA())</f>
        <v>1.2362977517881291E-2</v>
      </c>
      <c r="P3071" s="44">
        <f>IFERROR(_xll.qlIndexFixing(ONIndex6M,I3071,TRUE,_xll.ohTrigger(RecalcTrigger,Trigger6M)),NA())</f>
        <v>1.2860013642379542E-2</v>
      </c>
      <c r="Q3071" s="183">
        <f>IFERROR(_xll.qlIndexFixing(ONIndex1Y,I3071,TRUE,_xll.ohTrigger(RecalcTrigger,Trigger1Y)),NA())</f>
        <v>1.2691437377032599E-2</v>
      </c>
    </row>
    <row r="3072" spans="2:17" x14ac:dyDescent="0.2">
      <c r="B3072" s="39" t="s">
        <v>42</v>
      </c>
      <c r="D3072" s="42">
        <f>_xll.qlCalendarAdvance(Calendar,$D3071,B3072,"f",FALSE)</f>
        <v>61008</v>
      </c>
      <c r="E3072" s="177">
        <f>_xll.qlInterestRateIndexValueDate(IndexON,D3072)</f>
        <v>61008</v>
      </c>
      <c r="F3072" s="193">
        <f>IFERROR(_xll.qlIndexFixing(IndexON,D3072,TRUE,_xll.ohTrigger(RecalcTrigger,TriggerON)),NA())</f>
        <v>1.30378342957016E-2</v>
      </c>
      <c r="H3072" s="42">
        <f>_xll.qlCalendarAdvance(Calendar,$H3071,B3072,"f",FALSE)</f>
        <v>61008</v>
      </c>
      <c r="I3072" s="177">
        <f>_xll.qlInterestRateIndexValueDate(Index1M,$H3072)</f>
        <v>61010</v>
      </c>
      <c r="J3072" s="182">
        <f>IFERROR(_xll.qlIndexFixing(Index1M,$H3072,TRUE,_xll.ohTrigger(RecalcTrigger,Trigger1M)),NA())</f>
        <v>1.2369663426210764E-2</v>
      </c>
      <c r="K3072" s="44">
        <f>IFERROR(_xll.qlIndexFixing(Index3M,H3072,TRUE,_xll.ohTrigger(RecalcTrigger,Trigger3M)),NA())</f>
        <v>1.2430270007889987E-2</v>
      </c>
      <c r="L3072" s="44">
        <f>IFERROR(_xll.qlIndexFixing(Index6M,$H3072,TRUE,_xll.ohTrigger(RecalcTrigger,Trigger6M)),NA())</f>
        <v>1.2992481238364094E-2</v>
      </c>
      <c r="M3072" s="183">
        <f>IFERROR(_xll.qlIndexFixing(Index1Y,$H3072,TRUE,_xll.ohTrigger(RecalcTrigger,Trigger1Y)),NA())</f>
        <v>1.295093722267068E-2</v>
      </c>
      <c r="N3072" s="182">
        <f>IFERROR(_xll.qlIndexFixing(ONIndex1M,I3072,TRUE,_xll.ohTrigger(RecalcTrigger,Trigger1M)),NA())</f>
        <v>1.2353666293529741E-2</v>
      </c>
      <c r="O3072" s="44">
        <f>IFERROR(_xll.qlIndexFixing(ONIndex3M,I3072,TRUE,_xll.ohTrigger(RecalcTrigger,Trigger3M)),NA())</f>
        <v>1.2370120445330812E-2</v>
      </c>
      <c r="P3072" s="44">
        <f>IFERROR(_xll.qlIndexFixing(ONIndex6M,I3072,TRUE,_xll.ohTrigger(RecalcTrigger,Trigger6M)),NA())</f>
        <v>1.2867042397797235E-2</v>
      </c>
      <c r="Q3072" s="183">
        <f>IFERROR(_xll.qlIndexFixing(ONIndex1Y,I3072,TRUE,_xll.ohTrigger(RecalcTrigger,Trigger1Y)),NA())</f>
        <v>1.2698231581351749E-2</v>
      </c>
    </row>
    <row r="3073" spans="2:17" x14ac:dyDescent="0.2">
      <c r="B3073" s="39" t="s">
        <v>42</v>
      </c>
      <c r="D3073" s="42">
        <f>_xll.qlCalendarAdvance(Calendar,$D3072,B3073,"f",FALSE)</f>
        <v>61015</v>
      </c>
      <c r="E3073" s="177">
        <f>_xll.qlInterestRateIndexValueDate(IndexON,D3073)</f>
        <v>61015</v>
      </c>
      <c r="F3073" s="193">
        <f>IFERROR(_xll.qlIndexFixing(IndexON,D3073,TRUE,_xll.ohTrigger(RecalcTrigger,TriggerON)),NA())</f>
        <v>1.3041175055690246E-2</v>
      </c>
      <c r="H3073" s="42">
        <f>_xll.qlCalendarAdvance(Calendar,$H3072,B3073,"f",FALSE)</f>
        <v>61015</v>
      </c>
      <c r="I3073" s="177">
        <f>_xll.qlInterestRateIndexValueDate(Index1M,$H3073)</f>
        <v>61017</v>
      </c>
      <c r="J3073" s="182">
        <f>IFERROR(_xll.qlIndexFixing(Index1M,$H3073,TRUE,_xll.ohTrigger(RecalcTrigger,Trigger1M)),NA())</f>
        <v>1.2375394129994777E-2</v>
      </c>
      <c r="K3073" s="44">
        <f>IFERROR(_xll.qlIndexFixing(Index3M,H3073,TRUE,_xll.ohTrigger(RecalcTrigger,Trigger3M)),NA())</f>
        <v>1.2437373703063415E-2</v>
      </c>
      <c r="L3073" s="44">
        <f>IFERROR(_xll.qlIndexFixing(Index6M,$H3073,TRUE,_xll.ohTrigger(RecalcTrigger,Trigger6M)),NA())</f>
        <v>1.2999195698884497E-2</v>
      </c>
      <c r="M3073" s="183">
        <f>IFERROR(_xll.qlIndexFixing(Index1Y,$H3073,TRUE,_xll.ohTrigger(RecalcTrigger,Trigger1Y)),NA())</f>
        <v>1.2957571401160748E-2</v>
      </c>
      <c r="N3073" s="182">
        <f>IFERROR(_xll.qlIndexFixing(ONIndex1M,I3073,TRUE,_xll.ohTrigger(RecalcTrigger,Trigger1M)),NA())</f>
        <v>1.2359402629096294E-2</v>
      </c>
      <c r="O3073" s="44">
        <f>IFERROR(_xll.qlIndexFixing(ONIndex3M,I3073,TRUE,_xll.ohTrigger(RecalcTrigger,Trigger3M)),NA())</f>
        <v>1.237725449260374E-2</v>
      </c>
      <c r="P3073" s="44">
        <f>IFERROR(_xll.qlIndexFixing(ONIndex6M,I3073,TRUE,_xll.ohTrigger(RecalcTrigger,Trigger6M)),NA())</f>
        <v>1.2874044678792274E-2</v>
      </c>
      <c r="Q3073" s="183">
        <f>IFERROR(_xll.qlIndexFixing(ONIndex1Y,I3073,TRUE,_xll.ohTrigger(RecalcTrigger,Trigger1Y)),NA())</f>
        <v>1.2705016958811655E-2</v>
      </c>
    </row>
    <row r="3074" spans="2:17" x14ac:dyDescent="0.2">
      <c r="B3074" s="39" t="s">
        <v>42</v>
      </c>
      <c r="D3074" s="42">
        <f>_xll.qlCalendarAdvance(Calendar,$D3073,B3074,"f",FALSE)</f>
        <v>61022</v>
      </c>
      <c r="E3074" s="177">
        <f>_xll.qlInterestRateIndexValueDate(IndexON,D3074)</f>
        <v>61022</v>
      </c>
      <c r="F3074" s="193">
        <f>IFERROR(_xll.qlIndexFixing(IndexON,D3074,TRUE,_xll.ohTrigger(RecalcTrigger,TriggerON)),NA())</f>
        <v>1.3044511682984705E-2</v>
      </c>
      <c r="H3074" s="42">
        <f>_xll.qlCalendarAdvance(Calendar,$H3073,B3074,"f",FALSE)</f>
        <v>61022</v>
      </c>
      <c r="I3074" s="177">
        <f>_xll.qlInterestRateIndexValueDate(Index1M,$H3074)</f>
        <v>61024</v>
      </c>
      <c r="J3074" s="182">
        <f>IFERROR(_xll.qlIndexFixing(Index1M,$H3074,TRUE,_xll.ohTrigger(RecalcTrigger,Trigger1M)),NA())</f>
        <v>1.2381117670708652E-2</v>
      </c>
      <c r="K3074" s="44">
        <f>IFERROR(_xll.qlIndexFixing(Index3M,H3074,TRUE,_xll.ohTrigger(RecalcTrigger,Trigger3M)),NA())</f>
        <v>1.244446831245849E-2</v>
      </c>
      <c r="L3074" s="44">
        <f>IFERROR(_xll.qlIndexFixing(Index6M,$H3074,TRUE,_xll.ohTrigger(RecalcTrigger,Trigger6M)),NA())</f>
        <v>1.3005882813198717E-2</v>
      </c>
      <c r="M3074" s="183">
        <f>IFERROR(_xll.qlIndexFixing(Index1Y,$H3074,TRUE,_xll.ohTrigger(RecalcTrigger,Trigger1Y)),NA())</f>
        <v>1.296419593514031E-2</v>
      </c>
      <c r="N3074" s="182">
        <f>IFERROR(_xll.qlIndexFixing(ONIndex1M,I3074,TRUE,_xll.ohTrigger(RecalcTrigger,Trigger1M)),NA())</f>
        <v>1.2365131843319332E-2</v>
      </c>
      <c r="O3074" s="44">
        <f>IFERROR(_xll.qlIndexFixing(ONIndex3M,I3074,TRUE,_xll.ohTrigger(RecalcTrigger,Trigger3M)),NA())</f>
        <v>1.2384379631882325E-2</v>
      </c>
      <c r="P3074" s="44">
        <f>IFERROR(_xll.qlIndexFixing(ONIndex6M,I3074,TRUE,_xll.ohTrigger(RecalcTrigger,Trigger6M)),NA())</f>
        <v>1.2881020431407819E-2</v>
      </c>
      <c r="Q3074" s="183">
        <f>IFERROR(_xll.qlIndexFixing(ONIndex1Y,I3074,TRUE,_xll.ohTrigger(RecalcTrigger,Trigger1Y)),NA())</f>
        <v>1.2711793481754441E-2</v>
      </c>
    </row>
    <row r="3075" spans="2:17" x14ac:dyDescent="0.2">
      <c r="B3075" s="39" t="s">
        <v>42</v>
      </c>
      <c r="D3075" s="42">
        <f>_xll.qlCalendarAdvance(Calendar,$D3074,B3075,"f",FALSE)</f>
        <v>61029</v>
      </c>
      <c r="E3075" s="177">
        <f>_xll.qlInterestRateIndexValueDate(IndexON,D3075)</f>
        <v>61029</v>
      </c>
      <c r="F3075" s="193">
        <f>IFERROR(_xll.qlIndexFixing(IndexON,D3075,TRUE,_xll.ohTrigger(RecalcTrigger,TriggerON)),NA())</f>
        <v>1.3047844164635336E-2</v>
      </c>
      <c r="H3075" s="42">
        <f>_xll.qlCalendarAdvance(Calendar,$H3074,B3075,"f",FALSE)</f>
        <v>61029</v>
      </c>
      <c r="I3075" s="177">
        <f>_xll.qlInterestRateIndexValueDate(Index1M,$H3075)</f>
        <v>61031</v>
      </c>
      <c r="J3075" s="182">
        <f>IFERROR(_xll.qlIndexFixing(Index1M,$H3075,TRUE,_xll.ohTrigger(RecalcTrigger,Trigger1M)),NA())</f>
        <v>1.2384351153262863E-2</v>
      </c>
      <c r="K3075" s="44">
        <f>IFERROR(_xll.qlIndexFixing(Index3M,H3075,TRUE,_xll.ohTrigger(RecalcTrigger,Trigger3M)),NA())</f>
        <v>1.245083430506419E-2</v>
      </c>
      <c r="L3075" s="44">
        <f>IFERROR(_xll.qlIndexFixing(Index6M,$H3075,TRUE,_xll.ohTrigger(RecalcTrigger,Trigger6M)),NA())</f>
        <v>1.301254252669011E-2</v>
      </c>
      <c r="M3075" s="183">
        <f>IFERROR(_xll.qlIndexFixing(Index1Y,$H3075,TRUE,_xll.ohTrigger(RecalcTrigger,Trigger1Y)),NA())</f>
        <v>1.2970810796191333E-2</v>
      </c>
      <c r="N3075" s="182">
        <f>IFERROR(_xll.qlIndexFixing(ONIndex1M,I3075,TRUE,_xll.ohTrigger(RecalcTrigger,Trigger1M)),NA())</f>
        <v>1.2370853913736823E-2</v>
      </c>
      <c r="O3075" s="44">
        <f>IFERROR(_xll.qlIndexFixing(ONIndex3M,I3075,TRUE,_xll.ohTrigger(RecalcTrigger,Trigger3M)),NA())</f>
        <v>1.2391495834869204E-2</v>
      </c>
      <c r="P3075" s="44">
        <f>IFERROR(_xll.qlIndexFixing(ONIndex6M,I3075,TRUE,_xll.ohTrigger(RecalcTrigger,Trigger6M)),NA())</f>
        <v>1.2887969601527161E-2</v>
      </c>
      <c r="Q3075" s="183">
        <f>IFERROR(_xll.qlIndexFixing(ONIndex1Y,I3075,TRUE,_xll.ohTrigger(RecalcTrigger,Trigger1Y)),NA())</f>
        <v>1.2718561122282424E-2</v>
      </c>
    </row>
    <row r="3076" spans="2:17" x14ac:dyDescent="0.2">
      <c r="B3076" s="39" t="s">
        <v>42</v>
      </c>
      <c r="D3076" s="42">
        <f>_xll.qlCalendarAdvance(Calendar,$D3075,B3076,"f",FALSE)</f>
        <v>61036</v>
      </c>
      <c r="E3076" s="177">
        <f>_xll.qlInterestRateIndexValueDate(IndexON,D3076)</f>
        <v>61036</v>
      </c>
      <c r="F3076" s="193">
        <f>IFERROR(_xll.qlIndexFixing(IndexON,D3076,TRUE,_xll.ohTrigger(RecalcTrigger,TriggerON)),NA())</f>
        <v>1.3051172487532625E-2</v>
      </c>
      <c r="H3076" s="42">
        <f>_xll.qlCalendarAdvance(Calendar,$H3075,B3076,"f",FALSE)</f>
        <v>61036</v>
      </c>
      <c r="I3076" s="177">
        <f>_xll.qlInterestRateIndexValueDate(Index1M,$H3076)</f>
        <v>61038</v>
      </c>
      <c r="J3076" s="182">
        <f>IFERROR(_xll.qlIndexFixing(Index1M,$H3076,TRUE,_xll.ohTrigger(RecalcTrigger,Trigger1M)),NA())</f>
        <v>1.2390061581164831E-2</v>
      </c>
      <c r="K3076" s="44">
        <f>IFERROR(_xll.qlIndexFixing(Index3M,H3076,TRUE,_xll.ohTrigger(RecalcTrigger,Trigger3M)),NA())</f>
        <v>1.2457911072182566E-2</v>
      </c>
      <c r="L3076" s="44">
        <f>IFERROR(_xll.qlIndexFixing(Index6M,$H3076,TRUE,_xll.ohTrigger(RecalcTrigger,Trigger6M)),NA())</f>
        <v>1.3019174784744241E-2</v>
      </c>
      <c r="M3076" s="183">
        <f>IFERROR(_xll.qlIndexFixing(Index1Y,$H3076,TRUE,_xll.ohTrigger(RecalcTrigger,Trigger1Y)),NA())</f>
        <v>1.2977415955894248E-2</v>
      </c>
      <c r="N3076" s="182">
        <f>IFERROR(_xll.qlIndexFixing(ONIndex1M,I3076,TRUE,_xll.ohTrigger(RecalcTrigger,Trigger1M)),NA())</f>
        <v>1.2376568817806799E-2</v>
      </c>
      <c r="O3076" s="44">
        <f>IFERROR(_xll.qlIndexFixing(ONIndex3M,I3076,TRUE,_xll.ohTrigger(RecalcTrigger,Trigger3M)),NA())</f>
        <v>1.2398603073666692E-2</v>
      </c>
      <c r="P3076" s="44">
        <f>IFERROR(_xll.qlIndexFixing(ONIndex6M,I3076,TRUE,_xll.ohTrigger(RecalcTrigger,Trigger6M)),NA())</f>
        <v>1.2894892135113523E-2</v>
      </c>
      <c r="Q3076" s="183">
        <f>IFERROR(_xll.qlIndexFixing(ONIndex1Y,I3076,TRUE,_xll.ohTrigger(RecalcTrigger,Trigger1Y)),NA())</f>
        <v>1.2725319852338046E-2</v>
      </c>
    </row>
    <row r="3077" spans="2:17" x14ac:dyDescent="0.2">
      <c r="B3077" s="39" t="s">
        <v>42</v>
      </c>
      <c r="D3077" s="42">
        <f>_xll.qlCalendarAdvance(Calendar,$D3076,B3077,"f",FALSE)</f>
        <v>61043</v>
      </c>
      <c r="E3077" s="177">
        <f>_xll.qlInterestRateIndexValueDate(IndexON,D3077)</f>
        <v>61043</v>
      </c>
      <c r="F3077" s="193">
        <f>IFERROR(_xll.qlIndexFixing(IndexON,D3077,TRUE,_xll.ohTrigger(RecalcTrigger,TriggerON)),NA())</f>
        <v>1.3054496638646995E-2</v>
      </c>
      <c r="H3077" s="42">
        <f>_xll.qlCalendarAdvance(Calendar,$H3076,B3077,"f",FALSE)</f>
        <v>61043</v>
      </c>
      <c r="I3077" s="177">
        <f>_xll.qlInterestRateIndexValueDate(Index1M,$H3077)</f>
        <v>61045</v>
      </c>
      <c r="J3077" s="182">
        <f>IFERROR(_xll.qlIndexFixing(Index1M,$H3077,TRUE,_xll.ohTrigger(RecalcTrigger,Trigger1M)),NA())</f>
        <v>1.2395764785722019E-2</v>
      </c>
      <c r="K3077" s="44">
        <f>IFERROR(_xll.qlIndexFixing(Index3M,H3077,TRUE,_xll.ohTrigger(RecalcTrigger,Trigger3M)),NA())</f>
        <v>1.2464978671219816E-2</v>
      </c>
      <c r="L3077" s="44">
        <f>IFERROR(_xll.qlIndexFixing(Index6M,$H3077,TRUE,_xll.ohTrigger(RecalcTrigger,Trigger6M)),NA())</f>
        <v>1.3025779532746237E-2</v>
      </c>
      <c r="M3077" s="183">
        <f>IFERROR(_xll.qlIndexFixing(Index1Y,$H3077,TRUE,_xll.ohTrigger(RecalcTrigger,Trigger1Y)),NA())</f>
        <v>1.2984011385829924E-2</v>
      </c>
      <c r="N3077" s="182">
        <f>IFERROR(_xll.qlIndexFixing(ONIndex1M,I3077,TRUE,_xll.ohTrigger(RecalcTrigger,Trigger1M)),NA())</f>
        <v>1.2382276533227099E-2</v>
      </c>
      <c r="O3077" s="44">
        <f>IFERROR(_xll.qlIndexFixing(ONIndex3M,I3077,TRUE,_xll.ohTrigger(RecalcTrigger,Trigger3M)),NA())</f>
        <v>1.2405701320217233E-2</v>
      </c>
      <c r="P3077" s="44">
        <f>IFERROR(_xll.qlIndexFixing(ONIndex6M,I3077,TRUE,_xll.ohTrigger(RecalcTrigger,Trigger6M)),NA())</f>
        <v>1.2901787978369939E-2</v>
      </c>
      <c r="Q3077" s="183">
        <f>IFERROR(_xll.qlIndexFixing(ONIndex1Y,I3077,TRUE,_xll.ohTrigger(RecalcTrigger,Trigger1Y)),NA())</f>
        <v>1.2732069644263433E-2</v>
      </c>
    </row>
    <row r="3078" spans="2:17" x14ac:dyDescent="0.2">
      <c r="B3078" s="39" t="s">
        <v>42</v>
      </c>
      <c r="D3078" s="42">
        <f>_xll.qlCalendarAdvance(Calendar,$D3077,B3078,"f",FALSE)</f>
        <v>61050</v>
      </c>
      <c r="E3078" s="177">
        <f>_xll.qlInterestRateIndexValueDate(IndexON,D3078)</f>
        <v>61050</v>
      </c>
      <c r="F3078" s="193">
        <f>IFERROR(_xll.qlIndexFixing(IndexON,D3078,TRUE,_xll.ohTrigger(RecalcTrigger,TriggerON)),NA())</f>
        <v>1.3057816604948869E-2</v>
      </c>
      <c r="H3078" s="42">
        <f>_xll.qlCalendarAdvance(Calendar,$H3077,B3078,"f",FALSE)</f>
        <v>61050</v>
      </c>
      <c r="I3078" s="177">
        <f>_xll.qlInterestRateIndexValueDate(Index1M,$H3078)</f>
        <v>61052</v>
      </c>
      <c r="J3078" s="182">
        <f>IFERROR(_xll.qlIndexFixing(Index1M,$H3078,TRUE,_xll.ohTrigger(RecalcTrigger,Trigger1M)),NA())</f>
        <v>1.2401460744489525E-2</v>
      </c>
      <c r="K3078" s="44">
        <f>IFERROR(_xll.qlIndexFixing(Index3M,H3078,TRUE,_xll.ohTrigger(RecalcTrigger,Trigger3M)),NA())</f>
        <v>1.2472037074015094E-2</v>
      </c>
      <c r="L3078" s="44">
        <f>IFERROR(_xll.qlIndexFixing(Index6M,$H3078,TRUE,_xll.ohTrigger(RecalcTrigger,Trigger6M)),NA())</f>
        <v>1.3032356716081221E-2</v>
      </c>
      <c r="M3078" s="183">
        <f>IFERROR(_xll.qlIndexFixing(Index1Y,$H3078,TRUE,_xll.ohTrigger(RecalcTrigger,Trigger1Y)),NA())</f>
        <v>1.2990597057578355E-2</v>
      </c>
      <c r="N3078" s="182">
        <f>IFERROR(_xll.qlIndexFixing(ONIndex1M,I3078,TRUE,_xll.ohTrigger(RecalcTrigger,Trigger1M)),NA())</f>
        <v>1.2387977037615627E-2</v>
      </c>
      <c r="O3078" s="44">
        <f>IFERROR(_xll.qlIndexFixing(ONIndex3M,I3078,TRUE,_xll.ohTrigger(RecalcTrigger,Trigger3M)),NA())</f>
        <v>1.2412790546623143E-2</v>
      </c>
      <c r="P3078" s="44">
        <f>IFERROR(_xll.qlIndexFixing(ONIndex6M,I3078,TRUE,_xll.ohTrigger(RecalcTrigger,Trigger6M)),NA())</f>
        <v>1.2908657077259633E-2</v>
      </c>
      <c r="Q3078" s="183">
        <f>IFERROR(_xll.qlIndexFixing(ONIndex1Y,I3078,TRUE,_xll.ohTrigger(RecalcTrigger,Trigger1Y)),NA())</f>
        <v>1.27388104701609E-2</v>
      </c>
    </row>
    <row r="3079" spans="2:17" x14ac:dyDescent="0.2">
      <c r="B3079" s="39" t="s">
        <v>42</v>
      </c>
      <c r="D3079" s="42">
        <f>_xll.qlCalendarAdvance(Calendar,$D3078,B3079,"f",FALSE)</f>
        <v>61057</v>
      </c>
      <c r="E3079" s="177">
        <f>_xll.qlInterestRateIndexValueDate(IndexON,D3079)</f>
        <v>61057</v>
      </c>
      <c r="F3079" s="193">
        <f>IFERROR(_xll.qlIndexFixing(IndexON,D3079,TRUE,_xll.ohTrigger(RecalcTrigger,TriggerON)),NA())</f>
        <v>1.3061132373488604E-2</v>
      </c>
      <c r="H3079" s="42">
        <f>_xll.qlCalendarAdvance(Calendar,$H3078,B3079,"f",FALSE)</f>
        <v>61057</v>
      </c>
      <c r="I3079" s="177">
        <f>_xll.qlInterestRateIndexValueDate(Index1M,$H3079)</f>
        <v>61059</v>
      </c>
      <c r="J3079" s="182">
        <f>IFERROR(_xll.qlIndexFixing(Index1M,$H3079,TRUE,_xll.ohTrigger(RecalcTrigger,Trigger1M)),NA())</f>
        <v>1.2410246527378181E-2</v>
      </c>
      <c r="K3079" s="44">
        <f>IFERROR(_xll.qlIndexFixing(Index3M,H3079,TRUE,_xll.ohTrigger(RecalcTrigger,Trigger3M)),NA())</f>
        <v>1.2481239684610356E-2</v>
      </c>
      <c r="L3079" s="44">
        <f>IFERROR(_xll.qlIndexFixing(Index6M,$H3079,TRUE,_xll.ohTrigger(RecalcTrigger,Trigger6M)),NA())</f>
        <v>1.3042374020073935E-2</v>
      </c>
      <c r="M3079" s="183">
        <f>IFERROR(_xll.qlIndexFixing(Index1Y,$H3079,TRUE,_xll.ohTrigger(RecalcTrigger,Trigger1Y)),NA())</f>
        <v>1.2999263303321575E-2</v>
      </c>
      <c r="N3079" s="182">
        <f>IFERROR(_xll.qlIndexFixing(ONIndex1M,I3079,TRUE,_xll.ohTrigger(RecalcTrigger,Trigger1M)),NA())</f>
        <v>1.2393670308510352E-2</v>
      </c>
      <c r="O3079" s="44">
        <f>IFERROR(_xll.qlIndexFixing(ONIndex3M,I3079,TRUE,_xll.ohTrigger(RecalcTrigger,Trigger3M)),NA())</f>
        <v>1.2419870724666993E-2</v>
      </c>
      <c r="P3079" s="44">
        <f>IFERROR(_xll.qlIndexFixing(ONIndex6M,I3079,TRUE,_xll.ohTrigger(RecalcTrigger,Trigger6M)),NA())</f>
        <v>1.2915499377665896E-2</v>
      </c>
      <c r="Q3079" s="183">
        <f>IFERROR(_xll.qlIndexFixing(ONIndex1Y,I3079,TRUE,_xll.ohTrigger(RecalcTrigger,Trigger1Y)),NA())</f>
        <v>1.2745542302052826E-2</v>
      </c>
    </row>
    <row r="3080" spans="2:17" x14ac:dyDescent="0.2">
      <c r="B3080" s="39" t="s">
        <v>42</v>
      </c>
      <c r="D3080" s="42">
        <f>_xll.qlCalendarAdvance(Calendar,$D3079,B3080,"f",FALSE)</f>
        <v>61064</v>
      </c>
      <c r="E3080" s="177">
        <f>_xll.qlInterestRateIndexValueDate(IndexON,D3080)</f>
        <v>61064</v>
      </c>
      <c r="F3080" s="193">
        <f>IFERROR(_xll.qlIndexFixing(IndexON,D3080,TRUE,_xll.ohTrigger(RecalcTrigger,TriggerON)),NA())</f>
        <v>1.3064443931156688E-2</v>
      </c>
      <c r="H3080" s="42">
        <f>_xll.qlCalendarAdvance(Calendar,$H3079,B3080,"f",FALSE)</f>
        <v>61064</v>
      </c>
      <c r="I3080" s="177">
        <f>_xll.qlInterestRateIndexValueDate(Index1M,$H3080)</f>
        <v>61066</v>
      </c>
      <c r="J3080" s="182">
        <f>IFERROR(_xll.qlIndexFixing(Index1M,$H3080,TRUE,_xll.ohTrigger(RecalcTrigger,Trigger1M)),NA())</f>
        <v>1.2415307233829276E-2</v>
      </c>
      <c r="K3080" s="44">
        <f>IFERROR(_xll.qlIndexFixing(Index3M,H3080,TRUE,_xll.ohTrigger(RecalcTrigger,Trigger3M)),NA())</f>
        <v>1.248827834218106E-2</v>
      </c>
      <c r="L3080" s="44">
        <f>IFERROR(_xll.qlIndexFixing(Index6M,$H3080,TRUE,_xll.ohTrigger(RecalcTrigger,Trigger6M)),NA())</f>
        <v>1.3048887104566311E-2</v>
      </c>
      <c r="M3080" s="183">
        <f>IFERROR(_xll.qlIndexFixing(Index1Y,$H3080,TRUE,_xll.ohTrigger(RecalcTrigger,Trigger1Y)),NA())</f>
        <v>1.3005827920195364E-2</v>
      </c>
      <c r="N3080" s="182">
        <f>IFERROR(_xll.qlIndexFixing(ONIndex1M,I3080,TRUE,_xll.ohTrigger(RecalcTrigger,Trigger1M)),NA())</f>
        <v>1.239935632344924E-2</v>
      </c>
      <c r="O3080" s="44">
        <f>IFERROR(_xll.qlIndexFixing(ONIndex3M,I3080,TRUE,_xll.ohTrigger(RecalcTrigger,Trigger3M)),NA())</f>
        <v>1.2426941826451099E-2</v>
      </c>
      <c r="P3080" s="44">
        <f>IFERROR(_xll.qlIndexFixing(ONIndex6M,I3080,TRUE,_xll.ohTrigger(RecalcTrigger,Trigger6M)),NA())</f>
        <v>1.2922314825711823E-2</v>
      </c>
      <c r="Q3080" s="183">
        <f>IFERROR(_xll.qlIndexFixing(ONIndex1Y,I3080,TRUE,_xll.ohTrigger(RecalcTrigger,Trigger1Y)),NA())</f>
        <v>1.27522651122014E-2</v>
      </c>
    </row>
    <row r="3081" spans="2:17" x14ac:dyDescent="0.2">
      <c r="B3081" s="39" t="s">
        <v>42</v>
      </c>
      <c r="D3081" s="42">
        <f>_xll.qlCalendarAdvance(Calendar,$D3080,B3081,"f",FALSE)</f>
        <v>61071</v>
      </c>
      <c r="E3081" s="177">
        <f>_xll.qlInterestRateIndexValueDate(IndexON,D3081)</f>
        <v>61071</v>
      </c>
      <c r="F3081" s="193">
        <f>IFERROR(_xll.qlIndexFixing(IndexON,D3081,TRUE,_xll.ohTrigger(RecalcTrigger,TriggerON)),NA())</f>
        <v>1.3067751264763672E-2</v>
      </c>
      <c r="H3081" s="42">
        <f>_xll.qlCalendarAdvance(Calendar,$H3080,B3081,"f",FALSE)</f>
        <v>61071</v>
      </c>
      <c r="I3081" s="177">
        <f>_xll.qlInterestRateIndexValueDate(Index1M,$H3081)</f>
        <v>61073</v>
      </c>
      <c r="J3081" s="182">
        <f>IFERROR(_xll.qlIndexFixing(Index1M,$H3081,TRUE,_xll.ohTrigger(RecalcTrigger,Trigger1M)),NA())</f>
        <v>1.242098000468983E-2</v>
      </c>
      <c r="K3081" s="44">
        <f>IFERROR(_xll.qlIndexFixing(Index3M,H3081,TRUE,_xll.ohTrigger(RecalcTrigger,Trigger3M)),NA())</f>
        <v>1.2495307712432154E-2</v>
      </c>
      <c r="L3081" s="44">
        <f>IFERROR(_xll.qlIndexFixing(Index6M,$H3081,TRUE,_xll.ohTrigger(RecalcTrigger,Trigger6M)),NA())</f>
        <v>1.3055372436617483E-2</v>
      </c>
      <c r="M3081" s="183">
        <f>IFERROR(_xll.qlIndexFixing(Index1Y,$H3081,TRUE,_xll.ohTrigger(RecalcTrigger,Trigger1Y)),NA())</f>
        <v>1.3012382686821797E-2</v>
      </c>
      <c r="N3081" s="182">
        <f>IFERROR(_xll.qlIndexFixing(ONIndex1M,I3081,TRUE,_xll.ohTrigger(RecalcTrigger,Trigger1M)),NA())</f>
        <v>1.2405035060050196E-2</v>
      </c>
      <c r="O3081" s="44">
        <f>IFERROR(_xll.qlIndexFixing(ONIndex3M,I3081,TRUE,_xll.ohTrigger(RecalcTrigger,Trigger3M)),NA())</f>
        <v>1.2434003823837969E-2</v>
      </c>
      <c r="P3081" s="44">
        <f>IFERROR(_xll.qlIndexFixing(ONIndex6M,I3081,TRUE,_xll.ohTrigger(RecalcTrigger,Trigger6M)),NA())</f>
        <v>1.2929103367360639E-2</v>
      </c>
      <c r="Q3081" s="183">
        <f>IFERROR(_xll.qlIndexFixing(ONIndex1Y,I3081,TRUE,_xll.ohTrigger(RecalcTrigger,Trigger1Y)),NA())</f>
        <v>1.2758978872868809E-2</v>
      </c>
    </row>
    <row r="3082" spans="2:17" x14ac:dyDescent="0.2">
      <c r="B3082" s="39" t="s">
        <v>42</v>
      </c>
      <c r="D3082" s="42">
        <f>_xll.qlCalendarAdvance(Calendar,$D3081,B3082,"f",FALSE)</f>
        <v>61078</v>
      </c>
      <c r="E3082" s="177">
        <f>_xll.qlInterestRateIndexValueDate(IndexON,D3082)</f>
        <v>61078</v>
      </c>
      <c r="F3082" s="193">
        <f>IFERROR(_xll.qlIndexFixing(IndexON,D3082,TRUE,_xll.ohTrigger(RecalcTrigger,TriggerON)),NA())</f>
        <v>1.3071054361679657E-2</v>
      </c>
      <c r="H3082" s="42">
        <f>_xll.qlCalendarAdvance(Calendar,$H3081,B3082,"f",FALSE)</f>
        <v>61078</v>
      </c>
      <c r="I3082" s="177">
        <f>_xll.qlInterestRateIndexValueDate(Index1M,$H3082)</f>
        <v>61080</v>
      </c>
      <c r="J3082" s="182">
        <f>IFERROR(_xll.qlIndexFixing(Index1M,$H3082,TRUE,_xll.ohTrigger(RecalcTrigger,Trigger1M)),NA())</f>
        <v>1.2426645432943861E-2</v>
      </c>
      <c r="K3082" s="44">
        <f>IFERROR(_xll.qlIndexFixing(Index3M,H3082,TRUE,_xll.ohTrigger(RecalcTrigger,Trigger3M)),NA())</f>
        <v>1.2502327767193131E-2</v>
      </c>
      <c r="L3082" s="44">
        <f>IFERROR(_xll.qlIndexFixing(Index6M,$H3082,TRUE,_xll.ohTrigger(RecalcTrigger,Trigger6M)),NA())</f>
        <v>1.3061829961598031E-2</v>
      </c>
      <c r="M3082" s="183">
        <f>IFERROR(_xll.qlIndexFixing(Index1Y,$H3082,TRUE,_xll.ohTrigger(RecalcTrigger,Trigger1Y)),NA())</f>
        <v>1.3018927574774264E-2</v>
      </c>
      <c r="N3082" s="182">
        <f>IFERROR(_xll.qlIndexFixing(ONIndex1M,I3082,TRUE,_xll.ohTrigger(RecalcTrigger,Trigger1M)),NA())</f>
        <v>1.2410706496090995E-2</v>
      </c>
      <c r="O3082" s="44">
        <f>IFERROR(_xll.qlIndexFixing(ONIndex3M,I3082,TRUE,_xll.ohTrigger(RecalcTrigger,Trigger3M)),NA())</f>
        <v>1.2441056688849983E-2</v>
      </c>
      <c r="P3082" s="44">
        <f>IFERROR(_xll.qlIndexFixing(ONIndex6M,I3082,TRUE,_xll.ohTrigger(RecalcTrigger,Trigger6M)),NA())</f>
        <v>1.2935864948655507E-2</v>
      </c>
      <c r="Q3082" s="183">
        <f>IFERROR(_xll.qlIndexFixing(ONIndex1Y,I3082,TRUE,_xll.ohTrigger(RecalcTrigger,Trigger1Y)),NA())</f>
        <v>1.2765683555837626E-2</v>
      </c>
    </row>
    <row r="3083" spans="2:17" x14ac:dyDescent="0.2">
      <c r="B3083" s="39" t="s">
        <v>42</v>
      </c>
      <c r="D3083" s="42">
        <f>_xll.qlCalendarAdvance(Calendar,$D3082,B3083,"f",FALSE)</f>
        <v>61085</v>
      </c>
      <c r="E3083" s="177">
        <f>_xll.qlInterestRateIndexValueDate(IndexON,D3083)</f>
        <v>61085</v>
      </c>
      <c r="F3083" s="193">
        <f>IFERROR(_xll.qlIndexFixing(IndexON,D3083,TRUE,_xll.ohTrigger(RecalcTrigger,TriggerON)),NA())</f>
        <v>1.3074353208475387E-2</v>
      </c>
      <c r="H3083" s="42">
        <f>_xll.qlCalendarAdvance(Calendar,$H3082,B3083,"f",FALSE)</f>
        <v>61085</v>
      </c>
      <c r="I3083" s="177">
        <f>_xll.qlInterestRateIndexValueDate(Index1M,$H3083)</f>
        <v>61087</v>
      </c>
      <c r="J3083" s="182">
        <f>IFERROR(_xll.qlIndexFixing(Index1M,$H3083,TRUE,_xll.ohTrigger(RecalcTrigger,Trigger1M)),NA())</f>
        <v>1.2430449200078492E-2</v>
      </c>
      <c r="K3083" s="44">
        <f>IFERROR(_xll.qlIndexFixing(Index3M,H3083,TRUE,_xll.ohTrigger(RecalcTrigger,Trigger3M)),NA())</f>
        <v>1.2508622396479202E-2</v>
      </c>
      <c r="L3083" s="44">
        <f>IFERROR(_xll.qlIndexFixing(Index6M,$H3083,TRUE,_xll.ohTrigger(RecalcTrigger,Trigger6M)),NA())</f>
        <v>1.3066200662784615E-2</v>
      </c>
      <c r="M3083" s="183">
        <f>IFERROR(_xll.qlIndexFixing(Index1Y,$H3083,TRUE,_xll.ohTrigger(RecalcTrigger,Trigger1Y)),NA())</f>
        <v>1.3023378048782503E-2</v>
      </c>
      <c r="N3083" s="182">
        <f>IFERROR(_xll.qlIndexFixing(ONIndex1M,I3083,TRUE,_xll.ohTrigger(RecalcTrigger,Trigger1M)),NA())</f>
        <v>1.2417987578627887E-2</v>
      </c>
      <c r="O3083" s="44">
        <f>IFERROR(_xll.qlIndexFixing(ONIndex3M,I3083,TRUE,_xll.ohTrigger(RecalcTrigger,Trigger3M)),NA())</f>
        <v>1.2450111193995639E-2</v>
      </c>
      <c r="P3083" s="44">
        <f>IFERROR(_xll.qlIndexFixing(ONIndex6M,I3083,TRUE,_xll.ohTrigger(RecalcTrigger,Trigger6M)),NA())</f>
        <v>1.2944518707964647E-2</v>
      </c>
      <c r="Q3083" s="183">
        <f>IFERROR(_xll.qlIndexFixing(ONIndex1Y,I3083,TRUE,_xll.ohTrigger(RecalcTrigger,Trigger1Y)),NA())</f>
        <v>1.2774290479411476E-2</v>
      </c>
    </row>
    <row r="3084" spans="2:17" x14ac:dyDescent="0.2">
      <c r="B3084" s="39" t="s">
        <v>42</v>
      </c>
      <c r="D3084" s="42">
        <f>_xll.qlCalendarAdvance(Calendar,$D3083,B3084,"f",FALSE)</f>
        <v>61092</v>
      </c>
      <c r="E3084" s="177">
        <f>_xll.qlInterestRateIndexValueDate(IndexON,D3084)</f>
        <v>61092</v>
      </c>
      <c r="F3084" s="193">
        <f>IFERROR(_xll.qlIndexFixing(IndexON,D3084,TRUE,_xll.ohTrigger(RecalcTrigger,TriggerON)),NA())</f>
        <v>1.3077647792361091E-2</v>
      </c>
      <c r="H3084" s="42">
        <f>_xll.qlCalendarAdvance(Calendar,$H3083,B3084,"f",FALSE)</f>
        <v>61092</v>
      </c>
      <c r="I3084" s="177">
        <f>_xll.qlInterestRateIndexValueDate(Index1M,$H3084)</f>
        <v>61094</v>
      </c>
      <c r="J3084" s="182">
        <f>IFERROR(_xll.qlIndexFixing(Index1M,$H3084,TRUE,_xll.ohTrigger(RecalcTrigger,Trigger1M)),NA())</f>
        <v>1.2437954171869159E-2</v>
      </c>
      <c r="K3084" s="44">
        <f>IFERROR(_xll.qlIndexFixing(Index3M,H3084,TRUE,_xll.ohTrigger(RecalcTrigger,Trigger3M)),NA())</f>
        <v>1.2515624167515574E-2</v>
      </c>
      <c r="L3084" s="44">
        <f>IFERROR(_xll.qlIndexFixing(Index6M,$H3084,TRUE,_xll.ohTrigger(RecalcTrigger,Trigger6M)),NA())</f>
        <v>1.3072607752118015E-2</v>
      </c>
      <c r="M3084" s="183">
        <f>IFERROR(_xll.qlIndexFixing(Index1Y,$H3084,TRUE,_xll.ohTrigger(RecalcTrigger,Trigger1Y)),NA())</f>
        <v>1.3031987600950432E-2</v>
      </c>
      <c r="N3084" s="182">
        <f>IFERROR(_xll.qlIndexFixing(ONIndex1M,I3084,TRUE,_xll.ohTrigger(RecalcTrigger,Trigger1M)),NA())</f>
        <v>1.242202737616438E-2</v>
      </c>
      <c r="O3084" s="44">
        <f>IFERROR(_xll.qlIndexFixing(ONIndex3M,I3084,TRUE,_xll.ohTrigger(RecalcTrigger,Trigger3M)),NA())</f>
        <v>1.2455134909599153E-2</v>
      </c>
      <c r="P3084" s="44">
        <f>IFERROR(_xll.qlIndexFixing(ONIndex6M,I3084,TRUE,_xll.ohTrigger(RecalcTrigger,Trigger6M)),NA())</f>
        <v>1.2949307013956357E-2</v>
      </c>
      <c r="Q3084" s="183">
        <f>IFERROR(_xll.qlIndexFixing(ONIndex1Y,I3084,TRUE,_xll.ohTrigger(RecalcTrigger,Trigger1Y)),NA())</f>
        <v>1.2779065577968041E-2</v>
      </c>
    </row>
    <row r="3085" spans="2:17" x14ac:dyDescent="0.2">
      <c r="B3085" s="39" t="s">
        <v>42</v>
      </c>
      <c r="D3085" s="42">
        <f>_xll.qlCalendarAdvance(Calendar,$D3084,B3085,"f",FALSE)</f>
        <v>61099</v>
      </c>
      <c r="E3085" s="177">
        <f>_xll.qlInterestRateIndexValueDate(IndexON,D3085)</f>
        <v>61099</v>
      </c>
      <c r="F3085" s="193">
        <f>IFERROR(_xll.qlIndexFixing(IndexON,D3085,TRUE,_xll.ohTrigger(RecalcTrigger,TriggerON)),NA())</f>
        <v>1.3080938100147321E-2</v>
      </c>
      <c r="H3085" s="42">
        <f>_xll.qlCalendarAdvance(Calendar,$H3084,B3085,"f",FALSE)</f>
        <v>61099</v>
      </c>
      <c r="I3085" s="177">
        <f>_xll.qlInterestRateIndexValueDate(Index1M,$H3085)</f>
        <v>61101</v>
      </c>
      <c r="J3085" s="182">
        <f>IFERROR(_xll.qlIndexFixing(Index1M,$H3085,TRUE,_xll.ohTrigger(RecalcTrigger,Trigger1M)),NA())</f>
        <v>1.2443597437648835E-2</v>
      </c>
      <c r="K3085" s="44">
        <f>IFERROR(_xll.qlIndexFixing(Index3M,H3085,TRUE,_xll.ohTrigger(RecalcTrigger,Trigger3M)),NA())</f>
        <v>1.2522616540764779E-2</v>
      </c>
      <c r="L3085" s="44">
        <f>IFERROR(_xll.qlIndexFixing(Index6M,$H3085,TRUE,_xll.ohTrigger(RecalcTrigger,Trigger6M)),NA())</f>
        <v>1.3078986884897184E-2</v>
      </c>
      <c r="M3085" s="183">
        <f>IFERROR(_xll.qlIndexFixing(Index1Y,$H3085,TRUE,_xll.ohTrigger(RecalcTrigger,Trigger1Y)),NA())</f>
        <v>1.303850268231809E-2</v>
      </c>
      <c r="N3085" s="182">
        <f>IFERROR(_xll.qlIndexFixing(ONIndex1M,I3085,TRUE,_xll.ohTrigger(RecalcTrigger,Trigger1M)),NA())</f>
        <v>1.2427676775592644E-2</v>
      </c>
      <c r="O3085" s="44">
        <f>IFERROR(_xll.qlIndexFixing(ONIndex3M,I3085,TRUE,_xll.ohTrigger(RecalcTrigger,Trigger3M)),NA())</f>
        <v>1.2462160209301132E-2</v>
      </c>
      <c r="P3085" s="44">
        <f>IFERROR(_xll.qlIndexFixing(ONIndex6M,I3085,TRUE,_xll.ohTrigger(RecalcTrigger,Trigger6M)),NA())</f>
        <v>1.2955987390128598E-2</v>
      </c>
      <c r="Q3085" s="183">
        <f>IFERROR(_xll.qlIndexFixing(ONIndex1Y,I3085,TRUE,_xll.ohTrigger(RecalcTrigger,Trigger1Y)),NA())</f>
        <v>1.2785742861414207E-2</v>
      </c>
    </row>
    <row r="3086" spans="2:17" x14ac:dyDescent="0.2">
      <c r="B3086" s="39" t="s">
        <v>42</v>
      </c>
      <c r="D3086" s="42">
        <f>_xll.qlCalendarAdvance(Calendar,$D3085,B3086,"f",FALSE)</f>
        <v>61106</v>
      </c>
      <c r="E3086" s="177">
        <f>_xll.qlInterestRateIndexValueDate(IndexON,D3086)</f>
        <v>61106</v>
      </c>
      <c r="F3086" s="193">
        <f>IFERROR(_xll.qlIndexFixing(IndexON,D3086,TRUE,_xll.ohTrigger(RecalcTrigger,TriggerON)),NA())</f>
        <v>1.3084224118884435E-2</v>
      </c>
      <c r="H3086" s="42">
        <f>_xll.qlCalendarAdvance(Calendar,$H3085,B3086,"f",FALSE)</f>
        <v>61106</v>
      </c>
      <c r="I3086" s="177">
        <f>_xll.qlInterestRateIndexValueDate(Index1M,$H3086)</f>
        <v>61108</v>
      </c>
      <c r="J3086" s="182">
        <f>IFERROR(_xll.qlIndexFixing(Index1M,$H3086,TRUE,_xll.ohTrigger(RecalcTrigger,Trigger1M)),NA())</f>
        <v>1.2449233271058791E-2</v>
      </c>
      <c r="K3086" s="44">
        <f>IFERROR(_xll.qlIndexFixing(Index3M,H3086,TRUE,_xll.ohTrigger(RecalcTrigger,Trigger3M)),NA())</f>
        <v>1.2529599488056828E-2</v>
      </c>
      <c r="L3086" s="44">
        <f>IFERROR(_xll.qlIndexFixing(Index6M,$H3086,TRUE,_xll.ohTrigger(RecalcTrigger,Trigger6M)),NA())</f>
        <v>1.3085338006504391E-2</v>
      </c>
      <c r="M3086" s="183">
        <f>IFERROR(_xll.qlIndexFixing(Index1Y,$H3086,TRUE,_xll.ohTrigger(RecalcTrigger,Trigger1Y)),NA())</f>
        <v>1.3045701055382998E-2</v>
      </c>
      <c r="N3086" s="182">
        <f>IFERROR(_xll.qlIndexFixing(ONIndex1M,I3086,TRUE,_xll.ohTrigger(RecalcTrigger,Trigger1M)),NA())</f>
        <v>1.2433318784612624E-2</v>
      </c>
      <c r="O3086" s="44">
        <f>IFERROR(_xll.qlIndexFixing(ONIndex3M,I3086,TRUE,_xll.ohTrigger(RecalcTrigger,Trigger3M)),NA())</f>
        <v>1.2469176264477966E-2</v>
      </c>
      <c r="P3086" s="44">
        <f>IFERROR(_xll.qlIndexFixing(ONIndex6M,I3086,TRUE,_xll.ohTrigger(RecalcTrigger,Trigger6M)),NA())</f>
        <v>1.2962640589879726E-2</v>
      </c>
      <c r="Q3086" s="183">
        <f>IFERROR(_xll.qlIndexFixing(ONIndex1Y,I3086,TRUE,_xll.ohTrigger(RecalcTrigger,Trigger1Y)),NA())</f>
        <v>1.2792410955810851E-2</v>
      </c>
    </row>
    <row r="3087" spans="2:17" x14ac:dyDescent="0.2">
      <c r="B3087" s="39" t="s">
        <v>42</v>
      </c>
      <c r="D3087" s="42">
        <f>_xll.qlCalendarAdvance(Calendar,$D3086,B3087,"f",FALSE)</f>
        <v>61113</v>
      </c>
      <c r="E3087" s="177">
        <f>_xll.qlInterestRateIndexValueDate(IndexON,D3087)</f>
        <v>61113</v>
      </c>
      <c r="F3087" s="193">
        <f>IFERROR(_xll.qlIndexFixing(IndexON,D3087,TRUE,_xll.ohTrigger(RecalcTrigger,TriggerON)),NA())</f>
        <v>1.3087505835542856E-2</v>
      </c>
      <c r="H3087" s="42">
        <f>_xll.qlCalendarAdvance(Calendar,$H3086,B3087,"f",FALSE)</f>
        <v>61113</v>
      </c>
      <c r="I3087" s="177">
        <f>_xll.qlInterestRateIndexValueDate(Index1M,$H3087)</f>
        <v>61115</v>
      </c>
      <c r="J3087" s="182">
        <f>IFERROR(_xll.qlIndexFixing(Index1M,$H3087,TRUE,_xll.ohTrigger(RecalcTrigger,Trigger1M)),NA())</f>
        <v>1.2454861649644489E-2</v>
      </c>
      <c r="K3087" s="44">
        <f>IFERROR(_xll.qlIndexFixing(Index3M,H3087,TRUE,_xll.ohTrigger(RecalcTrigger,Trigger3M)),NA())</f>
        <v>1.2536572981225239E-2</v>
      </c>
      <c r="L3087" s="44">
        <f>IFERROR(_xll.qlIndexFixing(Index6M,$H3087,TRUE,_xll.ohTrigger(RecalcTrigger,Trigger6M)),NA())</f>
        <v>1.3091661062322344E-2</v>
      </c>
      <c r="M3087" s="183">
        <f>IFERROR(_xll.qlIndexFixing(Index1Y,$H3087,TRUE,_xll.ohTrigger(RecalcTrigger,Trigger1Y)),NA())</f>
        <v>1.3051502839472994E-2</v>
      </c>
      <c r="N3087" s="182">
        <f>IFERROR(_xll.qlIndexFixing(ONIndex1M,I3087,TRUE,_xll.ohTrigger(RecalcTrigger,Trigger1M)),NA())</f>
        <v>1.2438953380922158E-2</v>
      </c>
      <c r="O3087" s="44">
        <f>IFERROR(_xll.qlIndexFixing(ONIndex3M,I3087,TRUE,_xll.ohTrigger(RecalcTrigger,Trigger3M)),NA())</f>
        <v>1.2476183047152034E-2</v>
      </c>
      <c r="P3087" s="44">
        <f>IFERROR(_xll.qlIndexFixing(ONIndex6M,I3087,TRUE,_xll.ohTrigger(RecalcTrigger,Trigger6M)),NA())</f>
        <v>1.2969266559332837E-2</v>
      </c>
      <c r="Q3087" s="183">
        <f>IFERROR(_xll.qlIndexFixing(ONIndex1Y,I3087,TRUE,_xll.ohTrigger(RecalcTrigger,Trigger1Y)),NA())</f>
        <v>1.2799069833420162E-2</v>
      </c>
    </row>
    <row r="3088" spans="2:17" x14ac:dyDescent="0.2">
      <c r="B3088" s="39" t="s">
        <v>42</v>
      </c>
      <c r="D3088" s="42">
        <f>_xll.qlCalendarAdvance(Calendar,$D3087,B3088,"f",FALSE)</f>
        <v>61120</v>
      </c>
      <c r="E3088" s="177">
        <f>_xll.qlInterestRateIndexValueDate(IndexON,D3088)</f>
        <v>61120</v>
      </c>
      <c r="F3088" s="193">
        <f>IFERROR(_xll.qlIndexFixing(IndexON,D3088,TRUE,_xll.ohTrigger(RecalcTrigger,TriggerON)),NA())</f>
        <v>1.3090783237013071E-2</v>
      </c>
      <c r="H3088" s="42">
        <f>_xll.qlCalendarAdvance(Calendar,$H3087,B3088,"f",FALSE)</f>
        <v>61120</v>
      </c>
      <c r="I3088" s="177">
        <f>_xll.qlInterestRateIndexValueDate(Index1M,$H3088)</f>
        <v>61122</v>
      </c>
      <c r="J3088" s="182">
        <f>IFERROR(_xll.qlIndexFixing(Index1M,$H3088,TRUE,_xll.ohTrigger(RecalcTrigger,Trigger1M)),NA())</f>
        <v>1.2460482550973873E-2</v>
      </c>
      <c r="K3088" s="44">
        <f>IFERROR(_xll.qlIndexFixing(Index3M,H3088,TRUE,_xll.ohTrigger(RecalcTrigger,Trigger3M)),NA())</f>
        <v>1.2544250893106517E-2</v>
      </c>
      <c r="L3088" s="44">
        <f>IFERROR(_xll.qlIndexFixing(Index6M,$H3088,TRUE,_xll.ohTrigger(RecalcTrigger,Trigger6M)),NA())</f>
        <v>1.3099988103780373E-2</v>
      </c>
      <c r="M3088" s="183">
        <f>IFERROR(_xll.qlIndexFixing(Index1Y,$H3088,TRUE,_xll.ohTrigger(RecalcTrigger,Trigger1Y)),NA())</f>
        <v>1.305798785840181E-2</v>
      </c>
      <c r="N3088" s="182">
        <f>IFERROR(_xll.qlIndexFixing(ONIndex1M,I3088,TRUE,_xll.ohTrigger(RecalcTrigger,Trigger1M)),NA())</f>
        <v>1.2444580542059214E-2</v>
      </c>
      <c r="O3088" s="44">
        <f>IFERROR(_xll.qlIndexFixing(ONIndex3M,I3088,TRUE,_xll.ohTrigger(RecalcTrigger,Trigger3M)),NA())</f>
        <v>1.2483180529345717E-2</v>
      </c>
      <c r="P3088" s="44">
        <f>IFERROR(_xll.qlIndexFixing(ONIndex6M,I3088,TRUE,_xll.ohTrigger(RecalcTrigger,Trigger6M)),NA())</f>
        <v>1.2975865244371221E-2</v>
      </c>
      <c r="Q3088" s="183">
        <f>IFERROR(_xll.qlIndexFixing(ONIndex1Y,I3088,TRUE,_xll.ohTrigger(RecalcTrigger,Trigger1Y)),NA())</f>
        <v>1.2805719466424392E-2</v>
      </c>
    </row>
    <row r="3089" spans="2:17" x14ac:dyDescent="0.2">
      <c r="B3089" s="39" t="s">
        <v>42</v>
      </c>
      <c r="D3089" s="42">
        <f>_xll.qlCalendarAdvance(Calendar,$D3088,B3089,"f",FALSE)</f>
        <v>61127</v>
      </c>
      <c r="E3089" s="177">
        <f>_xll.qlInterestRateIndexValueDate(IndexON,D3089)</f>
        <v>61127</v>
      </c>
      <c r="F3089" s="193">
        <f>IFERROR(_xll.qlIndexFixing(IndexON,D3089,TRUE,_xll.ohTrigger(RecalcTrigger,TriggerON)),NA())</f>
        <v>1.3094056310345437E-2</v>
      </c>
      <c r="H3089" s="42">
        <f>_xll.qlCalendarAdvance(Calendar,$H3088,B3089,"f",FALSE)</f>
        <v>61127</v>
      </c>
      <c r="I3089" s="177">
        <f>_xll.qlInterestRateIndexValueDate(Index1M,$H3089)</f>
        <v>61129</v>
      </c>
      <c r="J3089" s="182">
        <f>IFERROR(_xll.qlIndexFixing(Index1M,$H3089,TRUE,_xll.ohTrigger(RecalcTrigger,Trigger1M)),NA())</f>
        <v>1.24660959525974E-2</v>
      </c>
      <c r="K3089" s="44">
        <f>IFERROR(_xll.qlIndexFixing(Index3M,H3089,TRUE,_xll.ohTrigger(RecalcTrigger,Trigger3M)),NA())</f>
        <v>1.2551204950744075E-2</v>
      </c>
      <c r="L3089" s="44">
        <f>IFERROR(_xll.qlIndexFixing(Index6M,$H3089,TRUE,_xll.ohTrigger(RecalcTrigger,Trigger6M)),NA())</f>
        <v>1.3106249449669025E-2</v>
      </c>
      <c r="M3089" s="183">
        <f>IFERROR(_xll.qlIndexFixing(Index1Y,$H3089,TRUE,_xll.ohTrigger(RecalcTrigger,Trigger1Y)),NA())</f>
        <v>1.3064462799659102E-2</v>
      </c>
      <c r="N3089" s="182">
        <f>IFERROR(_xll.qlIndexFixing(ONIndex1M,I3089,TRUE,_xll.ohTrigger(RecalcTrigger,Trigger1M)),NA())</f>
        <v>1.2450200245641696E-2</v>
      </c>
      <c r="O3089" s="44">
        <f>IFERROR(_xll.qlIndexFixing(ONIndex3M,I3089,TRUE,_xll.ohTrigger(RecalcTrigger,Trigger3M)),NA())</f>
        <v>1.2490168682921521E-2</v>
      </c>
      <c r="P3089" s="44">
        <f>IFERROR(_xll.qlIndexFixing(ONIndex6M,I3089,TRUE,_xll.ohTrigger(RecalcTrigger,Trigger6M)),NA())</f>
        <v>1.298243659119791E-2</v>
      </c>
      <c r="Q3089" s="183">
        <f>IFERROR(_xll.qlIndexFixing(ONIndex1Y,I3089,TRUE,_xll.ohTrigger(RecalcTrigger,Trigger1Y)),NA())</f>
        <v>1.281235982684592E-2</v>
      </c>
    </row>
    <row r="3090" spans="2:17" x14ac:dyDescent="0.2">
      <c r="B3090" s="39" t="s">
        <v>42</v>
      </c>
      <c r="D3090" s="42">
        <f>_xll.qlCalendarAdvance(Calendar,$D3089,B3090,"f",FALSE)</f>
        <v>61134</v>
      </c>
      <c r="E3090" s="177">
        <f>_xll.qlInterestRateIndexValueDate(IndexON,D3090)</f>
        <v>61134</v>
      </c>
      <c r="F3090" s="193">
        <f>IFERROR(_xll.qlIndexFixing(IndexON,D3090,TRUE,_xll.ohTrigger(RecalcTrigger,TriggerON)),NA())</f>
        <v>1.3097325042670249E-2</v>
      </c>
      <c r="H3090" s="42">
        <f>_xll.qlCalendarAdvance(Calendar,$H3089,B3090,"f",FALSE)</f>
        <v>61134</v>
      </c>
      <c r="I3090" s="177">
        <f>_xll.qlInterestRateIndexValueDate(Index1M,$H3090)</f>
        <v>61136</v>
      </c>
      <c r="J3090" s="182">
        <f>IFERROR(_xll.qlIndexFixing(Index1M,$H3090,TRUE,_xll.ohTrigger(RecalcTrigger,Trigger1M)),NA())</f>
        <v>1.2471701832075521E-2</v>
      </c>
      <c r="K3090" s="44">
        <f>IFERROR(_xll.qlIndexFixing(Index3M,H3090,TRUE,_xll.ohTrigger(RecalcTrigger,Trigger3M)),NA())</f>
        <v>1.2558149467547424E-2</v>
      </c>
      <c r="L3090" s="44">
        <f>IFERROR(_xll.qlIndexFixing(Index6M,$H3090,TRUE,_xll.ohTrigger(RecalcTrigger,Trigger6M)),NA())</f>
        <v>1.3112482551467599E-2</v>
      </c>
      <c r="M3090" s="183">
        <f>IFERROR(_xll.qlIndexFixing(Index1Y,$H3090,TRUE,_xll.ohTrigger(RecalcTrigger,Trigger1Y)),NA())</f>
        <v>1.3070927634814352E-2</v>
      </c>
      <c r="N3090" s="182">
        <f>IFERROR(_xll.qlIndexFixing(ONIndex1M,I3090,TRUE,_xll.ohTrigger(RecalcTrigger,Trigger1M)),NA())</f>
        <v>1.2455812469287508E-2</v>
      </c>
      <c r="O3090" s="44">
        <f>IFERROR(_xll.qlIndexFixing(ONIndex3M,I3090,TRUE,_xll.ohTrigger(RecalcTrigger,Trigger3M)),NA())</f>
        <v>1.2497147479821891E-2</v>
      </c>
      <c r="P3090" s="44">
        <f>IFERROR(_xll.qlIndexFixing(ONIndex6M,I3090,TRUE,_xll.ohTrigger(RecalcTrigger,Trigger6M)),NA())</f>
        <v>1.2988980545696194E-2</v>
      </c>
      <c r="Q3090" s="183">
        <f>IFERROR(_xll.qlIndexFixing(ONIndex1Y,I3090,TRUE,_xll.ohTrigger(RecalcTrigger,Trigger1Y)),NA())</f>
        <v>1.2818990886866999E-2</v>
      </c>
    </row>
    <row r="3091" spans="2:17" x14ac:dyDescent="0.2">
      <c r="B3091" s="39" t="s">
        <v>42</v>
      </c>
      <c r="D3091" s="42">
        <f>_xll.qlCalendarAdvance(Calendar,$D3090,B3091,"f",FALSE)</f>
        <v>61141</v>
      </c>
      <c r="E3091" s="177">
        <f>_xll.qlInterestRateIndexValueDate(IndexON,D3091)</f>
        <v>61141</v>
      </c>
      <c r="F3091" s="193">
        <f>IFERROR(_xll.qlIndexFixing(IndexON,D3091,TRUE,_xll.ohTrigger(RecalcTrigger,TriggerON)),NA())</f>
        <v>1.3100589420638187E-2</v>
      </c>
      <c r="H3091" s="42">
        <f>_xll.qlCalendarAdvance(Calendar,$H3090,B3091,"f",FALSE)</f>
        <v>61141</v>
      </c>
      <c r="I3091" s="177">
        <f>_xll.qlInterestRateIndexValueDate(Index1M,$H3091)</f>
        <v>61143</v>
      </c>
      <c r="J3091" s="182">
        <f>IFERROR(_xll.qlIndexFixing(Index1M,$H3091,TRUE,_xll.ohTrigger(RecalcTrigger,Trigger1M)),NA())</f>
        <v>1.2477300166966188E-2</v>
      </c>
      <c r="K3091" s="44">
        <f>IFERROR(_xll.qlIndexFixing(Index3M,H3091,TRUE,_xll.ohTrigger(RecalcTrigger,Trigger3M)),NA())</f>
        <v>1.2565084415346921E-2</v>
      </c>
      <c r="L3091" s="44">
        <f>IFERROR(_xll.qlIndexFixing(Index6M,$H3091,TRUE,_xll.ohTrigger(RecalcTrigger,Trigger6M)),NA())</f>
        <v>1.3118687354547964E-2</v>
      </c>
      <c r="M3091" s="183">
        <f>IFERROR(_xll.qlIndexFixing(Index1Y,$H3091,TRUE,_xll.ohTrigger(RecalcTrigger,Trigger1Y)),NA())</f>
        <v>1.3077382335437693E-2</v>
      </c>
      <c r="N3091" s="182">
        <f>IFERROR(_xll.qlIndexFixing(ONIndex1M,I3091,TRUE,_xll.ohTrigger(RecalcTrigger,Trigger1M)),NA())</f>
        <v>1.2461417190534618E-2</v>
      </c>
      <c r="O3091" s="44">
        <f>IFERROR(_xll.qlIndexFixing(ONIndex3M,I3091,TRUE,_xll.ohTrigger(RecalcTrigger,Trigger3M)),NA())</f>
        <v>1.2504116892069206E-2</v>
      </c>
      <c r="P3091" s="44">
        <f>IFERROR(_xll.qlIndexFixing(ONIndex6M,I3091,TRUE,_xll.ohTrigger(RecalcTrigger,Trigger6M)),NA())</f>
        <v>1.2995497053829297E-2</v>
      </c>
      <c r="Q3091" s="183">
        <f>IFERROR(_xll.qlIndexFixing(ONIndex1Y,I3091,TRUE,_xll.ohTrigger(RecalcTrigger,Trigger1Y)),NA())</f>
        <v>1.2825612618589943E-2</v>
      </c>
    </row>
    <row r="3092" spans="2:17" x14ac:dyDescent="0.2">
      <c r="B3092" s="39" t="s">
        <v>42</v>
      </c>
      <c r="D3092" s="42">
        <f>_xll.qlCalendarAdvance(Calendar,$D3091,B3092,"f",FALSE)</f>
        <v>61148</v>
      </c>
      <c r="E3092" s="177">
        <f>_xll.qlInterestRateIndexValueDate(IndexON,D3092)</f>
        <v>61148</v>
      </c>
      <c r="F3092" s="193">
        <f>IFERROR(_xll.qlIndexFixing(IndexON,D3092,TRUE,_xll.ohTrigger(RecalcTrigger,TriggerON)),NA())</f>
        <v>1.3103849431219672E-2</v>
      </c>
      <c r="H3092" s="42">
        <f>_xll.qlCalendarAdvance(Calendar,$H3091,B3092,"f",FALSE)</f>
        <v>61148</v>
      </c>
      <c r="I3092" s="177">
        <f>_xll.qlInterestRateIndexValueDate(Index1M,$H3092)</f>
        <v>61150</v>
      </c>
      <c r="J3092" s="182">
        <f>IFERROR(_xll.qlIndexFixing(Index1M,$H3092,TRUE,_xll.ohTrigger(RecalcTrigger,Trigger1M)),NA())</f>
        <v>1.2482890934819857E-2</v>
      </c>
      <c r="K3092" s="44">
        <f>IFERROR(_xll.qlIndexFixing(Index3M,H3092,TRUE,_xll.ohTrigger(RecalcTrigger,Trigger3M)),NA())</f>
        <v>1.2572009765973797E-2</v>
      </c>
      <c r="L3092" s="44">
        <f>IFERROR(_xll.qlIndexFixing(Index6M,$H3092,TRUE,_xll.ohTrigger(RecalcTrigger,Trigger6M)),NA())</f>
        <v>1.3122853443013839E-2</v>
      </c>
      <c r="M3092" s="183">
        <f>IFERROR(_xll.qlIndexFixing(Index1Y,$H3092,TRUE,_xll.ohTrigger(RecalcTrigger,Trigger1Y)),NA())</f>
        <v>1.3083826873097953E-2</v>
      </c>
      <c r="N3092" s="182">
        <f>IFERROR(_xll.qlIndexFixing(ONIndex1M,I3092,TRUE,_xll.ohTrigger(RecalcTrigger,Trigger1M)),NA())</f>
        <v>1.246701438700093E-2</v>
      </c>
      <c r="O3092" s="44">
        <f>IFERROR(_xll.qlIndexFixing(ONIndex3M,I3092,TRUE,_xll.ohTrigger(RecalcTrigger,Trigger3M)),NA())</f>
        <v>1.2511076891685846E-2</v>
      </c>
      <c r="P3092" s="44">
        <f>IFERROR(_xll.qlIndexFixing(ONIndex6M,I3092,TRUE,_xll.ohTrigger(RecalcTrigger,Trigger6M)),NA())</f>
        <v>1.300198606164038E-2</v>
      </c>
      <c r="Q3092" s="183">
        <f>IFERROR(_xll.qlIndexFixing(ONIndex1Y,I3092,TRUE,_xll.ohTrigger(RecalcTrigger,Trigger1Y)),NA())</f>
        <v>1.2832224994356878E-2</v>
      </c>
    </row>
    <row r="3093" spans="2:17" x14ac:dyDescent="0.2">
      <c r="B3093" s="39" t="s">
        <v>42</v>
      </c>
      <c r="D3093" s="42">
        <f>_xll.qlCalendarAdvance(Calendar,$D3092,B3093,"f",FALSE)</f>
        <v>61155</v>
      </c>
      <c r="E3093" s="177">
        <f>_xll.qlInterestRateIndexValueDate(IndexON,D3093)</f>
        <v>61155</v>
      </c>
      <c r="F3093" s="193">
        <f>IFERROR(_xll.qlIndexFixing(IndexON,D3093,TRUE,_xll.ohTrigger(RecalcTrigger,TriggerON)),NA())</f>
        <v>1.3107105061624935E-2</v>
      </c>
      <c r="H3093" s="42">
        <f>_xll.qlCalendarAdvance(Calendar,$H3092,B3093,"f",FALSE)</f>
        <v>61155</v>
      </c>
      <c r="I3093" s="177">
        <f>_xll.qlInterestRateIndexValueDate(Index1M,$H3093)</f>
        <v>61157</v>
      </c>
      <c r="J3093" s="182">
        <f>IFERROR(_xll.qlIndexFixing(Index1M,$H3093,TRUE,_xll.ohTrigger(RecalcTrigger,Trigger1M)),NA())</f>
        <v>1.2488474113204473E-2</v>
      </c>
      <c r="K3093" s="44">
        <f>IFERROR(_xll.qlIndexFixing(Index3M,H3093,TRUE,_xll.ohTrigger(RecalcTrigger,Trigger3M)),NA())</f>
        <v>1.2578925491259279E-2</v>
      </c>
      <c r="L3093" s="44">
        <f>IFERROR(_xll.qlIndexFixing(Index6M,$H3093,TRUE,_xll.ohTrigger(RecalcTrigger,Trigger6M)),NA())</f>
        <v>1.312900695716715E-2</v>
      </c>
      <c r="M3093" s="183">
        <f>IFERROR(_xll.qlIndexFixing(Index1Y,$H3093,TRUE,_xll.ohTrigger(RecalcTrigger,Trigger1Y)),NA())</f>
        <v>1.3090261219364399E-2</v>
      </c>
      <c r="N3093" s="182">
        <f>IFERROR(_xll.qlIndexFixing(ONIndex1M,I3093,TRUE,_xll.ohTrigger(RecalcTrigger,Trigger1M)),NA())</f>
        <v>1.2472604036224411E-2</v>
      </c>
      <c r="O3093" s="44">
        <f>IFERROR(_xll.qlIndexFixing(ONIndex3M,I3093,TRUE,_xll.ohTrigger(RecalcTrigger,Trigger3M)),NA())</f>
        <v>1.2518027450614255E-2</v>
      </c>
      <c r="P3093" s="44">
        <f>IFERROR(_xll.qlIndexFixing(ONIndex6M,I3093,TRUE,_xll.ohTrigger(RecalcTrigger,Trigger6M)),NA())</f>
        <v>1.3008447515172605E-2</v>
      </c>
      <c r="Q3093" s="183">
        <f>IFERROR(_xll.qlIndexFixing(ONIndex1Y,I3093,TRUE,_xll.ohTrigger(RecalcTrigger,Trigger1Y)),NA())</f>
        <v>1.283882798603031E-2</v>
      </c>
    </row>
    <row r="3094" spans="2:17" x14ac:dyDescent="0.2">
      <c r="B3094" s="39" t="s">
        <v>42</v>
      </c>
      <c r="D3094" s="42">
        <f>_xll.qlCalendarAdvance(Calendar,$D3093,B3094,"f",FALSE)</f>
        <v>61162</v>
      </c>
      <c r="E3094" s="177">
        <f>_xll.qlInterestRateIndexValueDate(IndexON,D3094)</f>
        <v>61162</v>
      </c>
      <c r="F3094" s="193">
        <f>IFERROR(_xll.qlIndexFixing(IndexON,D3094,TRUE,_xll.ohTrigger(RecalcTrigger,TriggerON)),NA())</f>
        <v>1.3110356298744463E-2</v>
      </c>
      <c r="H3094" s="42">
        <f>_xll.qlCalendarAdvance(Calendar,$H3093,B3094,"f",FALSE)</f>
        <v>61162</v>
      </c>
      <c r="I3094" s="177">
        <f>_xll.qlInterestRateIndexValueDate(Index1M,$H3094)</f>
        <v>61164</v>
      </c>
      <c r="J3094" s="182">
        <f>IFERROR(_xll.qlIndexFixing(Index1M,$H3094,TRUE,_xll.ohTrigger(RecalcTrigger,Trigger1M)),NA())</f>
        <v>1.2494049679670494E-2</v>
      </c>
      <c r="K3094" s="44">
        <f>IFERROR(_xll.qlIndexFixing(Index3M,H3094,TRUE,_xll.ohTrigger(RecalcTrigger,Trigger3M)),NA())</f>
        <v>1.2585831563032859E-2</v>
      </c>
      <c r="L3094" s="44">
        <f>IFERROR(_xll.qlIndexFixing(Index6M,$H3094,TRUE,_xll.ohTrigger(RecalcTrigger,Trigger6M)),NA())</f>
        <v>1.3135132023225433E-2</v>
      </c>
      <c r="M3094" s="183">
        <f>IFERROR(_xll.qlIndexFixing(Index1Y,$H3094,TRUE,_xll.ohTrigger(RecalcTrigger,Trigger1Y)),NA())</f>
        <v>1.3096685345804337E-2</v>
      </c>
      <c r="N3094" s="182">
        <f>IFERROR(_xll.qlIndexFixing(ONIndex1M,I3094,TRUE,_xll.ohTrigger(RecalcTrigger,Trigger1M)),NA())</f>
        <v>1.2478186115822965E-2</v>
      </c>
      <c r="O3094" s="44">
        <f>IFERROR(_xll.qlIndexFixing(ONIndex3M,I3094,TRUE,_xll.ohTrigger(RecalcTrigger,Trigger3M)),NA())</f>
        <v>1.2524968540716941E-2</v>
      </c>
      <c r="P3094" s="44">
        <f>IFERROR(_xll.qlIndexFixing(ONIndex6M,I3094,TRUE,_xll.ohTrigger(RecalcTrigger,Trigger6M)),NA())</f>
        <v>1.3014881360389197E-2</v>
      </c>
      <c r="Q3094" s="183">
        <f>IFERROR(_xll.qlIndexFixing(ONIndex1Y,I3094,TRUE,_xll.ohTrigger(RecalcTrigger,Trigger1Y)),NA())</f>
        <v>1.2845421565872428E-2</v>
      </c>
    </row>
    <row r="3095" spans="2:17" x14ac:dyDescent="0.2">
      <c r="B3095" s="39" t="s">
        <v>42</v>
      </c>
      <c r="D3095" s="42">
        <f>_xll.qlCalendarAdvance(Calendar,$D3094,B3095,"f",FALSE)</f>
        <v>61169</v>
      </c>
      <c r="E3095" s="177">
        <f>_xll.qlInterestRateIndexValueDate(IndexON,D3095)</f>
        <v>61169</v>
      </c>
      <c r="F3095" s="193">
        <f>IFERROR(_xll.qlIndexFixing(IndexON,D3095,TRUE,_xll.ohTrigger(RecalcTrigger,TriggerON)),NA())</f>
        <v>1.3113603129468743E-2</v>
      </c>
      <c r="H3095" s="42">
        <f>_xll.qlCalendarAdvance(Calendar,$H3094,B3095,"f",FALSE)</f>
        <v>61169</v>
      </c>
      <c r="I3095" s="177">
        <f>_xll.qlInterestRateIndexValueDate(Index1M,$H3095)</f>
        <v>61171</v>
      </c>
      <c r="J3095" s="182">
        <f>IFERROR(_xll.qlIndexFixing(Index1M,$H3095,TRUE,_xll.ohTrigger(RecalcTrigger,Trigger1M)),NA())</f>
        <v>1.2499617611778369E-2</v>
      </c>
      <c r="K3095" s="44">
        <f>IFERROR(_xll.qlIndexFixing(Index3M,H3095,TRUE,_xll.ohTrigger(RecalcTrigger,Trigger3M)),NA())</f>
        <v>1.2592727953126633E-2</v>
      </c>
      <c r="L3095" s="44">
        <f>IFERROR(_xll.qlIndexFixing(Index6M,$H3095,TRUE,_xll.ohTrigger(RecalcTrigger,Trigger6M)),NA())</f>
        <v>1.314122858657751E-2</v>
      </c>
      <c r="M3095" s="183">
        <f>IFERROR(_xll.qlIndexFixing(Index1Y,$H3095,TRUE,_xll.ohTrigger(RecalcTrigger,Trigger1Y)),NA())</f>
        <v>1.3103099223986163E-2</v>
      </c>
      <c r="N3095" s="182">
        <f>IFERROR(_xll.qlIndexFixing(ONIndex1M,I3095,TRUE,_xll.ohTrigger(RecalcTrigger,Trigger1M)),NA())</f>
        <v>1.2483760603414495E-2</v>
      </c>
      <c r="O3095" s="44">
        <f>IFERROR(_xll.qlIndexFixing(ONIndex3M,I3095,TRUE,_xll.ohTrigger(RecalcTrigger,Trigger3M)),NA())</f>
        <v>1.2531900134096219E-2</v>
      </c>
      <c r="P3095" s="44">
        <f>IFERROR(_xll.qlIndexFixing(ONIndex6M,I3095,TRUE,_xll.ohTrigger(RecalcTrigger,Trigger6M)),NA())</f>
        <v>1.3021287543413251E-2</v>
      </c>
      <c r="Q3095" s="183">
        <f>IFERROR(_xll.qlIndexFixing(ONIndex1Y,I3095,TRUE,_xll.ohTrigger(RecalcTrigger,Trigger1Y)),NA())</f>
        <v>1.285200570614542E-2</v>
      </c>
    </row>
    <row r="3096" spans="2:17" x14ac:dyDescent="0.2">
      <c r="B3096" s="39" t="s">
        <v>42</v>
      </c>
      <c r="D3096" s="42">
        <f>_xll.qlCalendarAdvance(Calendar,$D3095,B3096,"f",FALSE)</f>
        <v>61176</v>
      </c>
      <c r="E3096" s="177">
        <f>_xll.qlInterestRateIndexValueDate(IndexON,D3096)</f>
        <v>61176</v>
      </c>
      <c r="F3096" s="193">
        <f>IFERROR(_xll.qlIndexFixing(IndexON,D3096,TRUE,_xll.ohTrigger(RecalcTrigger,TriggerON)),NA())</f>
        <v>1.3116845540768196E-2</v>
      </c>
      <c r="H3096" s="42">
        <f>_xll.qlCalendarAdvance(Calendar,$H3095,B3096,"f",FALSE)</f>
        <v>61176</v>
      </c>
      <c r="I3096" s="177">
        <f>_xll.qlInterestRateIndexValueDate(Index1M,$H3096)</f>
        <v>61178</v>
      </c>
      <c r="J3096" s="182">
        <f>IFERROR(_xll.qlIndexFixing(Index1M,$H3096,TRUE,_xll.ohTrigger(RecalcTrigger,Trigger1M)),NA())</f>
        <v>1.2503337046537605E-2</v>
      </c>
      <c r="K3096" s="44">
        <f>IFERROR(_xll.qlIndexFixing(Index3M,H3096,TRUE,_xll.ohTrigger(RecalcTrigger,Trigger3M)),NA())</f>
        <v>1.2599614633370093E-2</v>
      </c>
      <c r="L3096" s="44">
        <f>IFERROR(_xll.qlIndexFixing(Index6M,$H3096,TRUE,_xll.ohTrigger(RecalcTrigger,Trigger6M)),NA())</f>
        <v>1.3147296592609582E-2</v>
      </c>
      <c r="M3096" s="183">
        <f>IFERROR(_xll.qlIndexFixing(Index1Y,$H3096,TRUE,_xll.ohTrigger(RecalcTrigger,Trigger1Y)),NA())</f>
        <v>1.3107438097631598E-2</v>
      </c>
      <c r="N3096" s="182">
        <f>IFERROR(_xll.qlIndexFixing(ONIndex1M,I3096,TRUE,_xll.ohTrigger(RecalcTrigger,Trigger1M)),NA())</f>
        <v>1.2489327476696843E-2</v>
      </c>
      <c r="O3096" s="44">
        <f>IFERROR(_xll.qlIndexFixing(ONIndex3M,I3096,TRUE,_xll.ohTrigger(RecalcTrigger,Trigger3M)),NA())</f>
        <v>1.2538822202854405E-2</v>
      </c>
      <c r="P3096" s="44">
        <f>IFERROR(_xll.qlIndexFixing(ONIndex6M,I3096,TRUE,_xll.ohTrigger(RecalcTrigger,Trigger6M)),NA())</f>
        <v>1.3027666010048122E-2</v>
      </c>
      <c r="Q3096" s="183">
        <f>IFERROR(_xll.qlIndexFixing(ONIndex1Y,I3096,TRUE,_xll.ohTrigger(RecalcTrigger,Trigger1Y)),NA())</f>
        <v>1.2858580378711792E-2</v>
      </c>
    </row>
    <row r="3097" spans="2:17" x14ac:dyDescent="0.2">
      <c r="B3097" s="39" t="s">
        <v>42</v>
      </c>
      <c r="D3097" s="42">
        <f>_xll.qlCalendarAdvance(Calendar,$D3096,B3097,"f",FALSE)</f>
        <v>61183</v>
      </c>
      <c r="E3097" s="177">
        <f>_xll.qlInterestRateIndexValueDate(IndexON,D3097)</f>
        <v>61183</v>
      </c>
      <c r="F3097" s="193">
        <f>IFERROR(_xll.qlIndexFixing(IndexON,D3097,TRUE,_xll.ohTrigger(RecalcTrigger,TriggerON)),NA())</f>
        <v>1.3120083519613246E-2</v>
      </c>
      <c r="H3097" s="42">
        <f>_xll.qlCalendarAdvance(Calendar,$H3096,B3097,"f",FALSE)</f>
        <v>61183</v>
      </c>
      <c r="I3097" s="177">
        <f>_xll.qlInterestRateIndexValueDate(Index1M,$H3097)</f>
        <v>61185</v>
      </c>
      <c r="J3097" s="182">
        <f>IFERROR(_xll.qlIndexFixing(Index1M,$H3097,TRUE,_xll.ohTrigger(RecalcTrigger,Trigger1M)),NA())</f>
        <v>1.2510730483136501E-2</v>
      </c>
      <c r="K3097" s="44">
        <f>IFERROR(_xll.qlIndexFixing(Index3M,H3097,TRUE,_xll.ohTrigger(RecalcTrigger,Trigger3M)),NA())</f>
        <v>1.2606491575592727E-2</v>
      </c>
      <c r="L3097" s="44">
        <f>IFERROR(_xll.qlIndexFixing(Index6M,$H3097,TRUE,_xll.ohTrigger(RecalcTrigger,Trigger6M)),NA())</f>
        <v>1.3155318841028666E-2</v>
      </c>
      <c r="M3097" s="183">
        <f>IFERROR(_xll.qlIndexFixing(Index1Y,$H3097,TRUE,_xll.ohTrigger(RecalcTrigger,Trigger1Y)),NA())</f>
        <v>1.3115896121845152E-2</v>
      </c>
      <c r="N3097" s="182">
        <f>IFERROR(_xll.qlIndexFixing(ONIndex1M,I3097,TRUE,_xll.ohTrigger(RecalcTrigger,Trigger1M)),NA())</f>
        <v>1.2494886713048103E-2</v>
      </c>
      <c r="O3097" s="44">
        <f>IFERROR(_xll.qlIndexFixing(ONIndex3M,I3097,TRUE,_xll.ohTrigger(RecalcTrigger,Trigger3M)),NA())</f>
        <v>1.2545734718614199E-2</v>
      </c>
      <c r="P3097" s="44">
        <f>IFERROR(_xll.qlIndexFixing(ONIndex6M,I3097,TRUE,_xll.ohTrigger(RecalcTrigger,Trigger6M)),NA())</f>
        <v>1.3034016706576779E-2</v>
      </c>
      <c r="Q3097" s="183">
        <f>IFERROR(_xll.qlIndexFixing(ONIndex1Y,I3097,TRUE,_xll.ohTrigger(RecalcTrigger,Trigger1Y)),NA())</f>
        <v>1.2865145555913671E-2</v>
      </c>
    </row>
    <row r="3098" spans="2:17" x14ac:dyDescent="0.2">
      <c r="B3098" s="39" t="s">
        <v>42</v>
      </c>
      <c r="D3098" s="42">
        <f>_xll.qlCalendarAdvance(Calendar,$D3097,B3098,"f",FALSE)</f>
        <v>61190</v>
      </c>
      <c r="E3098" s="177">
        <f>_xll.qlInterestRateIndexValueDate(IndexON,D3098)</f>
        <v>61190</v>
      </c>
      <c r="F3098" s="193">
        <f>IFERROR(_xll.qlIndexFixing(IndexON,D3098,TRUE,_xll.ohTrigger(RecalcTrigger,TriggerON)),NA())</f>
        <v>1.3123317053134187E-2</v>
      </c>
      <c r="H3098" s="42">
        <f>_xll.qlCalendarAdvance(Calendar,$H3097,B3098,"f",FALSE)</f>
        <v>61190</v>
      </c>
      <c r="I3098" s="177">
        <f>_xll.qlInterestRateIndexValueDate(Index1M,$H3098)</f>
        <v>61192</v>
      </c>
      <c r="J3098" s="182">
        <f>IFERROR(_xll.qlIndexFixing(Index1M,$H3098,TRUE,_xll.ohTrigger(RecalcTrigger,Trigger1M)),NA())</f>
        <v>1.2516275377507657E-2</v>
      </c>
      <c r="K3098" s="44">
        <f>IFERROR(_xll.qlIndexFixing(Index3M,H3098,TRUE,_xll.ohTrigger(RecalcTrigger,Trigger3M)),NA())</f>
        <v>1.2613358751626634E-2</v>
      </c>
      <c r="L3098" s="44">
        <f>IFERROR(_xll.qlIndexFixing(Index6M,$H3098,TRUE,_xll.ohTrigger(RecalcTrigger,Trigger6M)),NA())</f>
        <v>1.3161324023628887E-2</v>
      </c>
      <c r="M3098" s="183">
        <f>IFERROR(_xll.qlIndexFixing(Index1Y,$H3098,TRUE,_xll.ohTrigger(RecalcTrigger,Trigger1Y)),NA())</f>
        <v>1.3122279084655845E-2</v>
      </c>
      <c r="N3098" s="182">
        <f>IFERROR(_xll.qlIndexFixing(ONIndex1M,I3098,TRUE,_xll.ohTrigger(RecalcTrigger,Trigger1M)),NA())</f>
        <v>1.2500438290246052E-2</v>
      </c>
      <c r="O3098" s="44">
        <f>IFERROR(_xll.qlIndexFixing(ONIndex3M,I3098,TRUE,_xll.ohTrigger(RecalcTrigger,Trigger3M)),NA())</f>
        <v>1.2552637653477916E-2</v>
      </c>
      <c r="P3098" s="44">
        <f>IFERROR(_xll.qlIndexFixing(ONIndex6M,I3098,TRUE,_xll.ohTrigger(RecalcTrigger,Trigger6M)),NA())</f>
        <v>1.3040339578802573E-2</v>
      </c>
      <c r="Q3098" s="183">
        <f>IFERROR(_xll.qlIndexFixing(ONIndex1Y,I3098,TRUE,_xll.ohTrigger(RecalcTrigger,Trigger1Y)),NA())</f>
        <v>1.2871701209773434E-2</v>
      </c>
    </row>
    <row r="3099" spans="2:17" x14ac:dyDescent="0.2">
      <c r="B3099" s="39" t="s">
        <v>42</v>
      </c>
      <c r="D3099" s="42">
        <f>_xll.qlCalendarAdvance(Calendar,$D3098,B3099,"f",FALSE)</f>
        <v>61197</v>
      </c>
      <c r="E3099" s="177">
        <f>_xll.qlInterestRateIndexValueDate(IndexON,D3099)</f>
        <v>61197</v>
      </c>
      <c r="F3099" s="193">
        <f>IFERROR(_xll.qlIndexFixing(IndexON,D3099,TRUE,_xll.ohTrigger(RecalcTrigger,TriggerON)),NA())</f>
        <v>1.312654612814157E-2</v>
      </c>
      <c r="H3099" s="42">
        <f>_xll.qlCalendarAdvance(Calendar,$H3098,B3099,"f",FALSE)</f>
        <v>61197</v>
      </c>
      <c r="I3099" s="177">
        <f>_xll.qlInterestRateIndexValueDate(Index1M,$H3099)</f>
        <v>61199</v>
      </c>
      <c r="J3099" s="182">
        <f>IFERROR(_xll.qlIndexFixing(Index1M,$H3099,TRUE,_xll.ohTrigger(RecalcTrigger,Trigger1M)),NA())</f>
        <v>1.2521812547744982E-2</v>
      </c>
      <c r="K3099" s="44">
        <f>IFERROR(_xll.qlIndexFixing(Index3M,H3099,TRUE,_xll.ohTrigger(RecalcTrigger,Trigger3M)),NA())</f>
        <v>1.2620216133302173E-2</v>
      </c>
      <c r="L3099" s="44">
        <f>IFERROR(_xll.qlIndexFixing(Index6M,$H3099,TRUE,_xll.ohTrigger(RecalcTrigger,Trigger6M)),NA())</f>
        <v>1.3167300470530555E-2</v>
      </c>
      <c r="M3099" s="183">
        <f>IFERROR(_xll.qlIndexFixing(Index1Y,$H3099,TRUE,_xll.ohTrigger(RecalcTrigger,Trigger1Y)),NA())</f>
        <v>1.3128651685475709E-2</v>
      </c>
      <c r="N3099" s="182">
        <f>IFERROR(_xll.qlIndexFixing(ONIndex1M,I3099,TRUE,_xll.ohTrigger(RecalcTrigger,Trigger1M)),NA())</f>
        <v>1.2505982185748721E-2</v>
      </c>
      <c r="O3099" s="44">
        <f>IFERROR(_xll.qlIndexFixing(ONIndex3M,I3099,TRUE,_xll.ohTrigger(RecalcTrigger,Trigger3M)),NA())</f>
        <v>1.2559530979627809E-2</v>
      </c>
      <c r="P3099" s="44">
        <f>IFERROR(_xll.qlIndexFixing(ONIndex6M,I3099,TRUE,_xll.ohTrigger(RecalcTrigger,Trigger6M)),NA())</f>
        <v>1.3046634572688731E-2</v>
      </c>
      <c r="Q3099" s="183">
        <f>IFERROR(_xll.qlIndexFixing(ONIndex1Y,I3099,TRUE,_xll.ohTrigger(RecalcTrigger,Trigger1Y)),NA())</f>
        <v>1.287824731255327E-2</v>
      </c>
    </row>
    <row r="3100" spans="2:17" x14ac:dyDescent="0.2">
      <c r="B3100" s="39" t="s">
        <v>42</v>
      </c>
      <c r="D3100" s="42">
        <f>_xll.qlCalendarAdvance(Calendar,$D3099,B3100,"f",FALSE)</f>
        <v>61204</v>
      </c>
      <c r="E3100" s="177">
        <f>_xll.qlInterestRateIndexValueDate(IndexON,D3100)</f>
        <v>61204</v>
      </c>
      <c r="F3100" s="193">
        <f>IFERROR(_xll.qlIndexFixing(IndexON,D3100,TRUE,_xll.ohTrigger(RecalcTrigger,TriggerON)),NA())</f>
        <v>1.3129770731605817E-2</v>
      </c>
      <c r="H3100" s="42">
        <f>_xll.qlCalendarAdvance(Calendar,$H3099,B3100,"f",FALSE)</f>
        <v>61204</v>
      </c>
      <c r="I3100" s="177">
        <f>_xll.qlInterestRateIndexValueDate(Index1M,$H3100)</f>
        <v>61206</v>
      </c>
      <c r="J3100" s="182">
        <f>IFERROR(_xll.qlIndexFixing(Index1M,$H3100,TRUE,_xll.ohTrigger(RecalcTrigger,Trigger1M)),NA())</f>
        <v>1.2527341971408923E-2</v>
      </c>
      <c r="K3100" s="44">
        <f>IFERROR(_xll.qlIndexFixing(Index3M,H3100,TRUE,_xll.ohTrigger(RecalcTrigger,Trigger3M)),NA())</f>
        <v>1.2627063692446228E-2</v>
      </c>
      <c r="L3100" s="44">
        <f>IFERROR(_xll.qlIndexFixing(Index6M,$H3100,TRUE,_xll.ohTrigger(RecalcTrigger,Trigger6M)),NA())</f>
        <v>1.317324812711199E-2</v>
      </c>
      <c r="M3100" s="183">
        <f>IFERROR(_xll.qlIndexFixing(Index1Y,$H3100,TRUE,_xll.ohTrigger(RecalcTrigger,Trigger1Y)),NA())</f>
        <v>1.3135013895870531E-2</v>
      </c>
      <c r="N3100" s="182">
        <f>IFERROR(_xll.qlIndexFixing(ONIndex1M,I3100,TRUE,_xll.ohTrigger(RecalcTrigger,Trigger1M)),NA())</f>
        <v>1.251151837725395E-2</v>
      </c>
      <c r="O3100" s="44">
        <f>IFERROR(_xll.qlIndexFixing(ONIndex3M,I3100,TRUE,_xll.ohTrigger(RecalcTrigger,Trigger3M)),NA())</f>
        <v>1.2566414668766512E-2</v>
      </c>
      <c r="P3100" s="44">
        <f>IFERROR(_xll.qlIndexFixing(ONIndex6M,I3100,TRUE,_xll.ohTrigger(RecalcTrigger,Trigger6M)),NA())</f>
        <v>1.3052901634438285E-2</v>
      </c>
      <c r="Q3100" s="183">
        <f>IFERROR(_xll.qlIndexFixing(ONIndex1Y,I3100,TRUE,_xll.ohTrigger(RecalcTrigger,Trigger1Y)),NA())</f>
        <v>1.2884783836435432E-2</v>
      </c>
    </row>
    <row r="3101" spans="2:17" x14ac:dyDescent="0.2">
      <c r="B3101" s="39" t="s">
        <v>42</v>
      </c>
      <c r="D3101" s="42">
        <f>_xll.qlCalendarAdvance(Calendar,$D3100,B3101,"f",FALSE)</f>
        <v>61211</v>
      </c>
      <c r="E3101" s="177">
        <f>_xll.qlInterestRateIndexValueDate(IndexON,D3101)</f>
        <v>61211</v>
      </c>
      <c r="F3101" s="193">
        <f>IFERROR(_xll.qlIndexFixing(IndexON,D3101,TRUE,_xll.ohTrigger(RecalcTrigger,TriggerON)),NA())</f>
        <v>1.3132990850577286E-2</v>
      </c>
      <c r="H3101" s="42">
        <f>_xll.qlCalendarAdvance(Calendar,$H3100,B3101,"f",FALSE)</f>
        <v>61211</v>
      </c>
      <c r="I3101" s="177">
        <f>_xll.qlInterestRateIndexValueDate(Index1M,$H3101)</f>
        <v>61213</v>
      </c>
      <c r="J3101" s="182">
        <f>IFERROR(_xll.qlIndexFixing(Index1M,$H3101,TRUE,_xll.ohTrigger(RecalcTrigger,Trigger1M)),NA())</f>
        <v>1.2532863626054935E-2</v>
      </c>
      <c r="K3101" s="44">
        <f>IFERROR(_xll.qlIndexFixing(Index3M,H3101,TRUE,_xll.ohTrigger(RecalcTrigger,Trigger3M)),NA())</f>
        <v>1.2633901400891765E-2</v>
      </c>
      <c r="L3101" s="44">
        <f>IFERROR(_xll.qlIndexFixing(Index6M,$H3101,TRUE,_xll.ohTrigger(RecalcTrigger,Trigger6M)),NA())</f>
        <v>1.3179166938755371E-2</v>
      </c>
      <c r="M3101" s="183">
        <f>IFERROR(_xll.qlIndexFixing(Index1Y,$H3101,TRUE,_xll.ohTrigger(RecalcTrigger,Trigger1Y)),NA())</f>
        <v>1.3141365687406098E-2</v>
      </c>
      <c r="N3101" s="182">
        <f>IFERROR(_xll.qlIndexFixing(ONIndex1M,I3101,TRUE,_xll.ohTrigger(RecalcTrigger,Trigger1M)),NA())</f>
        <v>1.2517046842299706E-2</v>
      </c>
      <c r="O3101" s="44">
        <f>IFERROR(_xll.qlIndexFixing(ONIndex3M,I3101,TRUE,_xll.ohTrigger(RecalcTrigger,Trigger3M)),NA())</f>
        <v>1.2573288692916407E-2</v>
      </c>
      <c r="P3101" s="44">
        <f>IFERROR(_xll.qlIndexFixing(ONIndex6M,I3101,TRUE,_xll.ohTrigger(RecalcTrigger,Trigger6M)),NA())</f>
        <v>1.3059140710014461E-2</v>
      </c>
      <c r="Q3101" s="183">
        <f>IFERROR(_xll.qlIndexFixing(ONIndex1Y,I3101,TRUE,_xll.ohTrigger(RecalcTrigger,Trigger1Y)),NA())</f>
        <v>1.2891310753282426E-2</v>
      </c>
    </row>
    <row r="3102" spans="2:17" x14ac:dyDescent="0.2">
      <c r="B3102" s="39" t="s">
        <v>42</v>
      </c>
      <c r="D3102" s="42">
        <f>_xll.qlCalendarAdvance(Calendar,$D3101,B3102,"f",FALSE)</f>
        <v>61218</v>
      </c>
      <c r="E3102" s="177">
        <f>_xll.qlInterestRateIndexValueDate(IndexON,D3102)</f>
        <v>61218</v>
      </c>
      <c r="F3102" s="193">
        <f>IFERROR(_xll.qlIndexFixing(IndexON,D3102,TRUE,_xll.ohTrigger(RecalcTrigger,TriggerON)),NA())</f>
        <v>1.3136206471786593E-2</v>
      </c>
      <c r="H3102" s="42">
        <f>_xll.qlCalendarAdvance(Calendar,$H3101,B3102,"f",FALSE)</f>
        <v>61218</v>
      </c>
      <c r="I3102" s="177">
        <f>_xll.qlInterestRateIndexValueDate(Index1M,$H3102)</f>
        <v>61220</v>
      </c>
      <c r="J3102" s="182">
        <f>IFERROR(_xll.qlIndexFixing(Index1M,$H3102,TRUE,_xll.ohTrigger(RecalcTrigger,Trigger1M)),NA())</f>
        <v>1.2538377489238473E-2</v>
      </c>
      <c r="K3102" s="44">
        <f>IFERROR(_xll.qlIndexFixing(Index3M,H3102,TRUE,_xll.ohTrigger(RecalcTrigger,Trigger3M)),NA())</f>
        <v>1.2640729230466538E-2</v>
      </c>
      <c r="L3102" s="44">
        <f>IFERROR(_xll.qlIndexFixing(Index6M,$H3102,TRUE,_xll.ohTrigger(RecalcTrigger,Trigger6M)),NA())</f>
        <v>1.3185056850840308E-2</v>
      </c>
      <c r="M3102" s="183">
        <f>IFERROR(_xll.qlIndexFixing(Index1Y,$H3102,TRUE,_xll.ohTrigger(RecalcTrigger,Trigger1Y)),NA())</f>
        <v>1.3147707031647115E-2</v>
      </c>
      <c r="N3102" s="182">
        <f>IFERROR(_xll.qlIndexFixing(ONIndex1M,I3102,TRUE,_xll.ohTrigger(RecalcTrigger,Trigger1M)),NA())</f>
        <v>1.2522567558344022E-2</v>
      </c>
      <c r="O3102" s="44">
        <f>IFERROR(_xll.qlIndexFixing(ONIndex3M,I3102,TRUE,_xll.ohTrigger(RecalcTrigger,Trigger3M)),NA())</f>
        <v>1.2580153024179808E-2</v>
      </c>
      <c r="P3102" s="44">
        <f>IFERROR(_xll.qlIndexFixing(ONIndex6M,I3102,TRUE,_xll.ohTrigger(RecalcTrigger,Trigger6M)),NA())</f>
        <v>1.3065351745300546E-2</v>
      </c>
      <c r="Q3102" s="183">
        <f>IFERROR(_xll.qlIndexFixing(ONIndex1Y,I3102,TRUE,_xll.ohTrigger(RecalcTrigger,Trigger1Y)),NA())</f>
        <v>1.2897828035436376E-2</v>
      </c>
    </row>
    <row r="3103" spans="2:17" x14ac:dyDescent="0.2">
      <c r="B3103" s="39" t="s">
        <v>42</v>
      </c>
      <c r="D3103" s="42">
        <f>_xll.qlCalendarAdvance(Calendar,$D3102,B3103,"f",FALSE)</f>
        <v>61225</v>
      </c>
      <c r="E3103" s="177">
        <f>_xll.qlInterestRateIndexValueDate(IndexON,D3103)</f>
        <v>61225</v>
      </c>
      <c r="F3103" s="193">
        <f>IFERROR(_xll.qlIndexFixing(IndexON,D3103,TRUE,_xll.ohTrigger(RecalcTrigger,TriggerON)),NA())</f>
        <v>1.3139417582523905E-2</v>
      </c>
      <c r="H3103" s="42">
        <f>_xll.qlCalendarAdvance(Calendar,$H3102,B3103,"f",FALSE)</f>
        <v>61225</v>
      </c>
      <c r="I3103" s="177">
        <f>_xll.qlInterestRateIndexValueDate(Index1M,$H3103)</f>
        <v>61227</v>
      </c>
      <c r="J3103" s="182">
        <f>IFERROR(_xll.qlIndexFixing(Index1M,$H3103,TRUE,_xll.ohTrigger(RecalcTrigger,Trigger1M)),NA())</f>
        <v>1.2543883538519984E-2</v>
      </c>
      <c r="K3103" s="44">
        <f>IFERROR(_xll.qlIndexFixing(Index3M,H3103,TRUE,_xll.ohTrigger(RecalcTrigger,Trigger3M)),NA())</f>
        <v>1.2647547153000906E-2</v>
      </c>
      <c r="L3103" s="44">
        <f>IFERROR(_xll.qlIndexFixing(Index6M,$H3103,TRUE,_xll.ohTrigger(RecalcTrigger,Trigger6M)),NA())</f>
        <v>1.3190917808749415E-2</v>
      </c>
      <c r="M3103" s="183">
        <f>IFERROR(_xll.qlIndexFixing(Index1Y,$H3103,TRUE,_xll.ohTrigger(RecalcTrigger,Trigger1Y)),NA())</f>
        <v>1.3154037900158282E-2</v>
      </c>
      <c r="N3103" s="182">
        <f>IFERROR(_xll.qlIndexFixing(ONIndex1M,I3103,TRUE,_xll.ohTrigger(RecalcTrigger,Trigger1M)),NA())</f>
        <v>1.252808050324461E-2</v>
      </c>
      <c r="O3103" s="44">
        <f>IFERROR(_xll.qlIndexFixing(ONIndex3M,I3103,TRUE,_xll.ohTrigger(RecalcTrigger,Trigger3M)),NA())</f>
        <v>1.2587007634339287E-2</v>
      </c>
      <c r="P3103" s="44">
        <f>IFERROR(_xll.qlIndexFixing(ONIndex6M,I3103,TRUE,_xll.ohTrigger(RecalcTrigger,Trigger6M)),NA())</f>
        <v>1.3071534686419639E-2</v>
      </c>
      <c r="Q3103" s="183">
        <f>IFERROR(_xll.qlIndexFixing(ONIndex1Y,I3103,TRUE,_xll.ohTrigger(RecalcTrigger,Trigger1Y)),NA())</f>
        <v>1.2904335655079535E-2</v>
      </c>
    </row>
    <row r="3104" spans="2:17" x14ac:dyDescent="0.2">
      <c r="B3104" s="39" t="s">
        <v>42</v>
      </c>
      <c r="D3104" s="42">
        <f>_xll.qlCalendarAdvance(Calendar,$D3103,B3104,"f",FALSE)</f>
        <v>61232</v>
      </c>
      <c r="E3104" s="177">
        <f>_xll.qlInterestRateIndexValueDate(IndexON,D3104)</f>
        <v>61232</v>
      </c>
      <c r="F3104" s="193">
        <f>IFERROR(_xll.qlIndexFixing(IndexON,D3104,TRUE,_xll.ohTrigger(RecalcTrigger,TriggerON)),NA())</f>
        <v>1.314262416959977E-2</v>
      </c>
      <c r="H3104" s="42">
        <f>_xll.qlCalendarAdvance(Calendar,$H3103,B3104,"f",FALSE)</f>
        <v>61232</v>
      </c>
      <c r="I3104" s="177">
        <f>_xll.qlInterestRateIndexValueDate(Index1M,$H3104)</f>
        <v>61234</v>
      </c>
      <c r="J3104" s="182">
        <f>IFERROR(_xll.qlIndexFixing(Index1M,$H3104,TRUE,_xll.ohTrigger(RecalcTrigger,Trigger1M)),NA())</f>
        <v>1.254938175145992E-2</v>
      </c>
      <c r="K3104" s="44">
        <f>IFERROR(_xll.qlIndexFixing(Index3M,H3104,TRUE,_xll.ohTrigger(RecalcTrigger,Trigger3M)),NA())</f>
        <v>1.2654355140325226E-2</v>
      </c>
      <c r="L3104" s="44">
        <f>IFERROR(_xll.qlIndexFixing(Index6M,$H3104,TRUE,_xll.ohTrigger(RecalcTrigger,Trigger6M)),NA())</f>
        <v>1.3196749757865304E-2</v>
      </c>
      <c r="M3104" s="183">
        <f>IFERROR(_xll.qlIndexFixing(Index1Y,$H3104,TRUE,_xll.ohTrigger(RecalcTrigger,Trigger1Y)),NA())</f>
        <v>1.3160358264504086E-2</v>
      </c>
      <c r="N3104" s="182">
        <f>IFERROR(_xll.qlIndexFixing(ONIndex1M,I3104,TRUE,_xll.ohTrigger(RecalcTrigger,Trigger1M)),NA())</f>
        <v>1.25335856544595E-2</v>
      </c>
      <c r="O3104" s="44">
        <f>IFERROR(_xll.qlIndexFixing(ONIndex3M,I3104,TRUE,_xll.ohTrigger(RecalcTrigger,Trigger3M)),NA())</f>
        <v>1.2593852495657032E-2</v>
      </c>
      <c r="P3104" s="44">
        <f>IFERROR(_xll.qlIndexFixing(ONIndex6M,I3104,TRUE,_xll.ohTrigger(RecalcTrigger,Trigger6M)),NA())</f>
        <v>1.3077689479175092E-2</v>
      </c>
      <c r="Q3104" s="183">
        <f>IFERROR(_xll.qlIndexFixing(ONIndex1Y,I3104,TRUE,_xll.ohTrigger(RecalcTrigger,Trigger1Y)),NA())</f>
        <v>1.2910833584154346E-2</v>
      </c>
    </row>
    <row r="3105" spans="2:17" x14ac:dyDescent="0.2">
      <c r="B3105" s="39" t="s">
        <v>42</v>
      </c>
      <c r="D3105" s="42">
        <f>_xll.qlCalendarAdvance(Calendar,$D3104,B3105,"f",FALSE)</f>
        <v>61239</v>
      </c>
      <c r="E3105" s="177">
        <f>_xll.qlInterestRateIndexValueDate(IndexON,D3105)</f>
        <v>61239</v>
      </c>
      <c r="F3105" s="193">
        <f>IFERROR(_xll.qlIndexFixing(IndexON,D3105,TRUE,_xll.ohTrigger(RecalcTrigger,TriggerON)),NA())</f>
        <v>1.3145826219984613E-2</v>
      </c>
      <c r="H3105" s="42">
        <f>_xll.qlCalendarAdvance(Calendar,$H3104,B3105,"f",FALSE)</f>
        <v>61239</v>
      </c>
      <c r="I3105" s="177">
        <f>_xll.qlInterestRateIndexValueDate(Index1M,$H3105)</f>
        <v>61241</v>
      </c>
      <c r="J3105" s="182">
        <f>IFERROR(_xll.qlIndexFixing(Index1M,$H3105,TRUE,_xll.ohTrigger(RecalcTrigger,Trigger1M)),NA())</f>
        <v>1.2554872105606241E-2</v>
      </c>
      <c r="K3105" s="44">
        <f>IFERROR(_xll.qlIndexFixing(Index3M,H3105,TRUE,_xll.ohTrigger(RecalcTrigger,Trigger3M)),NA())</f>
        <v>1.2660447092248514E-2</v>
      </c>
      <c r="L3105" s="44">
        <f>IFERROR(_xll.qlIndexFixing(Index6M,$H3105,TRUE,_xll.ohTrigger(RecalcTrigger,Trigger6M)),NA())</f>
        <v>1.3199968197835534E-2</v>
      </c>
      <c r="M3105" s="183">
        <f>IFERROR(_xll.qlIndexFixing(Index1Y,$H3105,TRUE,_xll.ohTrigger(RecalcTrigger,Trigger1Y)),NA())</f>
        <v>1.3166668096248143E-2</v>
      </c>
      <c r="N3105" s="182">
        <f>IFERROR(_xll.qlIndexFixing(ONIndex1M,I3105,TRUE,_xll.ohTrigger(RecalcTrigger,Trigger1M)),NA())</f>
        <v>1.2539082989526662E-2</v>
      </c>
      <c r="O3105" s="44">
        <f>IFERROR(_xll.qlIndexFixing(ONIndex3M,I3105,TRUE,_xll.ohTrigger(RecalcTrigger,Trigger3M)),NA())</f>
        <v>1.2600687579755743E-2</v>
      </c>
      <c r="P3105" s="44">
        <f>IFERROR(_xll.qlIndexFixing(ONIndex6M,I3105,TRUE,_xll.ohTrigger(RecalcTrigger,Trigger6M)),NA())</f>
        <v>1.3083816069849874E-2</v>
      </c>
      <c r="Q3105" s="183">
        <f>IFERROR(_xll.qlIndexFixing(ONIndex1Y,I3105,TRUE,_xll.ohTrigger(RecalcTrigger,Trigger1Y)),NA())</f>
        <v>1.2917321795002934E-2</v>
      </c>
    </row>
    <row r="3106" spans="2:17" x14ac:dyDescent="0.2">
      <c r="B3106" s="39" t="s">
        <v>42</v>
      </c>
      <c r="D3106" s="42">
        <f>_xll.qlCalendarAdvance(Calendar,$D3105,B3106,"f",FALSE)</f>
        <v>61246</v>
      </c>
      <c r="E3106" s="177">
        <f>_xll.qlInterestRateIndexValueDate(IndexON,D3106)</f>
        <v>61246</v>
      </c>
      <c r="F3106" s="193">
        <f>IFERROR(_xll.qlIndexFixing(IndexON,D3106,TRUE,_xll.ohTrigger(RecalcTrigger,TriggerON)),NA())</f>
        <v>1.314902372056892E-2</v>
      </c>
      <c r="H3106" s="42">
        <f>_xll.qlCalendarAdvance(Calendar,$H3105,B3106,"f",FALSE)</f>
        <v>61246</v>
      </c>
      <c r="I3106" s="177">
        <f>_xll.qlInterestRateIndexValueDate(Index1M,$H3106)</f>
        <v>61248</v>
      </c>
      <c r="J3106" s="182">
        <f>IFERROR(_xll.qlIndexFixing(Index1M,$H3106,TRUE,_xll.ohTrigger(RecalcTrigger,Trigger1M)),NA())</f>
        <v>1.2560354578521893E-2</v>
      </c>
      <c r="K3106" s="44">
        <f>IFERROR(_xll.qlIndexFixing(Index3M,H3106,TRUE,_xll.ohTrigger(RecalcTrigger,Trigger3M)),NA())</f>
        <v>1.2667235605208192E-2</v>
      </c>
      <c r="L3106" s="44">
        <f>IFERROR(_xll.qlIndexFixing(Index6M,$H3106,TRUE,_xll.ohTrigger(RecalcTrigger,Trigger6M)),NA())</f>
        <v>1.3205749513315507E-2</v>
      </c>
      <c r="M3106" s="183">
        <f>IFERROR(_xll.qlIndexFixing(Index1Y,$H3106,TRUE,_xll.ohTrigger(RecalcTrigger,Trigger1Y)),NA())</f>
        <v>1.3172967366953852E-2</v>
      </c>
      <c r="N3106" s="182">
        <f>IFERROR(_xll.qlIndexFixing(ONIndex1M,I3106,TRUE,_xll.ohTrigger(RecalcTrigger,Trigger1M)),NA())</f>
        <v>1.2544572486143934E-2</v>
      </c>
      <c r="O3106" s="44">
        <f>IFERROR(_xll.qlIndexFixing(ONIndex3M,I3106,TRUE,_xll.ohTrigger(RecalcTrigger,Trigger3M)),NA())</f>
        <v>1.2607512858817671E-2</v>
      </c>
      <c r="P3106" s="44">
        <f>IFERROR(_xll.qlIndexFixing(ONIndex6M,I3106,TRUE,_xll.ohTrigger(RecalcTrigger,Trigger6M)),NA())</f>
        <v>1.3089914404327274E-2</v>
      </c>
      <c r="Q3106" s="183">
        <f>IFERROR(_xll.qlIndexFixing(ONIndex1Y,I3106,TRUE,_xll.ohTrigger(RecalcTrigger,Trigger1Y)),NA())</f>
        <v>1.2923800259647678E-2</v>
      </c>
    </row>
    <row r="3107" spans="2:17" x14ac:dyDescent="0.2">
      <c r="B3107" s="39" t="s">
        <v>42</v>
      </c>
      <c r="D3107" s="42">
        <f>_xll.qlCalendarAdvance(Calendar,$D3106,B3107,"f",FALSE)</f>
        <v>61253</v>
      </c>
      <c r="E3107" s="177">
        <f>_xll.qlInterestRateIndexValueDate(IndexON,D3107)</f>
        <v>61253</v>
      </c>
      <c r="F3107" s="193">
        <f>IFERROR(_xll.qlIndexFixing(IndexON,D3107,TRUE,_xll.ohTrigger(RecalcTrigger,TriggerON)),NA())</f>
        <v>1.3152216658482985E-2</v>
      </c>
      <c r="H3107" s="42">
        <f>_xll.qlCalendarAdvance(Calendar,$H3106,B3107,"f",FALSE)</f>
        <v>61253</v>
      </c>
      <c r="I3107" s="177">
        <f>_xll.qlInterestRateIndexValueDate(Index1M,$H3107)</f>
        <v>61255</v>
      </c>
      <c r="J3107" s="182">
        <f>IFERROR(_xll.qlIndexFixing(Index1M,$H3107,TRUE,_xll.ohTrigger(RecalcTrigger,Trigger1M)),NA())</f>
        <v>1.2565829147759833E-2</v>
      </c>
      <c r="K3107" s="44">
        <f>IFERROR(_xll.qlIndexFixing(Index3M,H3107,TRUE,_xll.ohTrigger(RecalcTrigger,Trigger3M)),NA())</f>
        <v>1.2674014100682128E-2</v>
      </c>
      <c r="L3107" s="44">
        <f>IFERROR(_xll.qlIndexFixing(Index6M,$H3107,TRUE,_xll.ohTrigger(RecalcTrigger,Trigger6M)),NA())</f>
        <v>1.3211501675653162E-2</v>
      </c>
      <c r="M3107" s="183">
        <f>IFERROR(_xll.qlIndexFixing(Index1Y,$H3107,TRUE,_xll.ohTrigger(RecalcTrigger,Trigger1Y)),NA())</f>
        <v>1.3179256048184394E-2</v>
      </c>
      <c r="N3107" s="182">
        <f>IFERROR(_xll.qlIndexFixing(ONIndex1M,I3107,TRUE,_xll.ohTrigger(RecalcTrigger,Trigger1M)),NA())</f>
        <v>1.2550054121929222E-2</v>
      </c>
      <c r="O3107" s="44">
        <f>IFERROR(_xll.qlIndexFixing(ONIndex3M,I3107,TRUE,_xll.ohTrigger(RecalcTrigger,Trigger3M)),NA())</f>
        <v>1.2614328304785261E-2</v>
      </c>
      <c r="P3107" s="44">
        <f>IFERROR(_xll.qlIndexFixing(ONIndex6M,I3107,TRUE,_xll.ohTrigger(RecalcTrigger,Trigger6M)),NA())</f>
        <v>1.3095984428730389E-2</v>
      </c>
      <c r="Q3107" s="183">
        <f>IFERROR(_xll.qlIndexFixing(ONIndex1Y,I3107,TRUE,_xll.ohTrigger(RecalcTrigger,Trigger1Y)),NA())</f>
        <v>1.2930268950270829E-2</v>
      </c>
    </row>
    <row r="3108" spans="2:17" x14ac:dyDescent="0.2">
      <c r="B3108" s="39" t="s">
        <v>42</v>
      </c>
      <c r="D3108" s="42">
        <f>_xll.qlCalendarAdvance(Calendar,$D3107,B3108,"f",FALSE)</f>
        <v>61260</v>
      </c>
      <c r="E3108" s="177">
        <f>_xll.qlInterestRateIndexValueDate(IndexON,D3108)</f>
        <v>61260</v>
      </c>
      <c r="F3108" s="193">
        <f>IFERROR(_xll.qlIndexFixing(IndexON,D3108,TRUE,_xll.ohTrigger(RecalcTrigger,TriggerON)),NA())</f>
        <v>1.3155405020617295E-2</v>
      </c>
      <c r="H3108" s="42">
        <f>_xll.qlCalendarAdvance(Calendar,$H3107,B3108,"f",FALSE)</f>
        <v>61260</v>
      </c>
      <c r="I3108" s="177">
        <f>_xll.qlInterestRateIndexValueDate(Index1M,$H3108)</f>
        <v>61262</v>
      </c>
      <c r="J3108" s="182">
        <f>IFERROR(_xll.qlIndexFixing(Index1M,$H3108,TRUE,_xll.ohTrigger(RecalcTrigger,Trigger1M)),NA())</f>
        <v>1.257129579088051E-2</v>
      </c>
      <c r="K3108" s="44">
        <f>IFERROR(_xll.qlIndexFixing(Index3M,H3108,TRUE,_xll.ohTrigger(RecalcTrigger,Trigger3M)),NA())</f>
        <v>1.268078255049945E-2</v>
      </c>
      <c r="L3108" s="44">
        <f>IFERROR(_xll.qlIndexFixing(Index6M,$H3108,TRUE,_xll.ohTrigger(RecalcTrigger,Trigger6M)),NA())</f>
        <v>1.3217224630247781E-2</v>
      </c>
      <c r="M3108" s="183">
        <f>IFERROR(_xll.qlIndexFixing(Index1Y,$H3108,TRUE,_xll.ohTrigger(RecalcTrigger,Trigger1Y)),NA())</f>
        <v>1.3185534111502735E-2</v>
      </c>
      <c r="N3108" s="182">
        <f>IFERROR(_xll.qlIndexFixing(ONIndex1M,I3108,TRUE,_xll.ohTrigger(RecalcTrigger,Trigger1M)),NA())</f>
        <v>1.2555527874340555E-2</v>
      </c>
      <c r="O3108" s="44">
        <f>IFERROR(_xll.qlIndexFixing(ONIndex3M,I3108,TRUE,_xll.ohTrigger(RecalcTrigger,Trigger3M)),NA())</f>
        <v>1.2621133889521019E-2</v>
      </c>
      <c r="P3108" s="44">
        <f>IFERROR(_xll.qlIndexFixing(ONIndex6M,I3108,TRUE,_xll.ohTrigger(RecalcTrigger,Trigger6M)),NA())</f>
        <v>1.3102026088862573E-2</v>
      </c>
      <c r="Q3108" s="183">
        <f>IFERROR(_xll.qlIndexFixing(ONIndex1Y,I3108,TRUE,_xll.ohTrigger(RecalcTrigger,Trigger1Y)),NA())</f>
        <v>1.293672783905464E-2</v>
      </c>
    </row>
    <row r="3109" spans="2:17" x14ac:dyDescent="0.2">
      <c r="B3109" s="39" t="s">
        <v>42</v>
      </c>
      <c r="D3109" s="42">
        <f>_xll.qlCalendarAdvance(Calendar,$D3108,B3109,"f",FALSE)</f>
        <v>61267</v>
      </c>
      <c r="E3109" s="177">
        <f>_xll.qlInterestRateIndexValueDate(IndexON,D3109)</f>
        <v>61267</v>
      </c>
      <c r="F3109" s="193">
        <f>IFERROR(_xll.qlIndexFixing(IndexON,D3109,TRUE,_xll.ohTrigger(RecalcTrigger,TriggerON)),NA())</f>
        <v>1.3158588793942272E-2</v>
      </c>
      <c r="H3109" s="42">
        <f>_xll.qlCalendarAdvance(Calendar,$H3108,B3109,"f",FALSE)</f>
        <v>61267</v>
      </c>
      <c r="I3109" s="177">
        <f>_xll.qlInterestRateIndexValueDate(Index1M,$H3109)</f>
        <v>61269</v>
      </c>
      <c r="J3109" s="182">
        <f>IFERROR(_xll.qlIndexFixing(Index1M,$H3109,TRUE,_xll.ohTrigger(RecalcTrigger,Trigger1M)),NA())</f>
        <v>1.2576754485436881E-2</v>
      </c>
      <c r="K3109" s="44">
        <f>IFERROR(_xll.qlIndexFixing(Index3M,H3109,TRUE,_xll.ohTrigger(RecalcTrigger,Trigger3M)),NA())</f>
        <v>1.2687540926491919E-2</v>
      </c>
      <c r="L3109" s="44">
        <f>IFERROR(_xll.qlIndexFixing(Index6M,$H3109,TRUE,_xll.ohTrigger(RecalcTrigger,Trigger6M)),NA())</f>
        <v>1.3222918322498202E-2</v>
      </c>
      <c r="M3109" s="183">
        <f>IFERROR(_xll.qlIndexFixing(Index1Y,$H3109,TRUE,_xll.ohTrigger(RecalcTrigger,Trigger1Y)),NA())</f>
        <v>1.3189757741320651E-2</v>
      </c>
      <c r="N3109" s="182">
        <f>IFERROR(_xll.qlIndexFixing(ONIndex1M,I3109,TRUE,_xll.ohTrigger(RecalcTrigger,Trigger1M)),NA())</f>
        <v>1.2560993720995839E-2</v>
      </c>
      <c r="O3109" s="44">
        <f>IFERROR(_xll.qlIndexFixing(ONIndex3M,I3109,TRUE,_xll.ohTrigger(RecalcTrigger,Trigger3M)),NA())</f>
        <v>1.2627929585127262E-2</v>
      </c>
      <c r="P3109" s="44">
        <f>IFERROR(_xll.qlIndexFixing(ONIndex6M,I3109,TRUE,_xll.ohTrigger(RecalcTrigger,Trigger6M)),NA())</f>
        <v>1.3108039330846921E-2</v>
      </c>
      <c r="Q3109" s="183">
        <f>IFERROR(_xll.qlIndexFixing(ONIndex1Y,I3109,TRUE,_xll.ohTrigger(RecalcTrigger,Trigger1Y)),NA())</f>
        <v>1.2943176898021491E-2</v>
      </c>
    </row>
    <row r="3110" spans="2:17" x14ac:dyDescent="0.2">
      <c r="B3110" s="39" t="s">
        <v>42</v>
      </c>
      <c r="D3110" s="42">
        <f>_xll.qlCalendarAdvance(Calendar,$D3109,B3110,"f",FALSE)</f>
        <v>61274</v>
      </c>
      <c r="E3110" s="177">
        <f>_xll.qlInterestRateIndexValueDate(IndexON,D3110)</f>
        <v>61274</v>
      </c>
      <c r="F3110" s="193">
        <f>IFERROR(_xll.qlIndexFixing(IndexON,D3110,TRUE,_xll.ohTrigger(RecalcTrigger,TriggerON)),NA())</f>
        <v>1.3161767965428339E-2</v>
      </c>
      <c r="H3110" s="42">
        <f>_xll.qlCalendarAdvance(Calendar,$H3109,B3110,"f",FALSE)</f>
        <v>61274</v>
      </c>
      <c r="I3110" s="177">
        <f>_xll.qlInterestRateIndexValueDate(Index1M,$H3110)</f>
        <v>61276</v>
      </c>
      <c r="J3110" s="182">
        <f>IFERROR(_xll.qlIndexFixing(Index1M,$H3110,TRUE,_xll.ohTrigger(RecalcTrigger,Trigger1M)),NA())</f>
        <v>1.2582205208989394E-2</v>
      </c>
      <c r="K3110" s="44">
        <f>IFERROR(_xll.qlIndexFixing(Index3M,H3110,TRUE,_xll.ohTrigger(RecalcTrigger,Trigger3M)),NA())</f>
        <v>1.2694992847271694E-2</v>
      </c>
      <c r="L3110" s="44">
        <f>IFERROR(_xll.qlIndexFixing(Index6M,$H3110,TRUE,_xll.ohTrigger(RecalcTrigger,Trigger6M)),NA())</f>
        <v>1.3229219576982237E-2</v>
      </c>
      <c r="M3110" s="183">
        <f>IFERROR(_xll.qlIndexFixing(Index1Y,$H3110,TRUE,_xll.ohTrigger(RecalcTrigger,Trigger1Y)),NA())</f>
        <v>1.3198058270651411E-2</v>
      </c>
      <c r="N3110" s="182">
        <f>IFERROR(_xll.qlIndexFixing(ONIndex1M,I3110,TRUE,_xll.ohTrigger(RecalcTrigger,Trigger1M)),NA())</f>
        <v>1.2566451639592913E-2</v>
      </c>
      <c r="O3110" s="44">
        <f>IFERROR(_xll.qlIndexFixing(ONIndex3M,I3110,TRUE,_xll.ohTrigger(RecalcTrigger,Trigger3M)),NA())</f>
        <v>1.2634715363546434E-2</v>
      </c>
      <c r="P3110" s="44">
        <f>IFERROR(_xll.qlIndexFixing(ONIndex6M,I3110,TRUE,_xll.ohTrigger(RecalcTrigger,Trigger6M)),NA())</f>
        <v>1.311402410064666E-2</v>
      </c>
      <c r="Q3110" s="183">
        <f>IFERROR(_xll.qlIndexFixing(ONIndex1Y,I3110,TRUE,_xll.ohTrigger(RecalcTrigger,Trigger1Y)),NA())</f>
        <v>1.294961609943357E-2</v>
      </c>
    </row>
    <row r="3111" spans="2:17" x14ac:dyDescent="0.2">
      <c r="B3111" s="39" t="s">
        <v>42</v>
      </c>
      <c r="D3111" s="42">
        <f>_xll.qlCalendarAdvance(Calendar,$D3110,B3111,"f",FALSE)</f>
        <v>61281</v>
      </c>
      <c r="E3111" s="177">
        <f>_xll.qlInterestRateIndexValueDate(IndexON,D3111)</f>
        <v>61281</v>
      </c>
      <c r="F3111" s="193">
        <f>IFERROR(_xll.qlIndexFixing(IndexON,D3111,TRUE,_xll.ohTrigger(RecalcTrigger,TriggerON)),NA())</f>
        <v>1.3164942521965983E-2</v>
      </c>
      <c r="H3111" s="42">
        <f>_xll.qlCalendarAdvance(Calendar,$H3110,B3111,"f",FALSE)</f>
        <v>61281</v>
      </c>
      <c r="I3111" s="177">
        <f>_xll.qlInterestRateIndexValueDate(Index1M,$H3111)</f>
        <v>61283</v>
      </c>
      <c r="J3111" s="182">
        <f>IFERROR(_xll.qlIndexFixing(Index1M,$H3111,TRUE,_xll.ohTrigger(RecalcTrigger,Trigger1M)),NA())</f>
        <v>1.2587647939093505E-2</v>
      </c>
      <c r="K3111" s="44">
        <f>IFERROR(_xll.qlIndexFixing(Index3M,H3111,TRUE,_xll.ohTrigger(RecalcTrigger,Trigger3M)),NA())</f>
        <v>1.2701730499334055E-2</v>
      </c>
      <c r="L3111" s="44">
        <f>IFERROR(_xll.qlIndexFixing(Index6M,$H3111,TRUE,_xll.ohTrigger(RecalcTrigger,Trigger6M)),NA())</f>
        <v>1.3234852670143127E-2</v>
      </c>
      <c r="M3111" s="183">
        <f>IFERROR(_xll.qlIndexFixing(Index1Y,$H3111,TRUE,_xll.ohTrigger(RecalcTrigger,Trigger1Y)),NA())</f>
        <v>1.3204304309605288E-2</v>
      </c>
      <c r="N3111" s="182">
        <f>IFERROR(_xll.qlIndexFixing(ONIndex1M,I3111,TRUE,_xll.ohTrigger(RecalcTrigger,Trigger1M)),NA())</f>
        <v>1.2571901607509872E-2</v>
      </c>
      <c r="O3111" s="44">
        <f>IFERROR(_xll.qlIndexFixing(ONIndex3M,I3111,TRUE,_xll.ohTrigger(RecalcTrigger,Trigger3M)),NA())</f>
        <v>1.2641491196720978E-2</v>
      </c>
      <c r="P3111" s="44">
        <f>IFERROR(_xll.qlIndexFixing(ONIndex6M,I3111,TRUE,_xll.ohTrigger(RecalcTrigger,Trigger6M)),NA())</f>
        <v>1.3119980344384885E-2</v>
      </c>
      <c r="Q3111" s="183">
        <f>IFERROR(_xll.qlIndexFixing(ONIndex1Y,I3111,TRUE,_xll.ohTrigger(RecalcTrigger,Trigger1Y)),NA())</f>
        <v>1.2956045415313255E-2</v>
      </c>
    </row>
    <row r="3112" spans="2:17" x14ac:dyDescent="0.2">
      <c r="B3112" s="39" t="s">
        <v>42</v>
      </c>
      <c r="D3112" s="42">
        <f>_xll.qlCalendarAdvance(Calendar,$D3111,B3112,"f",FALSE)</f>
        <v>61288</v>
      </c>
      <c r="E3112" s="177">
        <f>_xll.qlInterestRateIndexValueDate(IndexON,D3112)</f>
        <v>61288</v>
      </c>
      <c r="F3112" s="193">
        <f>IFERROR(_xll.qlIndexFixing(IndexON,D3112,TRUE,_xll.ohTrigger(RecalcTrigger,TriggerON)),NA())</f>
        <v>1.3168112450685499E-2</v>
      </c>
      <c r="H3112" s="42">
        <f>_xll.qlCalendarAdvance(Calendar,$H3111,B3112,"f",FALSE)</f>
        <v>61288</v>
      </c>
      <c r="I3112" s="177">
        <f>_xll.qlInterestRateIndexValueDate(Index1M,$H3112)</f>
        <v>61290</v>
      </c>
      <c r="J3112" s="182">
        <f>IFERROR(_xll.qlIndexFixing(Index1M,$H3112,TRUE,_xll.ohTrigger(RecalcTrigger,Trigger1M)),NA())</f>
        <v>1.2593082653307164E-2</v>
      </c>
      <c r="K3112" s="44">
        <f>IFERROR(_xll.qlIndexFixing(Index3M,H3112,TRUE,_xll.ohTrigger(RecalcTrigger,Trigger3M)),NA())</f>
        <v>1.270845799081621E-2</v>
      </c>
      <c r="L3112" s="44">
        <f>IFERROR(_xll.qlIndexFixing(Index6M,$H3112,TRUE,_xll.ohTrigger(RecalcTrigger,Trigger6M)),NA())</f>
        <v>1.3242986859067975E-2</v>
      </c>
      <c r="M3112" s="183">
        <f>IFERROR(_xll.qlIndexFixing(Index1Y,$H3112,TRUE,_xll.ohTrigger(RecalcTrigger,Trigger1Y)),NA())</f>
        <v>1.3210539616893825E-2</v>
      </c>
      <c r="N3112" s="182">
        <f>IFERROR(_xll.qlIndexFixing(ONIndex1M,I3112,TRUE,_xll.ohTrigger(RecalcTrigger,Trigger1M)),NA())</f>
        <v>1.2577343602684365E-2</v>
      </c>
      <c r="O3112" s="44">
        <f>IFERROR(_xll.qlIndexFixing(ONIndex3M,I3112,TRUE,_xll.ohTrigger(RecalcTrigger,Trigger3M)),NA())</f>
        <v>1.2648257056513401E-2</v>
      </c>
      <c r="P3112" s="44">
        <f>IFERROR(_xll.qlIndexFixing(ONIndex6M,I3112,TRUE,_xll.ohTrigger(RecalcTrigger,Trigger6M)),NA())</f>
        <v>1.312590800786495E-2</v>
      </c>
      <c r="Q3112" s="183">
        <f>IFERROR(_xll.qlIndexFixing(ONIndex1Y,I3112,TRUE,_xll.ohTrigger(RecalcTrigger,Trigger1Y)),NA())</f>
        <v>1.29624648178428E-2</v>
      </c>
    </row>
    <row r="3113" spans="2:17" x14ac:dyDescent="0.2">
      <c r="B3113" s="39" t="s">
        <v>42</v>
      </c>
      <c r="D3113" s="42">
        <f>_xll.qlCalendarAdvance(Calendar,$D3112,B3113,"f",FALSE)</f>
        <v>61295</v>
      </c>
      <c r="E3113" s="177">
        <f>_xll.qlInterestRateIndexValueDate(IndexON,D3113)</f>
        <v>61295</v>
      </c>
      <c r="F3113" s="193">
        <f>IFERROR(_xll.qlIndexFixing(IndexON,D3113,TRUE,_xll.ohTrigger(RecalcTrigger,TriggerON)),NA())</f>
        <v>1.3171277738477372E-2</v>
      </c>
      <c r="H3113" s="42">
        <f>_xll.qlCalendarAdvance(Calendar,$H3112,B3113,"f",FALSE)</f>
        <v>61295</v>
      </c>
      <c r="I3113" s="177">
        <f>_xll.qlInterestRateIndexValueDate(Index1M,$H3113)</f>
        <v>61297</v>
      </c>
      <c r="J3113" s="182">
        <f>IFERROR(_xll.qlIndexFixing(Index1M,$H3113,TRUE,_xll.ohTrigger(RecalcTrigger,Trigger1M)),NA())</f>
        <v>1.2598509329185825E-2</v>
      </c>
      <c r="K3113" s="44">
        <f>IFERROR(_xll.qlIndexFixing(Index3M,H3113,TRUE,_xll.ohTrigger(RecalcTrigger,Trigger3M)),NA())</f>
        <v>1.2715175293548521E-2</v>
      </c>
      <c r="L3113" s="44">
        <f>IFERROR(_xll.qlIndexFixing(Index6M,$H3113,TRUE,_xll.ohTrigger(RecalcTrigger,Trigger6M)),NA())</f>
        <v>1.3246030508759363E-2</v>
      </c>
      <c r="M3113" s="183">
        <f>IFERROR(_xll.qlIndexFixing(Index1Y,$H3113,TRUE,_xll.ohTrigger(RecalcTrigger,Trigger1Y)),NA())</f>
        <v>1.3216764164078248E-2</v>
      </c>
      <c r="N3113" s="182">
        <f>IFERROR(_xll.qlIndexFixing(ONIndex1M,I3113,TRUE,_xll.ohTrigger(RecalcTrigger,Trigger1M)),NA())</f>
        <v>1.2582777602414552E-2</v>
      </c>
      <c r="O3113" s="44">
        <f>IFERROR(_xll.qlIndexFixing(ONIndex3M,I3113,TRUE,_xll.ohTrigger(RecalcTrigger,Trigger3M)),NA())</f>
        <v>1.2655012915105956E-2</v>
      </c>
      <c r="P3113" s="44">
        <f>IFERROR(_xll.qlIndexFixing(ONIndex6M,I3113,TRUE,_xll.ohTrigger(RecalcTrigger,Trigger6M)),NA())</f>
        <v>1.3131807037369825E-2</v>
      </c>
      <c r="Q3113" s="183">
        <f>IFERROR(_xll.qlIndexFixing(ONIndex1Y,I3113,TRUE,_xll.ohTrigger(RecalcTrigger,Trigger1Y)),NA())</f>
        <v>1.2968874279284393E-2</v>
      </c>
    </row>
    <row r="3114" spans="2:17" x14ac:dyDescent="0.2">
      <c r="B3114" s="39" t="s">
        <v>42</v>
      </c>
      <c r="D3114" s="42">
        <f>_xll.qlCalendarAdvance(Calendar,$D3113,B3114,"f",FALSE)</f>
        <v>61302</v>
      </c>
      <c r="E3114" s="177">
        <f>_xll.qlInterestRateIndexValueDate(IndexON,D3114)</f>
        <v>61302</v>
      </c>
      <c r="F3114" s="193">
        <f>IFERROR(_xll.qlIndexFixing(IndexON,D3114,TRUE,_xll.ohTrigger(RecalcTrigger,TriggerON)),NA())</f>
        <v>1.3174438372152153E-2</v>
      </c>
      <c r="H3114" s="42">
        <f>_xll.qlCalendarAdvance(Calendar,$H3113,B3114,"f",FALSE)</f>
        <v>61302</v>
      </c>
      <c r="I3114" s="177">
        <f>_xll.qlInterestRateIndexValueDate(Index1M,$H3114)</f>
        <v>61304</v>
      </c>
      <c r="J3114" s="182">
        <f>IFERROR(_xll.qlIndexFixing(Index1M,$H3114,TRUE,_xll.ohTrigger(RecalcTrigger,Trigger1M)),NA())</f>
        <v>1.2603927944284943E-2</v>
      </c>
      <c r="K3114" s="44">
        <f>IFERROR(_xll.qlIndexFixing(Index3M,H3114,TRUE,_xll.ohTrigger(RecalcTrigger,Trigger3M)),NA())</f>
        <v>1.2721882379356135E-2</v>
      </c>
      <c r="L3114" s="44">
        <f>IFERROR(_xll.qlIndexFixing(Index6M,$H3114,TRUE,_xll.ohTrigger(RecalcTrigger,Trigger6M)),NA())</f>
        <v>1.3250945937594688E-2</v>
      </c>
      <c r="M3114" s="183">
        <f>IFERROR(_xll.qlIndexFixing(Index1Y,$H3114,TRUE,_xll.ohTrigger(RecalcTrigger,Trigger1Y)),NA())</f>
        <v>1.3222977922718702E-2</v>
      </c>
      <c r="N3114" s="182">
        <f>IFERROR(_xll.qlIndexFixing(ONIndex1M,I3114,TRUE,_xll.ohTrigger(RecalcTrigger,Trigger1M)),NA())</f>
        <v>1.2588203584318336E-2</v>
      </c>
      <c r="O3114" s="44">
        <f>IFERROR(_xll.qlIndexFixing(ONIndex3M,I3114,TRUE,_xll.ohTrigger(RecalcTrigger,Trigger3M)),NA())</f>
        <v>1.2661758744441087E-2</v>
      </c>
      <c r="P3114" s="44">
        <f>IFERROR(_xll.qlIndexFixing(ONIndex6M,I3114,TRUE,_xll.ohTrigger(RecalcTrigger,Trigger6M)),NA())</f>
        <v>1.3137677378622925E-2</v>
      </c>
      <c r="Q3114" s="183">
        <f>IFERROR(_xll.qlIndexFixing(ONIndex1Y,I3114,TRUE,_xll.ohTrigger(RecalcTrigger,Trigger1Y)),NA())</f>
        <v>1.2975273771580476E-2</v>
      </c>
    </row>
    <row r="3115" spans="2:17" x14ac:dyDescent="0.2">
      <c r="B3115" s="39" t="s">
        <v>42</v>
      </c>
      <c r="D3115" s="42">
        <f>_xll.qlCalendarAdvance(Calendar,$D3114,B3115,"f",FALSE)</f>
        <v>61309</v>
      </c>
      <c r="E3115" s="177">
        <f>_xll.qlInterestRateIndexValueDate(IndexON,D3115)</f>
        <v>61309</v>
      </c>
      <c r="F3115" s="193">
        <f>IFERROR(_xll.qlIndexFixing(IndexON,D3115,TRUE,_xll.ohTrigger(RecalcTrigger,TriggerON)),NA())</f>
        <v>1.3177594339000009E-2</v>
      </c>
      <c r="H3115" s="42">
        <f>_xll.qlCalendarAdvance(Calendar,$H3114,B3115,"f",FALSE)</f>
        <v>61309</v>
      </c>
      <c r="I3115" s="177">
        <f>_xll.qlInterestRateIndexValueDate(Index1M,$H3115)</f>
        <v>61311</v>
      </c>
      <c r="J3115" s="182">
        <f>IFERROR(_xll.qlIndexFixing(Index1M,$H3115,TRUE,_xll.ohTrigger(RecalcTrigger,Trigger1M)),NA())</f>
        <v>1.260933847615997E-2</v>
      </c>
      <c r="K3115" s="44">
        <f>IFERROR(_xll.qlIndexFixing(Index3M,H3115,TRUE,_xll.ohTrigger(RecalcTrigger,Trigger3M)),NA())</f>
        <v>1.2728579220071149E-2</v>
      </c>
      <c r="L3115" s="44">
        <f>IFERROR(_xll.qlIndexFixing(Index6M,$H3115,TRUE,_xll.ohTrigger(RecalcTrigger,Trigger6M)),NA())</f>
        <v>1.325646290919425E-2</v>
      </c>
      <c r="M3115" s="183">
        <f>IFERROR(_xll.qlIndexFixing(Index1Y,$H3115,TRUE,_xll.ohTrigger(RecalcTrigger,Trigger1Y)),NA())</f>
        <v>1.3229180864375977E-2</v>
      </c>
      <c r="N3115" s="182">
        <f>IFERROR(_xll.qlIndexFixing(ONIndex1M,I3115,TRUE,_xll.ohTrigger(RecalcTrigger,Trigger1M)),NA())</f>
        <v>1.2593621526173493E-2</v>
      </c>
      <c r="O3115" s="44">
        <f>IFERROR(_xll.qlIndexFixing(ONIndex3M,I3115,TRUE,_xll.ohTrigger(RecalcTrigger,Trigger3M)),NA())</f>
        <v>1.2668494516301365E-2</v>
      </c>
      <c r="P3115" s="44">
        <f>IFERROR(_xll.qlIndexFixing(ONIndex6M,I3115,TRUE,_xll.ohTrigger(RecalcTrigger,Trigger6M)),NA())</f>
        <v>1.314351897790722E-2</v>
      </c>
      <c r="Q3115" s="183">
        <f>IFERROR(_xll.qlIndexFixing(ONIndex1Y,I3115,TRUE,_xll.ohTrigger(RecalcTrigger,Trigger1Y)),NA())</f>
        <v>1.2981663266913301E-2</v>
      </c>
    </row>
    <row r="3116" spans="2:17" x14ac:dyDescent="0.2">
      <c r="B3116" s="39" t="s">
        <v>42</v>
      </c>
      <c r="D3116" s="42">
        <f>_xll.qlCalendarAdvance(Calendar,$D3115,B3116,"f",FALSE)</f>
        <v>61316</v>
      </c>
      <c r="E3116" s="177">
        <f>_xll.qlInterestRateIndexValueDate(IndexON,D3116)</f>
        <v>61316</v>
      </c>
      <c r="F3116" s="193">
        <f>IFERROR(_xll.qlIndexFixing(IndexON,D3116,TRUE,_xll.ohTrigger(RecalcTrigger,TriggerON)),NA())</f>
        <v>1.3180745625591683E-2</v>
      </c>
      <c r="H3116" s="42">
        <f>_xll.qlCalendarAdvance(Calendar,$H3115,B3116,"f",FALSE)</f>
        <v>61316</v>
      </c>
      <c r="I3116" s="177">
        <f>_xll.qlInterestRateIndexValueDate(Index1M,$H3116)</f>
        <v>61318</v>
      </c>
      <c r="J3116" s="182">
        <f>IFERROR(_xll.qlIndexFixing(Index1M,$H3116,TRUE,_xll.ohTrigger(RecalcTrigger,Trigger1M)),NA())</f>
        <v>1.2614740902373855E-2</v>
      </c>
      <c r="K3116" s="44">
        <f>IFERROR(_xll.qlIndexFixing(Index3M,H3116,TRUE,_xll.ohTrigger(RecalcTrigger,Trigger3M)),NA())</f>
        <v>1.2735265787518709E-2</v>
      </c>
      <c r="L3116" s="44">
        <f>IFERROR(_xll.qlIndexFixing(Index6M,$H3116,TRUE,_xll.ohTrigger(RecalcTrigger,Trigger6M)),NA())</f>
        <v>1.3261950236262586E-2</v>
      </c>
      <c r="M3116" s="183">
        <f>IFERROR(_xll.qlIndexFixing(Index1Y,$H3116,TRUE,_xll.ohTrigger(RecalcTrigger,Trigger1Y)),NA())</f>
        <v>1.3235372960609129E-2</v>
      </c>
      <c r="N3116" s="182">
        <f>IFERROR(_xll.qlIndexFixing(ONIndex1M,I3116,TRUE,_xll.ohTrigger(RecalcTrigger,Trigger1M)),NA())</f>
        <v>1.2599031405358119E-2</v>
      </c>
      <c r="O3116" s="44">
        <f>IFERROR(_xll.qlIndexFixing(ONIndex3M,I3116,TRUE,_xll.ohTrigger(RecalcTrigger,Trigger3M)),NA())</f>
        <v>1.2675220202789106E-2</v>
      </c>
      <c r="P3116" s="44">
        <f>IFERROR(_xll.qlIndexFixing(ONIndex6M,I3116,TRUE,_xll.ohTrigger(RecalcTrigger,Trigger6M)),NA())</f>
        <v>1.3149331780866191E-2</v>
      </c>
      <c r="Q3116" s="183">
        <f>IFERROR(_xll.qlIndexFixing(ONIndex1Y,I3116,TRUE,_xll.ohTrigger(RecalcTrigger,Trigger1Y)),NA())</f>
        <v>1.2988042737545058E-2</v>
      </c>
    </row>
    <row r="3117" spans="2:17" x14ac:dyDescent="0.2">
      <c r="B3117" s="39" t="s">
        <v>42</v>
      </c>
      <c r="D3117" s="42">
        <f>_xll.qlCalendarAdvance(Calendar,$D3116,B3117,"f",FALSE)</f>
        <v>61323</v>
      </c>
      <c r="E3117" s="177">
        <f>_xll.qlInterestRateIndexValueDate(IndexON,D3117)</f>
        <v>61323</v>
      </c>
      <c r="F3117" s="193">
        <f>IFERROR(_xll.qlIndexFixing(IndexON,D3117,TRUE,_xll.ohTrigger(RecalcTrigger,TriggerON)),NA())</f>
        <v>1.3183892219297277E-2</v>
      </c>
      <c r="H3117" s="42">
        <f>_xll.qlCalendarAdvance(Calendar,$H3116,B3117,"f",FALSE)</f>
        <v>61323</v>
      </c>
      <c r="I3117" s="177">
        <f>_xll.qlInterestRateIndexValueDate(Index1M,$H3117)</f>
        <v>61325</v>
      </c>
      <c r="J3117" s="182">
        <f>IFERROR(_xll.qlIndexFixing(Index1M,$H3117,TRUE,_xll.ohTrigger(RecalcTrigger,Trigger1M)),NA())</f>
        <v>1.2620740883822732E-2</v>
      </c>
      <c r="K3117" s="44">
        <f>IFERROR(_xll.qlIndexFixing(Index3M,H3117,TRUE,_xll.ohTrigger(RecalcTrigger,Trigger3M)),NA())</f>
        <v>1.2741942053527435E-2</v>
      </c>
      <c r="L3117" s="44">
        <f>IFERROR(_xll.qlIndexFixing(Index6M,$H3117,TRUE,_xll.ohTrigger(RecalcTrigger,Trigger6M)),NA())</f>
        <v>1.326740786420293E-2</v>
      </c>
      <c r="M3117" s="183">
        <f>IFERROR(_xll.qlIndexFixing(Index1Y,$H3117,TRUE,_xll.ohTrigger(RecalcTrigger,Trigger1Y)),NA())</f>
        <v>1.324155418297808E-2</v>
      </c>
      <c r="N3117" s="182">
        <f>IFERROR(_xll.qlIndexFixing(ONIndex1M,I3117,TRUE,_xll.ohTrigger(RecalcTrigger,Trigger1M)),NA())</f>
        <v>1.2604433199649989E-2</v>
      </c>
      <c r="O3117" s="44">
        <f>IFERROR(_xll.qlIndexFixing(ONIndex3M,I3117,TRUE,_xll.ohTrigger(RecalcTrigger,Trigger3M)),NA())</f>
        <v>1.2681935775846753E-2</v>
      </c>
      <c r="P3117" s="44">
        <f>IFERROR(_xll.qlIndexFixing(ONIndex6M,I3117,TRUE,_xll.ohTrigger(RecalcTrigger,Trigger6M)),NA())</f>
        <v>1.3155115734022615E-2</v>
      </c>
      <c r="Q3117" s="183">
        <f>IFERROR(_xll.qlIndexFixing(ONIndex1Y,I3117,TRUE,_xll.ohTrigger(RecalcTrigger,Trigger1Y)),NA())</f>
        <v>1.2994412155418189E-2</v>
      </c>
    </row>
    <row r="3118" spans="2:17" x14ac:dyDescent="0.2">
      <c r="B3118" s="39" t="s">
        <v>42</v>
      </c>
      <c r="D3118" s="42">
        <f>_xll.qlCalendarAdvance(Calendar,$D3117,B3118,"f",FALSE)</f>
        <v>61330</v>
      </c>
      <c r="E3118" s="177">
        <f>_xll.qlInterestRateIndexValueDate(IndexON,D3118)</f>
        <v>61330</v>
      </c>
      <c r="F3118" s="193">
        <f>IFERROR(_xll.qlIndexFixing(IndexON,D3118,TRUE,_xll.ohTrigger(RecalcTrigger,TriggerON)),NA())</f>
        <v>1.3187034106847406E-2</v>
      </c>
      <c r="H3118" s="42">
        <f>_xll.qlCalendarAdvance(Calendar,$H3117,B3118,"f",FALSE)</f>
        <v>61330</v>
      </c>
      <c r="I3118" s="177">
        <f>_xll.qlInterestRateIndexValueDate(Index1M,$H3118)</f>
        <v>61332</v>
      </c>
      <c r="J3118" s="182">
        <f>IFERROR(_xll.qlIndexFixing(Index1M,$H3118,TRUE,_xll.ohTrigger(RecalcTrigger,Trigger1M)),NA())</f>
        <v>1.2625521348030022E-2</v>
      </c>
      <c r="K3118" s="44">
        <f>IFERROR(_xll.qlIndexFixing(Index3M,H3118,TRUE,_xll.ohTrigger(RecalcTrigger,Trigger3M)),NA())</f>
        <v>1.2747908340234907E-2</v>
      </c>
      <c r="L3118" s="44">
        <f>IFERROR(_xll.qlIndexFixing(Index6M,$H3118,TRUE,_xll.ohTrigger(RecalcTrigger,Trigger6M)),NA())</f>
        <v>1.3273457195659968E-2</v>
      </c>
      <c r="M3118" s="183">
        <f>IFERROR(_xll.qlIndexFixing(Index1Y,$H3118,TRUE,_xll.ohTrigger(RecalcTrigger,Trigger1Y)),NA())</f>
        <v>1.3247724503041666E-2</v>
      </c>
      <c r="N3118" s="182">
        <f>IFERROR(_xll.qlIndexFixing(ONIndex1M,I3118,TRUE,_xll.ohTrigger(RecalcTrigger,Trigger1M)),NA())</f>
        <v>1.2609826886507136E-2</v>
      </c>
      <c r="O3118" s="44">
        <f>IFERROR(_xll.qlIndexFixing(ONIndex3M,I3118,TRUE,_xll.ohTrigger(RecalcTrigger,Trigger3M)),NA())</f>
        <v>1.2688641207576623E-2</v>
      </c>
      <c r="P3118" s="44">
        <f>IFERROR(_xll.qlIndexFixing(ONIndex6M,I3118,TRUE,_xll.ohTrigger(RecalcTrigger,Trigger6M)),NA())</f>
        <v>1.3160870782860101E-2</v>
      </c>
      <c r="Q3118" s="183">
        <f>IFERROR(_xll.qlIndexFixing(ONIndex1Y,I3118,TRUE,_xll.ohTrigger(RecalcTrigger,Trigger1Y)),NA())</f>
        <v>1.3000771492874819E-2</v>
      </c>
    </row>
    <row r="3119" spans="2:17" x14ac:dyDescent="0.2">
      <c r="B3119" s="39" t="s">
        <v>42</v>
      </c>
      <c r="D3119" s="42">
        <f>_xll.qlCalendarAdvance(Calendar,$D3118,B3119,"f",FALSE)</f>
        <v>61337</v>
      </c>
      <c r="E3119" s="177">
        <f>_xll.qlInterestRateIndexValueDate(IndexON,D3119)</f>
        <v>61337</v>
      </c>
      <c r="F3119" s="193">
        <f>IFERROR(_xll.qlIndexFixing(IndexON,D3119,TRUE,_xll.ohTrigger(RecalcTrigger,TriggerON)),NA())</f>
        <v>1.3190171275212492E-2</v>
      </c>
      <c r="H3119" s="42">
        <f>_xll.qlCalendarAdvance(Calendar,$H3118,B3119,"f",FALSE)</f>
        <v>61337</v>
      </c>
      <c r="I3119" s="177">
        <f>_xll.qlInterestRateIndexValueDate(Index1M,$H3119)</f>
        <v>61339</v>
      </c>
      <c r="J3119" s="182">
        <f>IFERROR(_xll.qlIndexFixing(Index1M,$H3119,TRUE,_xll.ohTrigger(RecalcTrigger,Trigger1M)),NA())</f>
        <v>1.2630899322585709E-2</v>
      </c>
      <c r="K3119" s="44">
        <f>IFERROR(_xll.qlIndexFixing(Index3M,H3119,TRUE,_xll.ohTrigger(RecalcTrigger,Trigger3M)),NA())</f>
        <v>1.2754564428620422E-2</v>
      </c>
      <c r="L3119" s="44">
        <f>IFERROR(_xll.qlIndexFixing(Index6M,$H3119,TRUE,_xll.ohTrigger(RecalcTrigger,Trigger6M)),NA())</f>
        <v>1.3278853311739404E-2</v>
      </c>
      <c r="M3119" s="183">
        <f>IFERROR(_xll.qlIndexFixing(Index1Y,$H3119,TRUE,_xll.ohTrigger(RecalcTrigger,Trigger1Y)),NA())</f>
        <v>1.3253883892358946E-2</v>
      </c>
      <c r="N3119" s="182">
        <f>IFERROR(_xll.qlIndexFixing(ONIndex1M,I3119,TRUE,_xll.ohTrigger(RecalcTrigger,Trigger1M)),NA())</f>
        <v>1.2615212443627399E-2</v>
      </c>
      <c r="O3119" s="44">
        <f>IFERROR(_xll.qlIndexFixing(ONIndex3M,I3119,TRUE,_xll.ohTrigger(RecalcTrigger,Trigger3M)),NA())</f>
        <v>1.2695336469681351E-2</v>
      </c>
      <c r="P3119" s="44">
        <f>IFERROR(_xll.qlIndexFixing(ONIndex6M,I3119,TRUE,_xll.ohTrigger(RecalcTrigger,Trigger6M)),NA())</f>
        <v>1.3166596873741554E-2</v>
      </c>
      <c r="Q3119" s="183">
        <f>IFERROR(_xll.qlIndexFixing(ONIndex1Y,I3119,TRUE,_xll.ohTrigger(RecalcTrigger,Trigger1Y)),NA())</f>
        <v>1.3007120722017262E-2</v>
      </c>
    </row>
    <row r="3120" spans="2:17" x14ac:dyDescent="0.2">
      <c r="B3120" s="39" t="s">
        <v>42</v>
      </c>
      <c r="D3120" s="42">
        <f>_xll.qlCalendarAdvance(Calendar,$D3119,B3120,"f",FALSE)</f>
        <v>61344</v>
      </c>
      <c r="E3120" s="177">
        <f>_xll.qlInterestRateIndexValueDate(IndexON,D3120)</f>
        <v>61344</v>
      </c>
      <c r="F3120" s="193">
        <f>IFERROR(_xll.qlIndexFixing(IndexON,D3120,TRUE,_xll.ohTrigger(RecalcTrigger,TriggerON)),NA())</f>
        <v>1.319330371152283E-2</v>
      </c>
      <c r="H3120" s="42">
        <f>_xll.qlCalendarAdvance(Calendar,$H3119,B3120,"f",FALSE)</f>
        <v>61344</v>
      </c>
      <c r="I3120" s="177">
        <f>_xll.qlInterestRateIndexValueDate(Index1M,$H3120)</f>
        <v>61346</v>
      </c>
      <c r="J3120" s="182">
        <f>IFERROR(_xll.qlIndexFixing(Index1M,$H3120,TRUE,_xll.ohTrigger(RecalcTrigger,Trigger1M)),NA())</f>
        <v>1.2636269101707065E-2</v>
      </c>
      <c r="K3120" s="44">
        <f>IFERROR(_xll.qlIndexFixing(Index3M,H3120,TRUE,_xll.ohTrigger(RecalcTrigger,Trigger3M)),NA())</f>
        <v>1.2761210133307639E-2</v>
      </c>
      <c r="L3120" s="44">
        <f>IFERROR(_xll.qlIndexFixing(Index6M,$H3120,TRUE,_xll.ohTrigger(RecalcTrigger,Trigger6M)),NA())</f>
        <v>1.3284219559990845E-2</v>
      </c>
      <c r="M3120" s="183">
        <f>IFERROR(_xll.qlIndexFixing(Index1Y,$H3120,TRUE,_xll.ohTrigger(RecalcTrigger,Trigger1Y)),NA())</f>
        <v>1.326003232248832E-2</v>
      </c>
      <c r="N3120" s="182">
        <f>IFERROR(_xll.qlIndexFixing(ONIndex1M,I3120,TRUE,_xll.ohTrigger(RecalcTrigger,Trigger1M)),NA())</f>
        <v>1.2620589848468811E-2</v>
      </c>
      <c r="O3120" s="44">
        <f>IFERROR(_xll.qlIndexFixing(ONIndex3M,I3120,TRUE,_xll.ohTrigger(RecalcTrigger,Trigger3M)),NA())</f>
        <v>1.2702021534423125E-2</v>
      </c>
      <c r="P3120" s="44">
        <f>IFERROR(_xll.qlIndexFixing(ONIndex6M,I3120,TRUE,_xll.ohTrigger(RecalcTrigger,Trigger6M)),NA())</f>
        <v>1.3172293952550262E-2</v>
      </c>
      <c r="Q3120" s="183">
        <f>IFERROR(_xll.qlIndexFixing(ONIndex1Y,I3120,TRUE,_xll.ohTrigger(RecalcTrigger,Trigger1Y)),NA())</f>
        <v>1.3013459814787964E-2</v>
      </c>
    </row>
    <row r="3121" spans="2:17" x14ac:dyDescent="0.2">
      <c r="B3121" s="39" t="s">
        <v>42</v>
      </c>
      <c r="D3121" s="42">
        <f>_xll.qlCalendarAdvance(Calendar,$D3120,B3121,"f",FALSE)</f>
        <v>61351</v>
      </c>
      <c r="E3121" s="177">
        <f>_xll.qlInterestRateIndexValueDate(IndexON,D3121)</f>
        <v>61351</v>
      </c>
      <c r="F3121" s="193">
        <f>IFERROR(_xll.qlIndexFixing(IndexON,D3121,TRUE,_xll.ohTrigger(RecalcTrigger,TriggerON)),NA())</f>
        <v>1.3196431402509035E-2</v>
      </c>
      <c r="H3121" s="42">
        <f>_xll.qlCalendarAdvance(Calendar,$H3120,B3121,"f",FALSE)</f>
        <v>61351</v>
      </c>
      <c r="I3121" s="177">
        <f>_xll.qlInterestRateIndexValueDate(Index1M,$H3121)</f>
        <v>61353</v>
      </c>
      <c r="J3121" s="182">
        <f>IFERROR(_xll.qlIndexFixing(Index1M,$H3121,TRUE,_xll.ohTrigger(RecalcTrigger,Trigger1M)),NA())</f>
        <v>1.2641630662942049E-2</v>
      </c>
      <c r="K3121" s="44">
        <f>IFERROR(_xll.qlIndexFixing(Index3M,H3121,TRUE,_xll.ohTrigger(RecalcTrigger,Trigger3M)),NA())</f>
        <v>1.2767845426124809E-2</v>
      </c>
      <c r="L3121" s="44">
        <f>IFERROR(_xll.qlIndexFixing(Index6M,$H3121,TRUE,_xll.ohTrigger(RecalcTrigger,Trigger6M)),NA())</f>
        <v>1.3289555885819716E-2</v>
      </c>
      <c r="M3121" s="183">
        <f>IFERROR(_xll.qlIndexFixing(Index1Y,$H3121,TRUE,_xll.ohTrigger(RecalcTrigger,Trigger1Y)),NA())</f>
        <v>1.326616976498776E-2</v>
      </c>
      <c r="N3121" s="182">
        <f>IFERROR(_xll.qlIndexFixing(ONIndex1M,I3121,TRUE,_xll.ohTrigger(RecalcTrigger,Trigger1M)),NA())</f>
        <v>1.2626725442981268E-2</v>
      </c>
      <c r="O3121" s="44">
        <f>IFERROR(_xll.qlIndexFixing(ONIndex3M,I3121,TRUE,_xll.ohTrigger(RecalcTrigger,Trigger3M)),NA())</f>
        <v>1.2709649085573815E-2</v>
      </c>
      <c r="P3121" s="44">
        <f>IFERROR(_xll.qlIndexFixing(ONIndex6M,I3121,TRUE,_xll.ohTrigger(RecalcTrigger,Trigger6M)),NA())</f>
        <v>1.3178769305524085E-2</v>
      </c>
      <c r="Q3121" s="183">
        <f>IFERROR(_xll.qlIndexFixing(ONIndex1Y,I3121,TRUE,_xll.ohTrigger(RecalcTrigger,Trigger1Y)),NA())</f>
        <v>1.3020692044882765E-2</v>
      </c>
    </row>
    <row r="3122" spans="2:17" x14ac:dyDescent="0.2">
      <c r="B3122" s="39" t="s">
        <v>42</v>
      </c>
      <c r="D3122" s="42">
        <f>_xll.qlCalendarAdvance(Calendar,$D3121,B3122,"f",FALSE)</f>
        <v>61358</v>
      </c>
      <c r="E3122" s="177">
        <f>_xll.qlInterestRateIndexValueDate(IndexON,D3122)</f>
        <v>61358</v>
      </c>
      <c r="F3122" s="193">
        <f>IFERROR(_xll.qlIndexFixing(IndexON,D3122,TRUE,_xll.ohTrigger(RecalcTrigger,TriggerON)),NA())</f>
        <v>1.31995543353014E-2</v>
      </c>
      <c r="H3122" s="42">
        <f>_xll.qlCalendarAdvance(Calendar,$H3121,B3122,"f",FALSE)</f>
        <v>61358</v>
      </c>
      <c r="I3122" s="177">
        <f>_xll.qlInterestRateIndexValueDate(Index1M,$H3122)</f>
        <v>61360</v>
      </c>
      <c r="J3122" s="182">
        <f>IFERROR(_xll.qlIndexFixing(Index1M,$H3122,TRUE,_xll.ohTrigger(RecalcTrigger,Trigger1M)),NA())</f>
        <v>1.2646983983851112E-2</v>
      </c>
      <c r="K3122" s="44">
        <f>IFERROR(_xll.qlIndexFixing(Index3M,H3122,TRUE,_xll.ohTrigger(RecalcTrigger,Trigger3M)),NA())</f>
        <v>1.2774470278903695E-2</v>
      </c>
      <c r="L3122" s="44">
        <f>IFERROR(_xll.qlIndexFixing(Index6M,$H3122,TRUE,_xll.ohTrigger(RecalcTrigger,Trigger6M)),NA())</f>
        <v>1.3294862234630122E-2</v>
      </c>
      <c r="M3122" s="183">
        <f>IFERROR(_xll.qlIndexFixing(Index1Y,$H3122,TRUE,_xll.ohTrigger(RecalcTrigger,Trigger1Y)),NA())</f>
        <v>1.327229619141523E-2</v>
      </c>
      <c r="N3122" s="182">
        <f>IFERROR(_xll.qlIndexFixing(ONIndex1M,I3122,TRUE,_xll.ohTrigger(RecalcTrigger,Trigger1M)),NA())</f>
        <v>1.2631320112026501E-2</v>
      </c>
      <c r="O3122" s="44">
        <f>IFERROR(_xll.qlIndexFixing(ONIndex3M,I3122,TRUE,_xll.ohTrigger(RecalcTrigger,Trigger3M)),NA())</f>
        <v>1.2715360959107969E-2</v>
      </c>
      <c r="P3122" s="44">
        <f>IFERROR(_xll.qlIndexFixing(ONIndex6M,I3122,TRUE,_xll.ohTrigger(RecalcTrigger,Trigger6M)),NA())</f>
        <v>1.3183600857962219E-2</v>
      </c>
      <c r="Q3122" s="183">
        <f>IFERROR(_xll.qlIndexFixing(ONIndex1Y,I3122,TRUE,_xll.ohTrigger(RecalcTrigger,Trigger1Y)),NA())</f>
        <v>1.3026107480422766E-2</v>
      </c>
    </row>
    <row r="3123" spans="2:17" x14ac:dyDescent="0.2">
      <c r="B3123" s="39" t="s">
        <v>42</v>
      </c>
      <c r="D3123" s="42">
        <f>_xll.qlCalendarAdvance(Calendar,$D3122,B3123,"f",FALSE)</f>
        <v>61365</v>
      </c>
      <c r="E3123" s="177">
        <f>_xll.qlInterestRateIndexValueDate(IndexON,D3123)</f>
        <v>61365</v>
      </c>
      <c r="F3123" s="193">
        <f>IFERROR(_xll.qlIndexFixing(IndexON,D3123,TRUE,_xll.ohTrigger(RecalcTrigger,TriggerON)),NA())</f>
        <v>1.3202672496870349E-2</v>
      </c>
      <c r="H3123" s="42">
        <f>_xll.qlCalendarAdvance(Calendar,$H3122,B3123,"f",FALSE)</f>
        <v>61365</v>
      </c>
      <c r="I3123" s="177">
        <f>_xll.qlInterestRateIndexValueDate(Index1M,$H3123)</f>
        <v>61367</v>
      </c>
      <c r="J3123" s="182">
        <f>IFERROR(_xll.qlIndexFixing(Index1M,$H3123,TRUE,_xll.ohTrigger(RecalcTrigger,Trigger1M)),NA())</f>
        <v>1.2652329041992205E-2</v>
      </c>
      <c r="K3123" s="44">
        <f>IFERROR(_xll.qlIndexFixing(Index3M,H3123,TRUE,_xll.ohTrigger(RecalcTrigger,Trigger3M)),NA())</f>
        <v>1.2781084663471666E-2</v>
      </c>
      <c r="L3123" s="44">
        <f>IFERROR(_xll.qlIndexFixing(Index6M,$H3123,TRUE,_xll.ohTrigger(RecalcTrigger,Trigger6M)),NA())</f>
        <v>1.3299526892903812E-2</v>
      </c>
      <c r="M3123" s="183">
        <f>IFERROR(_xll.qlIndexFixing(Index1Y,$H3123,TRUE,_xll.ohTrigger(RecalcTrigger,Trigger1Y)),NA())</f>
        <v>1.3278411573327615E-2</v>
      </c>
      <c r="N3123" s="182">
        <f>IFERROR(_xll.qlIndexFixing(ONIndex1M,I3123,TRUE,_xll.ohTrigger(RecalcTrigger,Trigger1M)),NA())</f>
        <v>1.2636672925818715E-2</v>
      </c>
      <c r="O3123" s="44">
        <f>IFERROR(_xll.qlIndexFixing(ONIndex3M,I3123,TRUE,_xll.ohTrigger(RecalcTrigger,Trigger3M)),NA())</f>
        <v>1.2722015262935926E-2</v>
      </c>
      <c r="P3123" s="44">
        <f>IFERROR(_xll.qlIndexFixing(ONIndex6M,I3123,TRUE,_xll.ohTrigger(RecalcTrigger,Trigger6M)),NA())</f>
        <v>1.3189210576651789E-2</v>
      </c>
      <c r="Q3123" s="183">
        <f>IFERROR(_xll.qlIndexFixing(ONIndex1Y,I3123,TRUE,_xll.ohTrigger(RecalcTrigger,Trigger1Y)),NA())</f>
        <v>1.3032415997411562E-2</v>
      </c>
    </row>
    <row r="3124" spans="2:17" x14ac:dyDescent="0.2">
      <c r="B3124" s="39" t="s">
        <v>42</v>
      </c>
      <c r="D3124" s="42">
        <f>_xll.qlCalendarAdvance(Calendar,$D3123,B3124,"f",FALSE)</f>
        <v>61372</v>
      </c>
      <c r="E3124" s="177">
        <f>_xll.qlInterestRateIndexValueDate(IndexON,D3124)</f>
        <v>61372</v>
      </c>
      <c r="F3124" s="193">
        <f>IFERROR(_xll.qlIndexFixing(IndexON,D3124,TRUE,_xll.ohTrigger(RecalcTrigger,TriggerON)),NA())</f>
        <v>1.3205785874026432E-2</v>
      </c>
      <c r="H3124" s="42">
        <f>_xll.qlCalendarAdvance(Calendar,$H3123,B3124,"f",FALSE)</f>
        <v>61372</v>
      </c>
      <c r="I3124" s="177">
        <f>_xll.qlInterestRateIndexValueDate(Index1M,$H3124)</f>
        <v>61374</v>
      </c>
      <c r="J3124" s="182">
        <f>IFERROR(_xll.qlIndexFixing(Index1M,$H3124,TRUE,_xll.ohTrigger(RecalcTrigger,Trigger1M)),NA())</f>
        <v>1.2657665814920782E-2</v>
      </c>
      <c r="K3124" s="44">
        <f>IFERROR(_xll.qlIndexFixing(Index3M,H3124,TRUE,_xll.ohTrigger(RecalcTrigger,Trigger3M)),NA())</f>
        <v>1.2787688551656096E-2</v>
      </c>
      <c r="L3124" s="44">
        <f>IFERROR(_xll.qlIndexFixing(Index6M,$H3124,TRUE,_xll.ohTrigger(RecalcTrigger,Trigger6M)),NA())</f>
        <v>1.3304775098338885E-2</v>
      </c>
      <c r="M3124" s="183">
        <f>IFERROR(_xll.qlIndexFixing(Index1Y,$H3124,TRUE,_xll.ohTrigger(RecalcTrigger,Trigger1Y)),NA())</f>
        <v>1.3284515882282667E-2</v>
      </c>
      <c r="N3124" s="182">
        <f>IFERROR(_xll.qlIndexFixing(ONIndex1M,I3124,TRUE,_xll.ohTrigger(RecalcTrigger,Trigger1M)),NA())</f>
        <v>1.2642017497803693E-2</v>
      </c>
      <c r="O3124" s="44">
        <f>IFERROR(_xll.qlIndexFixing(ONIndex3M,I3124,TRUE,_xll.ohTrigger(RecalcTrigger,Trigger3M)),NA())</f>
        <v>1.2728659257250641E-2</v>
      </c>
      <c r="P3124" s="44">
        <f>IFERROR(_xll.qlIndexFixing(ONIndex6M,I3124,TRUE,_xll.ohTrigger(RecalcTrigger,Trigger6M)),NA())</f>
        <v>1.319479106720145E-2</v>
      </c>
      <c r="Q3124" s="183">
        <f>IFERROR(_xll.qlIndexFixing(ONIndex1Y,I3124,TRUE,_xll.ohTrigger(RecalcTrigger,Trigger1Y)),NA())</f>
        <v>1.3038714266677687E-2</v>
      </c>
    </row>
    <row r="3125" spans="2:17" x14ac:dyDescent="0.2">
      <c r="B3125" s="39" t="s">
        <v>42</v>
      </c>
      <c r="D3125" s="42">
        <f>_xll.qlCalendarAdvance(Calendar,$D3124,B3125,"f",FALSE)</f>
        <v>61379</v>
      </c>
      <c r="E3125" s="177">
        <f>_xll.qlInterestRateIndexValueDate(IndexON,D3125)</f>
        <v>61379</v>
      </c>
      <c r="F3125" s="193">
        <f>IFERROR(_xll.qlIndexFixing(IndexON,D3125,TRUE,_xll.ohTrigger(RecalcTrigger,TriggerON)),NA())</f>
        <v>1.3208894453899944E-2</v>
      </c>
      <c r="H3125" s="42">
        <f>_xll.qlCalendarAdvance(Calendar,$H3124,B3125,"f",FALSE)</f>
        <v>61379</v>
      </c>
      <c r="I3125" s="177">
        <f>_xll.qlInterestRateIndexValueDate(Index1M,$H3125)</f>
        <v>61381</v>
      </c>
      <c r="J3125" s="182">
        <f>IFERROR(_xll.qlIndexFixing(Index1M,$H3125,TRUE,_xll.ohTrigger(RecalcTrigger,Trigger1M)),NA())</f>
        <v>1.2662994280192297E-2</v>
      </c>
      <c r="K3125" s="44">
        <f>IFERROR(_xll.qlIndexFixing(Index3M,H3125,TRUE,_xll.ohTrigger(RecalcTrigger,Trigger3M)),NA())</f>
        <v>1.279428191528699E-2</v>
      </c>
      <c r="L3125" s="44">
        <f>IFERROR(_xll.qlIndexFixing(Index6M,$H3125,TRUE,_xll.ohTrigger(RecalcTrigger,Trigger6M)),NA())</f>
        <v>1.3309993167908287E-2</v>
      </c>
      <c r="M3125" s="183">
        <f>IFERROR(_xll.qlIndexFixing(Index1Y,$H3125,TRUE,_xll.ohTrigger(RecalcTrigger,Trigger1Y)),NA())</f>
        <v>1.3290609089836834E-2</v>
      </c>
      <c r="N3125" s="182">
        <f>IFERROR(_xll.qlIndexFixing(ONIndex1M,I3125,TRUE,_xll.ohTrigger(RecalcTrigger,Trigger1M)),NA())</f>
        <v>1.2647353805519401E-2</v>
      </c>
      <c r="O3125" s="44">
        <f>IFERROR(_xll.qlIndexFixing(ONIndex3M,I3125,TRUE,_xll.ohTrigger(RecalcTrigger,Trigger3M)),NA())</f>
        <v>1.273529291391462E-2</v>
      </c>
      <c r="P3125" s="44">
        <f>IFERROR(_xll.qlIndexFixing(ONIndex6M,I3125,TRUE,_xll.ohTrigger(RecalcTrigger,Trigger6M)),NA())</f>
        <v>1.3200342275814236E-2</v>
      </c>
      <c r="Q3125" s="183">
        <f>IFERROR(_xll.qlIndexFixing(ONIndex1Y,I3125,TRUE,_xll.ohTrigger(RecalcTrigger,Trigger1Y)),NA())</f>
        <v>1.3045002260563265E-2</v>
      </c>
    </row>
    <row r="3126" spans="2:17" x14ac:dyDescent="0.2">
      <c r="B3126" s="39" t="s">
        <v>42</v>
      </c>
      <c r="D3126" s="42">
        <f>_xll.qlCalendarAdvance(Calendar,$D3125,B3126,"f",FALSE)</f>
        <v>61386</v>
      </c>
      <c r="E3126" s="177">
        <f>_xll.qlInterestRateIndexValueDate(IndexON,D3126)</f>
        <v>61386</v>
      </c>
      <c r="F3126" s="193">
        <f>IFERROR(_xll.qlIndexFixing(IndexON,D3126,TRUE,_xll.ohTrigger(RecalcTrigger,TriggerON)),NA())</f>
        <v>1.3211998223461308E-2</v>
      </c>
      <c r="H3126" s="42">
        <f>_xll.qlCalendarAdvance(Calendar,$H3125,B3126,"f",FALSE)</f>
        <v>61386</v>
      </c>
      <c r="I3126" s="177">
        <f>_xll.qlInterestRateIndexValueDate(Index1M,$H3126)</f>
        <v>61388</v>
      </c>
      <c r="J3126" s="182">
        <f>IFERROR(_xll.qlIndexFixing(Index1M,$H3126,TRUE,_xll.ohTrigger(RecalcTrigger,Trigger1M)),NA())</f>
        <v>1.2668314415362203E-2</v>
      </c>
      <c r="K3126" s="44">
        <f>IFERROR(_xll.qlIndexFixing(Index3M,H3126,TRUE,_xll.ohTrigger(RecalcTrigger,Trigger3M)),NA())</f>
        <v>1.2800864726192596E-2</v>
      </c>
      <c r="L3126" s="44">
        <f>IFERROR(_xll.qlIndexFixing(Index6M,$H3126,TRUE,_xll.ohTrigger(RecalcTrigger,Trigger6M)),NA())</f>
        <v>1.3315181047025792E-2</v>
      </c>
      <c r="M3126" s="183">
        <f>IFERROR(_xll.qlIndexFixing(Index1Y,$H3126,TRUE,_xll.ohTrigger(RecalcTrigger,Trigger1Y)),NA())</f>
        <v>1.3296691167546563E-2</v>
      </c>
      <c r="N3126" s="182">
        <f>IFERROR(_xll.qlIndexFixing(ONIndex1M,I3126,TRUE,_xll.ohTrigger(RecalcTrigger,Trigger1M)),NA())</f>
        <v>1.2652681826663681E-2</v>
      </c>
      <c r="O3126" s="44">
        <f>IFERROR(_xll.qlIndexFixing(ONIndex3M,I3126,TRUE,_xll.ohTrigger(RecalcTrigger,Trigger3M)),NA())</f>
        <v>1.2741916204870307E-2</v>
      </c>
      <c r="P3126" s="44">
        <f>IFERROR(_xll.qlIndexFixing(ONIndex6M,I3126,TRUE,_xll.ohTrigger(RecalcTrigger,Trigger6M)),NA())</f>
        <v>1.3205864148373436E-2</v>
      </c>
      <c r="Q3126" s="183">
        <f>IFERROR(_xll.qlIndexFixing(ONIndex1Y,I3126,TRUE,_xll.ohTrigger(RecalcTrigger,Trigger1Y)),NA())</f>
        <v>1.3051279950930805E-2</v>
      </c>
    </row>
    <row r="3127" spans="2:17" x14ac:dyDescent="0.2">
      <c r="B3127" s="39" t="s">
        <v>42</v>
      </c>
      <c r="D3127" s="42">
        <f>_xll.qlCalendarAdvance(Calendar,$D3126,B3127,"f",FALSE)</f>
        <v>61393</v>
      </c>
      <c r="E3127" s="177">
        <f>_xll.qlInterestRateIndexValueDate(IndexON,D3127)</f>
        <v>61393</v>
      </c>
      <c r="F3127" s="193">
        <f>IFERROR(_xll.qlIndexFixing(IndexON,D3127,TRUE,_xll.ohTrigger(RecalcTrigger,TriggerON)),NA())</f>
        <v>1.3215097169521073E-2</v>
      </c>
      <c r="H3127" s="42">
        <f>_xll.qlCalendarAdvance(Calendar,$H3126,B3127,"f",FALSE)</f>
        <v>61393</v>
      </c>
      <c r="I3127" s="177">
        <f>_xll.qlInterestRateIndexValueDate(Index1M,$H3127)</f>
        <v>61395</v>
      </c>
      <c r="J3127" s="182">
        <f>IFERROR(_xll.qlIndexFixing(Index1M,$H3127,TRUE,_xll.ohTrigger(RecalcTrigger,Trigger1M)),NA())</f>
        <v>1.2671821107320564E-2</v>
      </c>
      <c r="K3127" s="44">
        <f>IFERROR(_xll.qlIndexFixing(Index3M,H3127,TRUE,_xll.ohTrigger(RecalcTrigger,Trigger3M)),NA())</f>
        <v>1.280674194161513E-2</v>
      </c>
      <c r="L3127" s="44">
        <f>IFERROR(_xll.qlIndexFixing(Index6M,$H3127,TRUE,_xll.ohTrigger(RecalcTrigger,Trigger6M)),NA())</f>
        <v>1.332033868110166E-2</v>
      </c>
      <c r="M3127" s="183">
        <f>IFERROR(_xll.qlIndexFixing(Index1Y,$H3127,TRUE,_xll.ohTrigger(RecalcTrigger,Trigger1Y)),NA())</f>
        <v>1.3302762086968085E-2</v>
      </c>
      <c r="N3127" s="182">
        <f>IFERROR(_xll.qlIndexFixing(ONIndex1M,I3127,TRUE,_xll.ohTrigger(RecalcTrigger,Trigger1M)),NA())</f>
        <v>1.2658001538614627E-2</v>
      </c>
      <c r="O3127" s="44">
        <f>IFERROR(_xll.qlIndexFixing(ONIndex3M,I3127,TRUE,_xll.ohTrigger(RecalcTrigger,Trigger3M)),NA())</f>
        <v>1.2748529102140083E-2</v>
      </c>
      <c r="P3127" s="44">
        <f>IFERROR(_xll.qlIndexFixing(ONIndex6M,I3127,TRUE,_xll.ohTrigger(RecalcTrigger,Trigger6M)),NA())</f>
        <v>1.3211356630922211E-2</v>
      </c>
      <c r="Q3127" s="183">
        <f>IFERROR(_xll.qlIndexFixing(ONIndex1Y,I3127,TRUE,_xll.ohTrigger(RecalcTrigger,Trigger1Y)),NA())</f>
        <v>1.3057547310042494E-2</v>
      </c>
    </row>
    <row r="3128" spans="2:17" x14ac:dyDescent="0.2">
      <c r="B3128" s="39" t="s">
        <v>42</v>
      </c>
      <c r="D3128" s="42">
        <f>_xll.qlCalendarAdvance(Calendar,$D3127,B3128,"f",FALSE)</f>
        <v>61400</v>
      </c>
      <c r="E3128" s="177">
        <f>_xll.qlInterestRateIndexValueDate(IndexON,D3128)</f>
        <v>61400</v>
      </c>
      <c r="F3128" s="193">
        <f>IFERROR(_xll.qlIndexFixing(IndexON,D3128,TRUE,_xll.ohTrigger(RecalcTrigger,TriggerON)),NA())</f>
        <v>1.3218191279209535E-2</v>
      </c>
      <c r="H3128" s="42">
        <f>_xll.qlCalendarAdvance(Calendar,$H3127,B3128,"f",FALSE)</f>
        <v>61400</v>
      </c>
      <c r="I3128" s="177">
        <f>_xll.qlInterestRateIndexValueDate(Index1M,$H3128)</f>
        <v>61402</v>
      </c>
      <c r="J3128" s="182">
        <f>IFERROR(_xll.qlIndexFixing(Index1M,$H3128,TRUE,_xll.ohTrigger(RecalcTrigger,Trigger1M)),NA())</f>
        <v>1.2677125754957577E-2</v>
      </c>
      <c r="K3128" s="44">
        <f>IFERROR(_xll.qlIndexFixing(Index3M,H3128,TRUE,_xll.ohTrigger(RecalcTrigger,Trigger3M)),NA())</f>
        <v>1.281330409247694E-2</v>
      </c>
      <c r="L3128" s="44">
        <f>IFERROR(_xll.qlIndexFixing(Index6M,$H3128,TRUE,_xll.ohTrigger(RecalcTrigger,Trigger6M)),NA())</f>
        <v>1.3325466015550546E-2</v>
      </c>
      <c r="M3128" s="183">
        <f>IFERROR(_xll.qlIndexFixing(Index1Y,$H3128,TRUE,_xll.ohTrigger(RecalcTrigger,Trigger1Y)),NA())</f>
        <v>1.3308821819657198E-2</v>
      </c>
      <c r="N3128" s="182">
        <f>IFERROR(_xll.qlIndexFixing(ONIndex1M,I3128,TRUE,_xll.ohTrigger(RecalcTrigger,Trigger1M)),NA())</f>
        <v>1.2663312919229952E-2</v>
      </c>
      <c r="O3128" s="44">
        <f>IFERROR(_xll.qlIndexFixing(ONIndex3M,I3128,TRUE,_xll.ohTrigger(RecalcTrigger,Trigger3M)),NA())</f>
        <v>1.2755131577746326E-2</v>
      </c>
      <c r="P3128" s="44">
        <f>IFERROR(_xll.qlIndexFixing(ONIndex6M,I3128,TRUE,_xll.ohTrigger(RecalcTrigger,Trigger6M)),NA())</f>
        <v>1.3216819669583657E-2</v>
      </c>
      <c r="Q3128" s="183">
        <f>IFERROR(_xll.qlIndexFixing(ONIndex1Y,I3128,TRUE,_xll.ohTrigger(RecalcTrigger,Trigger1Y)),NA())</f>
        <v>1.3063804310080585E-2</v>
      </c>
    </row>
    <row r="3129" spans="2:17" x14ac:dyDescent="0.2">
      <c r="B3129" s="39" t="s">
        <v>42</v>
      </c>
      <c r="D3129" s="42">
        <f>_xll.qlCalendarAdvance(Calendar,$D3128,B3129,"f",FALSE)</f>
        <v>61407</v>
      </c>
      <c r="E3129" s="177">
        <f>_xll.qlInterestRateIndexValueDate(IndexON,D3129)</f>
        <v>61407</v>
      </c>
      <c r="F3129" s="193">
        <f>IFERROR(_xll.qlIndexFixing(IndexON,D3129,TRUE,_xll.ohTrigger(RecalcTrigger,TriggerON)),NA())</f>
        <v>1.3221280539497116E-2</v>
      </c>
      <c r="H3129" s="42">
        <f>_xll.qlCalendarAdvance(Calendar,$H3128,B3129,"f",FALSE)</f>
        <v>61407</v>
      </c>
      <c r="I3129" s="177">
        <f>_xll.qlInterestRateIndexValueDate(Index1M,$H3129)</f>
        <v>61409</v>
      </c>
      <c r="J3129" s="182">
        <f>IFERROR(_xll.qlIndexFixing(Index1M,$H3129,TRUE,_xll.ohTrigger(RecalcTrigger,Trigger1M)),NA())</f>
        <v>1.2682422010626089E-2</v>
      </c>
      <c r="K3129" s="44">
        <f>IFERROR(_xll.qlIndexFixing(Index3M,H3129,TRUE,_xll.ohTrigger(RecalcTrigger,Trigger3M)),NA())</f>
        <v>1.2819855608369402E-2</v>
      </c>
      <c r="L3129" s="44">
        <f>IFERROR(_xll.qlIndexFixing(Index6M,$H3129,TRUE,_xll.ohTrigger(RecalcTrigger,Trigger6M)),NA())</f>
        <v>1.3330562995784468E-2</v>
      </c>
      <c r="M3129" s="183">
        <f>IFERROR(_xll.qlIndexFixing(Index1Y,$H3129,TRUE,_xll.ohTrigger(RecalcTrigger,Trigger1Y)),NA())</f>
        <v>1.3314870337169696E-2</v>
      </c>
      <c r="N3129" s="182">
        <f>IFERROR(_xll.qlIndexFixing(ONIndex1M,I3129,TRUE,_xll.ohTrigger(RecalcTrigger,Trigger1M)),NA())</f>
        <v>1.2668615945887751E-2</v>
      </c>
      <c r="O3129" s="44">
        <f>IFERROR(_xll.qlIndexFixing(ONIndex3M,I3129,TRUE,_xll.ohTrigger(RecalcTrigger,Trigger3M)),NA())</f>
        <v>1.2761723603471609E-2</v>
      </c>
      <c r="P3129" s="44">
        <f>IFERROR(_xll.qlIndexFixing(ONIndex6M,I3129,TRUE,_xll.ohTrigger(RecalcTrigger,Trigger6M)),NA())</f>
        <v>1.3222253210001256E-2</v>
      </c>
      <c r="Q3129" s="183">
        <f>IFERROR(_xll.qlIndexFixing(ONIndex1Y,I3129,TRUE,_xll.ohTrigger(RecalcTrigger,Trigger1Y)),NA())</f>
        <v>1.3070050923067456E-2</v>
      </c>
    </row>
    <row r="3130" spans="2:17" x14ac:dyDescent="0.2">
      <c r="B3130" s="39" t="s">
        <v>42</v>
      </c>
      <c r="D3130" s="42">
        <f>_xll.qlCalendarAdvance(Calendar,$D3129,B3130,"f",FALSE)</f>
        <v>61414</v>
      </c>
      <c r="E3130" s="177">
        <f>_xll.qlInterestRateIndexValueDate(IndexON,D3130)</f>
        <v>61414</v>
      </c>
      <c r="F3130" s="193">
        <f>IFERROR(_xll.qlIndexFixing(IndexON,D3130,TRUE,_xll.ohTrigger(RecalcTrigger,TriggerON)),NA())</f>
        <v>1.3224364937194366E-2</v>
      </c>
      <c r="H3130" s="42">
        <f>_xll.qlCalendarAdvance(Calendar,$H3129,B3130,"f",FALSE)</f>
        <v>61414</v>
      </c>
      <c r="I3130" s="177">
        <f>_xll.qlInterestRateIndexValueDate(Index1M,$H3130)</f>
        <v>61416</v>
      </c>
      <c r="J3130" s="182">
        <f>IFERROR(_xll.qlIndexFixing(Index1M,$H3130,TRUE,_xll.ohTrigger(RecalcTrigger,Trigger1M)),NA())</f>
        <v>1.2687709851883364E-2</v>
      </c>
      <c r="K3130" s="44">
        <f>IFERROR(_xll.qlIndexFixing(Index3M,H3130,TRUE,_xll.ohTrigger(RecalcTrigger,Trigger3M)),NA())</f>
        <v>1.2826396461123046E-2</v>
      </c>
      <c r="L3130" s="44">
        <f>IFERROR(_xll.qlIndexFixing(Index6M,$H3130,TRUE,_xll.ohTrigger(RecalcTrigger,Trigger6M)),NA())</f>
        <v>1.3335629567219391E-2</v>
      </c>
      <c r="M3130" s="183">
        <f>IFERROR(_xll.qlIndexFixing(Index1Y,$H3130,TRUE,_xll.ohTrigger(RecalcTrigger,Trigger1Y)),NA())</f>
        <v>1.3320907611060293E-2</v>
      </c>
      <c r="N3130" s="182">
        <f>IFERROR(_xll.qlIndexFixing(ONIndex1M,I3130,TRUE,_xll.ohTrigger(RecalcTrigger,Trigger1M)),NA())</f>
        <v>1.2673910596365801E-2</v>
      </c>
      <c r="O3130" s="44">
        <f>IFERROR(_xll.qlIndexFixing(ONIndex3M,I3130,TRUE,_xll.ohTrigger(RecalcTrigger,Trigger3M)),NA())</f>
        <v>1.2768305151498183E-2</v>
      </c>
      <c r="P3130" s="44">
        <f>IFERROR(_xll.qlIndexFixing(ONIndex6M,I3130,TRUE,_xll.ohTrigger(RecalcTrigger,Trigger6M)),NA())</f>
        <v>1.3227657198697784E-2</v>
      </c>
      <c r="Q3130" s="183">
        <f>IFERROR(_xll.qlIndexFixing(ONIndex1Y,I3130,TRUE,_xll.ohTrigger(RecalcTrigger,Trigger1Y)),NA())</f>
        <v>1.3076287121345231E-2</v>
      </c>
    </row>
    <row r="3131" spans="2:17" x14ac:dyDescent="0.2">
      <c r="B3131" s="39" t="s">
        <v>42</v>
      </c>
      <c r="D3131" s="42">
        <f>_xll.qlCalendarAdvance(Calendar,$D3130,B3131,"f",FALSE)</f>
        <v>61421</v>
      </c>
      <c r="E3131" s="177">
        <f>_xll.qlInterestRateIndexValueDate(IndexON,D3131)</f>
        <v>61421</v>
      </c>
      <c r="F3131" s="193">
        <f>IFERROR(_xll.qlIndexFixing(IndexON,D3131,TRUE,_xll.ohTrigger(RecalcTrigger,TriggerON)),NA())</f>
        <v>1.3227444459271709E-2</v>
      </c>
      <c r="H3131" s="42">
        <f>_xll.qlCalendarAdvance(Calendar,$H3130,B3131,"f",FALSE)</f>
        <v>61421</v>
      </c>
      <c r="I3131" s="177">
        <f>_xll.qlInterestRateIndexValueDate(Index1M,$H3131)</f>
        <v>61423</v>
      </c>
      <c r="J3131" s="182">
        <f>IFERROR(_xll.qlIndexFixing(Index1M,$H3131,TRUE,_xll.ohTrigger(RecalcTrigger,Trigger1M)),NA())</f>
        <v>1.2694789354193436E-2</v>
      </c>
      <c r="K3131" s="44">
        <f>IFERROR(_xll.qlIndexFixing(Index3M,H3131,TRUE,_xll.ohTrigger(RecalcTrigger,Trigger3M)),NA())</f>
        <v>1.283431235001042E-2</v>
      </c>
      <c r="L3131" s="44">
        <f>IFERROR(_xll.qlIndexFixing(Index6M,$H3131,TRUE,_xll.ohTrigger(RecalcTrigger,Trigger6M)),NA())</f>
        <v>1.3343047505910742E-2</v>
      </c>
      <c r="M3131" s="183">
        <f>IFERROR(_xll.qlIndexFixing(Index1Y,$H3131,TRUE,_xll.ohTrigger(RecalcTrigger,Trigger1Y)),NA())</f>
        <v>1.3324927940000494E-2</v>
      </c>
      <c r="N3131" s="182">
        <f>IFERROR(_xll.qlIndexFixing(ONIndex1M,I3131,TRUE,_xll.ohTrigger(RecalcTrigger,Trigger1M)),NA())</f>
        <v>1.2679196848042196E-2</v>
      </c>
      <c r="O3131" s="44">
        <f>IFERROR(_xll.qlIndexFixing(ONIndex3M,I3131,TRUE,_xll.ohTrigger(RecalcTrigger,Trigger3M)),NA())</f>
        <v>1.2774876193528684E-2</v>
      </c>
      <c r="P3131" s="44">
        <f>IFERROR(_xll.qlIndexFixing(ONIndex6M,I3131,TRUE,_xll.ohTrigger(RecalcTrigger,Trigger6M)),NA())</f>
        <v>1.3233031581236787E-2</v>
      </c>
      <c r="Q3131" s="183">
        <f>IFERROR(_xll.qlIndexFixing(ONIndex1Y,I3131,TRUE,_xll.ohTrigger(RecalcTrigger,Trigger1Y)),NA())</f>
        <v>1.308251287677642E-2</v>
      </c>
    </row>
    <row r="3132" spans="2:17" x14ac:dyDescent="0.2">
      <c r="B3132" s="39" t="s">
        <v>42</v>
      </c>
      <c r="D3132" s="42">
        <f>_xll.qlCalendarAdvance(Calendar,$D3131,B3132,"f",FALSE)</f>
        <v>61428</v>
      </c>
      <c r="E3132" s="177">
        <f>_xll.qlInterestRateIndexValueDate(IndexON,D3132)</f>
        <v>61428</v>
      </c>
      <c r="F3132" s="193">
        <f>IFERROR(_xll.qlIndexFixing(IndexON,D3132,TRUE,_xll.ohTrigger(RecalcTrigger,TriggerON)),NA())</f>
        <v>1.3230519092859439E-2</v>
      </c>
      <c r="H3132" s="42">
        <f>_xll.qlCalendarAdvance(Calendar,$H3131,B3132,"f",FALSE)</f>
        <v>61428</v>
      </c>
      <c r="I3132" s="177">
        <f>_xll.qlInterestRateIndexValueDate(Index1M,$H3132)</f>
        <v>61430</v>
      </c>
      <c r="J3132" s="182">
        <f>IFERROR(_xll.qlIndexFixing(Index1M,$H3132,TRUE,_xll.ohTrigger(RecalcTrigger,Trigger1M)),NA())</f>
        <v>1.2700059037445699E-2</v>
      </c>
      <c r="K3132" s="44">
        <f>IFERROR(_xll.qlIndexFixing(Index3M,H3132,TRUE,_xll.ohTrigger(RecalcTrigger,Trigger3M)),NA())</f>
        <v>1.284083071372356E-2</v>
      </c>
      <c r="L3132" s="44">
        <f>IFERROR(_xll.qlIndexFixing(Index6M,$H3132,TRUE,_xll.ohTrigger(RecalcTrigger,Trigger6M)),NA())</f>
        <v>1.3348045036876142E-2</v>
      </c>
      <c r="M3132" s="183">
        <f>IFERROR(_xll.qlIndexFixing(Index1Y,$H3132,TRUE,_xll.ohTrigger(RecalcTrigger,Trigger1Y)),NA())</f>
        <v>1.3330944454385494E-2</v>
      </c>
      <c r="N3132" s="182">
        <f>IFERROR(_xll.qlIndexFixing(ONIndex1M,I3132,TRUE,_xll.ohTrigger(RecalcTrigger,Trigger1M)),NA())</f>
        <v>1.2684474678694713E-2</v>
      </c>
      <c r="O3132" s="44">
        <f>IFERROR(_xll.qlIndexFixing(ONIndex3M,I3132,TRUE,_xll.ohTrigger(RecalcTrigger,Trigger3M)),NA())</f>
        <v>1.2781436701825299E-2</v>
      </c>
      <c r="P3132" s="44">
        <f>IFERROR(_xll.qlIndexFixing(ONIndex6M,I3132,TRUE,_xll.ohTrigger(RecalcTrigger,Trigger6M)),NA())</f>
        <v>1.323837630398117E-2</v>
      </c>
      <c r="Q3132" s="183">
        <f>IFERROR(_xll.qlIndexFixing(ONIndex1Y,I3132,TRUE,_xll.ohTrigger(RecalcTrigger,Trigger1Y)),NA())</f>
        <v>1.3088728161703145E-2</v>
      </c>
    </row>
    <row r="3133" spans="2:17" x14ac:dyDescent="0.2">
      <c r="B3133" s="39" t="s">
        <v>42</v>
      </c>
      <c r="D3133" s="42">
        <f>_xll.qlCalendarAdvance(Calendar,$D3132,B3133,"f",FALSE)</f>
        <v>61435</v>
      </c>
      <c r="E3133" s="177">
        <f>_xll.qlInterestRateIndexValueDate(IndexON,D3133)</f>
        <v>61435</v>
      </c>
      <c r="F3133" s="193">
        <f>IFERROR(_xll.qlIndexFixing(IndexON,D3133,TRUE,_xll.ohTrigger(RecalcTrigger,TriggerON)),NA())</f>
        <v>1.3233588825007914E-2</v>
      </c>
      <c r="H3133" s="42">
        <f>_xll.qlCalendarAdvance(Calendar,$H3132,B3133,"f",FALSE)</f>
        <v>61435</v>
      </c>
      <c r="I3133" s="177">
        <f>_xll.qlInterestRateIndexValueDate(Index1M,$H3133)</f>
        <v>61437</v>
      </c>
      <c r="J3133" s="182">
        <f>IFERROR(_xll.qlIndexFixing(Index1M,$H3133,TRUE,_xll.ohTrigger(RecalcTrigger,Trigger1M)),NA())</f>
        <v>1.2705320233494521E-2</v>
      </c>
      <c r="K3133" s="44">
        <f>IFERROR(_xll.qlIndexFixing(Index3M,H3133,TRUE,_xll.ohTrigger(RecalcTrigger,Trigger3M)),NA())</f>
        <v>1.2847338325232356E-2</v>
      </c>
      <c r="L3133" s="44">
        <f>IFERROR(_xll.qlIndexFixing(Index6M,$H3133,TRUE,_xll.ohTrigger(RecalcTrigger,Trigger6M)),NA())</f>
        <v>1.3353011975450127E-2</v>
      </c>
      <c r="M3133" s="183">
        <f>IFERROR(_xll.qlIndexFixing(Index1Y,$H3133,TRUE,_xll.ohTrigger(RecalcTrigger,Trigger1Y)),NA())</f>
        <v>1.3336949646860729E-2</v>
      </c>
      <c r="N3133" s="182">
        <f>IFERROR(_xll.qlIndexFixing(ONIndex1M,I3133,TRUE,_xll.ohTrigger(RecalcTrigger,Trigger1M)),NA())</f>
        <v>1.2689744065861319E-2</v>
      </c>
      <c r="O3133" s="44">
        <f>IFERROR(_xll.qlIndexFixing(ONIndex3M,I3133,TRUE,_xll.ohTrigger(RecalcTrigger,Trigger3M)),NA())</f>
        <v>1.2787986648090666E-2</v>
      </c>
      <c r="P3133" s="44">
        <f>IFERROR(_xll.qlIndexFixing(ONIndex6M,I3133,TRUE,_xll.ohTrigger(RecalcTrigger,Trigger6M)),NA())</f>
        <v>1.3243691312654349E-2</v>
      </c>
      <c r="Q3133" s="183">
        <f>IFERROR(_xll.qlIndexFixing(ONIndex1Y,I3133,TRUE,_xll.ohTrigger(RecalcTrigger,Trigger1Y)),NA())</f>
        <v>1.3094932948227722E-2</v>
      </c>
    </row>
    <row r="3134" spans="2:17" x14ac:dyDescent="0.2">
      <c r="B3134" s="39" t="s">
        <v>42</v>
      </c>
      <c r="D3134" s="42">
        <f>_xll.qlCalendarAdvance(Calendar,$D3133,B3134,"f",FALSE)</f>
        <v>61442</v>
      </c>
      <c r="E3134" s="177">
        <f>_xll.qlInterestRateIndexValueDate(IndexON,D3134)</f>
        <v>61442</v>
      </c>
      <c r="F3134" s="193">
        <f>IFERROR(_xll.qlIndexFixing(IndexON,D3134,TRUE,_xll.ohTrigger(RecalcTrigger,TriggerON)),NA())</f>
        <v>1.3236653642447749E-2</v>
      </c>
      <c r="H3134" s="42">
        <f>_xll.qlCalendarAdvance(Calendar,$H3133,B3134,"f",FALSE)</f>
        <v>61442</v>
      </c>
      <c r="I3134" s="177">
        <f>_xll.qlInterestRateIndexValueDate(Index1M,$H3134)</f>
        <v>61444</v>
      </c>
      <c r="J3134" s="182">
        <f>IFERROR(_xll.qlIndexFixing(Index1M,$H3134,TRUE,_xll.ohTrigger(RecalcTrigger,Trigger1M)),NA())</f>
        <v>1.2711171632176551E-2</v>
      </c>
      <c r="K3134" s="44">
        <f>IFERROR(_xll.qlIndexFixing(Index3M,H3134,TRUE,_xll.ohTrigger(RecalcTrigger,Trigger3M)),NA())</f>
        <v>1.2853835156360217E-2</v>
      </c>
      <c r="L3134" s="44">
        <f>IFERROR(_xll.qlIndexFixing(Index6M,$H3134,TRUE,_xll.ohTrigger(RecalcTrigger,Trigger6M)),NA())</f>
        <v>1.3357948267037227E-2</v>
      </c>
      <c r="M3134" s="183">
        <f>IFERROR(_xll.qlIndexFixing(Index1Y,$H3134,TRUE,_xll.ohTrigger(RecalcTrigger,Trigger1Y)),NA())</f>
        <v>1.3342943488985166E-2</v>
      </c>
      <c r="N3134" s="182">
        <f>IFERROR(_xll.qlIndexFixing(ONIndex1M,I3134,TRUE,_xll.ohTrigger(RecalcTrigger,Trigger1M)),NA())</f>
        <v>1.2695004987000047E-2</v>
      </c>
      <c r="O3134" s="44">
        <f>IFERROR(_xll.qlIndexFixing(ONIndex3M,I3134,TRUE,_xll.ohTrigger(RecalcTrigger,Trigger3M)),NA())</f>
        <v>1.2794526004507034E-2</v>
      </c>
      <c r="P3134" s="44">
        <f>IFERROR(_xll.qlIndexFixing(ONIndex6M,I3134,TRUE,_xll.ohTrigger(RecalcTrigger,Trigger6M)),NA())</f>
        <v>1.3248976553299485E-2</v>
      </c>
      <c r="Q3134" s="183">
        <f>IFERROR(_xll.qlIndexFixing(ONIndex1Y,I3134,TRUE,_xll.ohTrigger(RecalcTrigger,Trigger1Y)),NA())</f>
        <v>1.3101127208532404E-2</v>
      </c>
    </row>
    <row r="3135" spans="2:17" x14ac:dyDescent="0.2">
      <c r="B3135" s="39" t="s">
        <v>42</v>
      </c>
      <c r="D3135" s="42">
        <f>_xll.qlCalendarAdvance(Calendar,$D3134,B3135,"f",FALSE)</f>
        <v>61449</v>
      </c>
      <c r="E3135" s="177">
        <f>_xll.qlInterestRateIndexValueDate(IndexON,D3135)</f>
        <v>61449</v>
      </c>
      <c r="F3135" s="193">
        <f>IFERROR(_xll.qlIndexFixing(IndexON,D3135,TRUE,_xll.ohTrigger(RecalcTrigger,TriggerON)),NA())</f>
        <v>1.323971353206943E-2</v>
      </c>
      <c r="H3135" s="42">
        <f>_xll.qlCalendarAdvance(Calendar,$H3134,B3135,"f",FALSE)</f>
        <v>61449</v>
      </c>
      <c r="I3135" s="177">
        <f>_xll.qlInterestRateIndexValueDate(Index1M,$H3135)</f>
        <v>61451</v>
      </c>
      <c r="J3135" s="182">
        <f>IFERROR(_xll.qlIndexFixing(Index1M,$H3135,TRUE,_xll.ohTrigger(RecalcTrigger,Trigger1M)),NA())</f>
        <v>1.2715817074196167E-2</v>
      </c>
      <c r="K3135" s="44">
        <f>IFERROR(_xll.qlIndexFixing(Index3M,H3135,TRUE,_xll.ohTrigger(RecalcTrigger,Trigger3M)),NA())</f>
        <v>1.2860321178934896E-2</v>
      </c>
      <c r="L3135" s="44">
        <f>IFERROR(_xll.qlIndexFixing(Index6M,$H3135,TRUE,_xll.ohTrigger(RecalcTrigger,Trigger6M)),NA())</f>
        <v>1.3361092021251205E-2</v>
      </c>
      <c r="M3135" s="183">
        <f>IFERROR(_xll.qlIndexFixing(Index1Y,$H3135,TRUE,_xll.ohTrigger(RecalcTrigger,Trigger1Y)),NA())</f>
        <v>1.3348925952317559E-2</v>
      </c>
      <c r="N3135" s="182">
        <f>IFERROR(_xll.qlIndexFixing(ONIndex1M,I3135,TRUE,_xll.ohTrigger(RecalcTrigger,Trigger1M)),NA())</f>
        <v>1.2700257419888672E-2</v>
      </c>
      <c r="O3135" s="44">
        <f>IFERROR(_xll.qlIndexFixing(ONIndex3M,I3135,TRUE,_xll.ohTrigger(RecalcTrigger,Trigger3M)),NA())</f>
        <v>1.2801054743016849E-2</v>
      </c>
      <c r="P3135" s="44">
        <f>IFERROR(_xll.qlIndexFixing(ONIndex6M,I3135,TRUE,_xll.ohTrigger(RecalcTrigger,Trigger6M)),NA())</f>
        <v>1.3254231972199548E-2</v>
      </c>
      <c r="Q3135" s="183">
        <f>IFERROR(_xll.qlIndexFixing(ONIndex1Y,I3135,TRUE,_xll.ohTrigger(RecalcTrigger,Trigger1Y)),NA())</f>
        <v>1.3107310914479697E-2</v>
      </c>
    </row>
    <row r="3136" spans="2:17" x14ac:dyDescent="0.2">
      <c r="B3136" s="39" t="s">
        <v>42</v>
      </c>
      <c r="D3136" s="42">
        <f>_xll.qlCalendarAdvance(Calendar,$D3135,B3136,"f",FALSE)</f>
        <v>61456</v>
      </c>
      <c r="E3136" s="177">
        <f>_xll.qlInterestRateIndexValueDate(IndexON,D3136)</f>
        <v>61456</v>
      </c>
      <c r="F3136" s="193">
        <f>IFERROR(_xll.qlIndexFixing(IndexON,D3136,TRUE,_xll.ohTrigger(RecalcTrigger,TriggerON)),NA())</f>
        <v>1.3242768481163125E-2</v>
      </c>
      <c r="H3136" s="42">
        <f>_xll.qlCalendarAdvance(Calendar,$H3135,B3136,"f",FALSE)</f>
        <v>61456</v>
      </c>
      <c r="I3136" s="177">
        <f>_xll.qlInterestRateIndexValueDate(Index1M,$H3136)</f>
        <v>61458</v>
      </c>
      <c r="J3136" s="182">
        <f>IFERROR(_xll.qlIndexFixing(Index1M,$H3136,TRUE,_xll.ohTrigger(RecalcTrigger,Trigger1M)),NA())</f>
        <v>1.2721052673964894E-2</v>
      </c>
      <c r="K3136" s="44">
        <f>IFERROR(_xll.qlIndexFixing(Index3M,H3136,TRUE,_xll.ohTrigger(RecalcTrigger,Trigger3M)),NA())</f>
        <v>1.2866106237586784E-2</v>
      </c>
      <c r="L3136" s="44">
        <f>IFERROR(_xll.qlIndexFixing(Index6M,$H3136,TRUE,_xll.ohTrigger(RecalcTrigger,Trigger6M)),NA())</f>
        <v>1.3365972959784552E-2</v>
      </c>
      <c r="M3136" s="183">
        <f>IFERROR(_xll.qlIndexFixing(Index1Y,$H3136,TRUE,_xll.ohTrigger(RecalcTrigger,Trigger1Y)),NA())</f>
        <v>1.3354897008415781E-2</v>
      </c>
      <c r="N3136" s="182">
        <f>IFERROR(_xll.qlIndexFixing(ONIndex1M,I3136,TRUE,_xll.ohTrigger(RecalcTrigger,Trigger1M)),NA())</f>
        <v>1.2705501342065162E-2</v>
      </c>
      <c r="O3136" s="44">
        <f>IFERROR(_xll.qlIndexFixing(ONIndex3M,I3136,TRUE,_xll.ohTrigger(RecalcTrigger,Trigger3M)),NA())</f>
        <v>1.2807572835482617E-2</v>
      </c>
      <c r="P3136" s="44">
        <f>IFERROR(_xll.qlIndexFixing(ONIndex6M,I3136,TRUE,_xll.ohTrigger(RecalcTrigger,Trigger6M)),NA())</f>
        <v>1.3259457515077955E-2</v>
      </c>
      <c r="Q3136" s="183">
        <f>IFERROR(_xll.qlIndexFixing(ONIndex1Y,I3136,TRUE,_xll.ohTrigger(RecalcTrigger,Trigger1Y)),NA())</f>
        <v>1.3113484038651535E-2</v>
      </c>
    </row>
    <row r="3137" spans="2:17" x14ac:dyDescent="0.2">
      <c r="B3137" s="39" t="s">
        <v>42</v>
      </c>
      <c r="D3137" s="42">
        <f>_xll.qlCalendarAdvance(Calendar,$D3136,B3137,"f",FALSE)</f>
        <v>61463</v>
      </c>
      <c r="E3137" s="177">
        <f>_xll.qlInterestRateIndexValueDate(IndexON,D3137)</f>
        <v>61463</v>
      </c>
      <c r="F3137" s="193">
        <f>IFERROR(_xll.qlIndexFixing(IndexON,D3137,TRUE,_xll.ohTrigger(RecalcTrigger,TriggerON)),NA())</f>
        <v>1.3245818476539384E-2</v>
      </c>
      <c r="H3137" s="42">
        <f>_xll.qlCalendarAdvance(Calendar,$H3136,B3137,"f",FALSE)</f>
        <v>61463</v>
      </c>
      <c r="I3137" s="177">
        <f>_xll.qlInterestRateIndexValueDate(Index1M,$H3137)</f>
        <v>61465</v>
      </c>
      <c r="J3137" s="182">
        <f>IFERROR(_xll.qlIndexFixing(Index1M,$H3137,TRUE,_xll.ohTrigger(RecalcTrigger,Trigger1M)),NA())</f>
        <v>1.2726279696749498E-2</v>
      </c>
      <c r="K3137" s="44">
        <f>IFERROR(_xll.qlIndexFixing(Index3M,H3137,TRUE,_xll.ohTrigger(RecalcTrigger,Trigger3M)),NA())</f>
        <v>1.2872571109175177E-2</v>
      </c>
      <c r="L3137" s="44">
        <f>IFERROR(_xll.qlIndexFixing(Index6M,$H3137,TRUE,_xll.ohTrigger(RecalcTrigger,Trigger6M)),NA())</f>
        <v>1.3370823102473338E-2</v>
      </c>
      <c r="M3137" s="183">
        <f>IFERROR(_xll.qlIndexFixing(Index1Y,$H3137,TRUE,_xll.ohTrigger(RecalcTrigger,Trigger1Y)),NA())</f>
        <v>1.3363516126232326E-2</v>
      </c>
      <c r="N3137" s="182">
        <f>IFERROR(_xll.qlIndexFixing(ONIndex1M,I3137,TRUE,_xll.ohTrigger(RecalcTrigger,Trigger1M)),NA())</f>
        <v>1.2710736731147421E-2</v>
      </c>
      <c r="O3137" s="44">
        <f>IFERROR(_xll.qlIndexFixing(ONIndex3M,I3137,TRUE,_xll.ohTrigger(RecalcTrigger,Trigger3M)),NA())</f>
        <v>1.2814080253926718E-2</v>
      </c>
      <c r="P3137" s="44">
        <f>IFERROR(_xll.qlIndexFixing(ONIndex6M,I3137,TRUE,_xll.ohTrigger(RecalcTrigger,Trigger6M)),NA())</f>
        <v>1.3264653127977866E-2</v>
      </c>
      <c r="Q3137" s="183">
        <f>IFERROR(_xll.qlIndexFixing(ONIndex1Y,I3137,TRUE,_xll.ohTrigger(RecalcTrigger,Trigger1Y)),NA())</f>
        <v>1.3119646552830488E-2</v>
      </c>
    </row>
    <row r="3138" spans="2:17" x14ac:dyDescent="0.2">
      <c r="B3138" s="39" t="s">
        <v>42</v>
      </c>
      <c r="D3138" s="42">
        <f>_xll.qlCalendarAdvance(Calendar,$D3137,B3138,"f",FALSE)</f>
        <v>61470</v>
      </c>
      <c r="E3138" s="177">
        <f>_xll.qlInterestRateIndexValueDate(IndexON,D3138)</f>
        <v>61470</v>
      </c>
      <c r="F3138" s="193">
        <f>IFERROR(_xll.qlIndexFixing(IndexON,D3138,TRUE,_xll.ohTrigger(RecalcTrigger,TriggerON)),NA())</f>
        <v>1.3248863505088693E-2</v>
      </c>
      <c r="H3138" s="42">
        <f>_xll.qlCalendarAdvance(Calendar,$H3137,B3138,"f",FALSE)</f>
        <v>61470</v>
      </c>
      <c r="I3138" s="177">
        <f>_xll.qlInterestRateIndexValueDate(Index1M,$H3138)</f>
        <v>61472</v>
      </c>
      <c r="J3138" s="182">
        <f>IFERROR(_xll.qlIndexFixing(Index1M,$H3138,TRUE,_xll.ohTrigger(RecalcTrigger,Trigger1M)),NA())</f>
        <v>1.2731498120107931E-2</v>
      </c>
      <c r="K3138" s="44">
        <f>IFERROR(_xll.qlIndexFixing(Index3M,H3138,TRUE,_xll.ohTrigger(RecalcTrigger,Trigger3M)),NA())</f>
        <v>1.2879025089972884E-2</v>
      </c>
      <c r="L3138" s="44">
        <f>IFERROR(_xll.qlIndexFixing(Index6M,$H3138,TRUE,_xll.ohTrigger(RecalcTrigger,Trigger6M)),NA())</f>
        <v>1.3375642394735208E-2</v>
      </c>
      <c r="M3138" s="183">
        <f>IFERROR(_xll.qlIndexFixing(Index1Y,$H3138,TRUE,_xll.ohTrigger(RecalcTrigger,Trigger1Y)),NA())</f>
        <v>1.3366804785142305E-2</v>
      </c>
      <c r="N3138" s="182">
        <f>IFERROR(_xll.qlIndexFixing(ONIndex1M,I3138,TRUE,_xll.ohTrigger(RecalcTrigger,Trigger1M)),NA())</f>
        <v>1.2717455371031861E-2</v>
      </c>
      <c r="O3138" s="44">
        <f>IFERROR(_xll.qlIndexFixing(ONIndex3M,I3138,TRUE,_xll.ohTrigger(RecalcTrigger,Trigger3M)),NA())</f>
        <v>1.2822431205457008E-2</v>
      </c>
      <c r="P3138" s="44">
        <f>IFERROR(_xll.qlIndexFixing(ONIndex6M,I3138,TRUE,_xll.ohTrigger(RecalcTrigger,Trigger6M)),NA())</f>
        <v>1.3271289136360664E-2</v>
      </c>
      <c r="Q3138" s="183">
        <f>IFERROR(_xll.qlIndexFixing(ONIndex1Y,I3138,TRUE,_xll.ohTrigger(RecalcTrigger,Trigger1Y)),NA())</f>
        <v>1.3127554150527132E-2</v>
      </c>
    </row>
    <row r="3139" spans="2:17" x14ac:dyDescent="0.2">
      <c r="B3139" s="39" t="s">
        <v>42</v>
      </c>
      <c r="D3139" s="42">
        <f>_xll.qlCalendarAdvance(Calendar,$D3138,B3139,"f",FALSE)</f>
        <v>61477</v>
      </c>
      <c r="E3139" s="177">
        <f>_xll.qlInterestRateIndexValueDate(IndexON,D3139)</f>
        <v>61477</v>
      </c>
      <c r="F3139" s="193">
        <f>IFERROR(_xll.qlIndexFixing(IndexON,D3139,TRUE,_xll.ohTrigger(RecalcTrigger,TriggerON)),NA())</f>
        <v>1.3251903553781474E-2</v>
      </c>
      <c r="H3139" s="42">
        <f>_xll.qlCalendarAdvance(Calendar,$H3138,B3139,"f",FALSE)</f>
        <v>61477</v>
      </c>
      <c r="I3139" s="177">
        <f>_xll.qlInterestRateIndexValueDate(Index1M,$H3139)</f>
        <v>61479</v>
      </c>
      <c r="J3139" s="182">
        <f>IFERROR(_xll.qlIndexFixing(Index1M,$H3139,TRUE,_xll.ohTrigger(RecalcTrigger,Trigger1M)),NA())</f>
        <v>1.2736707921598145E-2</v>
      </c>
      <c r="K3139" s="44">
        <f>IFERROR(_xll.qlIndexFixing(Index3M,H3139,TRUE,_xll.ohTrigger(RecalcTrigger,Trigger3M)),NA())</f>
        <v>1.2885468151807272E-2</v>
      </c>
      <c r="L3139" s="44">
        <f>IFERROR(_xll.qlIndexFixing(Index6M,$H3139,TRUE,_xll.ohTrigger(RecalcTrigger,Trigger6M)),NA())</f>
        <v>1.3380430781989566E-2</v>
      </c>
      <c r="M3139" s="183">
        <f>IFERROR(_xll.qlIndexFixing(Index1Y,$H3139,TRUE,_xll.ohTrigger(RecalcTrigger,Trigger1Y)),NA())</f>
        <v>1.3372741448885698E-2</v>
      </c>
      <c r="N3139" s="182">
        <f>IFERROR(_xll.qlIndexFixing(ONIndex1M,I3139,TRUE,_xll.ohTrigger(RecalcTrigger,Trigger1M)),NA())</f>
        <v>1.2721778976825249E-2</v>
      </c>
      <c r="O3139" s="44">
        <f>IFERROR(_xll.qlIndexFixing(ONIndex3M,I3139,TRUE,_xll.ohTrigger(RecalcTrigger,Trigger3M)),NA())</f>
        <v>1.2827754338031738E-2</v>
      </c>
      <c r="P3139" s="44">
        <f>IFERROR(_xll.qlIndexFixing(ONIndex6M,I3139,TRUE,_xll.ohTrigger(RecalcTrigger,Trigger6M)),NA())</f>
        <v>1.3275564718169264E-2</v>
      </c>
      <c r="Q3139" s="183">
        <f>IFERROR(_xll.qlIndexFixing(ONIndex1Y,I3139,TRUE,_xll.ohTrigger(RecalcTrigger,Trigger1Y)),NA())</f>
        <v>1.3132617388755818E-2</v>
      </c>
    </row>
    <row r="3140" spans="2:17" x14ac:dyDescent="0.2">
      <c r="B3140" s="39" t="s">
        <v>42</v>
      </c>
      <c r="D3140" s="42">
        <f>_xll.qlCalendarAdvance(Calendar,$D3139,B3140,"f",FALSE)</f>
        <v>61485</v>
      </c>
      <c r="E3140" s="177">
        <f>_xll.qlInterestRateIndexValueDate(IndexON,D3140)</f>
        <v>61485</v>
      </c>
      <c r="F3140" s="193">
        <f>IFERROR(_xll.qlIndexFixing(IndexON,D3140,TRUE,_xll.ohTrigger(RecalcTrigger,TriggerON)),NA())</f>
        <v>1.3255371780767078E-2</v>
      </c>
      <c r="H3140" s="42">
        <f>_xll.qlCalendarAdvance(Calendar,$H3139,B3140,"f",FALSE)</f>
        <v>61485</v>
      </c>
      <c r="I3140" s="177">
        <f>_xll.qlInterestRateIndexValueDate(Index1M,$H3140)</f>
        <v>61487</v>
      </c>
      <c r="J3140" s="182">
        <f>IFERROR(_xll.qlIndexFixing(Index1M,$H3140,TRUE,_xll.ohTrigger(RecalcTrigger,Trigger1M)),NA())</f>
        <v>1.2742055302947879E-2</v>
      </c>
      <c r="K3140" s="44">
        <f>IFERROR(_xll.qlIndexFixing(Index3M,H3140,TRUE,_xll.ohTrigger(RecalcTrigger,Trigger3M)),NA())</f>
        <v>1.2894881626490613E-2</v>
      </c>
      <c r="L3140" s="44">
        <f>IFERROR(_xll.qlIndexFixing(Index6M,$H3140,TRUE,_xll.ohTrigger(RecalcTrigger,Trigger6M)),NA())</f>
        <v>1.338701901550908E-2</v>
      </c>
      <c r="M3140" s="183">
        <f>IFERROR(_xll.qlIndexFixing(Index1Y,$H3140,TRUE,_xll.ohTrigger(RecalcTrigger,Trigger1Y)),NA())</f>
        <v>1.3380838031815397E-2</v>
      </c>
      <c r="N3140" s="182">
        <f>IFERROR(_xll.qlIndexFixing(ONIndex1M,I3140,TRUE,_xll.ohTrigger(RecalcTrigger,Trigger1M)),NA())</f>
        <v>1.2727135008363533E-2</v>
      </c>
      <c r="O3140" s="44">
        <f>IFERROR(_xll.qlIndexFixing(ONIndex3M,I3140,TRUE,_xll.ohTrigger(RecalcTrigger,Trigger3M)),NA())</f>
        <v>1.28344623377874E-2</v>
      </c>
      <c r="P3140" s="44">
        <f>IFERROR(_xll.qlIndexFixing(ONIndex6M,I3140,TRUE,_xll.ohTrigger(RecalcTrigger,Trigger6M)),NA())</f>
        <v>1.3280786744820361E-2</v>
      </c>
      <c r="Q3140" s="183">
        <f>IFERROR(_xll.qlIndexFixing(ONIndex1Y,I3140,TRUE,_xll.ohTrigger(RecalcTrigger,Trigger1Y)),NA())</f>
        <v>1.313894507113389E-2</v>
      </c>
    </row>
    <row r="3141" spans="2:17" x14ac:dyDescent="0.2">
      <c r="B3141" s="39" t="s">
        <v>42</v>
      </c>
      <c r="D3141" s="42">
        <f>_xll.qlCalendarAdvance(Calendar,$D3140,B3141,"f",FALSE)</f>
        <v>61492</v>
      </c>
      <c r="E3141" s="177">
        <f>_xll.qlInterestRateIndexValueDate(IndexON,D3141)</f>
        <v>61492</v>
      </c>
      <c r="F3141" s="193">
        <f>IFERROR(_xll.qlIndexFixing(IndexON,D3141,TRUE,_xll.ohTrigger(RecalcTrigger,TriggerON)),NA())</f>
        <v>1.3258401114670804E-2</v>
      </c>
      <c r="H3141" s="42">
        <f>_xll.qlCalendarAdvance(Calendar,$H3140,B3141,"f",FALSE)</f>
        <v>61492</v>
      </c>
      <c r="I3141" s="177">
        <f>_xll.qlInterestRateIndexValueDate(Index1M,$H3141)</f>
        <v>61494</v>
      </c>
      <c r="J3141" s="182">
        <f>IFERROR(_xll.qlIndexFixing(Index1M,$H3141,TRUE,_xll.ohTrigger(RecalcTrigger,Trigger1M)),NA())</f>
        <v>1.2747246990958989E-2</v>
      </c>
      <c r="K3141" s="44">
        <f>IFERROR(_xll.qlIndexFixing(Index3M,H3141,TRUE,_xll.ohTrigger(RecalcTrigger,Trigger3M)),NA())</f>
        <v>1.2901299514646001E-2</v>
      </c>
      <c r="L3141" s="44">
        <f>IFERROR(_xll.qlIndexFixing(Index6M,$H3141,TRUE,_xll.ohTrigger(RecalcTrigger,Trigger6M)),NA())</f>
        <v>1.339173687345642E-2</v>
      </c>
      <c r="M3141" s="183">
        <f>IFERROR(_xll.qlIndexFixing(Index1Y,$H3141,TRUE,_xll.ohTrigger(RecalcTrigger,Trigger1Y)),NA())</f>
        <v>1.3386748721302024E-2</v>
      </c>
      <c r="N3141" s="182">
        <f>IFERROR(_xll.qlIndexFixing(ONIndex1M,I3141,TRUE,_xll.ohTrigger(RecalcTrigger,Trigger1M)),NA())</f>
        <v>1.2732334807115109E-2</v>
      </c>
      <c r="O3141" s="44">
        <f>IFERROR(_xll.qlIndexFixing(ONIndex3M,I3141,TRUE,_xll.ohTrigger(RecalcTrigger,Trigger3M)),NA())</f>
        <v>1.2840925236723422E-2</v>
      </c>
      <c r="P3141" s="44">
        <f>IFERROR(_xll.qlIndexFixing(ONIndex6M,I3141,TRUE,_xll.ohTrigger(RecalcTrigger,Trigger6M)),NA())</f>
        <v>1.3285857787206368E-2</v>
      </c>
      <c r="Q3141" s="183">
        <f>IFERROR(_xll.qlIndexFixing(ONIndex1Y,I3141,TRUE,_xll.ohTrigger(RecalcTrigger,Trigger1Y)),NA())</f>
        <v>1.3145063333430684E-2</v>
      </c>
    </row>
    <row r="3142" spans="2:17" x14ac:dyDescent="0.2">
      <c r="B3142" s="39" t="s">
        <v>42</v>
      </c>
      <c r="D3142" s="42">
        <f>_xll.qlCalendarAdvance(Calendar,$D3141,B3142,"f",FALSE)</f>
        <v>61499</v>
      </c>
      <c r="E3142" s="177">
        <f>_xll.qlInterestRateIndexValueDate(IndexON,D3142)</f>
        <v>61499</v>
      </c>
      <c r="F3142" s="193">
        <f>IFERROR(_xll.qlIndexFixing(IndexON,D3142,TRUE,_xll.ohTrigger(RecalcTrigger,TriggerON)),NA())</f>
        <v>1.3261425427870677E-2</v>
      </c>
      <c r="H3142" s="42">
        <f>_xll.qlCalendarAdvance(Calendar,$H3141,B3142,"f",FALSE)</f>
        <v>61499</v>
      </c>
      <c r="I3142" s="177">
        <f>_xll.qlInterestRateIndexValueDate(Index1M,$H3142)</f>
        <v>61501</v>
      </c>
      <c r="J3142" s="182">
        <f>IFERROR(_xll.qlIndexFixing(Index1M,$H3142,TRUE,_xll.ohTrigger(RecalcTrigger,Trigger1M)),NA())</f>
        <v>1.2752429988399256E-2</v>
      </c>
      <c r="K3142" s="44">
        <f>IFERROR(_xll.qlIndexFixing(Index3M,H3142,TRUE,_xll.ohTrigger(RecalcTrigger,Trigger3M)),NA())</f>
        <v>1.290770638841879E-2</v>
      </c>
      <c r="L3142" s="44">
        <f>IFERROR(_xll.qlIndexFixing(Index6M,$H3142,TRUE,_xll.ohTrigger(RecalcTrigger,Trigger6M)),NA())</f>
        <v>1.3396423644884021E-2</v>
      </c>
      <c r="M3142" s="183">
        <f>IFERROR(_xll.qlIndexFixing(Index1Y,$H3142,TRUE,_xll.ohTrigger(RecalcTrigger,Trigger1Y)),NA())</f>
        <v>1.3392647824107392E-2</v>
      </c>
      <c r="N3142" s="182">
        <f>IFERROR(_xll.qlIndexFixing(ONIndex1M,I3142,TRUE,_xll.ohTrigger(RecalcTrigger,Trigger1M)),NA())</f>
        <v>1.2737525957584594E-2</v>
      </c>
      <c r="O3142" s="44">
        <f>IFERROR(_xll.qlIndexFixing(ONIndex3M,I3142,TRUE,_xll.ohTrigger(RecalcTrigger,Trigger3M)),NA())</f>
        <v>1.2847377317433128E-2</v>
      </c>
      <c r="P3142" s="44">
        <f>IFERROR(_xll.qlIndexFixing(ONIndex6M,I3142,TRUE,_xll.ohTrigger(RecalcTrigger,Trigger6M)),NA())</f>
        <v>1.329089862199595E-2</v>
      </c>
      <c r="Q3142" s="183">
        <f>IFERROR(_xll.qlIndexFixing(ONIndex1Y,I3142,TRUE,_xll.ohTrigger(RecalcTrigger,Trigger1Y)),NA())</f>
        <v>1.3151170842409243E-2</v>
      </c>
    </row>
    <row r="3143" spans="2:17" x14ac:dyDescent="0.2">
      <c r="B3143" s="39" t="s">
        <v>42</v>
      </c>
      <c r="D3143" s="42">
        <f>_xll.qlCalendarAdvance(Calendar,$D3142,B3143,"f",FALSE)</f>
        <v>61506</v>
      </c>
      <c r="E3143" s="177">
        <f>_xll.qlInterestRateIndexValueDate(IndexON,D3143)</f>
        <v>61506</v>
      </c>
      <c r="F3143" s="193">
        <f>IFERROR(_xll.qlIndexFixing(IndexON,D3143,TRUE,_xll.ohTrigger(RecalcTrigger,TriggerON)),NA())</f>
        <v>1.3264444707257184E-2</v>
      </c>
      <c r="H3143" s="42">
        <f>_xll.qlCalendarAdvance(Calendar,$H3142,B3143,"f",FALSE)</f>
        <v>61506</v>
      </c>
      <c r="I3143" s="177">
        <f>_xll.qlInterestRateIndexValueDate(Index1M,$H3143)</f>
        <v>61508</v>
      </c>
      <c r="J3143" s="182">
        <f>IFERROR(_xll.qlIndexFixing(Index1M,$H3143,TRUE,_xll.ohTrigger(RecalcTrigger,Trigger1M)),NA())</f>
        <v>1.2757604272827275E-2</v>
      </c>
      <c r="K3143" s="44">
        <f>IFERROR(_xll.qlIndexFixing(Index3M,H3143,TRUE,_xll.ohTrigger(RecalcTrigger,Trigger3M)),NA())</f>
        <v>1.2914102219630672E-2</v>
      </c>
      <c r="L3143" s="44">
        <f>IFERROR(_xll.qlIndexFixing(Index6M,$H3143,TRUE,_xll.ohTrigger(RecalcTrigger,Trigger6M)),NA())</f>
        <v>1.3401079275208953E-2</v>
      </c>
      <c r="M3143" s="183">
        <f>IFERROR(_xll.qlIndexFixing(Index1Y,$H3143,TRUE,_xll.ohTrigger(RecalcTrigger,Trigger1Y)),NA())</f>
        <v>1.3398535311784065E-2</v>
      </c>
      <c r="N3143" s="182">
        <f>IFERROR(_xll.qlIndexFixing(ONIndex1M,I3143,TRUE,_xll.ohTrigger(RecalcTrigger,Trigger1M)),NA())</f>
        <v>1.2742708437150085E-2</v>
      </c>
      <c r="O3143" s="44">
        <f>IFERROR(_xll.qlIndexFixing(ONIndex3M,I3143,TRUE,_xll.ohTrigger(RecalcTrigger,Trigger3M)),NA())</f>
        <v>1.2853818552018836E-2</v>
      </c>
      <c r="P3143" s="44">
        <f>IFERROR(_xll.qlIndexFixing(ONIndex6M,I3143,TRUE,_xll.ohTrigger(RecalcTrigger,Trigger6M)),NA())</f>
        <v>1.3295909195232269E-2</v>
      </c>
      <c r="Q3143" s="183">
        <f>IFERROR(_xll.qlIndexFixing(ONIndex1Y,I3143,TRUE,_xll.ohTrigger(RecalcTrigger,Trigger1Y)),NA())</f>
        <v>1.315726757041169E-2</v>
      </c>
    </row>
    <row r="3144" spans="2:17" x14ac:dyDescent="0.2">
      <c r="B3144" s="39" t="s">
        <v>42</v>
      </c>
      <c r="D3144" s="42">
        <f>_xll.qlCalendarAdvance(Calendar,$D3143,B3144,"f",FALSE)</f>
        <v>61513</v>
      </c>
      <c r="E3144" s="177">
        <f>_xll.qlInterestRateIndexValueDate(IndexON,D3144)</f>
        <v>61513</v>
      </c>
      <c r="F3144" s="193">
        <f>IFERROR(_xll.qlIndexFixing(IndexON,D3144,TRUE,_xll.ohTrigger(RecalcTrigger,TriggerON)),NA())</f>
        <v>1.3267458939720811E-2</v>
      </c>
      <c r="H3144" s="42">
        <f>_xll.qlCalendarAdvance(Calendar,$H3143,B3144,"f",FALSE)</f>
        <v>61513</v>
      </c>
      <c r="I3144" s="177">
        <f>_xll.qlInterestRateIndexValueDate(Index1M,$H3144)</f>
        <v>61515</v>
      </c>
      <c r="J3144" s="182">
        <f>IFERROR(_xll.qlIndexFixing(Index1M,$H3144,TRUE,_xll.ohTrigger(RecalcTrigger,Trigger1M)),NA())</f>
        <v>1.2762769821796485E-2</v>
      </c>
      <c r="K3144" s="44">
        <f>IFERROR(_xll.qlIndexFixing(Index3M,H3144,TRUE,_xll.ohTrigger(RecalcTrigger,Trigger3M)),NA())</f>
        <v>1.2920486980103334E-2</v>
      </c>
      <c r="L3144" s="44">
        <f>IFERROR(_xll.qlIndexFixing(Index6M,$H3144,TRUE,_xll.ohTrigger(RecalcTrigger,Trigger6M)),NA())</f>
        <v>1.3405703709848716E-2</v>
      </c>
      <c r="M3144" s="183">
        <f>IFERROR(_xll.qlIndexFixing(Index1Y,$H3144,TRUE,_xll.ohTrigger(RecalcTrigger,Trigger1Y)),NA())</f>
        <v>1.3404411155884826E-2</v>
      </c>
      <c r="N3144" s="182">
        <f>IFERROR(_xll.qlIndexFixing(ONIndex1M,I3144,TRUE,_xll.ohTrigger(RecalcTrigger,Trigger1M)),NA())</f>
        <v>1.2747882223509421E-2</v>
      </c>
      <c r="O3144" s="44">
        <f>IFERROR(_xll.qlIndexFixing(ONIndex3M,I3144,TRUE,_xll.ohTrigger(RecalcTrigger,Trigger3M)),NA())</f>
        <v>1.2860248912422989E-2</v>
      </c>
      <c r="P3144" s="44">
        <f>IFERROR(_xll.qlIndexFixing(ONIndex6M,I3144,TRUE,_xll.ohTrigger(RecalcTrigger,Trigger6M)),NA())</f>
        <v>1.330088945287855E-2</v>
      </c>
      <c r="Q3144" s="183">
        <f>IFERROR(_xll.qlIndexFixing(ONIndex1Y,I3144,TRUE,_xll.ohTrigger(RecalcTrigger,Trigger1Y)),NA())</f>
        <v>1.3163353489620278E-2</v>
      </c>
    </row>
    <row r="3145" spans="2:17" x14ac:dyDescent="0.2">
      <c r="B3145" s="39" t="s">
        <v>42</v>
      </c>
      <c r="D3145" s="42">
        <f>_xll.qlCalendarAdvance(Calendar,$D3144,B3145,"f",FALSE)</f>
        <v>61520</v>
      </c>
      <c r="E3145" s="177">
        <f>_xll.qlInterestRateIndexValueDate(IndexON,D3145)</f>
        <v>61520</v>
      </c>
      <c r="F3145" s="193">
        <f>IFERROR(_xll.qlIndexFixing(IndexON,D3145,TRUE,_xll.ohTrigger(RecalcTrigger,TriggerON)),NA())</f>
        <v>1.3270468112471789E-2</v>
      </c>
      <c r="H3145" s="42">
        <f>_xll.qlCalendarAdvance(Calendar,$H3144,B3145,"f",FALSE)</f>
        <v>61520</v>
      </c>
      <c r="I3145" s="177">
        <f>_xll.qlInterestRateIndexValueDate(Index1M,$H3145)</f>
        <v>61522</v>
      </c>
      <c r="J3145" s="182">
        <f>IFERROR(_xll.qlIndexFixing(Index1M,$H3145,TRUE,_xll.ohTrigger(RecalcTrigger,Trigger1M)),NA())</f>
        <v>1.2767926612865485E-2</v>
      </c>
      <c r="K3145" s="44">
        <f>IFERROR(_xll.qlIndexFixing(Index3M,H3145,TRUE,_xll.ohTrigger(RecalcTrigger,Trigger3M)),NA())</f>
        <v>1.2926860641656766E-2</v>
      </c>
      <c r="L3145" s="44">
        <f>IFERROR(_xll.qlIndexFixing(Index6M,$H3145,TRUE,_xll.ohTrigger(RecalcTrigger,Trigger6M)),NA())</f>
        <v>1.3410296894222103E-2</v>
      </c>
      <c r="M3145" s="183">
        <f>IFERROR(_xll.qlIndexFixing(Index1Y,$H3145,TRUE,_xll.ohTrigger(RecalcTrigger,Trigger1Y)),NA())</f>
        <v>1.3410275327962238E-2</v>
      </c>
      <c r="N3145" s="182">
        <f>IFERROR(_xll.qlIndexFixing(ONIndex1M,I3145,TRUE,_xll.ohTrigger(RecalcTrigger,Trigger1M)),NA())</f>
        <v>1.2753047294360442E-2</v>
      </c>
      <c r="O3145" s="44">
        <f>IFERROR(_xll.qlIndexFixing(ONIndex3M,I3145,TRUE,_xll.ohTrigger(RecalcTrigger,Trigger3M)),NA())</f>
        <v>1.2866668370428158E-2</v>
      </c>
      <c r="P3145" s="44">
        <f>IFERROR(_xll.qlIndexFixing(ONIndex6M,I3145,TRUE,_xll.ohTrigger(RecalcTrigger,Trigger6M)),NA())</f>
        <v>1.3305839340977954E-2</v>
      </c>
      <c r="Q3145" s="183">
        <f>IFERROR(_xll.qlIndexFixing(ONIndex1Y,I3145,TRUE,_xll.ohTrigger(RecalcTrigger,Trigger1Y)),NA())</f>
        <v>1.3169428572057384E-2</v>
      </c>
    </row>
    <row r="3146" spans="2:17" x14ac:dyDescent="0.2">
      <c r="B3146" s="39" t="s">
        <v>42</v>
      </c>
      <c r="D3146" s="42">
        <f>_xll.qlCalendarAdvance(Calendar,$D3145,B3146,"f",FALSE)</f>
        <v>61527</v>
      </c>
      <c r="E3146" s="177">
        <f>_xll.qlInterestRateIndexValueDate(IndexON,D3146)</f>
        <v>61527</v>
      </c>
      <c r="F3146" s="193">
        <f>IFERROR(_xll.qlIndexFixing(IndexON,D3146,TRUE,_xll.ohTrigger(RecalcTrigger,TriggerON)),NA())</f>
        <v>1.3273472212320669E-2</v>
      </c>
      <c r="H3146" s="42">
        <f>_xll.qlCalendarAdvance(Calendar,$H3145,B3146,"f",FALSE)</f>
        <v>61527</v>
      </c>
      <c r="I3146" s="177">
        <f>_xll.qlInterestRateIndexValueDate(Index1M,$H3146)</f>
        <v>61529</v>
      </c>
      <c r="J3146" s="182">
        <f>IFERROR(_xll.qlIndexFixing(Index1M,$H3146,TRUE,_xll.ohTrigger(RecalcTrigger,Trigger1M)),NA())</f>
        <v>1.2773074623592871E-2</v>
      </c>
      <c r="K3146" s="44">
        <f>IFERROR(_xll.qlIndexFixing(Index3M,H3146,TRUE,_xll.ohTrigger(RecalcTrigger,Trigger3M)),NA())</f>
        <v>1.2933223176115208E-2</v>
      </c>
      <c r="L3146" s="44">
        <f>IFERROR(_xll.qlIndexFixing(Index6M,$H3146,TRUE,_xll.ohTrigger(RecalcTrigger,Trigger6M)),NA())</f>
        <v>1.3414858773748777E-2</v>
      </c>
      <c r="M3146" s="183">
        <f>IFERROR(_xll.qlIndexFixing(Index1Y,$H3146,TRUE,_xll.ohTrigger(RecalcTrigger,Trigger1Y)),NA())</f>
        <v>1.341612779956843E-2</v>
      </c>
      <c r="N3146" s="182">
        <f>IFERROR(_xll.qlIndexFixing(ONIndex1M,I3146,TRUE,_xll.ohTrigger(RecalcTrigger,Trigger1M)),NA())</f>
        <v>1.275820362716118E-2</v>
      </c>
      <c r="O3146" s="44">
        <f>IFERROR(_xll.qlIndexFixing(ONIndex3M,I3146,TRUE,_xll.ohTrigger(RecalcTrigger,Trigger3M)),NA())</f>
        <v>1.2873076898216596E-2</v>
      </c>
      <c r="P3146" s="44">
        <f>IFERROR(_xll.qlIndexFixing(ONIndex6M,I3146,TRUE,_xll.ohTrigger(RecalcTrigger,Trigger6M)),NA())</f>
        <v>1.3310758805493705E-2</v>
      </c>
      <c r="Q3146" s="183">
        <f>IFERROR(_xll.qlIndexFixing(ONIndex1Y,I3146,TRUE,_xll.ohTrigger(RecalcTrigger,Trigger1Y)),NA())</f>
        <v>1.3175492789825327E-2</v>
      </c>
    </row>
    <row r="3147" spans="2:17" x14ac:dyDescent="0.2">
      <c r="B3147" s="39" t="s">
        <v>42</v>
      </c>
      <c r="D3147" s="42">
        <f>_xll.qlCalendarAdvance(Calendar,$D3146,B3147,"f",FALSE)</f>
        <v>61534</v>
      </c>
      <c r="E3147" s="177">
        <f>_xll.qlInterestRateIndexValueDate(IndexON,D3147)</f>
        <v>61534</v>
      </c>
      <c r="F3147" s="193">
        <f>IFERROR(_xll.qlIndexFixing(IndexON,D3147,TRUE,_xll.ohTrigger(RecalcTrigger,TriggerON)),NA())</f>
        <v>1.3276471226237874E-2</v>
      </c>
      <c r="H3147" s="42">
        <f>_xll.qlCalendarAdvance(Calendar,$H3146,B3147,"f",FALSE)</f>
        <v>61534</v>
      </c>
      <c r="I3147" s="177">
        <f>_xll.qlInterestRateIndexValueDate(Index1M,$H3147)</f>
        <v>61536</v>
      </c>
      <c r="J3147" s="182">
        <f>IFERROR(_xll.qlIndexFixing(Index1M,$H3147,TRUE,_xll.ohTrigger(RecalcTrigger,Trigger1M)),NA())</f>
        <v>1.2778213831534657E-2</v>
      </c>
      <c r="K3147" s="44">
        <f>IFERROR(_xll.qlIndexFixing(Index3M,H3147,TRUE,_xll.ohTrigger(RecalcTrigger,Trigger3M)),NA())</f>
        <v>1.2939574555301198E-2</v>
      </c>
      <c r="L3147" s="44">
        <f>IFERROR(_xll.qlIndexFixing(Index6M,$H3147,TRUE,_xll.ohTrigger(RecalcTrigger,Trigger6M)),NA())</f>
        <v>1.3419389293850122E-2</v>
      </c>
      <c r="M3147" s="183">
        <f>IFERROR(_xll.qlIndexFixing(Index1Y,$H3147,TRUE,_xll.ohTrigger(RecalcTrigger,Trigger1Y)),NA())</f>
        <v>1.342196854225597E-2</v>
      </c>
      <c r="N3147" s="182">
        <f>IFERROR(_xll.qlIndexFixing(ONIndex1M,I3147,TRUE,_xll.ohTrigger(RecalcTrigger,Trigger1M)),NA())</f>
        <v>1.2763351199529538E-2</v>
      </c>
      <c r="O3147" s="44">
        <f>IFERROR(_xll.qlIndexFixing(ONIndex3M,I3147,TRUE,_xll.ohTrigger(RecalcTrigger,Trigger3M)),NA())</f>
        <v>1.2879474467810681E-2</v>
      </c>
      <c r="P3147" s="44">
        <f>IFERROR(_xll.qlIndexFixing(ONIndex6M,I3147,TRUE,_xll.ohTrigger(RecalcTrigger,Trigger6M)),NA())</f>
        <v>1.3315647792389029E-2</v>
      </c>
      <c r="Q3147" s="183">
        <f>IFERROR(_xll.qlIndexFixing(ONIndex1Y,I3147,TRUE,_xll.ohTrigger(RecalcTrigger,Trigger1Y)),NA())</f>
        <v>1.3181546115106357E-2</v>
      </c>
    </row>
    <row r="3148" spans="2:17" x14ac:dyDescent="0.2">
      <c r="B3148" s="39" t="s">
        <v>42</v>
      </c>
      <c r="D3148" s="42">
        <f>_xll.qlCalendarAdvance(Calendar,$D3147,B3148,"f",FALSE)</f>
        <v>61541</v>
      </c>
      <c r="E3148" s="177">
        <f>_xll.qlInterestRateIndexValueDate(IndexON,D3148)</f>
        <v>61541</v>
      </c>
      <c r="F3148" s="193">
        <f>IFERROR(_xll.qlIndexFixing(IndexON,D3148,TRUE,_xll.ohTrigger(RecalcTrigger,TriggerON)),NA())</f>
        <v>1.3279465141113889E-2</v>
      </c>
      <c r="H3148" s="42">
        <f>_xll.qlCalendarAdvance(Calendar,$H3147,B3148,"f",FALSE)</f>
        <v>61541</v>
      </c>
      <c r="I3148" s="177">
        <f>_xll.qlInterestRateIndexValueDate(Index1M,$H3148)</f>
        <v>61543</v>
      </c>
      <c r="J3148" s="182">
        <f>IFERROR(_xll.qlIndexFixing(Index1M,$H3148,TRUE,_xll.ohTrigger(RecalcTrigger,Trigger1M)),NA())</f>
        <v>1.2783936753833214E-2</v>
      </c>
      <c r="K3148" s="44">
        <f>IFERROR(_xll.qlIndexFixing(Index3M,H3148,TRUE,_xll.ohTrigger(RecalcTrigger,Trigger3M)),NA())</f>
        <v>1.294386501040966E-2</v>
      </c>
      <c r="L3148" s="44">
        <f>IFERROR(_xll.qlIndexFixing(Index6M,$H3148,TRUE,_xll.ohTrigger(RecalcTrigger,Trigger6M)),NA())</f>
        <v>1.3423888399947962E-2</v>
      </c>
      <c r="M3148" s="183">
        <f>IFERROR(_xll.qlIndexFixing(Index1Y,$H3148,TRUE,_xll.ohTrigger(RecalcTrigger,Trigger1Y)),NA())</f>
        <v>1.342582377572236E-2</v>
      </c>
      <c r="N3148" s="182">
        <f>IFERROR(_xll.qlIndexFixing(ONIndex1M,I3148,TRUE,_xll.ohTrigger(RecalcTrigger,Trigger1M)),NA())</f>
        <v>1.2768489989163356E-2</v>
      </c>
      <c r="O3148" s="44">
        <f>IFERROR(_xll.qlIndexFixing(ONIndex3M,I3148,TRUE,_xll.ohTrigger(RecalcTrigger,Trigger3M)),NA())</f>
        <v>1.2885861050992986E-2</v>
      </c>
      <c r="P3148" s="44">
        <f>IFERROR(_xll.qlIndexFixing(ONIndex6M,I3148,TRUE,_xll.ohTrigger(RecalcTrigger,Trigger6M)),NA())</f>
        <v>1.3320506247866959E-2</v>
      </c>
      <c r="Q3148" s="183">
        <f>IFERROR(_xll.qlIndexFixing(ONIndex1Y,I3148,TRUE,_xll.ohTrigger(RecalcTrigger,Trigger1Y)),NA())</f>
        <v>1.3187588520162663E-2</v>
      </c>
    </row>
    <row r="3149" spans="2:17" x14ac:dyDescent="0.2">
      <c r="B3149" s="39" t="s">
        <v>42</v>
      </c>
      <c r="D3149" s="42">
        <f>_xll.qlCalendarAdvance(Calendar,$D3148,B3149,"f",FALSE)</f>
        <v>61548</v>
      </c>
      <c r="E3149" s="177">
        <f>_xll.qlInterestRateIndexValueDate(IndexON,D3149)</f>
        <v>61548</v>
      </c>
      <c r="F3149" s="193">
        <f>IFERROR(_xll.qlIndexFixing(IndexON,D3149,TRUE,_xll.ohTrigger(RecalcTrigger,TriggerON)),NA())</f>
        <v>1.3282453944079009E-2</v>
      </c>
      <c r="H3149" s="42">
        <f>_xll.qlCalendarAdvance(Calendar,$H3148,B3149,"f",FALSE)</f>
        <v>61548</v>
      </c>
      <c r="I3149" s="177">
        <f>_xll.qlInterestRateIndexValueDate(Index1M,$H3149)</f>
        <v>61550</v>
      </c>
      <c r="J3149" s="182">
        <f>IFERROR(_xll.qlIndexFixing(Index1M,$H3149,TRUE,_xll.ohTrigger(RecalcTrigger,Trigger1M)),NA())</f>
        <v>1.2788465749288091E-2</v>
      </c>
      <c r="K3149" s="44">
        <f>IFERROR(_xll.qlIndexFixing(Index3M,H3149,TRUE,_xll.ohTrigger(RecalcTrigger,Trigger3M)),NA())</f>
        <v>1.2952243735135784E-2</v>
      </c>
      <c r="L3149" s="44">
        <f>IFERROR(_xll.qlIndexFixing(Index6M,$H3149,TRUE,_xll.ohTrigger(RecalcTrigger,Trigger6M)),NA())</f>
        <v>1.3428356037464546E-2</v>
      </c>
      <c r="M3149" s="183">
        <f>IFERROR(_xll.qlIndexFixing(Index1Y,$H3149,TRUE,_xll.ohTrigger(RecalcTrigger,Trigger1Y)),NA())</f>
        <v>1.343361472708034E-2</v>
      </c>
      <c r="N3149" s="182">
        <f>IFERROR(_xll.qlIndexFixing(ONIndex1M,I3149,TRUE,_xll.ohTrigger(RecalcTrigger,Trigger1M)),NA())</f>
        <v>1.2773619973440731E-2</v>
      </c>
      <c r="O3149" s="44">
        <f>IFERROR(_xll.qlIndexFixing(ONIndex3M,I3149,TRUE,_xll.ohTrigger(RecalcTrigger,Trigger3M)),NA())</f>
        <v>1.2892236619705955E-2</v>
      </c>
      <c r="P3149" s="44">
        <f>IFERROR(_xll.qlIndexFixing(ONIndex6M,I3149,TRUE,_xll.ohTrigger(RecalcTrigger,Trigger6M)),NA())</f>
        <v>1.3325334117810783E-2</v>
      </c>
      <c r="Q3149" s="183">
        <f>IFERROR(_xll.qlIndexFixing(ONIndex1Y,I3149,TRUE,_xll.ohTrigger(RecalcTrigger,Trigger1Y)),NA())</f>
        <v>1.3193619977016624E-2</v>
      </c>
    </row>
    <row r="3150" spans="2:17" x14ac:dyDescent="0.2">
      <c r="B3150" s="39" t="s">
        <v>42</v>
      </c>
      <c r="D3150" s="42">
        <f>_xll.qlCalendarAdvance(Calendar,$D3149,B3150,"f",FALSE)</f>
        <v>61555</v>
      </c>
      <c r="E3150" s="177">
        <f>_xll.qlInterestRateIndexValueDate(IndexON,D3150)</f>
        <v>61555</v>
      </c>
      <c r="F3150" s="193">
        <f>IFERROR(_xll.qlIndexFixing(IndexON,D3150,TRUE,_xll.ohTrigger(RecalcTrigger,TriggerON)),NA())</f>
        <v>1.3285437622103657E-2</v>
      </c>
      <c r="H3150" s="42">
        <f>_xll.qlCalendarAdvance(Calendar,$H3149,B3150,"f",FALSE)</f>
        <v>61555</v>
      </c>
      <c r="I3150" s="177">
        <f>_xll.qlInterestRateIndexValueDate(Index1M,$H3150)</f>
        <v>61557</v>
      </c>
      <c r="J3150" s="182">
        <f>IFERROR(_xll.qlIndexFixing(Index1M,$H3150,TRUE,_xll.ohTrigger(RecalcTrigger,Trigger1M)),NA())</f>
        <v>1.279357841421435E-2</v>
      </c>
      <c r="K3150" s="44">
        <f>IFERROR(_xll.qlIndexFixing(Index3M,H3150,TRUE,_xll.ohTrigger(RecalcTrigger,Trigger3M)),NA())</f>
        <v>1.2958561479427757E-2</v>
      </c>
      <c r="L3150" s="44">
        <f>IFERROR(_xll.qlIndexFixing(Index6M,$H3150,TRUE,_xll.ohTrigger(RecalcTrigger,Trigger6M)),NA())</f>
        <v>1.343279215182429E-2</v>
      </c>
      <c r="M3150" s="183">
        <f>IFERROR(_xll.qlIndexFixing(Index1Y,$H3150,TRUE,_xll.ohTrigger(RecalcTrigger,Trigger1Y)),NA())</f>
        <v>1.3439420112320773E-2</v>
      </c>
      <c r="N3150" s="182">
        <f>IFERROR(_xll.qlIndexFixing(ONIndex1M,I3150,TRUE,_xll.ohTrigger(RecalcTrigger,Trigger1M)),NA())</f>
        <v>1.2778741130219373E-2</v>
      </c>
      <c r="O3150" s="44">
        <f>IFERROR(_xll.qlIndexFixing(ONIndex3M,I3150,TRUE,_xll.ohTrigger(RecalcTrigger,Trigger3M)),NA())</f>
        <v>1.2898601146131838E-2</v>
      </c>
      <c r="P3150" s="44">
        <f>IFERROR(_xll.qlIndexFixing(ONIndex6M,I3150,TRUE,_xll.ohTrigger(RecalcTrigger,Trigger6M)),NA())</f>
        <v>1.3330131348103791E-2</v>
      </c>
      <c r="Q3150" s="183">
        <f>IFERROR(_xll.qlIndexFixing(ONIndex1Y,I3150,TRUE,_xll.ohTrigger(RecalcTrigger,Trigger1Y)),NA())</f>
        <v>1.3199640457770556E-2</v>
      </c>
    </row>
    <row r="3151" spans="2:17" x14ac:dyDescent="0.2">
      <c r="B3151" s="39" t="s">
        <v>42</v>
      </c>
      <c r="D3151" s="42">
        <f>_xll.qlCalendarAdvance(Calendar,$D3150,B3151,"f",FALSE)</f>
        <v>61562</v>
      </c>
      <c r="E3151" s="177">
        <f>_xll.qlInterestRateIndexValueDate(IndexON,D3151)</f>
        <v>61562</v>
      </c>
      <c r="F3151" s="193">
        <f>IFERROR(_xll.qlIndexFixing(IndexON,D3151,TRUE,_xll.ohTrigger(RecalcTrigger,TriggerON)),NA())</f>
        <v>1.3288416161998384E-2</v>
      </c>
      <c r="H3151" s="42">
        <f>_xll.qlCalendarAdvance(Calendar,$H3150,B3151,"f",FALSE)</f>
        <v>61562</v>
      </c>
      <c r="I3151" s="177">
        <f>_xll.qlInterestRateIndexValueDate(Index1M,$H3151)</f>
        <v>61564</v>
      </c>
      <c r="J3151" s="182">
        <f>IFERROR(_xll.qlIndexFixing(Index1M,$H3151,TRUE,_xll.ohTrigger(RecalcTrigger,Trigger1M)),NA())</f>
        <v>1.2798682186581662E-2</v>
      </c>
      <c r="K3151" s="44">
        <f>IFERROR(_xll.qlIndexFixing(Index3M,H3151,TRUE,_xll.ohTrigger(RecalcTrigger,Trigger3M)),NA())</f>
        <v>1.2964867955733185E-2</v>
      </c>
      <c r="L3151" s="44">
        <f>IFERROR(_xll.qlIndexFixing(Index6M,$H3151,TRUE,_xll.ohTrigger(RecalcTrigger,Trigger6M)),NA())</f>
        <v>1.3437196688452037E-2</v>
      </c>
      <c r="M3151" s="183">
        <f>IFERROR(_xll.qlIndexFixing(Index1Y,$H3151,TRUE,_xll.ohTrigger(RecalcTrigger,Trigger1Y)),NA())</f>
        <v>1.3445213654847802E-2</v>
      </c>
      <c r="N3151" s="182">
        <f>IFERROR(_xll.qlIndexFixing(ONIndex1M,I3151,TRUE,_xll.ohTrigger(RecalcTrigger,Trigger1M)),NA())</f>
        <v>1.2783853436877379E-2</v>
      </c>
      <c r="O3151" s="44">
        <f>IFERROR(_xll.qlIndexFixing(ONIndex3M,I3151,TRUE,_xll.ohTrigger(RecalcTrigger,Trigger3M)),NA())</f>
        <v>1.2904954602053209E-2</v>
      </c>
      <c r="P3151" s="44">
        <f>IFERROR(_xll.qlIndexFixing(ONIndex6M,I3151,TRUE,_xll.ohTrigger(RecalcTrigger,Trigger6M)),NA())</f>
        <v>1.3334897885028951E-2</v>
      </c>
      <c r="Q3151" s="183">
        <f>IFERROR(_xll.qlIndexFixing(ONIndex1Y,I3151,TRUE,_xll.ohTrigger(RecalcTrigger,Trigger1Y)),NA())</f>
        <v>1.3205649934686647E-2</v>
      </c>
    </row>
    <row r="3152" spans="2:17" x14ac:dyDescent="0.2">
      <c r="B3152" s="39" t="s">
        <v>42</v>
      </c>
      <c r="D3152" s="42">
        <f>_xll.qlCalendarAdvance(Calendar,$D3151,B3152,"f",FALSE)</f>
        <v>61569</v>
      </c>
      <c r="E3152" s="177">
        <f>_xll.qlInterestRateIndexValueDate(IndexON,D3152)</f>
        <v>61569</v>
      </c>
      <c r="F3152" s="193">
        <f>IFERROR(_xll.qlIndexFixing(IndexON,D3152,TRUE,_xll.ohTrigger(RecalcTrigger,TriggerON)),NA())</f>
        <v>1.3291389550893484E-2</v>
      </c>
      <c r="H3152" s="42">
        <f>_xll.qlCalendarAdvance(Calendar,$H3151,B3152,"f",FALSE)</f>
        <v>61569</v>
      </c>
      <c r="I3152" s="177">
        <f>_xll.qlInterestRateIndexValueDate(Index1M,$H3152)</f>
        <v>61571</v>
      </c>
      <c r="J3152" s="182">
        <f>IFERROR(_xll.qlIndexFixing(Index1M,$H3152,TRUE,_xll.ohTrigger(RecalcTrigger,Trigger1M)),NA())</f>
        <v>1.2803777043951203E-2</v>
      </c>
      <c r="K3152" s="44">
        <f>IFERROR(_xll.qlIndexFixing(Index3M,H3152,TRUE,_xll.ohTrigger(RecalcTrigger,Trigger3M)),NA())</f>
        <v>1.2971163135870357E-2</v>
      </c>
      <c r="L3152" s="44">
        <f>IFERROR(_xll.qlIndexFixing(Index6M,$H3152,TRUE,_xll.ohTrigger(RecalcTrigger,Trigger6M)),NA())</f>
        <v>1.3441569592773064E-2</v>
      </c>
      <c r="M3152" s="183">
        <f>IFERROR(_xll.qlIndexFixing(Index1Y,$H3152,TRUE,_xll.ohTrigger(RecalcTrigger,Trigger1Y)),NA())</f>
        <v>1.3450995326212033E-2</v>
      </c>
      <c r="N3152" s="182">
        <f>IFERROR(_xll.qlIndexFixing(ONIndex1M,I3152,TRUE,_xll.ohTrigger(RecalcTrigger,Trigger1M)),NA())</f>
        <v>1.2788956871112589E-2</v>
      </c>
      <c r="O3152" s="44">
        <f>IFERROR(_xll.qlIndexFixing(ONIndex3M,I3152,TRUE,_xll.ohTrigger(RecalcTrigger,Trigger3M)),NA())</f>
        <v>1.291129695941251E-2</v>
      </c>
      <c r="P3152" s="44">
        <f>IFERROR(_xll.qlIndexFixing(ONIndex6M,I3152,TRUE,_xll.ohTrigger(RecalcTrigger,Trigger6M)),NA())</f>
        <v>1.3339633674389617E-2</v>
      </c>
      <c r="Q3152" s="183">
        <f>IFERROR(_xll.qlIndexFixing(ONIndex1Y,I3152,TRUE,_xll.ohTrigger(RecalcTrigger,Trigger1Y)),NA())</f>
        <v>1.3211648379867214E-2</v>
      </c>
    </row>
    <row r="3153" spans="2:17" x14ac:dyDescent="0.2">
      <c r="B3153" s="39" t="s">
        <v>42</v>
      </c>
      <c r="D3153" s="42">
        <f>_xll.qlCalendarAdvance(Calendar,$D3152,B3153,"f",FALSE)</f>
        <v>61576</v>
      </c>
      <c r="E3153" s="177">
        <f>_xll.qlInterestRateIndexValueDate(IndexON,D3153)</f>
        <v>61576</v>
      </c>
      <c r="F3153" s="193">
        <f>IFERROR(_xll.qlIndexFixing(IndexON,D3153,TRUE,_xll.ohTrigger(RecalcTrigger,TriggerON)),NA())</f>
        <v>1.3294357775679444E-2</v>
      </c>
      <c r="H3153" s="42">
        <f>_xll.qlCalendarAdvance(Calendar,$H3152,B3153,"f",FALSE)</f>
        <v>61576</v>
      </c>
      <c r="I3153" s="177">
        <f>_xll.qlInterestRateIndexValueDate(Index1M,$H3153)</f>
        <v>61578</v>
      </c>
      <c r="J3153" s="182">
        <f>IFERROR(_xll.qlIndexFixing(Index1M,$H3153,TRUE,_xll.ohTrigger(RecalcTrigger,Trigger1M)),NA())</f>
        <v>1.2808862963873832E-2</v>
      </c>
      <c r="K3153" s="44">
        <f>IFERROR(_xll.qlIndexFixing(Index3M,H3153,TRUE,_xll.ohTrigger(RecalcTrigger,Trigger3M)),NA())</f>
        <v>1.2977446991663514E-2</v>
      </c>
      <c r="L3153" s="44">
        <f>IFERROR(_xll.qlIndexFixing(Index6M,$H3153,TRUE,_xll.ohTrigger(RecalcTrigger,Trigger6M)),NA())</f>
        <v>1.3445910810214375E-2</v>
      </c>
      <c r="M3153" s="183">
        <f>IFERROR(_xll.qlIndexFixing(Index1Y,$H3153,TRUE,_xll.ohTrigger(RecalcTrigger,Trigger1Y)),NA())</f>
        <v>1.3456765097964722E-2</v>
      </c>
      <c r="N3153" s="182">
        <f>IFERROR(_xll.qlIndexFixing(ONIndex1M,I3153,TRUE,_xll.ohTrigger(RecalcTrigger,Trigger1M)),NA())</f>
        <v>1.2794051410383034E-2</v>
      </c>
      <c r="O3153" s="44">
        <f>IFERROR(_xll.qlIndexFixing(ONIndex3M,I3153,TRUE,_xll.ohTrigger(RecalcTrigger,Trigger3M)),NA())</f>
        <v>1.291762819047193E-2</v>
      </c>
      <c r="P3153" s="44">
        <f>IFERROR(_xll.qlIndexFixing(ONIndex6M,I3153,TRUE,_xll.ohTrigger(RecalcTrigger,Trigger6M)),NA())</f>
        <v>1.3344338662228949E-2</v>
      </c>
      <c r="Q3153" s="183">
        <f>IFERROR(_xll.qlIndexFixing(ONIndex1Y,I3153,TRUE,_xll.ohTrigger(RecalcTrigger,Trigger1Y)),NA())</f>
        <v>1.3217635765334634E-2</v>
      </c>
    </row>
    <row r="3154" spans="2:17" x14ac:dyDescent="0.2">
      <c r="B3154" s="39" t="s">
        <v>42</v>
      </c>
      <c r="D3154" s="42">
        <f>_xll.qlCalendarAdvance(Calendar,$D3153,B3154,"f",FALSE)</f>
        <v>61583</v>
      </c>
      <c r="E3154" s="177">
        <f>_xll.qlInterestRateIndexValueDate(IndexON,D3154)</f>
        <v>61583</v>
      </c>
      <c r="F3154" s="193">
        <f>IFERROR(_xll.qlIndexFixing(IndexON,D3154,TRUE,_xll.ohTrigger(RecalcTrigger,TriggerON)),NA())</f>
        <v>1.3297320823166814E-2</v>
      </c>
      <c r="H3154" s="42">
        <f>_xll.qlCalendarAdvance(Calendar,$H3153,B3154,"f",FALSE)</f>
        <v>61583</v>
      </c>
      <c r="I3154" s="177">
        <f>_xll.qlInterestRateIndexValueDate(Index1M,$H3154)</f>
        <v>61585</v>
      </c>
      <c r="J3154" s="182">
        <f>IFERROR(_xll.qlIndexFixing(Index1M,$H3154,TRUE,_xll.ohTrigger(RecalcTrigger,Trigger1M)),NA())</f>
        <v>1.2813939923910724E-2</v>
      </c>
      <c r="K3154" s="44">
        <f>IFERROR(_xll.qlIndexFixing(Index3M,H3154,TRUE,_xll.ohTrigger(RecalcTrigger,Trigger3M)),NA())</f>
        <v>1.2983719494932643E-2</v>
      </c>
      <c r="L3154" s="44">
        <f>IFERROR(_xll.qlIndexFixing(Index6M,$H3154,TRUE,_xll.ohTrigger(RecalcTrigger,Trigger6M)),NA())</f>
        <v>1.3450220286204274E-2</v>
      </c>
      <c r="M3154" s="183">
        <f>IFERROR(_xll.qlIndexFixing(Index1Y,$H3154,TRUE,_xll.ohTrigger(RecalcTrigger,Trigger1Y)),NA())</f>
        <v>1.3462522941655602E-2</v>
      </c>
      <c r="N3154" s="182">
        <f>IFERROR(_xll.qlIndexFixing(ONIndex1M,I3154,TRUE,_xll.ohTrigger(RecalcTrigger,Trigger1M)),NA())</f>
        <v>1.279913703246649E-2</v>
      </c>
      <c r="O3154" s="44">
        <f>IFERROR(_xll.qlIndexFixing(ONIndex3M,I3154,TRUE,_xll.ohTrigger(RecalcTrigger,Trigger3M)),NA())</f>
        <v>1.2923948266854168E-2</v>
      </c>
      <c r="P3154" s="44">
        <f>IFERROR(_xll.qlIndexFixing(ONIndex6M,I3154,TRUE,_xll.ohTrigger(RecalcTrigger,Trigger6M)),NA())</f>
        <v>1.3349012794590109E-2</v>
      </c>
      <c r="Q3154" s="183">
        <f>IFERROR(_xll.qlIndexFixing(ONIndex1Y,I3154,TRUE,_xll.ohTrigger(RecalcTrigger,Trigger1Y)),NA())</f>
        <v>1.3223612063191226E-2</v>
      </c>
    </row>
    <row r="3155" spans="2:17" x14ac:dyDescent="0.2">
      <c r="B3155" s="39" t="s">
        <v>42</v>
      </c>
      <c r="D3155" s="42">
        <f>_xll.qlCalendarAdvance(Calendar,$D3154,B3155,"f",FALSE)</f>
        <v>61590</v>
      </c>
      <c r="E3155" s="177">
        <f>_xll.qlInterestRateIndexValueDate(IndexON,D3155)</f>
        <v>61590</v>
      </c>
      <c r="F3155" s="193">
        <f>IFERROR(_xll.qlIndexFixing(IndexON,D3155,TRUE,_xll.ohTrigger(RecalcTrigger,TriggerON)),NA())</f>
        <v>1.3300278680565825E-2</v>
      </c>
      <c r="H3155" s="42">
        <f>_xll.qlCalendarAdvance(Calendar,$H3154,B3155,"f",FALSE)</f>
        <v>61590</v>
      </c>
      <c r="I3155" s="177">
        <f>_xll.qlInterestRateIndexValueDate(Index1M,$H3155)</f>
        <v>61592</v>
      </c>
      <c r="J3155" s="182">
        <f>IFERROR(_xll.qlIndexFixing(Index1M,$H3155,TRUE,_xll.ohTrigger(RecalcTrigger,Trigger1M)),NA())</f>
        <v>1.2819007901620477E-2</v>
      </c>
      <c r="K3155" s="44">
        <f>IFERROR(_xll.qlIndexFixing(Index3M,H3155,TRUE,_xll.ohTrigger(RecalcTrigger,Trigger3M)),NA())</f>
        <v>1.2989980617498585E-2</v>
      </c>
      <c r="L3155" s="44">
        <f>IFERROR(_xll.qlIndexFixing(Index6M,$H3155,TRUE,_xll.ohTrigger(RecalcTrigger,Trigger6M)),NA())</f>
        <v>1.3454497966172789E-2</v>
      </c>
      <c r="M3155" s="183">
        <f>IFERROR(_xll.qlIndexFixing(Index1Y,$H3155,TRUE,_xll.ohTrigger(RecalcTrigger,Trigger1Y)),NA())</f>
        <v>1.346826882883528E-2</v>
      </c>
      <c r="N3155" s="182">
        <f>IFERROR(_xll.qlIndexFixing(ONIndex1M,I3155,TRUE,_xll.ohTrigger(RecalcTrigger,Trigger1M)),NA())</f>
        <v>1.2804213714980861E-2</v>
      </c>
      <c r="O3155" s="44">
        <f>IFERROR(_xll.qlIndexFixing(ONIndex3M,I3155,TRUE,_xll.ohTrigger(RecalcTrigger,Trigger3M)),NA())</f>
        <v>1.2930257160821412E-2</v>
      </c>
      <c r="P3155" s="44">
        <f>IFERROR(_xll.qlIndexFixing(ONIndex6M,I3155,TRUE,_xll.ohTrigger(RecalcTrigger,Trigger6M)),NA())</f>
        <v>1.3353656017436322E-2</v>
      </c>
      <c r="Q3155" s="183">
        <f>IFERROR(_xll.qlIndexFixing(ONIndex1Y,I3155,TRUE,_xll.ohTrigger(RecalcTrigger,Trigger1Y)),NA())</f>
        <v>1.3229577245938984E-2</v>
      </c>
    </row>
    <row r="3156" spans="2:17" x14ac:dyDescent="0.2">
      <c r="B3156" s="39" t="s">
        <v>42</v>
      </c>
      <c r="D3156" s="42">
        <f>_xll.qlCalendarAdvance(Calendar,$D3155,B3156,"f",FALSE)</f>
        <v>61597</v>
      </c>
      <c r="E3156" s="177">
        <f>_xll.qlInterestRateIndexValueDate(IndexON,D3156)</f>
        <v>61597</v>
      </c>
      <c r="F3156" s="193">
        <f>IFERROR(_xll.qlIndexFixing(IndexON,D3156,TRUE,_xll.ohTrigger(RecalcTrigger,TriggerON)),NA())</f>
        <v>1.3303231334766963E-2</v>
      </c>
      <c r="H3156" s="42">
        <f>_xll.qlCalendarAdvance(Calendar,$H3155,B3156,"f",FALSE)</f>
        <v>61597</v>
      </c>
      <c r="I3156" s="177">
        <f>_xll.qlInterestRateIndexValueDate(Index1M,$H3156)</f>
        <v>61599</v>
      </c>
      <c r="J3156" s="182">
        <f>IFERROR(_xll.qlIndexFixing(Index1M,$H3156,TRUE,_xll.ohTrigger(RecalcTrigger,Trigger1M)),NA())</f>
        <v>1.2824066874556526E-2</v>
      </c>
      <c r="K3156" s="44">
        <f>IFERROR(_xll.qlIndexFixing(Index3M,H3156,TRUE,_xll.ohTrigger(RecalcTrigger,Trigger3M)),NA())</f>
        <v>1.2996230331182176E-2</v>
      </c>
      <c r="L3156" s="44">
        <f>IFERROR(_xll.qlIndexFixing(Index6M,$H3156,TRUE,_xll.ohTrigger(RecalcTrigger,Trigger6M)),NA())</f>
        <v>1.3458743795548223E-2</v>
      </c>
      <c r="M3156" s="183">
        <f>IFERROR(_xll.qlIndexFixing(Index1Y,$H3156,TRUE,_xll.ohTrigger(RecalcTrigger,Trigger1Y)),NA())</f>
        <v>1.3474002731053487E-2</v>
      </c>
      <c r="N3156" s="182">
        <f>IFERROR(_xll.qlIndexFixing(ONIndex1M,I3156,TRUE,_xll.ohTrigger(RecalcTrigger,Trigger1M)),NA())</f>
        <v>1.2809281435224307E-2</v>
      </c>
      <c r="O3156" s="44">
        <f>IFERROR(_xll.qlIndexFixing(ONIndex3M,I3156,TRUE,_xll.ohTrigger(RecalcTrigger,Trigger3M)),NA())</f>
        <v>1.2936554844076298E-2</v>
      </c>
      <c r="P3156" s="44">
        <f>IFERROR(_xll.qlIndexFixing(ONIndex6M,I3156,TRUE,_xll.ohTrigger(RecalcTrigger,Trigger6M)),NA())</f>
        <v>1.3358268276890684E-2</v>
      </c>
      <c r="Q3156" s="183">
        <f>IFERROR(_xll.qlIndexFixing(ONIndex1Y,I3156,TRUE,_xll.ohTrigger(RecalcTrigger,Trigger1Y)),NA())</f>
        <v>1.323553128536048E-2</v>
      </c>
    </row>
    <row r="3157" spans="2:17" x14ac:dyDescent="0.2">
      <c r="B3157" s="39" t="s">
        <v>42</v>
      </c>
      <c r="D3157" s="42">
        <f>_xll.qlCalendarAdvance(Calendar,$D3156,B3157,"f",FALSE)</f>
        <v>61604</v>
      </c>
      <c r="E3157" s="177">
        <f>_xll.qlInterestRateIndexValueDate(IndexON,D3157)</f>
        <v>61604</v>
      </c>
      <c r="F3157" s="193">
        <f>IFERROR(_xll.qlIndexFixing(IndexON,D3157,TRUE,_xll.ohTrigger(RecalcTrigger,TriggerON)),NA())</f>
        <v>1.3306178772820587E-2</v>
      </c>
      <c r="H3157" s="42">
        <f>_xll.qlCalendarAdvance(Calendar,$H3156,B3157,"f",FALSE)</f>
        <v>61604</v>
      </c>
      <c r="I3157" s="177">
        <f>_xll.qlInterestRateIndexValueDate(Index1M,$H3157)</f>
        <v>61606</v>
      </c>
      <c r="J3157" s="182">
        <f>IFERROR(_xll.qlIndexFixing(Index1M,$H3157,TRUE,_xll.ohTrigger(RecalcTrigger,Trigger1M)),NA())</f>
        <v>1.2827351427997831E-2</v>
      </c>
      <c r="K3157" s="44">
        <f>IFERROR(_xll.qlIndexFixing(Index3M,H3157,TRUE,_xll.ohTrigger(RecalcTrigger,Trigger3M)),NA())</f>
        <v>1.3000434742287842E-2</v>
      </c>
      <c r="L3157" s="44">
        <f>IFERROR(_xll.qlIndexFixing(Index6M,$H3157,TRUE,_xll.ohTrigger(RecalcTrigger,Trigger6M)),NA())</f>
        <v>1.346079236456325E-2</v>
      </c>
      <c r="M3157" s="183">
        <f>IFERROR(_xll.qlIndexFixing(Index1Y,$H3157,TRUE,_xll.ohTrigger(RecalcTrigger,Trigger1Y)),NA())</f>
        <v>1.3477768529968022E-2</v>
      </c>
      <c r="N3157" s="182">
        <f>IFERROR(_xll.qlIndexFixing(ONIndex1M,I3157,TRUE,_xll.ohTrigger(RecalcTrigger,Trigger1M)),NA())</f>
        <v>1.2814340170974603E-2</v>
      </c>
      <c r="O3157" s="44">
        <f>IFERROR(_xll.qlIndexFixing(ONIndex3M,I3157,TRUE,_xll.ohTrigger(RecalcTrigger,Trigger3M)),NA())</f>
        <v>1.2942841288721141E-2</v>
      </c>
      <c r="P3157" s="44">
        <f>IFERROR(_xll.qlIndexFixing(ONIndex6M,I3157,TRUE,_xll.ohTrigger(RecalcTrigger,Trigger6M)),NA())</f>
        <v>1.3362849518676612E-2</v>
      </c>
      <c r="Q3157" s="183">
        <f>IFERROR(_xll.qlIndexFixing(ONIndex1Y,I3157,TRUE,_xll.ohTrigger(RecalcTrigger,Trigger1Y)),NA())</f>
        <v>1.3241474153637967E-2</v>
      </c>
    </row>
    <row r="3158" spans="2:17" x14ac:dyDescent="0.2">
      <c r="B3158" s="39" t="s">
        <v>42</v>
      </c>
      <c r="D3158" s="42">
        <f>_xll.qlCalendarAdvance(Calendar,$D3157,B3158,"f",FALSE)</f>
        <v>61611</v>
      </c>
      <c r="E3158" s="177">
        <f>_xll.qlInterestRateIndexValueDate(IndexON,D3158)</f>
        <v>61611</v>
      </c>
      <c r="F3158" s="193">
        <f>IFERROR(_xll.qlIndexFixing(IndexON,D3158,TRUE,_xll.ohTrigger(RecalcTrigger,TriggerON)),NA())</f>
        <v>1.3309120981457312E-2</v>
      </c>
      <c r="H3158" s="42">
        <f>_xll.qlCalendarAdvance(Calendar,$H3157,B3158,"f",FALSE)</f>
        <v>61611</v>
      </c>
      <c r="I3158" s="177">
        <f>_xll.qlInterestRateIndexValueDate(Index1M,$H3158)</f>
        <v>61613</v>
      </c>
      <c r="J3158" s="182">
        <f>IFERROR(_xll.qlIndexFixing(Index1M,$H3158,TRUE,_xll.ohTrigger(RecalcTrigger,Trigger1M)),NA())</f>
        <v>1.2834157716336756E-2</v>
      </c>
      <c r="K3158" s="44">
        <f>IFERROR(_xll.qlIndexFixing(Index3M,H3158,TRUE,_xll.ohTrigger(RecalcTrigger,Trigger3M)),NA())</f>
        <v>1.3006663352281332E-2</v>
      </c>
      <c r="L3158" s="44">
        <f>IFERROR(_xll.qlIndexFixing(Index6M,$H3158,TRUE,_xll.ohTrigger(RecalcTrigger,Trigger6M)),NA())</f>
        <v>1.3464982908939728E-2</v>
      </c>
      <c r="M3158" s="183">
        <f>IFERROR(_xll.qlIndexFixing(Index1Y,$H3158,TRUE,_xll.ohTrigger(RecalcTrigger,Trigger1Y)),NA())</f>
        <v>1.3485434466804424E-2</v>
      </c>
      <c r="N3158" s="182">
        <f>IFERROR(_xll.qlIndexFixing(ONIndex1M,I3158,TRUE,_xll.ohTrigger(RecalcTrigger,Trigger1M)),NA())</f>
        <v>1.2819389900009526E-2</v>
      </c>
      <c r="O3158" s="44">
        <f>IFERROR(_xll.qlIndexFixing(ONIndex3M,I3158,TRUE,_xll.ohTrigger(RecalcTrigger,Trigger3M)),NA())</f>
        <v>1.2949116466778321E-2</v>
      </c>
      <c r="P3158" s="44">
        <f>IFERROR(_xll.qlIndexFixing(ONIndex6M,I3158,TRUE,_xll.ohTrigger(RecalcTrigger,Trigger6M)),NA())</f>
        <v>1.3367399689236947E-2</v>
      </c>
      <c r="Q3158" s="183">
        <f>IFERROR(_xll.qlIndexFixing(ONIndex1Y,I3158,TRUE,_xll.ohTrigger(RecalcTrigger,Trigger1Y)),NA())</f>
        <v>1.3247405823033631E-2</v>
      </c>
    </row>
    <row r="3159" spans="2:17" x14ac:dyDescent="0.2">
      <c r="B3159" s="39" t="s">
        <v>42</v>
      </c>
      <c r="D3159" s="42">
        <f>_xll.qlCalendarAdvance(Calendar,$D3158,B3159,"f",FALSE)</f>
        <v>61618</v>
      </c>
      <c r="E3159" s="177">
        <f>_xll.qlInterestRateIndexValueDate(IndexON,D3159)</f>
        <v>61618</v>
      </c>
      <c r="F3159" s="193">
        <f>IFERROR(_xll.qlIndexFixing(IndexON,D3159,TRUE,_xll.ohTrigger(RecalcTrigger,TriggerON)),NA())</f>
        <v>1.3312057947887368E-2</v>
      </c>
      <c r="H3159" s="42">
        <f>_xll.qlCalendarAdvance(Calendar,$H3158,B3159,"f",FALSE)</f>
        <v>61618</v>
      </c>
      <c r="I3159" s="177">
        <f>_xll.qlInterestRateIndexValueDate(Index1M,$H3159)</f>
        <v>61620</v>
      </c>
      <c r="J3159" s="182">
        <f>IFERROR(_xll.qlIndexFixing(Index1M,$H3159,TRUE,_xll.ohTrigger(RecalcTrigger,Trigger1M)),NA())</f>
        <v>1.2839189540295547E-2</v>
      </c>
      <c r="K3159" s="44">
        <f>IFERROR(_xll.qlIndexFixing(Index3M,H3159,TRUE,_xll.ohTrigger(RecalcTrigger,Trigger3M)),NA())</f>
        <v>1.3012880475814687E-2</v>
      </c>
      <c r="L3159" s="44">
        <f>IFERROR(_xll.qlIndexFixing(Index6M,$H3159,TRUE,_xll.ohTrigger(RecalcTrigger,Trigger6M)),NA())</f>
        <v>1.3469141459189959E-2</v>
      </c>
      <c r="M3159" s="183">
        <f>IFERROR(_xll.qlIndexFixing(Index1Y,$H3159,TRUE,_xll.ohTrigger(RecalcTrigger,Trigger1Y)),NA())</f>
        <v>1.3491132243435969E-2</v>
      </c>
      <c r="N3159" s="182">
        <f>IFERROR(_xll.qlIndexFixing(ONIndex1M,I3159,TRUE,_xll.ohTrigger(RecalcTrigger,Trigger1M)),NA())</f>
        <v>1.2824430599627235E-2</v>
      </c>
      <c r="O3159" s="44">
        <f>IFERROR(_xll.qlIndexFixing(ONIndex3M,I3159,TRUE,_xll.ohTrigger(RecalcTrigger,Trigger3M)),NA())</f>
        <v>1.2955380350110346E-2</v>
      </c>
      <c r="P3159" s="44">
        <f>IFERROR(_xll.qlIndexFixing(ONIndex6M,I3159,TRUE,_xll.ohTrigger(RecalcTrigger,Trigger6M)),NA())</f>
        <v>1.3371918734295107E-2</v>
      </c>
      <c r="Q3159" s="183">
        <f>IFERROR(_xll.qlIndexFixing(ONIndex1Y,I3159,TRUE,_xll.ohTrigger(RecalcTrigger,Trigger1Y)),NA())</f>
        <v>1.3253326265729726E-2</v>
      </c>
    </row>
    <row r="3160" spans="2:17" x14ac:dyDescent="0.2">
      <c r="B3160" s="39" t="s">
        <v>42</v>
      </c>
      <c r="D3160" s="42">
        <f>_xll.qlCalendarAdvance(Calendar,$D3159,B3160,"f",FALSE)</f>
        <v>61625</v>
      </c>
      <c r="E3160" s="177">
        <f>_xll.qlInterestRateIndexValueDate(IndexON,D3160)</f>
        <v>61625</v>
      </c>
      <c r="F3160" s="193">
        <f>IFERROR(_xll.qlIndexFixing(IndexON,D3160,TRUE,_xll.ohTrigger(RecalcTrigger,TriggerON)),NA())</f>
        <v>1.331498965884137E-2</v>
      </c>
      <c r="H3160" s="42">
        <f>_xll.qlCalendarAdvance(Calendar,$H3159,B3160,"f",FALSE)</f>
        <v>61625</v>
      </c>
      <c r="I3160" s="177">
        <f>_xll.qlInterestRateIndexValueDate(Index1M,$H3160)</f>
        <v>61627</v>
      </c>
      <c r="J3160" s="182">
        <f>IFERROR(_xll.qlIndexFixing(Index1M,$H3160,TRUE,_xll.ohTrigger(RecalcTrigger,Trigger1M)),NA())</f>
        <v>1.2844212269709866E-2</v>
      </c>
      <c r="K3160" s="44">
        <f>IFERROR(_xll.qlIndexFixing(Index3M,H3160,TRUE,_xll.ohTrigger(RecalcTrigger,Trigger3M)),NA())</f>
        <v>1.3019086084715277E-2</v>
      </c>
      <c r="L3160" s="44">
        <f>IFERROR(_xll.qlIndexFixing(Index6M,$H3160,TRUE,_xll.ohTrigger(RecalcTrigger,Trigger6M)),NA())</f>
        <v>1.3473267960760017E-2</v>
      </c>
      <c r="M3160" s="183">
        <f>IFERROR(_xll.qlIndexFixing(Index1Y,$H3160,TRUE,_xll.ohTrigger(RecalcTrigger,Trigger1Y)),NA())</f>
        <v>1.3496817921303014E-2</v>
      </c>
      <c r="N3160" s="182">
        <f>IFERROR(_xll.qlIndexFixing(ONIndex1M,I3160,TRUE,_xll.ohTrigger(RecalcTrigger,Trigger1M)),NA())</f>
        <v>1.2829462247525569E-2</v>
      </c>
      <c r="O3160" s="44">
        <f>IFERROR(_xll.qlIndexFixing(ONIndex3M,I3160,TRUE,_xll.ohTrigger(RecalcTrigger,Trigger3M)),NA())</f>
        <v>1.2961632910899468E-2</v>
      </c>
      <c r="P3160" s="44">
        <f>IFERROR(_xll.qlIndexFixing(ONIndex6M,I3160,TRUE,_xll.ohTrigger(RecalcTrigger,Trigger6M)),NA())</f>
        <v>1.3376406599894253E-2</v>
      </c>
      <c r="Q3160" s="183">
        <f>IFERROR(_xll.qlIndexFixing(ONIndex1Y,I3160,TRUE,_xll.ohTrigger(RecalcTrigger,Trigger1Y)),NA())</f>
        <v>1.3259235453588758E-2</v>
      </c>
    </row>
    <row r="3161" spans="2:17" x14ac:dyDescent="0.2">
      <c r="B3161" s="39" t="s">
        <v>42</v>
      </c>
      <c r="D3161" s="42">
        <f>_xll.qlCalendarAdvance(Calendar,$D3160,B3161,"f",FALSE)</f>
        <v>61632</v>
      </c>
      <c r="E3161" s="177">
        <f>_xll.qlInterestRateIndexValueDate(IndexON,D3161)</f>
        <v>61632</v>
      </c>
      <c r="F3161" s="193">
        <f>IFERROR(_xll.qlIndexFixing(IndexON,D3161,TRUE,_xll.ohTrigger(RecalcTrigger,TriggerON)),NA())</f>
        <v>1.3317916101529548E-2</v>
      </c>
      <c r="H3161" s="42">
        <f>_xll.qlCalendarAdvance(Calendar,$H3160,B3161,"f",FALSE)</f>
        <v>61632</v>
      </c>
      <c r="I3161" s="177">
        <f>_xll.qlInterestRateIndexValueDate(Index1M,$H3161)</f>
        <v>61634</v>
      </c>
      <c r="J3161" s="182">
        <f>IFERROR(_xll.qlIndexFixing(Index1M,$H3161,TRUE,_xll.ohTrigger(RecalcTrigger,Trigger1M)),NA())</f>
        <v>1.2850398882753503E-2</v>
      </c>
      <c r="K3161" s="44">
        <f>IFERROR(_xll.qlIndexFixing(Index3M,H3161,TRUE,_xll.ohTrigger(RecalcTrigger,Trigger3M)),NA())</f>
        <v>1.3027306780102757E-2</v>
      </c>
      <c r="L3161" s="44">
        <f>IFERROR(_xll.qlIndexFixing(Index6M,$H3161,TRUE,_xll.ohTrigger(RecalcTrigger,Trigger6M)),NA())</f>
        <v>1.3477895378754661E-2</v>
      </c>
      <c r="M3161" s="183">
        <f>IFERROR(_xll.qlIndexFixing(Index1Y,$H3161,TRUE,_xll.ohTrigger(RecalcTrigger,Trigger1Y)),NA())</f>
        <v>1.3502491471955515E-2</v>
      </c>
      <c r="N3161" s="182">
        <f>IFERROR(_xll.qlIndexFixing(ONIndex1M,I3161,TRUE,_xll.ohTrigger(RecalcTrigger,Trigger1M)),NA())</f>
        <v>1.2834484821322434E-2</v>
      </c>
      <c r="O3161" s="44">
        <f>IFERROR(_xll.qlIndexFixing(ONIndex3M,I3161,TRUE,_xll.ohTrigger(RecalcTrigger,Trigger3M)),NA())</f>
        <v>1.2967874120768386E-2</v>
      </c>
      <c r="P3161" s="44">
        <f>IFERROR(_xll.qlIndexFixing(ONIndex6M,I3161,TRUE,_xll.ohTrigger(RecalcTrigger,Trigger6M)),NA())</f>
        <v>1.3380863231997608E-2</v>
      </c>
      <c r="Q3161" s="183">
        <f>IFERROR(_xll.qlIndexFixing(ONIndex1Y,I3161,TRUE,_xll.ohTrigger(RecalcTrigger,Trigger1Y)),NA())</f>
        <v>1.3265133358952852E-2</v>
      </c>
    </row>
    <row r="3162" spans="2:17" x14ac:dyDescent="0.2">
      <c r="B3162" s="39" t="s">
        <v>42</v>
      </c>
      <c r="D3162" s="42">
        <f>_xll.qlCalendarAdvance(Calendar,$D3161,B3162,"f",FALSE)</f>
        <v>61639</v>
      </c>
      <c r="E3162" s="177">
        <f>_xll.qlInterestRateIndexValueDate(IndexON,D3162)</f>
        <v>61639</v>
      </c>
      <c r="F3162" s="193">
        <f>IFERROR(_xll.qlIndexFixing(IndexON,D3162,TRUE,_xll.ohTrigger(RecalcTrigger,TriggerON)),NA())</f>
        <v>1.3320837262762453E-2</v>
      </c>
      <c r="H3162" s="42">
        <f>_xll.qlCalendarAdvance(Calendar,$H3161,B3162,"f",FALSE)</f>
        <v>61639</v>
      </c>
      <c r="I3162" s="177">
        <f>_xll.qlInterestRateIndexValueDate(Index1M,$H3162)</f>
        <v>61641</v>
      </c>
      <c r="J3162" s="182">
        <f>IFERROR(_xll.qlIndexFixing(Index1M,$H3162,TRUE,_xll.ohTrigger(RecalcTrigger,Trigger1M)),NA())</f>
        <v>1.2854230355126579E-2</v>
      </c>
      <c r="K3162" s="44">
        <f>IFERROR(_xll.qlIndexFixing(Index3M,H3162,TRUE,_xll.ohTrigger(RecalcTrigger,Trigger3M)),NA())</f>
        <v>1.3033487448730717E-2</v>
      </c>
      <c r="L3162" s="44">
        <f>IFERROR(_xll.qlIndexFixing(Index6M,$H3162,TRUE,_xll.ohTrigger(RecalcTrigger,Trigger6M)),NA())</f>
        <v>1.3481955454947271E-2</v>
      </c>
      <c r="M3162" s="183">
        <f>IFERROR(_xll.qlIndexFixing(Index1Y,$H3162,TRUE,_xll.ohTrigger(RecalcTrigger,Trigger1Y)),NA())</f>
        <v>1.3508152866941242E-2</v>
      </c>
      <c r="N3162" s="182">
        <f>IFERROR(_xll.qlIndexFixing(ONIndex1M,I3162,TRUE,_xll.ohTrigger(RecalcTrigger,Trigger1M)),NA())</f>
        <v>1.2839498298555796E-2</v>
      </c>
      <c r="O3162" s="44">
        <f>IFERROR(_xll.qlIndexFixing(ONIndex3M,I3162,TRUE,_xll.ohTrigger(RecalcTrigger,Trigger3M)),NA())</f>
        <v>1.2974103951979288E-2</v>
      </c>
      <c r="P3162" s="44">
        <f>IFERROR(_xll.qlIndexFixing(ONIndex6M,I3162,TRUE,_xll.ohTrigger(RecalcTrigger,Trigger6M)),NA())</f>
        <v>1.3385288576888144E-2</v>
      </c>
      <c r="Q3162" s="183">
        <f>IFERROR(_xll.qlIndexFixing(ONIndex1Y,I3162,TRUE,_xll.ohTrigger(RecalcTrigger,Trigger1Y)),NA())</f>
        <v>1.3271019954084196E-2</v>
      </c>
    </row>
    <row r="3163" spans="2:17" x14ac:dyDescent="0.2">
      <c r="B3163" s="39" t="s">
        <v>42</v>
      </c>
      <c r="D3163" s="42">
        <f>_xll.qlCalendarAdvance(Calendar,$D3162,B3163,"f",FALSE)</f>
        <v>61646</v>
      </c>
      <c r="E3163" s="177">
        <f>_xll.qlInterestRateIndexValueDate(IndexON,D3163)</f>
        <v>61646</v>
      </c>
      <c r="F3163" s="193">
        <f>IFERROR(_xll.qlIndexFixing(IndexON,D3163,TRUE,_xll.ohTrigger(RecalcTrigger,TriggerON)),NA())</f>
        <v>1.3323753129670379E-2</v>
      </c>
      <c r="H3163" s="42">
        <f>_xll.qlCalendarAdvance(Calendar,$H3162,B3163,"f",FALSE)</f>
        <v>61646</v>
      </c>
      <c r="I3163" s="177">
        <f>_xll.qlInterestRateIndexValueDate(Index1M,$H3163)</f>
        <v>61648</v>
      </c>
      <c r="J3163" s="182">
        <f>IFERROR(_xll.qlIndexFixing(Index1M,$H3163,TRUE,_xll.ohTrigger(RecalcTrigger,Trigger1M)),NA())</f>
        <v>1.2859225666246166E-2</v>
      </c>
      <c r="K3163" s="44">
        <f>IFERROR(_xll.qlIndexFixing(Index3M,H3163,TRUE,_xll.ohTrigger(RecalcTrigger,Trigger3M)),NA())</f>
        <v>1.3039656511221352E-2</v>
      </c>
      <c r="L3163" s="44">
        <f>IFERROR(_xll.qlIndexFixing(Index6M,$H3163,TRUE,_xll.ohTrigger(RecalcTrigger,Trigger6M)),NA())</f>
        <v>1.3488096106339009E-2</v>
      </c>
      <c r="M3163" s="183">
        <f>IFERROR(_xll.qlIndexFixing(Index1Y,$H3163,TRUE,_xll.ohTrigger(RecalcTrigger,Trigger1Y)),NA())</f>
        <v>1.3513802077809495E-2</v>
      </c>
      <c r="N3163" s="182">
        <f>IFERROR(_xll.qlIndexFixing(ONIndex1M,I3163,TRUE,_xll.ohTrigger(RecalcTrigger,Trigger1M)),NA())</f>
        <v>1.2844502656843559E-2</v>
      </c>
      <c r="O3163" s="44">
        <f>IFERROR(_xll.qlIndexFixing(ONIndex3M,I3163,TRUE,_xll.ohTrigger(RecalcTrigger,Trigger3M)),NA())</f>
        <v>1.2980322376314746E-2</v>
      </c>
      <c r="P3163" s="44">
        <f>IFERROR(_xll.qlIndexFixing(ONIndex6M,I3163,TRUE,_xll.ohTrigger(RecalcTrigger,Trigger6M)),NA())</f>
        <v>1.3389682580129403E-2</v>
      </c>
      <c r="Q3163" s="183">
        <f>IFERROR(_xll.qlIndexFixing(ONIndex1Y,I3163,TRUE,_xll.ohTrigger(RecalcTrigger,Trigger1Y)),NA())</f>
        <v>1.3276895210845296E-2</v>
      </c>
    </row>
    <row r="3164" spans="2:17" x14ac:dyDescent="0.2">
      <c r="B3164" s="39" t="s">
        <v>42</v>
      </c>
      <c r="D3164" s="42">
        <f>_xll.qlCalendarAdvance(Calendar,$D3163,B3164,"f",FALSE)</f>
        <v>61653</v>
      </c>
      <c r="E3164" s="177">
        <f>_xll.qlInterestRateIndexValueDate(IndexON,D3164)</f>
        <v>61653</v>
      </c>
      <c r="F3164" s="193">
        <f>IFERROR(_xll.qlIndexFixing(IndexON,D3164,TRUE,_xll.ohTrigger(RecalcTrigger,TriggerON)),NA())</f>
        <v>1.3326663688983942E-2</v>
      </c>
      <c r="H3164" s="42">
        <f>_xll.qlCalendarAdvance(Calendar,$H3163,B3164,"f",FALSE)</f>
        <v>61653</v>
      </c>
      <c r="I3164" s="177">
        <f>_xll.qlInterestRateIndexValueDate(Index1M,$H3164)</f>
        <v>61655</v>
      </c>
      <c r="J3164" s="182">
        <f>IFERROR(_xll.qlIndexFixing(Index1M,$H3164,TRUE,_xll.ohTrigger(RecalcTrigger,Trigger1M)),NA())</f>
        <v>1.2864211793045354E-2</v>
      </c>
      <c r="K3164" s="44">
        <f>IFERROR(_xll.qlIndexFixing(Index3M,H3164,TRUE,_xll.ohTrigger(RecalcTrigger,Trigger3M)),NA())</f>
        <v>1.3045813939395497E-2</v>
      </c>
      <c r="L3164" s="44">
        <f>IFERROR(_xll.qlIndexFixing(Index6M,$H3164,TRUE,_xll.ohTrigger(RecalcTrigger,Trigger6M)),NA())</f>
        <v>1.348997890062084E-2</v>
      </c>
      <c r="M3164" s="183">
        <f>IFERROR(_xll.qlIndexFixing(Index1Y,$H3164,TRUE,_xll.ohTrigger(RecalcTrigger,Trigger1Y)),NA())</f>
        <v>1.3519439076107828E-2</v>
      </c>
      <c r="N3164" s="182">
        <f>IFERROR(_xll.qlIndexFixing(ONIndex1M,I3164,TRUE,_xll.ohTrigger(RecalcTrigger,Trigger1M)),NA())</f>
        <v>1.2849497873883564E-2</v>
      </c>
      <c r="O3164" s="44">
        <f>IFERROR(_xll.qlIndexFixing(ONIndex3M,I3164,TRUE,_xll.ohTrigger(RecalcTrigger,Trigger3M)),NA())</f>
        <v>1.2986529365797139E-2</v>
      </c>
      <c r="P3164" s="44">
        <f>IFERROR(_xll.qlIndexFixing(ONIndex6M,I3164,TRUE,_xll.ohTrigger(RecalcTrigger,Trigger6M)),NA())</f>
        <v>1.3394045188084291E-2</v>
      </c>
      <c r="Q3164" s="183">
        <f>IFERROR(_xll.qlIndexFixing(ONIndex1Y,I3164,TRUE,_xll.ohTrigger(RecalcTrigger,Trigger1Y)),NA())</f>
        <v>1.3282759101498343E-2</v>
      </c>
    </row>
    <row r="3165" spans="2:17" x14ac:dyDescent="0.2">
      <c r="B3165" s="39" t="s">
        <v>42</v>
      </c>
      <c r="D3165" s="42">
        <f>_xll.qlCalendarAdvance(Calendar,$D3164,B3165,"f",FALSE)</f>
        <v>61660</v>
      </c>
      <c r="E3165" s="177">
        <f>_xll.qlInterestRateIndexValueDate(IndexON,D3165)</f>
        <v>61660</v>
      </c>
      <c r="F3165" s="193">
        <f>IFERROR(_xll.qlIndexFixing(IndexON,D3165,TRUE,_xll.ohTrigger(RecalcTrigger,TriggerON)),NA())</f>
        <v>1.3329568927833435E-2</v>
      </c>
      <c r="H3165" s="42">
        <f>_xll.qlCalendarAdvance(Calendar,$H3164,B3165,"f",FALSE)</f>
        <v>61660</v>
      </c>
      <c r="I3165" s="177">
        <f>_xll.qlInterestRateIndexValueDate(Index1M,$H3165)</f>
        <v>61662</v>
      </c>
      <c r="J3165" s="182">
        <f>IFERROR(_xll.qlIndexFixing(Index1M,$H3165,TRUE,_xll.ohTrigger(RecalcTrigger,Trigger1M)),NA())</f>
        <v>1.2869188713085315E-2</v>
      </c>
      <c r="K3165" s="44">
        <f>IFERROR(_xll.qlIndexFixing(Index3M,H3165,TRUE,_xll.ohTrigger(RecalcTrigger,Trigger3M)),NA())</f>
        <v>1.3051959705073141E-2</v>
      </c>
      <c r="L3165" s="44">
        <f>IFERROR(_xll.qlIndexFixing(Index6M,$H3165,TRUE,_xll.ohTrigger(RecalcTrigger,Trigger6M)),NA())</f>
        <v>1.3493942160999183E-2</v>
      </c>
      <c r="M3165" s="183">
        <f>IFERROR(_xll.qlIndexFixing(Index1Y,$H3165,TRUE,_xll.ohTrigger(RecalcTrigger,Trigger1Y)),NA())</f>
        <v>1.3525063833384884E-2</v>
      </c>
      <c r="N3165" s="182">
        <f>IFERROR(_xll.qlIndexFixing(ONIndex1M,I3165,TRUE,_xll.ohTrigger(RecalcTrigger,Trigger1M)),NA())</f>
        <v>1.2854483927053906E-2</v>
      </c>
      <c r="O3165" s="44">
        <f>IFERROR(_xll.qlIndexFixing(ONIndex3M,I3165,TRUE,_xll.ohTrigger(RecalcTrigger,Trigger3M)),NA())</f>
        <v>1.2992724892528784E-2</v>
      </c>
      <c r="P3165" s="44">
        <f>IFERROR(_xll.qlIndexFixing(ONIndex6M,I3165,TRUE,_xll.ohTrigger(RecalcTrigger,Trigger6M)),NA())</f>
        <v>1.3398376346716034E-2</v>
      </c>
      <c r="Q3165" s="183">
        <f>IFERROR(_xll.qlIndexFixing(ONIndex1Y,I3165,TRUE,_xll.ohTrigger(RecalcTrigger,Trigger1Y)),NA())</f>
        <v>1.3288611598305522E-2</v>
      </c>
    </row>
    <row r="3166" spans="2:17" x14ac:dyDescent="0.2">
      <c r="B3166" s="39" t="s">
        <v>42</v>
      </c>
      <c r="D3166" s="42">
        <f>_xll.qlCalendarAdvance(Calendar,$D3165,B3166,"f",FALSE)</f>
        <v>61667</v>
      </c>
      <c r="E3166" s="177">
        <f>_xll.qlInterestRateIndexValueDate(IndexON,D3166)</f>
        <v>61667</v>
      </c>
      <c r="F3166" s="193">
        <f>IFERROR(_xll.qlIndexFixing(IndexON,D3166,TRUE,_xll.ohTrigger(RecalcTrigger,TriggerON)),NA())</f>
        <v>1.3332468833189282E-2</v>
      </c>
      <c r="H3166" s="42">
        <f>_xll.qlCalendarAdvance(Calendar,$H3165,B3166,"f",FALSE)</f>
        <v>61667</v>
      </c>
      <c r="I3166" s="177">
        <f>_xll.qlInterestRateIndexValueDate(Index1M,$H3166)</f>
        <v>61669</v>
      </c>
      <c r="J3166" s="182">
        <f>IFERROR(_xll.qlIndexFixing(Index1M,$H3166,TRUE,_xll.ohTrigger(RecalcTrigger,Trigger1M)),NA())</f>
        <v>1.287415640391691E-2</v>
      </c>
      <c r="K3166" s="44">
        <f>IFERROR(_xll.qlIndexFixing(Index3M,H3166,TRUE,_xll.ohTrigger(RecalcTrigger,Trigger3M)),NA())</f>
        <v>1.3058093780074272E-2</v>
      </c>
      <c r="L3166" s="44">
        <f>IFERROR(_xll.qlIndexFixing(Index6M,$H3166,TRUE,_xll.ohTrigger(RecalcTrigger,Trigger6M)),NA())</f>
        <v>1.3497350893056802E-2</v>
      </c>
      <c r="M3166" s="183">
        <f>IFERROR(_xll.qlIndexFixing(Index1Y,$H3166,TRUE,_xll.ohTrigger(RecalcTrigger,Trigger1Y)),NA())</f>
        <v>1.3530676321187568E-2</v>
      </c>
      <c r="N3166" s="182">
        <f>IFERROR(_xll.qlIndexFixing(ONIndex1M,I3166,TRUE,_xll.ohTrigger(RecalcTrigger,Trigger1M)),NA())</f>
        <v>1.285946079413236E-2</v>
      </c>
      <c r="O3166" s="44">
        <f>IFERROR(_xll.qlIndexFixing(ONIndex3M,I3166,TRUE,_xll.ohTrigger(RecalcTrigger,Trigger3M)),NA())</f>
        <v>1.2998908928452124E-2</v>
      </c>
      <c r="P3166" s="44">
        <f>IFERROR(_xll.qlIndexFixing(ONIndex6M,I3166,TRUE,_xll.ohTrigger(RecalcTrigger,Trigger6M)),NA())</f>
        <v>1.3402676001827984E-2</v>
      </c>
      <c r="Q3166" s="183">
        <f>IFERROR(_xll.qlIndexFixing(ONIndex1Y,I3166,TRUE,_xll.ohTrigger(RecalcTrigger,Trigger1Y)),NA())</f>
        <v>1.3294452673129342E-2</v>
      </c>
    </row>
    <row r="3167" spans="2:17" x14ac:dyDescent="0.2">
      <c r="B3167" s="39" t="s">
        <v>42</v>
      </c>
      <c r="D3167" s="42">
        <f>_xll.qlCalendarAdvance(Calendar,$D3166,B3167,"f",FALSE)</f>
        <v>61674</v>
      </c>
      <c r="E3167" s="177">
        <f>_xll.qlInterestRateIndexValueDate(IndexON,D3167)</f>
        <v>61674</v>
      </c>
      <c r="F3167" s="193">
        <f>IFERROR(_xll.qlIndexFixing(IndexON,D3167,TRUE,_xll.ohTrigger(RecalcTrigger,TriggerON)),NA())</f>
        <v>1.3335363391941968E-2</v>
      </c>
      <c r="H3167" s="42">
        <f>_xll.qlCalendarAdvance(Calendar,$H3166,B3167,"f",FALSE)</f>
        <v>61674</v>
      </c>
      <c r="I3167" s="177">
        <f>_xll.qlInterestRateIndexValueDate(Index1M,$H3167)</f>
        <v>61676</v>
      </c>
      <c r="J3167" s="182">
        <f>IFERROR(_xll.qlIndexFixing(Index1M,$H3167,TRUE,_xll.ohTrigger(RecalcTrigger,Trigger1M)),NA())</f>
        <v>1.2879114843106472E-2</v>
      </c>
      <c r="K3167" s="44">
        <f>IFERROR(_xll.qlIndexFixing(Index3M,H3167,TRUE,_xll.ohTrigger(RecalcTrigger,Trigger3M)),NA())</f>
        <v>1.3064216136218882E-2</v>
      </c>
      <c r="L3167" s="44">
        <f>IFERROR(_xll.qlIndexFixing(Index6M,$H3167,TRUE,_xll.ohTrigger(RecalcTrigger,Trigger6M)),NA())</f>
        <v>1.3501251526467768E-2</v>
      </c>
      <c r="M3167" s="183">
        <f>IFERROR(_xll.qlIndexFixing(Index1Y,$H3167,TRUE,_xll.ohTrigger(RecalcTrigger,Trigger1Y)),NA())</f>
        <v>1.3536276511064739E-2</v>
      </c>
      <c r="N3167" s="182">
        <f>IFERROR(_xll.qlIndexFixing(ONIndex1M,I3167,TRUE,_xll.ohTrigger(RecalcTrigger,Trigger1M)),NA())</f>
        <v>1.2864428452656895E-2</v>
      </c>
      <c r="O3167" s="44">
        <f>IFERROR(_xll.qlIndexFixing(ONIndex3M,I3167,TRUE,_xll.ohTrigger(RecalcTrigger,Trigger3M)),NA())</f>
        <v>1.3005081445349731E-2</v>
      </c>
      <c r="P3167" s="44">
        <f>IFERROR(_xll.qlIndexFixing(ONIndex6M,I3167,TRUE,_xll.ohTrigger(RecalcTrigger,Trigger6M)),NA())</f>
        <v>1.3406944099703111E-2</v>
      </c>
      <c r="Q3167" s="183">
        <f>IFERROR(_xll.qlIndexFixing(ONIndex1Y,I3167,TRUE,_xll.ohTrigger(RecalcTrigger,Trigger1Y)),NA())</f>
        <v>1.3300282298391863E-2</v>
      </c>
    </row>
    <row r="3168" spans="2:17" x14ac:dyDescent="0.2">
      <c r="B3168" s="39" t="s">
        <v>42</v>
      </c>
      <c r="D3168" s="42">
        <f>_xll.qlCalendarAdvance(Calendar,$D3167,B3168,"f",FALSE)</f>
        <v>61681</v>
      </c>
      <c r="E3168" s="177">
        <f>_xll.qlInterestRateIndexValueDate(IndexON,D3168)</f>
        <v>61681</v>
      </c>
      <c r="F3168" s="193">
        <f>IFERROR(_xll.qlIndexFixing(IndexON,D3168,TRUE,_xll.ohTrigger(RecalcTrigger,TriggerON)),NA())</f>
        <v>1.3338252591061917E-2</v>
      </c>
      <c r="H3168" s="42">
        <f>_xll.qlCalendarAdvance(Calendar,$H3167,B3168,"f",FALSE)</f>
        <v>61681</v>
      </c>
      <c r="I3168" s="177">
        <f>_xll.qlInterestRateIndexValueDate(Index1M,$H3168)</f>
        <v>61683</v>
      </c>
      <c r="J3168" s="182">
        <f>IFERROR(_xll.qlIndexFixing(Index1M,$H3168,TRUE,_xll.ohTrigger(RecalcTrigger,Trigger1M)),NA())</f>
        <v>1.2884064008202283E-2</v>
      </c>
      <c r="K3168" s="44">
        <f>IFERROR(_xll.qlIndexFixing(Index3M,H3168,TRUE,_xll.ohTrigger(RecalcTrigger,Trigger3M)),NA())</f>
        <v>1.3070326745326955E-2</v>
      </c>
      <c r="L3168" s="44">
        <f>IFERROR(_xll.qlIndexFixing(Index6M,$H3168,TRUE,_xll.ohTrigger(RecalcTrigger,Trigger6M)),NA())</f>
        <v>1.3505119674813488E-2</v>
      </c>
      <c r="M3168" s="183">
        <f>IFERROR(_xll.qlIndexFixing(Index1Y,$H3168,TRUE,_xll.ohTrigger(RecalcTrigger,Trigger1Y)),NA())</f>
        <v>1.3541864374563299E-2</v>
      </c>
      <c r="N3168" s="182">
        <f>IFERROR(_xll.qlIndexFixing(ONIndex1M,I3168,TRUE,_xll.ohTrigger(RecalcTrigger,Trigger1M)),NA())</f>
        <v>1.2869386880085543E-2</v>
      </c>
      <c r="O3168" s="44">
        <f>IFERROR(_xll.qlIndexFixing(ONIndex3M,I3168,TRUE,_xll.ohTrigger(RecalcTrigger,Trigger3M)),NA())</f>
        <v>1.3011242415164048E-2</v>
      </c>
      <c r="P3168" s="44">
        <f>IFERROR(_xll.qlIndexFixing(ONIndex6M,I3168,TRUE,_xll.ohTrigger(RecalcTrigger,Trigger6M)),NA())</f>
        <v>1.3411180585984894E-2</v>
      </c>
      <c r="Q3168" s="183">
        <f>IFERROR(_xll.qlIndexFixing(ONIndex1Y,I3168,TRUE,_xll.ohTrigger(RecalcTrigger,Trigger1Y)),NA())</f>
        <v>1.3306100445955593E-2</v>
      </c>
    </row>
    <row r="3169" spans="2:17" x14ac:dyDescent="0.2">
      <c r="B3169" s="39" t="s">
        <v>42</v>
      </c>
      <c r="D3169" s="42">
        <f>_xll.qlCalendarAdvance(Calendar,$D3168,B3169,"f",FALSE)</f>
        <v>61688</v>
      </c>
      <c r="E3169" s="177">
        <f>_xll.qlInterestRateIndexValueDate(IndexON,D3169)</f>
        <v>61688</v>
      </c>
      <c r="F3169" s="193">
        <f>IFERROR(_xll.qlIndexFixing(IndexON,D3169,TRUE,_xll.ohTrigger(RecalcTrigger,TriggerON)),NA())</f>
        <v>1.334113641751955E-2</v>
      </c>
      <c r="H3169" s="42">
        <f>_xll.qlCalendarAdvance(Calendar,$H3168,B3169,"f",FALSE)</f>
        <v>61688</v>
      </c>
      <c r="I3169" s="177">
        <f>_xll.qlInterestRateIndexValueDate(Index1M,$H3169)</f>
        <v>61690</v>
      </c>
      <c r="J3169" s="182">
        <f>IFERROR(_xll.qlIndexFixing(Index1M,$H3169,TRUE,_xll.ohTrigger(RecalcTrigger,Trigger1M)),NA())</f>
        <v>1.288900387676036E-2</v>
      </c>
      <c r="K3169" s="44">
        <f>IFERROR(_xll.qlIndexFixing(Index3M,H3169,TRUE,_xll.ohTrigger(RecalcTrigger,Trigger3M)),NA())</f>
        <v>1.3076425579219333E-2</v>
      </c>
      <c r="L3169" s="44">
        <f>IFERROR(_xll.qlIndexFixing(Index6M,$H3169,TRUE,_xll.ohTrigger(RecalcTrigger,Trigger6M)),NA())</f>
        <v>1.3508955283549307E-2</v>
      </c>
      <c r="M3169" s="183">
        <f>IFERROR(_xll.qlIndexFixing(Index1Y,$H3169,TRUE,_xll.ohTrigger(RecalcTrigger,Trigger1Y)),NA())</f>
        <v>1.3547439883230806E-2</v>
      </c>
      <c r="N3169" s="182">
        <f>IFERROR(_xll.qlIndexFixing(ONIndex1M,I3169,TRUE,_xll.ohTrigger(RecalcTrigger,Trigger1M)),NA())</f>
        <v>1.2874336054276014E-2</v>
      </c>
      <c r="O3169" s="44">
        <f>IFERROR(_xll.qlIndexFixing(ONIndex3M,I3169,TRUE,_xll.ohTrigger(RecalcTrigger,Trigger3M)),NA())</f>
        <v>1.30173918102372E-2</v>
      </c>
      <c r="P3169" s="44">
        <f>IFERROR(_xll.qlIndexFixing(ONIndex6M,I3169,TRUE,_xll.ohTrigger(RecalcTrigger,Trigger6M)),NA())</f>
        <v>1.3415385407116176E-2</v>
      </c>
      <c r="Q3169" s="183">
        <f>IFERROR(_xll.qlIndexFixing(ONIndex1Y,I3169,TRUE,_xll.ohTrigger(RecalcTrigger,Trigger1Y)),NA())</f>
        <v>1.3311907088162656E-2</v>
      </c>
    </row>
    <row r="3170" spans="2:17" x14ac:dyDescent="0.2">
      <c r="B3170" s="39" t="s">
        <v>42</v>
      </c>
      <c r="D3170" s="42">
        <f>_xll.qlCalendarAdvance(Calendar,$D3169,B3170,"f",FALSE)</f>
        <v>61695</v>
      </c>
      <c r="E3170" s="177">
        <f>_xll.qlInterestRateIndexValueDate(IndexON,D3170)</f>
        <v>61695</v>
      </c>
      <c r="F3170" s="193">
        <f>IFERROR(_xll.qlIndexFixing(IndexON,D3170,TRUE,_xll.ohTrigger(RecalcTrigger,TriggerON)),NA())</f>
        <v>1.3344014858445163E-2</v>
      </c>
      <c r="H3170" s="42">
        <f>_xll.qlCalendarAdvance(Calendar,$H3169,B3170,"f",FALSE)</f>
        <v>61695</v>
      </c>
      <c r="I3170" s="177">
        <f>_xll.qlInterestRateIndexValueDate(Index1M,$H3170)</f>
        <v>61697</v>
      </c>
      <c r="J3170" s="182">
        <f>IFERROR(_xll.qlIndexFixing(Index1M,$H3170,TRUE,_xll.ohTrigger(RecalcTrigger,Trigger1M)),NA())</f>
        <v>1.2893934426344459E-2</v>
      </c>
      <c r="K3170" s="44">
        <f>IFERROR(_xll.qlIndexFixing(Index3M,H3170,TRUE,_xll.ohTrigger(RecalcTrigger,Trigger3M)),NA())</f>
        <v>1.3079832602691965E-2</v>
      </c>
      <c r="L3170" s="44">
        <f>IFERROR(_xll.qlIndexFixing(Index6M,$H3170,TRUE,_xll.ohTrigger(RecalcTrigger,Trigger6M)),NA())</f>
        <v>1.3513271656350764E-2</v>
      </c>
      <c r="M3170" s="183">
        <f>IFERROR(_xll.qlIndexFixing(Index1Y,$H3170,TRUE,_xll.ohTrigger(RecalcTrigger,Trigger1Y)),NA())</f>
        <v>1.3551073456792516E-2</v>
      </c>
      <c r="N3170" s="182">
        <f>IFERROR(_xll.qlIndexFixing(ONIndex1M,I3170,TRUE,_xll.ohTrigger(RecalcTrigger,Trigger1M)),NA())</f>
        <v>1.2879275952606406E-2</v>
      </c>
      <c r="O3170" s="44">
        <f>IFERROR(_xll.qlIndexFixing(ONIndex3M,I3170,TRUE,_xll.ohTrigger(RecalcTrigger,Trigger3M)),NA())</f>
        <v>1.3023529602191886E-2</v>
      </c>
      <c r="P3170" s="44">
        <f>IFERROR(_xll.qlIndexFixing(ONIndex6M,I3170,TRUE,_xll.ohTrigger(RecalcTrigger,Trigger6M)),NA())</f>
        <v>1.3419558508820373E-2</v>
      </c>
      <c r="Q3170" s="183">
        <f>IFERROR(_xll.qlIndexFixing(ONIndex1Y,I3170,TRUE,_xll.ohTrigger(RecalcTrigger,Trigger1Y)),NA())</f>
        <v>1.3317702197195302E-2</v>
      </c>
    </row>
    <row r="3171" spans="2:17" x14ac:dyDescent="0.2">
      <c r="B3171" s="39" t="s">
        <v>42</v>
      </c>
      <c r="D3171" s="42">
        <f>_xll.qlCalendarAdvance(Calendar,$D3170,B3171,"f",FALSE)</f>
        <v>61702</v>
      </c>
      <c r="E3171" s="177">
        <f>_xll.qlInterestRateIndexValueDate(IndexON,D3171)</f>
        <v>61702</v>
      </c>
      <c r="F3171" s="193">
        <f>IFERROR(_xll.qlIndexFixing(IndexON,D3171,TRUE,_xll.ohTrigger(RecalcTrigger,TriggerON)),NA())</f>
        <v>1.3346887900649307E-2</v>
      </c>
      <c r="H3171" s="42">
        <f>_xll.qlCalendarAdvance(Calendar,$H3170,B3171,"f",FALSE)</f>
        <v>61702</v>
      </c>
      <c r="I3171" s="177">
        <f>_xll.qlInterestRateIndexValueDate(Index1M,$H3171)</f>
        <v>61704</v>
      </c>
      <c r="J3171" s="182">
        <f>IFERROR(_xll.qlIndexFixing(Index1M,$H3171,TRUE,_xll.ohTrigger(RecalcTrigger,Trigger1M)),NA())</f>
        <v>1.2898855634508018E-2</v>
      </c>
      <c r="K3171" s="44">
        <f>IFERROR(_xll.qlIndexFixing(Index3M,H3171,TRUE,_xll.ohTrigger(RecalcTrigger,Trigger3M)),NA())</f>
        <v>1.3085910320438821E-2</v>
      </c>
      <c r="L3171" s="44">
        <f>IFERROR(_xll.qlIndexFixing(Index6M,$H3171,TRUE,_xll.ohTrigger(RecalcTrigger,Trigger6M)),NA())</f>
        <v>1.3517039812290568E-2</v>
      </c>
      <c r="M3171" s="183">
        <f>IFERROR(_xll.qlIndexFixing(Index1Y,$H3171,TRUE,_xll.ohTrigger(RecalcTrigger,Trigger1Y)),NA())</f>
        <v>1.3558553722260917E-2</v>
      </c>
      <c r="N3171" s="182">
        <f>IFERROR(_xll.qlIndexFixing(ONIndex1M,I3171,TRUE,_xll.ohTrigger(RecalcTrigger,Trigger1M)),NA())</f>
        <v>1.2884206552694621E-2</v>
      </c>
      <c r="O3171" s="44">
        <f>IFERROR(_xll.qlIndexFixing(ONIndex3M,I3171,TRUE,_xll.ohTrigger(RecalcTrigger,Trigger3M)),NA())</f>
        <v>1.3029655763130421E-2</v>
      </c>
      <c r="P3171" s="44">
        <f>IFERROR(_xll.qlIndexFixing(ONIndex6M,I3171,TRUE,_xll.ohTrigger(RecalcTrigger,Trigger6M)),NA())</f>
        <v>1.3423699837140646E-2</v>
      </c>
      <c r="Q3171" s="183">
        <f>IFERROR(_xll.qlIndexFixing(ONIndex1Y,I3171,TRUE,_xll.ohTrigger(RecalcTrigger,Trigger1Y)),NA())</f>
        <v>1.3323485744916042E-2</v>
      </c>
    </row>
    <row r="3172" spans="2:17" x14ac:dyDescent="0.2">
      <c r="B3172" s="39" t="s">
        <v>42</v>
      </c>
      <c r="D3172" s="42">
        <f>_xll.qlCalendarAdvance(Calendar,$D3171,B3172,"f",FALSE)</f>
        <v>61709</v>
      </c>
      <c r="E3172" s="177">
        <f>_xll.qlInterestRateIndexValueDate(IndexON,D3172)</f>
        <v>61709</v>
      </c>
      <c r="F3172" s="193">
        <f>IFERROR(_xll.qlIndexFixing(IndexON,D3172,TRUE,_xll.ohTrigger(RecalcTrigger,TriggerON)),NA())</f>
        <v>1.3349755531022467E-2</v>
      </c>
      <c r="H3172" s="42">
        <f>_xll.qlCalendarAdvance(Calendar,$H3171,B3172,"f",FALSE)</f>
        <v>61709</v>
      </c>
      <c r="I3172" s="177">
        <f>_xll.qlInterestRateIndexValueDate(Index1M,$H3172)</f>
        <v>61711</v>
      </c>
      <c r="J3172" s="182">
        <f>IFERROR(_xll.qlIndexFixing(Index1M,$H3172,TRUE,_xll.ohTrigger(RecalcTrigger,Trigger1M)),NA())</f>
        <v>1.2903767478804474E-2</v>
      </c>
      <c r="K3172" s="44">
        <f>IFERROR(_xll.qlIndexFixing(Index3M,H3172,TRUE,_xll.ohTrigger(RecalcTrigger,Trigger3M)),NA())</f>
        <v>1.3091976187793009E-2</v>
      </c>
      <c r="L3172" s="44">
        <f>IFERROR(_xll.qlIndexFixing(Index6M,$H3172,TRUE,_xll.ohTrigger(RecalcTrigger,Trigger6M)),NA())</f>
        <v>1.3520775259917829E-2</v>
      </c>
      <c r="M3172" s="183">
        <f>IFERROR(_xll.qlIndexFixing(Index1Y,$H3172,TRUE,_xll.ohTrigger(RecalcTrigger,Trigger1Y)),NA())</f>
        <v>1.3564091995717106E-2</v>
      </c>
      <c r="N3172" s="182">
        <f>IFERROR(_xll.qlIndexFixing(ONIndex1M,I3172,TRUE,_xll.ohTrigger(RecalcTrigger,Trigger1M)),NA())</f>
        <v>1.2889127832238501E-2</v>
      </c>
      <c r="O3172" s="44">
        <f>IFERROR(_xll.qlIndexFixing(ONIndex3M,I3172,TRUE,_xll.ohTrigger(RecalcTrigger,Trigger3M)),NA())</f>
        <v>1.3035770264915314E-2</v>
      </c>
      <c r="P3172" s="44">
        <f>IFERROR(_xll.qlIndexFixing(ONIndex6M,I3172,TRUE,_xll.ohTrigger(RecalcTrigger,Trigger6M)),NA())</f>
        <v>1.3427809338200092E-2</v>
      </c>
      <c r="Q3172" s="183">
        <f>IFERROR(_xll.qlIndexFixing(ONIndex1Y,I3172,TRUE,_xll.ohTrigger(RecalcTrigger,Trigger1Y)),NA())</f>
        <v>1.3329257703826869E-2</v>
      </c>
    </row>
    <row r="3173" spans="2:17" x14ac:dyDescent="0.2">
      <c r="B3173" s="39" t="s">
        <v>42</v>
      </c>
      <c r="D3173" s="42">
        <f>_xll.qlCalendarAdvance(Calendar,$D3172,B3173,"f",FALSE)</f>
        <v>61716</v>
      </c>
      <c r="E3173" s="177">
        <f>_xll.qlInterestRateIndexValueDate(IndexON,D3173)</f>
        <v>61716</v>
      </c>
      <c r="F3173" s="193">
        <f>IFERROR(_xll.qlIndexFixing(IndexON,D3173,TRUE,_xll.ohTrigger(RecalcTrigger,TriggerON)),NA())</f>
        <v>1.3352617736694938E-2</v>
      </c>
      <c r="H3173" s="42">
        <f>_xll.qlCalendarAdvance(Calendar,$H3172,B3173,"f",FALSE)</f>
        <v>61716</v>
      </c>
      <c r="I3173" s="177">
        <f>_xll.qlInterestRateIndexValueDate(Index1M,$H3173)</f>
        <v>61718</v>
      </c>
      <c r="J3173" s="182">
        <f>IFERROR(_xll.qlIndexFixing(Index1M,$H3173,TRUE,_xll.ohTrigger(RecalcTrigger,Trigger1M)),NA())</f>
        <v>1.2908669936789848E-2</v>
      </c>
      <c r="K3173" s="44">
        <f>IFERROR(_xll.qlIndexFixing(Index3M,H3173,TRUE,_xll.ohTrigger(RecalcTrigger,Trigger3M)),NA())</f>
        <v>1.3098030176580622E-2</v>
      </c>
      <c r="L3173" s="44">
        <f>IFERROR(_xll.qlIndexFixing(Index6M,$H3173,TRUE,_xll.ohTrigger(RecalcTrigger,Trigger6M)),NA())</f>
        <v>1.3524477944692002E-2</v>
      </c>
      <c r="M3173" s="183">
        <f>IFERROR(_xll.qlIndexFixing(Index1Y,$H3173,TRUE,_xll.ohTrigger(RecalcTrigger,Trigger1Y)),NA())</f>
        <v>1.3569617800530284E-2</v>
      </c>
      <c r="N3173" s="182">
        <f>IFERROR(_xll.qlIndexFixing(ONIndex1M,I3173,TRUE,_xll.ohTrigger(RecalcTrigger,Trigger1M)),NA())</f>
        <v>1.2895441460019086E-2</v>
      </c>
      <c r="O3173" s="44">
        <f>IFERROR(_xll.qlIndexFixing(ONIndex3M,I3173,TRUE,_xll.ohTrigger(RecalcTrigger,Trigger3M)),NA())</f>
        <v>1.3043614590664276E-2</v>
      </c>
      <c r="P3173" s="44">
        <f>IFERROR(_xll.qlIndexFixing(ONIndex6M,I3173,TRUE,_xll.ohTrigger(RecalcTrigger,Trigger6M)),NA())</f>
        <v>1.3433046128801251E-2</v>
      </c>
      <c r="Q3173" s="183">
        <f>IFERROR(_xll.qlIndexFixing(ONIndex1Y,I3173,TRUE,_xll.ohTrigger(RecalcTrigger,Trigger1Y)),NA())</f>
        <v>1.3336661720106946E-2</v>
      </c>
    </row>
    <row r="3174" spans="2:17" x14ac:dyDescent="0.2">
      <c r="B3174" s="39" t="s">
        <v>42</v>
      </c>
      <c r="D3174" s="42">
        <f>_xll.qlCalendarAdvance(Calendar,$D3173,B3174,"f",FALSE)</f>
        <v>61724</v>
      </c>
      <c r="E3174" s="177">
        <f>_xll.qlInterestRateIndexValueDate(IndexON,D3174)</f>
        <v>61724</v>
      </c>
      <c r="F3174" s="193">
        <f>IFERROR(_xll.qlIndexFixing(IndexON,D3174,TRUE,_xll.ohTrigger(RecalcTrigger,TriggerON)),NA())</f>
        <v>1.3355882169658884E-2</v>
      </c>
      <c r="H3174" s="42">
        <f>_xll.qlCalendarAdvance(Calendar,$H3173,B3174,"f",FALSE)</f>
        <v>61724</v>
      </c>
      <c r="I3174" s="177">
        <f>_xll.qlInterestRateIndexValueDate(Index1M,$H3174)</f>
        <v>61728</v>
      </c>
      <c r="J3174" s="182">
        <f>IFERROR(_xll.qlIndexFixing(Index1M,$H3174,TRUE,_xll.ohTrigger(RecalcTrigger,Trigger1M)),NA())</f>
        <v>1.2915657121342081E-2</v>
      </c>
      <c r="K3174" s="44">
        <f>IFERROR(_xll.qlIndexFixing(Index3M,H3174,TRUE,_xll.ohTrigger(RecalcTrigger,Trigger3M)),NA())</f>
        <v>1.3105323410154034E-2</v>
      </c>
      <c r="L3174" s="44">
        <f>IFERROR(_xll.qlIndexFixing(Index6M,$H3174,TRUE,_xll.ohTrigger(RecalcTrigger,Trigger6M)),NA())</f>
        <v>1.3528199351446803E-2</v>
      </c>
      <c r="M3174" s="183">
        <f>IFERROR(_xll.qlIndexFixing(Index1Y,$H3174,TRUE,_xll.ohTrigger(RecalcTrigger,Trigger1Y)),NA())</f>
        <v>1.3576210019166006E-2</v>
      </c>
      <c r="N3174" s="182">
        <f>IFERROR(_xll.qlIndexFixing(ONIndex1M,I3174,TRUE,_xll.ohTrigger(RecalcTrigger,Trigger1M)),NA())</f>
        <v>1.2900341351151923E-2</v>
      </c>
      <c r="O3174" s="44">
        <f>IFERROR(_xll.qlIndexFixing(ONIndex3M,I3174,TRUE,_xll.ohTrigger(RecalcTrigger,Trigger3M)),NA())</f>
        <v>1.3049702338090441E-2</v>
      </c>
      <c r="P3174" s="44">
        <f>IFERROR(_xll.qlIndexFixing(ONIndex6M,I3174,TRUE,_xll.ohTrigger(RecalcTrigger,Trigger6M)),NA())</f>
        <v>1.3437082678935397E-2</v>
      </c>
      <c r="Q3174" s="183">
        <f>IFERROR(_xll.qlIndexFixing(ONIndex1Y,I3174,TRUE,_xll.ohTrigger(RecalcTrigger,Trigger1Y)),NA())</f>
        <v>1.3342407085170649E-2</v>
      </c>
    </row>
    <row r="3175" spans="2:17" x14ac:dyDescent="0.2">
      <c r="B3175" s="39" t="s">
        <v>42</v>
      </c>
      <c r="D3175" s="42">
        <f>_xll.qlCalendarAdvance(Calendar,$D3174,B3175,"f",FALSE)</f>
        <v>61731</v>
      </c>
      <c r="E3175" s="177">
        <f>_xll.qlInterestRateIndexValueDate(IndexON,D3175)</f>
        <v>61731</v>
      </c>
      <c r="F3175" s="193">
        <f>IFERROR(_xll.qlIndexFixing(IndexON,D3175,TRUE,_xll.ohTrigger(RecalcTrigger,TriggerON)),NA())</f>
        <v>1.3358732706985066E-2</v>
      </c>
      <c r="H3175" s="42">
        <f>_xll.qlCalendarAdvance(Calendar,$H3174,B3175,"f",FALSE)</f>
        <v>61731</v>
      </c>
      <c r="I3175" s="177">
        <f>_xll.qlInterestRateIndexValueDate(Index1M,$H3175)</f>
        <v>61735</v>
      </c>
      <c r="J3175" s="182">
        <f>IFERROR(_xll.qlIndexFixing(Index1M,$H3175,TRUE,_xll.ohTrigger(RecalcTrigger,Trigger1M)),NA())</f>
        <v>1.2920536690575916E-2</v>
      </c>
      <c r="K3175" s="44">
        <f>IFERROR(_xll.qlIndexFixing(Index3M,H3175,TRUE,_xll.ohTrigger(RecalcTrigger,Trigger3M)),NA())</f>
        <v>1.3113349717015523E-2</v>
      </c>
      <c r="L3175" s="44">
        <f>IFERROR(_xll.qlIndexFixing(Index6M,$H3175,TRUE,_xll.ohTrigger(RecalcTrigger,Trigger6M)),NA())</f>
        <v>1.3533333443501411E-2</v>
      </c>
      <c r="M3175" s="183">
        <f>IFERROR(_xll.qlIndexFixing(Index1Y,$H3175,TRUE,_xll.ohTrigger(RecalcTrigger,Trigger1Y)),NA())</f>
        <v>1.3581706840765982E-2</v>
      </c>
      <c r="N3175" s="182">
        <f>IFERROR(_xll.qlIndexFixing(ONIndex1M,I3175,TRUE,_xll.ohTrigger(RecalcTrigger,Trigger1M)),NA())</f>
        <v>1.2904533781634697E-2</v>
      </c>
      <c r="O3175" s="44">
        <f>IFERROR(_xll.qlIndexFixing(ONIndex3M,I3175,TRUE,_xll.ohTrigger(RecalcTrigger,Trigger3M)),NA())</f>
        <v>1.3054911055228047E-2</v>
      </c>
      <c r="P3175" s="44">
        <f>IFERROR(_xll.qlIndexFixing(ONIndex6M,I3175,TRUE,_xll.ohTrigger(RecalcTrigger,Trigger6M)),NA())</f>
        <v>1.3440517107836669E-2</v>
      </c>
      <c r="Q3175" s="183">
        <f>IFERROR(_xll.qlIndexFixing(ONIndex1Y,I3175,TRUE,_xll.ohTrigger(RecalcTrigger,Trigger1Y)),NA())</f>
        <v>1.3347322388135296E-2</v>
      </c>
    </row>
    <row r="3176" spans="2:17" x14ac:dyDescent="0.2">
      <c r="B3176" s="39" t="s">
        <v>42</v>
      </c>
      <c r="D3176" s="42">
        <f>_xll.qlCalendarAdvance(Calendar,$D3175,B3176,"f",FALSE)</f>
        <v>61738</v>
      </c>
      <c r="E3176" s="177">
        <f>_xll.qlInterestRateIndexValueDate(IndexON,D3176)</f>
        <v>61738</v>
      </c>
      <c r="F3176" s="193">
        <f>IFERROR(_xll.qlIndexFixing(IndexON,D3176,TRUE,_xll.ohTrigger(RecalcTrigger,TriggerON)),NA())</f>
        <v>1.3361577778363554E-2</v>
      </c>
      <c r="H3176" s="42">
        <f>_xll.qlCalendarAdvance(Calendar,$H3175,B3176,"f",FALSE)</f>
        <v>61738</v>
      </c>
      <c r="I3176" s="177">
        <f>_xll.qlInterestRateIndexValueDate(Index1M,$H3176)</f>
        <v>61742</v>
      </c>
      <c r="J3176" s="182">
        <f>IFERROR(_xll.qlIndexFixing(Index1M,$H3176,TRUE,_xll.ohTrigger(RecalcTrigger,Trigger1M)),NA())</f>
        <v>1.2925406796551187E-2</v>
      </c>
      <c r="K3176" s="44">
        <f>IFERROR(_xll.qlIndexFixing(Index3M,H3176,TRUE,_xll.ohTrigger(RecalcTrigger,Trigger3M)),NA())</f>
        <v>1.3120028058804259E-2</v>
      </c>
      <c r="L3176" s="44">
        <f>IFERROR(_xll.qlIndexFixing(Index6M,$H3176,TRUE,_xll.ohTrigger(RecalcTrigger,Trigger6M)),NA())</f>
        <v>1.353692338443846E-2</v>
      </c>
      <c r="M3176" s="183">
        <f>IFERROR(_xll.qlIndexFixing(Index1Y,$H3176,TRUE,_xll.ohTrigger(RecalcTrigger,Trigger1Y)),NA())</f>
        <v>1.3587191101008193E-2</v>
      </c>
      <c r="N3176" s="182">
        <f>IFERROR(_xll.qlIndexFixing(ONIndex1M,I3176,TRUE,_xll.ohTrigger(RecalcTrigger,Trigger1M)),NA())</f>
        <v>1.2909416208497504E-2</v>
      </c>
      <c r="O3176" s="44">
        <f>IFERROR(_xll.qlIndexFixing(ONIndex3M,I3176,TRUE,_xll.ohTrigger(RecalcTrigger,Trigger3M)),NA())</f>
        <v>1.3060976956689174E-2</v>
      </c>
      <c r="P3176" s="44">
        <f>IFERROR(_xll.qlIndexFixing(ONIndex6M,I3176,TRUE,_xll.ohTrigger(RecalcTrigger,Trigger6M)),NA())</f>
        <v>1.3444494177630162E-2</v>
      </c>
      <c r="Q3176" s="183">
        <f>IFERROR(_xll.qlIndexFixing(ONIndex1Y,I3176,TRUE,_xll.ohTrigger(RecalcTrigger,Trigger1Y)),NA())</f>
        <v>1.3353046038568905E-2</v>
      </c>
    </row>
    <row r="3177" spans="2:17" x14ac:dyDescent="0.2">
      <c r="B3177" s="39" t="s">
        <v>42</v>
      </c>
      <c r="D3177" s="42">
        <f>_xll.qlCalendarAdvance(Calendar,$D3176,B3177,"f",FALSE)</f>
        <v>61745</v>
      </c>
      <c r="E3177" s="177">
        <f>_xll.qlInterestRateIndexValueDate(IndexON,D3177)</f>
        <v>61745</v>
      </c>
      <c r="F3177" s="193">
        <f>IFERROR(_xll.qlIndexFixing(IndexON,D3177,TRUE,_xll.ohTrigger(RecalcTrigger,TriggerON)),NA())</f>
        <v>1.3364417371324322E-2</v>
      </c>
      <c r="H3177" s="42">
        <f>_xll.qlCalendarAdvance(Calendar,$H3176,B3177,"f",FALSE)</f>
        <v>61745</v>
      </c>
      <c r="I3177" s="177">
        <f>_xll.qlInterestRateIndexValueDate(Index1M,$H3177)</f>
        <v>61749</v>
      </c>
      <c r="J3177" s="182">
        <f>IFERROR(_xll.qlIndexFixing(Index1M,$H3177,TRUE,_xll.ohTrigger(RecalcTrigger,Trigger1M)),NA())</f>
        <v>1.2930267416829068E-2</v>
      </c>
      <c r="K3177" s="44">
        <f>IFERROR(_xll.qlIndexFixing(Index3M,H3177,TRUE,_xll.ohTrigger(RecalcTrigger,Trigger3M)),NA())</f>
        <v>1.3125362523917708E-2</v>
      </c>
      <c r="L3177" s="44">
        <f>IFERROR(_xll.qlIndexFixing(Index6M,$H3177,TRUE,_xll.ohTrigger(RecalcTrigger,Trigger6M)),NA())</f>
        <v>1.354048032099562E-2</v>
      </c>
      <c r="M3177" s="183">
        <f>IFERROR(_xll.qlIndexFixing(Index1Y,$H3177,TRUE,_xll.ohTrigger(RecalcTrigger,Trigger1Y)),NA())</f>
        <v>1.3592662771441978E-2</v>
      </c>
      <c r="N3177" s="182">
        <f>IFERROR(_xll.qlIndexFixing(ONIndex1M,I3177,TRUE,_xll.ohTrigger(RecalcTrigger,Trigger1M)),NA())</f>
        <v>1.2914289199548179E-2</v>
      </c>
      <c r="O3177" s="44">
        <f>IFERROR(_xll.qlIndexFixing(ONIndex3M,I3177,TRUE,_xll.ohTrigger(RecalcTrigger,Trigger3M)),NA())</f>
        <v>1.3067031054871947E-2</v>
      </c>
      <c r="P3177" s="44">
        <f>IFERROR(_xll.qlIndexFixing(ONIndex6M,I3177,TRUE,_xll.ohTrigger(RecalcTrigger,Trigger6M)),NA())</f>
        <v>1.3448439142385027E-2</v>
      </c>
      <c r="Q3177" s="183">
        <f>IFERROR(_xll.qlIndexFixing(ONIndex1Y,I3177,TRUE,_xll.ohTrigger(RecalcTrigger,Trigger1Y)),NA())</f>
        <v>1.3358757956787315E-2</v>
      </c>
    </row>
    <row r="3178" spans="2:17" x14ac:dyDescent="0.2">
      <c r="B3178" s="39" t="s">
        <v>42</v>
      </c>
      <c r="D3178" s="42">
        <f>_xll.qlCalendarAdvance(Calendar,$D3177,B3178,"f",FALSE)</f>
        <v>61752</v>
      </c>
      <c r="E3178" s="177">
        <f>_xll.qlInterestRateIndexValueDate(IndexON,D3178)</f>
        <v>61752</v>
      </c>
      <c r="F3178" s="193">
        <f>IFERROR(_xll.qlIndexFixing(IndexON,D3178,TRUE,_xll.ohTrigger(RecalcTrigger,TriggerON)),NA())</f>
        <v>1.3367251472198305E-2</v>
      </c>
      <c r="H3178" s="42">
        <f>_xll.qlCalendarAdvance(Calendar,$H3177,B3178,"f",FALSE)</f>
        <v>61752</v>
      </c>
      <c r="I3178" s="177">
        <f>_xll.qlInterestRateIndexValueDate(Index1M,$H3178)</f>
        <v>61756</v>
      </c>
      <c r="J3178" s="182">
        <f>IFERROR(_xll.qlIndexFixing(Index1M,$H3178,TRUE,_xll.ohTrigger(RecalcTrigger,Trigger1M)),NA())</f>
        <v>1.2935118528960421E-2</v>
      </c>
      <c r="K3178" s="44">
        <f>IFERROR(_xll.qlIndexFixing(Index3M,H3178,TRUE,_xll.ohTrigger(RecalcTrigger,Trigger3M)),NA())</f>
        <v>1.3131350890662606E-2</v>
      </c>
      <c r="L3178" s="44">
        <f>IFERROR(_xll.qlIndexFixing(Index6M,$H3178,TRUE,_xll.ohTrigger(RecalcTrigger,Trigger6M)),NA())</f>
        <v>1.3544004198638493E-2</v>
      </c>
      <c r="M3178" s="183">
        <f>IFERROR(_xll.qlIndexFixing(Index1Y,$H3178,TRUE,_xll.ohTrigger(RecalcTrigger,Trigger1Y)),NA())</f>
        <v>1.3598121823616449E-2</v>
      </c>
      <c r="N3178" s="182">
        <f>IFERROR(_xll.qlIndexFixing(ONIndex1M,I3178,TRUE,_xll.ohTrigger(RecalcTrigger,Trigger1M)),NA())</f>
        <v>1.2919152732244754E-2</v>
      </c>
      <c r="O3178" s="44">
        <f>IFERROR(_xll.qlIndexFixing(ONIndex3M,I3178,TRUE,_xll.ohTrigger(RecalcTrigger,Trigger3M)),NA())</f>
        <v>1.3073073321958617E-2</v>
      </c>
      <c r="P3178" s="44">
        <f>IFERROR(_xll.qlIndexFixing(ONIndex6M,I3178,TRUE,_xll.ohTrigger(RecalcTrigger,Trigger6M)),NA())</f>
        <v>1.3452351948224361E-2</v>
      </c>
      <c r="Q3178" s="183">
        <f>IFERROR(_xll.qlIndexFixing(ONIndex1Y,I3178,TRUE,_xll.ohTrigger(RecalcTrigger,Trigger1Y)),NA())</f>
        <v>1.3364458114812905E-2</v>
      </c>
    </row>
    <row r="3179" spans="2:17" x14ac:dyDescent="0.2">
      <c r="B3179" s="39" t="s">
        <v>42</v>
      </c>
      <c r="D3179" s="42">
        <f>_xll.qlCalendarAdvance(Calendar,$D3178,B3179,"f",FALSE)</f>
        <v>61759</v>
      </c>
      <c r="E3179" s="177">
        <f>_xll.qlInterestRateIndexValueDate(IndexON,D3179)</f>
        <v>61759</v>
      </c>
      <c r="F3179" s="193">
        <f>IFERROR(_xll.qlIndexFixing(IndexON,D3179,TRUE,_xll.ohTrigger(RecalcTrigger,TriggerON)),NA())</f>
        <v>1.3370080068515477E-2</v>
      </c>
      <c r="H3179" s="42">
        <f>_xll.qlCalendarAdvance(Calendar,$H3178,B3179,"f",FALSE)</f>
        <v>61759</v>
      </c>
      <c r="I3179" s="177">
        <f>_xll.qlInterestRateIndexValueDate(Index1M,$H3179)</f>
        <v>61763</v>
      </c>
      <c r="J3179" s="182">
        <f>IFERROR(_xll.qlIndexFixing(Index1M,$H3179,TRUE,_xll.ohTrigger(RecalcTrigger,Trigger1M)),NA())</f>
        <v>1.2938227587839801E-2</v>
      </c>
      <c r="K3179" s="44">
        <f>IFERROR(_xll.qlIndexFixing(Index3M,H3179,TRUE,_xll.ohTrigger(RecalcTrigger,Trigger3M)),NA())</f>
        <v>1.3137327195370859E-2</v>
      </c>
      <c r="L3179" s="44">
        <f>IFERROR(_xll.qlIndexFixing(Index6M,$H3179,TRUE,_xll.ohTrigger(RecalcTrigger,Trigger6M)),NA())</f>
        <v>1.3547494962833997E-2</v>
      </c>
      <c r="M3179" s="183">
        <f>IFERROR(_xll.qlIndexFixing(Index1Y,$H3179,TRUE,_xll.ohTrigger(RecalcTrigger,Trigger1Y)),NA())</f>
        <v>1.360356822908072E-2</v>
      </c>
      <c r="N3179" s="182">
        <f>IFERROR(_xll.qlIndexFixing(ONIndex1M,I3179,TRUE,_xll.ohTrigger(RecalcTrigger,Trigger1M)),NA())</f>
        <v>1.2924006784365005E-2</v>
      </c>
      <c r="O3179" s="44">
        <f>IFERROR(_xll.qlIndexFixing(ONIndex3M,I3179,TRUE,_xll.ohTrigger(RecalcTrigger,Trigger3M)),NA())</f>
        <v>1.307910372965182E-2</v>
      </c>
      <c r="P3179" s="44">
        <f>IFERROR(_xll.qlIndexFixing(ONIndex6M,I3179,TRUE,_xll.ohTrigger(RecalcTrigger,Trigger6M)),NA())</f>
        <v>1.3456232540951518E-2</v>
      </c>
      <c r="Q3179" s="183">
        <f>IFERROR(_xll.qlIndexFixing(ONIndex1Y,I3179,TRUE,_xll.ohTrigger(RecalcTrigger,Trigger1Y)),NA())</f>
        <v>1.3370146484827927E-2</v>
      </c>
    </row>
    <row r="3180" spans="2:17" x14ac:dyDescent="0.2">
      <c r="B3180" s="39" t="s">
        <v>42</v>
      </c>
      <c r="D3180" s="42">
        <f>_xll.qlCalendarAdvance(Calendar,$D3179,B3180,"f",FALSE)</f>
        <v>61766</v>
      </c>
      <c r="E3180" s="177">
        <f>_xll.qlInterestRateIndexValueDate(IndexON,D3180)</f>
        <v>61766</v>
      </c>
      <c r="F3180" s="193">
        <f>IFERROR(_xll.qlIndexFixing(IndexON,D3180,TRUE,_xll.ohTrigger(RecalcTrigger,TriggerON)),NA())</f>
        <v>1.3372903146846582E-2</v>
      </c>
      <c r="H3180" s="42">
        <f>_xll.qlCalendarAdvance(Calendar,$H3179,B3180,"f",FALSE)</f>
        <v>61766</v>
      </c>
      <c r="I3180" s="177">
        <f>_xll.qlInterestRateIndexValueDate(Index1M,$H3180)</f>
        <v>61770</v>
      </c>
      <c r="J3180" s="182">
        <f>IFERROR(_xll.qlIndexFixing(Index1M,$H3180,TRUE,_xll.ohTrigger(RecalcTrigger,Trigger1M)),NA())</f>
        <v>1.2943061147686459E-2</v>
      </c>
      <c r="K3180" s="44">
        <f>IFERROR(_xll.qlIndexFixing(Index3M,H3180,TRUE,_xll.ohTrigger(RecalcTrigger,Trigger3M)),NA())</f>
        <v>1.3143291409863691E-2</v>
      </c>
      <c r="L3180" s="44">
        <f>IFERROR(_xll.qlIndexFixing(Index6M,$H3180,TRUE,_xll.ohTrigger(RecalcTrigger,Trigger6M)),NA())</f>
        <v>1.3550952559050368E-2</v>
      </c>
      <c r="M3180" s="183">
        <f>IFERROR(_xll.qlIndexFixing(Index1Y,$H3180,TRUE,_xll.ohTrigger(RecalcTrigger,Trigger1Y)),NA())</f>
        <v>1.3609001959383466E-2</v>
      </c>
      <c r="N3180" s="182">
        <f>IFERROR(_xll.qlIndexFixing(ONIndex1M,I3180,TRUE,_xll.ohTrigger(RecalcTrigger,Trigger1M)),NA())</f>
        <v>1.2928851333366964E-2</v>
      </c>
      <c r="O3180" s="44">
        <f>IFERROR(_xll.qlIndexFixing(ONIndex3M,I3180,TRUE,_xll.ohTrigger(RecalcTrigger,Trigger3M)),NA())</f>
        <v>1.3085122249973935E-2</v>
      </c>
      <c r="P3180" s="44">
        <f>IFERROR(_xll.qlIndexFixing(ONIndex6M,I3180,TRUE,_xll.ohTrigger(RecalcTrigger,Trigger6M)),NA())</f>
        <v>1.3460080866689594E-2</v>
      </c>
      <c r="Q3180" s="183">
        <f>IFERROR(_xll.qlIndexFixing(ONIndex1Y,I3180,TRUE,_xll.ohTrigger(RecalcTrigger,Trigger1Y)),NA())</f>
        <v>1.3375823038934698E-2</v>
      </c>
    </row>
    <row r="3181" spans="2:17" x14ac:dyDescent="0.2">
      <c r="B3181" s="39" t="s">
        <v>42</v>
      </c>
      <c r="D3181" s="42">
        <f>_xll.qlCalendarAdvance(Calendar,$D3180,B3181,"f",FALSE)</f>
        <v>61773</v>
      </c>
      <c r="E3181" s="177">
        <f>_xll.qlInterestRateIndexValueDate(IndexON,D3181)</f>
        <v>61773</v>
      </c>
      <c r="F3181" s="193">
        <f>IFERROR(_xll.qlIndexFixing(IndexON,D3181,TRUE,_xll.ohTrigger(RecalcTrigger,TriggerON)),NA())</f>
        <v>1.3375720694241977E-2</v>
      </c>
      <c r="H3181" s="42">
        <f>_xll.qlCalendarAdvance(Calendar,$H3180,B3181,"f",FALSE)</f>
        <v>61773</v>
      </c>
      <c r="I3181" s="177">
        <f>_xll.qlInterestRateIndexValueDate(Index1M,$H3181)</f>
        <v>61777</v>
      </c>
      <c r="J3181" s="182">
        <f>IFERROR(_xll.qlIndexFixing(Index1M,$H3181,TRUE,_xll.ohTrigger(RecalcTrigger,Trigger1M)),NA())</f>
        <v>1.2947885137708186E-2</v>
      </c>
      <c r="K3181" s="44">
        <f>IFERROR(_xll.qlIndexFixing(Index3M,H3181,TRUE,_xll.ohTrigger(RecalcTrigger,Trigger3M)),NA())</f>
        <v>1.3149243505967592E-2</v>
      </c>
      <c r="L3181" s="44">
        <f>IFERROR(_xll.qlIndexFixing(Index6M,$H3181,TRUE,_xll.ohTrigger(RecalcTrigger,Trigger6M)),NA())</f>
        <v>1.3554376932754965E-2</v>
      </c>
      <c r="M3181" s="183">
        <f>IFERROR(_xll.qlIndexFixing(Index1Y,$H3181,TRUE,_xll.ohTrigger(RecalcTrigger,Trigger1Y)),NA())</f>
        <v>1.3614422986073587E-2</v>
      </c>
      <c r="N3181" s="182">
        <f>IFERROR(_xll.qlIndexFixing(ONIndex1M,I3181,TRUE,_xll.ohTrigger(RecalcTrigger,Trigger1M)),NA())</f>
        <v>1.2933686356948471E-2</v>
      </c>
      <c r="O3181" s="44">
        <f>IFERROR(_xll.qlIndexFixing(ONIndex3M,I3181,TRUE,_xll.ohTrigger(RecalcTrigger,Trigger3M)),NA())</f>
        <v>1.3091128855027279E-2</v>
      </c>
      <c r="P3181" s="44">
        <f>IFERROR(_xll.qlIndexFixing(ONIndex6M,I3181,TRUE,_xll.ohTrigger(RecalcTrigger,Trigger6M)),NA())</f>
        <v>1.3463896871561687E-2</v>
      </c>
      <c r="Q3181" s="183">
        <f>IFERROR(_xll.qlIndexFixing(ONIndex1Y,I3181,TRUE,_xll.ohTrigger(RecalcTrigger,Trigger1Y)),NA())</f>
        <v>1.3381487749395404E-2</v>
      </c>
    </row>
    <row r="3182" spans="2:17" x14ac:dyDescent="0.2">
      <c r="B3182" s="39" t="s">
        <v>42</v>
      </c>
      <c r="D3182" s="42">
        <f>_xll.qlCalendarAdvance(Calendar,$D3181,B3182,"f",FALSE)</f>
        <v>61780</v>
      </c>
      <c r="E3182" s="177">
        <f>_xll.qlInterestRateIndexValueDate(IndexON,D3182)</f>
        <v>61780</v>
      </c>
      <c r="F3182" s="193">
        <f>IFERROR(_xll.qlIndexFixing(IndexON,D3182,TRUE,_xll.ohTrigger(RecalcTrigger,TriggerON)),NA())</f>
        <v>1.3378532697752021E-2</v>
      </c>
      <c r="H3182" s="42">
        <f>_xll.qlCalendarAdvance(Calendar,$H3181,B3182,"f",FALSE)</f>
        <v>61780</v>
      </c>
      <c r="I3182" s="177">
        <f>_xll.qlInterestRateIndexValueDate(Index1M,$H3182)</f>
        <v>61784</v>
      </c>
      <c r="J3182" s="182">
        <f>IFERROR(_xll.qlIndexFixing(Index1M,$H3182,TRUE,_xll.ohTrigger(RecalcTrigger,Trigger1M)),NA())</f>
        <v>1.2952699535465786E-2</v>
      </c>
      <c r="K3182" s="44">
        <f>IFERROR(_xll.qlIndexFixing(Index3M,H3182,TRUE,_xll.ohTrigger(RecalcTrigger,Trigger3M)),NA())</f>
        <v>1.3155183455504664E-2</v>
      </c>
      <c r="L3182" s="44">
        <f>IFERROR(_xll.qlIndexFixing(Index6M,$H3182,TRUE,_xll.ohTrigger(RecalcTrigger,Trigger6M)),NA())</f>
        <v>1.3557768029419538E-2</v>
      </c>
      <c r="M3182" s="183">
        <f>IFERROR(_xll.qlIndexFixing(Index1Y,$H3182,TRUE,_xll.ohTrigger(RecalcTrigger,Trigger1Y)),NA())</f>
        <v>1.3619831280699317E-2</v>
      </c>
      <c r="N3182" s="182">
        <f>IFERROR(_xll.qlIndexFixing(ONIndex1M,I3182,TRUE,_xll.ohTrigger(RecalcTrigger,Trigger1M)),NA())</f>
        <v>1.2938511832647492E-2</v>
      </c>
      <c r="O3182" s="44">
        <f>IFERROR(_xll.qlIndexFixing(ONIndex3M,I3182,TRUE,_xll.ohTrigger(RecalcTrigger,Trigger3M)),NA())</f>
        <v>1.309712351683423E-2</v>
      </c>
      <c r="P3182" s="44">
        <f>IFERROR(_xll.qlIndexFixing(ONIndex6M,I3182,TRUE,_xll.ohTrigger(RecalcTrigger,Trigger6M)),NA())</f>
        <v>1.3467680501531021E-2</v>
      </c>
      <c r="Q3182" s="183">
        <f>IFERROR(_xll.qlIndexFixing(ONIndex1Y,I3182,TRUE,_xll.ohTrigger(RecalcTrigger,Trigger1Y)),NA())</f>
        <v>1.3387140588312363E-2</v>
      </c>
    </row>
    <row r="3183" spans="2:17" x14ac:dyDescent="0.2">
      <c r="B3183" s="39" t="s">
        <v>42</v>
      </c>
      <c r="D3183" s="42">
        <f>_xll.qlCalendarAdvance(Calendar,$D3182,B3183,"f",FALSE)</f>
        <v>61787</v>
      </c>
      <c r="E3183" s="177">
        <f>_xll.qlInterestRateIndexValueDate(IndexON,D3183)</f>
        <v>61787</v>
      </c>
      <c r="F3183" s="193">
        <f>IFERROR(_xll.qlIndexFixing(IndexON,D3183,TRUE,_xll.ohTrigger(RecalcTrigger,TriggerON)),NA())</f>
        <v>1.338133914450701E-2</v>
      </c>
      <c r="H3183" s="42">
        <f>_xll.qlCalendarAdvance(Calendar,$H3182,B3183,"f",FALSE)</f>
        <v>61787</v>
      </c>
      <c r="I3183" s="177">
        <f>_xll.qlInterestRateIndexValueDate(Index1M,$H3183)</f>
        <v>61791</v>
      </c>
      <c r="J3183" s="182">
        <f>IFERROR(_xll.qlIndexFixing(Index1M,$H3183,TRUE,_xll.ohTrigger(RecalcTrigger,Trigger1M)),NA())</f>
        <v>1.2959230681946935E-2</v>
      </c>
      <c r="K3183" s="44">
        <f>IFERROR(_xll.qlIndexFixing(Index3M,H3183,TRUE,_xll.ohTrigger(RecalcTrigger,Trigger3M)),NA())</f>
        <v>1.3161772603687682E-2</v>
      </c>
      <c r="L3183" s="44">
        <f>IFERROR(_xll.qlIndexFixing(Index6M,$H3183,TRUE,_xll.ohTrigger(RecalcTrigger,Trigger6M)),NA())</f>
        <v>1.3562091690031565E-2</v>
      </c>
      <c r="M3183" s="183">
        <f>IFERROR(_xll.qlIndexFixing(Index1Y,$H3183,TRUE,_xll.ohTrigger(RecalcTrigger,Trigger1Y)),NA())</f>
        <v>1.3625226814809554E-2</v>
      </c>
      <c r="N3183" s="182">
        <f>IFERROR(_xll.qlIndexFixing(ONIndex1M,I3183,TRUE,_xll.ohTrigger(RecalcTrigger,Trigger1M)),NA())</f>
        <v>1.2943327738001997E-2</v>
      </c>
      <c r="O3183" s="44">
        <f>IFERROR(_xll.qlIndexFixing(ONIndex3M,I3183,TRUE,_xll.ohTrigger(RecalcTrigger,Trigger3M)),NA())</f>
        <v>1.3103106207097426E-2</v>
      </c>
      <c r="P3183" s="44">
        <f>IFERROR(_xll.qlIndexFixing(ONIndex6M,I3183,TRUE,_xll.ohTrigger(RecalcTrigger,Trigger6M)),NA())</f>
        <v>1.3471431702321013E-2</v>
      </c>
      <c r="Q3183" s="183">
        <f>IFERROR(_xll.qlIndexFixing(ONIndex1Y,I3183,TRUE,_xll.ohTrigger(RecalcTrigger,Trigger1Y)),NA())</f>
        <v>1.3392781527707953E-2</v>
      </c>
    </row>
    <row r="3184" spans="2:17" x14ac:dyDescent="0.2">
      <c r="B3184" s="39" t="s">
        <v>42</v>
      </c>
      <c r="D3184" s="42">
        <f>_xll.qlCalendarAdvance(Calendar,$D3183,B3184,"f",FALSE)</f>
        <v>61794</v>
      </c>
      <c r="E3184" s="177">
        <f>_xll.qlInterestRateIndexValueDate(IndexON,D3184)</f>
        <v>61794</v>
      </c>
      <c r="F3184" s="193">
        <f>IFERROR(_xll.qlIndexFixing(IndexON,D3184,TRUE,_xll.ohTrigger(RecalcTrigger,TriggerON)),NA())</f>
        <v>1.3384140020997748E-2</v>
      </c>
      <c r="H3184" s="42">
        <f>_xll.qlCalendarAdvance(Calendar,$H3183,B3184,"f",FALSE)</f>
        <v>61794</v>
      </c>
      <c r="I3184" s="177">
        <f>_xll.qlInterestRateIndexValueDate(Index1M,$H3184)</f>
        <v>61798</v>
      </c>
      <c r="J3184" s="182">
        <f>IFERROR(_xll.qlIndexFixing(Index1M,$H3184,TRUE,_xll.ohTrigger(RecalcTrigger,Trigger1M)),NA())</f>
        <v>1.2964024273909016E-2</v>
      </c>
      <c r="K3184" s="44">
        <f>IFERROR(_xll.qlIndexFixing(Index3M,H3184,TRUE,_xll.ohTrigger(RecalcTrigger,Trigger3M)),NA())</f>
        <v>1.3167687514405424E-2</v>
      </c>
      <c r="L3184" s="44">
        <f>IFERROR(_xll.qlIndexFixing(Index6M,$H3184,TRUE,_xll.ohTrigger(RecalcTrigger,Trigger6M)),NA())</f>
        <v>1.3565411510558307E-2</v>
      </c>
      <c r="M3184" s="183">
        <f>IFERROR(_xll.qlIndexFixing(Index1Y,$H3184,TRUE,_xll.ohTrigger(RecalcTrigger,Trigger1Y)),NA())</f>
        <v>1.3630609559952754E-2</v>
      </c>
      <c r="N3184" s="182">
        <f>IFERROR(_xll.qlIndexFixing(ONIndex1M,I3184,TRUE,_xll.ohTrigger(RecalcTrigger,Trigger1M)),NA())</f>
        <v>1.2948134050709825E-2</v>
      </c>
      <c r="O3184" s="44">
        <f>IFERROR(_xll.qlIndexFixing(ONIndex3M,I3184,TRUE,_xll.ohTrigger(RecalcTrigger,Trigger3M)),NA())</f>
        <v>1.3109076897999117E-2</v>
      </c>
      <c r="P3184" s="44">
        <f>IFERROR(_xll.qlIndexFixing(ONIndex6M,I3184,TRUE,_xll.ohTrigger(RecalcTrigger,Trigger6M)),NA())</f>
        <v>1.347515042045444E-2</v>
      </c>
      <c r="Q3184" s="183">
        <f>IFERROR(_xll.qlIndexFixing(ONIndex1Y,I3184,TRUE,_xll.ohTrigger(RecalcTrigger,Trigger1Y)),NA())</f>
        <v>1.3398410539684491E-2</v>
      </c>
    </row>
    <row r="3185" spans="2:17" x14ac:dyDescent="0.2">
      <c r="B3185" s="39" t="s">
        <v>42</v>
      </c>
      <c r="D3185" s="42">
        <f>_xll.qlCalendarAdvance(Calendar,$D3184,B3185,"f",FALSE)</f>
        <v>61801</v>
      </c>
      <c r="E3185" s="177">
        <f>_xll.qlInterestRateIndexValueDate(IndexON,D3185)</f>
        <v>61801</v>
      </c>
      <c r="F3185" s="193">
        <f>IFERROR(_xll.qlIndexFixing(IndexON,D3185,TRUE,_xll.ohTrigger(RecalcTrigger,TriggerON)),NA())</f>
        <v>1.3386935314514403E-2</v>
      </c>
      <c r="H3185" s="42">
        <f>_xll.qlCalendarAdvance(Calendar,$H3184,B3185,"f",FALSE)</f>
        <v>61801</v>
      </c>
      <c r="I3185" s="177">
        <f>_xll.qlInterestRateIndexValueDate(Index1M,$H3185)</f>
        <v>61805</v>
      </c>
      <c r="J3185" s="182">
        <f>IFERROR(_xll.qlIndexFixing(Index1M,$H3185,TRUE,_xll.ohTrigger(RecalcTrigger,Trigger1M)),NA())</f>
        <v>1.2968808200616693E-2</v>
      </c>
      <c r="K3185" s="44">
        <f>IFERROR(_xll.qlIndexFixing(Index3M,H3185,TRUE,_xll.ohTrigger(RecalcTrigger,Trigger3M)),NA())</f>
        <v>1.317359019166457E-2</v>
      </c>
      <c r="L3185" s="44">
        <f>IFERROR(_xll.qlIndexFixing(Index6M,$H3185,TRUE,_xll.ohTrigger(RecalcTrigger,Trigger6M)),NA())</f>
        <v>1.3568697880222535E-2</v>
      </c>
      <c r="M3185" s="183">
        <f>IFERROR(_xll.qlIndexFixing(Index1Y,$H3185,TRUE,_xll.ohTrigger(RecalcTrigger,Trigger1Y)),NA())</f>
        <v>1.3635979487676501E-2</v>
      </c>
      <c r="N3185" s="182">
        <f>IFERROR(_xll.qlIndexFixing(ONIndex1M,I3185,TRUE,_xll.ohTrigger(RecalcTrigger,Trigger1M)),NA())</f>
        <v>1.2952930748229008E-2</v>
      </c>
      <c r="O3185" s="44">
        <f>IFERROR(_xll.qlIndexFixing(ONIndex3M,I3185,TRUE,_xll.ohTrigger(RecalcTrigger,Trigger3M)),NA())</f>
        <v>1.3115035561401811E-2</v>
      </c>
      <c r="P3185" s="44">
        <f>IFERROR(_xll.qlIndexFixing(ONIndex6M,I3185,TRUE,_xll.ohTrigger(RecalcTrigger,Trigger6M)),NA())</f>
        <v>1.3478836601494848E-2</v>
      </c>
      <c r="Q3185" s="183">
        <f>IFERROR(_xll.qlIndexFixing(ONIndex1Y,I3185,TRUE,_xll.ohTrigger(RecalcTrigger,Trigger1Y)),NA())</f>
        <v>1.3404027596664037E-2</v>
      </c>
    </row>
    <row r="3186" spans="2:17" x14ac:dyDescent="0.2">
      <c r="B3186" s="39" t="s">
        <v>42</v>
      </c>
      <c r="D3186" s="42">
        <f>_xll.qlCalendarAdvance(Calendar,$D3185,B3186,"f",FALSE)</f>
        <v>61808</v>
      </c>
      <c r="E3186" s="177">
        <f>_xll.qlInterestRateIndexValueDate(IndexON,D3186)</f>
        <v>61808</v>
      </c>
      <c r="F3186" s="193">
        <f>IFERROR(_xll.qlIndexFixing(IndexON,D3186,TRUE,_xll.ohTrigger(RecalcTrigger,TriggerON)),NA())</f>
        <v>1.338972501218727E-2</v>
      </c>
      <c r="H3186" s="42">
        <f>_xll.qlCalendarAdvance(Calendar,$H3185,B3186,"f",FALSE)</f>
        <v>61808</v>
      </c>
      <c r="I3186" s="177">
        <f>_xll.qlInterestRateIndexValueDate(Index1M,$H3186)</f>
        <v>61812</v>
      </c>
      <c r="J3186" s="182">
        <f>IFERROR(_xll.qlIndexFixing(Index1M,$H3186,TRUE,_xll.ohTrigger(RecalcTrigger,Trigger1M)),NA())</f>
        <v>1.2973582439633721E-2</v>
      </c>
      <c r="K3186" s="44">
        <f>IFERROR(_xll.qlIndexFixing(Index3M,H3186,TRUE,_xll.ohTrigger(RecalcTrigger,Trigger3M)),NA())</f>
        <v>1.3179480607291138E-2</v>
      </c>
      <c r="L3186" s="44">
        <f>IFERROR(_xll.qlIndexFixing(Index6M,$H3186,TRUE,_xll.ohTrigger(RecalcTrigger,Trigger6M)),NA())</f>
        <v>1.3571950744495258E-2</v>
      </c>
      <c r="M3186" s="183">
        <f>IFERROR(_xll.qlIndexFixing(Index1Y,$H3186,TRUE,_xll.ohTrigger(RecalcTrigger,Trigger1Y)),NA())</f>
        <v>1.3641336569529251E-2</v>
      </c>
      <c r="N3186" s="182">
        <f>IFERROR(_xll.qlIndexFixing(ONIndex1M,I3186,TRUE,_xll.ohTrigger(RecalcTrigger,Trigger1M)),NA())</f>
        <v>1.2957717808257385E-2</v>
      </c>
      <c r="O3186" s="44">
        <f>IFERROR(_xll.qlIndexFixing(ONIndex3M,I3186,TRUE,_xll.ohTrigger(RecalcTrigger,Trigger3M)),NA())</f>
        <v>1.3120982169327888E-2</v>
      </c>
      <c r="P3186" s="44">
        <f>IFERROR(_xll.qlIndexFixing(ONIndex6M,I3186,TRUE,_xll.ohTrigger(RecalcTrigger,Trigger6M)),NA())</f>
        <v>1.3482490191565333E-2</v>
      </c>
      <c r="Q3186" s="183">
        <f>IFERROR(_xll.qlIndexFixing(ONIndex1Y,I3186,TRUE,_xll.ohTrigger(RecalcTrigger,Trigger1Y)),NA())</f>
        <v>1.3409632670429161E-2</v>
      </c>
    </row>
    <row r="3187" spans="2:17" x14ac:dyDescent="0.2">
      <c r="B3187" s="39" t="s">
        <v>42</v>
      </c>
      <c r="D3187" s="42">
        <f>_xll.qlCalendarAdvance(Calendar,$D3186,B3187,"f",FALSE)</f>
        <v>61815</v>
      </c>
      <c r="E3187" s="177">
        <f>_xll.qlInterestRateIndexValueDate(IndexON,D3187)</f>
        <v>61815</v>
      </c>
      <c r="F3187" s="193">
        <f>IFERROR(_xll.qlIndexFixing(IndexON,D3187,TRUE,_xll.ohTrigger(RecalcTrigger,TriggerON)),NA())</f>
        <v>1.3392509100587091E-2</v>
      </c>
      <c r="H3187" s="42">
        <f>_xll.qlCalendarAdvance(Calendar,$H3186,B3187,"f",FALSE)</f>
        <v>61815</v>
      </c>
      <c r="I3187" s="177">
        <f>_xll.qlInterestRateIndexValueDate(Index1M,$H3187)</f>
        <v>61819</v>
      </c>
      <c r="J3187" s="182">
        <f>IFERROR(_xll.qlIndexFixing(Index1M,$H3187,TRUE,_xll.ohTrigger(RecalcTrigger,Trigger1M)),NA())</f>
        <v>1.2978346968518696E-2</v>
      </c>
      <c r="K3187" s="44">
        <f>IFERROR(_xll.qlIndexFixing(Index3M,H3187,TRUE,_xll.ohTrigger(RecalcTrigger,Trigger3M)),NA())</f>
        <v>1.3184700018541037E-2</v>
      </c>
      <c r="L3187" s="44">
        <f>IFERROR(_xll.qlIndexFixing(Index6M,$H3187,TRUE,_xll.ohTrigger(RecalcTrigger,Trigger6M)),NA())</f>
        <v>1.3574696352891439E-2</v>
      </c>
      <c r="M3187" s="183">
        <f>IFERROR(_xll.qlIndexFixing(Index1Y,$H3187,TRUE,_xll.ohTrigger(RecalcTrigger,Trigger1Y)),NA())</f>
        <v>1.3646680777059241E-2</v>
      </c>
      <c r="N3187" s="182">
        <f>IFERROR(_xll.qlIndexFixing(ONIndex1M,I3187,TRUE,_xll.ohTrigger(RecalcTrigger,Trigger1M)),NA())</f>
        <v>1.2962495208412861E-2</v>
      </c>
      <c r="O3187" s="44">
        <f>IFERROR(_xll.qlIndexFixing(ONIndex3M,I3187,TRUE,_xll.ohTrigger(RecalcTrigger,Trigger3M)),NA())</f>
        <v>1.3126916693799728E-2</v>
      </c>
      <c r="P3187" s="44">
        <f>IFERROR(_xll.qlIndexFixing(ONIndex6M,I3187,TRUE,_xll.ohTrigger(RecalcTrigger,Trigger6M)),NA())</f>
        <v>1.3486111136788992E-2</v>
      </c>
      <c r="Q3187" s="183">
        <f>IFERROR(_xll.qlIndexFixing(ONIndex1Y,I3187,TRUE,_xll.ohTrigger(RecalcTrigger,Trigger1Y)),NA())</f>
        <v>1.3415225733401925E-2</v>
      </c>
    </row>
    <row r="3188" spans="2:17" x14ac:dyDescent="0.2">
      <c r="B3188" s="39" t="s">
        <v>42</v>
      </c>
      <c r="D3188" s="42">
        <f>_xll.qlCalendarAdvance(Calendar,$D3187,B3188,"f",FALSE)</f>
        <v>61822</v>
      </c>
      <c r="E3188" s="177">
        <f>_xll.qlInterestRateIndexValueDate(IndexON,D3188)</f>
        <v>61822</v>
      </c>
      <c r="F3188" s="193">
        <f>IFERROR(_xll.qlIndexFixing(IndexON,D3188,TRUE,_xll.ohTrigger(RecalcTrigger,TriggerON)),NA())</f>
        <v>1.3395287566924097E-2</v>
      </c>
      <c r="H3188" s="42">
        <f>_xll.qlCalendarAdvance(Calendar,$H3187,B3188,"f",FALSE)</f>
        <v>61822</v>
      </c>
      <c r="I3188" s="177">
        <f>_xll.qlInterestRateIndexValueDate(Index1M,$H3188)</f>
        <v>61826</v>
      </c>
      <c r="J3188" s="182">
        <f>IFERROR(_xll.qlIndexFixing(Index1M,$H3188,TRUE,_xll.ohTrigger(RecalcTrigger,Trigger1M)),NA())</f>
        <v>1.2982528955591377E-2</v>
      </c>
      <c r="K3188" s="44">
        <f>IFERROR(_xll.qlIndexFixing(Index3M,H3188,TRUE,_xll.ohTrigger(RecalcTrigger,Trigger3M)),NA())</f>
        <v>1.3190566496983407E-2</v>
      </c>
      <c r="L3188" s="44">
        <f>IFERROR(_xll.qlIndexFixing(Index6M,$H3188,TRUE,_xll.ohTrigger(RecalcTrigger,Trigger6M)),NA())</f>
        <v>1.3577884342801093E-2</v>
      </c>
      <c r="M3188" s="183">
        <f>IFERROR(_xll.qlIndexFixing(Index1Y,$H3188,TRUE,_xll.ohTrigger(RecalcTrigger,Trigger1Y)),NA())</f>
        <v>1.3652012081814055E-2</v>
      </c>
      <c r="N3188" s="182">
        <f>IFERROR(_xll.qlIndexFixing(ONIndex1M,I3188,TRUE,_xll.ohTrigger(RecalcTrigger,Trigger1M)),NA())</f>
        <v>1.2967262926153467E-2</v>
      </c>
      <c r="O3188" s="44">
        <f>IFERROR(_xll.qlIndexFixing(ONIndex3M,I3188,TRUE,_xll.ohTrigger(RecalcTrigger,Trigger3M)),NA())</f>
        <v>1.3132839106599903E-2</v>
      </c>
      <c r="P3188" s="44">
        <f>IFERROR(_xll.qlIndexFixing(ONIndex6M,I3188,TRUE,_xll.ohTrigger(RecalcTrigger,Trigger6M)),NA())</f>
        <v>1.3489699383049114E-2</v>
      </c>
      <c r="Q3188" s="183">
        <f>IFERROR(_xll.qlIndexFixing(ONIndex1Y,I3188,TRUE,_xll.ohTrigger(RecalcTrigger,Trigger1Y)),NA())</f>
        <v>1.3420806757604709E-2</v>
      </c>
    </row>
    <row r="3189" spans="2:17" x14ac:dyDescent="0.2">
      <c r="B3189" s="39" t="s">
        <v>42</v>
      </c>
      <c r="D3189" s="42">
        <f>_xll.qlCalendarAdvance(Calendar,$D3188,B3189,"f",FALSE)</f>
        <v>61829</v>
      </c>
      <c r="E3189" s="177">
        <f>_xll.qlInterestRateIndexValueDate(IndexON,D3189)</f>
        <v>61829</v>
      </c>
      <c r="F3189" s="193">
        <f>IFERROR(_xll.qlIndexFixing(IndexON,D3189,TRUE,_xll.ohTrigger(RecalcTrigger,TriggerON)),NA())</f>
        <v>1.3399848905095268E-2</v>
      </c>
      <c r="H3189" s="42">
        <f>_xll.qlCalendarAdvance(Calendar,$H3188,B3189,"f",FALSE)</f>
        <v>61829</v>
      </c>
      <c r="I3189" s="177">
        <f>_xll.qlInterestRateIndexValueDate(Index1M,$H3189)</f>
        <v>61835</v>
      </c>
      <c r="J3189" s="182">
        <f>IFERROR(_xll.qlIndexFixing(Index1M,$H3189,TRUE,_xll.ohTrigger(RecalcTrigger,Trigger1M)),NA())</f>
        <v>1.2988628606786179E-2</v>
      </c>
      <c r="K3189" s="44">
        <f>IFERROR(_xll.qlIndexFixing(Index3M,H3189,TRUE,_xll.ohTrigger(RecalcTrigger,Trigger3M)),NA())</f>
        <v>1.319809097035394E-2</v>
      </c>
      <c r="L3189" s="44">
        <f>IFERROR(_xll.qlIndexFixing(Index6M,$H3189,TRUE,_xll.ohTrigger(RecalcTrigger,Trigger6M)),NA())</f>
        <v>1.3581933714103628E-2</v>
      </c>
      <c r="M3189" s="183">
        <f>IFERROR(_xll.qlIndexFixing(Index1Y,$H3189,TRUE,_xll.ohTrigger(RecalcTrigger,Trigger1Y)),NA())</f>
        <v>1.3658847611530446E-2</v>
      </c>
      <c r="N3189" s="182">
        <f>IFERROR(_xll.qlIndexFixing(ONIndex1M,I3189,TRUE,_xll.ohTrigger(RecalcTrigger,Trigger1M)),NA())</f>
        <v>1.2974524623317052E-2</v>
      </c>
      <c r="O3189" s="44">
        <f>IFERROR(_xll.qlIndexFixing(ONIndex3M,I3189,TRUE,_xll.ohTrigger(RecalcTrigger,Trigger3M)),NA())</f>
        <v>1.3141758257457781E-2</v>
      </c>
      <c r="P3189" s="44">
        <f>IFERROR(_xll.qlIndexFixing(ONIndex6M,I3189,TRUE,_xll.ohTrigger(RecalcTrigger,Trigger6M)),NA())</f>
        <v>1.3495274260328927E-2</v>
      </c>
      <c r="Q3189" s="183">
        <f>IFERROR(_xll.qlIndexFixing(ONIndex1Y,I3189,TRUE,_xll.ohTrigger(RecalcTrigger,Trigger1Y)),NA())</f>
        <v>1.3429259555426398E-2</v>
      </c>
    </row>
    <row r="3190" spans="2:17" x14ac:dyDescent="0.2">
      <c r="B3190" s="39" t="s">
        <v>42</v>
      </c>
      <c r="D3190" s="42">
        <f>_xll.qlCalendarAdvance(Calendar,$D3189,B3190,"f",FALSE)</f>
        <v>61836</v>
      </c>
      <c r="E3190" s="177">
        <f>_xll.qlInterestRateIndexValueDate(IndexON,D3190)</f>
        <v>61836</v>
      </c>
      <c r="F3190" s="193">
        <f>IFERROR(_xll.qlIndexFixing(IndexON,D3190,TRUE,_xll.ohTrigger(RecalcTrigger,TriggerON)),NA())</f>
        <v>1.3400827581211416E-2</v>
      </c>
      <c r="H3190" s="42">
        <f>_xll.qlCalendarAdvance(Calendar,$H3189,B3190,"f",FALSE)</f>
        <v>61836</v>
      </c>
      <c r="I3190" s="177">
        <f>_xll.qlInterestRateIndexValueDate(Index1M,$H3190)</f>
        <v>61840</v>
      </c>
      <c r="J3190" s="182">
        <f>IFERROR(_xll.qlIndexFixing(Index1M,$H3190,TRUE,_xll.ohTrigger(RecalcTrigger,Trigger1M)),NA())</f>
        <v>1.2992010317817382E-2</v>
      </c>
      <c r="K3190" s="44">
        <f>IFERROR(_xll.qlIndexFixing(Index3M,H3190,TRUE,_xll.ohTrigger(RecalcTrigger,Trigger3M)),NA())</f>
        <v>1.3202262394294275E-2</v>
      </c>
      <c r="L3190" s="44">
        <f>IFERROR(_xll.qlIndexFixing(Index6M,$H3190,TRUE,_xll.ohTrigger(RecalcTrigger,Trigger6M)),NA())</f>
        <v>1.3584159276572369E-2</v>
      </c>
      <c r="M3190" s="183">
        <f>IFERROR(_xll.qlIndexFixing(Index1Y,$H3190,TRUE,_xll.ohTrigger(RecalcTrigger,Trigger1Y)),NA())</f>
        <v>1.3662635869189792E-2</v>
      </c>
      <c r="N3190" s="182">
        <f>IFERROR(_xll.qlIndexFixing(ONIndex1M,I3190,TRUE,_xll.ohTrigger(RecalcTrigger,Trigger1M)),NA())</f>
        <v>1.2976769225101492E-2</v>
      </c>
      <c r="O3190" s="44">
        <f>IFERROR(_xll.qlIndexFixing(ONIndex3M,I3190,TRUE,_xll.ohTrigger(RecalcTrigger,Trigger3M)),NA())</f>
        <v>1.314464748575439E-2</v>
      </c>
      <c r="P3190" s="44">
        <f>IFERROR(_xll.qlIndexFixing(ONIndex6M,I3190,TRUE,_xll.ohTrigger(RecalcTrigger,Trigger6M)),NA())</f>
        <v>1.34967775630912E-2</v>
      </c>
      <c r="Q3190" s="183">
        <f>IFERROR(_xll.qlIndexFixing(ONIndex1Y,I3190,TRUE,_xll.ohTrigger(RecalcTrigger,Trigger1Y)),NA())</f>
        <v>1.3431932578349404E-2</v>
      </c>
    </row>
    <row r="3191" spans="2:17" x14ac:dyDescent="0.2">
      <c r="B3191" s="39" t="s">
        <v>42</v>
      </c>
      <c r="D3191" s="42">
        <f>_xll.qlCalendarAdvance(Calendar,$D3190,B3191,"f",FALSE)</f>
        <v>61843</v>
      </c>
      <c r="E3191" s="177">
        <f>_xll.qlInterestRateIndexValueDate(IndexON,D3191)</f>
        <v>61843</v>
      </c>
      <c r="F3191" s="193">
        <f>IFERROR(_xll.qlIndexFixing(IndexON,D3191,TRUE,_xll.ohTrigger(RecalcTrigger,TriggerON)),NA())</f>
        <v>1.3403589102942703E-2</v>
      </c>
      <c r="H3191" s="42">
        <f>_xll.qlCalendarAdvance(Calendar,$H3190,B3191,"f",FALSE)</f>
        <v>61843</v>
      </c>
      <c r="I3191" s="177">
        <f>_xll.qlInterestRateIndexValueDate(Index1M,$H3191)</f>
        <v>61847</v>
      </c>
      <c r="J3191" s="182">
        <f>IFERROR(_xll.qlIndexFixing(Index1M,$H3191,TRUE,_xll.ohTrigger(RecalcTrigger,Trigger1M)),NA())</f>
        <v>1.2996736313127144E-2</v>
      </c>
      <c r="K3191" s="44">
        <f>IFERROR(_xll.qlIndexFixing(Index3M,H3191,TRUE,_xll.ohTrigger(RecalcTrigger,Trigger3M)),NA())</f>
        <v>1.3208091756811367E-2</v>
      </c>
      <c r="L3191" s="44">
        <f>IFERROR(_xll.qlIndexFixing(Index6M,$H3191,TRUE,_xll.ohTrigger(RecalcTrigger,Trigger6M)),NA())</f>
        <v>1.3587246111390726E-2</v>
      </c>
      <c r="M3191" s="183">
        <f>IFERROR(_xll.qlIndexFixing(Index1Y,$H3191,TRUE,_xll.ohTrigger(RecalcTrigger,Trigger1Y)),NA())</f>
        <v>1.3667928294905879E-2</v>
      </c>
      <c r="N3191" s="182">
        <f>IFERROR(_xll.qlIndexFixing(ONIndex1M,I3191,TRUE,_xll.ohTrigger(RecalcTrigger,Trigger1M)),NA())</f>
        <v>1.2982183898051503E-2</v>
      </c>
      <c r="O3191" s="44">
        <f>IFERROR(_xll.qlIndexFixing(ONIndex3M,I3191,TRUE,_xll.ohTrigger(RecalcTrigger,Trigger3M)),NA())</f>
        <v>1.3151373242905606E-2</v>
      </c>
      <c r="P3191" s="44">
        <f>IFERROR(_xll.qlIndexFixing(ONIndex6M,I3191,TRUE,_xll.ohTrigger(RecalcTrigger,Trigger6M)),NA())</f>
        <v>1.3500763249512104E-2</v>
      </c>
      <c r="Q3191" s="183">
        <f>IFERROR(_xll.qlIndexFixing(ONIndex1Y,I3191,TRUE,_xll.ohTrigger(RecalcTrigger,Trigger1Y)),NA())</f>
        <v>1.3438268433709766E-2</v>
      </c>
    </row>
    <row r="3192" spans="2:17" x14ac:dyDescent="0.2">
      <c r="B3192" s="39" t="s">
        <v>42</v>
      </c>
      <c r="D3192" s="42">
        <f>_xll.qlCalendarAdvance(Calendar,$D3191,B3192,"f",FALSE)</f>
        <v>61850</v>
      </c>
      <c r="E3192" s="177">
        <f>_xll.qlInterestRateIndexValueDate(IndexON,D3192)</f>
        <v>61850</v>
      </c>
      <c r="F3192" s="193">
        <f>IFERROR(_xll.qlIndexFixing(IndexON,D3192,TRUE,_xll.ohTrigger(RecalcTrigger,TriggerON)),NA())</f>
        <v>1.340634495041293E-2</v>
      </c>
      <c r="H3192" s="42">
        <f>_xll.qlCalendarAdvance(Calendar,$H3191,B3192,"f",FALSE)</f>
        <v>61850</v>
      </c>
      <c r="I3192" s="177">
        <f>_xll.qlInterestRateIndexValueDate(Index1M,$H3192)</f>
        <v>61854</v>
      </c>
      <c r="J3192" s="182">
        <f>IFERROR(_xll.qlIndexFixing(Index1M,$H3192,TRUE,_xll.ohTrigger(RecalcTrigger,Trigger1M)),NA())</f>
        <v>1.3002023175384717E-2</v>
      </c>
      <c r="K3192" s="44">
        <f>IFERROR(_xll.qlIndexFixing(Index3M,H3192,TRUE,_xll.ohTrigger(RecalcTrigger,Trigger3M)),NA())</f>
        <v>1.3214564028748675E-2</v>
      </c>
      <c r="L3192" s="44">
        <f>IFERROR(_xll.qlIndexFixing(Index6M,$H3192,TRUE,_xll.ohTrigger(RecalcTrigger,Trigger6M)),NA())</f>
        <v>1.3590761263369097E-2</v>
      </c>
      <c r="M3192" s="183">
        <f>IFERROR(_xll.qlIndexFixing(Index1Y,$H3192,TRUE,_xll.ohTrigger(RecalcTrigger,Trigger1Y)),NA())</f>
        <v>1.367320770403755E-2</v>
      </c>
      <c r="N3192" s="182">
        <f>IFERROR(_xll.qlIndexFixing(ONIndex1M,I3192,TRUE,_xll.ohTrigger(RecalcTrigger,Trigger1M)),NA())</f>
        <v>1.2986236525724948E-2</v>
      </c>
      <c r="O3192" s="44">
        <f>IFERROR(_xll.qlIndexFixing(ONIndex3M,I3192,TRUE,_xll.ohTrigger(RecalcTrigger,Trigger3M)),NA())</f>
        <v>1.3156407082171029E-2</v>
      </c>
      <c r="P3192" s="44">
        <f>IFERROR(_xll.qlIndexFixing(ONIndex6M,I3192,TRUE,_xll.ohTrigger(RecalcTrigger,Trigger6M)),NA())</f>
        <v>1.350372429939739E-2</v>
      </c>
      <c r="Q3192" s="183">
        <f>IFERROR(_xll.qlIndexFixing(ONIndex1Y,I3192,TRUE,_xll.ohTrigger(RecalcTrigger,Trigger1Y)),NA())</f>
        <v>1.3443009909561709E-2</v>
      </c>
    </row>
    <row r="3193" spans="2:17" x14ac:dyDescent="0.2">
      <c r="B3193" s="39" t="s">
        <v>42</v>
      </c>
      <c r="D3193" s="42">
        <f>_xll.qlCalendarAdvance(Calendar,$D3192,B3193,"f",FALSE)</f>
        <v>61857</v>
      </c>
      <c r="E3193" s="177">
        <f>_xll.qlInterestRateIndexValueDate(IndexON,D3193)</f>
        <v>61857</v>
      </c>
      <c r="F3193" s="193">
        <f>IFERROR(_xll.qlIndexFixing(IndexON,D3193,TRUE,_xll.ohTrigger(RecalcTrigger,TriggerON)),NA())</f>
        <v>1.3409095110832325E-2</v>
      </c>
      <c r="H3193" s="42">
        <f>_xll.qlCalendarAdvance(Calendar,$H3192,B3193,"f",FALSE)</f>
        <v>61857</v>
      </c>
      <c r="I3193" s="177">
        <f>_xll.qlInterestRateIndexValueDate(Index1M,$H3193)</f>
        <v>61861</v>
      </c>
      <c r="J3193" s="182">
        <f>IFERROR(_xll.qlIndexFixing(Index1M,$H3193,TRUE,_xll.ohTrigger(RecalcTrigger,Trigger1M)),NA())</f>
        <v>1.3006728972140853E-2</v>
      </c>
      <c r="K3193" s="44">
        <f>IFERROR(_xll.qlIndexFixing(Index3M,H3193,TRUE,_xll.ohTrigger(RecalcTrigger,Trigger3M)),NA())</f>
        <v>1.3220367823947891E-2</v>
      </c>
      <c r="L3193" s="44">
        <f>IFERROR(_xll.qlIndexFixing(Index6M,$H3193,TRUE,_xll.ohTrigger(RecalcTrigger,Trigger6M)),NA())</f>
        <v>1.3593778063165593E-2</v>
      </c>
      <c r="M3193" s="183">
        <f>IFERROR(_xll.qlIndexFixing(Index1Y,$H3193,TRUE,_xll.ohTrigger(RecalcTrigger,Trigger1Y)),NA())</f>
        <v>1.3678474068132173E-2</v>
      </c>
      <c r="N3193" s="182">
        <f>IFERROR(_xll.qlIndexFixing(ONIndex1M,I3193,TRUE,_xll.ohTrigger(RecalcTrigger,Trigger1M)),NA())</f>
        <v>1.2990955495819634E-2</v>
      </c>
      <c r="O3193" s="44">
        <f>IFERROR(_xll.qlIndexFixing(ONIndex3M,I3193,TRUE,_xll.ohTrigger(RecalcTrigger,Trigger3M)),NA())</f>
        <v>1.3162268516948572E-2</v>
      </c>
      <c r="P3193" s="44">
        <f>IFERROR(_xll.qlIndexFixing(ONIndex6M,I3193,TRUE,_xll.ohTrigger(RecalcTrigger,Trigger6M)),NA())</f>
        <v>1.3507148241327371E-2</v>
      </c>
      <c r="Q3193" s="183">
        <f>IFERROR(_xll.qlIndexFixing(ONIndex1Y,I3193,TRUE,_xll.ohTrigger(RecalcTrigger,Trigger1Y)),NA())</f>
        <v>1.344853032216875E-2</v>
      </c>
    </row>
    <row r="3194" spans="2:17" x14ac:dyDescent="0.2">
      <c r="B3194" s="39" t="s">
        <v>42</v>
      </c>
      <c r="D3194" s="42">
        <f>_xll.qlCalendarAdvance(Calendar,$D3193,B3194,"f",FALSE)</f>
        <v>61864</v>
      </c>
      <c r="E3194" s="177">
        <f>_xll.qlInterestRateIndexValueDate(IndexON,D3194)</f>
        <v>61864</v>
      </c>
      <c r="F3194" s="193">
        <f>IFERROR(_xll.qlIndexFixing(IndexON,D3194,TRUE,_xll.ohTrigger(RecalcTrigger,TriggerON)),NA())</f>
        <v>1.3411839570771633E-2</v>
      </c>
      <c r="H3194" s="42">
        <f>_xll.qlCalendarAdvance(Calendar,$H3193,B3194,"f",FALSE)</f>
        <v>61864</v>
      </c>
      <c r="I3194" s="177">
        <f>_xll.qlInterestRateIndexValueDate(Index1M,$H3194)</f>
        <v>61868</v>
      </c>
      <c r="J3194" s="182">
        <f>IFERROR(_xll.qlIndexFixing(Index1M,$H3194,TRUE,_xll.ohTrigger(RecalcTrigger,Trigger1M)),NA())</f>
        <v>1.3011424901657062E-2</v>
      </c>
      <c r="K3194" s="44">
        <f>IFERROR(_xll.qlIndexFixing(Index3M,H3194,TRUE,_xll.ohTrigger(RecalcTrigger,Trigger3M)),NA())</f>
        <v>1.3226159132086156E-2</v>
      </c>
      <c r="L3194" s="44">
        <f>IFERROR(_xll.qlIndexFixing(Index6M,$H3194,TRUE,_xll.ohTrigger(RecalcTrigger,Trigger6M)),NA())</f>
        <v>1.3596760921378197E-2</v>
      </c>
      <c r="M3194" s="183">
        <f>IFERROR(_xll.qlIndexFixing(Index1Y,$H3194,TRUE,_xll.ohTrigger(RecalcTrigger,Trigger1Y)),NA())</f>
        <v>1.3683727358737106E-2</v>
      </c>
      <c r="N3194" s="182">
        <f>IFERROR(_xll.qlIndexFixing(ONIndex1M,I3194,TRUE,_xll.ohTrigger(RecalcTrigger,Trigger1M)),NA())</f>
        <v>1.2995664649047001E-2</v>
      </c>
      <c r="O3194" s="44">
        <f>IFERROR(_xll.qlIndexFixing(ONIndex3M,I3194,TRUE,_xll.ohTrigger(RecalcTrigger,Trigger3M)),NA())</f>
        <v>1.3168117671868984E-2</v>
      </c>
      <c r="P3194" s="44">
        <f>IFERROR(_xll.qlIndexFixing(ONIndex6M,I3194,TRUE,_xll.ohTrigger(RecalcTrigger,Trigger6M)),NA())</f>
        <v>1.3510539160392909E-2</v>
      </c>
      <c r="Q3194" s="183">
        <f>IFERROR(_xll.qlIndexFixing(ONIndex1Y,I3194,TRUE,_xll.ohTrigger(RecalcTrigger,Trigger1Y)),NA())</f>
        <v>1.3454038528699641E-2</v>
      </c>
    </row>
    <row r="3195" spans="2:17" x14ac:dyDescent="0.2">
      <c r="B3195" s="39" t="s">
        <v>42</v>
      </c>
      <c r="D3195" s="42">
        <f>_xll.qlCalendarAdvance(Calendar,$D3194,B3195,"f",FALSE)</f>
        <v>61871</v>
      </c>
      <c r="E3195" s="177">
        <f>_xll.qlInterestRateIndexValueDate(IndexON,D3195)</f>
        <v>61871</v>
      </c>
      <c r="F3195" s="193">
        <f>IFERROR(_xll.qlIndexFixing(IndexON,D3195,TRUE,_xll.ohTrigger(RecalcTrigger,TriggerON)),NA())</f>
        <v>1.3414578317361148E-2</v>
      </c>
      <c r="H3195" s="42">
        <f>_xll.qlCalendarAdvance(Calendar,$H3194,B3195,"f",FALSE)</f>
        <v>61871</v>
      </c>
      <c r="I3195" s="177">
        <f>_xll.qlInterestRateIndexValueDate(Index1M,$H3195)</f>
        <v>61875</v>
      </c>
      <c r="J3195" s="182">
        <f>IFERROR(_xll.qlIndexFixing(Index1M,$H3195,TRUE,_xll.ohTrigger(RecalcTrigger,Trigger1M)),NA())</f>
        <v>1.301611094148936E-2</v>
      </c>
      <c r="K3195" s="44">
        <f>IFERROR(_xll.qlIndexFixing(Index3M,H3195,TRUE,_xll.ohTrigger(RecalcTrigger,Trigger3M)),NA())</f>
        <v>1.3231937924988616E-2</v>
      </c>
      <c r="L3195" s="44">
        <f>IFERROR(_xll.qlIndexFixing(Index6M,$H3195,TRUE,_xll.ohTrigger(RecalcTrigger,Trigger6M)),NA())</f>
        <v>1.3599709783488347E-2</v>
      </c>
      <c r="M3195" s="183">
        <f>IFERROR(_xll.qlIndexFixing(Index1Y,$H3195,TRUE,_xll.ohTrigger(RecalcTrigger,Trigger1Y)),NA())</f>
        <v>1.3688967547399495E-2</v>
      </c>
      <c r="N3195" s="182">
        <f>IFERROR(_xll.qlIndexFixing(ONIndex1M,I3195,TRUE,_xll.ohTrigger(RecalcTrigger,Trigger1M)),NA())</f>
        <v>1.3000363963104888E-2</v>
      </c>
      <c r="O3195" s="44">
        <f>IFERROR(_xll.qlIndexFixing(ONIndex3M,I3195,TRUE,_xll.ohTrigger(RecalcTrigger,Trigger3M)),NA())</f>
        <v>1.3173954519194453E-2</v>
      </c>
      <c r="P3195" s="44">
        <f>IFERROR(_xll.qlIndexFixing(ONIndex6M,I3195,TRUE,_xll.ohTrigger(RecalcTrigger,Trigger6M)),NA())</f>
        <v>1.3513897002557229E-2</v>
      </c>
      <c r="Q3195" s="183">
        <f>IFERROR(_xll.qlIndexFixing(ONIndex1Y,I3195,TRUE,_xll.ohTrigger(RecalcTrigger,Trigger1Y)),NA())</f>
        <v>1.345953450141657E-2</v>
      </c>
    </row>
    <row r="3196" spans="2:17" x14ac:dyDescent="0.2">
      <c r="B3196" s="39" t="s">
        <v>42</v>
      </c>
      <c r="D3196" s="42">
        <f>_xll.qlCalendarAdvance(Calendar,$D3195,B3196,"f",FALSE)</f>
        <v>61878</v>
      </c>
      <c r="E3196" s="177">
        <f>_xll.qlInterestRateIndexValueDate(IndexON,D3196)</f>
        <v>61878</v>
      </c>
      <c r="F3196" s="193">
        <f>IFERROR(_xll.qlIndexFixing(IndexON,D3196,TRUE,_xll.ohTrigger(RecalcTrigger,TriggerON)),NA())</f>
        <v>1.3417311337571292E-2</v>
      </c>
      <c r="H3196" s="42">
        <f>_xll.qlCalendarAdvance(Calendar,$H3195,B3196,"f",FALSE)</f>
        <v>61878</v>
      </c>
      <c r="I3196" s="177">
        <f>_xll.qlInterestRateIndexValueDate(Index1M,$H3196)</f>
        <v>61882</v>
      </c>
      <c r="J3196" s="182">
        <f>IFERROR(_xll.qlIndexFixing(Index1M,$H3196,TRUE,_xll.ohTrigger(RecalcTrigger,Trigger1M)),NA())</f>
        <v>1.3020218533966954E-2</v>
      </c>
      <c r="K3196" s="44">
        <f>IFERROR(_xll.qlIndexFixing(Index3M,H3196,TRUE,_xll.ohTrigger(RecalcTrigger,Trigger3M)),NA())</f>
        <v>1.3237704174473468E-2</v>
      </c>
      <c r="L3196" s="44">
        <f>IFERROR(_xll.qlIndexFixing(Index6M,$H3196,TRUE,_xll.ohTrigger(RecalcTrigger,Trigger6M)),NA())</f>
        <v>1.3602171784093316E-2</v>
      </c>
      <c r="M3196" s="183">
        <f>IFERROR(_xll.qlIndexFixing(Index1Y,$H3196,TRUE,_xll.ohTrigger(RecalcTrigger,Trigger1Y)),NA())</f>
        <v>1.3694194605666702E-2</v>
      </c>
      <c r="N3196" s="182">
        <f>IFERROR(_xll.qlIndexFixing(ONIndex1M,I3196,TRUE,_xll.ohTrigger(RecalcTrigger,Trigger1M)),NA())</f>
        <v>1.3005053415451329E-2</v>
      </c>
      <c r="O3196" s="44">
        <f>IFERROR(_xll.qlIndexFixing(ONIndex3M,I3196,TRUE,_xll.ohTrigger(RecalcTrigger,Trigger3M)),NA())</f>
        <v>1.3179779030627614E-2</v>
      </c>
      <c r="P3196" s="44">
        <f>IFERROR(_xll.qlIndexFixing(ONIndex6M,I3196,TRUE,_xll.ohTrigger(RecalcTrigger,Trigger6M)),NA())</f>
        <v>1.3517221714023364E-2</v>
      </c>
      <c r="Q3196" s="183">
        <f>IFERROR(_xll.qlIndexFixing(ONIndex1Y,I3196,TRUE,_xll.ohTrigger(RecalcTrigger,Trigger1Y)),NA())</f>
        <v>1.3465018212581725E-2</v>
      </c>
    </row>
    <row r="3197" spans="2:17" x14ac:dyDescent="0.2">
      <c r="B3197" s="39" t="s">
        <v>42</v>
      </c>
      <c r="D3197" s="42">
        <f>_xll.qlCalendarAdvance(Calendar,$D3196,B3197,"f",FALSE)</f>
        <v>61885</v>
      </c>
      <c r="E3197" s="177">
        <f>_xll.qlInterestRateIndexValueDate(IndexON,D3197)</f>
        <v>61885</v>
      </c>
      <c r="F3197" s="193">
        <f>IFERROR(_xll.qlIndexFixing(IndexON,D3197,TRUE,_xll.ohTrigger(RecalcTrigger,TriggerON)),NA())</f>
        <v>1.3420038618452423E-2</v>
      </c>
      <c r="H3197" s="42">
        <f>_xll.qlCalendarAdvance(Calendar,$H3196,B3197,"f",FALSE)</f>
        <v>61885</v>
      </c>
      <c r="I3197" s="177">
        <f>_xll.qlInterestRateIndexValueDate(Index1M,$H3197)</f>
        <v>61889</v>
      </c>
      <c r="J3197" s="182">
        <f>IFERROR(_xll.qlIndexFixing(Index1M,$H3197,TRUE,_xll.ohTrigger(RecalcTrigger,Trigger1M)),NA())</f>
        <v>1.3024885269895314E-2</v>
      </c>
      <c r="K3197" s="44">
        <f>IFERROR(_xll.qlIndexFixing(Index3M,H3197,TRUE,_xll.ohTrigger(RecalcTrigger,Trigger3M)),NA())</f>
        <v>1.3243457852365857E-2</v>
      </c>
      <c r="L3197" s="44">
        <f>IFERROR(_xll.qlIndexFixing(Index6M,$H3197,TRUE,_xll.ohTrigger(RecalcTrigger,Trigger6M)),NA())</f>
        <v>1.3605054836752001E-2</v>
      </c>
      <c r="M3197" s="183">
        <f>IFERROR(_xll.qlIndexFixing(Index1Y,$H3197,TRUE,_xll.ohTrigger(RecalcTrigger,Trigger1Y)),NA())</f>
        <v>1.3699408505085433E-2</v>
      </c>
      <c r="N3197" s="182">
        <f>IFERROR(_xll.qlIndexFixing(ONIndex1M,I3197,TRUE,_xll.ohTrigger(RecalcTrigger,Trigger1M)),NA())</f>
        <v>1.3009732983864097E-2</v>
      </c>
      <c r="O3197" s="44">
        <f>IFERROR(_xll.qlIndexFixing(ONIndex3M,I3197,TRUE,_xll.ohTrigger(RecalcTrigger,Trigger3M)),NA())</f>
        <v>1.3185591178270784E-2</v>
      </c>
      <c r="P3197" s="44">
        <f>IFERROR(_xll.qlIndexFixing(ONIndex6M,I3197,TRUE,_xll.ohTrigger(RecalcTrigger,Trigger6M)),NA())</f>
        <v>1.3520513240594667E-2</v>
      </c>
      <c r="Q3197" s="183">
        <f>IFERROR(_xll.qlIndexFixing(ONIndex1Y,I3197,TRUE,_xll.ohTrigger(RecalcTrigger,Trigger1Y)),NA())</f>
        <v>1.3470489634217486E-2</v>
      </c>
    </row>
    <row r="3198" spans="2:17" x14ac:dyDescent="0.2">
      <c r="B3198" s="39" t="s">
        <v>42</v>
      </c>
      <c r="D3198" s="42">
        <f>_xll.qlCalendarAdvance(Calendar,$D3197,B3198,"f",FALSE)</f>
        <v>61892</v>
      </c>
      <c r="E3198" s="177">
        <f>_xll.qlInterestRateIndexValueDate(IndexON,D3198)</f>
        <v>61892</v>
      </c>
      <c r="F3198" s="193">
        <f>IFERROR(_xll.qlIndexFixing(IndexON,D3198,TRUE,_xll.ohTrigger(RecalcTrigger,TriggerON)),NA())</f>
        <v>1.342276014689503E-2</v>
      </c>
      <c r="H3198" s="42">
        <f>_xll.qlCalendarAdvance(Calendar,$H3197,B3198,"f",FALSE)</f>
        <v>61892</v>
      </c>
      <c r="I3198" s="177">
        <f>_xll.qlInterestRateIndexValueDate(Index1M,$H3198)</f>
        <v>61896</v>
      </c>
      <c r="J3198" s="182">
        <f>IFERROR(_xll.qlIndexFixing(Index1M,$H3198,TRUE,_xll.ohTrigger(RecalcTrigger,Trigger1M)),NA())</f>
        <v>1.3029542050712273E-2</v>
      </c>
      <c r="K3198" s="44">
        <f>IFERROR(_xll.qlIndexFixing(Index3M,H3198,TRUE,_xll.ohTrigger(RecalcTrigger,Trigger3M)),NA())</f>
        <v>1.3249198930485716E-2</v>
      </c>
      <c r="L3198" s="44">
        <f>IFERROR(_xll.qlIndexFixing(Index6M,$H3198,TRUE,_xll.ohTrigger(RecalcTrigger,Trigger6M)),NA())</f>
        <v>1.3607903734922051E-2</v>
      </c>
      <c r="M3198" s="183">
        <f>IFERROR(_xll.qlIndexFixing(Index1Y,$H3198,TRUE,_xll.ohTrigger(RecalcTrigger,Trigger1Y)),NA())</f>
        <v>1.3704609217203487E-2</v>
      </c>
      <c r="N3198" s="182">
        <f>IFERROR(_xll.qlIndexFixing(ONIndex1M,I3198,TRUE,_xll.ohTrigger(RecalcTrigger,Trigger1M)),NA())</f>
        <v>1.3014402645881162E-2</v>
      </c>
      <c r="O3198" s="44">
        <f>IFERROR(_xll.qlIndexFixing(ONIndex3M,I3198,TRUE,_xll.ohTrigger(RecalcTrigger,Trigger3M)),NA())</f>
        <v>1.3191390934066405E-2</v>
      </c>
      <c r="P3198" s="44">
        <f>IFERROR(_xll.qlIndexFixing(ONIndex6M,I3198,TRUE,_xll.ohTrigger(RecalcTrigger,Trigger6M)),NA())</f>
        <v>1.3523771528234363E-2</v>
      </c>
      <c r="Q3198" s="183">
        <f>IFERROR(_xll.qlIndexFixing(ONIndex1Y,I3198,TRUE,_xll.ohTrigger(RecalcTrigger,Trigger1Y)),NA())</f>
        <v>1.3475948738426169E-2</v>
      </c>
    </row>
    <row r="3199" spans="2:17" x14ac:dyDescent="0.2">
      <c r="B3199" s="39" t="s">
        <v>42</v>
      </c>
      <c r="D3199" s="42">
        <f>_xll.qlCalendarAdvance(Calendar,$D3198,B3199,"f",FALSE)</f>
        <v>61899</v>
      </c>
      <c r="E3199" s="177">
        <f>_xll.qlInterestRateIndexValueDate(IndexON,D3199)</f>
        <v>61899</v>
      </c>
      <c r="F3199" s="193">
        <f>IFERROR(_xll.qlIndexFixing(IndexON,D3199,TRUE,_xll.ohTrigger(RecalcTrigger,TriggerON)),NA())</f>
        <v>1.3425475909789597E-2</v>
      </c>
      <c r="H3199" s="42">
        <f>_xll.qlCalendarAdvance(Calendar,$H3198,B3199,"f",FALSE)</f>
        <v>61899</v>
      </c>
      <c r="I3199" s="177">
        <f>_xll.qlInterestRateIndexValueDate(Index1M,$H3199)</f>
        <v>61903</v>
      </c>
      <c r="J3199" s="182">
        <f>IFERROR(_xll.qlIndexFixing(Index1M,$H3199,TRUE,_xll.ohTrigger(RecalcTrigger,Trigger1M)),NA())</f>
        <v>1.3034188853971784E-2</v>
      </c>
      <c r="K3199" s="44">
        <f>IFERROR(_xll.qlIndexFixing(Index3M,H3199,TRUE,_xll.ohTrigger(RecalcTrigger,Trigger3M)),NA())</f>
        <v>1.325492738065211E-2</v>
      </c>
      <c r="L3199" s="44">
        <f>IFERROR(_xll.qlIndexFixing(Index6M,$H3199,TRUE,_xll.ohTrigger(RecalcTrigger,Trigger6M)),NA())</f>
        <v>1.3610718424094061E-2</v>
      </c>
      <c r="M3199" s="183">
        <f>IFERROR(_xll.qlIndexFixing(Index1Y,$H3199,TRUE,_xll.ohTrigger(RecalcTrigger,Trigger1Y)),NA())</f>
        <v>1.3709796713567134E-2</v>
      </c>
      <c r="N3199" s="182">
        <f>IFERROR(_xll.qlIndexFixing(ONIndex1M,I3199,TRUE,_xll.ohTrigger(RecalcTrigger,Trigger1M)),NA())</f>
        <v>1.3019062379120427E-2</v>
      </c>
      <c r="O3199" s="44">
        <f>IFERROR(_xll.qlIndexFixing(ONIndex3M,I3199,TRUE,_xll.ohTrigger(RecalcTrigger,Trigger3M)),NA())</f>
        <v>1.3197178269956922E-2</v>
      </c>
      <c r="P3199" s="44">
        <f>IFERROR(_xll.qlIndexFixing(ONIndex6M,I3199,TRUE,_xll.ohTrigger(RecalcTrigger,Trigger6M)),NA())</f>
        <v>1.3526996523225421E-2</v>
      </c>
      <c r="Q3199" s="183">
        <f>IFERROR(_xll.qlIndexFixing(ONIndex1Y,I3199,TRUE,_xll.ohTrigger(RecalcTrigger,Trigger1Y)),NA())</f>
        <v>1.3481395497390025E-2</v>
      </c>
    </row>
    <row r="3200" spans="2:17" x14ac:dyDescent="0.2">
      <c r="B3200" s="39" t="s">
        <v>42</v>
      </c>
      <c r="D3200" s="42">
        <f>_xll.qlCalendarAdvance(Calendar,$D3199,B3200,"f",FALSE)</f>
        <v>61906</v>
      </c>
      <c r="E3200" s="177">
        <f>_xll.qlInterestRateIndexValueDate(IndexON,D3200)</f>
        <v>61906</v>
      </c>
      <c r="F3200" s="193">
        <f>IFERROR(_xll.qlIndexFixing(IndexON,D3200,TRUE,_xll.ohTrigger(RecalcTrigger,TriggerON)),NA())</f>
        <v>1.3428185894186484E-2</v>
      </c>
      <c r="H3200" s="42">
        <f>_xll.qlCalendarAdvance(Calendar,$H3199,B3200,"f",FALSE)</f>
        <v>61906</v>
      </c>
      <c r="I3200" s="177">
        <f>_xll.qlInterestRateIndexValueDate(Index1M,$H3200)</f>
        <v>61910</v>
      </c>
      <c r="J3200" s="182">
        <f>IFERROR(_xll.qlIndexFixing(Index1M,$H3200,TRUE,_xll.ohTrigger(RecalcTrigger,Trigger1M)),NA())</f>
        <v>1.3039392009860552E-2</v>
      </c>
      <c r="K3200" s="44">
        <f>IFERROR(_xll.qlIndexFixing(Index3M,H3200,TRUE,_xll.ohTrigger(RecalcTrigger,Trigger3M)),NA())</f>
        <v>1.3260643174689316E-2</v>
      </c>
      <c r="L3200" s="44">
        <f>IFERROR(_xll.qlIndexFixing(Index6M,$H3200,TRUE,_xll.ohTrigger(RecalcTrigger,Trigger6M)),NA())</f>
        <v>1.3614385423820024E-2</v>
      </c>
      <c r="M3200" s="183">
        <f>IFERROR(_xll.qlIndexFixing(Index1Y,$H3200,TRUE,_xll.ohTrigger(RecalcTrigger,Trigger1Y)),NA())</f>
        <v>1.3714970965723515E-2</v>
      </c>
      <c r="N3200" s="182">
        <f>IFERROR(_xll.qlIndexFixing(ONIndex1M,I3200,TRUE,_xll.ohTrigger(RecalcTrigger,Trigger1M)),NA())</f>
        <v>1.302371216111986E-2</v>
      </c>
      <c r="O3200" s="44">
        <f>IFERROR(_xll.qlIndexFixing(ONIndex3M,I3200,TRUE,_xll.ohTrigger(RecalcTrigger,Trigger3M)),NA())</f>
        <v>1.320295315804465E-2</v>
      </c>
      <c r="P3200" s="44">
        <f>IFERROR(_xll.qlIndexFixing(ONIndex6M,I3200,TRUE,_xll.ohTrigger(RecalcTrigger,Trigger6M)),NA())</f>
        <v>1.353018817145113E-2</v>
      </c>
      <c r="Q3200" s="183">
        <f>IFERROR(_xll.qlIndexFixing(ONIndex1Y,I3200,TRUE,_xll.ohTrigger(RecalcTrigger,Trigger1Y)),NA())</f>
        <v>1.3486829883371243E-2</v>
      </c>
    </row>
    <row r="3201" spans="2:17" x14ac:dyDescent="0.2">
      <c r="B3201" s="39" t="s">
        <v>42</v>
      </c>
      <c r="D3201" s="42">
        <f>_xll.qlCalendarAdvance(Calendar,$D3200,B3201,"f",FALSE)</f>
        <v>61913</v>
      </c>
      <c r="E3201" s="177">
        <f>_xll.qlInterestRateIndexValueDate(IndexON,D3201)</f>
        <v>61913</v>
      </c>
      <c r="F3201" s="193">
        <f>IFERROR(_xll.qlIndexFixing(IndexON,D3201,TRUE,_xll.ohTrigger(RecalcTrigger,TriggerON)),NA())</f>
        <v>1.3430890087056113E-2</v>
      </c>
      <c r="H3201" s="42">
        <f>_xll.qlCalendarAdvance(Calendar,$H3200,B3201,"f",FALSE)</f>
        <v>61913</v>
      </c>
      <c r="I3201" s="177">
        <f>_xll.qlInterestRateIndexValueDate(Index1M,$H3201)</f>
        <v>61917</v>
      </c>
      <c r="J3201" s="182">
        <f>IFERROR(_xll.qlIndexFixing(Index1M,$H3201,TRUE,_xll.ohTrigger(RecalcTrigger,Trigger1M)),NA())</f>
        <v>1.3044018240268341E-2</v>
      </c>
      <c r="K3201" s="44">
        <f>IFERROR(_xll.qlIndexFixing(Index3M,H3201,TRUE,_xll.ohTrigger(RecalcTrigger,Trigger3M)),NA())</f>
        <v>1.3266346284419006E-2</v>
      </c>
      <c r="L3201" s="44">
        <f>IFERROR(_xll.qlIndexFixing(Index6M,$H3201,TRUE,_xll.ohTrigger(RecalcTrigger,Trigger6M)),NA())</f>
        <v>1.3616685985212708E-2</v>
      </c>
      <c r="M3201" s="183">
        <f>IFERROR(_xll.qlIndexFixing(Index1Y,$H3201,TRUE,_xll.ohTrigger(RecalcTrigger,Trigger1Y)),NA())</f>
        <v>1.3720131945219555E-2</v>
      </c>
      <c r="N3201" s="182">
        <f>IFERROR(_xll.qlIndexFixing(ONIndex1M,I3201,TRUE,_xll.ohTrigger(RecalcTrigger,Trigger1M)),NA())</f>
        <v>1.3028351969417429E-2</v>
      </c>
      <c r="O3201" s="44">
        <f>IFERROR(_xll.qlIndexFixing(ONIndex3M,I3201,TRUE,_xll.ohTrigger(RecalcTrigger,Trigger3M)),NA())</f>
        <v>1.3208715570112162E-2</v>
      </c>
      <c r="P3201" s="44">
        <f>IFERROR(_xll.qlIndexFixing(ONIndex6M,I3201,TRUE,_xll.ohTrigger(RecalcTrigger,Trigger6M)),NA())</f>
        <v>1.3533346418714842E-2</v>
      </c>
      <c r="Q3201" s="183">
        <f>IFERROR(_xll.qlIndexFixing(ONIndex1Y,I3201,TRUE,_xll.ohTrigger(RecalcTrigger,Trigger1Y)),NA())</f>
        <v>1.3492251868392202E-2</v>
      </c>
    </row>
    <row r="3202" spans="2:17" x14ac:dyDescent="0.2">
      <c r="B3202" s="39" t="s">
        <v>42</v>
      </c>
      <c r="D3202" s="42">
        <f>_xll.qlCalendarAdvance(Calendar,$D3201,B3202,"f",FALSE)</f>
        <v>61920</v>
      </c>
      <c r="E3202" s="177">
        <f>_xll.qlInterestRateIndexValueDate(IndexON,D3202)</f>
        <v>61920</v>
      </c>
      <c r="F3202" s="193">
        <f>IFERROR(_xll.qlIndexFixing(IndexON,D3202,TRUE,_xll.ohTrigger(RecalcTrigger,TriggerON)),NA())</f>
        <v>1.3433588475368907E-2</v>
      </c>
      <c r="H3202" s="42">
        <f>_xll.qlCalendarAdvance(Calendar,$H3201,B3202,"f",FALSE)</f>
        <v>61920</v>
      </c>
      <c r="I3202" s="177">
        <f>_xll.qlInterestRateIndexValueDate(Index1M,$H3202)</f>
        <v>61924</v>
      </c>
      <c r="J3202" s="182">
        <f>IFERROR(_xll.qlIndexFixing(Index1M,$H3202,TRUE,_xll.ohTrigger(RecalcTrigger,Trigger1M)),NA())</f>
        <v>1.3048634423886922E-2</v>
      </c>
      <c r="K3202" s="44">
        <f>IFERROR(_xll.qlIndexFixing(Index3M,H3202,TRUE,_xll.ohTrigger(RecalcTrigger,Trigger3M)),NA())</f>
        <v>1.3272036681662847E-2</v>
      </c>
      <c r="L3202" s="44">
        <f>IFERROR(_xll.qlIndexFixing(Index6M,$H3202,TRUE,_xll.ohTrigger(RecalcTrigger,Trigger6M)),NA())</f>
        <v>1.3619395348240117E-2</v>
      </c>
      <c r="M3202" s="183">
        <f>IFERROR(_xll.qlIndexFixing(Index1Y,$H3202,TRUE,_xll.ohTrigger(RecalcTrigger,Trigger1Y)),NA())</f>
        <v>1.3725279623601521E-2</v>
      </c>
      <c r="N3202" s="182">
        <f>IFERROR(_xll.qlIndexFixing(ONIndex1M,I3202,TRUE,_xll.ohTrigger(RecalcTrigger,Trigger1M)),NA())</f>
        <v>1.3032981781710973E-2</v>
      </c>
      <c r="O3202" s="44">
        <f>IFERROR(_xll.qlIndexFixing(ONIndex3M,I3202,TRUE,_xll.ohTrigger(RecalcTrigger,Trigger3M)),NA())</f>
        <v>1.3214465478181836E-2</v>
      </c>
      <c r="P3202" s="44">
        <f>IFERROR(_xll.qlIndexFixing(ONIndex6M,I3202,TRUE,_xll.ohTrigger(RecalcTrigger,Trigger6M)),NA())</f>
        <v>1.3536471211299528E-2</v>
      </c>
      <c r="Q3202" s="183">
        <f>IFERROR(_xll.qlIndexFixing(ONIndex1Y,I3202,TRUE,_xll.ohTrigger(RecalcTrigger,Trigger1Y)),NA())</f>
        <v>1.3497661424475282E-2</v>
      </c>
    </row>
    <row r="3203" spans="2:17" x14ac:dyDescent="0.2">
      <c r="B3203" s="39" t="s">
        <v>42</v>
      </c>
      <c r="D3203" s="42">
        <f>_xll.qlCalendarAdvance(Calendar,$D3202,B3203,"f",FALSE)</f>
        <v>61927</v>
      </c>
      <c r="E3203" s="177">
        <f>_xll.qlInterestRateIndexValueDate(IndexON,D3203)</f>
        <v>61927</v>
      </c>
      <c r="F3203" s="193">
        <f>IFERROR(_xll.qlIndexFixing(IndexON,D3203,TRUE,_xll.ohTrigger(RecalcTrigger,TriggerON)),NA())</f>
        <v>1.3436281046015353E-2</v>
      </c>
      <c r="H3203" s="42">
        <f>_xll.qlCalendarAdvance(Calendar,$H3202,B3203,"f",FALSE)</f>
        <v>61927</v>
      </c>
      <c r="I3203" s="177">
        <f>_xll.qlInterestRateIndexValueDate(Index1M,$H3203)</f>
        <v>61931</v>
      </c>
      <c r="J3203" s="182">
        <f>IFERROR(_xll.qlIndexFixing(Index1M,$H3203,TRUE,_xll.ohTrigger(RecalcTrigger,Trigger1M)),NA())</f>
        <v>1.3053240538274892E-2</v>
      </c>
      <c r="K3203" s="44">
        <f>IFERROR(_xll.qlIndexFixing(Index3M,H3203,TRUE,_xll.ohTrigger(RecalcTrigger,Trigger3M)),NA())</f>
        <v>1.3277714338239906E-2</v>
      </c>
      <c r="L3203" s="44">
        <f>IFERROR(_xll.qlIndexFixing(Index6M,$H3203,TRUE,_xll.ohTrigger(RecalcTrigger,Trigger6M)),NA())</f>
        <v>1.3622070279076515E-2</v>
      </c>
      <c r="M3203" s="183">
        <f>IFERROR(_xll.qlIndexFixing(Index1Y,$H3203,TRUE,_xll.ohTrigger(RecalcTrigger,Trigger1Y)),NA())</f>
        <v>1.3730413972416778E-2</v>
      </c>
      <c r="N3203" s="182">
        <f>IFERROR(_xll.qlIndexFixing(ONIndex1M,I3203,TRUE,_xll.ohTrigger(RecalcTrigger,Trigger1M)),NA())</f>
        <v>1.3037601575618396E-2</v>
      </c>
      <c r="O3203" s="44">
        <f>IFERROR(_xll.qlIndexFixing(ONIndex3M,I3203,TRUE,_xll.ohTrigger(RecalcTrigger,Trigger3M)),NA())</f>
        <v>1.3220202854355989E-2</v>
      </c>
      <c r="P3203" s="44">
        <f>IFERROR(_xll.qlIndexFixing(ONIndex6M,I3203,TRUE,_xll.ohTrigger(RecalcTrigger,Trigger6M)),NA())</f>
        <v>1.3539562495088475E-2</v>
      </c>
      <c r="Q3203" s="183">
        <f>IFERROR(_xll.qlIndexFixing(ONIndex1Y,I3203,TRUE,_xll.ohTrigger(RecalcTrigger,Trigger1Y)),NA())</f>
        <v>1.3503058523962608E-2</v>
      </c>
    </row>
    <row r="3204" spans="2:17" x14ac:dyDescent="0.2">
      <c r="B3204" s="39" t="s">
        <v>42</v>
      </c>
      <c r="D3204" s="42">
        <f>_xll.qlCalendarAdvance(Calendar,$D3203,B3204,"f",FALSE)</f>
        <v>61934</v>
      </c>
      <c r="E3204" s="177">
        <f>_xll.qlInterestRateIndexValueDate(IndexON,D3204)</f>
        <v>61934</v>
      </c>
      <c r="F3204" s="193">
        <f>IFERROR(_xll.qlIndexFixing(IndexON,D3204,TRUE,_xll.ohTrigger(RecalcTrigger,TriggerON)),NA())</f>
        <v>1.3438967786125744E-2</v>
      </c>
      <c r="H3204" s="42">
        <f>_xll.qlCalendarAdvance(Calendar,$H3203,B3204,"f",FALSE)</f>
        <v>61934</v>
      </c>
      <c r="I3204" s="177">
        <f>_xll.qlInterestRateIndexValueDate(Index1M,$H3204)</f>
        <v>61938</v>
      </c>
      <c r="J3204" s="182">
        <f>IFERROR(_xll.qlIndexFixing(Index1M,$H3204,TRUE,_xll.ohTrigger(RecalcTrigger,Trigger1M)),NA())</f>
        <v>1.3057836560983114E-2</v>
      </c>
      <c r="K3204" s="44">
        <f>IFERROR(_xll.qlIndexFixing(Index3M,H3204,TRUE,_xll.ohTrigger(RecalcTrigger,Trigger3M)),NA())</f>
        <v>1.3283379225972723E-2</v>
      </c>
      <c r="L3204" s="44">
        <f>IFERROR(_xll.qlIndexFixing(Index6M,$H3204,TRUE,_xll.ohTrigger(RecalcTrigger,Trigger6M)),NA())</f>
        <v>1.3624710723219411E-2</v>
      </c>
      <c r="M3204" s="183">
        <f>IFERROR(_xll.qlIndexFixing(Index1Y,$H3204,TRUE,_xll.ohTrigger(RecalcTrigger,Trigger1Y)),NA())</f>
        <v>1.3735534963212028E-2</v>
      </c>
      <c r="N3204" s="182">
        <f>IFERROR(_xll.qlIndexFixing(ONIndex1M,I3204,TRUE,_xll.ohTrigger(RecalcTrigger,Trigger1M)),NA())</f>
        <v>1.304221132859773E-2</v>
      </c>
      <c r="O3204" s="44">
        <f>IFERROR(_xll.qlIndexFixing(ONIndex3M,I3204,TRUE,_xll.ohTrigger(RecalcTrigger,Trigger3M)),NA())</f>
        <v>1.3225927670497128E-2</v>
      </c>
      <c r="P3204" s="44">
        <f>IFERROR(_xll.qlIndexFixing(ONIndex6M,I3204,TRUE,_xll.ohTrigger(RecalcTrigger,Trigger6M)),NA())</f>
        <v>1.3542620216124845E-2</v>
      </c>
      <c r="Q3204" s="183">
        <f>IFERROR(_xll.qlIndexFixing(ONIndex1Y,I3204,TRUE,_xll.ohTrigger(RecalcTrigger,Trigger1Y)),NA())</f>
        <v>1.3508443138956494E-2</v>
      </c>
    </row>
    <row r="3205" spans="2:17" x14ac:dyDescent="0.2">
      <c r="B3205" s="39" t="s">
        <v>42</v>
      </c>
      <c r="D3205" s="42">
        <f>_xll.qlCalendarAdvance(Calendar,$D3204,B3205,"f",FALSE)</f>
        <v>61941</v>
      </c>
      <c r="E3205" s="177">
        <f>_xll.qlInterestRateIndexValueDate(IndexON,D3205)</f>
        <v>61941</v>
      </c>
      <c r="F3205" s="193">
        <f>IFERROR(_xll.qlIndexFixing(IndexON,D3205,TRUE,_xll.ohTrigger(RecalcTrigger,TriggerON)),NA())</f>
        <v>1.3441648682510632E-2</v>
      </c>
      <c r="H3205" s="42">
        <f>_xll.qlCalendarAdvance(Calendar,$H3204,B3205,"f",FALSE)</f>
        <v>61941</v>
      </c>
      <c r="I3205" s="177">
        <f>_xll.qlInterestRateIndexValueDate(Index1M,$H3205)</f>
        <v>61945</v>
      </c>
      <c r="J3205" s="182">
        <f>IFERROR(_xll.qlIndexFixing(Index1M,$H3205,TRUE,_xll.ohTrigger(RecalcTrigger,Trigger1M)),NA())</f>
        <v>1.306242246957018E-2</v>
      </c>
      <c r="K3205" s="44">
        <f>IFERROR(_xll.qlIndexFixing(Index3M,H3205,TRUE,_xll.ohTrigger(RecalcTrigger,Trigger3M)),NA())</f>
        <v>1.3289031316682968E-2</v>
      </c>
      <c r="L3205" s="44">
        <f>IFERROR(_xll.qlIndexFixing(Index6M,$H3205,TRUE,_xll.ohTrigger(RecalcTrigger,Trigger6M)),NA())</f>
        <v>1.3627316626164581E-2</v>
      </c>
      <c r="M3205" s="183">
        <f>IFERROR(_xll.qlIndexFixing(Index1Y,$H3205,TRUE,_xll.ohTrigger(RecalcTrigger,Trigger1Y)),NA())</f>
        <v>1.3740642567533323E-2</v>
      </c>
      <c r="N3205" s="182">
        <f>IFERROR(_xll.qlIndexFixing(ONIndex1M,I3205,TRUE,_xll.ohTrigger(RecalcTrigger,Trigger1M)),NA())</f>
        <v>1.304681101826688E-2</v>
      </c>
      <c r="O3205" s="44">
        <f>IFERROR(_xll.qlIndexFixing(ONIndex3M,I3205,TRUE,_xll.ohTrigger(RecalcTrigger,Trigger3M)),NA())</f>
        <v>1.3231639898547698E-2</v>
      </c>
      <c r="P3205" s="44">
        <f>IFERROR(_xll.qlIndexFixing(ONIndex6M,I3205,TRUE,_xll.ohTrigger(RecalcTrigger,Trigger6M)),NA())</f>
        <v>1.3545644320371864E-2</v>
      </c>
      <c r="Q3205" s="183">
        <f>IFERROR(_xll.qlIndexFixing(ONIndex1Y,I3205,TRUE,_xll.ohTrigger(RecalcTrigger,Trigger1Y)),NA())</f>
        <v>1.3513815241399385E-2</v>
      </c>
    </row>
    <row r="3206" spans="2:17" x14ac:dyDescent="0.2">
      <c r="B3206" s="39" t="s">
        <v>42</v>
      </c>
      <c r="D3206" s="42">
        <f>_xll.qlCalendarAdvance(Calendar,$D3205,B3206,"f",FALSE)</f>
        <v>61948</v>
      </c>
      <c r="E3206" s="177">
        <f>_xll.qlInterestRateIndexValueDate(IndexON,D3206)</f>
        <v>61948</v>
      </c>
      <c r="F3206" s="193">
        <f>IFERROR(_xll.qlIndexFixing(IndexON,D3206,TRUE,_xll.ohTrigger(RecalcTrigger,TriggerON)),NA())</f>
        <v>1.3444323722140439E-2</v>
      </c>
      <c r="H3206" s="42">
        <f>_xll.qlCalendarAdvance(Calendar,$H3205,B3206,"f",FALSE)</f>
        <v>61948</v>
      </c>
      <c r="I3206" s="177">
        <f>_xll.qlInterestRateIndexValueDate(Index1M,$H3206)</f>
        <v>61952</v>
      </c>
      <c r="J3206" s="182">
        <f>IFERROR(_xll.qlIndexFixing(Index1M,$H3206,TRUE,_xll.ohTrigger(RecalcTrigger,Trigger1M)),NA())</f>
        <v>1.3066998241586955E-2</v>
      </c>
      <c r="K3206" s="44">
        <f>IFERROR(_xll.qlIndexFixing(Index3M,H3206,TRUE,_xll.ohTrigger(RecalcTrigger,Trigger3M)),NA())</f>
        <v>1.3294670582192311E-2</v>
      </c>
      <c r="L3206" s="44">
        <f>IFERROR(_xll.qlIndexFixing(Index6M,$H3206,TRUE,_xll.ohTrigger(RecalcTrigger,Trigger6M)),NA())</f>
        <v>1.3629887933409966E-2</v>
      </c>
      <c r="M3206" s="183">
        <f>IFERROR(_xll.qlIndexFixing(Index1Y,$H3206,TRUE,_xll.ohTrigger(RecalcTrigger,Trigger1Y)),NA())</f>
        <v>1.3745736756927805E-2</v>
      </c>
      <c r="N3206" s="182">
        <f>IFERROR(_xll.qlIndexFixing(ONIndex1M,I3206,TRUE,_xll.ohTrigger(RecalcTrigger,Trigger1M)),NA())</f>
        <v>1.3051400622243747E-2</v>
      </c>
      <c r="O3206" s="44">
        <f>IFERROR(_xll.qlIndexFixing(ONIndex3M,I3206,TRUE,_xll.ohTrigger(RecalcTrigger,Trigger3M)),NA())</f>
        <v>1.3237339510530077E-2</v>
      </c>
      <c r="P3206" s="44">
        <f>IFERROR(_xll.qlIndexFixing(ONIndex6M,I3206,TRUE,_xll.ohTrigger(RecalcTrigger,Trigger6M)),NA())</f>
        <v>1.3548634753792754E-2</v>
      </c>
      <c r="Q3206" s="183">
        <f>IFERROR(_xll.qlIndexFixing(ONIndex1Y,I3206,TRUE,_xll.ohTrigger(RecalcTrigger,Trigger1Y)),NA())</f>
        <v>1.3519174803633405E-2</v>
      </c>
    </row>
    <row r="3207" spans="2:17" x14ac:dyDescent="0.2">
      <c r="B3207" s="39" t="s">
        <v>42</v>
      </c>
      <c r="D3207" s="42">
        <f>_xll.qlCalendarAdvance(Calendar,$D3206,B3207,"f",FALSE)</f>
        <v>61955</v>
      </c>
      <c r="E3207" s="177">
        <f>_xll.qlInterestRateIndexValueDate(IndexON,D3207)</f>
        <v>61955</v>
      </c>
      <c r="F3207" s="193">
        <f>IFERROR(_xll.qlIndexFixing(IndexON,D3207,TRUE,_xll.ohTrigger(RecalcTrigger,TriggerON)),NA())</f>
        <v>1.344699289214546E-2</v>
      </c>
      <c r="H3207" s="42">
        <f>_xll.qlCalendarAdvance(Calendar,$H3206,B3207,"f",FALSE)</f>
        <v>61955</v>
      </c>
      <c r="I3207" s="177">
        <f>_xll.qlInterestRateIndexValueDate(Index1M,$H3207)</f>
        <v>61959</v>
      </c>
      <c r="J3207" s="182">
        <f>IFERROR(_xll.qlIndexFixing(Index1M,$H3207,TRUE,_xll.ohTrigger(RecalcTrigger,Trigger1M)),NA())</f>
        <v>1.3071563854602347E-2</v>
      </c>
      <c r="K3207" s="44">
        <f>IFERROR(_xll.qlIndexFixing(Index3M,H3207,TRUE,_xll.ohTrigger(RecalcTrigger,Trigger3M)),NA())</f>
        <v>1.3300296994319817E-2</v>
      </c>
      <c r="L3207" s="44">
        <f>IFERROR(_xll.qlIndexFixing(Index6M,$H3207,TRUE,_xll.ohTrigger(RecalcTrigger,Trigger6M)),NA())</f>
        <v>1.3632424590457859E-2</v>
      </c>
      <c r="M3207" s="183">
        <f>IFERROR(_xll.qlIndexFixing(Index1Y,$H3207,TRUE,_xll.ohTrigger(RecalcTrigger,Trigger1Y)),NA())</f>
        <v>1.3750817502941959E-2</v>
      </c>
      <c r="N3207" s="182">
        <f>IFERROR(_xll.qlIndexFixing(ONIndex1M,I3207,TRUE,_xll.ohTrigger(RecalcTrigger,Trigger1M)),NA())</f>
        <v>1.305598011830611E-2</v>
      </c>
      <c r="O3207" s="44">
        <f>IFERROR(_xll.qlIndexFixing(ONIndex3M,I3207,TRUE,_xll.ohTrigger(RecalcTrigger,Trigger3M)),NA())</f>
        <v>1.3243026478466646E-2</v>
      </c>
      <c r="P3207" s="44">
        <f>IFERROR(_xll.qlIndexFixing(ONIndex6M,I3207,TRUE,_xll.ohTrigger(RecalcTrigger,Trigger6M)),NA())</f>
        <v>1.3551591462670487E-2</v>
      </c>
      <c r="Q3207" s="183">
        <f>IFERROR(_xll.qlIndexFixing(ONIndex1Y,I3207,TRUE,_xll.ohTrigger(RecalcTrigger,Trigger1Y)),NA())</f>
        <v>1.3524521797840805E-2</v>
      </c>
    </row>
    <row r="3208" spans="2:17" x14ac:dyDescent="0.2">
      <c r="B3208" s="39" t="s">
        <v>42</v>
      </c>
      <c r="D3208" s="42">
        <f>_xll.qlCalendarAdvance(Calendar,$D3207,B3208,"f",FALSE)</f>
        <v>61962</v>
      </c>
      <c r="E3208" s="177">
        <f>_xll.qlInterestRateIndexValueDate(IndexON,D3208)</f>
        <v>61962</v>
      </c>
      <c r="F3208" s="193">
        <f>IFERROR(_xll.qlIndexFixing(IndexON,D3208,TRUE,_xll.ohTrigger(RecalcTrigger,TriggerON)),NA())</f>
        <v>1.3449656179416181E-2</v>
      </c>
      <c r="H3208" s="42">
        <f>_xll.qlCalendarAdvance(Calendar,$H3207,B3208,"f",FALSE)</f>
        <v>61962</v>
      </c>
      <c r="I3208" s="177">
        <f>_xll.qlInterestRateIndexValueDate(Index1M,$H3208)</f>
        <v>61966</v>
      </c>
      <c r="J3208" s="182">
        <f>IFERROR(_xll.qlIndexFixing(Index1M,$H3208,TRUE,_xll.ohTrigger(RecalcTrigger,Trigger1M)),NA())</f>
        <v>1.3076119286164639E-2</v>
      </c>
      <c r="K3208" s="44">
        <f>IFERROR(_xll.qlIndexFixing(Index3M,H3208,TRUE,_xll.ohTrigger(RecalcTrigger,Trigger3M)),NA())</f>
        <v>1.3305910524888895E-2</v>
      </c>
      <c r="L3208" s="44">
        <f>IFERROR(_xll.qlIndexFixing(Index6M,$H3208,TRUE,_xll.ohTrigger(RecalcTrigger,Trigger6M)),NA())</f>
        <v>1.3634926542808373E-2</v>
      </c>
      <c r="M3208" s="183">
        <f>IFERROR(_xll.qlIndexFixing(Index1Y,$H3208,TRUE,_xll.ohTrigger(RecalcTrigger,Trigger1Y)),NA())</f>
        <v>1.3755884777121835E-2</v>
      </c>
      <c r="N3208" s="182">
        <f>IFERROR(_xll.qlIndexFixing(ONIndex1M,I3208,TRUE,_xll.ohTrigger(RecalcTrigger,Trigger1M)),NA())</f>
        <v>1.3060549483752126E-2</v>
      </c>
      <c r="O3208" s="44">
        <f>IFERROR(_xll.qlIndexFixing(ONIndex3M,I3208,TRUE,_xll.ohTrigger(RecalcTrigger,Trigger3M)),NA())</f>
        <v>1.3248700774219913E-2</v>
      </c>
      <c r="P3208" s="44">
        <f>IFERROR(_xll.qlIndexFixing(ONIndex6M,I3208,TRUE,_xll.ohTrigger(RecalcTrigger,Trigger6M)),NA())</f>
        <v>1.3554514392648542E-2</v>
      </c>
      <c r="Q3208" s="183">
        <f>IFERROR(_xll.qlIndexFixing(ONIndex1Y,I3208,TRUE,_xll.ohTrigger(RecalcTrigger,Trigger1Y)),NA())</f>
        <v>1.3529856196043966E-2</v>
      </c>
    </row>
    <row r="3209" spans="2:17" x14ac:dyDescent="0.2">
      <c r="B3209" s="39" t="s">
        <v>42</v>
      </c>
      <c r="D3209" s="42">
        <f>_xll.qlCalendarAdvance(Calendar,$D3208,B3209,"f",FALSE)</f>
        <v>61969</v>
      </c>
      <c r="E3209" s="177">
        <f>_xll.qlInterestRateIndexValueDate(IndexON,D3209)</f>
        <v>61969</v>
      </c>
      <c r="F3209" s="193">
        <f>IFERROR(_xll.qlIndexFixing(IndexON,D3209,TRUE,_xll.ohTrigger(RecalcTrigger,TriggerON)),NA())</f>
        <v>1.3452313570763152E-2</v>
      </c>
      <c r="H3209" s="42">
        <f>_xll.qlCalendarAdvance(Calendar,$H3208,B3209,"f",FALSE)</f>
        <v>61969</v>
      </c>
      <c r="I3209" s="177">
        <f>_xll.qlInterestRateIndexValueDate(Index1M,$H3209)</f>
        <v>61973</v>
      </c>
      <c r="J3209" s="182">
        <f>IFERROR(_xll.qlIndexFixing(Index1M,$H3209,TRUE,_xll.ohTrigger(RecalcTrigger,Trigger1M)),NA())</f>
        <v>1.3080103183704672E-2</v>
      </c>
      <c r="K3209" s="44">
        <f>IFERROR(_xll.qlIndexFixing(Index3M,H3209,TRUE,_xll.ohTrigger(RecalcTrigger,Trigger3M)),NA())</f>
        <v>1.3310867734616131E-2</v>
      </c>
      <c r="L3209" s="44">
        <f>IFERROR(_xll.qlIndexFixing(Index6M,$H3209,TRUE,_xll.ohTrigger(RecalcTrigger,Trigger6M)),NA())</f>
        <v>1.3636549703730322E-2</v>
      </c>
      <c r="M3209" s="183">
        <f>IFERROR(_xll.qlIndexFixing(Index1Y,$H3209,TRUE,_xll.ohTrigger(RecalcTrigger,Trigger1Y)),NA())</f>
        <v>1.3760938551014576E-2</v>
      </c>
      <c r="N3209" s="182">
        <f>IFERROR(_xll.qlIndexFixing(ONIndex1M,I3209,TRUE,_xll.ohTrigger(RecalcTrigger,Trigger1M)),NA())</f>
        <v>1.3065108696359573E-2</v>
      </c>
      <c r="O3209" s="44">
        <f>IFERROR(_xll.qlIndexFixing(ONIndex3M,I3209,TRUE,_xll.ohTrigger(RecalcTrigger,Trigger3M)),NA())</f>
        <v>1.325436236973232E-2</v>
      </c>
      <c r="P3209" s="44">
        <f>IFERROR(_xll.qlIndexFixing(ONIndex6M,I3209,TRUE,_xll.ohTrigger(RecalcTrigger,Trigger6M)),NA())</f>
        <v>1.3557403490009889E-2</v>
      </c>
      <c r="Q3209" s="183">
        <f>IFERROR(_xll.qlIndexFixing(ONIndex1Y,I3209,TRUE,_xll.ohTrigger(RecalcTrigger,Trigger1Y)),NA())</f>
        <v>1.353517797018533E-2</v>
      </c>
    </row>
    <row r="3210" spans="2:17" x14ac:dyDescent="0.2">
      <c r="B3210" s="39" t="s">
        <v>42</v>
      </c>
      <c r="D3210" s="42">
        <f>_xll.qlCalendarAdvance(Calendar,$D3209,B3210,"f",FALSE)</f>
        <v>61976</v>
      </c>
      <c r="E3210" s="177">
        <f>_xll.qlInterestRateIndexValueDate(IndexON,D3210)</f>
        <v>61976</v>
      </c>
      <c r="F3210" s="193">
        <f>IFERROR(_xll.qlIndexFixing(IndexON,D3210,TRUE,_xll.ohTrigger(RecalcTrigger,TriggerON)),NA())</f>
        <v>1.3454965053236734E-2</v>
      </c>
      <c r="H3210" s="42">
        <f>_xll.qlCalendarAdvance(Calendar,$H3209,B3210,"f",FALSE)</f>
        <v>61976</v>
      </c>
      <c r="I3210" s="177">
        <f>_xll.qlInterestRateIndexValueDate(Index1M,$H3210)</f>
        <v>61980</v>
      </c>
      <c r="J3210" s="182">
        <f>IFERROR(_xll.qlIndexFixing(Index1M,$H3210,TRUE,_xll.ohTrigger(RecalcTrigger,Trigger1M)),NA())</f>
        <v>1.3084638752651756E-2</v>
      </c>
      <c r="K3210" s="44">
        <f>IFERROR(_xll.qlIndexFixing(Index3M,H3210,TRUE,_xll.ohTrigger(RecalcTrigger,Trigger3M)),NA())</f>
        <v>1.3316456140652081E-2</v>
      </c>
      <c r="L3210" s="44">
        <f>IFERROR(_xll.qlIndexFixing(Index6M,$H3210,TRUE,_xll.ohTrigger(RecalcTrigger,Trigger6M)),NA())</f>
        <v>1.363898690975545E-2</v>
      </c>
      <c r="M3210" s="183">
        <f>IFERROR(_xll.qlIndexFixing(Index1Y,$H3210,TRUE,_xll.ohTrigger(RecalcTrigger,Trigger1Y)),NA())</f>
        <v>1.376597879616623E-2</v>
      </c>
      <c r="N3210" s="182">
        <f>IFERROR(_xll.qlIndexFixing(ONIndex1M,I3210,TRUE,_xll.ohTrigger(RecalcTrigger,Trigger1M)),NA())</f>
        <v>1.3069657733586482E-2</v>
      </c>
      <c r="O3210" s="44">
        <f>IFERROR(_xll.qlIndexFixing(ONIndex3M,I3210,TRUE,_xll.ohTrigger(RecalcTrigger,Trigger3M)),NA())</f>
        <v>1.3260011237026248E-2</v>
      </c>
      <c r="P3210" s="44">
        <f>IFERROR(_xll.qlIndexFixing(ONIndex6M,I3210,TRUE,_xll.ohTrigger(RecalcTrigger,Trigger6M)),NA())</f>
        <v>1.3560258700637817E-2</v>
      </c>
      <c r="Q3210" s="183">
        <f>IFERROR(_xll.qlIndexFixing(ONIndex1Y,I3210,TRUE,_xll.ohTrigger(RecalcTrigger,Trigger1Y)),NA())</f>
        <v>1.3540487092846831E-2</v>
      </c>
    </row>
    <row r="3211" spans="2:17" x14ac:dyDescent="0.2">
      <c r="B3211" s="39" t="s">
        <v>42</v>
      </c>
      <c r="D3211" s="42">
        <f>_xll.qlCalendarAdvance(Calendar,$D3210,B3211,"f",FALSE)</f>
        <v>61983</v>
      </c>
      <c r="E3211" s="177">
        <f>_xll.qlInterestRateIndexValueDate(IndexON,D3211)</f>
        <v>61983</v>
      </c>
      <c r="F3211" s="193">
        <f>IFERROR(_xll.qlIndexFixing(IndexON,D3211,TRUE,_xll.ohTrigger(RecalcTrigger,TriggerON)),NA())</f>
        <v>1.3457610613967219E-2</v>
      </c>
      <c r="H3211" s="42">
        <f>_xll.qlCalendarAdvance(Calendar,$H3210,B3211,"f",FALSE)</f>
        <v>61983</v>
      </c>
      <c r="I3211" s="177">
        <f>_xll.qlInterestRateIndexValueDate(Index1M,$H3211)</f>
        <v>61987</v>
      </c>
      <c r="J3211" s="182">
        <f>IFERROR(_xll.qlIndexFixing(Index1M,$H3211,TRUE,_xll.ohTrigger(RecalcTrigger,Trigger1M)),NA())</f>
        <v>1.308916407473415E-2</v>
      </c>
      <c r="K3211" s="44">
        <f>IFERROR(_xll.qlIndexFixing(Index3M,H3211,TRUE,_xll.ohTrigger(RecalcTrigger,Trigger3M)),NA())</f>
        <v>1.3322031582996373E-2</v>
      </c>
      <c r="L3211" s="44">
        <f>IFERROR(_xll.qlIndexFixing(Index6M,$H3211,TRUE,_xll.ohTrigger(RecalcTrigger,Trigger6M)),NA())</f>
        <v>1.3641389257982172E-2</v>
      </c>
      <c r="M3211" s="183">
        <f>IFERROR(_xll.qlIndexFixing(Index1Y,$H3211,TRUE,_xll.ohTrigger(RecalcTrigger,Trigger1Y)),NA())</f>
        <v>1.3771005484123286E-2</v>
      </c>
      <c r="N3211" s="182">
        <f>IFERROR(_xll.qlIndexFixing(ONIndex1M,I3211,TRUE,_xll.ohTrigger(RecalcTrigger,Trigger1M)),NA())</f>
        <v>1.3074196573210628E-2</v>
      </c>
      <c r="O3211" s="44">
        <f>IFERROR(_xll.qlIndexFixing(ONIndex3M,I3211,TRUE,_xll.ohTrigger(RecalcTrigger,Trigger3M)),NA())</f>
        <v>1.3265647348204013E-2</v>
      </c>
      <c r="P3211" s="44">
        <f>IFERROR(_xll.qlIndexFixing(ONIndex6M,I3211,TRUE,_xll.ohTrigger(RecalcTrigger,Trigger6M)),NA())</f>
        <v>1.3563079970495551E-2</v>
      </c>
      <c r="Q3211" s="183">
        <f>IFERROR(_xll.qlIndexFixing(ONIndex1Y,I3211,TRUE,_xll.ohTrigger(RecalcTrigger,Trigger1Y)),NA())</f>
        <v>1.3545783535890976E-2</v>
      </c>
    </row>
    <row r="3212" spans="2:17" x14ac:dyDescent="0.2">
      <c r="B3212" s="39" t="s">
        <v>42</v>
      </c>
      <c r="D3212" s="42">
        <f>_xll.qlCalendarAdvance(Calendar,$D3211,B3212,"f",FALSE)</f>
        <v>61990</v>
      </c>
      <c r="E3212" s="177">
        <f>_xll.qlInterestRateIndexValueDate(IndexON,D3212)</f>
        <v>61990</v>
      </c>
      <c r="F3212" s="193">
        <f>IFERROR(_xll.qlIndexFixing(IndexON,D3212,TRUE,_xll.ohTrigger(RecalcTrigger,TriggerON)),NA())</f>
        <v>1.3460250239765159E-2</v>
      </c>
      <c r="H3212" s="42">
        <f>_xll.qlCalendarAdvance(Calendar,$H3211,B3212,"f",FALSE)</f>
        <v>61990</v>
      </c>
      <c r="I3212" s="177">
        <f>_xll.qlInterestRateIndexValueDate(Index1M,$H3212)</f>
        <v>61994</v>
      </c>
      <c r="J3212" s="182">
        <f>IFERROR(_xll.qlIndexFixing(Index1M,$H3212,TRUE,_xll.ohTrigger(RecalcTrigger,Trigger1M)),NA())</f>
        <v>1.3093679127511137E-2</v>
      </c>
      <c r="K3212" s="44">
        <f>IFERROR(_xll.qlIndexFixing(Index3M,H3212,TRUE,_xll.ohTrigger(RecalcTrigger,Trigger3M)),NA())</f>
        <v>1.3327594033472862E-2</v>
      </c>
      <c r="L3212" s="44">
        <f>IFERROR(_xll.qlIndexFixing(Index6M,$H3212,TRUE,_xll.ohTrigger(RecalcTrigger,Trigger6M)),NA())</f>
        <v>1.3643756693925282E-2</v>
      </c>
      <c r="M3212" s="183">
        <f>IFERROR(_xll.qlIndexFixing(Index1Y,$H3212,TRUE,_xll.ohTrigger(RecalcTrigger,Trigger1Y)),NA())</f>
        <v>1.3776018586432884E-2</v>
      </c>
      <c r="N3212" s="182">
        <f>IFERROR(_xll.qlIndexFixing(ONIndex1M,I3212,TRUE,_xll.ohTrigger(RecalcTrigger,Trigger1M)),NA())</f>
        <v>1.3078725192690044E-2</v>
      </c>
      <c r="O3212" s="44">
        <f>IFERROR(_xll.qlIndexFixing(ONIndex3M,I3212,TRUE,_xll.ohTrigger(RecalcTrigger,Trigger3M)),NA())</f>
        <v>1.3271270675128122E-2</v>
      </c>
      <c r="P3212" s="44">
        <f>IFERROR(_xll.qlIndexFixing(ONIndex6M,I3212,TRUE,_xll.ohTrigger(RecalcTrigger,Trigger6M)),NA())</f>
        <v>1.3565867245786123E-2</v>
      </c>
      <c r="Q3212" s="183">
        <f>IFERROR(_xll.qlIndexFixing(ONIndex1Y,I3212,TRUE,_xll.ohTrigger(RecalcTrigger,Trigger1Y)),NA())</f>
        <v>1.3551067271500017E-2</v>
      </c>
    </row>
    <row r="3213" spans="2:17" x14ac:dyDescent="0.2">
      <c r="B3213" s="39" t="s">
        <v>42</v>
      </c>
      <c r="D3213" s="42">
        <f>_xll.qlCalendarAdvance(Calendar,$D3212,B3213,"f",FALSE)</f>
        <v>61997</v>
      </c>
      <c r="E3213" s="177">
        <f>_xll.qlInterestRateIndexValueDate(IndexON,D3213)</f>
        <v>61997</v>
      </c>
      <c r="F3213" s="193">
        <f>IFERROR(_xll.qlIndexFixing(IndexON,D3213,TRUE,_xll.ohTrigger(RecalcTrigger,TriggerON)),NA())</f>
        <v>1.3462883917600976E-2</v>
      </c>
      <c r="H3213" s="42">
        <f>_xll.qlCalendarAdvance(Calendar,$H3212,B3213,"f",FALSE)</f>
        <v>61997</v>
      </c>
      <c r="I3213" s="177">
        <f>_xll.qlInterestRateIndexValueDate(Index1M,$H3213)</f>
        <v>62001</v>
      </c>
      <c r="J3213" s="182">
        <f>IFERROR(_xll.qlIndexFixing(Index1M,$H3213,TRUE,_xll.ohTrigger(RecalcTrigger,Trigger1M)),NA())</f>
        <v>1.3098742936640225E-2</v>
      </c>
      <c r="K3213" s="44">
        <f>IFERROR(_xll.qlIndexFixing(Index3M,H3213,TRUE,_xll.ohTrigger(RecalcTrigger,Trigger3M)),NA())</f>
        <v>1.3333783968084182E-2</v>
      </c>
      <c r="L3213" s="44">
        <f>IFERROR(_xll.qlIndexFixing(Index6M,$H3213,TRUE,_xll.ohTrigger(RecalcTrigger,Trigger6M)),NA())</f>
        <v>1.3644437166581659E-2</v>
      </c>
      <c r="M3213" s="183">
        <f>IFERROR(_xll.qlIndexFixing(Index1Y,$H3213,TRUE,_xll.ohTrigger(RecalcTrigger,Trigger1Y)),NA())</f>
        <v>1.3781018074640638E-2</v>
      </c>
      <c r="N3213" s="182">
        <f>IFERROR(_xll.qlIndexFixing(ONIndex1M,I3213,TRUE,_xll.ohTrigger(RecalcTrigger,Trigger1M)),NA())</f>
        <v>1.3083243569482761E-2</v>
      </c>
      <c r="O3213" s="44">
        <f>IFERROR(_xll.qlIndexFixing(ONIndex3M,I3213,TRUE,_xll.ohTrigger(RecalcTrigger,Trigger3M)),NA())</f>
        <v>1.3276881189661083E-2</v>
      </c>
      <c r="P3213" s="44">
        <f>IFERROR(_xll.qlIndexFixing(ONIndex6M,I3213,TRUE,_xll.ohTrigger(RecalcTrigger,Trigger6M)),NA())</f>
        <v>1.3568620472232951E-2</v>
      </c>
      <c r="Q3213" s="183">
        <f>IFERROR(_xll.qlIndexFixing(ONIndex1Y,I3213,TRUE,_xll.ohTrigger(RecalcTrigger,Trigger1Y)),NA())</f>
        <v>1.3556338271696333E-2</v>
      </c>
    </row>
    <row r="3214" spans="2:17" x14ac:dyDescent="0.2">
      <c r="B3214" s="39" t="s">
        <v>42</v>
      </c>
      <c r="D3214" s="42">
        <f>_xll.qlCalendarAdvance(Calendar,$D3213,B3214,"f",FALSE)</f>
        <v>62004</v>
      </c>
      <c r="E3214" s="177">
        <f>_xll.qlInterestRateIndexValueDate(IndexON,D3214)</f>
        <v>62004</v>
      </c>
      <c r="F3214" s="193">
        <f>IFERROR(_xll.qlIndexFixing(IndexON,D3214,TRUE,_xll.ohTrigger(RecalcTrigger,TriggerON)),NA())</f>
        <v>1.3465511634445093E-2</v>
      </c>
      <c r="H3214" s="42">
        <f>_xll.qlCalendarAdvance(Calendar,$H3213,B3214,"f",FALSE)</f>
        <v>62004</v>
      </c>
      <c r="I3214" s="177">
        <f>_xll.qlInterestRateIndexValueDate(Index1M,$H3214)</f>
        <v>62008</v>
      </c>
      <c r="J3214" s="182">
        <f>IFERROR(_xll.qlIndexFixing(Index1M,$H3214,TRUE,_xll.ohTrigger(RecalcTrigger,Trigger1M)),NA())</f>
        <v>1.3103236808162872E-2</v>
      </c>
      <c r="K3214" s="44">
        <f>IFERROR(_xll.qlIndexFixing(Index3M,H3214,TRUE,_xll.ohTrigger(RecalcTrigger,Trigger3M)),NA())</f>
        <v>1.3339319617540396E-2</v>
      </c>
      <c r="L3214" s="44">
        <f>IFERROR(_xll.qlIndexFixing(Index6M,$H3214,TRUE,_xll.ohTrigger(RecalcTrigger,Trigger6M)),NA())</f>
        <v>1.3648386611017194E-2</v>
      </c>
      <c r="M3214" s="183">
        <f>IFERROR(_xll.qlIndexFixing(Index1Y,$H3214,TRUE,_xll.ohTrigger(RecalcTrigger,Trigger1Y)),NA())</f>
        <v>1.3786003920292812E-2</v>
      </c>
      <c r="N3214" s="182">
        <f>IFERROR(_xll.qlIndexFixing(ONIndex1M,I3214,TRUE,_xll.ohTrigger(RecalcTrigger,Trigger1M)),NA())</f>
        <v>1.3087751681526427E-2</v>
      </c>
      <c r="O3214" s="44">
        <f>IFERROR(_xll.qlIndexFixing(ONIndex3M,I3214,TRUE,_xll.ohTrigger(RecalcTrigger,Trigger3M)),NA())</f>
        <v>1.3282478863825276E-2</v>
      </c>
      <c r="P3214" s="44">
        <f>IFERROR(_xll.qlIndexFixing(ONIndex6M,I3214,TRUE,_xll.ohTrigger(RecalcTrigger,Trigger6M)),NA())</f>
        <v>1.3571339596198939E-2</v>
      </c>
      <c r="Q3214" s="183">
        <f>IFERROR(_xll.qlIndexFixing(ONIndex1Y,I3214,TRUE,_xll.ohTrigger(RecalcTrigger,Trigger1Y)),NA())</f>
        <v>1.3561596508901985E-2</v>
      </c>
    </row>
    <row r="3215" spans="2:17" x14ac:dyDescent="0.2">
      <c r="B3215" s="39" t="s">
        <v>42</v>
      </c>
      <c r="D3215" s="42">
        <f>_xll.qlCalendarAdvance(Calendar,$D3214,B3215,"f",FALSE)</f>
        <v>62011</v>
      </c>
      <c r="E3215" s="177">
        <f>_xll.qlInterestRateIndexValueDate(IndexON,D3215)</f>
        <v>62011</v>
      </c>
      <c r="F3215" s="193">
        <f>IFERROR(_xll.qlIndexFixing(IndexON,D3215,TRUE,_xll.ohTrigger(RecalcTrigger,TriggerON)),NA())</f>
        <v>1.3468133377427804E-2</v>
      </c>
      <c r="H3215" s="42">
        <f>_xll.qlCalendarAdvance(Calendar,$H3214,B3215,"f",FALSE)</f>
        <v>62011</v>
      </c>
      <c r="I3215" s="177">
        <f>_xll.qlInterestRateIndexValueDate(Index1M,$H3215)</f>
        <v>62015</v>
      </c>
      <c r="J3215" s="182">
        <f>IFERROR(_xll.qlIndexFixing(Index1M,$H3215,TRUE,_xll.ohTrigger(RecalcTrigger,Trigger1M)),NA())</f>
        <v>1.3107720341127121E-2</v>
      </c>
      <c r="K3215" s="44">
        <f>IFERROR(_xll.qlIndexFixing(Index3M,H3215,TRUE,_xll.ohTrigger(RecalcTrigger,Trigger3M)),NA())</f>
        <v>1.3344842188184663E-2</v>
      </c>
      <c r="L3215" s="44">
        <f>IFERROR(_xll.qlIndexFixing(Index6M,$H3215,TRUE,_xll.ohTrigger(RecalcTrigger,Trigger6M)),NA())</f>
        <v>1.3650648983200852E-2</v>
      </c>
      <c r="M3215" s="183">
        <f>IFERROR(_xll.qlIndexFixing(Index1Y,$H3215,TRUE,_xll.ohTrigger(RecalcTrigger,Trigger1Y)),NA())</f>
        <v>1.3790976094936552E-2</v>
      </c>
      <c r="N3215" s="182">
        <f>IFERROR(_xll.qlIndexFixing(ONIndex1M,I3215,TRUE,_xll.ohTrigger(RecalcTrigger,Trigger1M)),NA())</f>
        <v>1.3092249506199138E-2</v>
      </c>
      <c r="O3215" s="44">
        <f>IFERROR(_xll.qlIndexFixing(ONIndex3M,I3215,TRUE,_xll.ohTrigger(RecalcTrigger,Trigger3M)),NA())</f>
        <v>1.3288063669802952E-2</v>
      </c>
      <c r="P3215" s="44">
        <f>IFERROR(_xll.qlIndexFixing(ONIndex6M,I3215,TRUE,_xll.ohTrigger(RecalcTrigger,Trigger6M)),NA())</f>
        <v>1.3574024563407505E-2</v>
      </c>
      <c r="Q3215" s="183">
        <f>IFERROR(_xll.qlIndexFixing(ONIndex1Y,I3215,TRUE,_xll.ohTrigger(RecalcTrigger,Trigger1Y)),NA())</f>
        <v>1.3566841955139353E-2</v>
      </c>
    </row>
    <row r="3216" spans="2:17" x14ac:dyDescent="0.2">
      <c r="B3216" s="39" t="s">
        <v>42</v>
      </c>
      <c r="D3216" s="42">
        <f>_xll.qlCalendarAdvance(Calendar,$D3215,B3216,"f",FALSE)</f>
        <v>62018</v>
      </c>
      <c r="E3216" s="177">
        <f>_xll.qlInterestRateIndexValueDate(IndexON,D3216)</f>
        <v>62018</v>
      </c>
      <c r="F3216" s="193">
        <f>IFERROR(_xll.qlIndexFixing(IndexON,D3216,TRUE,_xll.ohTrigger(RecalcTrigger,TriggerON)),NA())</f>
        <v>1.3470749133279725E-2</v>
      </c>
      <c r="H3216" s="42">
        <f>_xll.qlCalendarAdvance(Calendar,$H3215,B3216,"f",FALSE)</f>
        <v>62018</v>
      </c>
      <c r="I3216" s="177">
        <f>_xll.qlInterestRateIndexValueDate(Index1M,$H3216)</f>
        <v>62022</v>
      </c>
      <c r="J3216" s="182">
        <f>IFERROR(_xll.qlIndexFixing(Index1M,$H3216,TRUE,_xll.ohTrigger(RecalcTrigger,Trigger1M)),NA())</f>
        <v>1.3112193513088993E-2</v>
      </c>
      <c r="K3216" s="44">
        <f>IFERROR(_xll.qlIndexFixing(Index3M,H3216,TRUE,_xll.ohTrigger(RecalcTrigger,Trigger3M)),NA())</f>
        <v>1.3350351651837787E-2</v>
      </c>
      <c r="L3216" s="44">
        <f>IFERROR(_xll.qlIndexFixing(Index6M,$H3216,TRUE,_xll.ohTrigger(RecalcTrigger,Trigger6M)),NA())</f>
        <v>1.365287622516885E-2</v>
      </c>
      <c r="M3216" s="183">
        <f>IFERROR(_xll.qlIndexFixing(Index1Y,$H3216,TRUE,_xll.ohTrigger(RecalcTrigger,Trigger1Y)),NA())</f>
        <v>1.3795934570117905E-2</v>
      </c>
      <c r="N3216" s="182">
        <f>IFERROR(_xll.qlIndexFixing(ONIndex1M,I3216,TRUE,_xll.ohTrigger(RecalcTrigger,Trigger1M)),NA())</f>
        <v>1.3096737021038862E-2</v>
      </c>
      <c r="O3216" s="44">
        <f>IFERROR(_xll.qlIndexFixing(ONIndex3M,I3216,TRUE,_xll.ohTrigger(RecalcTrigger,Trigger3M)),NA())</f>
        <v>1.3293635579296748E-2</v>
      </c>
      <c r="P3216" s="44">
        <f>IFERROR(_xll.qlIndexFixing(ONIndex6M,I3216,TRUE,_xll.ohTrigger(RecalcTrigger,Trigger6M)),NA())</f>
        <v>1.357667531990181E-2</v>
      </c>
      <c r="Q3216" s="183">
        <f>IFERROR(_xll.qlIndexFixing(ONIndex1Y,I3216,TRUE,_xll.ohTrigger(RecalcTrigger,Trigger1Y)),NA())</f>
        <v>1.3572074582270943E-2</v>
      </c>
    </row>
    <row r="3217" spans="2:17" x14ac:dyDescent="0.2">
      <c r="B3217" s="39" t="s">
        <v>42</v>
      </c>
      <c r="D3217" s="42">
        <f>_xll.qlCalendarAdvance(Calendar,$D3216,B3217,"f",FALSE)</f>
        <v>62025</v>
      </c>
      <c r="E3217" s="177">
        <f>_xll.qlInterestRateIndexValueDate(IndexON,D3217)</f>
        <v>62025</v>
      </c>
      <c r="F3217" s="193">
        <f>IFERROR(_xll.qlIndexFixing(IndexON,D3217,TRUE,_xll.ohTrigger(RecalcTrigger,TriggerON)),NA())</f>
        <v>1.3473358889051212E-2</v>
      </c>
      <c r="H3217" s="42">
        <f>_xll.qlCalendarAdvance(Calendar,$H3216,B3217,"f",FALSE)</f>
        <v>62025</v>
      </c>
      <c r="I3217" s="177">
        <f>_xll.qlInterestRateIndexValueDate(Index1M,$H3217)</f>
        <v>62029</v>
      </c>
      <c r="J3217" s="182">
        <f>IFERROR(_xll.qlIndexFixing(Index1M,$H3217,TRUE,_xll.ohTrigger(RecalcTrigger,Trigger1M)),NA())</f>
        <v>1.3116656301604503E-2</v>
      </c>
      <c r="K3217" s="44">
        <f>IFERROR(_xll.qlIndexFixing(Index3M,H3217,TRUE,_xll.ohTrigger(RecalcTrigger,Trigger3M)),NA())</f>
        <v>1.3355847980322305E-2</v>
      </c>
      <c r="L3217" s="44">
        <f>IFERROR(_xll.qlIndexFixing(Index6M,$H3217,TRUE,_xll.ohTrigger(RecalcTrigger,Trigger6M)),NA())</f>
        <v>1.3655068282443009E-2</v>
      </c>
      <c r="M3217" s="183">
        <f>IFERROR(_xll.qlIndexFixing(Index1Y,$H3217,TRUE,_xll.ohTrigger(RecalcTrigger,Trigger1Y)),NA())</f>
        <v>1.3800879317383139E-2</v>
      </c>
      <c r="N3217" s="182">
        <f>IFERROR(_xll.qlIndexFixing(ONIndex1M,I3217,TRUE,_xll.ohTrigger(RecalcTrigger,Trigger1M)),NA())</f>
        <v>1.3101214203743439E-2</v>
      </c>
      <c r="O3217" s="44">
        <f>IFERROR(_xll.qlIndexFixing(ONIndex3M,I3217,TRUE,_xll.ohTrigger(RecalcTrigger,Trigger3M)),NA())</f>
        <v>1.3299194564329042E-2</v>
      </c>
      <c r="P3217" s="44">
        <f>IFERROR(_xll.qlIndexFixing(ONIndex6M,I3217,TRUE,_xll.ohTrigger(RecalcTrigger,Trigger6M)),NA())</f>
        <v>1.3579291811884886E-2</v>
      </c>
      <c r="Q3217" s="183">
        <f>IFERROR(_xll.qlIndexFixing(ONIndex1Y,I3217,TRUE,_xll.ohTrigger(RecalcTrigger,Trigger1Y)),NA())</f>
        <v>1.3577294362798753E-2</v>
      </c>
    </row>
    <row r="3218" spans="2:17" x14ac:dyDescent="0.2">
      <c r="B3218" s="39" t="s">
        <v>42</v>
      </c>
      <c r="D3218" s="42">
        <f>_xll.qlCalendarAdvance(Calendar,$D3217,B3218,"f",FALSE)</f>
        <v>62032</v>
      </c>
      <c r="E3218" s="177">
        <f>_xll.qlInterestRateIndexValueDate(IndexON,D3218)</f>
        <v>62032</v>
      </c>
      <c r="F3218" s="193">
        <f>IFERROR(_xll.qlIndexFixing(IndexON,D3218,TRUE,_xll.ohTrigger(RecalcTrigger,TriggerON)),NA())</f>
        <v>1.347596263171269E-2</v>
      </c>
      <c r="H3218" s="42">
        <f>_xll.qlCalendarAdvance(Calendar,$H3217,B3218,"f",FALSE)</f>
        <v>62032</v>
      </c>
      <c r="I3218" s="177">
        <f>_xll.qlInterestRateIndexValueDate(Index1M,$H3218)</f>
        <v>62036</v>
      </c>
      <c r="J3218" s="182">
        <f>IFERROR(_xll.qlIndexFixing(Index1M,$H3218,TRUE,_xll.ohTrigger(RecalcTrigger,Trigger1M)),NA())</f>
        <v>1.3120552531895591E-2</v>
      </c>
      <c r="K3218" s="44">
        <f>IFERROR(_xll.qlIndexFixing(Index3M,H3218,TRUE,_xll.ohTrigger(RecalcTrigger,Trigger3M)),NA())</f>
        <v>1.3361331145455546E-2</v>
      </c>
      <c r="L3218" s="44">
        <f>IFERROR(_xll.qlIndexFixing(Index6M,$H3218,TRUE,_xll.ohTrigger(RecalcTrigger,Trigger6M)),NA())</f>
        <v>1.3657225100545147E-2</v>
      </c>
      <c r="M3218" s="183">
        <f>IFERROR(_xll.qlIndexFixing(Index1Y,$H3218,TRUE,_xll.ohTrigger(RecalcTrigger,Trigger1Y)),NA())</f>
        <v>1.3805810308278961E-2</v>
      </c>
      <c r="N3218" s="182">
        <f>IFERROR(_xll.qlIndexFixing(ONIndex1M,I3218,TRUE,_xll.ohTrigger(RecalcTrigger,Trigger1M)),NA())</f>
        <v>1.3105681031930771E-2</v>
      </c>
      <c r="O3218" s="44">
        <f>IFERROR(_xll.qlIndexFixing(ONIndex3M,I3218,TRUE,_xll.ohTrigger(RecalcTrigger,Trigger3M)),NA())</f>
        <v>1.3304740597082088E-2</v>
      </c>
      <c r="P3218" s="44">
        <f>IFERROR(_xll.qlIndexFixing(ONIndex6M,I3218,TRUE,_xll.ohTrigger(RecalcTrigger,Trigger6M)),NA())</f>
        <v>1.3581873985080151E-2</v>
      </c>
      <c r="Q3218" s="183">
        <f>IFERROR(_xll.qlIndexFixing(ONIndex1Y,I3218,TRUE,_xll.ohTrigger(RecalcTrigger,Trigger1Y)),NA())</f>
        <v>1.3582501268745162E-2</v>
      </c>
    </row>
    <row r="3219" spans="2:17" x14ac:dyDescent="0.2">
      <c r="B3219" s="39" t="s">
        <v>42</v>
      </c>
      <c r="D3219" s="42">
        <f>_xll.qlCalendarAdvance(Calendar,$D3218,B3219,"f",FALSE)</f>
        <v>62039</v>
      </c>
      <c r="E3219" s="177">
        <f>_xll.qlInterestRateIndexValueDate(IndexON,D3219)</f>
        <v>62039</v>
      </c>
      <c r="F3219" s="193">
        <f>IFERROR(_xll.qlIndexFixing(IndexON,D3219,TRUE,_xll.ohTrigger(RecalcTrigger,TriggerON)),NA())</f>
        <v>1.3478560348314517E-2</v>
      </c>
      <c r="H3219" s="42">
        <f>_xll.qlCalendarAdvance(Calendar,$H3218,B3219,"f",FALSE)</f>
        <v>62039</v>
      </c>
      <c r="I3219" s="177">
        <f>_xll.qlInterestRateIndexValueDate(Index1M,$H3219)</f>
        <v>62043</v>
      </c>
      <c r="J3219" s="182">
        <f>IFERROR(_xll.qlIndexFixing(Index1M,$H3219,TRUE,_xll.ohTrigger(RecalcTrigger,Trigger1M)),NA())</f>
        <v>1.3124995071117418E-2</v>
      </c>
      <c r="K3219" s="44">
        <f>IFERROR(_xll.qlIndexFixing(Index3M,H3219,TRUE,_xll.ohTrigger(RecalcTrigger,Trigger3M)),NA())</f>
        <v>1.3366801119061784E-2</v>
      </c>
      <c r="L3219" s="44">
        <f>IFERROR(_xll.qlIndexFixing(Index6M,$H3219,TRUE,_xll.ohTrigger(RecalcTrigger,Trigger6M)),NA())</f>
        <v>1.3659346624999721E-2</v>
      </c>
      <c r="M3219" s="183">
        <f>IFERROR(_xll.qlIndexFixing(Index1Y,$H3219,TRUE,_xll.ohTrigger(RecalcTrigger,Trigger1Y)),NA())</f>
        <v>1.3810727514351636E-2</v>
      </c>
      <c r="N3219" s="182">
        <f>IFERROR(_xll.qlIndexFixing(ONIndex1M,I3219,TRUE,_xll.ohTrigger(RecalcTrigger,Trigger1M)),NA())</f>
        <v>1.3110137483058892E-2</v>
      </c>
      <c r="O3219" s="44">
        <f>IFERROR(_xll.qlIndexFixing(ONIndex3M,I3219,TRUE,_xll.ohTrigger(RecalcTrigger,Trigger3M)),NA())</f>
        <v>1.3310273649338455E-2</v>
      </c>
      <c r="P3219" s="44">
        <f>IFERROR(_xll.qlIndexFixing(ONIndex6M,I3219,TRUE,_xll.ohTrigger(RecalcTrigger,Trigger6M)),NA())</f>
        <v>1.3584421785770573E-2</v>
      </c>
      <c r="Q3219" s="183">
        <f>IFERROR(_xll.qlIndexFixing(ONIndex1Y,I3219,TRUE,_xll.ohTrigger(RecalcTrigger,Trigger1Y)),NA())</f>
        <v>1.3587695272212486E-2</v>
      </c>
    </row>
    <row r="3220" spans="2:17" x14ac:dyDescent="0.2">
      <c r="B3220" s="39" t="s">
        <v>42</v>
      </c>
      <c r="D3220" s="42">
        <f>_xll.qlCalendarAdvance(Calendar,$D3219,B3220,"f",FALSE)</f>
        <v>62046</v>
      </c>
      <c r="E3220" s="177">
        <f>_xll.qlInterestRateIndexValueDate(IndexON,D3220)</f>
        <v>62046</v>
      </c>
      <c r="F3220" s="193">
        <f>IFERROR(_xll.qlIndexFixing(IndexON,D3220,TRUE,_xll.ohTrigger(RecalcTrigger,TriggerON)),NA())</f>
        <v>1.3481152025747178E-2</v>
      </c>
      <c r="H3220" s="42">
        <f>_xll.qlCalendarAdvance(Calendar,$H3219,B3220,"f",FALSE)</f>
        <v>62046</v>
      </c>
      <c r="I3220" s="177">
        <f>_xll.qlInterestRateIndexValueDate(Index1M,$H3220)</f>
        <v>62050</v>
      </c>
      <c r="J3220" s="182">
        <f>IFERROR(_xll.qlIndexFixing(Index1M,$H3220,TRUE,_xll.ohTrigger(RecalcTrigger,Trigger1M)),NA())</f>
        <v>1.312942716148946E-2</v>
      </c>
      <c r="K3220" s="44">
        <f>IFERROR(_xll.qlIndexFixing(Index3M,H3220,TRUE,_xll.ohTrigger(RecalcTrigger,Trigger3M)),NA())</f>
        <v>1.3372257872960954E-2</v>
      </c>
      <c r="L3220" s="44">
        <f>IFERROR(_xll.qlIndexFixing(Index6M,$H3220,TRUE,_xll.ohTrigger(RecalcTrigger,Trigger6M)),NA())</f>
        <v>1.366143280133426E-2</v>
      </c>
      <c r="M3220" s="183">
        <f>IFERROR(_xll.qlIndexFixing(Index1Y,$H3220,TRUE,_xll.ohTrigger(RecalcTrigger,Trigger1Y)),NA())</f>
        <v>1.3815630907147651E-2</v>
      </c>
      <c r="N3220" s="182">
        <f>IFERROR(_xll.qlIndexFixing(ONIndex1M,I3220,TRUE,_xll.ohTrigger(RecalcTrigger,Trigger1M)),NA())</f>
        <v>1.3114583534825641E-2</v>
      </c>
      <c r="O3220" s="44">
        <f>IFERROR(_xll.qlIndexFixing(ONIndex3M,I3220,TRUE,_xll.ohTrigger(RecalcTrigger,Trigger3M)),NA())</f>
        <v>1.3315793692960654E-2</v>
      </c>
      <c r="P3220" s="44">
        <f>IFERROR(_xll.qlIndexFixing(ONIndex6M,I3220,TRUE,_xll.ohTrigger(RecalcTrigger,Trigger6M)),NA())</f>
        <v>1.358693515967957E-2</v>
      </c>
      <c r="Q3220" s="183">
        <f>IFERROR(_xll.qlIndexFixing(ONIndex1Y,I3220,TRUE,_xll.ohTrigger(RecalcTrigger,Trigger1Y)),NA())</f>
        <v>1.3592876345382976E-2</v>
      </c>
    </row>
    <row r="3221" spans="2:17" x14ac:dyDescent="0.2">
      <c r="B3221" s="39" t="s">
        <v>42</v>
      </c>
      <c r="D3221" s="42">
        <f>_xll.qlCalendarAdvance(Calendar,$D3220,B3221,"f",FALSE)</f>
        <v>62053</v>
      </c>
      <c r="E3221" s="177">
        <f>_xll.qlInterestRateIndexValueDate(IndexON,D3221)</f>
        <v>62053</v>
      </c>
      <c r="F3221" s="193">
        <f>IFERROR(_xll.qlIndexFixing(IndexON,D3221,TRUE,_xll.ohTrigger(RecalcTrigger,TriggerON)),NA())</f>
        <v>1.3483737650981098E-2</v>
      </c>
      <c r="H3221" s="42">
        <f>_xll.qlCalendarAdvance(Calendar,$H3220,B3221,"f",FALSE)</f>
        <v>62053</v>
      </c>
      <c r="I3221" s="177">
        <f>_xll.qlInterestRateIndexValueDate(Index1M,$H3221)</f>
        <v>62057</v>
      </c>
      <c r="J3221" s="182">
        <f>IFERROR(_xll.qlIndexFixing(Index1M,$H3221,TRUE,_xll.ohTrigger(RecalcTrigger,Trigger1M)),NA())</f>
        <v>1.3134957521258595E-2</v>
      </c>
      <c r="K3221" s="44">
        <f>IFERROR(_xll.qlIndexFixing(Index3M,H3221,TRUE,_xll.ohTrigger(RecalcTrigger,Trigger3M)),NA())</f>
        <v>1.3377701378972122E-2</v>
      </c>
      <c r="L3221" s="44">
        <f>IFERROR(_xll.qlIndexFixing(Index6M,$H3221,TRUE,_xll.ohTrigger(RecalcTrigger,Trigger6M)),NA())</f>
        <v>1.3663483575074976E-2</v>
      </c>
      <c r="M3221" s="183">
        <f>IFERROR(_xll.qlIndexFixing(Index1Y,$H3221,TRUE,_xll.ohTrigger(RecalcTrigger,Trigger1Y)),NA())</f>
        <v>1.3820520458213494E-2</v>
      </c>
      <c r="N3221" s="182">
        <f>IFERROR(_xll.qlIndexFixing(ONIndex1M,I3221,TRUE,_xll.ohTrigger(RecalcTrigger,Trigger1M)),NA())</f>
        <v>1.3119019165008794E-2</v>
      </c>
      <c r="O3221" s="44">
        <f>IFERROR(_xll.qlIndexFixing(ONIndex3M,I3221,TRUE,_xll.ohTrigger(RecalcTrigger,Trigger3M)),NA())</f>
        <v>1.332130070021087E-2</v>
      </c>
      <c r="P3221" s="44">
        <f>IFERROR(_xll.qlIndexFixing(ONIndex6M,I3221,TRUE,_xll.ohTrigger(RecalcTrigger,Trigger6M)),NA())</f>
        <v>1.3589414053170046E-2</v>
      </c>
      <c r="Q3221" s="183">
        <f>IFERROR(_xll.qlIndexFixing(ONIndex1Y,I3221,TRUE,_xll.ohTrigger(RecalcTrigger,Trigger1Y)),NA())</f>
        <v>1.3598044460358949E-2</v>
      </c>
    </row>
    <row r="3222" spans="2:17" x14ac:dyDescent="0.2">
      <c r="B3222" s="39" t="s">
        <v>42</v>
      </c>
      <c r="D3222" s="42">
        <f>_xll.qlCalendarAdvance(Calendar,$D3221,B3222,"f",FALSE)</f>
        <v>62060</v>
      </c>
      <c r="E3222" s="177">
        <f>_xll.qlInterestRateIndexValueDate(IndexON,D3222)</f>
        <v>62060</v>
      </c>
      <c r="F3222" s="193">
        <f>IFERROR(_xll.qlIndexFixing(IndexON,D3222,TRUE,_xll.ohTrigger(RecalcTrigger,TriggerON)),NA())</f>
        <v>1.3486317210986698E-2</v>
      </c>
      <c r="H3222" s="42">
        <f>_xll.qlCalendarAdvance(Calendar,$H3221,B3222,"f",FALSE)</f>
        <v>62060</v>
      </c>
      <c r="I3222" s="177">
        <f>_xll.qlInterestRateIndexValueDate(Index1M,$H3222)</f>
        <v>62064</v>
      </c>
      <c r="J3222" s="182">
        <f>IFERROR(_xll.qlIndexFixing(Index1M,$H3222,TRUE,_xll.ohTrigger(RecalcTrigger,Trigger1M)),NA())</f>
        <v>1.3138813706926636E-2</v>
      </c>
      <c r="K3222" s="44">
        <f>IFERROR(_xll.qlIndexFixing(Index3M,H3222,TRUE,_xll.ohTrigger(RecalcTrigger,Trigger3M)),NA())</f>
        <v>1.338249778647092E-2</v>
      </c>
      <c r="L3222" s="44">
        <f>IFERROR(_xll.qlIndexFixing(Index6M,$H3222,TRUE,_xll.ohTrigger(RecalcTrigger,Trigger6M)),NA())</f>
        <v>1.366549889175247E-2</v>
      </c>
      <c r="M3222" s="183">
        <f>IFERROR(_xll.qlIndexFixing(Index1Y,$H3222,TRUE,_xll.ohTrigger(RecalcTrigger,Trigger1Y)),NA())</f>
        <v>1.382539613909543E-2</v>
      </c>
      <c r="N3222" s="182">
        <f>IFERROR(_xll.qlIndexFixing(ONIndex1M,I3222,TRUE,_xll.ohTrigger(RecalcTrigger,Trigger1M)),NA())</f>
        <v>1.3123444350746638E-2</v>
      </c>
      <c r="O3222" s="44">
        <f>IFERROR(_xll.qlIndexFixing(ONIndex3M,I3222,TRUE,_xll.ohTrigger(RecalcTrigger,Trigger3M)),NA())</f>
        <v>1.3326794642791739E-2</v>
      </c>
      <c r="P3222" s="44">
        <f>IFERROR(_xll.qlIndexFixing(ONIndex6M,I3222,TRUE,_xll.ohTrigger(RecalcTrigger,Trigger6M)),NA())</f>
        <v>1.3591858411965418E-2</v>
      </c>
      <c r="Q3222" s="183">
        <f>IFERROR(_xll.qlIndexFixing(ONIndex1Y,I3222,TRUE,_xll.ohTrigger(RecalcTrigger,Trigger1Y)),NA())</f>
        <v>1.360319958924272E-2</v>
      </c>
    </row>
    <row r="3223" spans="2:17" x14ac:dyDescent="0.2">
      <c r="B3223" s="39" t="s">
        <v>42</v>
      </c>
      <c r="D3223" s="42">
        <f>_xll.qlCalendarAdvance(Calendar,$D3222,B3223,"f",FALSE)</f>
        <v>62067</v>
      </c>
      <c r="E3223" s="177">
        <f>_xll.qlInterestRateIndexValueDate(IndexON,D3223)</f>
        <v>62067</v>
      </c>
      <c r="F3223" s="193">
        <f>IFERROR(_xll.qlIndexFixing(IndexON,D3223,TRUE,_xll.ohTrigger(RecalcTrigger,TriggerON)),NA())</f>
        <v>1.3488890692734401E-2</v>
      </c>
      <c r="H3223" s="42">
        <f>_xll.qlCalendarAdvance(Calendar,$H3222,B3223,"f",FALSE)</f>
        <v>62067</v>
      </c>
      <c r="I3223" s="177">
        <f>_xll.qlInterestRateIndexValueDate(Index1M,$H3223)</f>
        <v>62071</v>
      </c>
      <c r="J3223" s="182">
        <f>IFERROR(_xll.qlIndexFixing(Index1M,$H3223,TRUE,_xll.ohTrigger(RecalcTrigger,Trigger1M)),NA())</f>
        <v>1.3143213723437778E-2</v>
      </c>
      <c r="K3223" s="44">
        <f>IFERROR(_xll.qlIndexFixing(Index3M,H3223,TRUE,_xll.ohTrigger(RecalcTrigger,Trigger3M)),NA())</f>
        <v>1.338791546669009E-2</v>
      </c>
      <c r="L3223" s="44">
        <f>IFERROR(_xll.qlIndexFixing(Index6M,$H3223,TRUE,_xll.ohTrigger(RecalcTrigger,Trigger6M)),NA())</f>
        <v>1.3667478696897351E-2</v>
      </c>
      <c r="M3223" s="183">
        <f>IFERROR(_xll.qlIndexFixing(Index1Y,$H3223,TRUE,_xll.ohTrigger(RecalcTrigger,Trigger1Y)),NA())</f>
        <v>1.3830257921340168E-2</v>
      </c>
      <c r="N3223" s="182">
        <f>IFERROR(_xll.qlIndexFixing(ONIndex1M,I3223,TRUE,_xll.ohTrigger(RecalcTrigger,Trigger1M)),NA())</f>
        <v>1.3127859069896886E-2</v>
      </c>
      <c r="O3223" s="44">
        <f>IFERROR(_xll.qlIndexFixing(ONIndex3M,I3223,TRUE,_xll.ohTrigger(RecalcTrigger,Trigger3M)),NA())</f>
        <v>1.3332275492885515E-2</v>
      </c>
      <c r="P3223" s="44">
        <f>IFERROR(_xll.qlIndexFixing(ONIndex6M,I3223,TRUE,_xll.ohTrigger(RecalcTrigger,Trigger6M)),NA())</f>
        <v>1.3594268182108848E-2</v>
      </c>
      <c r="Q3223" s="183">
        <f>IFERROR(_xll.qlIndexFixing(ONIndex1Y,I3223,TRUE,_xll.ohTrigger(RecalcTrigger,Trigger1Y)),NA())</f>
        <v>1.3608341704296478E-2</v>
      </c>
    </row>
    <row r="3224" spans="2:17" x14ac:dyDescent="0.2">
      <c r="B3224" s="39" t="s">
        <v>42</v>
      </c>
      <c r="D3224" s="42">
        <f>_xll.qlCalendarAdvance(Calendar,$D3223,B3224,"f",FALSE)</f>
        <v>62074</v>
      </c>
      <c r="E3224" s="177">
        <f>_xll.qlInterestRateIndexValueDate(IndexON,D3224)</f>
        <v>62074</v>
      </c>
      <c r="F3224" s="193">
        <f>IFERROR(_xll.qlIndexFixing(IndexON,D3224,TRUE,_xll.ohTrigger(RecalcTrigger,TriggerON)),NA())</f>
        <v>1.349145808319463E-2</v>
      </c>
      <c r="H3224" s="42">
        <f>_xll.qlCalendarAdvance(Calendar,$H3223,B3224,"f",FALSE)</f>
        <v>62074</v>
      </c>
      <c r="I3224" s="177">
        <f>_xll.qlInterestRateIndexValueDate(Index1M,$H3224)</f>
        <v>62078</v>
      </c>
      <c r="J3224" s="182">
        <f>IFERROR(_xll.qlIndexFixing(Index1M,$H3224,TRUE,_xll.ohTrigger(RecalcTrigger,Trigger1M)),NA())</f>
        <v>1.3147603199392104E-2</v>
      </c>
      <c r="K3224" s="44">
        <f>IFERROR(_xll.qlIndexFixing(Index3M,H3224,TRUE,_xll.ohTrigger(RecalcTrigger,Trigger3M)),NA())</f>
        <v>1.3393319816910177E-2</v>
      </c>
      <c r="L3224" s="44">
        <f>IFERROR(_xll.qlIndexFixing(Index6M,$H3224,TRUE,_xll.ohTrigger(RecalcTrigger,Trigger6M)),NA())</f>
        <v>1.3669422936042855E-2</v>
      </c>
      <c r="M3224" s="183">
        <f>IFERROR(_xll.qlIndexFixing(Index1Y,$H3224,TRUE,_xll.ohTrigger(RecalcTrigger,Trigger1Y)),NA())</f>
        <v>1.383510577649419E-2</v>
      </c>
      <c r="N3224" s="182">
        <f>IFERROR(_xll.qlIndexFixing(ONIndex1M,I3224,TRUE,_xll.ohTrigger(RecalcTrigger,Trigger1M)),NA())</f>
        <v>1.3132263300157376E-2</v>
      </c>
      <c r="O3224" s="44">
        <f>IFERROR(_xll.qlIndexFixing(ONIndex3M,I3224,TRUE,_xll.ohTrigger(RecalcTrigger,Trigger3M)),NA())</f>
        <v>1.3337743222194831E-2</v>
      </c>
      <c r="P3224" s="44">
        <f>IFERROR(_xll.qlIndexFixing(ONIndex6M,I3224,TRUE,_xll.ohTrigger(RecalcTrigger,Trigger6M)),NA())</f>
        <v>1.3596643309723433E-2</v>
      </c>
      <c r="Q3224" s="183">
        <f>IFERROR(_xll.qlIndexFixing(ONIndex1Y,I3224,TRUE,_xll.ohTrigger(RecalcTrigger,Trigger1Y)),NA())</f>
        <v>1.3613470777462666E-2</v>
      </c>
    </row>
    <row r="3225" spans="2:17" x14ac:dyDescent="0.2">
      <c r="B3225" s="39" t="s">
        <v>42</v>
      </c>
      <c r="D3225" s="42">
        <f>_xll.qlCalendarAdvance(Calendar,$D3224,B3225,"f",FALSE)</f>
        <v>62081</v>
      </c>
      <c r="E3225" s="177">
        <f>_xll.qlInterestRateIndexValueDate(IndexON,D3225)</f>
        <v>62081</v>
      </c>
      <c r="F3225" s="193">
        <f>IFERROR(_xll.qlIndexFixing(IndexON,D3225,TRUE,_xll.ohTrigger(RecalcTrigger,TriggerON)),NA())</f>
        <v>1.3494019369337806E-2</v>
      </c>
      <c r="H3225" s="42">
        <f>_xll.qlCalendarAdvance(Calendar,$H3224,B3225,"f",FALSE)</f>
        <v>62081</v>
      </c>
      <c r="I3225" s="177">
        <f>_xll.qlInterestRateIndexValueDate(Index1M,$H3225)</f>
        <v>62085</v>
      </c>
      <c r="J3225" s="182">
        <f>IFERROR(_xll.qlIndexFixing(Index1M,$H3225,TRUE,_xll.ohTrigger(RecalcTrigger,Trigger1M)),NA())</f>
        <v>1.3151982112348212E-2</v>
      </c>
      <c r="K3225" s="44">
        <f>IFERROR(_xll.qlIndexFixing(Index3M,H3225,TRUE,_xll.ohTrigger(RecalcTrigger,Trigger3M)),NA())</f>
        <v>1.3398710808955038E-2</v>
      </c>
      <c r="L3225" s="44">
        <f>IFERROR(_xll.qlIndexFixing(Index6M,$H3225,TRUE,_xll.ohTrigger(RecalcTrigger,Trigger6M)),NA())</f>
        <v>1.3671331554723099E-2</v>
      </c>
      <c r="M3225" s="183">
        <f>IFERROR(_xll.qlIndexFixing(Index1Y,$H3225,TRUE,_xll.ohTrigger(RecalcTrigger,Trigger1Y)),NA())</f>
        <v>1.3839939676104206E-2</v>
      </c>
      <c r="N3225" s="182">
        <f>IFERROR(_xll.qlIndexFixing(ONIndex1M,I3225,TRUE,_xll.ohTrigger(RecalcTrigger,Trigger1M)),NA())</f>
        <v>1.3139016255152569E-2</v>
      </c>
      <c r="O3225" s="44">
        <f>IFERROR(_xll.qlIndexFixing(ONIndex3M,I3225,TRUE,_xll.ohTrigger(RecalcTrigger,Trigger3M)),NA())</f>
        <v>1.3346026095915065E-2</v>
      </c>
      <c r="P3225" s="44">
        <f>IFERROR(_xll.qlIndexFixing(ONIndex6M,I3225,TRUE,_xll.ohTrigger(RecalcTrigger,Trigger6M)),NA())</f>
        <v>1.360048969378802E-2</v>
      </c>
      <c r="Q3225" s="183">
        <f>IFERROR(_xll.qlIndexFixing(ONIndex1Y,I3225,TRUE,_xll.ohTrigger(RecalcTrigger,Trigger1Y)),NA())</f>
        <v>1.3621290612242376E-2</v>
      </c>
    </row>
    <row r="3226" spans="2:17" x14ac:dyDescent="0.2">
      <c r="B3226" s="39" t="s">
        <v>42</v>
      </c>
      <c r="D3226" s="42">
        <f>_xll.qlCalendarAdvance(Calendar,$D3225,B3226,"f",FALSE)</f>
        <v>62089</v>
      </c>
      <c r="E3226" s="177">
        <f>_xll.qlInterestRateIndexValueDate(IndexON,D3226)</f>
        <v>62089</v>
      </c>
      <c r="F3226" s="193">
        <f>IFERROR(_xll.qlIndexFixing(IndexON,D3226,TRUE,_xll.ohTrigger(RecalcTrigger,TriggerON)),NA())</f>
        <v>1.3497809473275169E-2</v>
      </c>
      <c r="H3226" s="42">
        <f>_xll.qlCalendarAdvance(Calendar,$H3225,B3226,"f",FALSE)</f>
        <v>62089</v>
      </c>
      <c r="I3226" s="177">
        <f>_xll.qlInterestRateIndexValueDate(Index1M,$H3226)</f>
        <v>62093</v>
      </c>
      <c r="J3226" s="182">
        <f>IFERROR(_xll.qlIndexFixing(Index1M,$H3226,TRUE,_xll.ohTrigger(RecalcTrigger,Trigger1M)),NA())</f>
        <v>1.315697362122412E-2</v>
      </c>
      <c r="K3226" s="44">
        <f>IFERROR(_xll.qlIndexFixing(Index3M,H3226,TRUE,_xll.ohTrigger(RecalcTrigger,Trigger3M)),NA())</f>
        <v>1.3401701285564003E-2</v>
      </c>
      <c r="L3226" s="44">
        <f>IFERROR(_xll.qlIndexFixing(Index6M,$H3226,TRUE,_xll.ohTrigger(RecalcTrigger,Trigger6M)),NA())</f>
        <v>1.3673088876323883E-2</v>
      </c>
      <c r="M3226" s="183">
        <f>IFERROR(_xll.qlIndexFixing(Index1Y,$H3226,TRUE,_xll.ohTrigger(RecalcTrigger,Trigger1Y)),NA())</f>
        <v>1.3845447007879924E-2</v>
      </c>
      <c r="N3226" s="182">
        <f>IFERROR(_xll.qlIndexFixing(ONIndex1M,I3226,TRUE,_xll.ohTrigger(RecalcTrigger,Trigger1M)),NA())</f>
        <v>1.3143395238222055E-2</v>
      </c>
      <c r="O3226" s="44">
        <f>IFERROR(_xll.qlIndexFixing(ONIndex3M,I3226,TRUE,_xll.ohTrigger(RecalcTrigger,Trigger3M)),NA())</f>
        <v>1.3351462247177537E-2</v>
      </c>
      <c r="P3226" s="44">
        <f>IFERROR(_xll.qlIndexFixing(ONIndex6M,I3226,TRUE,_xll.ohTrigger(RecalcTrigger,Trigger6M)),NA())</f>
        <v>1.360278063738285E-2</v>
      </c>
      <c r="Q3226" s="183">
        <f>IFERROR(_xll.qlIndexFixing(ONIndex1Y,I3226,TRUE,_xll.ohTrigger(RecalcTrigger,Trigger1Y)),NA())</f>
        <v>1.3626388282208524E-2</v>
      </c>
    </row>
    <row r="3227" spans="2:17" x14ac:dyDescent="0.2">
      <c r="B3227" s="39" t="s">
        <v>42</v>
      </c>
      <c r="D3227" s="42">
        <f>_xll.qlCalendarAdvance(Calendar,$D3226,B3227,"f",FALSE)</f>
        <v>62096</v>
      </c>
      <c r="E3227" s="177">
        <f>_xll.qlInterestRateIndexValueDate(IndexON,D3227)</f>
        <v>62096</v>
      </c>
      <c r="F3227" s="193">
        <f>IFERROR(_xll.qlIndexFixing(IndexON,D3227,TRUE,_xll.ohTrigger(RecalcTrigger,TriggerON)),NA())</f>
        <v>1.3500356948705772E-2</v>
      </c>
      <c r="H3227" s="42">
        <f>_xll.qlCalendarAdvance(Calendar,$H3226,B3227,"f",FALSE)</f>
        <v>62096</v>
      </c>
      <c r="I3227" s="177">
        <f>_xll.qlInterestRateIndexValueDate(Index1M,$H3227)</f>
        <v>62100</v>
      </c>
      <c r="J3227" s="182">
        <f>IFERROR(_xll.qlIndexFixing(Index1M,$H3227,TRUE,_xll.ohTrigger(RecalcTrigger,Trigger1M)),NA())</f>
        <v>1.316132982360874E-2</v>
      </c>
      <c r="K3227" s="44">
        <f>IFERROR(_xll.qlIndexFixing(Index3M,H3227,TRUE,_xll.ohTrigger(RecalcTrigger,Trigger3M)),NA())</f>
        <v>1.340958784830093E-2</v>
      </c>
      <c r="L3227" s="44">
        <f>IFERROR(_xll.qlIndexFixing(Index6M,$H3227,TRUE,_xll.ohTrigger(RecalcTrigger,Trigger6M)),NA())</f>
        <v>1.3674923483843486E-2</v>
      </c>
      <c r="M3227" s="183">
        <f>IFERROR(_xll.qlIndexFixing(Index1Y,$H3227,TRUE,_xll.ohTrigger(RecalcTrigger,Trigger1Y)),NA())</f>
        <v>1.385025090693995E-2</v>
      </c>
      <c r="N3227" s="182">
        <f>IFERROR(_xll.qlIndexFixing(ONIndex1M,I3227,TRUE,_xll.ohTrigger(RecalcTrigger,Trigger1M)),NA())</f>
        <v>1.3146036630713454E-2</v>
      </c>
      <c r="O3227" s="44">
        <f>IFERROR(_xll.qlIndexFixing(ONIndex3M,I3227,TRUE,_xll.ohTrigger(RecalcTrigger,Trigger3M)),NA())</f>
        <v>1.3354841783881355E-2</v>
      </c>
      <c r="P3227" s="44">
        <f>IFERROR(_xll.qlIndexFixing(ONIndex6M,I3227,TRUE,_xll.ohTrigger(RecalcTrigger,Trigger6M)),NA())</f>
        <v>1.3603881863719636E-2</v>
      </c>
      <c r="Q3227" s="183">
        <f>IFERROR(_xll.qlIndexFixing(ONIndex1Y,I3227,TRUE,_xll.ohTrigger(RecalcTrigger,Trigger1Y)),NA())</f>
        <v>1.3629505506447259E-2</v>
      </c>
    </row>
    <row r="3228" spans="2:17" x14ac:dyDescent="0.2">
      <c r="B3228" s="39" t="s">
        <v>42</v>
      </c>
      <c r="D3228" s="42">
        <f>_xll.qlCalendarAdvance(Calendar,$D3227,B3228,"f",FALSE)</f>
        <v>62103</v>
      </c>
      <c r="E3228" s="177">
        <f>_xll.qlInterestRateIndexValueDate(IndexON,D3228)</f>
        <v>62103</v>
      </c>
      <c r="F3228" s="193">
        <f>IFERROR(_xll.qlIndexFixing(IndexON,D3228,TRUE,_xll.ohTrigger(RecalcTrigger,TriggerON)),NA())</f>
        <v>1.350289827649398E-2</v>
      </c>
      <c r="H3228" s="42">
        <f>_xll.qlCalendarAdvance(Calendar,$H3227,B3228,"f",FALSE)</f>
        <v>62103</v>
      </c>
      <c r="I3228" s="177">
        <f>_xll.qlInterestRateIndexValueDate(Index1M,$H3228)</f>
        <v>62107</v>
      </c>
      <c r="J3228" s="182">
        <f>IFERROR(_xll.qlIndexFixing(Index1M,$H3228,TRUE,_xll.ohTrigger(RecalcTrigger,Trigger1M)),NA())</f>
        <v>1.316567539245544E-2</v>
      </c>
      <c r="K3228" s="44">
        <f>IFERROR(_xll.qlIndexFixing(Index3M,H3228,TRUE,_xll.ohTrigger(RecalcTrigger,Trigger3M)),NA())</f>
        <v>1.3414937440836994E-2</v>
      </c>
      <c r="L3228" s="44">
        <f>IFERROR(_xll.qlIndexFixing(Index6M,$H3228,TRUE,_xll.ohTrigger(RecalcTrigger,Trigger6M)),NA())</f>
        <v>1.3676722304967807E-2</v>
      </c>
      <c r="M3228" s="183">
        <f>IFERROR(_xll.qlIndexFixing(Index1Y,$H3228,TRUE,_xll.ohTrigger(RecalcTrigger,Trigger1Y)),NA())</f>
        <v>1.3855040761031171E-2</v>
      </c>
      <c r="N3228" s="182">
        <f>IFERROR(_xll.qlIndexFixing(ONIndex1M,I3228,TRUE,_xll.ohTrigger(RecalcTrigger,Trigger1M)),NA())</f>
        <v>1.3150397167764893E-2</v>
      </c>
      <c r="O3228" s="44">
        <f>IFERROR(_xll.qlIndexFixing(ONIndex3M,I3228,TRUE,_xll.ohTrigger(RecalcTrigger,Trigger3M)),NA())</f>
        <v>1.3360254857870402E-2</v>
      </c>
      <c r="P3228" s="44">
        <f>IFERROR(_xll.qlIndexFixing(ONIndex6M,I3228,TRUE,_xll.ohTrigger(RecalcTrigger,Trigger6M)),NA())</f>
        <v>1.3606112896917821E-2</v>
      </c>
      <c r="Q3228" s="183">
        <f>IFERROR(_xll.qlIndexFixing(ONIndex1Y,I3228,TRUE,_xll.ohTrigger(RecalcTrigger,Trigger1Y)),NA())</f>
        <v>1.3634580252750439E-2</v>
      </c>
    </row>
    <row r="3229" spans="2:17" x14ac:dyDescent="0.2">
      <c r="B3229" s="39" t="s">
        <v>42</v>
      </c>
      <c r="D3229" s="42">
        <f>_xll.qlCalendarAdvance(Calendar,$D3228,B3229,"f",FALSE)</f>
        <v>62110</v>
      </c>
      <c r="E3229" s="177">
        <f>_xll.qlInterestRateIndexValueDate(IndexON,D3229)</f>
        <v>62110</v>
      </c>
      <c r="F3229" s="193">
        <f>IFERROR(_xll.qlIndexFixing(IndexON,D3229,TRUE,_xll.ohTrigger(RecalcTrigger,TriggerON)),NA())</f>
        <v>1.3505433443743442E-2</v>
      </c>
      <c r="H3229" s="42">
        <f>_xll.qlCalendarAdvance(Calendar,$H3228,B3229,"f",FALSE)</f>
        <v>62110</v>
      </c>
      <c r="I3229" s="177">
        <f>_xll.qlInterestRateIndexValueDate(Index1M,$H3229)</f>
        <v>62114</v>
      </c>
      <c r="J3229" s="182">
        <f>IFERROR(_xll.qlIndexFixing(Index1M,$H3229,TRUE,_xll.ohTrigger(RecalcTrigger,Trigger1M)),NA())</f>
        <v>1.3170010305322815E-2</v>
      </c>
      <c r="K3229" s="44">
        <f>IFERROR(_xll.qlIndexFixing(Index3M,H3229,TRUE,_xll.ohTrigger(RecalcTrigger,Trigger3M)),NA())</f>
        <v>1.3420273560898366E-2</v>
      </c>
      <c r="L3229" s="44">
        <f>IFERROR(_xll.qlIndexFixing(Index6M,$H3229,TRUE,_xll.ohTrigger(RecalcTrigger,Trigger6M)),NA())</f>
        <v>1.3678485285239631E-2</v>
      </c>
      <c r="M3229" s="183">
        <f>IFERROR(_xll.qlIndexFixing(Index1Y,$H3229,TRUE,_xll.ohTrigger(RecalcTrigger,Trigger1Y)),NA())</f>
        <v>1.3859816541700074E-2</v>
      </c>
      <c r="N3229" s="182">
        <f>IFERROR(_xll.qlIndexFixing(ONIndex1M,I3229,TRUE,_xll.ohTrigger(RecalcTrigger,Trigger1M)),NA())</f>
        <v>1.3154747100339037E-2</v>
      </c>
      <c r="O3229" s="44">
        <f>IFERROR(_xll.qlIndexFixing(ONIndex3M,I3229,TRUE,_xll.ohTrigger(RecalcTrigger,Trigger3M)),NA())</f>
        <v>1.3365654666950277E-2</v>
      </c>
      <c r="P3229" s="44">
        <f>IFERROR(_xll.qlIndexFixing(ONIndex6M,I3229,TRUE,_xll.ohTrigger(RecalcTrigger,Trigger6M)),NA())</f>
        <v>1.3608309009809361E-2</v>
      </c>
      <c r="Q3229" s="183">
        <f>IFERROR(_xll.qlIndexFixing(ONIndex1Y,I3229,TRUE,_xll.ohTrigger(RecalcTrigger,Trigger1Y)),NA())</f>
        <v>1.3639641813840697E-2</v>
      </c>
    </row>
    <row r="3230" spans="2:17" x14ac:dyDescent="0.2">
      <c r="B3230" s="39" t="s">
        <v>42</v>
      </c>
      <c r="D3230" s="42">
        <f>_xll.qlCalendarAdvance(Calendar,$D3229,B3230,"f",FALSE)</f>
        <v>62117</v>
      </c>
      <c r="E3230" s="177">
        <f>_xll.qlInterestRateIndexValueDate(IndexON,D3230)</f>
        <v>62117</v>
      </c>
      <c r="F3230" s="193">
        <f>IFERROR(_xll.qlIndexFixing(IndexON,D3230,TRUE,_xll.ohTrigger(RecalcTrigger,TriggerON)),NA())</f>
        <v>1.3507962437291354E-2</v>
      </c>
      <c r="H3230" s="42">
        <f>_xll.qlCalendarAdvance(Calendar,$H3229,B3230,"f",FALSE)</f>
        <v>62117</v>
      </c>
      <c r="I3230" s="177">
        <f>_xll.qlInterestRateIndexValueDate(Index1M,$H3230)</f>
        <v>62121</v>
      </c>
      <c r="J3230" s="182">
        <f>IFERROR(_xll.qlIndexFixing(Index1M,$H3230,TRUE,_xll.ohTrigger(RecalcTrigger,Trigger1M)),NA())</f>
        <v>1.3174334539764304E-2</v>
      </c>
      <c r="K3230" s="44">
        <f>IFERROR(_xll.qlIndexFixing(Index3M,H3230,TRUE,_xll.ohTrigger(RecalcTrigger,Trigger3M)),NA())</f>
        <v>1.3425596180304922E-2</v>
      </c>
      <c r="L3230" s="44">
        <f>IFERROR(_xll.qlIndexFixing(Index6M,$H3230,TRUE,_xll.ohTrigger(RecalcTrigger,Trigger6M)),NA())</f>
        <v>1.3680212370205721E-2</v>
      </c>
      <c r="M3230" s="183">
        <f>IFERROR(_xll.qlIndexFixing(Index1Y,$H3230,TRUE,_xll.ohTrigger(RecalcTrigger,Trigger1Y)),NA())</f>
        <v>1.3864578220493584E-2</v>
      </c>
      <c r="N3230" s="182">
        <f>IFERROR(_xll.qlIndexFixing(ONIndex1M,I3230,TRUE,_xll.ohTrigger(RecalcTrigger,Trigger1M)),NA())</f>
        <v>1.3159086406453468E-2</v>
      </c>
      <c r="O3230" s="44">
        <f>IFERROR(_xll.qlIndexFixing(ONIndex3M,I3230,TRUE,_xll.ohTrigger(RecalcTrigger,Trigger3M)),NA())</f>
        <v>1.337104118338317E-2</v>
      </c>
      <c r="P3230" s="44">
        <f>IFERROR(_xll.qlIndexFixing(ONIndex6M,I3230,TRUE,_xll.ohTrigger(RecalcTrigger,Trigger6M)),NA())</f>
        <v>1.3610470148597287E-2</v>
      </c>
      <c r="Q3230" s="183">
        <f>IFERROR(_xll.qlIndexFixing(ONIndex1Y,I3230,TRUE,_xll.ohTrigger(RecalcTrigger,Trigger1Y)),NA())</f>
        <v>1.364469016222003E-2</v>
      </c>
    </row>
    <row r="3231" spans="2:17" x14ac:dyDescent="0.2">
      <c r="B3231" s="39" t="s">
        <v>42</v>
      </c>
      <c r="D3231" s="42">
        <f>_xll.qlCalendarAdvance(Calendar,$D3230,B3231,"f",FALSE)</f>
        <v>62124</v>
      </c>
      <c r="E3231" s="177">
        <f>_xll.qlInterestRateIndexValueDate(IndexON,D3231)</f>
        <v>62124</v>
      </c>
      <c r="F3231" s="193">
        <f>IFERROR(_xll.qlIndexFixing(IndexON,D3231,TRUE,_xll.ohTrigger(RecalcTrigger,TriggerON)),NA())</f>
        <v>1.3510485244214721E-2</v>
      </c>
      <c r="H3231" s="42">
        <f>_xll.qlCalendarAdvance(Calendar,$H3230,B3231,"f",FALSE)</f>
        <v>62124</v>
      </c>
      <c r="I3231" s="177">
        <f>_xll.qlInterestRateIndexValueDate(Index1M,$H3231)</f>
        <v>62128</v>
      </c>
      <c r="J3231" s="182">
        <f>IFERROR(_xll.qlIndexFixing(Index1M,$H3231,TRUE,_xll.ohTrigger(RecalcTrigger,Trigger1M)),NA())</f>
        <v>1.3177003008201396E-2</v>
      </c>
      <c r="K3231" s="44">
        <f>IFERROR(_xll.qlIndexFixing(Index3M,H3231,TRUE,_xll.ohTrigger(RecalcTrigger,Trigger3M)),NA())</f>
        <v>1.3430905270883642E-2</v>
      </c>
      <c r="L3231" s="44">
        <f>IFERROR(_xll.qlIndexFixing(Index6M,$H3231,TRUE,_xll.ohTrigger(RecalcTrigger,Trigger6M)),NA())</f>
        <v>1.3681903505414166E-2</v>
      </c>
      <c r="M3231" s="183">
        <f>IFERROR(_xll.qlIndexFixing(Index1Y,$H3231,TRUE,_xll.ohTrigger(RecalcTrigger,Trigger1Y)),NA())</f>
        <v>1.3869325768958407E-2</v>
      </c>
      <c r="N3231" s="182">
        <f>IFERROR(_xll.qlIndexFixing(ONIndex1M,I3231,TRUE,_xll.ohTrigger(RecalcTrigger,Trigger1M)),NA())</f>
        <v>1.3163415063486283E-2</v>
      </c>
      <c r="O3231" s="44">
        <f>IFERROR(_xll.qlIndexFixing(ONIndex3M,I3231,TRUE,_xll.ohTrigger(RecalcTrigger,Trigger3M)),NA())</f>
        <v>1.3376414378951651E-2</v>
      </c>
      <c r="P3231" s="44">
        <f>IFERROR(_xll.qlIndexFixing(ONIndex6M,I3231,TRUE,_xll.ohTrigger(RecalcTrigger,Trigger6M)),NA())</f>
        <v>1.361259625892508E-2</v>
      </c>
      <c r="Q3231" s="183">
        <f>IFERROR(_xll.qlIndexFixing(ONIndex1Y,I3231,TRUE,_xll.ohTrigger(RecalcTrigger,Trigger1Y)),NA())</f>
        <v>1.3649725269671009E-2</v>
      </c>
    </row>
    <row r="3232" spans="2:17" x14ac:dyDescent="0.2">
      <c r="B3232" s="39" t="s">
        <v>42</v>
      </c>
      <c r="D3232" s="42">
        <f>_xll.qlCalendarAdvance(Calendar,$D3231,B3232,"f",FALSE)</f>
        <v>62131</v>
      </c>
      <c r="E3232" s="177">
        <f>_xll.qlInterestRateIndexValueDate(IndexON,D3232)</f>
        <v>62131</v>
      </c>
      <c r="F3232" s="193">
        <f>IFERROR(_xll.qlIndexFixing(IndexON,D3232,TRUE,_xll.ohTrigger(RecalcTrigger,TriggerON)),NA())</f>
        <v>1.3513001851430673E-2</v>
      </c>
      <c r="H3232" s="42">
        <f>_xll.qlCalendarAdvance(Calendar,$H3231,B3232,"f",FALSE)</f>
        <v>62131</v>
      </c>
      <c r="I3232" s="177">
        <f>_xll.qlInterestRateIndexValueDate(Index1M,$H3232)</f>
        <v>62135</v>
      </c>
      <c r="J3232" s="182">
        <f>IFERROR(_xll.qlIndexFixing(Index1M,$H3232,TRUE,_xll.ohTrigger(RecalcTrigger,Trigger1M)),NA())</f>
        <v>1.3181307649033754E-2</v>
      </c>
      <c r="K3232" s="44">
        <f>IFERROR(_xll.qlIndexFixing(Index3M,H3232,TRUE,_xll.ohTrigger(RecalcTrigger,Trigger3M)),NA())</f>
        <v>1.3436200804457066E-2</v>
      </c>
      <c r="L3232" s="44">
        <f>IFERROR(_xll.qlIndexFixing(Index6M,$H3232,TRUE,_xll.ohTrigger(RecalcTrigger,Trigger6M)),NA())</f>
        <v>1.3683558636413053E-2</v>
      </c>
      <c r="M3232" s="183">
        <f>IFERROR(_xll.qlIndexFixing(Index1Y,$H3232,TRUE,_xll.ohTrigger(RecalcTrigger,Trigger1Y)),NA())</f>
        <v>1.3874059158641903E-2</v>
      </c>
      <c r="N3232" s="182">
        <f>IFERROR(_xll.qlIndexFixing(ONIndex1M,I3232,TRUE,_xll.ohTrigger(RecalcTrigger,Trigger1M)),NA())</f>
        <v>1.316773304897545E-2</v>
      </c>
      <c r="O3232" s="44">
        <f>IFERROR(_xll.qlIndexFixing(ONIndex3M,I3232,TRUE,_xll.ohTrigger(RecalcTrigger,Trigger3M)),NA())</f>
        <v>1.33817742256781E-2</v>
      </c>
      <c r="P3232" s="44">
        <f>IFERROR(_xll.qlIndexFixing(ONIndex6M,I3232,TRUE,_xll.ohTrigger(RecalcTrigger,Trigger6M)),NA())</f>
        <v>1.3614687287235583E-2</v>
      </c>
      <c r="Q3232" s="183">
        <f>IFERROR(_xll.qlIndexFixing(ONIndex1Y,I3232,TRUE,_xll.ohTrigger(RecalcTrigger,Trigger1Y)),NA())</f>
        <v>1.3654747108535759E-2</v>
      </c>
    </row>
    <row r="3233" spans="2:17" x14ac:dyDescent="0.2">
      <c r="B3233" s="39" t="s">
        <v>42</v>
      </c>
      <c r="D3233" s="42">
        <f>_xll.qlCalendarAdvance(Calendar,$D3232,B3233,"f",FALSE)</f>
        <v>62138</v>
      </c>
      <c r="E3233" s="177">
        <f>_xll.qlInterestRateIndexValueDate(IndexON,D3233)</f>
        <v>62138</v>
      </c>
      <c r="F3233" s="193">
        <f>IFERROR(_xll.qlIndexFixing(IndexON,D3233,TRUE,_xll.ohTrigger(RecalcTrigger,TriggerON)),NA())</f>
        <v>1.3515512245909633E-2</v>
      </c>
      <c r="H3233" s="42">
        <f>_xll.qlCalendarAdvance(Calendar,$H3232,B3233,"f",FALSE)</f>
        <v>62138</v>
      </c>
      <c r="I3233" s="177">
        <f>_xll.qlInterestRateIndexValueDate(Index1M,$H3233)</f>
        <v>62142</v>
      </c>
      <c r="J3233" s="182">
        <f>IFERROR(_xll.qlIndexFixing(Index1M,$H3233,TRUE,_xll.ohTrigger(RecalcTrigger,Trigger1M)),NA())</f>
        <v>1.3185601549948585E-2</v>
      </c>
      <c r="K3233" s="44">
        <f>IFERROR(_xll.qlIndexFixing(Index3M,H3233,TRUE,_xll.ohTrigger(RecalcTrigger,Trigger3M)),NA())</f>
        <v>1.344148275284951E-2</v>
      </c>
      <c r="L3233" s="44">
        <f>IFERROR(_xll.qlIndexFixing(Index6M,$H3233,TRUE,_xll.ohTrigger(RecalcTrigger,Trigger6M)),NA())</f>
        <v>1.3685177708754001E-2</v>
      </c>
      <c r="M3233" s="183">
        <f>IFERROR(_xll.qlIndexFixing(Index1Y,$H3233,TRUE,_xll.ohTrigger(RecalcTrigger,Trigger1Y)),NA())</f>
        <v>1.3878778361090562E-2</v>
      </c>
      <c r="N3233" s="182">
        <f>IFERROR(_xll.qlIndexFixing(ONIndex1M,I3233,TRUE,_xll.ohTrigger(RecalcTrigger,Trigger1M)),NA())</f>
        <v>1.3172040340618807E-2</v>
      </c>
      <c r="O3233" s="44">
        <f>IFERROR(_xll.qlIndexFixing(ONIndex3M,I3233,TRUE,_xll.ohTrigger(RecalcTrigger,Trigger3M)),NA())</f>
        <v>1.3387120695265153E-2</v>
      </c>
      <c r="P3233" s="44">
        <f>IFERROR(_xll.qlIndexFixing(ONIndex6M,I3233,TRUE,_xll.ohTrigger(RecalcTrigger,Trigger6M)),NA())</f>
        <v>1.3616743179252211E-2</v>
      </c>
      <c r="Q3233" s="183">
        <f>IFERROR(_xll.qlIndexFixing(ONIndex1Y,I3233,TRUE,_xll.ohTrigger(RecalcTrigger,Trigger1Y)),NA())</f>
        <v>1.3659755650836658E-2</v>
      </c>
    </row>
    <row r="3234" spans="2:17" x14ac:dyDescent="0.2">
      <c r="B3234" s="39" t="s">
        <v>42</v>
      </c>
      <c r="D3234" s="42">
        <f>_xll.qlCalendarAdvance(Calendar,$D3233,B3234,"f",FALSE)</f>
        <v>62145</v>
      </c>
      <c r="E3234" s="177">
        <f>_xll.qlInterestRateIndexValueDate(IndexON,D3234)</f>
        <v>62145</v>
      </c>
      <c r="F3234" s="193">
        <f>IFERROR(_xll.qlIndexFixing(IndexON,D3234,TRUE,_xll.ohTrigger(RecalcTrigger,TriggerON)),NA())</f>
        <v>1.3518016414622025E-2</v>
      </c>
      <c r="H3234" s="42">
        <f>_xll.qlCalendarAdvance(Calendar,$H3233,B3234,"f",FALSE)</f>
        <v>62145</v>
      </c>
      <c r="I3234" s="177">
        <f>_xll.qlInterestRateIndexValueDate(Index1M,$H3234)</f>
        <v>62149</v>
      </c>
      <c r="J3234" s="182">
        <f>IFERROR(_xll.qlIndexFixing(Index1M,$H3234,TRUE,_xll.ohTrigger(RecalcTrigger,Trigger1M)),NA())</f>
        <v>1.3189884688500988E-2</v>
      </c>
      <c r="K3234" s="44">
        <f>IFERROR(_xll.qlIndexFixing(Index3M,H3234,TRUE,_xll.ohTrigger(RecalcTrigger,Trigger3M)),NA())</f>
        <v>1.3446751087885289E-2</v>
      </c>
      <c r="L3234" s="44">
        <f>IFERROR(_xll.qlIndexFixing(Index6M,$H3234,TRUE,_xll.ohTrigger(RecalcTrigger,Trigger6M)),NA())</f>
        <v>1.3686760667989958E-2</v>
      </c>
      <c r="M3234" s="183">
        <f>IFERROR(_xll.qlIndexFixing(Index1Y,$H3234,TRUE,_xll.ohTrigger(RecalcTrigger,Trigger1Y)),NA())</f>
        <v>1.3883483347851524E-2</v>
      </c>
      <c r="N3234" s="182">
        <f>IFERROR(_xll.qlIndexFixing(ONIndex1M,I3234,TRUE,_xll.ohTrigger(RecalcTrigger,Trigger1M)),NA())</f>
        <v>1.3176336916034259E-2</v>
      </c>
      <c r="O3234" s="44">
        <f>IFERROR(_xll.qlIndexFixing(ONIndex3M,I3234,TRUE,_xll.ohTrigger(RecalcTrigger,Trigger3M)),NA())</f>
        <v>1.3392453760214806E-2</v>
      </c>
      <c r="P3234" s="44">
        <f>IFERROR(_xll.qlIndexFixing(ONIndex6M,I3234,TRUE,_xll.ohTrigger(RecalcTrigger,Trigger6M)),NA())</f>
        <v>1.3618763881098062E-2</v>
      </c>
      <c r="Q3234" s="183">
        <f>IFERROR(_xll.qlIndexFixing(ONIndex1Y,I3234,TRUE,_xll.ohTrigger(RecalcTrigger,Trigger1Y)),NA())</f>
        <v>1.3664750868995768E-2</v>
      </c>
    </row>
    <row r="3235" spans="2:17" x14ac:dyDescent="0.2">
      <c r="B3235" s="39" t="s">
        <v>42</v>
      </c>
      <c r="D3235" s="42">
        <f>_xll.qlCalendarAdvance(Calendar,$D3234,B3235,"f",FALSE)</f>
        <v>62152</v>
      </c>
      <c r="E3235" s="177">
        <f>_xll.qlInterestRateIndexValueDate(IndexON,D3235)</f>
        <v>62152</v>
      </c>
      <c r="F3235" s="193">
        <f>IFERROR(_xll.qlIndexFixing(IndexON,D3235,TRUE,_xll.ohTrigger(RecalcTrigger,TriggerON)),NA())</f>
        <v>1.352051434448498E-2</v>
      </c>
      <c r="H3235" s="42">
        <f>_xll.qlCalendarAdvance(Calendar,$H3234,B3235,"f",FALSE)</f>
        <v>62152</v>
      </c>
      <c r="I3235" s="177">
        <f>_xll.qlInterestRateIndexValueDate(Index1M,$H3235)</f>
        <v>62156</v>
      </c>
      <c r="J3235" s="182">
        <f>IFERROR(_xll.qlIndexFixing(Index1M,$H3235,TRUE,_xll.ohTrigger(RecalcTrigger,Trigger1M)),NA())</f>
        <v>1.3195794750077615E-2</v>
      </c>
      <c r="K3235" s="44">
        <f>IFERROR(_xll.qlIndexFixing(Index3M,H3235,TRUE,_xll.ohTrigger(RecalcTrigger,Trigger3M)),NA())</f>
        <v>1.3453253264583302E-2</v>
      </c>
      <c r="L3235" s="44">
        <f>IFERROR(_xll.qlIndexFixing(Index6M,$H3235,TRUE,_xll.ohTrigger(RecalcTrigger,Trigger6M)),NA())</f>
        <v>1.3689379450617704E-2</v>
      </c>
      <c r="M3235" s="183">
        <f>IFERROR(_xll.qlIndexFixing(Index1Y,$H3235,TRUE,_xll.ohTrigger(RecalcTrigger,Trigger1Y)),NA())</f>
        <v>1.3888174090472152E-2</v>
      </c>
      <c r="N3235" s="182">
        <f>IFERROR(_xll.qlIndexFixing(ONIndex1M,I3235,TRUE,_xll.ohTrigger(RecalcTrigger,Trigger1M)),NA())</f>
        <v>1.3180622752679838E-2</v>
      </c>
      <c r="O3235" s="44">
        <f>IFERROR(_xll.qlIndexFixing(ONIndex3M,I3235,TRUE,_xll.ohTrigger(RecalcTrigger,Trigger3M)),NA())</f>
        <v>1.3397773392149759E-2</v>
      </c>
      <c r="P3235" s="44">
        <f>IFERROR(_xll.qlIndexFixing(ONIndex6M,I3235,TRUE,_xll.ohTrigger(RecalcTrigger,Trigger6M)),NA())</f>
        <v>1.3620749338656424E-2</v>
      </c>
      <c r="Q3235" s="183">
        <f>IFERROR(_xll.qlIndexFixing(ONIndex1Y,I3235,TRUE,_xll.ohTrigger(RecalcTrigger,Trigger1Y)),NA())</f>
        <v>1.3669732734635787E-2</v>
      </c>
    </row>
    <row r="3236" spans="2:17" x14ac:dyDescent="0.2">
      <c r="B3236" s="39" t="s">
        <v>42</v>
      </c>
      <c r="D3236" s="42">
        <f>_xll.qlCalendarAdvance(Calendar,$D3235,B3236,"f",FALSE)</f>
        <v>62159</v>
      </c>
      <c r="E3236" s="177">
        <f>_xll.qlInterestRateIndexValueDate(IndexON,D3236)</f>
        <v>62159</v>
      </c>
      <c r="F3236" s="193">
        <f>IFERROR(_xll.qlIndexFixing(IndexON,D3236,TRUE,_xll.ohTrigger(RecalcTrigger,TriggerON)),NA())</f>
        <v>1.3523006022548856E-2</v>
      </c>
      <c r="H3236" s="42">
        <f>_xll.qlCalendarAdvance(Calendar,$H3235,B3236,"f",FALSE)</f>
        <v>62159</v>
      </c>
      <c r="I3236" s="177">
        <f>_xll.qlInterestRateIndexValueDate(Index1M,$H3236)</f>
        <v>62163</v>
      </c>
      <c r="J3236" s="182">
        <f>IFERROR(_xll.qlIndexFixing(Index1M,$H3236,TRUE,_xll.ohTrigger(RecalcTrigger,Trigger1M)),NA())</f>
        <v>1.3200054442655639E-2</v>
      </c>
      <c r="K3236" s="44">
        <f>IFERROR(_xll.qlIndexFixing(Index3M,H3236,TRUE,_xll.ohTrigger(RecalcTrigger,Trigger3M)),NA())</f>
        <v>1.3458492715539007E-2</v>
      </c>
      <c r="L3236" s="44">
        <f>IFERROR(_xll.qlIndexFixing(Index6M,$H3236,TRUE,_xll.ohTrigger(RecalcTrigger,Trigger6M)),NA())</f>
        <v>1.3690882371582776E-2</v>
      </c>
      <c r="M3236" s="183">
        <f>IFERROR(_xll.qlIndexFixing(Index1Y,$H3236,TRUE,_xll.ohTrigger(RecalcTrigger,Trigger1Y)),NA())</f>
        <v>1.3892850560499591E-2</v>
      </c>
      <c r="N3236" s="182">
        <f>IFERROR(_xll.qlIndexFixing(ONIndex1M,I3236,TRUE,_xll.ohTrigger(RecalcTrigger,Trigger1M)),NA())</f>
        <v>1.3184897828253384E-2</v>
      </c>
      <c r="O3236" s="44">
        <f>IFERROR(_xll.qlIndexFixing(ONIndex3M,I3236,TRUE,_xll.ohTrigger(RecalcTrigger,Trigger3M)),NA())</f>
        <v>1.340307956309239E-2</v>
      </c>
      <c r="P3236" s="44">
        <f>IFERROR(_xll.qlIndexFixing(ONIndex6M,I3236,TRUE,_xll.ohTrigger(RecalcTrigger,Trigger6M)),NA())</f>
        <v>1.3622699498050395E-2</v>
      </c>
      <c r="Q3236" s="183">
        <f>IFERROR(_xll.qlIndexFixing(ONIndex1Y,I3236,TRUE,_xll.ohTrigger(RecalcTrigger,Trigger1Y)),NA())</f>
        <v>1.3674701220258711E-2</v>
      </c>
    </row>
    <row r="3237" spans="2:17" x14ac:dyDescent="0.2">
      <c r="B3237" s="39" t="s">
        <v>42</v>
      </c>
      <c r="D3237" s="42">
        <f>_xll.qlCalendarAdvance(Calendar,$D3236,B3237,"f",FALSE)</f>
        <v>62166</v>
      </c>
      <c r="E3237" s="177">
        <f>_xll.qlInterestRateIndexValueDate(IndexON,D3237)</f>
        <v>62166</v>
      </c>
      <c r="F3237" s="193">
        <f>IFERROR(_xll.qlIndexFixing(IndexON,D3237,TRUE,_xll.ohTrigger(RecalcTrigger,TriggerON)),NA())</f>
        <v>1.352549143570414E-2</v>
      </c>
      <c r="H3237" s="42">
        <f>_xll.qlCalendarAdvance(Calendar,$H3236,B3237,"f",FALSE)</f>
        <v>62166</v>
      </c>
      <c r="I3237" s="177">
        <f>_xll.qlInterestRateIndexValueDate(Index1M,$H3237)</f>
        <v>62170</v>
      </c>
      <c r="J3237" s="182">
        <f>IFERROR(_xll.qlIndexFixing(Index1M,$H3237,TRUE,_xll.ohTrigger(RecalcTrigger,Trigger1M)),NA())</f>
        <v>1.3204303299699901E-2</v>
      </c>
      <c r="K3237" s="44">
        <f>IFERROR(_xll.qlIndexFixing(Index3M,H3237,TRUE,_xll.ohTrigger(RecalcTrigger,Trigger3M)),NA())</f>
        <v>1.3463718463712325E-2</v>
      </c>
      <c r="L3237" s="44">
        <f>IFERROR(_xll.qlIndexFixing(Index6M,$H3237,TRUE,_xll.ohTrigger(RecalcTrigger,Trigger6M)),NA())</f>
        <v>1.3692349000338609E-2</v>
      </c>
      <c r="M3237" s="183">
        <f>IFERROR(_xll.qlIndexFixing(Index1Y,$H3237,TRUE,_xll.ohTrigger(RecalcTrigger,Trigger1Y)),NA())</f>
        <v>1.3897512729480985E-2</v>
      </c>
      <c r="N3237" s="182">
        <f>IFERROR(_xll.qlIndexFixing(ONIndex1M,I3237,TRUE,_xll.ohTrigger(RecalcTrigger,Trigger1M)),NA())</f>
        <v>1.3189162120212927E-2</v>
      </c>
      <c r="O3237" s="44">
        <f>IFERROR(_xll.qlIndexFixing(ONIndex3M,I3237,TRUE,_xll.ohTrigger(RecalcTrigger,Trigger3M)),NA())</f>
        <v>1.3408372244905209E-2</v>
      </c>
      <c r="P3237" s="44">
        <f>IFERROR(_xll.qlIndexFixing(ONIndex6M,I3237,TRUE,_xll.ohTrigger(RecalcTrigger,Trigger6M)),NA())</f>
        <v>1.3624614305323135E-2</v>
      </c>
      <c r="Q3237" s="183">
        <f>IFERROR(_xll.qlIndexFixing(ONIndex1Y,I3237,TRUE,_xll.ohTrigger(RecalcTrigger,Trigger1Y)),NA())</f>
        <v>1.3679656298046794E-2</v>
      </c>
    </row>
    <row r="3238" spans="2:17" x14ac:dyDescent="0.2">
      <c r="B3238" s="39" t="s">
        <v>42</v>
      </c>
      <c r="D3238" s="42">
        <f>_xll.qlCalendarAdvance(Calendar,$D3237,B3238,"f",FALSE)</f>
        <v>62173</v>
      </c>
      <c r="E3238" s="177">
        <f>_xll.qlInterestRateIndexValueDate(IndexON,D3238)</f>
        <v>62173</v>
      </c>
      <c r="F3238" s="193">
        <f>IFERROR(_xll.qlIndexFixing(IndexON,D3238,TRUE,_xll.ohTrigger(RecalcTrigger,TriggerON)),NA())</f>
        <v>1.3527970571001191E-2</v>
      </c>
      <c r="H3238" s="42">
        <f>_xll.qlCalendarAdvance(Calendar,$H3237,B3238,"f",FALSE)</f>
        <v>62173</v>
      </c>
      <c r="I3238" s="177">
        <f>_xll.qlInterestRateIndexValueDate(Index1M,$H3238)</f>
        <v>62177</v>
      </c>
      <c r="J3238" s="182">
        <f>IFERROR(_xll.qlIndexFixing(Index1M,$H3238,TRUE,_xll.ohTrigger(RecalcTrigger,Trigger1M)),NA())</f>
        <v>1.320854129876642E-2</v>
      </c>
      <c r="K3238" s="44">
        <f>IFERROR(_xll.qlIndexFixing(Index3M,H3238,TRUE,_xll.ohTrigger(RecalcTrigger,Trigger3M)),NA())</f>
        <v>1.3468930480923189E-2</v>
      </c>
      <c r="L3238" s="44">
        <f>IFERROR(_xll.qlIndexFixing(Index6M,$H3238,TRUE,_xll.ohTrigger(RecalcTrigger,Trigger6M)),NA())</f>
        <v>1.3693779282438322E-2</v>
      </c>
      <c r="M3238" s="183">
        <f>IFERROR(_xll.qlIndexFixing(Index1Y,$H3238,TRUE,_xll.ohTrigger(RecalcTrigger,Trigger1Y)),NA())</f>
        <v>1.3902160568963696E-2</v>
      </c>
      <c r="N3238" s="182">
        <f>IFERROR(_xll.qlIndexFixing(ONIndex1M,I3238,TRUE,_xll.ohTrigger(RecalcTrigger,Trigger1M)),NA())</f>
        <v>1.3195595926868364E-2</v>
      </c>
      <c r="O3238" s="44">
        <f>IFERROR(_xll.qlIndexFixing(ONIndex3M,I3238,TRUE,_xll.ohTrigger(RecalcTrigger,Trigger3M)),NA())</f>
        <v>1.3416156830217574E-2</v>
      </c>
      <c r="P3238" s="44">
        <f>IFERROR(_xll.qlIndexFixing(ONIndex6M,I3238,TRUE,_xll.ohTrigger(RecalcTrigger,Trigger6M)),NA())</f>
        <v>1.3628055125623817E-2</v>
      </c>
      <c r="Q3238" s="183">
        <f>IFERROR(_xll.qlIndexFixing(ONIndex1Y,I3238,TRUE,_xll.ohTrigger(RecalcTrigger,Trigger1Y)),NA())</f>
        <v>1.3687047723966117E-2</v>
      </c>
    </row>
    <row r="3239" spans="2:17" x14ac:dyDescent="0.2">
      <c r="B3239" s="39" t="s">
        <v>42</v>
      </c>
      <c r="D3239" s="42">
        <f>_xll.qlCalendarAdvance(Calendar,$D3238,B3239,"f",FALSE)</f>
        <v>62184</v>
      </c>
      <c r="E3239" s="177">
        <f>_xll.qlInterestRateIndexValueDate(IndexON,D3239)</f>
        <v>62184</v>
      </c>
      <c r="F3239" s="193">
        <f>IFERROR(_xll.qlIndexFixing(IndexON,D3239,TRUE,_xll.ohTrigger(RecalcTrigger,TriggerON)),NA())</f>
        <v>1.3530992736106029E-2</v>
      </c>
      <c r="H3239" s="42">
        <f>_xll.qlCalendarAdvance(Calendar,$H3238,B3239,"f",FALSE)</f>
        <v>62184</v>
      </c>
      <c r="I3239" s="177">
        <f>_xll.qlInterestRateIndexValueDate(Index1M,$H3239)</f>
        <v>62186</v>
      </c>
      <c r="J3239" s="182">
        <f>IFERROR(_xll.qlIndexFixing(Index1M,$H3239,TRUE,_xll.ohTrigger(RecalcTrigger,Trigger1M)),NA())</f>
        <v>1.321451731166684E-2</v>
      </c>
      <c r="K3239" s="44">
        <f>IFERROR(_xll.qlIndexFixing(Index3M,H3239,TRUE,_xll.ohTrigger(RecalcTrigger,Trigger3M)),NA())</f>
        <v>1.3474991100796316E-2</v>
      </c>
      <c r="L3239" s="44">
        <f>IFERROR(_xll.qlIndexFixing(Index6M,$H3239,TRUE,_xll.ohTrigger(RecalcTrigger,Trigger6M)),NA())</f>
        <v>1.3695218592430222E-2</v>
      </c>
      <c r="M3239" s="183">
        <f>IFERROR(_xll.qlIndexFixing(Index1Y,$H3239,TRUE,_xll.ohTrigger(RecalcTrigger,Trigger1Y)),NA())</f>
        <v>1.3908115261205455E-2</v>
      </c>
      <c r="N3239" s="182">
        <f>IFERROR(_xll.qlIndexFixing(ONIndex1M,I3239,TRUE,_xll.ohTrigger(RecalcTrigger,Trigger1M)),NA())</f>
        <v>1.3200077769637275E-2</v>
      </c>
      <c r="O3239" s="44">
        <f>IFERROR(_xll.qlIndexFixing(ONIndex3M,I3239,TRUE,_xll.ohTrigger(RecalcTrigger,Trigger3M)),NA())</f>
        <v>1.3421919862972587E-2</v>
      </c>
      <c r="P3239" s="44">
        <f>IFERROR(_xll.qlIndexFixing(ONIndex6M,I3239,TRUE,_xll.ohTrigger(RecalcTrigger,Trigger6M)),NA())</f>
        <v>1.3629375386212672E-2</v>
      </c>
      <c r="Q3239" s="183">
        <f>IFERROR(_xll.qlIndexFixing(ONIndex1Y,I3239,TRUE,_xll.ohTrigger(RecalcTrigger,Trigger1Y)),NA())</f>
        <v>1.3692336164563557E-2</v>
      </c>
    </row>
    <row r="3240" spans="2:17" x14ac:dyDescent="0.2">
      <c r="B3240" s="39" t="s">
        <v>42</v>
      </c>
      <c r="D3240" s="42">
        <f>_xll.qlCalendarAdvance(Calendar,$D3239,B3240,"f",FALSE)</f>
        <v>62191</v>
      </c>
      <c r="E3240" s="177">
        <f>_xll.qlInterestRateIndexValueDate(IndexON,D3240)</f>
        <v>62191</v>
      </c>
      <c r="F3240" s="193">
        <f>IFERROR(_xll.qlIndexFixing(IndexON,D3240,TRUE,_xll.ohTrigger(RecalcTrigger,TriggerON)),NA())</f>
        <v>1.3533456385710352E-2</v>
      </c>
      <c r="H3240" s="42">
        <f>_xll.qlCalendarAdvance(Calendar,$H3239,B3240,"f",FALSE)</f>
        <v>62191</v>
      </c>
      <c r="I3240" s="177">
        <f>_xll.qlInterestRateIndexValueDate(Index1M,$H3240)</f>
        <v>62193</v>
      </c>
      <c r="J3240" s="182">
        <f>IFERROR(_xll.qlIndexFixing(Index1M,$H3240,TRUE,_xll.ohTrigger(RecalcTrigger,Trigger1M)),NA())</f>
        <v>1.3218729781487304E-2</v>
      </c>
      <c r="K3240" s="44">
        <f>IFERROR(_xll.qlIndexFixing(Index3M,H3240,TRUE,_xll.ohTrigger(RecalcTrigger,Trigger3M)),NA())</f>
        <v>1.3480172424185113E-2</v>
      </c>
      <c r="L3240" s="44">
        <f>IFERROR(_xll.qlIndexFixing(Index6M,$H3240,TRUE,_xll.ohTrigger(RecalcTrigger,Trigger6M)),NA())</f>
        <v>1.3696568164707105E-2</v>
      </c>
      <c r="M3240" s="183">
        <f>IFERROR(_xll.qlIndexFixing(Index1Y,$H3240,TRUE,_xll.ohTrigger(RecalcTrigger,Trigger1Y)),NA())</f>
        <v>1.3912730240706691E-2</v>
      </c>
      <c r="N3240" s="182">
        <f>IFERROR(_xll.qlIndexFixing(ONIndex1M,I3240,TRUE,_xll.ohTrigger(RecalcTrigger,Trigger1M)),NA())</f>
        <v>1.3204303366149972E-2</v>
      </c>
      <c r="O3240" s="44">
        <f>IFERROR(_xll.qlIndexFixing(ONIndex3M,I3240,TRUE,_xll.ohTrigger(RecalcTrigger,Trigger3M)),NA())</f>
        <v>1.3427164141104342E-2</v>
      </c>
      <c r="P3240" s="44">
        <f>IFERROR(_xll.qlIndexFixing(ONIndex6M,I3240,TRUE,_xll.ohTrigger(RecalcTrigger,Trigger6M)),NA())</f>
        <v>1.3631163494913778E-2</v>
      </c>
      <c r="Q3240" s="183">
        <f>IFERROR(_xll.qlIndexFixing(ONIndex1Y,I3240,TRUE,_xll.ohTrigger(RecalcTrigger,Trigger1Y)),NA())</f>
        <v>1.3697243129398018E-2</v>
      </c>
    </row>
    <row r="3241" spans="2:17" x14ac:dyDescent="0.2">
      <c r="B3241" s="39" t="s">
        <v>42</v>
      </c>
      <c r="D3241" s="42">
        <f>_xll.qlCalendarAdvance(Calendar,$D3240,B3241,"f",FALSE)</f>
        <v>62198</v>
      </c>
      <c r="E3241" s="177">
        <f>_xll.qlInterestRateIndexValueDate(IndexON,D3241)</f>
        <v>62198</v>
      </c>
      <c r="F3241" s="193">
        <f>IFERROR(_xll.qlIndexFixing(IndexON,D3241,TRUE,_xll.ohTrigger(RecalcTrigger,TriggerON)),NA())</f>
        <v>1.3535913713091929E-2</v>
      </c>
      <c r="H3241" s="42">
        <f>_xll.qlCalendarAdvance(Calendar,$H3240,B3241,"f",FALSE)</f>
        <v>62198</v>
      </c>
      <c r="I3241" s="177">
        <f>_xll.qlInterestRateIndexValueDate(Index1M,$H3241)</f>
        <v>62200</v>
      </c>
      <c r="J3241" s="182">
        <f>IFERROR(_xll.qlIndexFixing(Index1M,$H3241,TRUE,_xll.ohTrigger(RecalcTrigger,Trigger1M)),NA())</f>
        <v>1.3222931317633801E-2</v>
      </c>
      <c r="K3241" s="44">
        <f>IFERROR(_xll.qlIndexFixing(Index3M,H3241,TRUE,_xll.ohTrigger(RecalcTrigger,Trigger3M)),NA())</f>
        <v>1.3485339926477557E-2</v>
      </c>
      <c r="L3241" s="44">
        <f>IFERROR(_xll.qlIndexFixing(Index6M,$H3241,TRUE,_xll.ohTrigger(RecalcTrigger,Trigger6M)),NA())</f>
        <v>1.3697881216711279E-2</v>
      </c>
      <c r="M3241" s="183">
        <f>IFERROR(_xll.qlIndexFixing(Index1Y,$H3241,TRUE,_xll.ohTrigger(RecalcTrigger,Trigger1Y)),NA())</f>
        <v>1.3919677728616603E-2</v>
      </c>
      <c r="N3241" s="182">
        <f>IFERROR(_xll.qlIndexFixing(ONIndex1M,I3241,TRUE,_xll.ohTrigger(RecalcTrigger,Trigger1M)),NA())</f>
        <v>1.3208518076810449E-2</v>
      </c>
      <c r="O3241" s="44">
        <f>IFERROR(_xll.qlIndexFixing(ONIndex3M,I3241,TRUE,_xll.ohTrigger(RecalcTrigger,Trigger3M)),NA())</f>
        <v>1.3432394801968783E-2</v>
      </c>
      <c r="P3241" s="44">
        <f>IFERROR(_xll.qlIndexFixing(ONIndex6M,I3241,TRUE,_xll.ohTrigger(RecalcTrigger,Trigger6M)),NA())</f>
        <v>1.3632916004651108E-2</v>
      </c>
      <c r="Q3241" s="183">
        <f>IFERROR(_xll.qlIndexFixing(ONIndex1Y,I3241,TRUE,_xll.ohTrigger(RecalcTrigger,Trigger1Y)),NA())</f>
        <v>1.3702136558899625E-2</v>
      </c>
    </row>
    <row r="3242" spans="2:17" x14ac:dyDescent="0.2">
      <c r="B3242" s="39" t="s">
        <v>42</v>
      </c>
      <c r="D3242" s="42">
        <f>_xll.qlCalendarAdvance(Calendar,$D3241,B3242,"f",FALSE)</f>
        <v>62205</v>
      </c>
      <c r="E3242" s="177">
        <f>_xll.qlInterestRateIndexValueDate(IndexON,D3242)</f>
        <v>62205</v>
      </c>
      <c r="F3242" s="193">
        <f>IFERROR(_xll.qlIndexFixing(IndexON,D3242,TRUE,_xll.ohTrigger(RecalcTrigger,TriggerON)),NA())</f>
        <v>1.3538364705141248E-2</v>
      </c>
      <c r="H3242" s="42">
        <f>_xll.qlCalendarAdvance(Calendar,$H3241,B3242,"f",FALSE)</f>
        <v>62205</v>
      </c>
      <c r="I3242" s="177">
        <f>_xll.qlInterestRateIndexValueDate(Index1M,$H3242)</f>
        <v>62207</v>
      </c>
      <c r="J3242" s="182">
        <f>IFERROR(_xll.qlIndexFixing(Index1M,$H3242,TRUE,_xll.ohTrigger(RecalcTrigger,Trigger1M)),NA())</f>
        <v>1.3227121897659289E-2</v>
      </c>
      <c r="K3242" s="44">
        <f>IFERROR(_xll.qlIndexFixing(Index3M,H3242,TRUE,_xll.ohTrigger(RecalcTrigger,Trigger3M)),NA())</f>
        <v>1.3490493579497501E-2</v>
      </c>
      <c r="L3242" s="44">
        <f>IFERROR(_xll.qlIndexFixing(Index6M,$H3242,TRUE,_xll.ohTrigger(RecalcTrigger,Trigger6M)),NA())</f>
        <v>1.3699157694007164E-2</v>
      </c>
      <c r="M3242" s="183">
        <f>IFERROR(_xll.qlIndexFixing(Index1Y,$H3242,TRUE,_xll.ohTrigger(RecalcTrigger,Trigger1Y)),NA())</f>
        <v>1.3921916902301198E-2</v>
      </c>
      <c r="N3242" s="182">
        <f>IFERROR(_xll.qlIndexFixing(ONIndex1M,I3242,TRUE,_xll.ohTrigger(RecalcTrigger,Trigger1M)),NA())</f>
        <v>1.3212721878996803E-2</v>
      </c>
      <c r="O3242" s="44">
        <f>IFERROR(_xll.qlIndexFixing(ONIndex3M,I3242,TRUE,_xll.ohTrigger(RecalcTrigger,Trigger3M)),NA())</f>
        <v>1.3437611817668227E-2</v>
      </c>
      <c r="P3242" s="44">
        <f>IFERROR(_xll.qlIndexFixing(ONIndex6M,I3242,TRUE,_xll.ohTrigger(RecalcTrigger,Trigger6M)),NA())</f>
        <v>1.3634632861307949E-2</v>
      </c>
      <c r="Q3242" s="183">
        <f>IFERROR(_xll.qlIndexFixing(ONIndex1Y,I3242,TRUE,_xll.ohTrigger(RecalcTrigger,Trigger1Y)),NA())</f>
        <v>1.3707016425170693E-2</v>
      </c>
    </row>
    <row r="3243" spans="2:17" x14ac:dyDescent="0.2">
      <c r="B3243" s="39" t="s">
        <v>42</v>
      </c>
      <c r="D3243" s="42">
        <f>_xll.qlCalendarAdvance(Calendar,$D3242,B3243,"f",FALSE)</f>
        <v>62212</v>
      </c>
      <c r="E3243" s="177">
        <f>_xll.qlInterestRateIndexValueDate(IndexON,D3243)</f>
        <v>62212</v>
      </c>
      <c r="F3243" s="193">
        <f>IFERROR(_xll.qlIndexFixing(IndexON,D3243,TRUE,_xll.ohTrigger(RecalcTrigger,TriggerON)),NA())</f>
        <v>1.3540809349068539E-2</v>
      </c>
      <c r="H3243" s="42">
        <f>_xll.qlCalendarAdvance(Calendar,$H3242,B3243,"f",FALSE)</f>
        <v>62212</v>
      </c>
      <c r="I3243" s="177">
        <f>_xll.qlInterestRateIndexValueDate(Index1M,$H3243)</f>
        <v>62215</v>
      </c>
      <c r="J3243" s="182">
        <f>IFERROR(_xll.qlIndexFixing(Index1M,$H3243,TRUE,_xll.ohTrigger(RecalcTrigger,Trigger1M)),NA())</f>
        <v>1.3231357149087724E-2</v>
      </c>
      <c r="K3243" s="44">
        <f>IFERROR(_xll.qlIndexFixing(Index3M,H3243,TRUE,_xll.ohTrigger(RecalcTrigger,Trigger3M)),NA())</f>
        <v>1.3498217305919135E-2</v>
      </c>
      <c r="L3243" s="44">
        <f>IFERROR(_xll.qlIndexFixing(Index6M,$H3243,TRUE,_xll.ohTrigger(RecalcTrigger,Trigger6M)),NA())</f>
        <v>1.3701242303398409E-2</v>
      </c>
      <c r="M3243" s="183">
        <f>IFERROR(_xll.qlIndexFixing(Index1Y,$H3243,TRUE,_xll.ohTrigger(RecalcTrigger,Trigger1Y)),NA())</f>
        <v>1.392831028165434E-2</v>
      </c>
      <c r="N3243" s="182">
        <f>IFERROR(_xll.qlIndexFixing(ONIndex1M,I3243,TRUE,_xll.ohTrigger(RecalcTrigger,Trigger1M)),NA())</f>
        <v>1.321751283846595E-2</v>
      </c>
      <c r="O3243" s="44">
        <f>IFERROR(_xll.qlIndexFixing(ONIndex3M,I3243,TRUE,_xll.ohTrigger(RecalcTrigger,Trigger3M)),NA())</f>
        <v>1.3443557377073034E-2</v>
      </c>
      <c r="P3243" s="44">
        <f>IFERROR(_xll.qlIndexFixing(ONIndex6M,I3243,TRUE,_xll.ohTrigger(RecalcTrigger,Trigger6M)),NA())</f>
        <v>1.3636551257389939E-2</v>
      </c>
      <c r="Q3243" s="183">
        <f>IFERROR(_xll.qlIndexFixing(ONIndex1Y,I3243,TRUE,_xll.ohTrigger(RecalcTrigger,Trigger1Y)),NA())</f>
        <v>1.3712576771514051E-2</v>
      </c>
    </row>
    <row r="3244" spans="2:17" x14ac:dyDescent="0.2">
      <c r="B3244" s="39" t="s">
        <v>42</v>
      </c>
      <c r="D3244" s="42">
        <f>_xll.qlCalendarAdvance(Calendar,$D3243,B3244,"f",FALSE)</f>
        <v>62219</v>
      </c>
      <c r="E3244" s="177">
        <f>_xll.qlInterestRateIndexValueDate(IndexON,D3244)</f>
        <v>62219</v>
      </c>
      <c r="F3244" s="193">
        <f>IFERROR(_xll.qlIndexFixing(IndexON,D3244,TRUE,_xll.ohTrigger(RecalcTrigger,TriggerON)),NA())</f>
        <v>1.354324763192416E-2</v>
      </c>
      <c r="H3244" s="42">
        <f>_xll.qlCalendarAdvance(Calendar,$H3243,B3244,"f",FALSE)</f>
        <v>62219</v>
      </c>
      <c r="I3244" s="177">
        <f>_xll.qlInterestRateIndexValueDate(Index1M,$H3244)</f>
        <v>62221</v>
      </c>
      <c r="J3244" s="182">
        <f>IFERROR(_xll.qlIndexFixing(Index1M,$H3244,TRUE,_xll.ohTrigger(RecalcTrigger,Trigger1M)),NA())</f>
        <v>1.3235470099566549E-2</v>
      </c>
      <c r="K3244" s="44">
        <f>IFERROR(_xll.qlIndexFixing(Index3M,H3244,TRUE,_xll.ohTrigger(RecalcTrigger,Trigger3M)),NA())</f>
        <v>1.3501375538860024E-2</v>
      </c>
      <c r="L3244" s="44">
        <f>IFERROR(_xll.qlIndexFixing(Index6M,$H3244,TRUE,_xll.ohTrigger(RecalcTrigger,Trigger6M)),NA())</f>
        <v>1.3702599624918701E-2</v>
      </c>
      <c r="M3244" s="183">
        <f>IFERROR(_xll.qlIndexFixing(Index1Y,$H3244,TRUE,_xll.ohTrigger(RecalcTrigger,Trigger1Y)),NA())</f>
        <v>1.3931045644338119E-2</v>
      </c>
      <c r="N3244" s="182">
        <f>IFERROR(_xll.qlIndexFixing(ONIndex1M,I3244,TRUE,_xll.ohTrigger(RecalcTrigger,Trigger1M)),NA())</f>
        <v>1.3221096668738497E-2</v>
      </c>
      <c r="O3244" s="44">
        <f>IFERROR(_xll.qlIndexFixing(ONIndex3M,I3244,TRUE,_xll.ohTrigger(RecalcTrigger,Trigger3M)),NA())</f>
        <v>1.3448004801501767E-2</v>
      </c>
      <c r="P3244" s="44">
        <f>IFERROR(_xll.qlIndexFixing(ONIndex6M,I3244,TRUE,_xll.ohTrigger(RecalcTrigger,Trigger6M)),NA())</f>
        <v>1.3637959400032429E-2</v>
      </c>
      <c r="Q3244" s="183">
        <f>IFERROR(_xll.qlIndexFixing(ONIndex1Y,I3244,TRUE,_xll.ohTrigger(RecalcTrigger,Trigger1Y)),NA())</f>
        <v>1.3716735356830156E-2</v>
      </c>
    </row>
    <row r="3245" spans="2:17" x14ac:dyDescent="0.2">
      <c r="B3245" s="39" t="s">
        <v>42</v>
      </c>
      <c r="D3245" s="42">
        <f>_xll.qlCalendarAdvance(Calendar,$D3244,B3245,"f",FALSE)</f>
        <v>62226</v>
      </c>
      <c r="E3245" s="177">
        <f>_xll.qlInterestRateIndexValueDate(IndexON,D3245)</f>
        <v>62226</v>
      </c>
      <c r="F3245" s="193">
        <f>IFERROR(_xll.qlIndexFixing(IndexON,D3245,TRUE,_xll.ohTrigger(RecalcTrigger,TriggerON)),NA())</f>
        <v>1.3545679540278854E-2</v>
      </c>
      <c r="H3245" s="42">
        <f>_xll.qlCalendarAdvance(Calendar,$H3244,B3245,"f",FALSE)</f>
        <v>62226</v>
      </c>
      <c r="I3245" s="177">
        <f>_xll.qlInterestRateIndexValueDate(Index1M,$H3245)</f>
        <v>62228</v>
      </c>
      <c r="J3245" s="182">
        <f>IFERROR(_xll.qlIndexFixing(Index1M,$H3245,TRUE,_xll.ohTrigger(RecalcTrigger,Trigger1M)),NA())</f>
        <v>1.3239627676559229E-2</v>
      </c>
      <c r="K3245" s="44">
        <f>IFERROR(_xll.qlIndexFixing(Index3M,H3245,TRUE,_xll.ohTrigger(RecalcTrigger,Trigger3M)),NA())</f>
        <v>1.3506486665652261E-2</v>
      </c>
      <c r="L3245" s="44">
        <f>IFERROR(_xll.qlIndexFixing(Index6M,$H3245,TRUE,_xll.ohTrigger(RecalcTrigger,Trigger6M)),NA())</f>
        <v>1.3703758252612703E-2</v>
      </c>
      <c r="M3245" s="183">
        <f>IFERROR(_xll.qlIndexFixing(Index1Y,$H3245,TRUE,_xll.ohTrigger(RecalcTrigger,Trigger1Y)),NA())</f>
        <v>1.3935588224392696E-2</v>
      </c>
      <c r="N3245" s="182">
        <f>IFERROR(_xll.qlIndexFixing(ONIndex1M,I3245,TRUE,_xll.ohTrigger(RecalcTrigger,Trigger1M)),NA())</f>
        <v>1.3225267611449709E-2</v>
      </c>
      <c r="O3245" s="44">
        <f>IFERROR(_xll.qlIndexFixing(ONIndex3M,I3245,TRUE,_xll.ohTrigger(RecalcTrigger,Trigger3M)),NA())</f>
        <v>1.3453180713520752E-2</v>
      </c>
      <c r="P3245" s="44">
        <f>IFERROR(_xll.qlIndexFixing(ONIndex6M,I3245,TRUE,_xll.ohTrigger(RecalcTrigger,Trigger6M)),NA())</f>
        <v>1.3639568973786709E-2</v>
      </c>
      <c r="Q3245" s="183">
        <f>IFERROR(_xll.qlIndexFixing(ONIndex1Y,I3245,TRUE,_xll.ohTrigger(RecalcTrigger,Trigger1Y)),NA())</f>
        <v>1.3721574366423184E-2</v>
      </c>
    </row>
    <row r="3246" spans="2:17" x14ac:dyDescent="0.2">
      <c r="B3246" s="39" t="s">
        <v>42</v>
      </c>
      <c r="D3246" s="42">
        <f>_xll.qlCalendarAdvance(Calendar,$D3245,B3246,"f",FALSE)</f>
        <v>62233</v>
      </c>
      <c r="E3246" s="177">
        <f>_xll.qlInterestRateIndexValueDate(IndexON,D3246)</f>
        <v>62233</v>
      </c>
      <c r="F3246" s="193">
        <f>IFERROR(_xll.qlIndexFixing(IndexON,D3246,TRUE,_xll.ohTrigger(RecalcTrigger,TriggerON)),NA())</f>
        <v>1.3548105061342852E-2</v>
      </c>
      <c r="H3246" s="42">
        <f>_xll.qlCalendarAdvance(Calendar,$H3245,B3246,"f",FALSE)</f>
        <v>62233</v>
      </c>
      <c r="I3246" s="177">
        <f>_xll.qlInterestRateIndexValueDate(Index1M,$H3246)</f>
        <v>62235</v>
      </c>
      <c r="J3246" s="182">
        <f>IFERROR(_xll.qlIndexFixing(Index1M,$H3246,TRUE,_xll.ohTrigger(RecalcTrigger,Trigger1M)),NA())</f>
        <v>1.3243774207650216E-2</v>
      </c>
      <c r="K3246" s="44">
        <f>IFERROR(_xll.qlIndexFixing(Index3M,H3246,TRUE,_xll.ohTrigger(RecalcTrigger,Trigger3M)),NA())</f>
        <v>1.3511583827997506E-2</v>
      </c>
      <c r="L3246" s="44">
        <f>IFERROR(_xll.qlIndexFixing(Index6M,$H3246,TRUE,_xll.ohTrigger(RecalcTrigger,Trigger6M)),NA())</f>
        <v>1.370488007202899E-2</v>
      </c>
      <c r="M3246" s="183">
        <f>IFERROR(_xll.qlIndexFixing(Index1Y,$H3246,TRUE,_xll.ohTrigger(RecalcTrigger,Trigger1Y)),NA())</f>
        <v>1.3940116239202044E-2</v>
      </c>
      <c r="N3246" s="182">
        <f>IFERROR(_xll.qlIndexFixing(ONIndex1M,I3246,TRUE,_xll.ohTrigger(RecalcTrigger,Trigger1M)),NA())</f>
        <v>1.3229427556158413E-2</v>
      </c>
      <c r="O3246" s="44">
        <f>IFERROR(_xll.qlIndexFixing(ONIndex3M,I3246,TRUE,_xll.ohTrigger(RecalcTrigger,Trigger3M)),NA())</f>
        <v>1.3458342868224449E-2</v>
      </c>
      <c r="P3246" s="44">
        <f>IFERROR(_xll.qlIndexFixing(ONIndex6M,I3246,TRUE,_xll.ohTrigger(RecalcTrigger,Trigger6M)),NA())</f>
        <v>1.3641142678793017E-2</v>
      </c>
      <c r="Q3246" s="183">
        <f>IFERROR(_xll.qlIndexFixing(ONIndex1Y,I3246,TRUE,_xll.ohTrigger(RecalcTrigger,Trigger1Y)),NA())</f>
        <v>1.372639970151468E-2</v>
      </c>
    </row>
    <row r="3247" spans="2:17" x14ac:dyDescent="0.2">
      <c r="B3247" s="39" t="s">
        <v>42</v>
      </c>
      <c r="D3247" s="42">
        <f>_xll.qlCalendarAdvance(Calendar,$D3246,B3247,"f",FALSE)</f>
        <v>62240</v>
      </c>
      <c r="E3247" s="177">
        <f>_xll.qlInterestRateIndexValueDate(IndexON,D3247)</f>
        <v>62240</v>
      </c>
      <c r="F3247" s="193">
        <f>IFERROR(_xll.qlIndexFixing(IndexON,D3247,TRUE,_xll.ohTrigger(RecalcTrigger,TriggerON)),NA())</f>
        <v>1.3550524182166512E-2</v>
      </c>
      <c r="H3247" s="42">
        <f>_xll.qlCalendarAdvance(Calendar,$H3246,B3247,"f",FALSE)</f>
        <v>62240</v>
      </c>
      <c r="I3247" s="177">
        <f>_xll.qlInterestRateIndexValueDate(Index1M,$H3247)</f>
        <v>62242</v>
      </c>
      <c r="J3247" s="182">
        <f>IFERROR(_xll.qlIndexFixing(Index1M,$H3247,TRUE,_xll.ohTrigger(RecalcTrigger,Trigger1M)),NA())</f>
        <v>1.3247909670394964E-2</v>
      </c>
      <c r="K3247" s="44">
        <f>IFERROR(_xll.qlIndexFixing(Index3M,H3247,TRUE,_xll.ohTrigger(RecalcTrigger,Trigger3M)),NA())</f>
        <v>1.3516666997714826E-2</v>
      </c>
      <c r="L3247" s="44">
        <f>IFERROR(_xll.qlIndexFixing(Index6M,$H3247,TRUE,_xll.ohTrigger(RecalcTrigger,Trigger6M)),NA())</f>
        <v>1.3704989554695082E-2</v>
      </c>
      <c r="M3247" s="183">
        <f>IFERROR(_xll.qlIndexFixing(Index1Y,$H3247,TRUE,_xll.ohTrigger(RecalcTrigger,Trigger1Y)),NA())</f>
        <v>1.3944629660314841E-2</v>
      </c>
      <c r="N3247" s="182">
        <f>IFERROR(_xll.qlIndexFixing(ONIndex1M,I3247,TRUE,_xll.ohTrigger(RecalcTrigger,Trigger1M)),NA())</f>
        <v>1.3233576480482512E-2</v>
      </c>
      <c r="O3247" s="44">
        <f>IFERROR(_xll.qlIndexFixing(ONIndex3M,I3247,TRUE,_xll.ohTrigger(RecalcTrigger,Trigger3M)),NA())</f>
        <v>1.3463491237715175E-2</v>
      </c>
      <c r="P3247" s="44">
        <f>IFERROR(_xll.qlIndexFixing(ONIndex6M,I3247,TRUE,_xll.ohTrigger(RecalcTrigger,Trigger6M)),NA())</f>
        <v>1.364268046077477E-2</v>
      </c>
      <c r="Q3247" s="183">
        <f>IFERROR(_xll.qlIndexFixing(ONIndex1Y,I3247,TRUE,_xll.ohTrigger(RecalcTrigger,Trigger1Y)),NA())</f>
        <v>1.3731211334047089E-2</v>
      </c>
    </row>
    <row r="3248" spans="2:17" x14ac:dyDescent="0.2">
      <c r="B3248" s="39" t="s">
        <v>42</v>
      </c>
      <c r="D3248" s="42">
        <f>_xll.qlCalendarAdvance(Calendar,$D3247,B3248,"f",FALSE)</f>
        <v>62247</v>
      </c>
      <c r="E3248" s="177">
        <f>_xll.qlInterestRateIndexValueDate(IndexON,D3248)</f>
        <v>62247</v>
      </c>
      <c r="F3248" s="193">
        <f>IFERROR(_xll.qlIndexFixing(IndexON,D3248,TRUE,_xll.ohTrigger(RecalcTrigger,TriggerON)),NA())</f>
        <v>1.3552936889560385E-2</v>
      </c>
      <c r="H3248" s="42">
        <f>_xll.qlCalendarAdvance(Calendar,$H3247,B3248,"f",FALSE)</f>
        <v>62247</v>
      </c>
      <c r="I3248" s="177">
        <f>_xll.qlInterestRateIndexValueDate(Index1M,$H3248)</f>
        <v>62249</v>
      </c>
      <c r="J3248" s="182">
        <f>IFERROR(_xll.qlIndexFixing(Index1M,$H3248,TRUE,_xll.ohTrigger(RecalcTrigger,Trigger1M)),NA())</f>
        <v>1.3252034042348926E-2</v>
      </c>
      <c r="K3248" s="44">
        <f>IFERROR(_xll.qlIndexFixing(Index3M,H3248,TRUE,_xll.ohTrigger(RecalcTrigger,Trigger3M)),NA())</f>
        <v>1.3521736146624153E-2</v>
      </c>
      <c r="L3248" s="44">
        <f>IFERROR(_xll.qlIndexFixing(Index6M,$H3248,TRUE,_xll.ohTrigger(RecalcTrigger,Trigger6M)),NA())</f>
        <v>1.3706045440671331E-2</v>
      </c>
      <c r="M3248" s="183">
        <f>IFERROR(_xll.qlIndexFixing(Index1Y,$H3248,TRUE,_xll.ohTrigger(RecalcTrigger,Trigger1Y)),NA())</f>
        <v>1.3949128459279104E-2</v>
      </c>
      <c r="N3248" s="182">
        <f>IFERROR(_xll.qlIndexFixing(ONIndex1M,I3248,TRUE,_xll.ohTrigger(RecalcTrigger,Trigger1M)),NA())</f>
        <v>1.3237714361959974E-2</v>
      </c>
      <c r="O3248" s="44">
        <f>IFERROR(_xll.qlIndexFixing(ONIndex3M,I3248,TRUE,_xll.ohTrigger(RecalcTrigger,Trigger3M)),NA())</f>
        <v>1.3468625793695566E-2</v>
      </c>
      <c r="P3248" s="44">
        <f>IFERROR(_xll.qlIndexFixing(ONIndex6M,I3248,TRUE,_xll.ohTrigger(RecalcTrigger,Trigger6M)),NA())</f>
        <v>1.3644182265855065E-2</v>
      </c>
      <c r="Q3248" s="183">
        <f>IFERROR(_xll.qlIndexFixing(ONIndex1Y,I3248,TRUE,_xll.ohTrigger(RecalcTrigger,Trigger1Y)),NA())</f>
        <v>1.3736009236122726E-2</v>
      </c>
    </row>
    <row r="3249" spans="2:17" x14ac:dyDescent="0.2">
      <c r="B3249" s="39" t="s">
        <v>42</v>
      </c>
      <c r="D3249" s="42">
        <f>_xll.qlCalendarAdvance(Calendar,$D3248,B3249,"f",FALSE)</f>
        <v>62254</v>
      </c>
      <c r="E3249" s="177">
        <f>_xll.qlInterestRateIndexValueDate(IndexON,D3249)</f>
        <v>62254</v>
      </c>
      <c r="F3249" s="193">
        <f>IFERROR(_xll.qlIndexFixing(IndexON,D3249,TRUE,_xll.ohTrigger(RecalcTrigger,TriggerON)),NA())</f>
        <v>1.3555343170494893E-2</v>
      </c>
      <c r="H3249" s="42">
        <f>_xll.qlCalendarAdvance(Calendar,$H3248,B3249,"f",FALSE)</f>
        <v>62254</v>
      </c>
      <c r="I3249" s="177">
        <f>_xll.qlInterestRateIndexValueDate(Index1M,$H3249)</f>
        <v>62256</v>
      </c>
      <c r="J3249" s="182">
        <f>IFERROR(_xll.qlIndexFixing(Index1M,$H3249,TRUE,_xll.ohTrigger(RecalcTrigger,Trigger1M)),NA())</f>
        <v>1.325614730106256E-2</v>
      </c>
      <c r="K3249" s="44">
        <f>IFERROR(_xll.qlIndexFixing(Index3M,H3249,TRUE,_xll.ohTrigger(RecalcTrigger,Trigger3M)),NA())</f>
        <v>1.3526791246548027E-2</v>
      </c>
      <c r="L3249" s="44">
        <f>IFERROR(_xll.qlIndexFixing(Index6M,$H3249,TRUE,_xll.ohTrigger(RecalcTrigger,Trigger6M)),NA())</f>
        <v>1.3707064370933464E-2</v>
      </c>
      <c r="M3249" s="183">
        <f>IFERROR(_xll.qlIndexFixing(Index1Y,$H3249,TRUE,_xll.ohTrigger(RecalcTrigger,Trigger1Y)),NA())</f>
        <v>1.3953612607644167E-2</v>
      </c>
      <c r="N3249" s="182">
        <f>IFERROR(_xll.qlIndexFixing(ONIndex1M,I3249,TRUE,_xll.ohTrigger(RecalcTrigger,Trigger1M)),NA())</f>
        <v>1.3241841178288638E-2</v>
      </c>
      <c r="O3249" s="44">
        <f>IFERROR(_xll.qlIndexFixing(ONIndex3M,I3249,TRUE,_xll.ohTrigger(RecalcTrigger,Trigger3M)),NA())</f>
        <v>1.3473746508188E-2</v>
      </c>
      <c r="P3249" s="44">
        <f>IFERROR(_xll.qlIndexFixing(ONIndex6M,I3249,TRUE,_xll.ohTrigger(RecalcTrigger,Trigger6M)),NA())</f>
        <v>1.3645648039997127E-2</v>
      </c>
      <c r="Q3249" s="183">
        <f>IFERROR(_xll.qlIndexFixing(ONIndex1Y,I3249,TRUE,_xll.ohTrigger(RecalcTrigger,Trigger1Y)),NA())</f>
        <v>1.3740793380163652E-2</v>
      </c>
    </row>
    <row r="3250" spans="2:17" x14ac:dyDescent="0.2">
      <c r="B3250" s="39" t="s">
        <v>42</v>
      </c>
      <c r="D3250" s="42">
        <f>_xll.qlCalendarAdvance(Calendar,$D3249,B3250,"f",FALSE)</f>
        <v>62261</v>
      </c>
      <c r="E3250" s="177">
        <f>_xll.qlInterestRateIndexValueDate(IndexON,D3250)</f>
        <v>62261</v>
      </c>
      <c r="F3250" s="193">
        <f>IFERROR(_xll.qlIndexFixing(IndexON,D3250,TRUE,_xll.ohTrigger(RecalcTrigger,TriggerON)),NA())</f>
        <v>1.355774301194046E-2</v>
      </c>
      <c r="H3250" s="42">
        <f>_xll.qlCalendarAdvance(Calendar,$H3249,B3250,"f",FALSE)</f>
        <v>62261</v>
      </c>
      <c r="I3250" s="177">
        <f>_xll.qlInterestRateIndexValueDate(Index1M,$H3250)</f>
        <v>62263</v>
      </c>
      <c r="J3250" s="182">
        <f>IFERROR(_xll.qlIndexFixing(Index1M,$H3250,TRUE,_xll.ohTrigger(RecalcTrigger,Trigger1M)),NA())</f>
        <v>1.3260249424096315E-2</v>
      </c>
      <c r="K3250" s="44">
        <f>IFERROR(_xll.qlIndexFixing(Index3M,H3250,TRUE,_xll.ohTrigger(RecalcTrigger,Trigger3M)),NA())</f>
        <v>1.3531832269304642E-2</v>
      </c>
      <c r="L3250" s="44">
        <f>IFERROR(_xll.qlIndexFixing(Index6M,$H3250,TRUE,_xll.ohTrigger(RecalcTrigger,Trigger6M)),NA())</f>
        <v>1.3708046291061621E-2</v>
      </c>
      <c r="M3250" s="183">
        <f>IFERROR(_xll.qlIndexFixing(Index1Y,$H3250,TRUE,_xll.ohTrigger(RecalcTrigger,Trigger1Y)),NA())</f>
        <v>1.3958082076958049E-2</v>
      </c>
      <c r="N3250" s="182">
        <f>IFERROR(_xll.qlIndexFixing(ONIndex1M,I3250,TRUE,_xll.ohTrigger(RecalcTrigger,Trigger1M)),NA())</f>
        <v>1.3245956907006473E-2</v>
      </c>
      <c r="O3250" s="44">
        <f>IFERROR(_xll.qlIndexFixing(ONIndex3M,I3250,TRUE,_xll.ohTrigger(RecalcTrigger,Trigger3M)),NA())</f>
        <v>1.3478853353534603E-2</v>
      </c>
      <c r="P3250" s="44">
        <f>IFERROR(_xll.qlIndexFixing(ONIndex6M,I3250,TRUE,_xll.ohTrigger(RecalcTrigger,Trigger6M)),NA())</f>
        <v>1.3647077729164181E-2</v>
      </c>
      <c r="Q3250" s="183">
        <f>IFERROR(_xll.qlIndexFixing(ONIndex1Y,I3250,TRUE,_xll.ohTrigger(RecalcTrigger,Trigger1Y)),NA())</f>
        <v>1.374556373811231E-2</v>
      </c>
    </row>
    <row r="3251" spans="2:17" x14ac:dyDescent="0.2">
      <c r="B3251" s="39" t="s">
        <v>42</v>
      </c>
      <c r="D3251" s="42">
        <f>_xll.qlCalendarAdvance(Calendar,$D3250,B3251,"f",FALSE)</f>
        <v>62268</v>
      </c>
      <c r="E3251" s="177">
        <f>_xll.qlInterestRateIndexValueDate(IndexON,D3251)</f>
        <v>62268</v>
      </c>
      <c r="F3251" s="193">
        <f>IFERROR(_xll.qlIndexFixing(IndexON,D3251,TRUE,_xll.ohTrigger(RecalcTrigger,TriggerON)),NA())</f>
        <v>1.3560136401027378E-2</v>
      </c>
      <c r="H3251" s="42">
        <f>_xll.qlCalendarAdvance(Calendar,$H3250,B3251,"f",FALSE)</f>
        <v>62268</v>
      </c>
      <c r="I3251" s="177">
        <f>_xll.qlInterestRateIndexValueDate(Index1M,$H3251)</f>
        <v>62270</v>
      </c>
      <c r="J3251" s="182">
        <f>IFERROR(_xll.qlIndexFixing(Index1M,$H3251,TRUE,_xll.ohTrigger(RecalcTrigger,Trigger1M)),NA())</f>
        <v>1.3264340389003149E-2</v>
      </c>
      <c r="K3251" s="44">
        <f>IFERROR(_xll.qlIndexFixing(Index3M,H3251,TRUE,_xll.ohTrigger(RecalcTrigger,Trigger3M)),NA())</f>
        <v>1.3536859186718278E-2</v>
      </c>
      <c r="L3251" s="44">
        <f>IFERROR(_xll.qlIndexFixing(Index6M,$H3251,TRUE,_xll.ohTrigger(RecalcTrigger,Trigger6M)),NA())</f>
        <v>1.3709935356834809E-2</v>
      </c>
      <c r="M3251" s="183">
        <f>IFERROR(_xll.qlIndexFixing(Index1Y,$H3251,TRUE,_xll.ohTrigger(RecalcTrigger,Trigger1Y)),NA())</f>
        <v>1.3962536838770306E-2</v>
      </c>
      <c r="N3251" s="182">
        <f>IFERROR(_xll.qlIndexFixing(ONIndex1M,I3251,TRUE,_xll.ohTrigger(RecalcTrigger,Trigger1M)),NA())</f>
        <v>1.3250061525651446E-2</v>
      </c>
      <c r="O3251" s="44">
        <f>IFERROR(_xll.qlIndexFixing(ONIndex3M,I3251,TRUE,_xll.ohTrigger(RecalcTrigger,Trigger3M)),NA())</f>
        <v>1.3483946301278138E-2</v>
      </c>
      <c r="P3251" s="44">
        <f>IFERROR(_xll.qlIndexFixing(ONIndex6M,I3251,TRUE,_xll.ohTrigger(RecalcTrigger,Trigger6M)),NA())</f>
        <v>1.3648471279479324E-2</v>
      </c>
      <c r="Q3251" s="183">
        <f>IFERROR(_xll.qlIndexFixing(ONIndex1Y,I3251,TRUE,_xll.ohTrigger(RecalcTrigger,Trigger1Y)),NA())</f>
        <v>1.375032028199108E-2</v>
      </c>
    </row>
    <row r="3252" spans="2:17" x14ac:dyDescent="0.2">
      <c r="B3252" s="39" t="s">
        <v>42</v>
      </c>
      <c r="D3252" s="42">
        <f>_xll.qlCalendarAdvance(Calendar,$D3251,B3252,"f",FALSE)</f>
        <v>62275</v>
      </c>
      <c r="E3252" s="177">
        <f>_xll.qlInterestRateIndexValueDate(IndexON,D3252)</f>
        <v>62275</v>
      </c>
      <c r="F3252" s="193">
        <f>IFERROR(_xll.qlIndexFixing(IndexON,D3252,TRUE,_xll.ohTrigger(RecalcTrigger,TriggerON)),NA())</f>
        <v>1.3562523324486264E-2</v>
      </c>
      <c r="H3252" s="42">
        <f>_xll.qlCalendarAdvance(Calendar,$H3251,B3252,"f",FALSE)</f>
        <v>62275</v>
      </c>
      <c r="I3252" s="177">
        <f>_xll.qlInterestRateIndexValueDate(Index1M,$H3252)</f>
        <v>62277</v>
      </c>
      <c r="J3252" s="182">
        <f>IFERROR(_xll.qlIndexFixing(Index1M,$H3252,TRUE,_xll.ohTrigger(RecalcTrigger,Trigger1M)),NA())</f>
        <v>1.3268420173338513E-2</v>
      </c>
      <c r="K3252" s="44">
        <f>IFERROR(_xll.qlIndexFixing(Index3M,H3252,TRUE,_xll.ohTrigger(RecalcTrigger,Trigger3M)),NA())</f>
        <v>1.354187197060539E-2</v>
      </c>
      <c r="L3252" s="44">
        <f>IFERROR(_xll.qlIndexFixing(Index6M,$H3252,TRUE,_xll.ohTrigger(RecalcTrigger,Trigger6M)),NA())</f>
        <v>1.3710836703170012E-2</v>
      </c>
      <c r="M3252" s="183">
        <f>IFERROR(_xll.qlIndexFixing(Index1Y,$H3252,TRUE,_xll.ohTrigger(RecalcTrigger,Trigger1Y)),NA())</f>
        <v>1.396697686462961E-2</v>
      </c>
      <c r="N3252" s="182">
        <f>IFERROR(_xll.qlIndexFixing(ONIndex1M,I3252,TRUE,_xll.ohTrigger(RecalcTrigger,Trigger1M)),NA())</f>
        <v>1.3254155011761526E-2</v>
      </c>
      <c r="O3252" s="44">
        <f>IFERROR(_xll.qlIndexFixing(ONIndex3M,I3252,TRUE,_xll.ohTrigger(RecalcTrigger,Trigger3M)),NA())</f>
        <v>1.3489025323600856E-2</v>
      </c>
      <c r="P3252" s="44">
        <f>IFERROR(_xll.qlIndexFixing(ONIndex6M,I3252,TRUE,_xll.ohTrigger(RecalcTrigger,Trigger6M)),NA())</f>
        <v>1.3649828636825845E-2</v>
      </c>
      <c r="Q3252" s="183">
        <f>IFERROR(_xll.qlIndexFixing(ONIndex1Y,I3252,TRUE,_xll.ohTrigger(RecalcTrigger,Trigger1Y)),NA())</f>
        <v>1.3755062984222022E-2</v>
      </c>
    </row>
    <row r="3253" spans="2:17" x14ac:dyDescent="0.2">
      <c r="B3253" s="39" t="s">
        <v>42</v>
      </c>
      <c r="D3253" s="42">
        <f>_xll.qlCalendarAdvance(Calendar,$D3252,B3253,"f",FALSE)</f>
        <v>62282</v>
      </c>
      <c r="E3253" s="177">
        <f>_xll.qlInterestRateIndexValueDate(IndexON,D3253)</f>
        <v>62282</v>
      </c>
      <c r="F3253" s="193">
        <f>IFERROR(_xll.qlIndexFixing(IndexON,D3253,TRUE,_xll.ohTrigger(RecalcTrigger,TriggerON)),NA())</f>
        <v>1.3564903769527348E-2</v>
      </c>
      <c r="H3253" s="42">
        <f>_xll.qlCalendarAdvance(Calendar,$H3252,B3253,"f",FALSE)</f>
        <v>62282</v>
      </c>
      <c r="I3253" s="177">
        <f>_xll.qlInterestRateIndexValueDate(Index1M,$H3253)</f>
        <v>62284</v>
      </c>
      <c r="J3253" s="182">
        <f>IFERROR(_xll.qlIndexFixing(Index1M,$H3253,TRUE,_xll.ohTrigger(RecalcTrigger,Trigger1M)),NA())</f>
        <v>1.3272488754655365E-2</v>
      </c>
      <c r="K3253" s="44">
        <f>IFERROR(_xll.qlIndexFixing(Index3M,H3253,TRUE,_xll.ohTrigger(RecalcTrigger,Trigger3M)),NA())</f>
        <v>1.3546870592789388E-2</v>
      </c>
      <c r="L3253" s="44">
        <f>IFERROR(_xll.qlIndexFixing(Index6M,$H3253,TRUE,_xll.ohTrigger(RecalcTrigger,Trigger6M)),NA())</f>
        <v>1.3711703467142866E-2</v>
      </c>
      <c r="M3253" s="183">
        <f>IFERROR(_xll.qlIndexFixing(Index1Y,$H3253,TRUE,_xll.ohTrigger(RecalcTrigger,Trigger1Y)),NA())</f>
        <v>1.3971402126085298E-2</v>
      </c>
      <c r="N3253" s="182">
        <f>IFERROR(_xll.qlIndexFixing(ONIndex1M,I3253,TRUE,_xll.ohTrigger(RecalcTrigger,Trigger1M)),NA())</f>
        <v>1.3258237343194423E-2</v>
      </c>
      <c r="O3253" s="44">
        <f>IFERROR(_xll.qlIndexFixing(ONIndex3M,I3253,TRUE,_xll.ohTrigger(RecalcTrigger,Trigger3M)),NA())</f>
        <v>1.3494090392365266E-2</v>
      </c>
      <c r="P3253" s="44">
        <f>IFERROR(_xll.qlIndexFixing(ONIndex6M,I3253,TRUE,_xll.ohTrigger(RecalcTrigger,Trigger6M)),NA())</f>
        <v>1.3651149747406777E-2</v>
      </c>
      <c r="Q3253" s="183">
        <f>IFERROR(_xll.qlIndexFixing(ONIndex1Y,I3253,TRUE,_xll.ohTrigger(RecalcTrigger,Trigger1Y)),NA())</f>
        <v>1.375979181674758E-2</v>
      </c>
    </row>
    <row r="3254" spans="2:17" x14ac:dyDescent="0.2">
      <c r="B3254" s="39" t="s">
        <v>42</v>
      </c>
      <c r="D3254" s="42">
        <f>_xll.qlCalendarAdvance(Calendar,$D3253,B3254,"f",FALSE)</f>
        <v>62289</v>
      </c>
      <c r="E3254" s="177">
        <f>_xll.qlInterestRateIndexValueDate(IndexON,D3254)</f>
        <v>62289</v>
      </c>
      <c r="F3254" s="193">
        <f>IFERROR(_xll.qlIndexFixing(IndexON,D3254,TRUE,_xll.ohTrigger(RecalcTrigger,TriggerON)),NA())</f>
        <v>1.3567277722881244E-2</v>
      </c>
      <c r="H3254" s="42">
        <f>_xll.qlCalendarAdvance(Calendar,$H3253,B3254,"f",FALSE)</f>
        <v>62289</v>
      </c>
      <c r="I3254" s="177">
        <f>_xll.qlInterestRateIndexValueDate(Index1M,$H3254)</f>
        <v>62291</v>
      </c>
      <c r="J3254" s="182">
        <f>IFERROR(_xll.qlIndexFixing(Index1M,$H3254,TRUE,_xll.ohTrigger(RecalcTrigger,Trigger1M)),NA())</f>
        <v>1.327654611050666E-2</v>
      </c>
      <c r="K3254" s="44">
        <f>IFERROR(_xll.qlIndexFixing(Index3M,H3254,TRUE,_xll.ohTrigger(RecalcTrigger,Trigger3M)),NA())</f>
        <v>1.3551855025089335E-2</v>
      </c>
      <c r="L3254" s="44">
        <f>IFERROR(_xll.qlIndexFixing(Index6M,$H3254,TRUE,_xll.ohTrigger(RecalcTrigger,Trigger6M)),NA())</f>
        <v>1.3712536900439436E-2</v>
      </c>
      <c r="M3254" s="183">
        <f>IFERROR(_xll.qlIndexFixing(Index1Y,$H3254,TRUE,_xll.ohTrigger(RecalcTrigger,Trigger1Y)),NA())</f>
        <v>1.3975812594686263E-2</v>
      </c>
      <c r="N3254" s="182">
        <f>IFERROR(_xll.qlIndexFixing(ONIndex1M,I3254,TRUE,_xll.ohTrigger(RecalcTrigger,Trigger1M)),NA())</f>
        <v>1.3262308497328235E-2</v>
      </c>
      <c r="O3254" s="44">
        <f>IFERROR(_xll.qlIndexFixing(ONIndex3M,I3254,TRUE,_xll.ohTrigger(RecalcTrigger,Trigger3M)),NA())</f>
        <v>1.3499141479593746E-2</v>
      </c>
      <c r="P3254" s="44">
        <f>IFERROR(_xll.qlIndexFixing(ONIndex6M,I3254,TRUE,_xll.ohTrigger(RecalcTrigger,Trigger6M)),NA())</f>
        <v>1.3652434557105408E-2</v>
      </c>
      <c r="Q3254" s="183">
        <f>IFERROR(_xll.qlIndexFixing(ONIndex1Y,I3254,TRUE,_xll.ohTrigger(RecalcTrigger,Trigger1Y)),NA())</f>
        <v>1.3764506751909877E-2</v>
      </c>
    </row>
    <row r="3255" spans="2:17" x14ac:dyDescent="0.2">
      <c r="B3255" s="39" t="s">
        <v>42</v>
      </c>
      <c r="D3255" s="42">
        <f>_xll.qlCalendarAdvance(Calendar,$D3254,B3255,"f",FALSE)</f>
        <v>62296</v>
      </c>
      <c r="E3255" s="177">
        <f>_xll.qlInterestRateIndexValueDate(IndexON,D3255)</f>
        <v>62296</v>
      </c>
      <c r="F3255" s="193">
        <f>IFERROR(_xll.qlIndexFixing(IndexON,D3255,TRUE,_xll.ohTrigger(RecalcTrigger,TriggerON)),NA())</f>
        <v>1.3569645171678246E-2</v>
      </c>
      <c r="H3255" s="42">
        <f>_xll.qlCalendarAdvance(Calendar,$H3254,B3255,"f",FALSE)</f>
        <v>62296</v>
      </c>
      <c r="I3255" s="177">
        <f>_xll.qlInterestRateIndexValueDate(Index1M,$H3255)</f>
        <v>62298</v>
      </c>
      <c r="J3255" s="182">
        <f>IFERROR(_xll.qlIndexFixing(Index1M,$H3255,TRUE,_xll.ohTrigger(RecalcTrigger,Trigger1M)),NA())</f>
        <v>1.3280592218452847E-2</v>
      </c>
      <c r="K3255" s="44">
        <f>IFERROR(_xll.qlIndexFixing(Index3M,H3255,TRUE,_xll.ohTrigger(RecalcTrigger,Trigger3M)),NA())</f>
        <v>1.3556825239326033E-2</v>
      </c>
      <c r="L3255" s="44">
        <f>IFERROR(_xll.qlIndexFixing(Index6M,$H3255,TRUE,_xll.ohTrigger(RecalcTrigger,Trigger6M)),NA())</f>
        <v>1.3713338256563689E-2</v>
      </c>
      <c r="M3255" s="183">
        <f>IFERROR(_xll.qlIndexFixing(Index1Y,$H3255,TRUE,_xll.ohTrigger(RecalcTrigger,Trigger1Y)),NA())</f>
        <v>1.3980208241982933E-2</v>
      </c>
      <c r="N3255" s="182">
        <f>IFERROR(_xll.qlIndexFixing(ONIndex1M,I3255,TRUE,_xll.ohTrigger(RecalcTrigger,Trigger1M)),NA())</f>
        <v>1.3266368451780863E-2</v>
      </c>
      <c r="O3255" s="44">
        <f>IFERROR(_xll.qlIndexFixing(ONIndex3M,I3255,TRUE,_xll.ohTrigger(RecalcTrigger,Trigger3M)),NA())</f>
        <v>1.3504178557388613E-2</v>
      </c>
      <c r="P3255" s="44">
        <f>IFERROR(_xll.qlIndexFixing(ONIndex6M,I3255,TRUE,_xll.ohTrigger(RecalcTrigger,Trigger6M)),NA())</f>
        <v>1.3653683011964901E-2</v>
      </c>
      <c r="Q3255" s="183">
        <f>IFERROR(_xll.qlIndexFixing(ONIndex1Y,I3255,TRUE,_xll.ohTrigger(RecalcTrigger,Trigger1Y)),NA())</f>
        <v>1.3769207761571423E-2</v>
      </c>
    </row>
    <row r="3256" spans="2:17" x14ac:dyDescent="0.2">
      <c r="B3256" s="39" t="s">
        <v>42</v>
      </c>
      <c r="D3256" s="42">
        <f>_xll.qlCalendarAdvance(Calendar,$D3255,B3256,"f",FALSE)</f>
        <v>62303</v>
      </c>
      <c r="E3256" s="177">
        <f>_xll.qlInterestRateIndexValueDate(IndexON,D3256)</f>
        <v>62303</v>
      </c>
      <c r="F3256" s="193">
        <f>IFERROR(_xll.qlIndexFixing(IndexON,D3256,TRUE,_xll.ohTrigger(RecalcTrigger,TriggerON)),NA())</f>
        <v>1.3572006102808842E-2</v>
      </c>
      <c r="H3256" s="42">
        <f>_xll.qlCalendarAdvance(Calendar,$H3255,B3256,"f",FALSE)</f>
        <v>62303</v>
      </c>
      <c r="I3256" s="177">
        <f>_xll.qlInterestRateIndexValueDate(Index1M,$H3256)</f>
        <v>62305</v>
      </c>
      <c r="J3256" s="182">
        <f>IFERROR(_xll.qlIndexFixing(Index1M,$H3256,TRUE,_xll.ohTrigger(RecalcTrigger,Trigger1M)),NA())</f>
        <v>1.3283030227588196E-2</v>
      </c>
      <c r="K3256" s="44">
        <f>IFERROR(_xll.qlIndexFixing(Index3M,H3256,TRUE,_xll.ohTrigger(RecalcTrigger,Trigger3M)),NA())</f>
        <v>1.3561781207321153E-2</v>
      </c>
      <c r="L3256" s="44">
        <f>IFERROR(_xll.qlIndexFixing(Index6M,$H3256,TRUE,_xll.ohTrigger(RecalcTrigger,Trigger6M)),NA())</f>
        <v>1.3713195752228605E-2</v>
      </c>
      <c r="M3256" s="183">
        <f>IFERROR(_xll.qlIndexFixing(Index1Y,$H3256,TRUE,_xll.ohTrigger(RecalcTrigger,Trigger1Y)),NA())</f>
        <v>1.3984589039524207E-2</v>
      </c>
      <c r="N3256" s="182">
        <f>IFERROR(_xll.qlIndexFixing(ONIndex1M,I3256,TRUE,_xll.ohTrigger(RecalcTrigger,Trigger1M)),NA())</f>
        <v>1.3270417184090277E-2</v>
      </c>
      <c r="O3256" s="44">
        <f>IFERROR(_xll.qlIndexFixing(ONIndex3M,I3256,TRUE,_xll.ohTrigger(RecalcTrigger,Trigger3M)),NA())</f>
        <v>1.3509201597372567E-2</v>
      </c>
      <c r="P3256" s="44">
        <f>IFERROR(_xll.qlIndexFixing(ONIndex6M,I3256,TRUE,_xll.ohTrigger(RecalcTrigger,Trigger6M)),NA())</f>
        <v>1.3654895057788607E-2</v>
      </c>
      <c r="Q3256" s="183">
        <f>IFERROR(_xll.qlIndexFixing(ONIndex1Y,I3256,TRUE,_xll.ohTrigger(RecalcTrigger,Trigger1Y)),NA())</f>
        <v>1.3773894817994403E-2</v>
      </c>
    </row>
    <row r="3257" spans="2:17" x14ac:dyDescent="0.2">
      <c r="B3257" s="39" t="s">
        <v>42</v>
      </c>
      <c r="D3257" s="42">
        <f>_xll.qlCalendarAdvance(Calendar,$D3256,B3257,"f",FALSE)</f>
        <v>62310</v>
      </c>
      <c r="E3257" s="177">
        <f>_xll.qlInterestRateIndexValueDate(IndexON,D3257)</f>
        <v>62310</v>
      </c>
      <c r="F3257" s="193">
        <f>IFERROR(_xll.qlIndexFixing(IndexON,D3257,TRUE,_xll.ohTrigger(RecalcTrigger,TriggerON)),NA())</f>
        <v>1.3574360503243454E-2</v>
      </c>
      <c r="H3257" s="42">
        <f>_xll.qlCalendarAdvance(Calendar,$H3256,B3257,"f",FALSE)</f>
        <v>62310</v>
      </c>
      <c r="I3257" s="177">
        <f>_xll.qlInterestRateIndexValueDate(Index1M,$H3257)</f>
        <v>62312</v>
      </c>
      <c r="J3257" s="182">
        <f>IFERROR(_xll.qlIndexFixing(Index1M,$H3257,TRUE,_xll.ohTrigger(RecalcTrigger,Trigger1M)),NA())</f>
        <v>1.3288650600844221E-2</v>
      </c>
      <c r="K3257" s="44">
        <f>IFERROR(_xll.qlIndexFixing(Index3M,H3257,TRUE,_xll.ohTrigger(RecalcTrigger,Trigger3M)),NA())</f>
        <v>1.356672290089463E-2</v>
      </c>
      <c r="L3257" s="44">
        <f>IFERROR(_xll.qlIndexFixing(Index6M,$H3257,TRUE,_xll.ohTrigger(RecalcTrigger,Trigger6M)),NA())</f>
        <v>1.3714849760389877E-2</v>
      </c>
      <c r="M3257" s="183">
        <f>IFERROR(_xll.qlIndexFixing(Index1Y,$H3257,TRUE,_xll.ohTrigger(RecalcTrigger,Trigger1Y)),NA())</f>
        <v>1.3988954958860293E-2</v>
      </c>
      <c r="N3257" s="182">
        <f>IFERROR(_xll.qlIndexFixing(ONIndex1M,I3257,TRUE,_xll.ohTrigger(RecalcTrigger,Trigger1M)),NA())</f>
        <v>1.3274454672034253E-2</v>
      </c>
      <c r="O3257" s="44">
        <f>IFERROR(_xll.qlIndexFixing(ONIndex3M,I3257,TRUE,_xll.ohTrigger(RecalcTrigger,Trigger3M)),NA())</f>
        <v>1.351421057188773E-2</v>
      </c>
      <c r="P3257" s="44">
        <f>IFERROR(_xll.qlIndexFixing(ONIndex6M,I3257,TRUE,_xll.ohTrigger(RecalcTrigger,Trigger6M)),NA())</f>
        <v>1.3656070641019369E-2</v>
      </c>
      <c r="Q3257" s="183">
        <f>IFERROR(_xll.qlIndexFixing(ONIndex1Y,I3257,TRUE,_xll.ohTrigger(RecalcTrigger,Trigger1Y)),NA())</f>
        <v>1.3778567893441007E-2</v>
      </c>
    </row>
    <row r="3258" spans="2:17" x14ac:dyDescent="0.2">
      <c r="B3258" s="39" t="s">
        <v>42</v>
      </c>
      <c r="D3258" s="42">
        <f>_xll.qlCalendarAdvance(Calendar,$D3257,B3258,"f",FALSE)</f>
        <v>62317</v>
      </c>
      <c r="E3258" s="177">
        <f>_xll.qlInterestRateIndexValueDate(IndexON,D3258)</f>
        <v>62317</v>
      </c>
      <c r="F3258" s="193">
        <f>IFERROR(_xll.qlIndexFixing(IndexON,D3258,TRUE,_xll.ohTrigger(RecalcTrigger,TriggerON)),NA())</f>
        <v>1.3576708360032441E-2</v>
      </c>
      <c r="H3258" s="42">
        <f>_xll.qlCalendarAdvance(Calendar,$H3257,B3258,"f",FALSE)</f>
        <v>62317</v>
      </c>
      <c r="I3258" s="177">
        <f>_xll.qlInterestRateIndexValueDate(Index1M,$H3258)</f>
        <v>62319</v>
      </c>
      <c r="J3258" s="182">
        <f>IFERROR(_xll.qlIndexFixing(Index1M,$H3258,TRUE,_xll.ohTrigger(RecalcTrigger,Trigger1M)),NA())</f>
        <v>1.3292662830390323E-2</v>
      </c>
      <c r="K3258" s="44">
        <f>IFERROR(_xll.qlIndexFixing(Index3M,H3258,TRUE,_xll.ohTrigger(RecalcTrigger,Trigger3M)),NA())</f>
        <v>1.3571650291865526E-2</v>
      </c>
      <c r="L3258" s="44">
        <f>IFERROR(_xll.qlIndexFixing(Index6M,$H3258,TRUE,_xll.ohTrigger(RecalcTrigger,Trigger6M)),NA())</f>
        <v>1.3715562424186241E-2</v>
      </c>
      <c r="M3258" s="183">
        <f>IFERROR(_xll.qlIndexFixing(Index1Y,$H3258,TRUE,_xll.ohTrigger(RecalcTrigger,Trigger1Y)),NA())</f>
        <v>1.3993305971540962E-2</v>
      </c>
      <c r="N3258" s="182">
        <f>IFERROR(_xll.qlIndexFixing(ONIndex1M,I3258,TRUE,_xll.ohTrigger(RecalcTrigger,Trigger1M)),NA())</f>
        <v>1.3278480893070821E-2</v>
      </c>
      <c r="O3258" s="44">
        <f>IFERROR(_xll.qlIndexFixing(ONIndex3M,I3258,TRUE,_xll.ohTrigger(RecalcTrigger,Trigger3M)),NA())</f>
        <v>1.3519205452716676E-2</v>
      </c>
      <c r="P3258" s="44">
        <f>IFERROR(_xll.qlIndexFixing(ONIndex6M,I3258,TRUE,_xll.ohTrigger(RecalcTrigger,Trigger6M)),NA())</f>
        <v>1.365720970722073E-2</v>
      </c>
      <c r="Q3258" s="183">
        <f>IFERROR(_xll.qlIndexFixing(ONIndex1Y,I3258,TRUE,_xll.ohTrigger(RecalcTrigger,Trigger1Y)),NA())</f>
        <v>1.3783226959773742E-2</v>
      </c>
    </row>
    <row r="3259" spans="2:17" x14ac:dyDescent="0.2">
      <c r="B3259" s="39" t="s">
        <v>42</v>
      </c>
      <c r="D3259" s="42">
        <f>_xll.qlCalendarAdvance(Calendar,$D3258,B3259,"f",FALSE)</f>
        <v>62324</v>
      </c>
      <c r="E3259" s="177">
        <f>_xll.qlInterestRateIndexValueDate(IndexON,D3259)</f>
        <v>62324</v>
      </c>
      <c r="F3259" s="193">
        <f>IFERROR(_xll.qlIndexFixing(IndexON,D3259,TRUE,_xll.ohTrigger(RecalcTrigger,TriggerON)),NA())</f>
        <v>1.3579049660066289E-2</v>
      </c>
      <c r="H3259" s="42">
        <f>_xll.qlCalendarAdvance(Calendar,$H3258,B3259,"f",FALSE)</f>
        <v>62324</v>
      </c>
      <c r="I3259" s="177">
        <f>_xll.qlInterestRateIndexValueDate(Index1M,$H3259)</f>
        <v>62326</v>
      </c>
      <c r="J3259" s="182">
        <f>IFERROR(_xll.qlIndexFixing(Index1M,$H3259,TRUE,_xll.ohTrigger(RecalcTrigger,Trigger1M)),NA())</f>
        <v>1.3296663722255631E-2</v>
      </c>
      <c r="K3259" s="44">
        <f>IFERROR(_xll.qlIndexFixing(Index3M,H3259,TRUE,_xll.ohTrigger(RecalcTrigger,Trigger3M)),NA())</f>
        <v>1.3576563352057249E-2</v>
      </c>
      <c r="L3259" s="44">
        <f>IFERROR(_xll.qlIndexFixing(Index6M,$H3259,TRUE,_xll.ohTrigger(RecalcTrigger,Trigger6M)),NA())</f>
        <v>1.3716248042996138E-2</v>
      </c>
      <c r="M3259" s="183">
        <f>IFERROR(_xll.qlIndexFixing(Index1Y,$H3259,TRUE,_xll.ohTrigger(RecalcTrigger,Trigger1Y)),NA())</f>
        <v>1.3997642049116204E-2</v>
      </c>
      <c r="N3259" s="182">
        <f>IFERROR(_xll.qlIndexFixing(ONIndex1M,I3259,TRUE,_xll.ohTrigger(RecalcTrigger,Trigger1M)),NA())</f>
        <v>1.3282495824817886E-2</v>
      </c>
      <c r="O3259" s="44">
        <f>IFERROR(_xll.qlIndexFixing(ONIndex3M,I3259,TRUE,_xll.ohTrigger(RecalcTrigger,Trigger3M)),NA())</f>
        <v>1.3524186211881783E-2</v>
      </c>
      <c r="P3259" s="44">
        <f>IFERROR(_xll.qlIndexFixing(ONIndex6M,I3259,TRUE,_xll.ohTrigger(RecalcTrigger,Trigger6M)),NA())</f>
        <v>1.3658312202755596E-2</v>
      </c>
      <c r="Q3259" s="183">
        <f>IFERROR(_xll.qlIndexFixing(ONIndex1Y,I3259,TRUE,_xll.ohTrigger(RecalcTrigger,Trigger1Y)),NA())</f>
        <v>1.3787871989334732E-2</v>
      </c>
    </row>
    <row r="3260" spans="2:17" x14ac:dyDescent="0.2">
      <c r="B3260" s="39" t="s">
        <v>42</v>
      </c>
      <c r="D3260" s="42">
        <f>_xll.qlCalendarAdvance(Calendar,$D3259,B3260,"f",FALSE)</f>
        <v>62331</v>
      </c>
      <c r="E3260" s="177">
        <f>_xll.qlInterestRateIndexValueDate(IndexON,D3260)</f>
        <v>62331</v>
      </c>
      <c r="F3260" s="193">
        <f>IFERROR(_xll.qlIndexFixing(IndexON,D3260,TRUE,_xll.ohTrigger(RecalcTrigger,TriggerON)),NA())</f>
        <v>1.3581384390235485E-2</v>
      </c>
      <c r="H3260" s="42">
        <f>_xll.qlCalendarAdvance(Calendar,$H3259,B3260,"f",FALSE)</f>
        <v>62331</v>
      </c>
      <c r="I3260" s="177">
        <f>_xll.qlInterestRateIndexValueDate(Index1M,$H3260)</f>
        <v>62333</v>
      </c>
      <c r="J3260" s="182">
        <f>IFERROR(_xll.qlIndexFixing(Index1M,$H3260,TRUE,_xll.ohTrigger(RecalcTrigger,Trigger1M)),NA())</f>
        <v>1.3300653253985606E-2</v>
      </c>
      <c r="K3260" s="44">
        <f>IFERROR(_xll.qlIndexFixing(Index3M,H3260,TRUE,_xll.ohTrigger(RecalcTrigger,Trigger3M)),NA())</f>
        <v>1.3581462053289734E-2</v>
      </c>
      <c r="L3260" s="44">
        <f>IFERROR(_xll.qlIndexFixing(Index6M,$H3260,TRUE,_xll.ohTrigger(RecalcTrigger,Trigger6M)),NA())</f>
        <v>1.3716011920329944E-2</v>
      </c>
      <c r="M3260" s="183">
        <f>IFERROR(_xll.qlIndexFixing(Index1Y,$H3260,TRUE,_xll.ohTrigger(RecalcTrigger,Trigger1Y)),NA())</f>
        <v>1.4001963163137104E-2</v>
      </c>
      <c r="N3260" s="182">
        <f>IFERROR(_xll.qlIndexFixing(ONIndex1M,I3260,TRUE,_xll.ohTrigger(RecalcTrigger,Trigger1M)),NA())</f>
        <v>1.3286499444733479E-2</v>
      </c>
      <c r="O3260" s="44">
        <f>IFERROR(_xll.qlIndexFixing(ONIndex3M,I3260,TRUE,_xll.ohTrigger(RecalcTrigger,Trigger3M)),NA())</f>
        <v>1.352915282124556E-2</v>
      </c>
      <c r="P3260" s="44">
        <f>IFERROR(_xll.qlIndexFixing(ONIndex6M,I3260,TRUE,_xll.ohTrigger(RecalcTrigger,Trigger6M)),NA())</f>
        <v>1.365937807342732E-2</v>
      </c>
      <c r="Q3260" s="183">
        <f>IFERROR(_xll.qlIndexFixing(ONIndex1Y,I3260,TRUE,_xll.ohTrigger(RecalcTrigger,Trigger1Y)),NA())</f>
        <v>1.3792502954226293E-2</v>
      </c>
    </row>
    <row r="3261" spans="2:17" x14ac:dyDescent="0.2">
      <c r="B3261" s="39" t="s">
        <v>42</v>
      </c>
      <c r="D3261" s="42">
        <f>_xll.qlCalendarAdvance(Calendar,$D3260,B3261,"f",FALSE)</f>
        <v>62338</v>
      </c>
      <c r="E3261" s="177">
        <f>_xll.qlInterestRateIndexValueDate(IndexON,D3261)</f>
        <v>62338</v>
      </c>
      <c r="F3261" s="193">
        <f>IFERROR(_xll.qlIndexFixing(IndexON,D3261,TRUE,_xll.ohTrigger(RecalcTrigger,TriggerON)),NA())</f>
        <v>1.3583712537590387E-2</v>
      </c>
      <c r="H3261" s="42">
        <f>_xll.qlCalendarAdvance(Calendar,$H3260,B3261,"f",FALSE)</f>
        <v>62338</v>
      </c>
      <c r="I3261" s="177">
        <f>_xll.qlInterestRateIndexValueDate(Index1M,$H3261)</f>
        <v>62340</v>
      </c>
      <c r="J3261" s="182">
        <f>IFERROR(_xll.qlIndexFixing(Index1M,$H3261,TRUE,_xll.ohTrigger(RecalcTrigger,Trigger1M)),NA())</f>
        <v>1.3304631403133205E-2</v>
      </c>
      <c r="K3261" s="44">
        <f>IFERROR(_xll.qlIndexFixing(Index3M,H3261,TRUE,_xll.ohTrigger(RecalcTrigger,Trigger3M)),NA())</f>
        <v>1.3585744148473428E-2</v>
      </c>
      <c r="L3261" s="44">
        <f>IFERROR(_xll.qlIndexFixing(Index6M,$H3261,TRUE,_xll.ohTrigger(RecalcTrigger,Trigger6M)),NA())</f>
        <v>1.3716055214899315E-2</v>
      </c>
      <c r="M3261" s="183">
        <f>IFERROR(_xll.qlIndexFixing(Index1Y,$H3261,TRUE,_xll.ohTrigger(RecalcTrigger,Trigger1Y)),NA())</f>
        <v>1.4006269285153436E-2</v>
      </c>
      <c r="N3261" s="182">
        <f>IFERROR(_xll.qlIndexFixing(ONIndex1M,I3261,TRUE,_xll.ohTrigger(RecalcTrigger,Trigger1M)),NA())</f>
        <v>1.3290491730675313E-2</v>
      </c>
      <c r="O3261" s="44">
        <f>IFERROR(_xll.qlIndexFixing(ONIndex3M,I3261,TRUE,_xll.ohTrigger(RecalcTrigger,Trigger3M)),NA())</f>
        <v>1.3534105252910322E-2</v>
      </c>
      <c r="P3261" s="44">
        <f>IFERROR(_xll.qlIndexFixing(ONIndex6M,I3261,TRUE,_xll.ohTrigger(RecalcTrigger,Trigger6M)),NA())</f>
        <v>1.3660407265199126E-2</v>
      </c>
      <c r="Q3261" s="183">
        <f>IFERROR(_xll.qlIndexFixing(ONIndex1Y,I3261,TRUE,_xll.ohTrigger(RecalcTrigger,Trigger1Y)),NA())</f>
        <v>1.3797119826630677E-2</v>
      </c>
    </row>
    <row r="3262" spans="2:17" x14ac:dyDescent="0.2">
      <c r="B3262" s="39" t="s">
        <v>42</v>
      </c>
      <c r="D3262" s="42">
        <f>_xll.qlCalendarAdvance(Calendar,$D3261,B3262,"f",FALSE)</f>
        <v>62345</v>
      </c>
      <c r="E3262" s="177">
        <f>_xll.qlInterestRateIndexValueDate(IndexON,D3262)</f>
        <v>62345</v>
      </c>
      <c r="F3262" s="193">
        <f>IFERROR(_xll.qlIndexFixing(IndexON,D3262,TRUE,_xll.ohTrigger(RecalcTrigger,TriggerON)),NA())</f>
        <v>1.3586034089181354E-2</v>
      </c>
      <c r="H3262" s="42">
        <f>_xll.qlCalendarAdvance(Calendar,$H3261,B3262,"f",FALSE)</f>
        <v>62345</v>
      </c>
      <c r="I3262" s="177">
        <f>_xll.qlInterestRateIndexValueDate(Index1M,$H3262)</f>
        <v>62347</v>
      </c>
      <c r="J3262" s="182">
        <f>IFERROR(_xll.qlIndexFixing(Index1M,$H3262,TRUE,_xll.ohTrigger(RecalcTrigger,Trigger1M)),NA())</f>
        <v>1.3308598147258877E-2</v>
      </c>
      <c r="K3262" s="44">
        <f>IFERROR(_xll.qlIndexFixing(Index3M,H3262,TRUE,_xll.ohTrigger(RecalcTrigger,Trigger3M)),NA())</f>
        <v>1.3590614898693286E-2</v>
      </c>
      <c r="L3262" s="44">
        <f>IFERROR(_xll.qlIndexFixing(Index6M,$H3262,TRUE,_xll.ohTrigger(RecalcTrigger,Trigger6M)),NA())</f>
        <v>1.3716672375623167E-2</v>
      </c>
      <c r="M3262" s="183">
        <f>IFERROR(_xll.qlIndexFixing(Index1Y,$H3262,TRUE,_xll.ohTrigger(RecalcTrigger,Trigger1Y)),NA())</f>
        <v>1.4010560386716284E-2</v>
      </c>
      <c r="N3262" s="182">
        <f>IFERROR(_xll.qlIndexFixing(ONIndex1M,I3262,TRUE,_xll.ohTrigger(RecalcTrigger,Trigger1M)),NA())</f>
        <v>1.329447266010142E-2</v>
      </c>
      <c r="O3262" s="44">
        <f>IFERROR(_xll.qlIndexFixing(ONIndex3M,I3262,TRUE,_xll.ohTrigger(RecalcTrigger,Trigger3M)),NA())</f>
        <v>1.3539043478738577E-2</v>
      </c>
      <c r="P3262" s="44">
        <f>IFERROR(_xll.qlIndexFixing(ONIndex6M,I3262,TRUE,_xll.ohTrigger(RecalcTrigger,Trigger6M)),NA())</f>
        <v>1.3661399724274048E-2</v>
      </c>
      <c r="Q3262" s="183">
        <f>IFERROR(_xll.qlIndexFixing(ONIndex1Y,I3262,TRUE,_xll.ohTrigger(RecalcTrigger,Trigger1Y)),NA())</f>
        <v>1.3801722578570264E-2</v>
      </c>
    </row>
    <row r="3263" spans="2:17" x14ac:dyDescent="0.2">
      <c r="B3263" s="39" t="s">
        <v>42</v>
      </c>
      <c r="D3263" s="42">
        <f>_xll.qlCalendarAdvance(Calendar,$D3262,B3263,"f",FALSE)</f>
        <v>62352</v>
      </c>
      <c r="E3263" s="177">
        <f>_xll.qlInterestRateIndexValueDate(IndexON,D3263)</f>
        <v>62352</v>
      </c>
      <c r="F3263" s="193">
        <f>IFERROR(_xll.qlIndexFixing(IndexON,D3263,TRUE,_xll.ohTrigger(RecalcTrigger,TriggerON)),NA())</f>
        <v>1.3588349031978808E-2</v>
      </c>
      <c r="H3263" s="42">
        <f>_xll.qlCalendarAdvance(Calendar,$H3262,B3263,"f",FALSE)</f>
        <v>62352</v>
      </c>
      <c r="I3263" s="177">
        <f>_xll.qlInterestRateIndexValueDate(Index1M,$H3263)</f>
        <v>62354</v>
      </c>
      <c r="J3263" s="182">
        <f>IFERROR(_xll.qlIndexFixing(Index1M,$H3263,TRUE,_xll.ohTrigger(RecalcTrigger,Trigger1M)),NA())</f>
        <v>1.3312553463915577E-2</v>
      </c>
      <c r="K3263" s="44">
        <f>IFERROR(_xll.qlIndexFixing(Index3M,H3263,TRUE,_xll.ohTrigger(RecalcTrigger,Trigger3M)),NA())</f>
        <v>1.3595471207907389E-2</v>
      </c>
      <c r="L3263" s="44">
        <f>IFERROR(_xll.qlIndexFixing(Index6M,$H3263,TRUE,_xll.ohTrigger(RecalcTrigger,Trigger6M)),NA())</f>
        <v>1.3717267040502716E-2</v>
      </c>
      <c r="M3263" s="183">
        <f>IFERROR(_xll.qlIndexFixing(Index1Y,$H3263,TRUE,_xll.ohTrigger(RecalcTrigger,Trigger1Y)),NA())</f>
        <v>1.4014836439376954E-2</v>
      </c>
      <c r="N3263" s="182">
        <f>IFERROR(_xll.qlIndexFixing(ONIndex1M,I3263,TRUE,_xll.ohTrigger(RecalcTrigger,Trigger1M)),NA())</f>
        <v>1.3298442210629702E-2</v>
      </c>
      <c r="O3263" s="44">
        <f>IFERROR(_xll.qlIndexFixing(ONIndex3M,I3263,TRUE,_xll.ohTrigger(RecalcTrigger,Trigger3M)),NA())</f>
        <v>1.3543967470832641E-2</v>
      </c>
      <c r="P3263" s="44">
        <f>IFERROR(_xll.qlIndexFixing(ONIndex6M,I3263,TRUE,_xll.ohTrigger(RecalcTrigger,Trigger6M)),NA())</f>
        <v>1.3662355396535375E-2</v>
      </c>
      <c r="Q3263" s="183">
        <f>IFERROR(_xll.qlIndexFixing(ONIndex1Y,I3263,TRUE,_xll.ohTrigger(RecalcTrigger,Trigger1Y)),NA())</f>
        <v>1.380631118230724E-2</v>
      </c>
    </row>
    <row r="3264" spans="2:17" x14ac:dyDescent="0.2">
      <c r="B3264" s="39" t="s">
        <v>42</v>
      </c>
      <c r="D3264" s="42">
        <f>_xll.qlCalendarAdvance(Calendar,$D3263,B3264,"f",FALSE)</f>
        <v>62359</v>
      </c>
      <c r="E3264" s="177">
        <f>_xll.qlInterestRateIndexValueDate(IndexON,D3264)</f>
        <v>62359</v>
      </c>
      <c r="F3264" s="193">
        <f>IFERROR(_xll.qlIndexFixing(IndexON,D3264,TRUE,_xll.ohTrigger(RecalcTrigger,TriggerON)),NA())</f>
        <v>1.3590657352713365E-2</v>
      </c>
      <c r="H3264" s="42">
        <f>_xll.qlCalendarAdvance(Calendar,$H3263,B3264,"f",FALSE)</f>
        <v>62359</v>
      </c>
      <c r="I3264" s="177">
        <f>_xll.qlInterestRateIndexValueDate(Index1M,$H3264)</f>
        <v>62361</v>
      </c>
      <c r="J3264" s="182">
        <f>IFERROR(_xll.qlIndexFixing(Index1M,$H3264,TRUE,_xll.ohTrigger(RecalcTrigger,Trigger1M)),NA())</f>
        <v>1.3316497330656263E-2</v>
      </c>
      <c r="K3264" s="44">
        <f>IFERROR(_xll.qlIndexFixing(Index3M,H3264,TRUE,_xll.ohTrigger(RecalcTrigger,Trigger3M)),NA())</f>
        <v>1.3602711274499973E-2</v>
      </c>
      <c r="L3264" s="44">
        <f>IFERROR(_xll.qlIndexFixing(Index6M,$H3264,TRUE,_xll.ohTrigger(RecalcTrigger,Trigger6M)),NA())</f>
        <v>1.3717840514393852E-2</v>
      </c>
      <c r="M3264" s="183">
        <f>IFERROR(_xll.qlIndexFixing(Index1Y,$H3264,TRUE,_xll.ohTrigger(RecalcTrigger,Trigger1Y)),NA())</f>
        <v>1.4019097414685872E-2</v>
      </c>
      <c r="N3264" s="182">
        <f>IFERROR(_xll.qlIndexFixing(ONIndex1M,I3264,TRUE,_xll.ohTrigger(RecalcTrigger,Trigger1M)),NA())</f>
        <v>1.3302400359638256E-2</v>
      </c>
      <c r="O3264" s="44">
        <f>IFERROR(_xll.qlIndexFixing(ONIndex3M,I3264,TRUE,_xll.ohTrigger(RecalcTrigger,Trigger3M)),NA())</f>
        <v>1.3548877201055021E-2</v>
      </c>
      <c r="P3264" s="44">
        <f>IFERROR(_xll.qlIndexFixing(ONIndex6M,I3264,TRUE,_xll.ohTrigger(RecalcTrigger,Trigger6M)),NA())</f>
        <v>1.3663274228026268E-2</v>
      </c>
      <c r="Q3264" s="183">
        <f>IFERROR(_xll.qlIndexFixing(ONIndex1Y,I3264,TRUE,_xll.ohTrigger(RecalcTrigger,Trigger1Y)),NA())</f>
        <v>1.3810885609943924E-2</v>
      </c>
    </row>
    <row r="3265" spans="2:17" x14ac:dyDescent="0.2">
      <c r="B3265" s="39" t="s">
        <v>42</v>
      </c>
      <c r="D3265" s="42">
        <f>_xll.qlCalendarAdvance(Calendar,$D3264,B3265,"f",FALSE)</f>
        <v>62366</v>
      </c>
      <c r="E3265" s="177">
        <f>_xll.qlInterestRateIndexValueDate(IndexON,D3265)</f>
        <v>62366</v>
      </c>
      <c r="F3265" s="193">
        <f>IFERROR(_xll.qlIndexFixing(IndexON,D3265,TRUE,_xll.ohTrigger(RecalcTrigger,TriggerON)),NA())</f>
        <v>1.359295903867519E-2</v>
      </c>
      <c r="H3265" s="42">
        <f>_xll.qlCalendarAdvance(Calendar,$H3264,B3265,"f",FALSE)</f>
        <v>62366</v>
      </c>
      <c r="I3265" s="177">
        <f>_xll.qlInterestRateIndexValueDate(Index1M,$H3265)</f>
        <v>62368</v>
      </c>
      <c r="J3265" s="182">
        <f>IFERROR(_xll.qlIndexFixing(Index1M,$H3265,TRUE,_xll.ohTrigger(RecalcTrigger,Trigger1M)),NA())</f>
        <v>1.3320429725036387E-2</v>
      </c>
      <c r="K3265" s="44">
        <f>IFERROR(_xll.qlIndexFixing(Index3M,H3265,TRUE,_xll.ohTrigger(RecalcTrigger,Trigger3M)),NA())</f>
        <v>1.3605739188776868E-2</v>
      </c>
      <c r="L3265" s="44">
        <f>IFERROR(_xll.qlIndexFixing(Index6M,$H3265,TRUE,_xll.ohTrigger(RecalcTrigger,Trigger6M)),NA())</f>
        <v>1.3718688278707996E-2</v>
      </c>
      <c r="M3265" s="183">
        <f>IFERROR(_xll.qlIndexFixing(Index1Y,$H3265,TRUE,_xll.ohTrigger(RecalcTrigger,Trigger1Y)),NA())</f>
        <v>1.4023343284194344E-2</v>
      </c>
      <c r="N3265" s="182">
        <f>IFERROR(_xll.qlIndexFixing(ONIndex1M,I3265,TRUE,_xll.ohTrigger(RecalcTrigger,Trigger1M)),NA())</f>
        <v>1.3306347085064729E-2</v>
      </c>
      <c r="O3265" s="44">
        <f>IFERROR(_xll.qlIndexFixing(ONIndex3M,I3265,TRUE,_xll.ohTrigger(RecalcTrigger,Trigger3M)),NA())</f>
        <v>1.3553772641428097E-2</v>
      </c>
      <c r="P3265" s="44">
        <f>IFERROR(_xll.qlIndexFixing(ONIndex6M,I3265,TRUE,_xll.ohTrigger(RecalcTrigger,Trigger6M)),NA())</f>
        <v>1.3664156164709951E-2</v>
      </c>
      <c r="Q3265" s="183">
        <f>IFERROR(_xll.qlIndexFixing(ONIndex1Y,I3265,TRUE,_xll.ohTrigger(RecalcTrigger,Trigger1Y)),NA())</f>
        <v>1.3815445833502693E-2</v>
      </c>
    </row>
    <row r="3266" spans="2:17" x14ac:dyDescent="0.2">
      <c r="B3266" s="39" t="s">
        <v>42</v>
      </c>
      <c r="D3266" s="42">
        <f>_xll.qlCalendarAdvance(Calendar,$D3265,B3266,"f",FALSE)</f>
        <v>62373</v>
      </c>
      <c r="E3266" s="177">
        <f>_xll.qlInterestRateIndexValueDate(IndexON,D3266)</f>
        <v>62373</v>
      </c>
      <c r="F3266" s="193">
        <f>IFERROR(_xll.qlIndexFixing(IndexON,D3266,TRUE,_xll.ohTrigger(RecalcTrigger,TriggerON)),NA())</f>
        <v>1.3595254076435026E-2</v>
      </c>
      <c r="H3266" s="42">
        <f>_xll.qlCalendarAdvance(Calendar,$H3265,B3266,"f",FALSE)</f>
        <v>62373</v>
      </c>
      <c r="I3266" s="177">
        <f>_xll.qlInterestRateIndexValueDate(Index1M,$H3266)</f>
        <v>62375</v>
      </c>
      <c r="J3266" s="182">
        <f>IFERROR(_xll.qlIndexFixing(Index1M,$H3266,TRUE,_xll.ohTrigger(RecalcTrigger,Trigger1M)),NA())</f>
        <v>1.3324350624618897E-2</v>
      </c>
      <c r="K3266" s="44">
        <f>IFERROR(_xll.qlIndexFixing(Index3M,H3266,TRUE,_xll.ohTrigger(RecalcTrigger,Trigger3M)),NA())</f>
        <v>1.3610551144485545E-2</v>
      </c>
      <c r="L3266" s="44">
        <f>IFERROR(_xll.qlIndexFixing(Index6M,$H3266,TRUE,_xll.ohTrigger(RecalcTrigger,Trigger6M)),NA())</f>
        <v>1.3719222632041445E-2</v>
      </c>
      <c r="M3266" s="183">
        <f>IFERROR(_xll.qlIndexFixing(Index1Y,$H3266,TRUE,_xll.ohTrigger(RecalcTrigger,Trigger1Y)),NA())</f>
        <v>1.402757401945455E-2</v>
      </c>
      <c r="N3266" s="182">
        <f>IFERROR(_xll.qlIndexFixing(ONIndex1M,I3266,TRUE,_xll.ohTrigger(RecalcTrigger,Trigger1M)),NA())</f>
        <v>1.3310282364287218E-2</v>
      </c>
      <c r="O3266" s="44">
        <f>IFERROR(_xll.qlIndexFixing(ONIndex3M,I3266,TRUE,_xll.ohTrigger(RecalcTrigger,Trigger3M)),NA())</f>
        <v>1.3558653763974249E-2</v>
      </c>
      <c r="P3266" s="44">
        <f>IFERROR(_xll.qlIndexFixing(ONIndex6M,I3266,TRUE,_xll.ohTrigger(RecalcTrigger,Trigger6M)),NA())</f>
        <v>1.3665001152709522E-2</v>
      </c>
      <c r="Q3266" s="183">
        <f>IFERROR(_xll.qlIndexFixing(ONIndex1Y,I3266,TRUE,_xll.ohTrigger(RecalcTrigger,Trigger1Y)),NA())</f>
        <v>1.3819991825245737E-2</v>
      </c>
    </row>
    <row r="3267" spans="2:17" x14ac:dyDescent="0.2">
      <c r="B3267" s="39" t="s">
        <v>42</v>
      </c>
      <c r="D3267" s="42">
        <f>_xll.qlCalendarAdvance(Calendar,$D3266,B3267,"f",FALSE)</f>
        <v>62380</v>
      </c>
      <c r="E3267" s="177">
        <f>_xll.qlInterestRateIndexValueDate(IndexON,D3267)</f>
        <v>62380</v>
      </c>
      <c r="F3267" s="193">
        <f>IFERROR(_xll.qlIndexFixing(IndexON,D3267,TRUE,_xll.ohTrigger(RecalcTrigger,TriggerON)),NA())</f>
        <v>1.3597542453442912E-2</v>
      </c>
      <c r="H3267" s="42">
        <f>_xll.qlCalendarAdvance(Calendar,$H3266,B3267,"f",FALSE)</f>
        <v>62380</v>
      </c>
      <c r="I3267" s="177">
        <f>_xll.qlInterestRateIndexValueDate(Index1M,$H3267)</f>
        <v>62382</v>
      </c>
      <c r="J3267" s="182">
        <f>IFERROR(_xll.qlIndexFixing(Index1M,$H3267,TRUE,_xll.ohTrigger(RecalcTrigger,Trigger1M)),NA())</f>
        <v>1.3328260006944259E-2</v>
      </c>
      <c r="K3267" s="44">
        <f>IFERROR(_xll.qlIndexFixing(Index3M,H3267,TRUE,_xll.ohTrigger(RecalcTrigger,Trigger3M)),NA())</f>
        <v>1.3615348543979727E-2</v>
      </c>
      <c r="L3267" s="44">
        <f>IFERROR(_xll.qlIndexFixing(Index6M,$H3267,TRUE,_xll.ohTrigger(RecalcTrigger,Trigger6M)),NA())</f>
        <v>1.3719739796163522E-2</v>
      </c>
      <c r="M3267" s="183">
        <f>IFERROR(_xll.qlIndexFixing(Index1Y,$H3267,TRUE,_xll.ohTrigger(RecalcTrigger,Trigger1Y)),NA())</f>
        <v>1.4031789592017577E-2</v>
      </c>
      <c r="N3267" s="182">
        <f>IFERROR(_xll.qlIndexFixing(ONIndex1M,I3267,TRUE,_xll.ohTrigger(RecalcTrigger,Trigger1M)),NA())</f>
        <v>1.3314206175083498E-2</v>
      </c>
      <c r="O3267" s="44">
        <f>IFERROR(_xll.qlIndexFixing(ONIndex3M,I3267,TRUE,_xll.ohTrigger(RecalcTrigger,Trigger3M)),NA())</f>
        <v>1.3563520540476048E-2</v>
      </c>
      <c r="P3267" s="44">
        <f>IFERROR(_xll.qlIndexFixing(ONIndex6M,I3267,TRUE,_xll.ohTrigger(RecalcTrigger,Trigger6M)),NA())</f>
        <v>1.3665809137828333E-2</v>
      </c>
      <c r="Q3267" s="183">
        <f>IFERROR(_xll.qlIndexFixing(ONIndex1Y,I3267,TRUE,_xll.ohTrigger(RecalcTrigger,Trigger1Y)),NA())</f>
        <v>1.3824523557195434E-2</v>
      </c>
    </row>
    <row r="3268" spans="2:17" x14ac:dyDescent="0.2">
      <c r="B3268" s="39" t="s">
        <v>42</v>
      </c>
      <c r="D3268" s="42">
        <f>_xll.qlCalendarAdvance(Calendar,$D3267,B3268,"f",FALSE)</f>
        <v>62387</v>
      </c>
      <c r="E3268" s="177">
        <f>_xll.qlInterestRateIndexValueDate(IndexON,D3268)</f>
        <v>62387</v>
      </c>
      <c r="F3268" s="193">
        <f>IFERROR(_xll.qlIndexFixing(IndexON,D3268,TRUE,_xll.ohTrigger(RecalcTrigger,TriggerON)),NA())</f>
        <v>1.3599824156189655E-2</v>
      </c>
      <c r="H3268" s="42">
        <f>_xll.qlCalendarAdvance(Calendar,$H3267,B3268,"f",FALSE)</f>
        <v>62387</v>
      </c>
      <c r="I3268" s="177">
        <f>_xll.qlInterestRateIndexValueDate(Index1M,$H3268)</f>
        <v>62389</v>
      </c>
      <c r="J3268" s="182">
        <f>IFERROR(_xll.qlIndexFixing(Index1M,$H3268,TRUE,_xll.ohTrigger(RecalcTrigger,Trigger1M)),NA())</f>
        <v>1.3332157849577919E-2</v>
      </c>
      <c r="K3268" s="44">
        <f>IFERROR(_xll.qlIndexFixing(Index3M,H3268,TRUE,_xll.ohTrigger(RecalcTrigger,Trigger3M)),NA())</f>
        <v>1.3620131359079348E-2</v>
      </c>
      <c r="L3268" s="44">
        <f>IFERROR(_xll.qlIndexFixing(Index6M,$H3268,TRUE,_xll.ohTrigger(RecalcTrigger,Trigger6M)),NA())</f>
        <v>1.3720241076202538E-2</v>
      </c>
      <c r="M3268" s="183">
        <f>IFERROR(_xll.qlIndexFixing(Index1Y,$H3268,TRUE,_xll.ohTrigger(RecalcTrigger,Trigger1Y)),NA())</f>
        <v>1.4035989973435824E-2</v>
      </c>
      <c r="N3268" s="182">
        <f>IFERROR(_xll.qlIndexFixing(ONIndex1M,I3268,TRUE,_xll.ohTrigger(RecalcTrigger,Trigger1M)),NA())</f>
        <v>1.3318118494831666E-2</v>
      </c>
      <c r="O3268" s="44">
        <f>IFERROR(_xll.qlIndexFixing(ONIndex3M,I3268,TRUE,_xll.ohTrigger(RecalcTrigger,Trigger3M)),NA())</f>
        <v>1.3568372943115747E-2</v>
      </c>
      <c r="P3268" s="44">
        <f>IFERROR(_xll.qlIndexFixing(ONIndex6M,I3268,TRUE,_xll.ohTrigger(RecalcTrigger,Trigger6M)),NA())</f>
        <v>1.3666580066349354E-2</v>
      </c>
      <c r="Q3268" s="183">
        <f>IFERROR(_xll.qlIndexFixing(ONIndex1Y,I3268,TRUE,_xll.ohTrigger(RecalcTrigger,Trigger1Y)),NA())</f>
        <v>1.3829041001773845E-2</v>
      </c>
    </row>
    <row r="3269" spans="2:17" x14ac:dyDescent="0.2">
      <c r="B3269" s="39" t="s">
        <v>42</v>
      </c>
      <c r="D3269" s="42">
        <f>_xll.qlCalendarAdvance(Calendar,$D3268,B3269,"f",FALSE)</f>
        <v>62394</v>
      </c>
      <c r="E3269" s="177">
        <f>_xll.qlInterestRateIndexValueDate(IndexON,D3269)</f>
        <v>62394</v>
      </c>
      <c r="F3269" s="193">
        <f>IFERROR(_xll.qlIndexFixing(IndexON,D3269,TRUE,_xll.ohTrigger(RecalcTrigger,TriggerON)),NA())</f>
        <v>1.3602099172045357E-2</v>
      </c>
      <c r="H3269" s="42">
        <f>_xll.qlCalendarAdvance(Calendar,$H3268,B3269,"f",FALSE)</f>
        <v>62394</v>
      </c>
      <c r="I3269" s="177">
        <f>_xll.qlInterestRateIndexValueDate(Index1M,$H3269)</f>
        <v>62396</v>
      </c>
      <c r="J3269" s="182">
        <f>IFERROR(_xll.qlIndexFixing(Index1M,$H3269,TRUE,_xll.ohTrigger(RecalcTrigger,Trigger1M)),NA())</f>
        <v>1.3334473502588037E-2</v>
      </c>
      <c r="K3269" s="44">
        <f>IFERROR(_xll.qlIndexFixing(Index3M,H3269,TRUE,_xll.ohTrigger(RecalcTrigger,Trigger3M)),NA())</f>
        <v>1.3624899561607817E-2</v>
      </c>
      <c r="L3269" s="44">
        <f>IFERROR(_xll.qlIndexFixing(Index6M,$H3269,TRUE,_xll.ohTrigger(RecalcTrigger,Trigger6M)),NA())</f>
        <v>1.3720727779138074E-2</v>
      </c>
      <c r="M3269" s="183">
        <f>IFERROR(_xll.qlIndexFixing(Index1Y,$H3269,TRUE,_xll.ohTrigger(RecalcTrigger,Trigger1Y)),NA())</f>
        <v>1.4040175135261032E-2</v>
      </c>
      <c r="N3269" s="182">
        <f>IFERROR(_xll.qlIndexFixing(ONIndex1M,I3269,TRUE,_xll.ohTrigger(RecalcTrigger,Trigger1M)),NA())</f>
        <v>1.332201930122956E-2</v>
      </c>
      <c r="O3269" s="44">
        <f>IFERROR(_xll.qlIndexFixing(ONIndex3M,I3269,TRUE,_xll.ohTrigger(RecalcTrigger,Trigger3M)),NA())</f>
        <v>1.3573210943755853E-2</v>
      </c>
      <c r="P3269" s="44">
        <f>IFERROR(_xll.qlIndexFixing(ONIndex6M,I3269,TRUE,_xll.ohTrigger(RecalcTrigger,Trigger6M)),NA())</f>
        <v>1.3667313884075938E-2</v>
      </c>
      <c r="Q3269" s="183">
        <f>IFERROR(_xll.qlIndexFixing(ONIndex1Y,I3269,TRUE,_xll.ohTrigger(RecalcTrigger,Trigger1Y)),NA())</f>
        <v>1.3833544130843478E-2</v>
      </c>
    </row>
    <row r="3270" spans="2:17" x14ac:dyDescent="0.2">
      <c r="B3270" s="39" t="s">
        <v>42</v>
      </c>
      <c r="D3270" s="42">
        <f>_xll.qlCalendarAdvance(Calendar,$D3269,B3270,"f",FALSE)</f>
        <v>62401</v>
      </c>
      <c r="E3270" s="177">
        <f>_xll.qlInterestRateIndexValueDate(IndexON,D3270)</f>
        <v>62401</v>
      </c>
      <c r="F3270" s="193">
        <f>IFERROR(_xll.qlIndexFixing(IndexON,D3270,TRUE,_xll.ohTrigger(RecalcTrigger,TriggerON)),NA())</f>
        <v>1.3604367487740632E-2</v>
      </c>
      <c r="H3270" s="42">
        <f>_xll.qlCalendarAdvance(Calendar,$H3269,B3270,"f",FALSE)</f>
        <v>62401</v>
      </c>
      <c r="I3270" s="177">
        <f>_xll.qlInterestRateIndexValueDate(Index1M,$H3270)</f>
        <v>62403</v>
      </c>
      <c r="J3270" s="182">
        <f>IFERROR(_xll.qlIndexFixing(Index1M,$H3270,TRUE,_xll.ohTrigger(RecalcTrigger,Trigger1M)),NA())</f>
        <v>1.3339918825979458E-2</v>
      </c>
      <c r="K3270" s="44">
        <f>IFERROR(_xll.qlIndexFixing(Index3M,H3270,TRUE,_xll.ohTrigger(RecalcTrigger,Trigger3M)),NA())</f>
        <v>1.3629653123384195E-2</v>
      </c>
      <c r="L3270" s="44">
        <f>IFERROR(_xll.qlIndexFixing(Index6M,$H3270,TRUE,_xll.ohTrigger(RecalcTrigger,Trigger6M)),NA())</f>
        <v>1.3720909654133553E-2</v>
      </c>
      <c r="M3270" s="183">
        <f>IFERROR(_xll.qlIndexFixing(Index1Y,$H3270,TRUE,_xll.ohTrigger(RecalcTrigger,Trigger1Y)),NA())</f>
        <v>1.4044345049045821E-2</v>
      </c>
      <c r="N3270" s="182">
        <f>IFERROR(_xll.qlIndexFixing(ONIndex1M,I3270,TRUE,_xll.ohTrigger(RecalcTrigger,Trigger1M)),NA())</f>
        <v>1.3325908571735212E-2</v>
      </c>
      <c r="O3270" s="44">
        <f>IFERROR(_xll.qlIndexFixing(ONIndex3M,I3270,TRUE,_xll.ohTrigger(RecalcTrigger,Trigger3M)),NA())</f>
        <v>1.357803451433881E-2</v>
      </c>
      <c r="P3270" s="44">
        <f>IFERROR(_xll.qlIndexFixing(ONIndex6M,I3270,TRUE,_xll.ohTrigger(RecalcTrigger,Trigger6M)),NA())</f>
        <v>1.3668010536971309E-2</v>
      </c>
      <c r="Q3270" s="183">
        <f>IFERROR(_xll.qlIndexFixing(ONIndex1Y,I3270,TRUE,_xll.ohTrigger(RecalcTrigger,Trigger1Y)),NA())</f>
        <v>1.3838032916506648E-2</v>
      </c>
    </row>
    <row r="3271" spans="2:17" x14ac:dyDescent="0.2">
      <c r="B3271" s="39" t="s">
        <v>42</v>
      </c>
      <c r="D3271" s="42">
        <f>_xll.qlCalendarAdvance(Calendar,$D3270,B3271,"f",FALSE)</f>
        <v>62408</v>
      </c>
      <c r="E3271" s="177">
        <f>_xll.qlInterestRateIndexValueDate(IndexON,D3271)</f>
        <v>62408</v>
      </c>
      <c r="F3271" s="193">
        <f>IFERROR(_xll.qlIndexFixing(IndexON,D3271,TRUE,_xll.ohTrigger(RecalcTrigger,TriggerON)),NA())</f>
        <v>1.3606629090165967E-2</v>
      </c>
      <c r="H3271" s="42">
        <f>_xll.qlCalendarAdvance(Calendar,$H3270,B3271,"f",FALSE)</f>
        <v>62408</v>
      </c>
      <c r="I3271" s="177">
        <f>_xll.qlInterestRateIndexValueDate(Index1M,$H3271)</f>
        <v>62410</v>
      </c>
      <c r="J3271" s="182">
        <f>IFERROR(_xll.qlIndexFixing(Index1M,$H3271,TRUE,_xll.ohTrigger(RecalcTrigger,Trigger1M)),NA())</f>
        <v>1.3343781914855746E-2</v>
      </c>
      <c r="K3271" s="44">
        <f>IFERROR(_xll.qlIndexFixing(Index3M,H3271,TRUE,_xll.ohTrigger(RecalcTrigger,Trigger3M)),NA())</f>
        <v>1.3634392016229287E-2</v>
      </c>
      <c r="L3271" s="44">
        <f>IFERROR(_xll.qlIndexFixing(Index6M,$H3271,TRUE,_xll.ohTrigger(RecalcTrigger,Trigger6M)),NA())</f>
        <v>1.372137148385498E-2</v>
      </c>
      <c r="M3271" s="183">
        <f>IFERROR(_xll.qlIndexFixing(Index1Y,$H3271,TRUE,_xll.ohTrigger(RecalcTrigger,Trigger1Y)),NA())</f>
        <v>1.4048499686342589E-2</v>
      </c>
      <c r="N3271" s="182">
        <f>IFERROR(_xll.qlIndexFixing(ONIndex1M,I3271,TRUE,_xll.ohTrigger(RecalcTrigger,Trigger1M)),NA())</f>
        <v>1.3329786284206335E-2</v>
      </c>
      <c r="O3271" s="44">
        <f>IFERROR(_xll.qlIndexFixing(ONIndex3M,I3271,TRUE,_xll.ohTrigger(RecalcTrigger,Trigger3M)),NA())</f>
        <v>1.3582843626886998E-2</v>
      </c>
      <c r="P3271" s="44">
        <f>IFERROR(_xll.qlIndexFixing(ONIndex6M,I3271,TRUE,_xll.ohTrigger(RecalcTrigger,Trigger6M)),NA())</f>
        <v>1.3668669971398373E-2</v>
      </c>
      <c r="Q3271" s="183">
        <f>IFERROR(_xll.qlIndexFixing(ONIndex1Y,I3271,TRUE,_xll.ohTrigger(RecalcTrigger,Trigger1Y)),NA())</f>
        <v>1.384250733110548E-2</v>
      </c>
    </row>
    <row r="3272" spans="2:17" x14ac:dyDescent="0.2">
      <c r="B3272" s="39" t="s">
        <v>42</v>
      </c>
      <c r="D3272" s="42">
        <f>_xll.qlCalendarAdvance(Calendar,$D3271,B3272,"f",FALSE)</f>
        <v>62415</v>
      </c>
      <c r="E3272" s="177">
        <f>_xll.qlInterestRateIndexValueDate(IndexON,D3272)</f>
        <v>62415</v>
      </c>
      <c r="F3272" s="193">
        <f>IFERROR(_xll.qlIndexFixing(IndexON,D3272,TRUE,_xll.ohTrigger(RecalcTrigger,TriggerON)),NA())</f>
        <v>1.3608883966531593E-2</v>
      </c>
      <c r="H3272" s="42">
        <f>_xll.qlCalendarAdvance(Calendar,$H3271,B3272,"f",FALSE)</f>
        <v>62415</v>
      </c>
      <c r="I3272" s="177">
        <f>_xll.qlInterestRateIndexValueDate(Index1M,$H3272)</f>
        <v>62417</v>
      </c>
      <c r="J3272" s="182">
        <f>IFERROR(_xll.qlIndexFixing(Index1M,$H3272,TRUE,_xll.ohTrigger(RecalcTrigger,Trigger1M)),NA())</f>
        <v>1.3347633374257151E-2</v>
      </c>
      <c r="K3272" s="44">
        <f>IFERROR(_xll.qlIndexFixing(Index3M,H3272,TRUE,_xll.ohTrigger(RecalcTrigger,Trigger3M)),NA())</f>
        <v>1.3639116211963894E-2</v>
      </c>
      <c r="L3272" s="44">
        <f>IFERROR(_xll.qlIndexFixing(Index6M,$H3272,TRUE,_xll.ohTrigger(RecalcTrigger,Trigger6M)),NA())</f>
        <v>1.3721822628615425E-2</v>
      </c>
      <c r="M3272" s="183">
        <f>IFERROR(_xll.qlIndexFixing(Index1Y,$H3272,TRUE,_xll.ohTrigger(RecalcTrigger,Trigger1Y)),NA())</f>
        <v>1.4052639018704396E-2</v>
      </c>
      <c r="N3272" s="182">
        <f>IFERROR(_xll.qlIndexFixing(ONIndex1M,I3272,TRUE,_xll.ohTrigger(RecalcTrigger,Trigger1M)),NA())</f>
        <v>1.3333652415941089E-2</v>
      </c>
      <c r="O3272" s="44">
        <f>IFERROR(_xll.qlIndexFixing(ONIndex3M,I3272,TRUE,_xll.ohTrigger(RecalcTrigger,Trigger3M)),NA())</f>
        <v>1.3587638253422796E-2</v>
      </c>
      <c r="P3272" s="44">
        <f>IFERROR(_xll.qlIndexFixing(ONIndex6M,I3272,TRUE,_xll.ohTrigger(RecalcTrigger,Trigger6M)),NA())</f>
        <v>1.3669292133080546E-2</v>
      </c>
      <c r="Q3272" s="183">
        <f>IFERROR(_xll.qlIndexFixing(ONIndex1Y,I3272,TRUE,_xll.ohTrigger(RecalcTrigger,Trigger1Y)),NA())</f>
        <v>1.3846967346822225E-2</v>
      </c>
    </row>
    <row r="3273" spans="2:17" x14ac:dyDescent="0.2">
      <c r="B3273" s="39" t="s">
        <v>42</v>
      </c>
      <c r="D3273" s="42">
        <f>_xll.qlCalendarAdvance(Calendar,$D3272,B3273,"f",FALSE)</f>
        <v>62422</v>
      </c>
      <c r="E3273" s="177">
        <f>_xll.qlInterestRateIndexValueDate(IndexON,D3273)</f>
        <v>62422</v>
      </c>
      <c r="F3273" s="193">
        <f>IFERROR(_xll.qlIndexFixing(IndexON,D3273,TRUE,_xll.ohTrigger(RecalcTrigger,TriggerON)),NA())</f>
        <v>1.3611132103807932E-2</v>
      </c>
      <c r="H3273" s="42">
        <f>_xll.qlCalendarAdvance(Calendar,$H3272,B3273,"f",FALSE)</f>
        <v>62422</v>
      </c>
      <c r="I3273" s="177">
        <f>_xll.qlInterestRateIndexValueDate(Index1M,$H3273)</f>
        <v>62424</v>
      </c>
      <c r="J3273" s="182">
        <f>IFERROR(_xll.qlIndexFixing(Index1M,$H3273,TRUE,_xll.ohTrigger(RecalcTrigger,Trigger1M)),NA())</f>
        <v>1.3351473181736628E-2</v>
      </c>
      <c r="K3273" s="44">
        <f>IFERROR(_xll.qlIndexFixing(Index3M,H3273,TRUE,_xll.ohTrigger(RecalcTrigger,Trigger3M)),NA())</f>
        <v>1.3643825682410555E-2</v>
      </c>
      <c r="L3273" s="44">
        <f>IFERROR(_xll.qlIndexFixing(Index6M,$H3273,TRUE,_xll.ohTrigger(RecalcTrigger,Trigger6M)),NA())</f>
        <v>1.3722264410063533E-2</v>
      </c>
      <c r="M3273" s="183">
        <f>IFERROR(_xll.qlIndexFixing(Index1Y,$H3273,TRUE,_xll.ohTrigger(RecalcTrigger,Trigger1Y)),NA())</f>
        <v>1.4056763017684295E-2</v>
      </c>
      <c r="N3273" s="182">
        <f>IFERROR(_xll.qlIndexFixing(ONIndex1M,I3273,TRUE,_xll.ohTrigger(RecalcTrigger,Trigger1M)),NA())</f>
        <v>1.3337506944797184E-2</v>
      </c>
      <c r="O3273" s="44">
        <f>IFERROR(_xll.qlIndexFixing(ONIndex3M,I3273,TRUE,_xll.ohTrigger(RecalcTrigger,Trigger3M)),NA())</f>
        <v>1.3592418365808712E-2</v>
      </c>
      <c r="P3273" s="44">
        <f>IFERROR(_xll.qlIndexFixing(ONIndex6M,I3273,TRUE,_xll.ohTrigger(RecalcTrigger,Trigger6M)),NA())</f>
        <v>1.3669876967901118E-2</v>
      </c>
      <c r="Q3273" s="183">
        <f>IFERROR(_xll.qlIndexFixing(ONIndex1Y,I3273,TRUE,_xll.ohTrigger(RecalcTrigger,Trigger1Y)),NA())</f>
        <v>1.3851412935519392E-2</v>
      </c>
    </row>
    <row r="3274" spans="2:17" x14ac:dyDescent="0.2">
      <c r="B3274" s="39" t="s">
        <v>42</v>
      </c>
      <c r="D3274" s="42">
        <f>_xll.qlCalendarAdvance(Calendar,$D3273,B3274,"f",FALSE)</f>
        <v>62429</v>
      </c>
      <c r="E3274" s="177">
        <f>_xll.qlInterestRateIndexValueDate(IndexON,D3274)</f>
        <v>62429</v>
      </c>
      <c r="F3274" s="193">
        <f>IFERROR(_xll.qlIndexFixing(IndexON,D3274,TRUE,_xll.ohTrigger(RecalcTrigger,TriggerON)),NA())</f>
        <v>1.36133734887256E-2</v>
      </c>
      <c r="H3274" s="42">
        <f>_xll.qlCalendarAdvance(Calendar,$H3273,B3274,"f",FALSE)</f>
        <v>62429</v>
      </c>
      <c r="I3274" s="177">
        <f>_xll.qlInterestRateIndexValueDate(Index1M,$H3274)</f>
        <v>62431</v>
      </c>
      <c r="J3274" s="182">
        <f>IFERROR(_xll.qlIndexFixing(Index1M,$H3274,TRUE,_xll.ohTrigger(RecalcTrigger,Trigger1M)),NA())</f>
        <v>1.335530131485213E-2</v>
      </c>
      <c r="K3274" s="44">
        <f>IFERROR(_xll.qlIndexFixing(Index3M,H3274,TRUE,_xll.ohTrigger(RecalcTrigger,Trigger3M)),NA())</f>
        <v>1.3647338419291444E-2</v>
      </c>
      <c r="L3274" s="44">
        <f>IFERROR(_xll.qlIndexFixing(Index6M,$H3274,TRUE,_xll.ohTrigger(RecalcTrigger,Trigger6M)),NA())</f>
        <v>1.3722988511479186E-2</v>
      </c>
      <c r="M3274" s="183">
        <f>IFERROR(_xll.qlIndexFixing(Index1Y,$H3274,TRUE,_xll.ohTrigger(RecalcTrigger,Trigger1Y)),NA())</f>
        <v>1.4060871654835345E-2</v>
      </c>
      <c r="N3274" s="182">
        <f>IFERROR(_xll.qlIndexFixing(ONIndex1M,I3274,TRUE,_xll.ohTrigger(RecalcTrigger,Trigger1M)),NA())</f>
        <v>1.3341349848152717E-2</v>
      </c>
      <c r="O3274" s="44">
        <f>IFERROR(_xll.qlIndexFixing(ONIndex3M,I3274,TRUE,_xll.ohTrigger(RecalcTrigger,Trigger3M)),NA())</f>
        <v>1.3597183935987189E-2</v>
      </c>
      <c r="P3274" s="44">
        <f>IFERROR(_xll.qlIndexFixing(ONIndex6M,I3274,TRUE,_xll.ohTrigger(RecalcTrigger,Trigger6M)),NA())</f>
        <v>1.3670424422143057E-2</v>
      </c>
      <c r="Q3274" s="183">
        <f>IFERROR(_xll.qlIndexFixing(ONIndex1Y,I3274,TRUE,_xll.ohTrigger(RecalcTrigger,Trigger1Y)),NA())</f>
        <v>1.3855844069539103E-2</v>
      </c>
    </row>
    <row r="3275" spans="2:17" x14ac:dyDescent="0.2">
      <c r="B3275" s="39" t="s">
        <v>42</v>
      </c>
      <c r="D3275" s="42">
        <f>_xll.qlCalendarAdvance(Calendar,$D3274,B3275,"f",FALSE)</f>
        <v>62436</v>
      </c>
      <c r="E3275" s="177">
        <f>_xll.qlInterestRateIndexValueDate(IndexON,D3275)</f>
        <v>62436</v>
      </c>
      <c r="F3275" s="193">
        <f>IFERROR(_xll.qlIndexFixing(IndexON,D3275,TRUE,_xll.ohTrigger(RecalcTrigger,TriggerON)),NA())</f>
        <v>1.3615608108334953E-2</v>
      </c>
      <c r="H3275" s="42">
        <f>_xll.qlCalendarAdvance(Calendar,$H3274,B3275,"f",FALSE)</f>
        <v>62436</v>
      </c>
      <c r="I3275" s="177">
        <f>_xll.qlInterestRateIndexValueDate(Index1M,$H3275)</f>
        <v>62438</v>
      </c>
      <c r="J3275" s="182">
        <f>IFERROR(_xll.qlIndexFixing(Index1M,$H3275,TRUE,_xll.ohTrigger(RecalcTrigger,Trigger1M)),NA())</f>
        <v>1.3359117751156613E-2</v>
      </c>
      <c r="K3275" s="44">
        <f>IFERROR(_xll.qlIndexFixing(Index3M,H3275,TRUE,_xll.ohTrigger(RecalcTrigger,Trigger3M)),NA())</f>
        <v>1.3652020122292718E-2</v>
      </c>
      <c r="L3275" s="44">
        <f>IFERROR(_xll.qlIndexFixing(Index6M,$H3275,TRUE,_xll.ohTrigger(RecalcTrigger,Trigger6M)),NA())</f>
        <v>1.3723415302292425E-2</v>
      </c>
      <c r="M3275" s="183">
        <f>IFERROR(_xll.qlIndexFixing(Index1Y,$H3275,TRUE,_xll.ohTrigger(RecalcTrigger,Trigger1Y)),NA())</f>
        <v>1.4064964901711257E-2</v>
      </c>
      <c r="N3275" s="182">
        <f>IFERROR(_xll.qlIndexFixing(ONIndex1M,I3275,TRUE,_xll.ohTrigger(RecalcTrigger,Trigger1M)),NA())</f>
        <v>1.3345181103785464E-2</v>
      </c>
      <c r="O3275" s="44">
        <f>IFERROR(_xll.qlIndexFixing(ONIndex3M,I3275,TRUE,_xll.ohTrigger(RecalcTrigger,Trigger3M)),NA())</f>
        <v>1.3601934936060545E-2</v>
      </c>
      <c r="P3275" s="44">
        <f>IFERROR(_xll.qlIndexFixing(ONIndex6M,I3275,TRUE,_xll.ohTrigger(RecalcTrigger,Trigger6M)),NA())</f>
        <v>1.3670934441609717E-2</v>
      </c>
      <c r="Q3275" s="183">
        <f>IFERROR(_xll.qlIndexFixing(ONIndex1Y,I3275,TRUE,_xll.ohTrigger(RecalcTrigger,Trigger1Y)),NA())</f>
        <v>1.3860260720743867E-2</v>
      </c>
    </row>
    <row r="3276" spans="2:17" x14ac:dyDescent="0.2">
      <c r="B3276" s="39" t="s">
        <v>42</v>
      </c>
      <c r="D3276" s="42">
        <f>_xll.qlCalendarAdvance(Calendar,$D3275,B3276,"f",FALSE)</f>
        <v>62443</v>
      </c>
      <c r="E3276" s="177">
        <f>_xll.qlInterestRateIndexValueDate(IndexON,D3276)</f>
        <v>62443</v>
      </c>
      <c r="F3276" s="193">
        <f>IFERROR(_xll.qlIndexFixing(IndexON,D3276,TRUE,_xll.ohTrigger(RecalcTrigger,TriggerON)),NA())</f>
        <v>1.3617835949846224E-2</v>
      </c>
      <c r="H3276" s="42">
        <f>_xll.qlCalendarAdvance(Calendar,$H3275,B3276,"f",FALSE)</f>
        <v>62443</v>
      </c>
      <c r="I3276" s="177">
        <f>_xll.qlInterestRateIndexValueDate(Index1M,$H3276)</f>
        <v>62445</v>
      </c>
      <c r="J3276" s="182">
        <f>IFERROR(_xll.qlIndexFixing(Index1M,$H3276,TRUE,_xll.ohTrigger(RecalcTrigger,Trigger1M)),NA())</f>
        <v>1.3362922468208027E-2</v>
      </c>
      <c r="K3276" s="44">
        <f>IFERROR(_xll.qlIndexFixing(Index3M,H3276,TRUE,_xll.ohTrigger(RecalcTrigger,Trigger3M)),NA())</f>
        <v>1.3656687020493052E-2</v>
      </c>
      <c r="L3276" s="44">
        <f>IFERROR(_xll.qlIndexFixing(Index6M,$H3276,TRUE,_xll.ohTrigger(RecalcTrigger,Trigger6M)),NA())</f>
        <v>1.3723836716814165E-2</v>
      </c>
      <c r="M3276" s="183">
        <f>IFERROR(_xll.qlIndexFixing(Index1Y,$H3276,TRUE,_xll.ohTrigger(RecalcTrigger,Trigger1Y)),NA())</f>
        <v>1.4069042729865965E-2</v>
      </c>
      <c r="N3276" s="182">
        <f>IFERROR(_xll.qlIndexFixing(ONIndex1M,I3276,TRUE,_xll.ohTrigger(RecalcTrigger,Trigger1M)),NA())</f>
        <v>1.3349000689153456E-2</v>
      </c>
      <c r="O3276" s="44">
        <f>IFERROR(_xll.qlIndexFixing(ONIndex3M,I3276,TRUE,_xll.ohTrigger(RecalcTrigger,Trigger3M)),NA())</f>
        <v>1.3606671338051157E-2</v>
      </c>
      <c r="P3276" s="44">
        <f>IFERROR(_xll.qlIndexFixing(ONIndex6M,I3276,TRUE,_xll.ohTrigger(RecalcTrigger,Trigger6M)),NA())</f>
        <v>1.3671407089370646E-2</v>
      </c>
      <c r="Q3276" s="183">
        <f>IFERROR(_xll.qlIndexFixing(ONIndex1Y,I3276,TRUE,_xll.ohTrigger(RecalcTrigger,Trigger1Y)),NA())</f>
        <v>1.3864662861795551E-2</v>
      </c>
    </row>
    <row r="3277" spans="2:17" x14ac:dyDescent="0.2">
      <c r="B3277" s="39" t="s">
        <v>42</v>
      </c>
      <c r="D3277" s="42">
        <f>_xll.qlCalendarAdvance(Calendar,$D3276,B3277,"f",FALSE)</f>
        <v>62450</v>
      </c>
      <c r="E3277" s="177">
        <f>_xll.qlInterestRateIndexValueDate(IndexON,D3277)</f>
        <v>62450</v>
      </c>
      <c r="F3277" s="193">
        <f>IFERROR(_xll.qlIndexFixing(IndexON,D3277,TRUE,_xll.ohTrigger(RecalcTrigger,TriggerON)),NA())</f>
        <v>1.3620056999910091E-2</v>
      </c>
      <c r="H3277" s="42">
        <f>_xll.qlCalendarAdvance(Calendar,$H3276,B3277,"f",FALSE)</f>
        <v>62450</v>
      </c>
      <c r="I3277" s="177">
        <f>_xll.qlInterestRateIndexValueDate(Index1M,$H3277)</f>
        <v>62456</v>
      </c>
      <c r="J3277" s="182">
        <f>IFERROR(_xll.qlIndexFixing(Index1M,$H3277,TRUE,_xll.ohTrigger(RecalcTrigger,Trigger1M)),NA())</f>
        <v>1.3368360031517484E-2</v>
      </c>
      <c r="K3277" s="44">
        <f>IFERROR(_xll.qlIndexFixing(Index3M,H3277,TRUE,_xll.ohTrigger(RecalcTrigger,Trigger3M)),NA())</f>
        <v>1.3664578595306828E-2</v>
      </c>
      <c r="L3277" s="44">
        <f>IFERROR(_xll.qlIndexFixing(Index6M,$H3277,TRUE,_xll.ohTrigger(RecalcTrigger,Trigger6M)),NA())</f>
        <v>1.3724491035535129E-2</v>
      </c>
      <c r="M3277" s="183">
        <f>IFERROR(_xll.qlIndexFixing(Index1Y,$H3277,TRUE,_xll.ohTrigger(RecalcTrigger,Trigger1Y)),NA())</f>
        <v>1.4075419525007427E-2</v>
      </c>
      <c r="N3277" s="182">
        <f>IFERROR(_xll.qlIndexFixing(ONIndex1M,I3277,TRUE,_xll.ohTrigger(RecalcTrigger,Trigger1M)),NA())</f>
        <v>1.3354413361463813E-2</v>
      </c>
      <c r="O3277" s="44">
        <f>IFERROR(_xll.qlIndexFixing(ONIndex3M,I3277,TRUE,_xll.ohTrigger(RecalcTrigger,Trigger3M)),NA())</f>
        <v>1.3613333257826987E-2</v>
      </c>
      <c r="P3277" s="44">
        <f>IFERROR(_xll.qlIndexFixing(ONIndex6M,I3277,TRUE,_xll.ohTrigger(RecalcTrigger,Trigger6M)),NA())</f>
        <v>1.3672282909786837E-2</v>
      </c>
      <c r="Q3277" s="183">
        <f>IFERROR(_xll.qlIndexFixing(ONIndex1Y,I3277,TRUE,_xll.ohTrigger(RecalcTrigger,Trigger1Y)),NA())</f>
        <v>1.3870881113269284E-2</v>
      </c>
    </row>
    <row r="3278" spans="2:17" x14ac:dyDescent="0.2">
      <c r="B3278" s="39" t="s">
        <v>42</v>
      </c>
      <c r="D3278" s="42">
        <f>_xll.qlCalendarAdvance(Calendar,$D3277,B3278,"f",FALSE)</f>
        <v>62457</v>
      </c>
      <c r="E3278" s="177">
        <f>_xll.qlInterestRateIndexValueDate(IndexON,D3278)</f>
        <v>62457</v>
      </c>
      <c r="F3278" s="193">
        <f>IFERROR(_xll.qlIndexFixing(IndexON,D3278,TRUE,_xll.ohTrigger(RecalcTrigger,TriggerON)),NA())</f>
        <v>1.3622271245496975E-2</v>
      </c>
      <c r="H3278" s="42">
        <f>_xll.qlCalendarAdvance(Calendar,$H3277,B3278,"f",FALSE)</f>
        <v>62457</v>
      </c>
      <c r="I3278" s="177">
        <f>_xll.qlInterestRateIndexValueDate(Index1M,$H3278)</f>
        <v>62460</v>
      </c>
      <c r="J3278" s="182">
        <f>IFERROR(_xll.qlIndexFixing(Index1M,$H3278,TRUE,_xll.ohTrigger(RecalcTrigger,Trigger1M)),NA())</f>
        <v>1.3370518721523589E-2</v>
      </c>
      <c r="K3278" s="44">
        <f>IFERROR(_xll.qlIndexFixing(Index3M,H3278,TRUE,_xll.ohTrigger(RecalcTrigger,Trigger3M)),NA())</f>
        <v>1.3666637532718795E-2</v>
      </c>
      <c r="L3278" s="44">
        <f>IFERROR(_xll.qlIndexFixing(Index6M,$H3278,TRUE,_xll.ohTrigger(RecalcTrigger,Trigger6M)),NA())</f>
        <v>1.3724437510534817E-2</v>
      </c>
      <c r="M3278" s="183">
        <f>IFERROR(_xll.qlIndexFixing(Index1Y,$H3278,TRUE,_xll.ohTrigger(RecalcTrigger,Trigger1Y)),NA())</f>
        <v>1.4078834060759281E-2</v>
      </c>
      <c r="N3278" s="182">
        <f>IFERROR(_xll.qlIndexFixing(ONIndex1M,I3278,TRUE,_xll.ohTrigger(RecalcTrigger,Trigger1M)),NA())</f>
        <v>1.3357146113008866E-2</v>
      </c>
      <c r="O3278" s="44">
        <f>IFERROR(_xll.qlIndexFixing(ONIndex3M,I3278,TRUE,_xll.ohTrigger(RecalcTrigger,Trigger3M)),NA())</f>
        <v>1.3616771483011547E-2</v>
      </c>
      <c r="P3278" s="44">
        <f>IFERROR(_xll.qlIndexFixing(ONIndex6M,I3278,TRUE,_xll.ohTrigger(RecalcTrigger,Trigger6M)),NA())</f>
        <v>1.3672377357956123E-2</v>
      </c>
      <c r="Q3278" s="183">
        <f>IFERROR(_xll.qlIndexFixing(ONIndex1Y,I3278,TRUE,_xll.ohTrigger(RecalcTrigger,Trigger1Y)),NA())</f>
        <v>1.3874047029638348E-2</v>
      </c>
    </row>
    <row r="3279" spans="2:17" x14ac:dyDescent="0.2">
      <c r="B3279" s="39" t="s">
        <v>42</v>
      </c>
      <c r="D3279" s="42">
        <f>_xll.qlCalendarAdvance(Calendar,$D3278,B3279,"f",FALSE)</f>
        <v>62464</v>
      </c>
      <c r="E3279" s="177">
        <f>_xll.qlInterestRateIndexValueDate(IndexON,D3279)</f>
        <v>62464</v>
      </c>
      <c r="F3279" s="193">
        <f>IFERROR(_xll.qlIndexFixing(IndexON,D3279,TRUE,_xll.ohTrigger(RecalcTrigger,TriggerON)),NA())</f>
        <v>1.3624478673817109E-2</v>
      </c>
      <c r="H3279" s="42">
        <f>_xll.qlCalendarAdvance(Calendar,$H3278,B3279,"f",FALSE)</f>
        <v>62464</v>
      </c>
      <c r="I3279" s="177">
        <f>_xll.qlInterestRateIndexValueDate(Index1M,$H3279)</f>
        <v>62466</v>
      </c>
      <c r="J3279" s="182">
        <f>IFERROR(_xll.qlIndexFixing(Index1M,$H3279,TRUE,_xll.ohTrigger(RecalcTrigger,Trigger1M)),NA())</f>
        <v>1.3374266079363428E-2</v>
      </c>
      <c r="K3279" s="44">
        <f>IFERROR(_xll.qlIndexFixing(Index3M,H3279,TRUE,_xll.ohTrigger(RecalcTrigger,Trigger3M)),NA())</f>
        <v>1.3670598604537787E-2</v>
      </c>
      <c r="L3279" s="44">
        <f>IFERROR(_xll.qlIndexFixing(Index6M,$H3279,TRUE,_xll.ohTrigger(RecalcTrigger,Trigger6M)),NA())</f>
        <v>1.3724789521300988E-2</v>
      </c>
      <c r="M3279" s="183">
        <f>IFERROR(_xll.qlIndexFixing(Index1Y,$H3279,TRUE,_xll.ohTrigger(RecalcTrigger,Trigger1Y)),NA())</f>
        <v>1.4081183417543289E-2</v>
      </c>
      <c r="N3279" s="182">
        <f>IFERROR(_xll.qlIndexFixing(ONIndex1M,I3279,TRUE,_xll.ohTrigger(RecalcTrigger,Trigger1M)),NA())</f>
        <v>1.3360389199847944E-2</v>
      </c>
      <c r="O3279" s="44">
        <f>IFERROR(_xll.qlIndexFixing(ONIndex3M,I3279,TRUE,_xll.ohTrigger(RecalcTrigger,Trigger3M)),NA())</f>
        <v>1.3620792674231552E-2</v>
      </c>
      <c r="P3279" s="44">
        <f>IFERROR(_xll.qlIndexFixing(ONIndex6M,I3279,TRUE,_xll.ohTrigger(RecalcTrigger,Trigger6M)),NA())</f>
        <v>1.3672761341760875E-2</v>
      </c>
      <c r="Q3279" s="183">
        <f>IFERROR(_xll.qlIndexFixing(ONIndex1Y,I3279,TRUE,_xll.ohTrigger(RecalcTrigger,Trigger1Y)),NA())</f>
        <v>1.3877781943296696E-2</v>
      </c>
    </row>
    <row r="3280" spans="2:17" x14ac:dyDescent="0.2">
      <c r="B3280" s="39" t="s">
        <v>42</v>
      </c>
      <c r="D3280" s="42">
        <f>_xll.qlCalendarAdvance(Calendar,$D3279,B3280,"f",FALSE)</f>
        <v>62471</v>
      </c>
      <c r="E3280" s="177">
        <f>_xll.qlInterestRateIndexValueDate(IndexON,D3280)</f>
        <v>62471</v>
      </c>
      <c r="F3280" s="193">
        <f>IFERROR(_xll.qlIndexFixing(IndexON,D3280,TRUE,_xll.ohTrigger(RecalcTrigger,TriggerON)),NA())</f>
        <v>1.3626679271681041E-2</v>
      </c>
      <c r="H3280" s="42">
        <f>_xll.qlCalendarAdvance(Calendar,$H3279,B3280,"f",FALSE)</f>
        <v>62471</v>
      </c>
      <c r="I3280" s="177">
        <f>_xll.qlInterestRateIndexValueDate(Index1M,$H3280)</f>
        <v>62473</v>
      </c>
      <c r="J3280" s="182">
        <f>IFERROR(_xll.qlIndexFixing(Index1M,$H3280,TRUE,_xll.ohTrigger(RecalcTrigger,Trigger1M)),NA())</f>
        <v>1.3378023694939623E-2</v>
      </c>
      <c r="K3280" s="44">
        <f>IFERROR(_xll.qlIndexFixing(Index3M,H3280,TRUE,_xll.ohTrigger(RecalcTrigger,Trigger3M)),NA())</f>
        <v>1.3675206001782847E-2</v>
      </c>
      <c r="L3280" s="44">
        <f>IFERROR(_xll.qlIndexFixing(Index6M,$H3280,TRUE,_xll.ohTrigger(RecalcTrigger,Trigger6M)),NA())</f>
        <v>1.3725197124004841E-2</v>
      </c>
      <c r="M3280" s="183">
        <f>IFERROR(_xll.qlIndexFixing(Index1Y,$H3280,TRUE,_xll.ohTrigger(RecalcTrigger,Trigger1Y)),NA())</f>
        <v>1.4085199286355135E-2</v>
      </c>
      <c r="N3280" s="182">
        <f>IFERROR(_xll.qlIndexFixing(ONIndex1M,I3280,TRUE,_xll.ohTrigger(RecalcTrigger,Trigger1M)),NA())</f>
        <v>1.3364161880176084E-2</v>
      </c>
      <c r="O3280" s="44">
        <f>IFERROR(_xll.qlIndexFixing(ONIndex3M,I3280,TRUE,_xll.ohTrigger(RecalcTrigger,Trigger3M)),NA())</f>
        <v>1.3625470403075823E-2</v>
      </c>
      <c r="P3280" s="44">
        <f>IFERROR(_xll.qlIndexFixing(ONIndex6M,I3280,TRUE,_xll.ohTrigger(RecalcTrigger,Trigger6M)),NA())</f>
        <v>1.3673206337161403E-2</v>
      </c>
      <c r="Q3280" s="183">
        <f>IFERROR(_xll.qlIndexFixing(ONIndex1Y,I3280,TRUE,_xll.ohTrigger(RecalcTrigger,Trigger1Y)),NA())</f>
        <v>1.3882125763720055E-2</v>
      </c>
    </row>
    <row r="3281" spans="2:17" x14ac:dyDescent="0.2">
      <c r="B3281" s="39" t="s">
        <v>42</v>
      </c>
      <c r="D3281" s="42">
        <f>_xll.qlCalendarAdvance(Calendar,$D3280,B3281,"f",FALSE)</f>
        <v>62478</v>
      </c>
      <c r="E3281" s="177">
        <f>_xll.qlInterestRateIndexValueDate(IndexON,D3281)</f>
        <v>62478</v>
      </c>
      <c r="F3281" s="193">
        <f>IFERROR(_xll.qlIndexFixing(IndexON,D3281,TRUE,_xll.ohTrigger(RecalcTrigger,TriggerON)),NA())</f>
        <v>1.3628873026139132E-2</v>
      </c>
      <c r="H3281" s="42">
        <f>_xll.qlCalendarAdvance(Calendar,$H3280,B3281,"f",FALSE)</f>
        <v>62478</v>
      </c>
      <c r="I3281" s="177">
        <f>_xll.qlInterestRateIndexValueDate(Index1M,$H3281)</f>
        <v>62480</v>
      </c>
      <c r="J3281" s="182">
        <f>IFERROR(_xll.qlIndexFixing(Index1M,$H3281,TRUE,_xll.ohTrigger(RecalcTrigger,Trigger1M)),NA())</f>
        <v>1.3381769479032524E-2</v>
      </c>
      <c r="K3281" s="44">
        <f>IFERROR(_xll.qlIndexFixing(Index3M,H3281,TRUE,_xll.ohTrigger(RecalcTrigger,Trigger3M)),NA())</f>
        <v>1.3679798453348546E-2</v>
      </c>
      <c r="L3281" s="44">
        <f>IFERROR(_xll.qlIndexFixing(Index6M,$H3281,TRUE,_xll.ohTrigger(RecalcTrigger,Trigger6M)),NA())</f>
        <v>1.3725601407654052E-2</v>
      </c>
      <c r="M3281" s="183">
        <f>IFERROR(_xll.qlIndexFixing(Index1Y,$H3281,TRUE,_xll.ohTrigger(RecalcTrigger,Trigger1Y)),NA())</f>
        <v>1.4089199594218726E-2</v>
      </c>
      <c r="N3281" s="182">
        <f>IFERROR(_xll.qlIndexFixing(ONIndex1M,I3281,TRUE,_xll.ohTrigger(RecalcTrigger,Trigger1M)),NA())</f>
        <v>1.3367922778249053E-2</v>
      </c>
      <c r="O3281" s="44">
        <f>IFERROR(_xll.qlIndexFixing(ONIndex3M,I3281,TRUE,_xll.ohTrigger(RecalcTrigger,Trigger3M)),NA())</f>
        <v>1.3630133393389698E-2</v>
      </c>
      <c r="P3281" s="44">
        <f>IFERROR(_xll.qlIndexFixing(ONIndex6M,I3281,TRUE,_xll.ohTrigger(RecalcTrigger,Trigger6M)),NA())</f>
        <v>1.3673648111218739E-2</v>
      </c>
      <c r="Q3281" s="183">
        <f>IFERROR(_xll.qlIndexFixing(ONIndex1Y,I3281,TRUE,_xll.ohTrigger(RecalcTrigger,Trigger1Y)),NA())</f>
        <v>1.3886454934342041E-2</v>
      </c>
    </row>
    <row r="3282" spans="2:17" x14ac:dyDescent="0.2">
      <c r="B3282" s="39" t="s">
        <v>42</v>
      </c>
      <c r="D3282" s="42">
        <f>_xll.qlCalendarAdvance(Calendar,$D3281,B3282,"f",FALSE)</f>
        <v>62485</v>
      </c>
      <c r="E3282" s="177">
        <f>_xll.qlInterestRateIndexValueDate(IndexON,D3282)</f>
        <v>62485</v>
      </c>
      <c r="F3282" s="193">
        <f>IFERROR(_xll.qlIndexFixing(IndexON,D3282,TRUE,_xll.ohTrigger(RecalcTrigger,TriggerON)),NA())</f>
        <v>1.3631059923921995E-2</v>
      </c>
      <c r="H3282" s="42">
        <f>_xll.qlCalendarAdvance(Calendar,$H3281,B3282,"f",FALSE)</f>
        <v>62485</v>
      </c>
      <c r="I3282" s="177">
        <f>_xll.qlInterestRateIndexValueDate(Index1M,$H3282)</f>
        <v>62487</v>
      </c>
      <c r="J3282" s="182">
        <f>IFERROR(_xll.qlIndexFixing(Index1M,$H3282,TRUE,_xll.ohTrigger(RecalcTrigger,Trigger1M)),NA())</f>
        <v>1.3383959991649076E-2</v>
      </c>
      <c r="K3282" s="44">
        <f>IFERROR(_xll.qlIndexFixing(Index3M,H3282,TRUE,_xll.ohTrigger(RecalcTrigger,Trigger3M)),NA())</f>
        <v>1.3684375931061865E-2</v>
      </c>
      <c r="L3282" s="44">
        <f>IFERROR(_xll.qlIndexFixing(Index6M,$H3282,TRUE,_xll.ohTrigger(RecalcTrigger,Trigger6M)),NA())</f>
        <v>1.3726002366077641E-2</v>
      </c>
      <c r="M3282" s="183">
        <f>IFERROR(_xll.qlIndexFixing(Index1Y,$H3282,TRUE,_xll.ohTrigger(RecalcTrigger,Trigger1Y)),NA())</f>
        <v>1.409318431268909E-2</v>
      </c>
      <c r="N3282" s="182">
        <f>IFERROR(_xll.qlIndexFixing(ONIndex1M,I3282,TRUE,_xll.ohTrigger(RecalcTrigger,Trigger1M)),NA())</f>
        <v>1.3371671871684754E-2</v>
      </c>
      <c r="O3282" s="44">
        <f>IFERROR(_xll.qlIndexFixing(ONIndex3M,I3282,TRUE,_xll.ohTrigger(RecalcTrigger,Trigger3M)),NA())</f>
        <v>1.3634781617515301E-2</v>
      </c>
      <c r="P3282" s="44">
        <f>IFERROR(_xll.qlIndexFixing(ONIndex6M,I3282,TRUE,_xll.ohTrigger(RecalcTrigger,Trigger6M)),NA())</f>
        <v>1.3674086657937679E-2</v>
      </c>
      <c r="Q3282" s="183">
        <f>IFERROR(_xll.qlIndexFixing(ONIndex1Y,I3282,TRUE,_xll.ohTrigger(RecalcTrigger,Trigger1Y)),NA())</f>
        <v>1.3890769427424843E-2</v>
      </c>
    </row>
    <row r="3283" spans="2:17" x14ac:dyDescent="0.2">
      <c r="B3283" s="39" t="s">
        <v>42</v>
      </c>
      <c r="D3283" s="42">
        <f>_xll.qlCalendarAdvance(Calendar,$D3282,B3283,"f",FALSE)</f>
        <v>62492</v>
      </c>
      <c r="E3283" s="177">
        <f>_xll.qlInterestRateIndexValueDate(IndexON,D3283)</f>
        <v>62492</v>
      </c>
      <c r="F3283" s="193">
        <f>IFERROR(_xll.qlIndexFixing(IndexON,D3283,TRUE,_xll.ohTrigger(RecalcTrigger,TriggerON)),NA())</f>
        <v>1.3633239952399734E-2</v>
      </c>
      <c r="H3283" s="42">
        <f>_xll.qlCalendarAdvance(Calendar,$H3282,B3283,"f",FALSE)</f>
        <v>62492</v>
      </c>
      <c r="I3283" s="177">
        <f>_xll.qlInterestRateIndexValueDate(Index1M,$H3283)</f>
        <v>62494</v>
      </c>
      <c r="J3283" s="182">
        <f>IFERROR(_xll.qlIndexFixing(Index1M,$H3283,TRUE,_xll.ohTrigger(RecalcTrigger,Trigger1M)),NA())</f>
        <v>1.3387170309289471E-2</v>
      </c>
      <c r="K3283" s="44">
        <f>IFERROR(_xll.qlIndexFixing(Index3M,H3283,TRUE,_xll.ohTrigger(RecalcTrigger,Trigger3M)),NA())</f>
        <v>1.3688355354150564E-2</v>
      </c>
      <c r="L3283" s="44">
        <f>IFERROR(_xll.qlIndexFixing(Index6M,$H3283,TRUE,_xll.ohTrigger(RecalcTrigger,Trigger6M)),NA())</f>
        <v>1.3726399993105962E-2</v>
      </c>
      <c r="M3283" s="183">
        <f>IFERROR(_xll.qlIndexFixing(Index1Y,$H3283,TRUE,_xll.ohTrigger(RecalcTrigger,Trigger1Y)),NA())</f>
        <v>1.4097153413321689E-2</v>
      </c>
      <c r="N3283" s="182">
        <f>IFERROR(_xll.qlIndexFixing(ONIndex1M,I3283,TRUE,_xll.ohTrigger(RecalcTrigger,Trigger1M)),NA())</f>
        <v>1.3375409138101091E-2</v>
      </c>
      <c r="O3283" s="44">
        <f>IFERROR(_xll.qlIndexFixing(ONIndex3M,I3283,TRUE,_xll.ohTrigger(RecalcTrigger,Trigger3M)),NA())</f>
        <v>1.363941504731514E-2</v>
      </c>
      <c r="P3283" s="44">
        <f>IFERROR(_xll.qlIndexFixing(ONIndex6M,I3283,TRUE,_xll.ohTrigger(RecalcTrigger,Trigger6M)),NA())</f>
        <v>1.3674521971323017E-2</v>
      </c>
      <c r="Q3283" s="183">
        <f>IFERROR(_xll.qlIndexFixing(ONIndex1Y,I3283,TRUE,_xll.ohTrigger(RecalcTrigger,Trigger1Y)),NA())</f>
        <v>1.3895069215070777E-2</v>
      </c>
    </row>
    <row r="3284" spans="2:17" x14ac:dyDescent="0.2">
      <c r="B3284" s="39" t="s">
        <v>42</v>
      </c>
      <c r="D3284" s="42">
        <f>_xll.qlCalendarAdvance(Calendar,$D3283,B3284,"f",FALSE)</f>
        <v>62499</v>
      </c>
      <c r="E3284" s="177">
        <f>_xll.qlInterestRateIndexValueDate(IndexON,D3284)</f>
        <v>62499</v>
      </c>
      <c r="F3284" s="193">
        <f>IFERROR(_xll.qlIndexFixing(IndexON,D3284,TRUE,_xll.ohTrigger(RecalcTrigger,TriggerON)),NA())</f>
        <v>1.3635413098302962E-2</v>
      </c>
      <c r="H3284" s="42">
        <f>_xll.qlCalendarAdvance(Calendar,$H3283,B3284,"f",FALSE)</f>
        <v>62499</v>
      </c>
      <c r="I3284" s="177">
        <f>_xll.qlInterestRateIndexValueDate(Index1M,$H3284)</f>
        <v>62501</v>
      </c>
      <c r="J3284" s="182">
        <f>IFERROR(_xll.qlIndexFixing(Index1M,$H3284,TRUE,_xll.ohTrigger(RecalcTrigger,Trigger1M)),NA())</f>
        <v>1.3390883318669429E-2</v>
      </c>
      <c r="K3284" s="44">
        <f>IFERROR(_xll.qlIndexFixing(Index3M,H3284,TRUE,_xll.ohTrigger(RecalcTrigger,Trigger3M)),NA())</f>
        <v>1.3692903705750636E-2</v>
      </c>
      <c r="L3284" s="44">
        <f>IFERROR(_xll.qlIndexFixing(Index6M,$H3284,TRUE,_xll.ohTrigger(RecalcTrigger,Trigger6M)),NA())</f>
        <v>1.372679428256892E-2</v>
      </c>
      <c r="M3284" s="183">
        <f>IFERROR(_xll.qlIndexFixing(Index1Y,$H3284,TRUE,_xll.ohTrigger(RecalcTrigger,Trigger1Y)),NA())</f>
        <v>1.4101106867672868E-2</v>
      </c>
      <c r="N3284" s="182">
        <f>IFERROR(_xll.qlIndexFixing(ONIndex1M,I3284,TRUE,_xll.ohTrigger(RecalcTrigger,Trigger1M)),NA())</f>
        <v>1.3379134555036032E-2</v>
      </c>
      <c r="O3284" s="44">
        <f>IFERROR(_xll.qlIndexFixing(ONIndex3M,I3284,TRUE,_xll.ohTrigger(RecalcTrigger,Trigger3M)),NA())</f>
        <v>1.3644033654491849E-2</v>
      </c>
      <c r="P3284" s="44">
        <f>IFERROR(_xll.qlIndexFixing(ONIndex6M,I3284,TRUE,_xll.ohTrigger(RecalcTrigger,Trigger6M)),NA())</f>
        <v>1.3674954044899934E-2</v>
      </c>
      <c r="Q3284" s="183">
        <f>IFERROR(_xll.qlIndexFixing(ONIndex1Y,I3284,TRUE,_xll.ohTrigger(RecalcTrigger,Trigger1Y)),NA())</f>
        <v>1.3899354269302222E-2</v>
      </c>
    </row>
    <row r="3285" spans="2:17" x14ac:dyDescent="0.2">
      <c r="B3285" s="39" t="s">
        <v>42</v>
      </c>
      <c r="D3285" s="42">
        <f>_xll.qlCalendarAdvance(Calendar,$D3284,B3285,"f",FALSE)</f>
        <v>62506</v>
      </c>
      <c r="E3285" s="177">
        <f>_xll.qlInterestRateIndexValueDate(IndexON,D3285)</f>
        <v>62506</v>
      </c>
      <c r="F3285" s="193">
        <f>IFERROR(_xll.qlIndexFixing(IndexON,D3285,TRUE,_xll.ohTrigger(RecalcTrigger,TriggerON)),NA())</f>
        <v>1.363757934844223E-2</v>
      </c>
      <c r="H3285" s="42">
        <f>_xll.qlCalendarAdvance(Calendar,$H3284,B3285,"f",FALSE)</f>
        <v>62506</v>
      </c>
      <c r="I3285" s="177">
        <f>_xll.qlInterestRateIndexValueDate(Index1M,$H3285)</f>
        <v>62508</v>
      </c>
      <c r="J3285" s="182">
        <f>IFERROR(_xll.qlIndexFixing(Index1M,$H3285,TRUE,_xll.ohTrigger(RecalcTrigger,Trigger1M)),NA())</f>
        <v>1.3394584414824693E-2</v>
      </c>
      <c r="K3285" s="44">
        <f>IFERROR(_xll.qlIndexFixing(Index3M,H3285,TRUE,_xll.ohTrigger(RecalcTrigger,Trigger3M)),NA())</f>
        <v>1.3697437001499311E-2</v>
      </c>
      <c r="L3285" s="44">
        <f>IFERROR(_xll.qlIndexFixing(Index6M,$H3285,TRUE,_xll.ohTrigger(RecalcTrigger,Trigger6M)),NA())</f>
        <v>1.3727185228296423E-2</v>
      </c>
      <c r="M3285" s="183">
        <f>IFERROR(_xll.qlIndexFixing(Index1Y,$H3285,TRUE,_xll.ohTrigger(RecalcTrigger,Trigger1Y)),NA())</f>
        <v>1.4105044647298748E-2</v>
      </c>
      <c r="N3285" s="182">
        <f>IFERROR(_xll.qlIndexFixing(ONIndex1M,I3285,TRUE,_xll.ohTrigger(RecalcTrigger,Trigger1M)),NA())</f>
        <v>1.3382848099947608E-2</v>
      </c>
      <c r="O3285" s="44">
        <f>IFERROR(_xll.qlIndexFixing(ONIndex3M,I3285,TRUE,_xll.ohTrigger(RecalcTrigger,Trigger3M)),NA())</f>
        <v>1.3648637411227682E-2</v>
      </c>
      <c r="P3285" s="44">
        <f>IFERROR(_xll.qlIndexFixing(ONIndex6M,I3285,TRUE,_xll.ohTrigger(RecalcTrigger,Trigger6M)),NA())</f>
        <v>1.3675382872673225E-2</v>
      </c>
      <c r="Q3285" s="183">
        <f>IFERROR(_xll.qlIndexFixing(ONIndex1Y,I3285,TRUE,_xll.ohTrigger(RecalcTrigger,Trigger1Y)),NA())</f>
        <v>1.3903624562301431E-2</v>
      </c>
    </row>
    <row r="3286" spans="2:17" x14ac:dyDescent="0.2">
      <c r="B3286" s="39" t="s">
        <v>42</v>
      </c>
      <c r="D3286" s="42">
        <f>_xll.qlCalendarAdvance(Calendar,$D3285,B3286,"f",FALSE)</f>
        <v>62513</v>
      </c>
      <c r="E3286" s="177">
        <f>_xll.qlInterestRateIndexValueDate(IndexON,D3286)</f>
        <v>62513</v>
      </c>
      <c r="F3286" s="193">
        <f>IFERROR(_xll.qlIndexFixing(IndexON,D3286,TRUE,_xll.ohTrigger(RecalcTrigger,TriggerON)),NA())</f>
        <v>1.3639738690107706E-2</v>
      </c>
      <c r="H3286" s="42">
        <f>_xll.qlCalendarAdvance(Calendar,$H3285,B3286,"f",FALSE)</f>
        <v>62513</v>
      </c>
      <c r="I3286" s="177">
        <f>_xll.qlInterestRateIndexValueDate(Index1M,$H3286)</f>
        <v>62515</v>
      </c>
      <c r="J3286" s="182">
        <f>IFERROR(_xll.qlIndexFixing(Index1M,$H3286,TRUE,_xll.ohTrigger(RecalcTrigger,Trigger1M)),NA())</f>
        <v>1.3398273575310362E-2</v>
      </c>
      <c r="K3286" s="44">
        <f>IFERROR(_xll.qlIndexFixing(Index3M,H3286,TRUE,_xll.ohTrigger(RecalcTrigger,Trigger3M)),NA())</f>
        <v>1.3701955213221375E-2</v>
      </c>
      <c r="L3286" s="44">
        <f>IFERROR(_xll.qlIndexFixing(Index6M,$H3286,TRUE,_xll.ohTrigger(RecalcTrigger,Trigger6M)),NA())</f>
        <v>1.3727572824117056E-2</v>
      </c>
      <c r="M3286" s="183">
        <f>IFERROR(_xll.qlIndexFixing(Index1Y,$H3286,TRUE,_xll.ohTrigger(RecalcTrigger,Trigger1Y)),NA())</f>
        <v>1.4108966723755452E-2</v>
      </c>
      <c r="N3286" s="182">
        <f>IFERROR(_xll.qlIndexFixing(ONIndex1M,I3286,TRUE,_xll.ohTrigger(RecalcTrigger,Trigger1M)),NA())</f>
        <v>1.3386549750693533E-2</v>
      </c>
      <c r="O3286" s="44">
        <f>IFERROR(_xll.qlIndexFixing(ONIndex3M,I3286,TRUE,_xll.ohTrigger(RecalcTrigger,Trigger3M)),NA())</f>
        <v>1.3653226289624953E-2</v>
      </c>
      <c r="P3286" s="44">
        <f>IFERROR(_xll.qlIndexFixing(ONIndex6M,I3286,TRUE,_xll.ohTrigger(RecalcTrigger,Trigger6M)),NA())</f>
        <v>1.3675808448727622E-2</v>
      </c>
      <c r="Q3286" s="183">
        <f>IFERROR(_xll.qlIndexFixing(ONIndex1Y,I3286,TRUE,_xll.ohTrigger(RecalcTrigger,Trigger1Y)),NA())</f>
        <v>1.3907880066330591E-2</v>
      </c>
    </row>
    <row r="3287" spans="2:17" x14ac:dyDescent="0.2">
      <c r="B3287" s="39" t="s">
        <v>42</v>
      </c>
      <c r="D3287" s="42">
        <f>_xll.qlCalendarAdvance(Calendar,$D3286,B3287,"f",FALSE)</f>
        <v>62520</v>
      </c>
      <c r="E3287" s="177">
        <f>_xll.qlInterestRateIndexValueDate(IndexON,D3287)</f>
        <v>62520</v>
      </c>
      <c r="F3287" s="193">
        <f>IFERROR(_xll.qlIndexFixing(IndexON,D3287,TRUE,_xll.ohTrigger(RecalcTrigger,TriggerON)),NA())</f>
        <v>1.3641891110030002E-2</v>
      </c>
      <c r="H3287" s="42">
        <f>_xll.qlCalendarAdvance(Calendar,$H3286,B3287,"f",FALSE)</f>
        <v>62520</v>
      </c>
      <c r="I3287" s="177">
        <f>_xll.qlInterestRateIndexValueDate(Index1M,$H3287)</f>
        <v>62522</v>
      </c>
      <c r="J3287" s="182">
        <f>IFERROR(_xll.qlIndexFixing(Index1M,$H3287,TRUE,_xll.ohTrigger(RecalcTrigger,Trigger1M)),NA())</f>
        <v>1.3403994465556179E-2</v>
      </c>
      <c r="K3287" s="44">
        <f>IFERROR(_xll.qlIndexFixing(Index3M,H3287,TRUE,_xll.ohTrigger(RecalcTrigger,Trigger3M)),NA())</f>
        <v>1.3708196333134201E-2</v>
      </c>
      <c r="L3287" s="44">
        <f>IFERROR(_xll.qlIndexFixing(Index6M,$H3287,TRUE,_xll.ohTrigger(RecalcTrigger,Trigger6M)),NA())</f>
        <v>1.3729394062763524E-2</v>
      </c>
      <c r="M3287" s="183">
        <f>IFERROR(_xll.qlIndexFixing(Index1Y,$H3287,TRUE,_xll.ohTrigger(RecalcTrigger,Trigger1Y)),NA())</f>
        <v>1.4114504667956121E-2</v>
      </c>
      <c r="N3287" s="182">
        <f>IFERROR(_xll.qlIndexFixing(ONIndex1M,I3287,TRUE,_xll.ohTrigger(RecalcTrigger,Trigger1M)),NA())</f>
        <v>1.33902394846519E-2</v>
      </c>
      <c r="O3287" s="44">
        <f>IFERROR(_xll.qlIndexFixing(ONIndex3M,I3287,TRUE,_xll.ohTrigger(RecalcTrigger,Trigger3M)),NA())</f>
        <v>1.3657800261306363E-2</v>
      </c>
      <c r="P3287" s="44">
        <f>IFERROR(_xll.qlIndexFixing(ONIndex6M,I3287,TRUE,_xll.ohTrigger(RecalcTrigger,Trigger6M)),NA())</f>
        <v>1.3676230766748176E-2</v>
      </c>
      <c r="Q3287" s="183">
        <f>IFERROR(_xll.qlIndexFixing(ONIndex1Y,I3287,TRUE,_xll.ohTrigger(RecalcTrigger,Trigger1Y)),NA())</f>
        <v>1.3912120753332147E-2</v>
      </c>
    </row>
    <row r="3288" spans="2:17" x14ac:dyDescent="0.2">
      <c r="B3288" s="39" t="s">
        <v>42</v>
      </c>
      <c r="D3288" s="42">
        <f>_xll.qlCalendarAdvance(Calendar,$D3287,B3288,"f",FALSE)</f>
        <v>62527</v>
      </c>
      <c r="E3288" s="177">
        <f>_xll.qlInterestRateIndexValueDate(IndexON,D3288)</f>
        <v>62527</v>
      </c>
      <c r="F3288" s="193">
        <f>IFERROR(_xll.qlIndexFixing(IndexON,D3288,TRUE,_xll.ohTrigger(RecalcTrigger,TriggerON)),NA())</f>
        <v>1.3644036595339415E-2</v>
      </c>
      <c r="H3288" s="42">
        <f>_xll.qlCalendarAdvance(Calendar,$H3287,B3288,"f",FALSE)</f>
        <v>62527</v>
      </c>
      <c r="I3288" s="177">
        <f>_xll.qlInterestRateIndexValueDate(Index1M,$H3288)</f>
        <v>62529</v>
      </c>
      <c r="J3288" s="182">
        <f>IFERROR(_xll.qlIndexFixing(Index1M,$H3288,TRUE,_xll.ohTrigger(RecalcTrigger,Trigger1M)),NA())</f>
        <v>1.3407656800821233E-2</v>
      </c>
      <c r="K3288" s="44">
        <f>IFERROR(_xll.qlIndexFixing(Index3M,H3288,TRUE,_xll.ohTrigger(RecalcTrigger,Trigger3M)),NA())</f>
        <v>1.3712681542785711E-2</v>
      </c>
      <c r="L3288" s="44">
        <f>IFERROR(_xll.qlIndexFixing(Index6M,$H3288,TRUE,_xll.ohTrigger(RecalcTrigger,Trigger6M)),NA())</f>
        <v>1.372977380048866E-2</v>
      </c>
      <c r="M3288" s="183">
        <f>IFERROR(_xll.qlIndexFixing(Index1Y,$H3288,TRUE,_xll.ohTrigger(RecalcTrigger,Trigger1Y)),NA())</f>
        <v>1.4118392272967075E-2</v>
      </c>
      <c r="N3288" s="182">
        <f>IFERROR(_xll.qlIndexFixing(ONIndex1M,I3288,TRUE,_xll.ohTrigger(RecalcTrigger,Trigger1M)),NA())</f>
        <v>1.3393917279600487E-2</v>
      </c>
      <c r="O3288" s="44">
        <f>IFERROR(_xll.qlIndexFixing(ONIndex3M,I3288,TRUE,_xll.ohTrigger(RecalcTrigger,Trigger3M)),NA())</f>
        <v>1.3662359298534099E-2</v>
      </c>
      <c r="P3288" s="44">
        <f>IFERROR(_xll.qlIndexFixing(ONIndex6M,I3288,TRUE,_xll.ohTrigger(RecalcTrigger,Trigger6M)),NA())</f>
        <v>1.3676649820499875E-2</v>
      </c>
      <c r="Q3288" s="183">
        <f>IFERROR(_xll.qlIndexFixing(ONIndex1Y,I3288,TRUE,_xll.ohTrigger(RecalcTrigger,Trigger1Y)),NA())</f>
        <v>1.3916346595568285E-2</v>
      </c>
    </row>
    <row r="3289" spans="2:17" x14ac:dyDescent="0.2">
      <c r="B3289" s="39" t="s">
        <v>42</v>
      </c>
      <c r="D3289" s="42">
        <f>_xll.qlCalendarAdvance(Calendar,$D3288,B3289,"f",FALSE)</f>
        <v>62534</v>
      </c>
      <c r="E3289" s="177">
        <f>_xll.qlInterestRateIndexValueDate(IndexON,D3289)</f>
        <v>62534</v>
      </c>
      <c r="F3289" s="193">
        <f>IFERROR(_xll.qlIndexFixing(IndexON,D3289,TRUE,_xll.ohTrigger(RecalcTrigger,TriggerON)),NA())</f>
        <v>1.3646175132846494E-2</v>
      </c>
      <c r="H3289" s="42">
        <f>_xll.qlCalendarAdvance(Calendar,$H3288,B3289,"f",FALSE)</f>
        <v>62534</v>
      </c>
      <c r="I3289" s="177">
        <f>_xll.qlInterestRateIndexValueDate(Index1M,$H3289)</f>
        <v>62536</v>
      </c>
      <c r="J3289" s="182">
        <f>IFERROR(_xll.qlIndexFixing(Index1M,$H3289,TRUE,_xll.ohTrigger(RecalcTrigger,Trigger1M)),NA())</f>
        <v>1.3411816460513684E-2</v>
      </c>
      <c r="K3289" s="44">
        <f>IFERROR(_xll.qlIndexFixing(Index3M,H3289,TRUE,_xll.ohTrigger(RecalcTrigger,Trigger3M)),NA())</f>
        <v>1.3717151576289057E-2</v>
      </c>
      <c r="L3289" s="44">
        <f>IFERROR(_xll.qlIndexFixing(Index6M,$H3289,TRUE,_xll.ohTrigger(RecalcTrigger,Trigger6M)),NA())</f>
        <v>1.3730150166955685E-2</v>
      </c>
      <c r="M3289" s="183">
        <f>IFERROR(_xll.qlIndexFixing(Index1Y,$H3289,TRUE,_xll.ohTrigger(RecalcTrigger,Trigger1Y)),NA())</f>
        <v>1.4122264081664206E-2</v>
      </c>
      <c r="N3289" s="182">
        <f>IFERROR(_xll.qlIndexFixing(ONIndex1M,I3289,TRUE,_xll.ohTrigger(RecalcTrigger,Trigger1M)),NA())</f>
        <v>1.3397583112757516E-2</v>
      </c>
      <c r="O3289" s="44">
        <f>IFERROR(_xll.qlIndexFixing(ONIndex3M,I3289,TRUE,_xll.ohTrigger(RecalcTrigger,Trigger3M)),NA())</f>
        <v>1.3666903373170669E-2</v>
      </c>
      <c r="P3289" s="44">
        <f>IFERROR(_xll.qlIndexFixing(ONIndex6M,I3289,TRUE,_xll.ohTrigger(RecalcTrigger,Trigger6M)),NA())</f>
        <v>1.3677065603987515E-2</v>
      </c>
      <c r="Q3289" s="183">
        <f>IFERROR(_xll.qlIndexFixing(ONIndex1Y,I3289,TRUE,_xll.ohTrigger(RecalcTrigger,Trigger1Y)),NA())</f>
        <v>1.3920557565141323E-2</v>
      </c>
    </row>
    <row r="3290" spans="2:17" x14ac:dyDescent="0.2">
      <c r="B3290" s="39" t="s">
        <v>42</v>
      </c>
      <c r="D3290" s="42">
        <f>_xll.qlCalendarAdvance(Calendar,$D3289,B3290,"f",FALSE)</f>
        <v>62541</v>
      </c>
      <c r="E3290" s="177">
        <f>_xll.qlInterestRateIndexValueDate(IndexON,D3290)</f>
        <v>62541</v>
      </c>
      <c r="F3290" s="193">
        <f>IFERROR(_xll.qlIndexFixing(IndexON,D3290,TRUE,_xll.ohTrigger(RecalcTrigger,TriggerON)),NA())</f>
        <v>1.3648306709601599E-2</v>
      </c>
      <c r="H3290" s="42">
        <f>_xll.qlCalendarAdvance(Calendar,$H3289,B3290,"f",FALSE)</f>
        <v>62541</v>
      </c>
      <c r="I3290" s="177">
        <f>_xll.qlInterestRateIndexValueDate(Index1M,$H3290)</f>
        <v>62543</v>
      </c>
      <c r="J3290" s="182">
        <f>IFERROR(_xll.qlIndexFixing(Index1M,$H3290,TRUE,_xll.ohTrigger(RecalcTrigger,Trigger1M)),NA())</f>
        <v>1.3414945415772817E-2</v>
      </c>
      <c r="K3290" s="44">
        <f>IFERROR(_xll.qlIndexFixing(Index3M,H3290,TRUE,_xll.ohTrigger(RecalcTrigger,Trigger3M)),NA())</f>
        <v>1.372160640546417E-2</v>
      </c>
      <c r="L3290" s="44">
        <f>IFERROR(_xll.qlIndexFixing(Index6M,$H3290,TRUE,_xll.ohTrigger(RecalcTrigger,Trigger6M)),NA())</f>
        <v>1.373052315599233E-2</v>
      </c>
      <c r="M3290" s="183">
        <f>IFERROR(_xll.qlIndexFixing(Index1Y,$H3290,TRUE,_xll.ohTrigger(RecalcTrigger,Trigger1Y)),NA())</f>
        <v>1.4126120065600271E-2</v>
      </c>
      <c r="N3290" s="182">
        <f>IFERROR(_xll.qlIndexFixing(ONIndex1M,I3290,TRUE,_xll.ohTrigger(RecalcTrigger,Trigger1M)),NA())</f>
        <v>1.3401236962220509E-2</v>
      </c>
      <c r="O3290" s="44">
        <f>IFERROR(_xll.qlIndexFixing(ONIndex3M,I3290,TRUE,_xll.ohTrigger(RecalcTrigger,Trigger3M)),NA())</f>
        <v>1.3671432457238453E-2</v>
      </c>
      <c r="P3290" s="44">
        <f>IFERROR(_xll.qlIndexFixing(ONIndex6M,I3290,TRUE,_xll.ohTrigger(RecalcTrigger,Trigger6M)),NA())</f>
        <v>1.3677478111295827E-2</v>
      </c>
      <c r="Q3290" s="183">
        <f>IFERROR(_xll.qlIndexFixing(ONIndex1Y,I3290,TRUE,_xll.ohTrigger(RecalcTrigger,Trigger1Y)),NA())</f>
        <v>1.3924753634233511E-2</v>
      </c>
    </row>
    <row r="3291" spans="2:17" x14ac:dyDescent="0.2">
      <c r="B3291" s="39" t="s">
        <v>42</v>
      </c>
      <c r="D3291" s="42">
        <f>_xll.qlCalendarAdvance(Calendar,$D3290,B3291,"f",FALSE)</f>
        <v>62548</v>
      </c>
      <c r="E3291" s="177">
        <f>_xll.qlInterestRateIndexValueDate(IndexON,D3291)</f>
        <v>62548</v>
      </c>
      <c r="F3291" s="193">
        <f>IFERROR(_xll.qlIndexFixing(IndexON,D3291,TRUE,_xll.ohTrigger(RecalcTrigger,TriggerON)),NA())</f>
        <v>1.3650431312655087E-2</v>
      </c>
      <c r="H3291" s="42">
        <f>_xll.qlCalendarAdvance(Calendar,$H3290,B3291,"f",FALSE)</f>
        <v>62548</v>
      </c>
      <c r="I3291" s="177">
        <f>_xll.qlInterestRateIndexValueDate(Index1M,$H3291)</f>
        <v>62550</v>
      </c>
      <c r="J3291" s="182">
        <f>IFERROR(_xll.qlIndexFixing(Index1M,$H3291,TRUE,_xll.ohTrigger(RecalcTrigger,Trigger1M)),NA())</f>
        <v>1.3418571650575251E-2</v>
      </c>
      <c r="K3291" s="44">
        <f>IFERROR(_xll.qlIndexFixing(Index3M,H3291,TRUE,_xll.ohTrigger(RecalcTrigger,Trigger3M)),NA())</f>
        <v>1.3725470417072755E-2</v>
      </c>
      <c r="L3291" s="44">
        <f>IFERROR(_xll.qlIndexFixing(Index6M,$H3291,TRUE,_xll.ohTrigger(RecalcTrigger,Trigger6M)),NA())</f>
        <v>1.3730033352123935E-2</v>
      </c>
      <c r="M3291" s="183">
        <f>IFERROR(_xll.qlIndexFixing(Index1Y,$H3291,TRUE,_xll.ohTrigger(RecalcTrigger,Trigger1Y)),NA())</f>
        <v>1.412996019632911E-2</v>
      </c>
      <c r="N3291" s="182">
        <f>IFERROR(_xll.qlIndexFixing(ONIndex1M,I3291,TRUE,_xll.ohTrigger(RecalcTrigger,Trigger1M)),NA())</f>
        <v>1.3404878805287623E-2</v>
      </c>
      <c r="O3291" s="44">
        <f>IFERROR(_xll.qlIndexFixing(ONIndex3M,I3291,TRUE,_xll.ohTrigger(RecalcTrigger,Trigger3M)),NA())</f>
        <v>1.3675946522679894E-2</v>
      </c>
      <c r="P3291" s="44">
        <f>IFERROR(_xll.qlIndexFixing(ONIndex6M,I3291,TRUE,_xll.ohTrigger(RecalcTrigger,Trigger6M)),NA())</f>
        <v>1.367788733594999E-2</v>
      </c>
      <c r="Q3291" s="183">
        <f>IFERROR(_xll.qlIndexFixing(ONIndex1Y,I3291,TRUE,_xll.ohTrigger(RecalcTrigger,Trigger1Y)),NA())</f>
        <v>1.392893477486723E-2</v>
      </c>
    </row>
    <row r="3292" spans="2:17" x14ac:dyDescent="0.2">
      <c r="B3292" s="39" t="s">
        <v>42</v>
      </c>
      <c r="D3292" s="42">
        <f>_xll.qlCalendarAdvance(Calendar,$D3291,B3292,"f",FALSE)</f>
        <v>62555</v>
      </c>
      <c r="E3292" s="177">
        <f>_xll.qlInterestRateIndexValueDate(IndexON,D3292)</f>
        <v>62555</v>
      </c>
      <c r="F3292" s="193">
        <f>IFERROR(_xll.qlIndexFixing(IndexON,D3292,TRUE,_xll.ohTrigger(RecalcTrigger,TriggerON)),NA())</f>
        <v>1.3652548928817509E-2</v>
      </c>
      <c r="H3292" s="42">
        <f>_xll.qlCalendarAdvance(Calendar,$H3291,B3292,"f",FALSE)</f>
        <v>62555</v>
      </c>
      <c r="I3292" s="177">
        <f>_xll.qlInterestRateIndexValueDate(Index1M,$H3292)</f>
        <v>62557</v>
      </c>
      <c r="J3292" s="182">
        <f>IFERROR(_xll.qlIndexFixing(Index1M,$H3292,TRUE,_xll.ohTrigger(RecalcTrigger,Trigger1M)),NA())</f>
        <v>1.3422185807004383E-2</v>
      </c>
      <c r="K3292" s="44">
        <f>IFERROR(_xll.qlIndexFixing(Index3M,H3292,TRUE,_xll.ohTrigger(RecalcTrigger,Trigger3M)),NA())</f>
        <v>1.3729895679967342E-2</v>
      </c>
      <c r="L3292" s="44">
        <f>IFERROR(_xll.qlIndexFixing(Index6M,$H3292,TRUE,_xll.ohTrigger(RecalcTrigger,Trigger6M)),NA())</f>
        <v>1.3730400258657943E-2</v>
      </c>
      <c r="M3292" s="183">
        <f>IFERROR(_xll.qlIndexFixing(Index1Y,$H3292,TRUE,_xll.ohTrigger(RecalcTrigger,Trigger1Y)),NA())</f>
        <v>1.4134323153268276E-2</v>
      </c>
      <c r="N3292" s="182">
        <f>IFERROR(_xll.qlIndexFixing(ONIndex1M,I3292,TRUE,_xll.ohTrigger(RecalcTrigger,Trigger1M)),NA())</f>
        <v>1.3408508619496828E-2</v>
      </c>
      <c r="O3292" s="44">
        <f>IFERROR(_xll.qlIndexFixing(ONIndex3M,I3292,TRUE,_xll.ohTrigger(RecalcTrigger,Trigger3M)),NA())</f>
        <v>1.3680445541277564E-2</v>
      </c>
      <c r="P3292" s="44">
        <f>IFERROR(_xll.qlIndexFixing(ONIndex6M,I3292,TRUE,_xll.ohTrigger(RecalcTrigger,Trigger6M)),NA())</f>
        <v>1.36782932719548E-2</v>
      </c>
      <c r="Q3292" s="183">
        <f>IFERROR(_xll.qlIndexFixing(ONIndex1Y,I3292,TRUE,_xll.ohTrigger(RecalcTrigger,Trigger1Y)),NA())</f>
        <v>1.3933100959304667E-2</v>
      </c>
    </row>
    <row r="3293" spans="2:17" x14ac:dyDescent="0.2">
      <c r="B3293" s="39" t="s">
        <v>42</v>
      </c>
      <c r="D3293" s="42">
        <f>_xll.qlCalendarAdvance(Calendar,$D3292,B3293,"f",FALSE)</f>
        <v>62562</v>
      </c>
      <c r="E3293" s="177">
        <f>_xll.qlInterestRateIndexValueDate(IndexON,D3293)</f>
        <v>62562</v>
      </c>
      <c r="F3293" s="193">
        <f>IFERROR(_xll.qlIndexFixing(IndexON,D3293,TRUE,_xll.ohTrigger(RecalcTrigger,TriggerON)),NA())</f>
        <v>1.3654659545139225E-2</v>
      </c>
      <c r="H3293" s="42">
        <f>_xll.qlCalendarAdvance(Calendar,$H3292,B3293,"f",FALSE)</f>
        <v>62562</v>
      </c>
      <c r="I3293" s="177">
        <f>_xll.qlInterestRateIndexValueDate(Index1M,$H3293)</f>
        <v>62564</v>
      </c>
      <c r="J3293" s="182">
        <f>IFERROR(_xll.qlIndexFixing(Index1M,$H3293,TRUE,_xll.ohTrigger(RecalcTrigger,Trigger1M)),NA())</f>
        <v>1.3425787862608174E-2</v>
      </c>
      <c r="K3293" s="44">
        <f>IFERROR(_xll.qlIndexFixing(Index3M,H3293,TRUE,_xll.ohTrigger(RecalcTrigger,Trigger3M)),NA())</f>
        <v>1.3734305656539391E-2</v>
      </c>
      <c r="L3293" s="44">
        <f>IFERROR(_xll.qlIndexFixing(Index6M,$H3293,TRUE,_xll.ohTrigger(RecalcTrigger,Trigger6M)),NA())</f>
        <v>1.3730763770956675E-2</v>
      </c>
      <c r="M3293" s="183">
        <f>IFERROR(_xll.qlIndexFixing(Index1Y,$H3293,TRUE,_xll.ohTrigger(RecalcTrigger,Trigger1Y)),NA())</f>
        <v>1.4137592784377874E-2</v>
      </c>
      <c r="N3293" s="182">
        <f>IFERROR(_xll.qlIndexFixing(ONIndex1M,I3293,TRUE,_xll.ohTrigger(RecalcTrigger,Trigger1M)),NA())</f>
        <v>1.3413157812767196E-2</v>
      </c>
      <c r="O3293" s="44">
        <f>IFERROR(_xll.qlIndexFixing(ONIndex3M,I3293,TRUE,_xll.ohTrigger(RecalcTrigger,Trigger3M)),NA())</f>
        <v>1.3686207839516129E-2</v>
      </c>
      <c r="P3293" s="44">
        <f>IFERROR(_xll.qlIndexFixing(ONIndex6M,I3293,TRUE,_xll.ohTrigger(RecalcTrigger,Trigger6M)),NA())</f>
        <v>1.3678810347697024E-2</v>
      </c>
      <c r="Q3293" s="183">
        <f>IFERROR(_xll.qlIndexFixing(ONIndex1Y,I3293,TRUE,_xll.ohTrigger(RecalcTrigger,Trigger1Y)),NA())</f>
        <v>1.3938435460785215E-2</v>
      </c>
    </row>
    <row r="3294" spans="2:17" x14ac:dyDescent="0.2">
      <c r="B3294" s="39" t="s">
        <v>42</v>
      </c>
      <c r="D3294" s="42">
        <f>_xll.qlCalendarAdvance(Calendar,$D3293,B3294,"f",FALSE)</f>
        <v>62569</v>
      </c>
      <c r="E3294" s="177">
        <f>_xll.qlInterestRateIndexValueDate(IndexON,D3294)</f>
        <v>62569</v>
      </c>
      <c r="F3294" s="193">
        <f>IFERROR(_xll.qlIndexFixing(IndexON,D3294,TRUE,_xll.ohTrigger(RecalcTrigger,TriggerON)),NA())</f>
        <v>1.3656763148590656E-2</v>
      </c>
      <c r="H3294" s="42">
        <f>_xll.qlCalendarAdvance(Calendar,$H3293,B3294,"f",FALSE)</f>
        <v>62569</v>
      </c>
      <c r="I3294" s="177">
        <f>_xll.qlInterestRateIndexValueDate(Index1M,$H3294)</f>
        <v>62571</v>
      </c>
      <c r="J3294" s="182">
        <f>IFERROR(_xll.qlIndexFixing(Index1M,$H3294,TRUE,_xll.ohTrigger(RecalcTrigger,Trigger1M)),NA())</f>
        <v>1.3429377794947073E-2</v>
      </c>
      <c r="K3294" s="44">
        <f>IFERROR(_xll.qlIndexFixing(Index3M,H3294,TRUE,_xll.ohTrigger(RecalcTrigger,Trigger3M)),NA())</f>
        <v>1.3738700318613638E-2</v>
      </c>
      <c r="L3294" s="44">
        <f>IFERROR(_xll.qlIndexFixing(Index6M,$H3294,TRUE,_xll.ohTrigger(RecalcTrigger,Trigger6M)),NA())</f>
        <v>1.3731123882849331E-2</v>
      </c>
      <c r="M3294" s="183">
        <f>IFERROR(_xll.qlIndexFixing(Index1Y,$H3294,TRUE,_xll.ohTrigger(RecalcTrigger,Trigger1Y)),NA())</f>
        <v>1.4141385184806567E-2</v>
      </c>
      <c r="N3294" s="182">
        <f>IFERROR(_xll.qlIndexFixing(ONIndex1M,I3294,TRUE,_xll.ohTrigger(RecalcTrigger,Trigger1M)),NA())</f>
        <v>1.3415732072292741E-2</v>
      </c>
      <c r="O3294" s="44">
        <f>IFERROR(_xll.qlIndexFixing(ONIndex3M,I3294,TRUE,_xll.ohTrigger(RecalcTrigger,Trigger3M)),NA())</f>
        <v>1.3689398326670599E-2</v>
      </c>
      <c r="P3294" s="44">
        <f>IFERROR(_xll.qlIndexFixing(ONIndex6M,I3294,TRUE,_xll.ohTrigger(RecalcTrigger,Trigger6M)),NA())</f>
        <v>1.3679095253635865E-2</v>
      </c>
      <c r="Q3294" s="183">
        <f>IFERROR(_xll.qlIndexFixing(ONIndex1Y,I3294,TRUE,_xll.ohTrigger(RecalcTrigger,Trigger1Y)),NA())</f>
        <v>1.3941388348079897E-2</v>
      </c>
    </row>
    <row r="3295" spans="2:17" x14ac:dyDescent="0.2">
      <c r="B3295" s="39" t="s">
        <v>42</v>
      </c>
      <c r="D3295" s="42">
        <f>_xll.qlCalendarAdvance(Calendar,$D3294,B3295,"f",FALSE)</f>
        <v>62576</v>
      </c>
      <c r="E3295" s="177">
        <f>_xll.qlInterestRateIndexValueDate(IndexON,D3295)</f>
        <v>62576</v>
      </c>
      <c r="F3295" s="193">
        <f>IFERROR(_xll.qlIndexFixing(IndexON,D3295,TRUE,_xll.ohTrigger(RecalcTrigger,TriggerON)),NA())</f>
        <v>1.3658859726062289E-2</v>
      </c>
      <c r="H3295" s="42">
        <f>_xll.qlCalendarAdvance(Calendar,$H3294,B3295,"f",FALSE)</f>
        <v>62576</v>
      </c>
      <c r="I3295" s="177">
        <f>_xll.qlInterestRateIndexValueDate(Index1M,$H3295)</f>
        <v>62578</v>
      </c>
      <c r="J3295" s="182">
        <f>IFERROR(_xll.qlIndexFixing(Index1M,$H3295,TRUE,_xll.ohTrigger(RecalcTrigger,Trigger1M)),NA())</f>
        <v>1.3431440390850371E-2</v>
      </c>
      <c r="K3295" s="44">
        <f>IFERROR(_xll.qlIndexFixing(Index3M,H3295,TRUE,_xll.ohTrigger(RecalcTrigger,Trigger3M)),NA())</f>
        <v>1.3743651500204292E-2</v>
      </c>
      <c r="L3295" s="44">
        <f>IFERROR(_xll.qlIndexFixing(Index6M,$H3295,TRUE,_xll.ohTrigger(RecalcTrigger,Trigger6M)),NA())</f>
        <v>1.3731480588165982E-2</v>
      </c>
      <c r="M3295" s="183">
        <f>IFERROR(_xll.qlIndexFixing(Index1Y,$H3295,TRUE,_xll.ohTrigger(RecalcTrigger,Trigger1Y)),NA())</f>
        <v>1.4143554076236705E-2</v>
      </c>
      <c r="N3295" s="182">
        <f>IFERROR(_xll.qlIndexFixing(ONIndex1M,I3295,TRUE,_xll.ohTrigger(RecalcTrigger,Trigger1M)),NA())</f>
        <v>1.3419838047692423E-2</v>
      </c>
      <c r="O3295" s="44">
        <f>IFERROR(_xll.qlIndexFixing(ONIndex3M,I3295,TRUE,_xll.ohTrigger(RecalcTrigger,Trigger3M)),NA())</f>
        <v>1.3694487044677572E-2</v>
      </c>
      <c r="P3295" s="44">
        <f>IFERROR(_xll.qlIndexFixing(ONIndex6M,I3295,TRUE,_xll.ohTrigger(RecalcTrigger,Trigger6M)),NA())</f>
        <v>1.3679547592921892E-2</v>
      </c>
      <c r="Q3295" s="183">
        <f>IFERROR(_xll.qlIndexFixing(ONIndex1Y,I3295,TRUE,_xll.ohTrigger(RecalcTrigger,Trigger1Y)),NA())</f>
        <v>1.3946097002746072E-2</v>
      </c>
    </row>
    <row r="3296" spans="2:17" x14ac:dyDescent="0.2">
      <c r="B3296" s="39" t="s">
        <v>42</v>
      </c>
      <c r="D3296" s="42">
        <f>_xll.qlCalendarAdvance(Calendar,$D3295,B3296,"f",FALSE)</f>
        <v>62583</v>
      </c>
      <c r="E3296" s="177">
        <f>_xll.qlInterestRateIndexValueDate(IndexON,D3296)</f>
        <v>62583</v>
      </c>
      <c r="F3296" s="193">
        <f>IFERROR(_xll.qlIndexFixing(IndexON,D3296,TRUE,_xll.ohTrigger(RecalcTrigger,TriggerON)),NA())</f>
        <v>1.3660949264764355E-2</v>
      </c>
      <c r="H3296" s="42">
        <f>_xll.qlCalendarAdvance(Calendar,$H3295,B3296,"f",FALSE)</f>
        <v>62583</v>
      </c>
      <c r="I3296" s="177">
        <f>_xll.qlInterestRateIndexValueDate(Index1M,$H3296)</f>
        <v>62585</v>
      </c>
      <c r="J3296" s="182">
        <f>IFERROR(_xll.qlIndexFixing(Index1M,$H3296,TRUE,_xll.ohTrigger(RecalcTrigger,Trigger1M)),NA())</f>
        <v>1.3436521200044516E-2</v>
      </c>
      <c r="K3296" s="44">
        <f>IFERROR(_xll.qlIndexFixing(Index3M,H3296,TRUE,_xll.ohTrigger(RecalcTrigger,Trigger3M)),NA())</f>
        <v>1.3748014511675531E-2</v>
      </c>
      <c r="L3296" s="44">
        <f>IFERROR(_xll.qlIndexFixing(Index6M,$H3296,TRUE,_xll.ohTrigger(RecalcTrigger,Trigger6M)),NA())</f>
        <v>1.3732689818601656E-2</v>
      </c>
      <c r="M3296" s="183">
        <f>IFERROR(_xll.qlIndexFixing(Index1Y,$H3296,TRUE,_xll.ohTrigger(RecalcTrigger,Trigger1Y)),NA())</f>
        <v>1.4148922056244387E-2</v>
      </c>
      <c r="N3296" s="182">
        <f>IFERROR(_xll.qlIndexFixing(ONIndex1M,I3296,TRUE,_xll.ohTrigger(RecalcTrigger,Trigger1M)),NA())</f>
        <v>1.3422907141151796E-2</v>
      </c>
      <c r="O3296" s="44">
        <f>IFERROR(_xll.qlIndexFixing(ONIndex3M,I3296,TRUE,_xll.ohTrigger(RecalcTrigger,Trigger3M)),NA())</f>
        <v>1.3698290588877171E-2</v>
      </c>
      <c r="P3296" s="44">
        <f>IFERROR(_xll.qlIndexFixing(ONIndex6M,I3296,TRUE,_xll.ohTrigger(RecalcTrigger,Trigger6M)),NA())</f>
        <v>1.3679884007258281E-2</v>
      </c>
      <c r="Q3296" s="183">
        <f>IFERROR(_xll.qlIndexFixing(ONIndex1Y,I3296,TRUE,_xll.ohTrigger(RecalcTrigger,Trigger1Y)),NA())</f>
        <v>1.3949615577457664E-2</v>
      </c>
    </row>
    <row r="3297" spans="2:17" x14ac:dyDescent="0.2">
      <c r="B3297" s="39" t="s">
        <v>42</v>
      </c>
      <c r="D3297" s="42">
        <f>_xll.qlCalendarAdvance(Calendar,$D3296,B3297,"f",FALSE)</f>
        <v>62590</v>
      </c>
      <c r="E3297" s="177">
        <f>_xll.qlInterestRateIndexValueDate(IndexON,D3297)</f>
        <v>62590</v>
      </c>
      <c r="F3297" s="193">
        <f>IFERROR(_xll.qlIndexFixing(IndexON,D3297,TRUE,_xll.ohTrigger(RecalcTrigger,TriggerON)),NA())</f>
        <v>1.366303175118766E-2</v>
      </c>
      <c r="H3297" s="42">
        <f>_xll.qlCalendarAdvance(Calendar,$H3296,B3297,"f",FALSE)</f>
        <v>62590</v>
      </c>
      <c r="I3297" s="177">
        <f>_xll.qlInterestRateIndexValueDate(Index1M,$H3297)</f>
        <v>62592</v>
      </c>
      <c r="J3297" s="182">
        <f>IFERROR(_xll.qlIndexFixing(Index1M,$H3297,TRUE,_xll.ohTrigger(RecalcTrigger,Trigger1M)),NA())</f>
        <v>1.3440074627911469E-2</v>
      </c>
      <c r="K3297" s="44">
        <f>IFERROR(_xll.qlIndexFixing(Index3M,H3297,TRUE,_xll.ohTrigger(RecalcTrigger,Trigger3M)),NA())</f>
        <v>1.375236212157371E-2</v>
      </c>
      <c r="L3297" s="44">
        <f>IFERROR(_xll.qlIndexFixing(Index6M,$H3297,TRUE,_xll.ohTrigger(RecalcTrigger,Trigger6M)),NA())</f>
        <v>1.373303899283527E-2</v>
      </c>
      <c r="M3297" s="183">
        <f>IFERROR(_xll.qlIndexFixing(Index1Y,$H3297,TRUE,_xll.ohTrigger(RecalcTrigger,Trigger1Y)),NA())</f>
        <v>1.4152666470364023E-2</v>
      </c>
      <c r="N3297" s="182">
        <f>IFERROR(_xll.qlIndexFixing(ONIndex1M,I3297,TRUE,_xll.ohTrigger(RecalcTrigger,Trigger1M)),NA())</f>
        <v>1.3426476475579818E-2</v>
      </c>
      <c r="O3297" s="44">
        <f>IFERROR(_xll.qlIndexFixing(ONIndex3M,I3297,TRUE,_xll.ohTrigger(RecalcTrigger,Trigger3M)),NA())</f>
        <v>1.3702713953831491E-2</v>
      </c>
      <c r="P3297" s="44">
        <f>IFERROR(_xll.qlIndexFixing(ONIndex6M,I3297,TRUE,_xll.ohTrigger(RecalcTrigger,Trigger6M)),NA())</f>
        <v>1.3680273408169796E-2</v>
      </c>
      <c r="Q3297" s="183">
        <f>IFERROR(_xll.qlIndexFixing(ONIndex1Y,I3297,TRUE,_xll.ohTrigger(RecalcTrigger,Trigger1Y)),NA())</f>
        <v>1.3953706562768176E-2</v>
      </c>
    </row>
    <row r="3298" spans="2:17" x14ac:dyDescent="0.2">
      <c r="B3298" s="39" t="s">
        <v>42</v>
      </c>
      <c r="D3298" s="42">
        <f>_xll.qlCalendarAdvance(Calendar,$D3297,B3298,"f",FALSE)</f>
        <v>62597</v>
      </c>
      <c r="E3298" s="177">
        <f>_xll.qlInterestRateIndexValueDate(IndexON,D3298)</f>
        <v>62597</v>
      </c>
      <c r="F3298" s="193">
        <f>IFERROR(_xll.qlIndexFixing(IndexON,D3298,TRUE,_xll.ohTrigger(RecalcTrigger,TriggerON)),NA())</f>
        <v>1.3665107172862179E-2</v>
      </c>
      <c r="H3298" s="42">
        <f>_xll.qlCalendarAdvance(Calendar,$H3297,B3298,"f",FALSE)</f>
        <v>62597</v>
      </c>
      <c r="I3298" s="177">
        <f>_xll.qlInterestRateIndexValueDate(Index1M,$H3298)</f>
        <v>62599</v>
      </c>
      <c r="J3298" s="182">
        <f>IFERROR(_xll.qlIndexFixing(Index1M,$H3298,TRUE,_xll.ohTrigger(RecalcTrigger,Trigger1M)),NA())</f>
        <v>1.3443615842737844E-2</v>
      </c>
      <c r="K3298" s="44">
        <f>IFERROR(_xll.qlIndexFixing(Index3M,H3298,TRUE,_xll.ohTrigger(RecalcTrigger,Trigger3M)),NA())</f>
        <v>1.3756694301720499E-2</v>
      </c>
      <c r="L3298" s="44">
        <f>IFERROR(_xll.qlIndexFixing(Index6M,$H3298,TRUE,_xll.ohTrigger(RecalcTrigger,Trigger6M)),NA())</f>
        <v>1.3733384740269394E-2</v>
      </c>
      <c r="M3298" s="183">
        <f>IFERROR(_xll.qlIndexFixing(Index1Y,$H3298,TRUE,_xll.ohTrigger(RecalcTrigger,Trigger1Y)),NA())</f>
        <v>1.4156394832158321E-2</v>
      </c>
      <c r="N3298" s="182">
        <f>IFERROR(_xll.qlIndexFixing(ONIndex1M,I3298,TRUE,_xll.ohTrigger(RecalcTrigger,Trigger1M)),NA())</f>
        <v>1.3430033646777417E-2</v>
      </c>
      <c r="O3298" s="44">
        <f>IFERROR(_xll.qlIndexFixing(ONIndex3M,I3298,TRUE,_xll.ohTrigger(RecalcTrigger,Trigger3M)),NA())</f>
        <v>1.3707122103916447E-2</v>
      </c>
      <c r="P3298" s="44">
        <f>IFERROR(_xll.qlIndexFixing(ONIndex6M,I3298,TRUE,_xll.ohTrigger(RecalcTrigger,Trigger6M)),NA())</f>
        <v>1.3680659483821245E-2</v>
      </c>
      <c r="Q3298" s="183">
        <f>IFERROR(_xll.qlIndexFixing(ONIndex1Y,I3298,TRUE,_xll.ohTrigger(RecalcTrigger,Trigger1Y)),NA())</f>
        <v>1.3957782424656173E-2</v>
      </c>
    </row>
    <row r="3299" spans="2:17" x14ac:dyDescent="0.2">
      <c r="B3299" s="39" t="s">
        <v>42</v>
      </c>
      <c r="D3299" s="42">
        <f>_xll.qlCalendarAdvance(Calendar,$D3298,B3299,"f",FALSE)</f>
        <v>62604</v>
      </c>
      <c r="E3299" s="177">
        <f>_xll.qlInterestRateIndexValueDate(IndexON,D3299)</f>
        <v>62604</v>
      </c>
      <c r="F3299" s="193">
        <f>IFERROR(_xll.qlIndexFixing(IndexON,D3299,TRUE,_xll.ohTrigger(RecalcTrigger,TriggerON)),NA())</f>
        <v>1.366717551643859E-2</v>
      </c>
      <c r="H3299" s="42">
        <f>_xll.qlCalendarAdvance(Calendar,$H3298,B3299,"f",FALSE)</f>
        <v>62604</v>
      </c>
      <c r="I3299" s="177">
        <f>_xll.qlInterestRateIndexValueDate(Index1M,$H3299)</f>
        <v>62606</v>
      </c>
      <c r="J3299" s="182">
        <f>IFERROR(_xll.qlIndexFixing(Index1M,$H3299,TRUE,_xll.ohTrigger(RecalcTrigger,Trigger1M)),NA())</f>
        <v>1.3447144822071599E-2</v>
      </c>
      <c r="K3299" s="44">
        <f>IFERROR(_xll.qlIndexFixing(Index3M,H3299,TRUE,_xll.ohTrigger(RecalcTrigger,Trigger3M)),NA())</f>
        <v>1.3761011023936702E-2</v>
      </c>
      <c r="L3299" s="44">
        <f>IFERROR(_xll.qlIndexFixing(Index6M,$H3299,TRUE,_xll.ohTrigger(RecalcTrigger,Trigger6M)),NA())</f>
        <v>1.3733727054733051E-2</v>
      </c>
      <c r="M3299" s="183">
        <f>IFERROR(_xll.qlIndexFixing(Index1Y,$H3299,TRUE,_xll.ohTrigger(RecalcTrigger,Trigger1Y)),NA())</f>
        <v>1.4160107113182859E-2</v>
      </c>
      <c r="N3299" s="182">
        <f>IFERROR(_xll.qlIndexFixing(ONIndex1M,I3299,TRUE,_xll.ohTrigger(RecalcTrigger,Trigger1M)),NA())</f>
        <v>1.3433578632442433E-2</v>
      </c>
      <c r="O3299" s="44">
        <f>IFERROR(_xll.qlIndexFixing(ONIndex3M,I3299,TRUE,_xll.ohTrigger(RecalcTrigger,Trigger3M)),NA())</f>
        <v>1.371151501091461E-2</v>
      </c>
      <c r="P3299" s="44">
        <f>IFERROR(_xll.qlIndexFixing(ONIndex6M,I3299,TRUE,_xll.ohTrigger(RecalcTrigger,Trigger6M)),NA())</f>
        <v>1.3681042227737805E-2</v>
      </c>
      <c r="Q3299" s="183">
        <f>IFERROR(_xll.qlIndexFixing(ONIndex1Y,I3299,TRUE,_xll.ohTrigger(RecalcTrigger,Trigger1Y)),NA())</f>
        <v>1.3961843135303909E-2</v>
      </c>
    </row>
    <row r="3300" spans="2:17" x14ac:dyDescent="0.2">
      <c r="B3300" s="39" t="s">
        <v>42</v>
      </c>
      <c r="D3300" s="42">
        <f>_xll.qlCalendarAdvance(Calendar,$D3299,B3300,"f",FALSE)</f>
        <v>62611</v>
      </c>
      <c r="E3300" s="177">
        <f>_xll.qlInterestRateIndexValueDate(IndexON,D3300)</f>
        <v>62611</v>
      </c>
      <c r="F3300" s="193">
        <f>IFERROR(_xll.qlIndexFixing(IndexON,D3300,TRUE,_xll.ohTrigger(RecalcTrigger,TriggerON)),NA())</f>
        <v>1.366923676880738E-2</v>
      </c>
      <c r="H3300" s="42">
        <f>_xll.qlCalendarAdvance(Calendar,$H3299,B3300,"f",FALSE)</f>
        <v>62611</v>
      </c>
      <c r="I3300" s="177">
        <f>_xll.qlInterestRateIndexValueDate(Index1M,$H3300)</f>
        <v>62613</v>
      </c>
      <c r="J3300" s="182">
        <f>IFERROR(_xll.qlIndexFixing(Index1M,$H3300,TRUE,_xll.ohTrigger(RecalcTrigger,Trigger1M)),NA())</f>
        <v>1.345066154346819E-2</v>
      </c>
      <c r="K3300" s="44">
        <f>IFERROR(_xll.qlIndexFixing(Index3M,H3300,TRUE,_xll.ohTrigger(RecalcTrigger,Trigger3M)),NA())</f>
        <v>1.3765312260045723E-2</v>
      </c>
      <c r="L3300" s="44">
        <f>IFERROR(_xll.qlIndexFixing(Index6M,$H3300,TRUE,_xll.ohTrigger(RecalcTrigger,Trigger6M)),NA())</f>
        <v>1.3733212800139841E-2</v>
      </c>
      <c r="M3300" s="183">
        <f>IFERROR(_xll.qlIndexFixing(Index1Y,$H3300,TRUE,_xll.ohTrigger(RecalcTrigger,Trigger1Y)),NA())</f>
        <v>1.416380328499387E-2</v>
      </c>
      <c r="N3300" s="182">
        <f>IFERROR(_xll.qlIndexFixing(ONIndex1M,I3300,TRUE,_xll.ohTrigger(RecalcTrigger,Trigger1M)),NA())</f>
        <v>1.3437111410112834E-2</v>
      </c>
      <c r="O3300" s="44">
        <f>IFERROR(_xll.qlIndexFixing(ONIndex3M,I3300,TRUE,_xll.ohTrigger(RecalcTrigger,Trigger3M)),NA())</f>
        <v>1.371589264724804E-2</v>
      </c>
      <c r="P3300" s="44">
        <f>IFERROR(_xll.qlIndexFixing(ONIndex6M,I3300,TRUE,_xll.ohTrigger(RecalcTrigger,Trigger6M)),NA())</f>
        <v>1.3681421634164082E-2</v>
      </c>
      <c r="Q3300" s="183">
        <f>IFERROR(_xll.qlIndexFixing(ONIndex1Y,I3300,TRUE,_xll.ohTrigger(RecalcTrigger,Trigger1Y)),NA())</f>
        <v>1.3965888666893633E-2</v>
      </c>
    </row>
    <row r="3301" spans="2:17" x14ac:dyDescent="0.2">
      <c r="B3301" s="39" t="s">
        <v>42</v>
      </c>
      <c r="D3301" s="42">
        <f>_xll.qlCalendarAdvance(Calendar,$D3300,B3301,"f",FALSE)</f>
        <v>62618</v>
      </c>
      <c r="E3301" s="177">
        <f>_xll.qlInterestRateIndexValueDate(IndexON,D3301)</f>
        <v>62618</v>
      </c>
      <c r="F3301" s="193">
        <f>IFERROR(_xll.qlIndexFixing(IndexON,D3301,TRUE,_xll.ohTrigger(RecalcTrigger,TriggerON)),NA())</f>
        <v>1.3671290917098844E-2</v>
      </c>
      <c r="H3301" s="42">
        <f>_xll.qlCalendarAdvance(Calendar,$H3300,B3301,"f",FALSE)</f>
        <v>62618</v>
      </c>
      <c r="I3301" s="177">
        <f>_xll.qlInterestRateIndexValueDate(Index1M,$H3301)</f>
        <v>62620</v>
      </c>
      <c r="J3301" s="182">
        <f>IFERROR(_xll.qlIndexFixing(Index1M,$H3301,TRUE,_xll.ohTrigger(RecalcTrigger,Trigger1M)),NA())</f>
        <v>1.3454165984483069E-2</v>
      </c>
      <c r="K3301" s="44">
        <f>IFERROR(_xll.qlIndexFixing(Index3M,H3301,TRUE,_xll.ohTrigger(RecalcTrigger,Trigger3M)),NA())</f>
        <v>1.3769597981870106E-2</v>
      </c>
      <c r="L3301" s="44">
        <f>IFERROR(_xll.qlIndexFixing(Index6M,$H3301,TRUE,_xll.ohTrigger(RecalcTrigger,Trigger6M)),NA())</f>
        <v>1.3733548936419307E-2</v>
      </c>
      <c r="M3301" s="183">
        <f>IFERROR(_xll.qlIndexFixing(Index1Y,$H3301,TRUE,_xll.ohTrigger(RecalcTrigger,Trigger1Y)),NA())</f>
        <v>1.4167483319148451E-2</v>
      </c>
      <c r="N3301" s="182">
        <f>IFERROR(_xll.qlIndexFixing(ONIndex1M,I3301,TRUE,_xll.ohTrigger(RecalcTrigger,Trigger1M)),NA())</f>
        <v>1.3440631957326588E-2</v>
      </c>
      <c r="O3301" s="44">
        <f>IFERROR(_xll.qlIndexFixing(ONIndex3M,I3301,TRUE,_xll.ohTrigger(RecalcTrigger,Trigger3M)),NA())</f>
        <v>1.3720254984699309E-2</v>
      </c>
      <c r="P3301" s="44">
        <f>IFERROR(_xll.qlIndexFixing(ONIndex6M,I3301,TRUE,_xll.ohTrigger(RecalcTrigger,Trigger6M)),NA())</f>
        <v>1.3681797696865061E-2</v>
      </c>
      <c r="Q3301" s="183">
        <f>IFERROR(_xll.qlIndexFixing(ONIndex1Y,I3301,TRUE,_xll.ohTrigger(RecalcTrigger,Trigger1Y)),NA())</f>
        <v>1.3969918991287855E-2</v>
      </c>
    </row>
    <row r="3302" spans="2:17" x14ac:dyDescent="0.2">
      <c r="B3302" s="39" t="s">
        <v>42</v>
      </c>
      <c r="D3302" s="42">
        <f>_xll.qlCalendarAdvance(Calendar,$D3301,B3302,"f",FALSE)</f>
        <v>62625</v>
      </c>
      <c r="E3302" s="177">
        <f>_xll.qlInterestRateIndexValueDate(IndexON,D3302)</f>
        <v>62625</v>
      </c>
      <c r="F3302" s="193">
        <f>IFERROR(_xll.qlIndexFixing(IndexON,D3302,TRUE,_xll.ohTrigger(RecalcTrigger,TriggerON)),NA())</f>
        <v>1.367333794836334E-2</v>
      </c>
      <c r="H3302" s="42">
        <f>_xll.qlCalendarAdvance(Calendar,$H3301,B3302,"f",FALSE)</f>
        <v>62625</v>
      </c>
      <c r="I3302" s="177">
        <f>_xll.qlInterestRateIndexValueDate(Index1M,$H3302)</f>
        <v>62627</v>
      </c>
      <c r="J3302" s="182">
        <f>IFERROR(_xll.qlIndexFixing(Index1M,$H3302,TRUE,_xll.ohTrigger(RecalcTrigger,Trigger1M)),NA())</f>
        <v>1.3457658122674188E-2</v>
      </c>
      <c r="K3302" s="44">
        <f>IFERROR(_xll.qlIndexFixing(Index3M,H3302,TRUE,_xll.ohTrigger(RecalcTrigger,Trigger3M)),NA())</f>
        <v>1.3773868161230652E-2</v>
      </c>
      <c r="L3302" s="44">
        <f>IFERROR(_xll.qlIndexFixing(Index6M,$H3302,TRUE,_xll.ohTrigger(RecalcTrigger,Trigger6M)),NA())</f>
        <v>1.3733881622929779E-2</v>
      </c>
      <c r="M3302" s="183">
        <f>IFERROR(_xll.qlIndexFixing(Index1Y,$H3302,TRUE,_xll.ohTrigger(RecalcTrigger,Trigger1Y)),NA())</f>
        <v>1.4171147187203702E-2</v>
      </c>
      <c r="N3302" s="182">
        <f>IFERROR(_xll.qlIndexFixing(ONIndex1M,I3302,TRUE,_xll.ohTrigger(RecalcTrigger,Trigger1M)),NA())</f>
        <v>1.3444140251701597E-2</v>
      </c>
      <c r="O3302" s="44">
        <f>IFERROR(_xll.qlIndexFixing(ONIndex3M,I3302,TRUE,_xll.ohTrigger(RecalcTrigger,Trigger3M)),NA())</f>
        <v>1.3724601995050989E-2</v>
      </c>
      <c r="P3302" s="44">
        <f>IFERROR(_xll.qlIndexFixing(ONIndex6M,I3302,TRUE,_xll.ohTrigger(RecalcTrigger,Trigger6M)),NA())</f>
        <v>1.3682170409605732E-2</v>
      </c>
      <c r="Q3302" s="183">
        <f>IFERROR(_xll.qlIndexFixing(ONIndex1Y,I3302,TRUE,_xll.ohTrigger(RecalcTrigger,Trigger1Y)),NA())</f>
        <v>1.397393408098857E-2</v>
      </c>
    </row>
    <row r="3303" spans="2:17" x14ac:dyDescent="0.2">
      <c r="B3303" s="39" t="s">
        <v>42</v>
      </c>
      <c r="D3303" s="42">
        <f>_xll.qlCalendarAdvance(Calendar,$D3302,B3303,"f",FALSE)</f>
        <v>62632</v>
      </c>
      <c r="E3303" s="177">
        <f>_xll.qlInterestRateIndexValueDate(IndexON,D3303)</f>
        <v>62632</v>
      </c>
      <c r="F3303" s="193">
        <f>IFERROR(_xll.qlIndexFixing(IndexON,D3303,TRUE,_xll.ohTrigger(RecalcTrigger,TriggerON)),NA())</f>
        <v>1.3675377849331483E-2</v>
      </c>
      <c r="H3303" s="42">
        <f>_xll.qlCalendarAdvance(Calendar,$H3302,B3303,"f",FALSE)</f>
        <v>62632</v>
      </c>
      <c r="I3303" s="177">
        <f>_xll.qlInterestRateIndexValueDate(Index1M,$H3303)</f>
        <v>62634</v>
      </c>
      <c r="J3303" s="182">
        <f>IFERROR(_xll.qlIndexFixing(Index1M,$H3303,TRUE,_xll.ohTrigger(RecalcTrigger,Trigger1M)),NA())</f>
        <v>1.3461137935594503E-2</v>
      </c>
      <c r="K3303" s="44">
        <f>IFERROR(_xll.qlIndexFixing(Index3M,H3303,TRUE,_xll.ohTrigger(RecalcTrigger,Trigger3M)),NA())</f>
        <v>1.3778122769950767E-2</v>
      </c>
      <c r="L3303" s="44">
        <f>IFERROR(_xll.qlIndexFixing(Index6M,$H3303,TRUE,_xll.ohTrigger(RecalcTrigger,Trigger6M)),NA())</f>
        <v>1.3735061859455286E-2</v>
      </c>
      <c r="M3303" s="183">
        <f>IFERROR(_xll.qlIndexFixing(Index1Y,$H3303,TRUE,_xll.ohTrigger(RecalcTrigger,Trigger1Y)),NA())</f>
        <v>1.4174794860716943E-2</v>
      </c>
      <c r="N3303" s="182">
        <f>IFERROR(_xll.qlIndexFixing(ONIndex1M,I3303,TRUE,_xll.ohTrigger(RecalcTrigger,Trigger1M)),NA())</f>
        <v>1.3447636270775831E-2</v>
      </c>
      <c r="O3303" s="44">
        <f>IFERROR(_xll.qlIndexFixing(ONIndex3M,I3303,TRUE,_xll.ohTrigger(RecalcTrigger,Trigger3M)),NA())</f>
        <v>1.3728933650245523E-2</v>
      </c>
      <c r="P3303" s="44">
        <f>IFERROR(_xll.qlIndexFixing(ONIndex6M,I3303,TRUE,_xll.ohTrigger(RecalcTrigger,Trigger6M)),NA())</f>
        <v>1.3682539766231017E-2</v>
      </c>
      <c r="Q3303" s="183">
        <f>IFERROR(_xll.qlIndexFixing(ONIndex1Y,I3303,TRUE,_xll.ohTrigger(RecalcTrigger,Trigger1Y)),NA())</f>
        <v>1.3977933907858286E-2</v>
      </c>
    </row>
    <row r="3304" spans="2:17" x14ac:dyDescent="0.2">
      <c r="B3304" s="39" t="s">
        <v>42</v>
      </c>
      <c r="D3304" s="42">
        <f>_xll.qlCalendarAdvance(Calendar,$D3303,B3304,"f",FALSE)</f>
        <v>62639</v>
      </c>
      <c r="E3304" s="177">
        <f>_xll.qlInterestRateIndexValueDate(IndexON,D3304)</f>
        <v>62639</v>
      </c>
      <c r="F3304" s="193">
        <f>IFERROR(_xll.qlIndexFixing(IndexON,D3304,TRUE,_xll.ohTrigger(RecalcTrigger,TriggerON)),NA())</f>
        <v>1.3677410607213503E-2</v>
      </c>
      <c r="H3304" s="42">
        <f>_xll.qlCalendarAdvance(Calendar,$H3303,B3304,"f",FALSE)</f>
        <v>62639</v>
      </c>
      <c r="I3304" s="177">
        <f>_xll.qlInterestRateIndexValueDate(Index1M,$H3304)</f>
        <v>62641</v>
      </c>
      <c r="J3304" s="182">
        <f>IFERROR(_xll.qlIndexFixing(Index1M,$H3304,TRUE,_xll.ohTrigger(RecalcTrigger,Trigger1M)),NA())</f>
        <v>1.3464605400799468E-2</v>
      </c>
      <c r="K3304" s="44">
        <f>IFERROR(_xll.qlIndexFixing(Index3M,H3304,TRUE,_xll.ohTrigger(RecalcTrigger,Trigger3M)),NA())</f>
        <v>1.3782361779852995E-2</v>
      </c>
      <c r="L3304" s="44">
        <f>IFERROR(_xll.qlIndexFixing(Index6M,$H3304,TRUE,_xll.ohTrigger(RecalcTrigger,Trigger6M)),NA())</f>
        <v>1.3735386916497646E-2</v>
      </c>
      <c r="M3304" s="183">
        <f>IFERROR(_xll.qlIndexFixing(Index1Y,$H3304,TRUE,_xll.ohTrigger(RecalcTrigger,Trigger1Y)),NA())</f>
        <v>1.4178426311245489E-2</v>
      </c>
      <c r="N3304" s="182">
        <f>IFERROR(_xll.qlIndexFixing(ONIndex1M,I3304,TRUE,_xll.ohTrigger(RecalcTrigger,Trigger1M)),NA())</f>
        <v>1.3451119992327065E-2</v>
      </c>
      <c r="O3304" s="44">
        <f>IFERROR(_xll.qlIndexFixing(ONIndex3M,I3304,TRUE,_xll.ohTrigger(RecalcTrigger,Trigger3M)),NA())</f>
        <v>1.3733249922704971E-2</v>
      </c>
      <c r="P3304" s="44">
        <f>IFERROR(_xll.qlIndexFixing(ONIndex6M,I3304,TRUE,_xll.ohTrigger(RecalcTrigger,Trigger6M)),NA())</f>
        <v>1.3682905760745712E-2</v>
      </c>
      <c r="Q3304" s="183">
        <f>IFERROR(_xll.qlIndexFixing(ONIndex1Y,I3304,TRUE,_xll.ohTrigger(RecalcTrigger,Trigger1Y)),NA())</f>
        <v>1.3981918444239128E-2</v>
      </c>
    </row>
    <row r="3305" spans="2:17" x14ac:dyDescent="0.2">
      <c r="B3305" s="39" t="s">
        <v>42</v>
      </c>
      <c r="D3305" s="42">
        <f>_xll.qlCalendarAdvance(Calendar,$D3304,B3305,"f",FALSE)</f>
        <v>62646</v>
      </c>
      <c r="E3305" s="177">
        <f>_xll.qlInterestRateIndexValueDate(IndexON,D3305)</f>
        <v>62646</v>
      </c>
      <c r="F3305" s="193">
        <f>IFERROR(_xll.qlIndexFixing(IndexON,D3305,TRUE,_xll.ohTrigger(RecalcTrigger,TriggerON)),NA())</f>
        <v>1.3679436208740015E-2</v>
      </c>
      <c r="H3305" s="42">
        <f>_xll.qlCalendarAdvance(Calendar,$H3304,B3305,"f",FALSE)</f>
        <v>62646</v>
      </c>
      <c r="I3305" s="177">
        <f>_xll.qlInterestRateIndexValueDate(Index1M,$H3305)</f>
        <v>62648</v>
      </c>
      <c r="J3305" s="182">
        <f>IFERROR(_xll.qlIndexFixing(Index1M,$H3305,TRUE,_xll.ohTrigger(RecalcTrigger,Trigger1M)),NA())</f>
        <v>1.3468060495847034E-2</v>
      </c>
      <c r="K3305" s="44">
        <f>IFERROR(_xll.qlIndexFixing(Index3M,H3305,TRUE,_xll.ohTrigger(RecalcTrigger,Trigger3M)),NA())</f>
        <v>1.3786585162758132E-2</v>
      </c>
      <c r="L3305" s="44">
        <f>IFERROR(_xll.qlIndexFixing(Index6M,$H3305,TRUE,_xll.ohTrigger(RecalcTrigger,Trigger6M)),NA())</f>
        <v>1.3735708503541522E-2</v>
      </c>
      <c r="M3305" s="183">
        <f>IFERROR(_xll.qlIndexFixing(Index1Y,$H3305,TRUE,_xll.ohTrigger(RecalcTrigger,Trigger1Y)),NA())</f>
        <v>1.4182041510348178E-2</v>
      </c>
      <c r="N3305" s="182">
        <f>IFERROR(_xll.qlIndexFixing(ONIndex1M,I3305,TRUE,_xll.ohTrigger(RecalcTrigger,Trigger1M)),NA())</f>
        <v>1.3454591393733395E-2</v>
      </c>
      <c r="O3305" s="44">
        <f>IFERROR(_xll.qlIndexFixing(ONIndex3M,I3305,TRUE,_xll.ohTrigger(RecalcTrigger,Trigger3M)),NA())</f>
        <v>1.3737550783892161E-2</v>
      </c>
      <c r="P3305" s="44">
        <f>IFERROR(_xll.qlIndexFixing(ONIndex6M,I3305,TRUE,_xll.ohTrigger(RecalcTrigger,Trigger6M)),NA())</f>
        <v>1.3683268387154612E-2</v>
      </c>
      <c r="Q3305" s="183">
        <f>IFERROR(_xll.qlIndexFixing(ONIndex1Y,I3305,TRUE,_xll.ohTrigger(RecalcTrigger,Trigger1Y)),NA())</f>
        <v>1.3985887662233409E-2</v>
      </c>
    </row>
    <row r="3306" spans="2:17" x14ac:dyDescent="0.2">
      <c r="B3306" s="39" t="s">
        <v>42</v>
      </c>
      <c r="D3306" s="42">
        <f>_xll.qlCalendarAdvance(Calendar,$D3305,B3306,"f",FALSE)</f>
        <v>62653</v>
      </c>
      <c r="E3306" s="177">
        <f>_xll.qlInterestRateIndexValueDate(IndexON,D3306)</f>
        <v>62653</v>
      </c>
      <c r="F3306" s="193">
        <f>IFERROR(_xll.qlIndexFixing(IndexON,D3306,TRUE,_xll.ohTrigger(RecalcTrigger,TriggerON)),NA())</f>
        <v>1.3681454640961377E-2</v>
      </c>
      <c r="H3306" s="42">
        <f>_xll.qlCalendarAdvance(Calendar,$H3305,B3306,"f",FALSE)</f>
        <v>62653</v>
      </c>
      <c r="I3306" s="177">
        <f>_xll.qlInterestRateIndexValueDate(Index1M,$H3306)</f>
        <v>62655</v>
      </c>
      <c r="J3306" s="182">
        <f>IFERROR(_xll.qlIndexFixing(Index1M,$H3306,TRUE,_xll.ohTrigger(RecalcTrigger,Trigger1M)),NA())</f>
        <v>1.3471503198285162E-2</v>
      </c>
      <c r="K3306" s="44">
        <f>IFERROR(_xll.qlIndexFixing(Index3M,H3306,TRUE,_xll.ohTrigger(RecalcTrigger,Trigger3M)),NA())</f>
        <v>1.379079289049133E-2</v>
      </c>
      <c r="L3306" s="44">
        <f>IFERROR(_xll.qlIndexFixing(Index6M,$H3306,TRUE,_xll.ohTrigger(RecalcTrigger,Trigger6M)),NA())</f>
        <v>1.3736026614416797E-2</v>
      </c>
      <c r="M3306" s="183">
        <f>IFERROR(_xll.qlIndexFixing(Index1Y,$H3306,TRUE,_xll.ohTrigger(RecalcTrigger,Trigger1Y)),NA())</f>
        <v>1.4185640429583413E-2</v>
      </c>
      <c r="N3306" s="182">
        <f>IFERROR(_xll.qlIndexFixing(ONIndex1M,I3306,TRUE,_xll.ohTrigger(RecalcTrigger,Trigger1M)),NA())</f>
        <v>1.3458050452852532E-2</v>
      </c>
      <c r="O3306" s="44">
        <f>IFERROR(_xll.qlIndexFixing(ONIndex3M,I3306,TRUE,_xll.ohTrigger(RecalcTrigger,Trigger3M)),NA())</f>
        <v>1.374183620606928E-2</v>
      </c>
      <c r="P3306" s="44">
        <f>IFERROR(_xll.qlIndexFixing(ONIndex6M,I3306,TRUE,_xll.ohTrigger(RecalcTrigger,Trigger6M)),NA())</f>
        <v>1.3683627638902962E-2</v>
      </c>
      <c r="Q3306" s="183">
        <f>IFERROR(_xll.qlIndexFixing(ONIndex1Y,I3306,TRUE,_xll.ohTrigger(RecalcTrigger,Trigger1Y)),NA())</f>
        <v>1.3989841533863512E-2</v>
      </c>
    </row>
    <row r="3307" spans="2:17" x14ac:dyDescent="0.2">
      <c r="B3307" s="39" t="s">
        <v>42</v>
      </c>
      <c r="D3307" s="42">
        <f>_xll.qlCalendarAdvance(Calendar,$D3306,B3307,"f",FALSE)</f>
        <v>62660</v>
      </c>
      <c r="E3307" s="177">
        <f>_xll.qlInterestRateIndexValueDate(IndexON,D3307)</f>
        <v>62660</v>
      </c>
      <c r="F3307" s="193">
        <f>IFERROR(_xll.qlIndexFixing(IndexON,D3307,TRUE,_xll.ohTrigger(RecalcTrigger,TriggerON)),NA())</f>
        <v>1.3683465890927948E-2</v>
      </c>
      <c r="H3307" s="42">
        <f>_xll.qlCalendarAdvance(Calendar,$H3306,B3307,"f",FALSE)</f>
        <v>62660</v>
      </c>
      <c r="I3307" s="177">
        <f>_xll.qlInterestRateIndexValueDate(Index1M,$H3307)</f>
        <v>62662</v>
      </c>
      <c r="J3307" s="182">
        <f>IFERROR(_xll.qlIndexFixing(Index1M,$H3307,TRUE,_xll.ohTrigger(RecalcTrigger,Trigger1M)),NA())</f>
        <v>1.3474933485674301E-2</v>
      </c>
      <c r="K3307" s="44">
        <f>IFERROR(_xll.qlIndexFixing(Index3M,H3307,TRUE,_xll.ohTrigger(RecalcTrigger,Trigger3M)),NA())</f>
        <v>1.3794984934873388E-2</v>
      </c>
      <c r="L3307" s="44">
        <f>IFERROR(_xll.qlIndexFixing(Index6M,$H3307,TRUE,_xll.ohTrigger(RecalcTrigger,Trigger6M)),NA())</f>
        <v>1.3736341242952496E-2</v>
      </c>
      <c r="M3307" s="183">
        <f>IFERROR(_xll.qlIndexFixing(Index1Y,$H3307,TRUE,_xll.ohTrigger(RecalcTrigger,Trigger1Y)),NA())</f>
        <v>1.4189223040509596E-2</v>
      </c>
      <c r="N3307" s="182">
        <f>IFERROR(_xll.qlIndexFixing(ONIndex1M,I3307,TRUE,_xll.ohTrigger(RecalcTrigger,Trigger1M)),NA())</f>
        <v>1.3461497146902701E-2</v>
      </c>
      <c r="O3307" s="44">
        <f>IFERROR(_xll.qlIndexFixing(ONIndex3M,I3307,TRUE,_xll.ohTrigger(RecalcTrigger,Trigger3M)),NA())</f>
        <v>1.3746106161098837E-2</v>
      </c>
      <c r="P3307" s="44">
        <f>IFERROR(_xll.qlIndexFixing(ONIndex6M,I3307,TRUE,_xll.ohTrigger(RecalcTrigger,Trigger6M)),NA())</f>
        <v>1.3683983510235365E-2</v>
      </c>
      <c r="Q3307" s="183">
        <f>IFERROR(_xll.qlIndexFixing(ONIndex1Y,I3307,TRUE,_xll.ohTrigger(RecalcTrigger,Trigger1Y)),NA())</f>
        <v>1.3993780031311687E-2</v>
      </c>
    </row>
    <row r="3308" spans="2:17" x14ac:dyDescent="0.2">
      <c r="B3308" s="39" t="s">
        <v>42</v>
      </c>
      <c r="D3308" s="42">
        <f>_xll.qlCalendarAdvance(Calendar,$D3307,B3308,"f",FALSE)</f>
        <v>62667</v>
      </c>
      <c r="E3308" s="177">
        <f>_xll.qlInterestRateIndexValueDate(IndexON,D3308)</f>
        <v>62667</v>
      </c>
      <c r="F3308" s="193">
        <f>IFERROR(_xll.qlIndexFixing(IndexON,D3308,TRUE,_xll.ohTrigger(RecalcTrigger,TriggerON)),NA())</f>
        <v>1.3685469945450279E-2</v>
      </c>
      <c r="H3308" s="42">
        <f>_xll.qlCalendarAdvance(Calendar,$H3307,B3308,"f",FALSE)</f>
        <v>62667</v>
      </c>
      <c r="I3308" s="177">
        <f>_xll.qlInterestRateIndexValueDate(Index1M,$H3308)</f>
        <v>62669</v>
      </c>
      <c r="J3308" s="182">
        <f>IFERROR(_xll.qlIndexFixing(Index1M,$H3308,TRUE,_xll.ohTrigger(RecalcTrigger,Trigger1M)),NA())</f>
        <v>1.3478351335569905E-2</v>
      </c>
      <c r="K3308" s="44">
        <f>IFERROR(_xll.qlIndexFixing(Index3M,H3308,TRUE,_xll.ohTrigger(RecalcTrigger,Trigger3M)),NA())</f>
        <v>1.3799161267727714E-2</v>
      </c>
      <c r="L3308" s="44">
        <f>IFERROR(_xll.qlIndexFixing(Index6M,$H3308,TRUE,_xll.ohTrigger(RecalcTrigger,Trigger6M)),NA())</f>
        <v>1.3735804951291054E-2</v>
      </c>
      <c r="M3308" s="183">
        <f>IFERROR(_xll.qlIndexFixing(Index1Y,$H3308,TRUE,_xll.ohTrigger(RecalcTrigger,Trigger1Y)),NA())</f>
        <v>1.4191221938396545E-2</v>
      </c>
      <c r="N3308" s="182">
        <f>IFERROR(_xll.qlIndexFixing(ONIndex1M,I3308,TRUE,_xll.ohTrigger(RecalcTrigger,Trigger1M)),NA())</f>
        <v>1.3464931453741613E-2</v>
      </c>
      <c r="O3308" s="44">
        <f>IFERROR(_xll.qlIndexFixing(ONIndex3M,I3308,TRUE,_xll.ohTrigger(RecalcTrigger,Trigger3M)),NA())</f>
        <v>1.375036062100321E-2</v>
      </c>
      <c r="P3308" s="44">
        <f>IFERROR(_xll.qlIndexFixing(ONIndex6M,I3308,TRUE,_xll.ohTrigger(RecalcTrigger,Trigger6M)),NA())</f>
        <v>1.3684335994996744E-2</v>
      </c>
      <c r="Q3308" s="183">
        <f>IFERROR(_xll.qlIndexFixing(ONIndex1Y,I3308,TRUE,_xll.ohTrigger(RecalcTrigger,Trigger1Y)),NA())</f>
        <v>1.3997703126760186E-2</v>
      </c>
    </row>
    <row r="3309" spans="2:17" x14ac:dyDescent="0.2">
      <c r="B3309" s="39" t="s">
        <v>42</v>
      </c>
      <c r="D3309" s="42">
        <f>_xll.qlCalendarAdvance(Calendar,$D3308,B3309,"f",FALSE)</f>
        <v>62674</v>
      </c>
      <c r="E3309" s="177">
        <f>_xll.qlInterestRateIndexValueDate(IndexON,D3309)</f>
        <v>62674</v>
      </c>
      <c r="F3309" s="193">
        <f>IFERROR(_xll.qlIndexFixing(IndexON,D3309,TRUE,_xll.ohTrigger(RecalcTrigger,TriggerON)),NA())</f>
        <v>1.3687466791818537E-2</v>
      </c>
      <c r="H3309" s="42">
        <f>_xll.qlCalendarAdvance(Calendar,$H3308,B3309,"f",FALSE)</f>
        <v>62674</v>
      </c>
      <c r="I3309" s="177">
        <f>_xll.qlInterestRateIndexValueDate(Index1M,$H3309)</f>
        <v>62676</v>
      </c>
      <c r="J3309" s="182">
        <f>IFERROR(_xll.qlIndexFixing(Index1M,$H3309,TRUE,_xll.ohTrigger(RecalcTrigger,Trigger1M)),NA())</f>
        <v>1.3481756725527427E-2</v>
      </c>
      <c r="K3309" s="44">
        <f>IFERROR(_xll.qlIndexFixing(Index3M,H3309,TRUE,_xll.ohTrigger(RecalcTrigger,Trigger3M)),NA())</f>
        <v>1.3803321860877718E-2</v>
      </c>
      <c r="L3309" s="44">
        <f>IFERROR(_xll.qlIndexFixing(Index6M,$H3309,TRUE,_xll.ohTrigger(RecalcTrigger,Trigger6M)),NA())</f>
        <v>1.3736960028319527E-2</v>
      </c>
      <c r="M3309" s="183">
        <f>IFERROR(_xll.qlIndexFixing(Index1Y,$H3309,TRUE,_xll.ohTrigger(RecalcTrigger,Trigger1Y)),NA())</f>
        <v>1.4196339223674722E-2</v>
      </c>
      <c r="N3309" s="182">
        <f>IFERROR(_xll.qlIndexFixing(ONIndex1M,I3309,TRUE,_xll.ohTrigger(RecalcTrigger,Trigger1M)),NA())</f>
        <v>1.34683533508273E-2</v>
      </c>
      <c r="O3309" s="44">
        <f>IFERROR(_xll.qlIndexFixing(ONIndex3M,I3309,TRUE,_xll.ohTrigger(RecalcTrigger,Trigger3M)),NA())</f>
        <v>1.3754599557724845E-2</v>
      </c>
      <c r="P3309" s="44">
        <f>IFERROR(_xll.qlIndexFixing(ONIndex6M,I3309,TRUE,_xll.ohTrigger(RecalcTrigger,Trigger6M)),NA())</f>
        <v>1.368468508687215E-2</v>
      </c>
      <c r="Q3309" s="183">
        <f>IFERROR(_xll.qlIndexFixing(ONIndex1Y,I3309,TRUE,_xll.ohTrigger(RecalcTrigger,Trigger1Y)),NA())</f>
        <v>1.4001610792311325E-2</v>
      </c>
    </row>
    <row r="3310" spans="2:17" x14ac:dyDescent="0.2">
      <c r="B3310" s="39" t="s">
        <v>42</v>
      </c>
      <c r="D3310" s="42">
        <f>_xll.qlCalendarAdvance(Calendar,$D3309,B3310,"f",FALSE)</f>
        <v>62681</v>
      </c>
      <c r="E3310" s="177">
        <f>_xll.qlInterestRateIndexValueDate(IndexON,D3310)</f>
        <v>62681</v>
      </c>
      <c r="F3310" s="193">
        <f>IFERROR(_xll.qlIndexFixing(IndexON,D3310,TRUE,_xll.ohTrigger(RecalcTrigger,TriggerON)),NA())</f>
        <v>1.3689456416683399E-2</v>
      </c>
      <c r="H3310" s="42">
        <f>_xll.qlCalendarAdvance(Calendar,$H3309,B3310,"f",FALSE)</f>
        <v>62681</v>
      </c>
      <c r="I3310" s="177">
        <f>_xll.qlInterestRateIndexValueDate(Index1M,$H3310)</f>
        <v>62683</v>
      </c>
      <c r="J3310" s="182">
        <f>IFERROR(_xll.qlIndexFixing(Index1M,$H3310,TRUE,_xll.ohTrigger(RecalcTrigger,Trigger1M)),NA())</f>
        <v>1.3485149633099824E-2</v>
      </c>
      <c r="K3310" s="44">
        <f>IFERROR(_xll.qlIndexFixing(Index3M,H3310,TRUE,_xll.ohTrigger(RecalcTrigger,Trigger3M)),NA())</f>
        <v>1.3807466686144203E-2</v>
      </c>
      <c r="L3310" s="44">
        <f>IFERROR(_xll.qlIndexFixing(Index6M,$H3310,TRUE,_xll.ohTrigger(RecalcTrigger,Trigger6M)),NA())</f>
        <v>1.3737264172809335E-2</v>
      </c>
      <c r="M3310" s="183">
        <f>IFERROR(_xll.qlIndexFixing(Index1Y,$H3310,TRUE,_xll.ohTrigger(RecalcTrigger,Trigger1Y)),NA())</f>
        <v>1.4199872739033077E-2</v>
      </c>
      <c r="N3310" s="182">
        <f>IFERROR(_xll.qlIndexFixing(ONIndex1M,I3310,TRUE,_xll.ohTrigger(RecalcTrigger,Trigger1M)),NA())</f>
        <v>1.3471762816017474E-2</v>
      </c>
      <c r="O3310" s="44">
        <f>IFERROR(_xll.qlIndexFixing(ONIndex3M,I3310,TRUE,_xll.ohTrigger(RecalcTrigger,Trigger3M)),NA())</f>
        <v>1.3758822943206184E-2</v>
      </c>
      <c r="P3310" s="44">
        <f>IFERROR(_xll.qlIndexFixing(ONIndex6M,I3310,TRUE,_xll.ohTrigger(RecalcTrigger,Trigger6M)),NA())</f>
        <v>1.3685030779786445E-2</v>
      </c>
      <c r="Q3310" s="183">
        <f>IFERROR(_xll.qlIndexFixing(ONIndex1Y,I3310,TRUE,_xll.ohTrigger(RecalcTrigger,Trigger1Y)),NA())</f>
        <v>1.4005503000067421E-2</v>
      </c>
    </row>
    <row r="3311" spans="2:17" x14ac:dyDescent="0.2">
      <c r="B3311" s="39" t="s">
        <v>42</v>
      </c>
      <c r="D3311" s="42">
        <f>_xll.qlCalendarAdvance(Calendar,$D3310,B3311,"f",FALSE)</f>
        <v>62688</v>
      </c>
      <c r="E3311" s="177">
        <f>_xll.qlInterestRateIndexValueDate(IndexON,D3311)</f>
        <v>62688</v>
      </c>
      <c r="F3311" s="193">
        <f>IFERROR(_xll.qlIndexFixing(IndexON,D3311,TRUE,_xll.ohTrigger(RecalcTrigger,TriggerON)),NA())</f>
        <v>1.3691438807015288E-2</v>
      </c>
      <c r="H3311" s="42">
        <f>_xll.qlCalendarAdvance(Calendar,$H3310,B3311,"f",FALSE)</f>
        <v>62688</v>
      </c>
      <c r="I3311" s="177">
        <f>_xll.qlInterestRateIndexValueDate(Index1M,$H3311)</f>
        <v>62690</v>
      </c>
      <c r="J3311" s="182">
        <f>IFERROR(_xll.qlIndexFixing(Index1M,$H3311,TRUE,_xll.ohTrigger(RecalcTrigger,Trigger1M)),NA())</f>
        <v>1.348853003584255E-2</v>
      </c>
      <c r="K3311" s="44">
        <f>IFERROR(_xll.qlIndexFixing(Index3M,H3311,TRUE,_xll.ohTrigger(RecalcTrigger,Trigger3M)),NA())</f>
        <v>1.3811595715351444E-2</v>
      </c>
      <c r="L3311" s="44">
        <f>IFERROR(_xll.qlIndexFixing(Index6M,$H3311,TRUE,_xll.ohTrigger(RecalcTrigger,Trigger6M)),NA())</f>
        <v>1.3737564810275224E-2</v>
      </c>
      <c r="M3311" s="183">
        <f>IFERROR(_xll.qlIndexFixing(Index1Y,$H3311,TRUE,_xll.ohTrigger(RecalcTrigger,Trigger1Y)),NA())</f>
        <v>1.420338983232251E-2</v>
      </c>
      <c r="N3311" s="182">
        <f>IFERROR(_xll.qlIndexFixing(ONIndex1M,I3311,TRUE,_xll.ohTrigger(RecalcTrigger,Trigger1M)),NA())</f>
        <v>1.3475159826530358E-2</v>
      </c>
      <c r="O3311" s="44">
        <f>IFERROR(_xll.qlIndexFixing(ONIndex3M,I3311,TRUE,_xll.ohTrigger(RecalcTrigger,Trigger3M)),NA())</f>
        <v>1.3763030749549543E-2</v>
      </c>
      <c r="P3311" s="44">
        <f>IFERROR(_xll.qlIndexFixing(ONIndex6M,I3311,TRUE,_xll.ohTrigger(RecalcTrigger,Trigger6M)),NA())</f>
        <v>1.3685373067744422E-2</v>
      </c>
      <c r="Q3311" s="183">
        <f>IFERROR(_xll.qlIndexFixing(ONIndex1Y,I3311,TRUE,_xll.ohTrigger(RecalcTrigger,Trigger1Y)),NA())</f>
        <v>1.4009379722370596E-2</v>
      </c>
    </row>
    <row r="3312" spans="2:17" x14ac:dyDescent="0.2">
      <c r="B3312" s="39" t="s">
        <v>42</v>
      </c>
      <c r="D3312" s="42">
        <f>_xll.qlCalendarAdvance(Calendar,$D3311,B3312,"f",FALSE)</f>
        <v>62695</v>
      </c>
      <c r="E3312" s="177">
        <f>_xll.qlInterestRateIndexValueDate(IndexON,D3312)</f>
        <v>62695</v>
      </c>
      <c r="F3312" s="193">
        <f>IFERROR(_xll.qlIndexFixing(IndexON,D3312,TRUE,_xll.ohTrigger(RecalcTrigger,TriggerON)),NA())</f>
        <v>1.3693413950024436E-2</v>
      </c>
      <c r="H3312" s="42">
        <f>_xll.qlCalendarAdvance(Calendar,$H3311,B3312,"f",FALSE)</f>
        <v>62695</v>
      </c>
      <c r="I3312" s="177">
        <f>_xll.qlInterestRateIndexValueDate(Index1M,$H3312)</f>
        <v>62697</v>
      </c>
      <c r="J3312" s="182">
        <f>IFERROR(_xll.qlIndexFixing(Index1M,$H3312,TRUE,_xll.ohTrigger(RecalcTrigger,Trigger1M)),NA())</f>
        <v>1.3491897911313555E-2</v>
      </c>
      <c r="K3312" s="44">
        <f>IFERROR(_xll.qlIndexFixing(Index3M,H3312,TRUE,_xll.ohTrigger(RecalcTrigger,Trigger3M)),NA())</f>
        <v>1.3815708920321981E-2</v>
      </c>
      <c r="L3312" s="44">
        <f>IFERROR(_xll.qlIndexFixing(Index6M,$H3312,TRUE,_xll.ohTrigger(RecalcTrigger,Trigger6M)),NA())</f>
        <v>1.373786193454493E-2</v>
      </c>
      <c r="M3312" s="183">
        <f>IFERROR(_xll.qlIndexFixing(Index1Y,$H3312,TRUE,_xll.ohTrigger(RecalcTrigger,Trigger1Y)),NA())</f>
        <v>1.4206890475104247E-2</v>
      </c>
      <c r="N3312" s="182">
        <f>IFERROR(_xll.qlIndexFixing(ONIndex1M,I3312,TRUE,_xll.ohTrigger(RecalcTrigger,Trigger1M)),NA())</f>
        <v>1.3478544360223665E-2</v>
      </c>
      <c r="O3312" s="44">
        <f>IFERROR(_xll.qlIndexFixing(ONIndex3M,I3312,TRUE,_xll.ohTrigger(RecalcTrigger,Trigger3M)),NA())</f>
        <v>1.3767222948537494E-2</v>
      </c>
      <c r="P3312" s="44">
        <f>IFERROR(_xll.qlIndexFixing(ONIndex6M,I3312,TRUE,_xll.ohTrigger(RecalcTrigger,Trigger6M)),NA())</f>
        <v>1.3685711944591006E-2</v>
      </c>
      <c r="Q3312" s="183">
        <f>IFERROR(_xll.qlIndexFixing(ONIndex1Y,I3312,TRUE,_xll.ohTrigger(RecalcTrigger,Trigger1Y)),NA())</f>
        <v>1.4013240931083359E-2</v>
      </c>
    </row>
    <row r="3313" spans="2:17" x14ac:dyDescent="0.2">
      <c r="B3313" s="39" t="s">
        <v>42</v>
      </c>
      <c r="D3313" s="42">
        <f>_xll.qlCalendarAdvance(Calendar,$D3312,B3313,"f",FALSE)</f>
        <v>62702</v>
      </c>
      <c r="E3313" s="177">
        <f>_xll.qlInterestRateIndexValueDate(IndexON,D3313)</f>
        <v>62702</v>
      </c>
      <c r="F3313" s="193">
        <f>IFERROR(_xll.qlIndexFixing(IndexON,D3313,TRUE,_xll.ohTrigger(RecalcTrigger,TriggerON)),NA())</f>
        <v>1.3695381832281583E-2</v>
      </c>
      <c r="H3313" s="42">
        <f>_xll.qlCalendarAdvance(Calendar,$H3312,B3313,"f",FALSE)</f>
        <v>62702</v>
      </c>
      <c r="I3313" s="177">
        <f>_xll.qlInterestRateIndexValueDate(Index1M,$H3313)</f>
        <v>62704</v>
      </c>
      <c r="J3313" s="182">
        <f>IFERROR(_xll.qlIndexFixing(Index1M,$H3313,TRUE,_xll.ohTrigger(RecalcTrigger,Trigger1M)),NA())</f>
        <v>1.3495253237068294E-2</v>
      </c>
      <c r="K3313" s="44">
        <f>IFERROR(_xll.qlIndexFixing(Index3M,H3313,TRUE,_xll.ohTrigger(RecalcTrigger,Trigger3M)),NA())</f>
        <v>1.3819251669147568E-2</v>
      </c>
      <c r="L3313" s="44">
        <f>IFERROR(_xll.qlIndexFixing(Index6M,$H3313,TRUE,_xll.ohTrigger(RecalcTrigger,Trigger6M)),NA())</f>
        <v>1.3737030421338236E-2</v>
      </c>
      <c r="M3313" s="183">
        <f>IFERROR(_xll.qlIndexFixing(Index1Y,$H3313,TRUE,_xll.ohTrigger(RecalcTrigger,Trigger1Y)),NA())</f>
        <v>1.4210374638939517E-2</v>
      </c>
      <c r="N3313" s="182">
        <f>IFERROR(_xll.qlIndexFixing(ONIndex1M,I3313,TRUE,_xll.ohTrigger(RecalcTrigger,Trigger1M)),NA())</f>
        <v>1.3481916394635363E-2</v>
      </c>
      <c r="O3313" s="44">
        <f>IFERROR(_xll.qlIndexFixing(ONIndex3M,I3313,TRUE,_xll.ohTrigger(RecalcTrigger,Trigger3M)),NA())</f>
        <v>1.3771399512192417E-2</v>
      </c>
      <c r="P3313" s="44">
        <f>IFERROR(_xll.qlIndexFixing(ONIndex6M,I3313,TRUE,_xll.ohTrigger(RecalcTrigger,Trigger6M)),NA())</f>
        <v>1.3686047404091184E-2</v>
      </c>
      <c r="Q3313" s="183">
        <f>IFERROR(_xll.qlIndexFixing(ONIndex1Y,I3313,TRUE,_xll.ohTrigger(RecalcTrigger,Trigger1Y)),NA())</f>
        <v>1.4017086598467898E-2</v>
      </c>
    </row>
    <row r="3314" spans="2:17" x14ac:dyDescent="0.2">
      <c r="B3314" s="39" t="s">
        <v>42</v>
      </c>
      <c r="D3314" s="42">
        <f>_xll.qlCalendarAdvance(Calendar,$D3313,B3314,"f",FALSE)</f>
        <v>62709</v>
      </c>
      <c r="E3314" s="177">
        <f>_xll.qlInterestRateIndexValueDate(IndexON,D3314)</f>
        <v>62709</v>
      </c>
      <c r="F3314" s="193">
        <f>IFERROR(_xll.qlIndexFixing(IndexON,D3314,TRUE,_xll.ohTrigger(RecalcTrigger,TriggerON)),NA())</f>
        <v>1.3697342441316707E-2</v>
      </c>
      <c r="H3314" s="42">
        <f>_xll.qlCalendarAdvance(Calendar,$H3313,B3314,"f",FALSE)</f>
        <v>62709</v>
      </c>
      <c r="I3314" s="177">
        <f>_xll.qlInterestRateIndexValueDate(Index1M,$H3314)</f>
        <v>62711</v>
      </c>
      <c r="J3314" s="182">
        <f>IFERROR(_xll.qlIndexFixing(Index1M,$H3314,TRUE,_xll.ohTrigger(RecalcTrigger,Trigger1M)),NA())</f>
        <v>1.3498595990657225E-2</v>
      </c>
      <c r="K3314" s="44">
        <f>IFERROR(_xll.qlIndexFixing(Index3M,H3314,TRUE,_xll.ohTrigger(RecalcTrigger,Trigger3M)),NA())</f>
        <v>1.3823334124291617E-2</v>
      </c>
      <c r="L3314" s="44">
        <f>IFERROR(_xll.qlIndexFixing(Index6M,$H3314,TRUE,_xll.ohTrigger(RecalcTrigger,Trigger6M)),NA())</f>
        <v>1.3737321472080424E-2</v>
      </c>
      <c r="M3314" s="183">
        <f>IFERROR(_xll.qlIndexFixing(Index1Y,$H3314,TRUE,_xll.ohTrigger(RecalcTrigger,Trigger1Y)),NA())</f>
        <v>1.4213842295390198E-2</v>
      </c>
      <c r="N3314" s="182">
        <f>IFERROR(_xll.qlIndexFixing(ONIndex1M,I3314,TRUE,_xll.ohTrigger(RecalcTrigger,Trigger1M)),NA())</f>
        <v>1.3485275907223482E-2</v>
      </c>
      <c r="O3314" s="44">
        <f>IFERROR(_xll.qlIndexFixing(ONIndex3M,I3314,TRUE,_xll.ohTrigger(RecalcTrigger,Trigger3M)),NA())</f>
        <v>1.3775560412616628E-2</v>
      </c>
      <c r="P3314" s="44">
        <f>IFERROR(_xll.qlIndexFixing(ONIndex6M,I3314,TRUE,_xll.ohTrigger(RecalcTrigger,Trigger6M)),NA())</f>
        <v>1.3686379440249752E-2</v>
      </c>
      <c r="Q3314" s="183">
        <f>IFERROR(_xll.qlIndexFixing(ONIndex1Y,I3314,TRUE,_xll.ohTrigger(RecalcTrigger,Trigger1Y)),NA())</f>
        <v>1.4020916696626529E-2</v>
      </c>
    </row>
    <row r="3315" spans="2:17" x14ac:dyDescent="0.2">
      <c r="B3315" s="39" t="s">
        <v>42</v>
      </c>
      <c r="D3315" s="42">
        <f>_xll.qlCalendarAdvance(Calendar,$D3314,B3315,"f",FALSE)</f>
        <v>62716</v>
      </c>
      <c r="E3315" s="177">
        <f>_xll.qlInterestRateIndexValueDate(IndexON,D3315)</f>
        <v>62716</v>
      </c>
      <c r="F3315" s="193">
        <f>IFERROR(_xll.qlIndexFixing(IndexON,D3315,TRUE,_xll.ohTrigger(RecalcTrigger,TriggerON)),NA())</f>
        <v>1.3699295763540675E-2</v>
      </c>
      <c r="H3315" s="42">
        <f>_xll.qlCalendarAdvance(Calendar,$H3314,B3315,"f",FALSE)</f>
        <v>62716</v>
      </c>
      <c r="I3315" s="177">
        <f>_xll.qlInterestRateIndexValueDate(Index1M,$H3315)</f>
        <v>62718</v>
      </c>
      <c r="J3315" s="182">
        <f>IFERROR(_xll.qlIndexFixing(Index1M,$H3315,TRUE,_xll.ohTrigger(RecalcTrigger,Trigger1M)),NA())</f>
        <v>1.3501926149638299E-2</v>
      </c>
      <c r="K3315" s="44">
        <f>IFERROR(_xll.qlIndexFixing(Index3M,H3315,TRUE,_xll.ohTrigger(RecalcTrigger,Trigger3M)),NA())</f>
        <v>1.3827400673245015E-2</v>
      </c>
      <c r="L3315" s="44">
        <f>IFERROR(_xll.qlIndexFixing(Index6M,$H3315,TRUE,_xll.ohTrigger(RecalcTrigger,Trigger6M)),NA())</f>
        <v>1.3737608993413759E-2</v>
      </c>
      <c r="M3315" s="183">
        <f>IFERROR(_xll.qlIndexFixing(Index1Y,$H3315,TRUE,_xll.ohTrigger(RecalcTrigger,Trigger1Y)),NA())</f>
        <v>1.4217293416018384E-2</v>
      </c>
      <c r="N3315" s="182">
        <f>IFERROR(_xll.qlIndexFixing(ONIndex1M,I3315,TRUE,_xll.ohTrigger(RecalcTrigger,Trigger1M)),NA())</f>
        <v>1.3488622875765799E-2</v>
      </c>
      <c r="O3315" s="44">
        <f>IFERROR(_xll.qlIndexFixing(ONIndex3M,I3315,TRUE,_xll.ohTrigger(RecalcTrigger,Trigger3M)),NA())</f>
        <v>1.3779705621592697E-2</v>
      </c>
      <c r="P3315" s="44">
        <f>IFERROR(_xll.qlIndexFixing(ONIndex6M,I3315,TRUE,_xll.ohTrigger(RecalcTrigger,Trigger6M)),NA())</f>
        <v>1.3686708046751761E-2</v>
      </c>
      <c r="Q3315" s="183">
        <f>IFERROR(_xll.qlIndexFixing(ONIndex1Y,I3315,TRUE,_xll.ohTrigger(RecalcTrigger,Trigger1Y)),NA())</f>
        <v>1.4024731197901374E-2</v>
      </c>
    </row>
    <row r="3316" spans="2:17" x14ac:dyDescent="0.2">
      <c r="B3316" s="39" t="s">
        <v>42</v>
      </c>
      <c r="D3316" s="42">
        <f>_xll.qlCalendarAdvance(Calendar,$D3315,B3316,"f",FALSE)</f>
        <v>62723</v>
      </c>
      <c r="E3316" s="177">
        <f>_xll.qlInterestRateIndexValueDate(IndexON,D3316)</f>
        <v>62723</v>
      </c>
      <c r="F3316" s="193">
        <f>IFERROR(_xll.qlIndexFixing(IndexON,D3316,TRUE,_xll.ohTrigger(RecalcTrigger,TriggerON)),NA())</f>
        <v>1.3701241786323592E-2</v>
      </c>
      <c r="H3316" s="42">
        <f>_xll.qlCalendarAdvance(Calendar,$H3315,B3316,"f",FALSE)</f>
        <v>62723</v>
      </c>
      <c r="I3316" s="177">
        <f>_xll.qlInterestRateIndexValueDate(Index1M,$H3316)</f>
        <v>62725</v>
      </c>
      <c r="J3316" s="182">
        <f>IFERROR(_xll.qlIndexFixing(Index1M,$H3316,TRUE,_xll.ohTrigger(RecalcTrigger,Trigger1M)),NA())</f>
        <v>1.350524369156697E-2</v>
      </c>
      <c r="K3316" s="44">
        <f>IFERROR(_xll.qlIndexFixing(Index3M,H3316,TRUE,_xll.ohTrigger(RecalcTrigger,Trigger3M)),NA())</f>
        <v>1.3831451287831619E-2</v>
      </c>
      <c r="L3316" s="44">
        <f>IFERROR(_xll.qlIndexFixing(Index6M,$H3316,TRUE,_xll.ohTrigger(RecalcTrigger,Trigger6M)),NA())</f>
        <v>1.3737892979167355E-2</v>
      </c>
      <c r="M3316" s="183">
        <f>IFERROR(_xll.qlIndexFixing(Index1Y,$H3316,TRUE,_xll.ohTrigger(RecalcTrigger,Trigger1Y)),NA())</f>
        <v>1.422072797238704E-2</v>
      </c>
      <c r="N3316" s="182">
        <f>IFERROR(_xll.qlIndexFixing(ONIndex1M,I3316,TRUE,_xll.ohTrigger(RecalcTrigger,Trigger1M)),NA())</f>
        <v>1.3491957277720346E-2</v>
      </c>
      <c r="O3316" s="44">
        <f>IFERROR(_xll.qlIndexFixing(ONIndex3M,I3316,TRUE,_xll.ohTrigger(RecalcTrigger,Trigger3M)),NA())</f>
        <v>1.3783835111302878E-2</v>
      </c>
      <c r="P3316" s="44">
        <f>IFERROR(_xll.qlIndexFixing(ONIndex6M,I3316,TRUE,_xll.ohTrigger(RecalcTrigger,Trigger6M)),NA())</f>
        <v>1.3687033217681943E-2</v>
      </c>
      <c r="Q3316" s="183">
        <f>IFERROR(_xll.qlIndexFixing(ONIndex1Y,I3316,TRUE,_xll.ohTrigger(RecalcTrigger,Trigger1Y)),NA())</f>
        <v>1.402853007423488E-2</v>
      </c>
    </row>
    <row r="3317" spans="2:17" x14ac:dyDescent="0.2">
      <c r="B3317" s="39" t="s">
        <v>42</v>
      </c>
      <c r="D3317" s="42">
        <f>_xll.qlCalendarAdvance(Calendar,$D3316,B3317,"f",FALSE)</f>
        <v>62730</v>
      </c>
      <c r="E3317" s="177">
        <f>_xll.qlInterestRateIndexValueDate(IndexON,D3317)</f>
        <v>62730</v>
      </c>
      <c r="F3317" s="193">
        <f>IFERROR(_xll.qlIndexFixing(IndexON,D3317,TRUE,_xll.ohTrigger(RecalcTrigger,TriggerON)),NA())</f>
        <v>1.3703180496396072E-2</v>
      </c>
      <c r="H3317" s="42">
        <f>_xll.qlCalendarAdvance(Calendar,$H3316,B3317,"f",FALSE)</f>
        <v>62730</v>
      </c>
      <c r="I3317" s="177">
        <f>_xll.qlInterestRateIndexValueDate(Index1M,$H3317)</f>
        <v>62732</v>
      </c>
      <c r="J3317" s="182">
        <f>IFERROR(_xll.qlIndexFixing(Index1M,$H3317,TRUE,_xll.ohTrigger(RecalcTrigger,Trigger1M)),NA())</f>
        <v>1.3508548594001191E-2</v>
      </c>
      <c r="K3317" s="44">
        <f>IFERROR(_xll.qlIndexFixing(Index3M,H3317,TRUE,_xll.ohTrigger(RecalcTrigger,Trigger3M)),NA())</f>
        <v>1.3837688077394435E-2</v>
      </c>
      <c r="L3317" s="44">
        <f>IFERROR(_xll.qlIndexFixing(Index6M,$H3317,TRUE,_xll.ohTrigger(RecalcTrigger,Trigger6M)),NA())</f>
        <v>1.3738453752409606E-2</v>
      </c>
      <c r="M3317" s="183">
        <f>IFERROR(_xll.qlIndexFixing(Index1Y,$H3317,TRUE,_xll.ohTrigger(RecalcTrigger,Trigger1Y)),NA())</f>
        <v>1.4224145936059349E-2</v>
      </c>
      <c r="N3317" s="182">
        <f>IFERROR(_xll.qlIndexFixing(ONIndex1M,I3317,TRUE,_xll.ohTrigger(RecalcTrigger,Trigger1M)),NA())</f>
        <v>1.3495279090705026E-2</v>
      </c>
      <c r="O3317" s="44">
        <f>IFERROR(_xll.qlIndexFixing(ONIndex3M,I3317,TRUE,_xll.ohTrigger(RecalcTrigger,Trigger3M)),NA())</f>
        <v>1.3787948853369869E-2</v>
      </c>
      <c r="P3317" s="44">
        <f>IFERROR(_xll.qlIndexFixing(ONIndex6M,I3317,TRUE,_xll.ohTrigger(RecalcTrigger,Trigger6M)),NA())</f>
        <v>1.3687354946645414E-2</v>
      </c>
      <c r="Q3317" s="183">
        <f>IFERROR(_xll.qlIndexFixing(ONIndex1Y,I3317,TRUE,_xll.ohTrigger(RecalcTrigger,Trigger1Y)),NA())</f>
        <v>1.4032313297569488E-2</v>
      </c>
    </row>
    <row r="3318" spans="2:17" x14ac:dyDescent="0.2">
      <c r="B3318" s="39" t="s">
        <v>42</v>
      </c>
      <c r="D3318" s="42">
        <f>_xll.qlCalendarAdvance(Calendar,$D3317,B3318,"f",FALSE)</f>
        <v>62737</v>
      </c>
      <c r="E3318" s="177">
        <f>_xll.qlInterestRateIndexValueDate(IndexON,D3318)</f>
        <v>62737</v>
      </c>
      <c r="F3318" s="193">
        <f>IFERROR(_xll.qlIndexFixing(IndexON,D3318,TRUE,_xll.ohTrigger(RecalcTrigger,TriggerON)),NA())</f>
        <v>1.3705111880808474E-2</v>
      </c>
      <c r="H3318" s="42">
        <f>_xll.qlCalendarAdvance(Calendar,$H3317,B3318,"f",FALSE)</f>
        <v>62737</v>
      </c>
      <c r="I3318" s="177">
        <f>_xll.qlInterestRateIndexValueDate(Index1M,$H3318)</f>
        <v>62739</v>
      </c>
      <c r="J3318" s="182">
        <f>IFERROR(_xll.qlIndexFixing(Index1M,$H3318,TRUE,_xll.ohTrigger(RecalcTrigger,Trigger1M)),NA())</f>
        <v>1.3511840834493916E-2</v>
      </c>
      <c r="K3318" s="44">
        <f>IFERROR(_xll.qlIndexFixing(Index3M,H3318,TRUE,_xll.ohTrigger(RecalcTrigger,Trigger3M)),NA())</f>
        <v>1.3840054263279221E-2</v>
      </c>
      <c r="L3318" s="44">
        <f>IFERROR(_xll.qlIndexFixing(Index6M,$H3318,TRUE,_xll.ohTrigger(RecalcTrigger,Trigger6M)),NA())</f>
        <v>1.373985057599437E-2</v>
      </c>
      <c r="M3318" s="183">
        <f>IFERROR(_xll.qlIndexFixing(Index1Y,$H3318,TRUE,_xll.ohTrigger(RecalcTrigger,Trigger1Y)),NA())</f>
        <v>1.4227547278598277E-2</v>
      </c>
      <c r="N3318" s="182">
        <f>IFERROR(_xll.qlIndexFixing(ONIndex1M,I3318,TRUE,_xll.ohTrigger(RecalcTrigger,Trigger1M)),NA())</f>
        <v>1.3498588292417679E-2</v>
      </c>
      <c r="O3318" s="44">
        <f>IFERROR(_xll.qlIndexFixing(ONIndex3M,I3318,TRUE,_xll.ohTrigger(RecalcTrigger,Trigger3M)),NA())</f>
        <v>1.3792046820215731E-2</v>
      </c>
      <c r="P3318" s="44">
        <f>IFERROR(_xll.qlIndexFixing(ONIndex6M,I3318,TRUE,_xll.ohTrigger(RecalcTrigger,Trigger6M)),NA())</f>
        <v>1.368767322780684E-2</v>
      </c>
      <c r="Q3318" s="183">
        <f>IFERROR(_xll.qlIndexFixing(ONIndex1Y,I3318,TRUE,_xll.ohTrigger(RecalcTrigger,Trigger1Y)),NA())</f>
        <v>1.4036080840487131E-2</v>
      </c>
    </row>
    <row r="3319" spans="2:17" x14ac:dyDescent="0.2">
      <c r="B3319" s="39" t="s">
        <v>42</v>
      </c>
      <c r="D3319" s="42">
        <f>_xll.qlCalendarAdvance(Calendar,$D3318,B3319,"f",FALSE)</f>
        <v>62744</v>
      </c>
      <c r="E3319" s="177">
        <f>_xll.qlInterestRateIndexValueDate(IndexON,D3319)</f>
        <v>62744</v>
      </c>
      <c r="F3319" s="193">
        <f>IFERROR(_xll.qlIndexFixing(IndexON,D3319,TRUE,_xll.ohTrigger(RecalcTrigger,TriggerON)),NA())</f>
        <v>1.3707035926451283E-2</v>
      </c>
      <c r="H3319" s="42">
        <f>_xll.qlCalendarAdvance(Calendar,$H3318,B3319,"f",FALSE)</f>
        <v>62744</v>
      </c>
      <c r="I3319" s="177">
        <f>_xll.qlInterestRateIndexValueDate(Index1M,$H3319)</f>
        <v>62746</v>
      </c>
      <c r="J3319" s="182">
        <f>IFERROR(_xll.qlIndexFixing(Index1M,$H3319,TRUE,_xll.ohTrigger(RecalcTrigger,Trigger1M)),NA())</f>
        <v>1.3515120390598101E-2</v>
      </c>
      <c r="K3319" s="44">
        <f>IFERROR(_xll.qlIndexFixing(Index3M,H3319,TRUE,_xll.ohTrigger(RecalcTrigger,Trigger3M)),NA())</f>
        <v>1.3844055909643927E-2</v>
      </c>
      <c r="L3319" s="44">
        <f>IFERROR(_xll.qlIndexFixing(Index6M,$H3319,TRUE,_xll.ohTrigger(RecalcTrigger,Trigger6M)),NA())</f>
        <v>1.3739003499813489E-2</v>
      </c>
      <c r="M3319" s="183">
        <f>IFERROR(_xll.qlIndexFixing(Index1Y,$H3319,TRUE,_xll.ohTrigger(RecalcTrigger,Trigger1Y)),NA())</f>
        <v>1.4230931971568305E-2</v>
      </c>
      <c r="N3319" s="182">
        <f>IFERROR(_xll.qlIndexFixing(ONIndex1M,I3319,TRUE,_xll.ohTrigger(RecalcTrigger,Trigger1M)),NA())</f>
        <v>1.3501884860396274E-2</v>
      </c>
      <c r="O3319" s="44">
        <f>IFERROR(_xll.qlIndexFixing(ONIndex3M,I3319,TRUE,_xll.ohTrigger(RecalcTrigger,Trigger3M)),NA())</f>
        <v>1.3796128983543099E-2</v>
      </c>
      <c r="P3319" s="44">
        <f>IFERROR(_xll.qlIndexFixing(ONIndex6M,I3319,TRUE,_xll.ohTrigger(RecalcTrigger,Trigger6M)),NA())</f>
        <v>1.3687988055011147E-2</v>
      </c>
      <c r="Q3319" s="183">
        <f>IFERROR(_xll.qlIndexFixing(ONIndex1Y,I3319,TRUE,_xll.ohTrigger(RecalcTrigger,Trigger1Y)),NA())</f>
        <v>1.4039832674850317E-2</v>
      </c>
    </row>
    <row r="3320" spans="2:17" x14ac:dyDescent="0.2">
      <c r="B3320" s="39" t="s">
        <v>42</v>
      </c>
      <c r="D3320" s="42">
        <f>_xll.qlCalendarAdvance(Calendar,$D3319,B3320,"f",FALSE)</f>
        <v>62751</v>
      </c>
      <c r="E3320" s="177">
        <f>_xll.qlInterestRateIndexValueDate(IndexON,D3320)</f>
        <v>62751</v>
      </c>
      <c r="F3320" s="193">
        <f>IFERROR(_xll.qlIndexFixing(IndexON,D3320,TRUE,_xll.ohTrigger(RecalcTrigger,TriggerON)),NA())</f>
        <v>1.3708952620454795E-2</v>
      </c>
      <c r="H3320" s="42">
        <f>_xll.qlCalendarAdvance(Calendar,$H3319,B3320,"f",FALSE)</f>
        <v>62751</v>
      </c>
      <c r="I3320" s="177">
        <f>_xll.qlInterestRateIndexValueDate(Index1M,$H3320)</f>
        <v>62753</v>
      </c>
      <c r="J3320" s="182">
        <f>IFERROR(_xll.qlIndexFixing(Index1M,$H3320,TRUE,_xll.ohTrigger(RecalcTrigger,Trigger1M)),NA())</f>
        <v>1.3518387239874197E-2</v>
      </c>
      <c r="K3320" s="44">
        <f>IFERROR(_xll.qlIndexFixing(Index3M,H3320,TRUE,_xll.ohTrigger(RecalcTrigger,Trigger3M)),NA())</f>
        <v>1.3848041506359196E-2</v>
      </c>
      <c r="L3320" s="44">
        <f>IFERROR(_xll.qlIndexFixing(Index6M,$H3320,TRUE,_xll.ohTrigger(RecalcTrigger,Trigger6M)),NA())</f>
        <v>1.3739273035348802E-2</v>
      </c>
      <c r="M3320" s="183">
        <f>IFERROR(_xll.qlIndexFixing(Index1Y,$H3320,TRUE,_xll.ohTrigger(RecalcTrigger,Trigger1Y)),NA())</f>
        <v>1.4234299986533921E-2</v>
      </c>
      <c r="N3320" s="182">
        <f>IFERROR(_xll.qlIndexFixing(ONIndex1M,I3320,TRUE,_xll.ohTrigger(RecalcTrigger,Trigger1M)),NA())</f>
        <v>1.3505168772098841E-2</v>
      </c>
      <c r="O3320" s="44">
        <f>IFERROR(_xll.qlIndexFixing(ONIndex3M,I3320,TRUE,_xll.ohTrigger(RecalcTrigger,Trigger3M)),NA())</f>
        <v>1.3800195315294417E-2</v>
      </c>
      <c r="P3320" s="44">
        <f>IFERROR(_xll.qlIndexFixing(ONIndex6M,I3320,TRUE,_xll.ohTrigger(RecalcTrigger,Trigger6M)),NA())</f>
        <v>1.3688299421863448E-2</v>
      </c>
      <c r="Q3320" s="183">
        <f>IFERROR(_xll.qlIndexFixing(ONIndex1Y,I3320,TRUE,_xll.ohTrigger(RecalcTrigger,Trigger1Y)),NA())</f>
        <v>1.4043568772921233E-2</v>
      </c>
    </row>
    <row r="3321" spans="2:17" x14ac:dyDescent="0.2">
      <c r="B3321" s="39" t="s">
        <v>42</v>
      </c>
      <c r="D3321" s="42">
        <f>_xll.qlCalendarAdvance(Calendar,$D3320,B3321,"f",FALSE)</f>
        <v>62758</v>
      </c>
      <c r="E3321" s="177">
        <f>_xll.qlInterestRateIndexValueDate(IndexON,D3321)</f>
        <v>62758</v>
      </c>
      <c r="F3321" s="193">
        <f>IFERROR(_xll.qlIndexFixing(IndexON,D3321,TRUE,_xll.ohTrigger(RecalcTrigger,TriggerON)),NA())</f>
        <v>1.371086194962956E-2</v>
      </c>
      <c r="H3321" s="42">
        <f>_xll.qlCalendarAdvance(Calendar,$H3320,B3321,"f",FALSE)</f>
        <v>62758</v>
      </c>
      <c r="I3321" s="177">
        <f>_xll.qlInterestRateIndexValueDate(Index1M,$H3321)</f>
        <v>62760</v>
      </c>
      <c r="J3321" s="182">
        <f>IFERROR(_xll.qlIndexFixing(Index1M,$H3321,TRUE,_xll.ohTrigger(RecalcTrigger,Trigger1M)),NA())</f>
        <v>1.3521641359875158E-2</v>
      </c>
      <c r="K3321" s="44">
        <f>IFERROR(_xll.qlIndexFixing(Index3M,H3321,TRUE,_xll.ohTrigger(RecalcTrigger,Trigger3M)),NA())</f>
        <v>1.3852011025247571E-2</v>
      </c>
      <c r="L3321" s="44">
        <f>IFERROR(_xll.qlIndexFixing(Index6M,$H3321,TRUE,_xll.ohTrigger(RecalcTrigger,Trigger6M)),NA())</f>
        <v>1.3739539003879061E-2</v>
      </c>
      <c r="M3321" s="183">
        <f>IFERROR(_xll.qlIndexFixing(Index1Y,$H3321,TRUE,_xll.ohTrigger(RecalcTrigger,Trigger1Y)),NA())</f>
        <v>1.4237651295059611E-2</v>
      </c>
      <c r="N3321" s="182">
        <f>IFERROR(_xll.qlIndexFixing(ONIndex1M,I3321,TRUE,_xll.ohTrigger(RecalcTrigger,Trigger1M)),NA())</f>
        <v>1.3508440005303157E-2</v>
      </c>
      <c r="O3321" s="44">
        <f>IFERROR(_xll.qlIndexFixing(ONIndex3M,I3321,TRUE,_xll.ohTrigger(RecalcTrigger,Trigger3M)),NA())</f>
        <v>1.3804245787412128E-2</v>
      </c>
      <c r="P3321" s="44">
        <f>IFERROR(_xll.qlIndexFixing(ONIndex6M,I3321,TRUE,_xll.ohTrigger(RecalcTrigger,Trigger6M)),NA())</f>
        <v>1.3688607322608348E-2</v>
      </c>
      <c r="Q3321" s="183">
        <f>IFERROR(_xll.qlIndexFixing(ONIndex1Y,I3321,TRUE,_xll.ohTrigger(RecalcTrigger,Trigger1Y)),NA())</f>
        <v>1.4047289106562388E-2</v>
      </c>
    </row>
    <row r="3322" spans="2:17" x14ac:dyDescent="0.2">
      <c r="B3322" s="39" t="s">
        <v>42</v>
      </c>
      <c r="D3322" s="42">
        <f>_xll.qlCalendarAdvance(Calendar,$D3321,B3322,"f",FALSE)</f>
        <v>62765</v>
      </c>
      <c r="E3322" s="177">
        <f>_xll.qlInterestRateIndexValueDate(IndexON,D3322)</f>
        <v>62765</v>
      </c>
      <c r="F3322" s="193">
        <f>IFERROR(_xll.qlIndexFixing(IndexON,D3322,TRUE,_xll.ohTrigger(RecalcTrigger,TriggerON)),NA())</f>
        <v>1.3712763900946001E-2</v>
      </c>
      <c r="H3322" s="42">
        <f>_xll.qlCalendarAdvance(Calendar,$H3321,B3322,"f",FALSE)</f>
        <v>62765</v>
      </c>
      <c r="I3322" s="177">
        <f>_xll.qlInterestRateIndexValueDate(Index1M,$H3322)</f>
        <v>62767</v>
      </c>
      <c r="J3322" s="182">
        <f>IFERROR(_xll.qlIndexFixing(Index1M,$H3322,TRUE,_xll.ohTrigger(RecalcTrigger,Trigger1M)),NA())</f>
        <v>1.3524882728151444E-2</v>
      </c>
      <c r="K3322" s="44">
        <f>IFERROR(_xll.qlIndexFixing(Index3M,H3322,TRUE,_xll.ohTrigger(RecalcTrigger,Trigger3M)),NA())</f>
        <v>1.3855964438135063E-2</v>
      </c>
      <c r="L3322" s="44">
        <f>IFERROR(_xll.qlIndexFixing(Index6M,$H3322,TRUE,_xll.ohTrigger(RecalcTrigger,Trigger6M)),NA())</f>
        <v>1.3739522301021493E-2</v>
      </c>
      <c r="M3322" s="183">
        <f>IFERROR(_xll.qlIndexFixing(Index1Y,$H3322,TRUE,_xll.ohTrigger(RecalcTrigger,Trigger1Y)),NA())</f>
        <v>1.424098586871138E-2</v>
      </c>
      <c r="N3322" s="182">
        <f>IFERROR(_xll.qlIndexFixing(ONIndex1M,I3322,TRUE,_xll.ohTrigger(RecalcTrigger,Trigger1M)),NA())</f>
        <v>1.351169853754719E-2</v>
      </c>
      <c r="O3322" s="44">
        <f>IFERROR(_xll.qlIndexFixing(ONIndex3M,I3322,TRUE,_xll.ohTrigger(RecalcTrigger,Trigger3M)),NA())</f>
        <v>1.3808280372158421E-2</v>
      </c>
      <c r="P3322" s="44">
        <f>IFERROR(_xll.qlIndexFixing(ONIndex6M,I3322,TRUE,_xll.ohTrigger(RecalcTrigger,Trigger6M)),NA())</f>
        <v>1.3688911750850963E-2</v>
      </c>
      <c r="Q3322" s="183">
        <f>IFERROR(_xll.qlIndexFixing(ONIndex1Y,I3322,TRUE,_xll.ohTrigger(RecalcTrigger,Trigger1Y)),NA())</f>
        <v>1.4050993648275778E-2</v>
      </c>
    </row>
    <row r="3323" spans="2:17" x14ac:dyDescent="0.2">
      <c r="B3323" s="39" t="s">
        <v>42</v>
      </c>
      <c r="D3323" s="42">
        <f>_xll.qlCalendarAdvance(Calendar,$D3322,B3323,"f",FALSE)</f>
        <v>62772</v>
      </c>
      <c r="E3323" s="177">
        <f>_xll.qlInterestRateIndexValueDate(IndexON,D3323)</f>
        <v>62772</v>
      </c>
      <c r="F3323" s="193">
        <f>IFERROR(_xll.qlIndexFixing(IndexON,D3323,TRUE,_xll.ohTrigger(RecalcTrigger,TriggerON)),NA())</f>
        <v>1.3714658461694285E-2</v>
      </c>
      <c r="H3323" s="42">
        <f>_xll.qlCalendarAdvance(Calendar,$H3322,B3323,"f",FALSE)</f>
        <v>62772</v>
      </c>
      <c r="I3323" s="177">
        <f>_xll.qlInterestRateIndexValueDate(Index1M,$H3323)</f>
        <v>62774</v>
      </c>
      <c r="J3323" s="182">
        <f>IFERROR(_xll.qlIndexFixing(Index1M,$H3323,TRUE,_xll.ohTrigger(RecalcTrigger,Trigger1M)),NA())</f>
        <v>1.3528111322268499E-2</v>
      </c>
      <c r="K3323" s="44">
        <f>IFERROR(_xll.qlIndexFixing(Index3M,H3323,TRUE,_xll.ohTrigger(RecalcTrigger,Trigger3M)),NA())</f>
        <v>1.3859901716843348E-2</v>
      </c>
      <c r="L3323" s="44">
        <f>IFERROR(_xll.qlIndexFixing(Index6M,$H3323,TRUE,_xll.ohTrigger(RecalcTrigger,Trigger6M)),NA())</f>
        <v>1.3739781364965856E-2</v>
      </c>
      <c r="M3323" s="183">
        <f>IFERROR(_xll.qlIndexFixing(Index1Y,$H3323,TRUE,_xll.ohTrigger(RecalcTrigger,Trigger1Y)),NA())</f>
        <v>1.4244303679054365E-2</v>
      </c>
      <c r="N3323" s="182">
        <f>IFERROR(_xll.qlIndexFixing(ONIndex1M,I3323,TRUE,_xll.ohTrigger(RecalcTrigger,Trigger1M)),NA())</f>
        <v>1.3514944346288971E-2</v>
      </c>
      <c r="O3323" s="44">
        <f>IFERROR(_xll.qlIndexFixing(ONIndex3M,I3323,TRUE,_xll.ohTrigger(RecalcTrigger,Trigger3M)),NA())</f>
        <v>1.3812299041235931E-2</v>
      </c>
      <c r="P3323" s="44">
        <f>IFERROR(_xll.qlIndexFixing(ONIndex6M,I3323,TRUE,_xll.ohTrigger(RecalcTrigger,Trigger6M)),NA())</f>
        <v>1.3689212700596087E-2</v>
      </c>
      <c r="Q3323" s="183">
        <f>IFERROR(_xll.qlIndexFixing(ONIndex1Y,I3323,TRUE,_xll.ohTrigger(RecalcTrigger,Trigger1Y)),NA())</f>
        <v>1.4054682370083782E-2</v>
      </c>
    </row>
    <row r="3324" spans="2:17" x14ac:dyDescent="0.2">
      <c r="B3324" s="39" t="s">
        <v>42</v>
      </c>
      <c r="D3324" s="42">
        <f>_xll.qlCalendarAdvance(Calendar,$D3323,B3324,"f",FALSE)</f>
        <v>62779</v>
      </c>
      <c r="E3324" s="177">
        <f>_xll.qlInterestRateIndexValueDate(IndexON,D3324)</f>
        <v>62779</v>
      </c>
      <c r="F3324" s="193">
        <f>IFERROR(_xll.qlIndexFixing(IndexON,D3324,TRUE,_xll.ohTrigger(RecalcTrigger,TriggerON)),NA())</f>
        <v>1.3716545618285281E-2</v>
      </c>
      <c r="H3324" s="42">
        <f>_xll.qlCalendarAdvance(Calendar,$H3323,B3324,"f",FALSE)</f>
        <v>62779</v>
      </c>
      <c r="I3324" s="177">
        <f>_xll.qlInterestRateIndexValueDate(Index1M,$H3324)</f>
        <v>62781</v>
      </c>
      <c r="J3324" s="182">
        <f>IFERROR(_xll.qlIndexFixing(Index1M,$H3324,TRUE,_xll.ohTrigger(RecalcTrigger,Trigger1M)),NA())</f>
        <v>1.3531327119776781E-2</v>
      </c>
      <c r="K3324" s="44">
        <f>IFERROR(_xll.qlIndexFixing(Index3M,H3324,TRUE,_xll.ohTrigger(RecalcTrigger,Trigger3M)),NA())</f>
        <v>1.3863822833194961E-2</v>
      </c>
      <c r="L3324" s="44">
        <f>IFERROR(_xll.qlIndexFixing(Index6M,$H3324,TRUE,_xll.ohTrigger(RecalcTrigger,Trigger6M)),NA())</f>
        <v>1.3740036843972157E-2</v>
      </c>
      <c r="M3324" s="183">
        <f>IFERROR(_xll.qlIndexFixing(Index1Y,$H3324,TRUE,_xll.ohTrigger(RecalcTrigger,Trigger1Y)),NA())</f>
        <v>1.4247604697655654E-2</v>
      </c>
      <c r="N3324" s="182">
        <f>IFERROR(_xll.qlIndexFixing(ONIndex1M,I3324,TRUE,_xll.ohTrigger(RecalcTrigger,Trigger1M)),NA())</f>
        <v>1.3518177409306276E-2</v>
      </c>
      <c r="O3324" s="44">
        <f>IFERROR(_xll.qlIndexFixing(ONIndex3M,I3324,TRUE,_xll.ohTrigger(RecalcTrigger,Trigger3M)),NA())</f>
        <v>1.3816301766667038E-2</v>
      </c>
      <c r="P3324" s="44">
        <f>IFERROR(_xll.qlIndexFixing(ONIndex6M,I3324,TRUE,_xll.ohTrigger(RecalcTrigger,Trigger6M)),NA())</f>
        <v>1.3689510165448837E-2</v>
      </c>
      <c r="Q3324" s="183">
        <f>IFERROR(_xll.qlIndexFixing(ONIndex1Y,I3324,TRUE,_xll.ohTrigger(RecalcTrigger,Trigger1Y)),NA())</f>
        <v>1.4058355244088716E-2</v>
      </c>
    </row>
    <row r="3325" spans="2:17" x14ac:dyDescent="0.2">
      <c r="B3325" s="39" t="s">
        <v>42</v>
      </c>
      <c r="D3325" s="42">
        <f>_xll.qlCalendarAdvance(Calendar,$D3324,B3325,"f",FALSE)</f>
        <v>62786</v>
      </c>
      <c r="E3325" s="177">
        <f>_xll.qlInterestRateIndexValueDate(IndexON,D3325)</f>
        <v>62786</v>
      </c>
      <c r="F3325" s="193">
        <f>IFERROR(_xll.qlIndexFixing(IndexON,D3325,TRUE,_xll.ohTrigger(RecalcTrigger,TriggerON)),NA())</f>
        <v>1.3718425358089092E-2</v>
      </c>
      <c r="H3325" s="42">
        <f>_xll.qlCalendarAdvance(Calendar,$H3324,B3325,"f",FALSE)</f>
        <v>62786</v>
      </c>
      <c r="I3325" s="177">
        <f>_xll.qlInterestRateIndexValueDate(Index1M,$H3325)</f>
        <v>62788</v>
      </c>
      <c r="J3325" s="182">
        <f>IFERROR(_xll.qlIndexFixing(Index1M,$H3325,TRUE,_xll.ohTrigger(RecalcTrigger,Trigger1M)),NA())</f>
        <v>1.3534530098229247E-2</v>
      </c>
      <c r="K3325" s="44">
        <f>IFERROR(_xll.qlIndexFixing(Index3M,H3325,TRUE,_xll.ohTrigger(RecalcTrigger,Trigger3M)),NA())</f>
        <v>1.3867727759017656E-2</v>
      </c>
      <c r="L3325" s="44">
        <f>IFERROR(_xll.qlIndexFixing(Index6M,$H3325,TRUE,_xll.ohTrigger(RecalcTrigger,Trigger6M)),NA())</f>
        <v>1.3740288731870389E-2</v>
      </c>
      <c r="M3325" s="183">
        <f>IFERROR(_xll.qlIndexFixing(Index1Y,$H3325,TRUE,_xll.ohTrigger(RecalcTrigger,Trigger1Y)),NA())</f>
        <v>1.4250888896081259E-2</v>
      </c>
      <c r="N3325" s="182">
        <f>IFERROR(_xll.qlIndexFixing(ONIndex1M,I3325,TRUE,_xll.ohTrigger(RecalcTrigger,Trigger1M)),NA())</f>
        <v>1.3521397704137073E-2</v>
      </c>
      <c r="O3325" s="44">
        <f>IFERROR(_xll.qlIndexFixing(ONIndex3M,I3325,TRUE,_xll.ohTrigger(RecalcTrigger,Trigger3M)),NA())</f>
        <v>1.3820288520394186E-2</v>
      </c>
      <c r="P3325" s="44">
        <f>IFERROR(_xll.qlIndexFixing(ONIndex6M,I3325,TRUE,_xll.ohTrigger(RecalcTrigger,Trigger6M)),NA())</f>
        <v>1.3689804139733752E-2</v>
      </c>
      <c r="Q3325" s="183">
        <f>IFERROR(_xll.qlIndexFixing(ONIndex1Y,I3325,TRUE,_xll.ohTrigger(RecalcTrigger,Trigger1Y)),NA())</f>
        <v>1.406201224231296E-2</v>
      </c>
    </row>
    <row r="3326" spans="2:17" x14ac:dyDescent="0.2">
      <c r="B3326" s="39" t="s">
        <v>42</v>
      </c>
      <c r="D3326" s="42">
        <f>_xll.qlCalendarAdvance(Calendar,$D3325,B3326,"f",FALSE)</f>
        <v>62793</v>
      </c>
      <c r="E3326" s="177">
        <f>_xll.qlInterestRateIndexValueDate(IndexON,D3326)</f>
        <v>62793</v>
      </c>
      <c r="F3326" s="193">
        <f>IFERROR(_xll.qlIndexFixing(IndexON,D3326,TRUE,_xll.ohTrigger(RecalcTrigger,TriggerON)),NA())</f>
        <v>1.3720297667836334E-2</v>
      </c>
      <c r="H3326" s="42">
        <f>_xll.qlCalendarAdvance(Calendar,$H3325,B3326,"f",FALSE)</f>
        <v>62793</v>
      </c>
      <c r="I3326" s="177">
        <f>_xll.qlInterestRateIndexValueDate(Index1M,$H3326)</f>
        <v>62795</v>
      </c>
      <c r="J3326" s="182">
        <f>IFERROR(_xll.qlIndexFixing(Index1M,$H3326,TRUE,_xll.ohTrigger(RecalcTrigger,Trigger1M)),NA())</f>
        <v>1.3537720235183848E-2</v>
      </c>
      <c r="K3326" s="44">
        <f>IFERROR(_xll.qlIndexFixing(Index3M,H3326,TRUE,_xll.ohTrigger(RecalcTrigger,Trigger3M)),NA())</f>
        <v>1.38710748451126E-2</v>
      </c>
      <c r="L3326" s="44">
        <f>IFERROR(_xll.qlIndexFixing(Index6M,$H3326,TRUE,_xll.ohTrigger(RecalcTrigger,Trigger6M)),NA())</f>
        <v>1.374081512550885E-2</v>
      </c>
      <c r="M3326" s="183">
        <f>IFERROR(_xll.qlIndexFixing(Index1Y,$H3326,TRUE,_xll.ohTrigger(RecalcTrigger,Trigger1Y)),NA())</f>
        <v>1.425415624589892E-2</v>
      </c>
      <c r="N3326" s="182">
        <f>IFERROR(_xll.qlIndexFixing(ONIndex1M,I3326,TRUE,_xll.ohTrigger(RecalcTrigger,Trigger1M)),NA())</f>
        <v>1.3524605208319329E-2</v>
      </c>
      <c r="O3326" s="44">
        <f>IFERROR(_xll.qlIndexFixing(ONIndex3M,I3326,TRUE,_xll.ohTrigger(RecalcTrigger,Trigger3M)),NA())</f>
        <v>1.382425927451969E-2</v>
      </c>
      <c r="P3326" s="44">
        <f>IFERROR(_xll.qlIndexFixing(ONIndex6M,I3326,TRUE,_xll.ohTrigger(RecalcTrigger,Trigger6M)),NA())</f>
        <v>1.3690094617055948E-2</v>
      </c>
      <c r="Q3326" s="183">
        <f>IFERROR(_xll.qlIndexFixing(ONIndex1Y,I3326,TRUE,_xll.ohTrigger(RecalcTrigger,Trigger1Y)),NA())</f>
        <v>1.4065653337098638E-2</v>
      </c>
    </row>
    <row r="3327" spans="2:17" x14ac:dyDescent="0.2">
      <c r="B3327" s="39" t="s">
        <v>42</v>
      </c>
      <c r="D3327" s="42">
        <f>_xll.qlCalendarAdvance(Calendar,$D3326,B3327,"f",FALSE)</f>
        <v>62800</v>
      </c>
      <c r="E3327" s="177">
        <f>_xll.qlInterestRateIndexValueDate(IndexON,D3327)</f>
        <v>62800</v>
      </c>
      <c r="F3327" s="193">
        <f>IFERROR(_xll.qlIndexFixing(IndexON,D3327,TRUE,_xll.ohTrigger(RecalcTrigger,TriggerON)),NA())</f>
        <v>1.3722162534897109E-2</v>
      </c>
      <c r="H3327" s="42">
        <f>_xll.qlCalendarAdvance(Calendar,$H3326,B3327,"f",FALSE)</f>
        <v>62800</v>
      </c>
      <c r="I3327" s="177">
        <f>_xll.qlInterestRateIndexValueDate(Index1M,$H3327)</f>
        <v>62802</v>
      </c>
      <c r="J3327" s="182">
        <f>IFERROR(_xll.qlIndexFixing(Index1M,$H3327,TRUE,_xll.ohTrigger(RecalcTrigger,Trigger1M)),NA())</f>
        <v>1.3540897508196037E-2</v>
      </c>
      <c r="K3327" s="44">
        <f>IFERROR(_xll.qlIndexFixing(Index3M,H3327,TRUE,_xll.ohTrigger(RecalcTrigger,Trigger3M)),NA())</f>
        <v>1.3874948322140078E-2</v>
      </c>
      <c r="L3327" s="44">
        <f>IFERROR(_xll.qlIndexFixing(Index6M,$H3327,TRUE,_xll.ohTrigger(RecalcTrigger,Trigger6M)),NA())</f>
        <v>1.374105956244031E-2</v>
      </c>
      <c r="M3327" s="183">
        <f>IFERROR(_xll.qlIndexFixing(Index1Y,$H3327,TRUE,_xll.ohTrigger(RecalcTrigger,Trigger1Y)),NA())</f>
        <v>1.4257406718675945E-2</v>
      </c>
      <c r="N3327" s="182">
        <f>IFERROR(_xll.qlIndexFixing(ONIndex1M,I3327,TRUE,_xll.ohTrigger(RecalcTrigger,Trigger1M)),NA())</f>
        <v>1.3527799899470949E-2</v>
      </c>
      <c r="O3327" s="44">
        <f>IFERROR(_xll.qlIndexFixing(ONIndex3M,I3327,TRUE,_xll.ohTrigger(RecalcTrigger,Trigger3M)),NA())</f>
        <v>1.3828214000985994E-2</v>
      </c>
      <c r="P3327" s="44">
        <f>IFERROR(_xll.qlIndexFixing(ONIndex6M,I3327,TRUE,_xll.ohTrigger(RecalcTrigger,Trigger6M)),NA())</f>
        <v>1.3690381591260348E-2</v>
      </c>
      <c r="Q3327" s="183">
        <f>IFERROR(_xll.qlIndexFixing(ONIndex1Y,I3327,TRUE,_xll.ohTrigger(RecalcTrigger,Trigger1Y)),NA())</f>
        <v>1.406927850046813E-2</v>
      </c>
    </row>
    <row r="3328" spans="2:17" x14ac:dyDescent="0.2">
      <c r="B3328" s="39" t="s">
        <v>42</v>
      </c>
      <c r="D3328" s="42">
        <f>_xll.qlCalendarAdvance(Calendar,$D3327,B3328,"f",FALSE)</f>
        <v>62807</v>
      </c>
      <c r="E3328" s="177">
        <f>_xll.qlInterestRateIndexValueDate(IndexON,D3328)</f>
        <v>62807</v>
      </c>
      <c r="F3328" s="193">
        <f>IFERROR(_xll.qlIndexFixing(IndexON,D3328,TRUE,_xll.ohTrigger(RecalcTrigger,TriggerON)),NA())</f>
        <v>1.3724019945762223E-2</v>
      </c>
      <c r="H3328" s="42">
        <f>_xll.qlCalendarAdvance(Calendar,$H3327,B3328,"f",FALSE)</f>
        <v>62807</v>
      </c>
      <c r="I3328" s="177">
        <f>_xll.qlInterestRateIndexValueDate(Index1M,$H3328)</f>
        <v>62809</v>
      </c>
      <c r="J3328" s="182">
        <f>IFERROR(_xll.qlIndexFixing(Index1M,$H3328,TRUE,_xll.ohTrigger(RecalcTrigger,Trigger1M)),NA())</f>
        <v>1.3544061894823767E-2</v>
      </c>
      <c r="K3328" s="44">
        <f>IFERROR(_xll.qlIndexFixing(Index3M,H3328,TRUE,_xll.ohTrigger(RecalcTrigger,Trigger3M)),NA())</f>
        <v>1.3878805526707255E-2</v>
      </c>
      <c r="L3328" s="44">
        <f>IFERROR(_xll.qlIndexFixing(Index6M,$H3328,TRUE,_xll.ohTrigger(RecalcTrigger,Trigger6M)),NA())</f>
        <v>1.3741300389175913E-2</v>
      </c>
      <c r="M3328" s="183">
        <f>IFERROR(_xll.qlIndexFixing(Index1Y,$H3328,TRUE,_xll.ohTrigger(RecalcTrigger,Trigger1Y)),NA())</f>
        <v>1.4260640285981166E-2</v>
      </c>
      <c r="N3328" s="182">
        <f>IFERROR(_xll.qlIndexFixing(ONIndex1M,I3328,TRUE,_xll.ohTrigger(RecalcTrigger,Trigger1M)),NA())</f>
        <v>1.3530981755129901E-2</v>
      </c>
      <c r="O3328" s="44">
        <f>IFERROR(_xll.qlIndexFixing(ONIndex3M,I3328,TRUE,_xll.ohTrigger(RecalcTrigger,Trigger3M)),NA())</f>
        <v>1.3832152671495734E-2</v>
      </c>
      <c r="P3328" s="44">
        <f>IFERROR(_xll.qlIndexFixing(ONIndex6M,I3328,TRUE,_xll.ohTrigger(RecalcTrigger,Trigger6M)),NA())</f>
        <v>1.3690665056351747E-2</v>
      </c>
      <c r="Q3328" s="183">
        <f>IFERROR(_xll.qlIndexFixing(ONIndex1Y,I3328,TRUE,_xll.ohTrigger(RecalcTrigger,Trigger1Y)),NA())</f>
        <v>1.4072887704603687E-2</v>
      </c>
    </row>
    <row r="3329" spans="2:17" x14ac:dyDescent="0.2">
      <c r="B3329" s="39" t="s">
        <v>42</v>
      </c>
      <c r="D3329" s="42">
        <f>_xll.qlCalendarAdvance(Calendar,$D3328,B3329,"f",FALSE)</f>
        <v>62814</v>
      </c>
      <c r="E3329" s="177">
        <f>_xll.qlInterestRateIndexValueDate(IndexON,D3329)</f>
        <v>62814</v>
      </c>
      <c r="F3329" s="193">
        <f>IFERROR(_xll.qlIndexFixing(IndexON,D3329,TRUE,_xll.ohTrigger(RecalcTrigger,TriggerON)),NA())</f>
        <v>1.3725869887641906E-2</v>
      </c>
      <c r="H3329" s="42">
        <f>_xll.qlCalendarAdvance(Calendar,$H3328,B3329,"f",FALSE)</f>
        <v>62814</v>
      </c>
      <c r="I3329" s="177">
        <f>_xll.qlInterestRateIndexValueDate(Index1M,$H3329)</f>
        <v>62816</v>
      </c>
      <c r="J3329" s="182">
        <f>IFERROR(_xll.qlIndexFixing(Index1M,$H3329,TRUE,_xll.ohTrigger(RecalcTrigger,Trigger1M)),NA())</f>
        <v>1.3547213372619993E-2</v>
      </c>
      <c r="K3329" s="44">
        <f>IFERROR(_xll.qlIndexFixing(Index3M,H3329,TRUE,_xll.ohTrigger(RecalcTrigger,Trigger3M)),NA())</f>
        <v>1.3882646430640622E-2</v>
      </c>
      <c r="L3329" s="44">
        <f>IFERROR(_xll.qlIndexFixing(Index6M,$H3329,TRUE,_xll.ohTrigger(RecalcTrigger,Trigger6M)),NA())</f>
        <v>1.3741537599546166E-2</v>
      </c>
      <c r="M3329" s="183">
        <f>IFERROR(_xll.qlIndexFixing(Index1Y,$H3329,TRUE,_xll.ohTrigger(RecalcTrigger,Trigger1Y)),NA())</f>
        <v>1.4264356620920963E-2</v>
      </c>
      <c r="N3329" s="182">
        <f>IFERROR(_xll.qlIndexFixing(ONIndex1M,I3329,TRUE,_xll.ohTrigger(RecalcTrigger,Trigger1M)),NA())</f>
        <v>1.3534602416180874E-2</v>
      </c>
      <c r="O3329" s="44">
        <f>IFERROR(_xll.qlIndexFixing(ONIndex3M,I3329,TRUE,_xll.ohTrigger(RecalcTrigger,Trigger3M)),NA())</f>
        <v>1.3836634313433294E-2</v>
      </c>
      <c r="P3329" s="44">
        <f>IFERROR(_xll.qlIndexFixing(ONIndex6M,I3329,TRUE,_xll.ohTrigger(RecalcTrigger,Trigger6M)),NA())</f>
        <v>1.3690984711534071E-2</v>
      </c>
      <c r="Q3329" s="183">
        <f>IFERROR(_xll.qlIndexFixing(ONIndex1Y,I3329,TRUE,_xll.ohTrigger(RecalcTrigger,Trigger1Y)),NA())</f>
        <v>1.407699293156206E-2</v>
      </c>
    </row>
    <row r="3330" spans="2:17" x14ac:dyDescent="0.2">
      <c r="B3330" s="39" t="s">
        <v>42</v>
      </c>
      <c r="D3330" s="42">
        <f>_xll.qlCalendarAdvance(Calendar,$D3329,B3330,"f",FALSE)</f>
        <v>62821</v>
      </c>
      <c r="E3330" s="177">
        <f>_xll.qlInterestRateIndexValueDate(IndexON,D3330)</f>
        <v>62821</v>
      </c>
      <c r="F3330" s="193">
        <f>IFERROR(_xll.qlIndexFixing(IndexON,D3330,TRUE,_xll.ohTrigger(RecalcTrigger,TriggerON)),NA())</f>
        <v>1.3727712347506582E-2</v>
      </c>
      <c r="H3330" s="42">
        <f>_xll.qlCalendarAdvance(Calendar,$H3329,B3330,"f",FALSE)</f>
        <v>62821</v>
      </c>
      <c r="I3330" s="177">
        <f>_xll.qlInterestRateIndexValueDate(Index1M,$H3330)</f>
        <v>62823</v>
      </c>
      <c r="J3330" s="182">
        <f>IFERROR(_xll.qlIndexFixing(Index1M,$H3330,TRUE,_xll.ohTrigger(RecalcTrigger,Trigger1M)),NA())</f>
        <v>1.3548917839458007E-2</v>
      </c>
      <c r="K3330" s="44">
        <f>IFERROR(_xll.qlIndexFixing(Index3M,H3330,TRUE,_xll.ohTrigger(RecalcTrigger,Trigger3M)),NA())</f>
        <v>1.3886471005763158E-2</v>
      </c>
      <c r="L3330" s="44">
        <f>IFERROR(_xll.qlIndexFixing(Index6M,$H3330,TRUE,_xll.ohTrigger(RecalcTrigger,Trigger6M)),NA())</f>
        <v>1.3741494088802457E-2</v>
      </c>
      <c r="M3330" s="183">
        <f>IFERROR(_xll.qlIndexFixing(Index1Y,$H3330,TRUE,_xll.ohTrigger(RecalcTrigger,Trigger1Y)),NA())</f>
        <v>1.4265560237898395E-2</v>
      </c>
      <c r="N3330" s="182">
        <f>IFERROR(_xll.qlIndexFixing(ONIndex1M,I3330,TRUE,_xll.ohTrigger(RecalcTrigger,Trigger1M)),NA())</f>
        <v>1.3537756691981429E-2</v>
      </c>
      <c r="O3330" s="44">
        <f>IFERROR(_xll.qlIndexFixing(ONIndex3M,I3330,TRUE,_xll.ohTrigger(RecalcTrigger,Trigger3M)),NA())</f>
        <v>1.3840538484419795E-2</v>
      </c>
      <c r="P3330" s="44">
        <f>IFERROR(_xll.qlIndexFixing(ONIndex6M,I3330,TRUE,_xll.ohTrigger(RecalcTrigger,Trigger6M)),NA())</f>
        <v>1.3691260636337077E-2</v>
      </c>
      <c r="Q3330" s="183">
        <f>IFERROR(_xll.qlIndexFixing(ONIndex1Y,I3330,TRUE,_xll.ohTrigger(RecalcTrigger,Trigger1Y)),NA())</f>
        <v>1.4080567843448577E-2</v>
      </c>
    </row>
    <row r="3331" spans="2:17" x14ac:dyDescent="0.2">
      <c r="B3331" s="39" t="s">
        <v>42</v>
      </c>
      <c r="D3331" s="42">
        <f>_xll.qlCalendarAdvance(Calendar,$D3330,B3331,"f",FALSE)</f>
        <v>62828</v>
      </c>
      <c r="E3331" s="177">
        <f>_xll.qlInterestRateIndexValueDate(IndexON,D3331)</f>
        <v>62828</v>
      </c>
      <c r="F3331" s="193">
        <f>IFERROR(_xll.qlIndexFixing(IndexON,D3331,TRUE,_xll.ohTrigger(RecalcTrigger,TriggerON)),NA())</f>
        <v>1.3729547312246737E-2</v>
      </c>
      <c r="H3331" s="42">
        <f>_xll.qlCalendarAdvance(Calendar,$H3330,B3331,"f",FALSE)</f>
        <v>62828</v>
      </c>
      <c r="I3331" s="177">
        <f>_xll.qlInterestRateIndexValueDate(Index1M,$H3331)</f>
        <v>62830</v>
      </c>
      <c r="J3331" s="182">
        <f>IFERROR(_xll.qlIndexFixing(Index1M,$H3331,TRUE,_xll.ohTrigger(RecalcTrigger,Trigger1M)),NA())</f>
        <v>1.3553477511937251E-2</v>
      </c>
      <c r="K3331" s="44">
        <f>IFERROR(_xll.qlIndexFixing(Index3M,H3331,TRUE,_xll.ohTrigger(RecalcTrigger,Trigger3M)),NA())</f>
        <v>1.3890279223903113E-2</v>
      </c>
      <c r="L3331" s="44">
        <f>IFERROR(_xll.qlIndexFixing(Index6M,$H3331,TRUE,_xll.ohTrigger(RecalcTrigger,Trigger6M)),NA())</f>
        <v>1.3741724300487776E-2</v>
      </c>
      <c r="M3331" s="183">
        <f>IFERROR(_xll.qlIndexFixing(Index1Y,$H3331,TRUE,_xll.ohTrigger(RecalcTrigger,Trigger1Y)),NA())</f>
        <v>1.4270239270753642E-2</v>
      </c>
      <c r="N3331" s="182">
        <f>IFERROR(_xll.qlIndexFixing(ONIndex1M,I3331,TRUE,_xll.ohTrigger(RecalcTrigger,Trigger1M)),NA())</f>
        <v>1.3540450085809397E-2</v>
      </c>
      <c r="O3331" s="44">
        <f>IFERROR(_xll.qlIndexFixing(ONIndex3M,I3331,TRUE,_xll.ohTrigger(RecalcTrigger,Trigger3M)),NA())</f>
        <v>1.3843872068708407E-2</v>
      </c>
      <c r="P3331" s="44">
        <f>IFERROR(_xll.qlIndexFixing(ONIndex6M,I3331,TRUE,_xll.ohTrigger(RecalcTrigger,Trigger6M)),NA())</f>
        <v>1.3691494335237309E-2</v>
      </c>
      <c r="Q3331" s="183">
        <f>IFERROR(_xll.qlIndexFixing(ONIndex1Y,I3331,TRUE,_xll.ohTrigger(RecalcTrigger,Trigger1Y)),NA())</f>
        <v>1.4083619282869719E-2</v>
      </c>
    </row>
    <row r="3332" spans="2:17" x14ac:dyDescent="0.2">
      <c r="B3332" s="39" t="s">
        <v>42</v>
      </c>
      <c r="D3332" s="42">
        <f>_xll.qlCalendarAdvance(Calendar,$D3331,B3332,"f",FALSE)</f>
        <v>62835</v>
      </c>
      <c r="E3332" s="177">
        <f>_xll.qlInterestRateIndexValueDate(IndexON,D3332)</f>
        <v>62835</v>
      </c>
      <c r="F3332" s="193">
        <f>IFERROR(_xll.qlIndexFixing(IndexON,D3332,TRUE,_xll.ohTrigger(RecalcTrigger,TriggerON)),NA())</f>
        <v>1.3731374768832794E-2</v>
      </c>
      <c r="H3332" s="42">
        <f>_xll.qlCalendarAdvance(Calendar,$H3331,B3332,"f",FALSE)</f>
        <v>62835</v>
      </c>
      <c r="I3332" s="177">
        <f>_xll.qlInterestRateIndexValueDate(Index1M,$H3332)</f>
        <v>62837</v>
      </c>
      <c r="J3332" s="182">
        <f>IFERROR(_xll.qlIndexFixing(Index1M,$H3332,TRUE,_xll.ohTrigger(RecalcTrigger,Trigger1M)),NA())</f>
        <v>1.3556590128574186E-2</v>
      </c>
      <c r="K3332" s="44">
        <f>IFERROR(_xll.qlIndexFixing(Index3M,H3332,TRUE,_xll.ohTrigger(RecalcTrigger,Trigger3M)),NA())</f>
        <v>1.3894071056886979E-2</v>
      </c>
      <c r="L3332" s="44">
        <f>IFERROR(_xll.qlIndexFixing(Index6M,$H3332,TRUE,_xll.ohTrigger(RecalcTrigger,Trigger6M)),NA())</f>
        <v>1.3741950877877593E-2</v>
      </c>
      <c r="M3332" s="183">
        <f>IFERROR(_xll.qlIndexFixing(Index1Y,$H3332,TRUE,_xll.ohTrigger(RecalcTrigger,Trigger1Y)),NA())</f>
        <v>1.4273404931862761E-2</v>
      </c>
      <c r="N3332" s="182">
        <f>IFERROR(_xll.qlIndexFixing(ONIndex1M,I3332,TRUE,_xll.ohTrigger(RecalcTrigger,Trigger1M)),NA())</f>
        <v>1.3543580375676711E-2</v>
      </c>
      <c r="O3332" s="44">
        <f>IFERROR(_xll.qlIndexFixing(ONIndex3M,I3332,TRUE,_xll.ohTrigger(RecalcTrigger,Trigger3M)),NA())</f>
        <v>1.3847746236015368E-2</v>
      </c>
      <c r="P3332" s="44">
        <f>IFERROR(_xll.qlIndexFixing(ONIndex6M,I3332,TRUE,_xll.ohTrigger(RecalcTrigger,Trigger6M)),NA())</f>
        <v>1.3691763702246007E-2</v>
      </c>
      <c r="Q3332" s="183">
        <f>IFERROR(_xll.qlIndexFixing(ONIndex1Y,I3332,TRUE,_xll.ohTrigger(RecalcTrigger,Trigger1Y)),NA())</f>
        <v>1.4087164371332506E-2</v>
      </c>
    </row>
    <row r="3333" spans="2:17" x14ac:dyDescent="0.2">
      <c r="B3333" s="39" t="s">
        <v>42</v>
      </c>
      <c r="D3333" s="42">
        <f>_xll.qlCalendarAdvance(Calendar,$D3332,B3333,"f",FALSE)</f>
        <v>62842</v>
      </c>
      <c r="E3333" s="177">
        <f>_xll.qlInterestRateIndexValueDate(IndexON,D3333)</f>
        <v>62842</v>
      </c>
      <c r="F3333" s="193">
        <f>IFERROR(_xll.qlIndexFixing(IndexON,D3333,TRUE,_xll.ohTrigger(RecalcTrigger,TriggerON)),NA())</f>
        <v>1.373319470431511E-2</v>
      </c>
      <c r="H3333" s="42">
        <f>_xll.qlCalendarAdvance(Calendar,$H3332,B3333,"f",FALSE)</f>
        <v>62842</v>
      </c>
      <c r="I3333" s="177">
        <f>_xll.qlInterestRateIndexValueDate(Index1M,$H3333)</f>
        <v>62844</v>
      </c>
      <c r="J3333" s="182">
        <f>IFERROR(_xll.qlIndexFixing(Index1M,$H3333,TRUE,_xll.ohTrigger(RecalcTrigger,Trigger1M)),NA())</f>
        <v>1.3559689746601433E-2</v>
      </c>
      <c r="K3333" s="44">
        <f>IFERROR(_xll.qlIndexFixing(Index3M,H3333,TRUE,_xll.ohTrigger(RecalcTrigger,Trigger3M)),NA())</f>
        <v>1.3897846476542125E-2</v>
      </c>
      <c r="L3333" s="44">
        <f>IFERROR(_xll.qlIndexFixing(Index6M,$H3333,TRUE,_xll.ohTrigger(RecalcTrigger,Trigger6M)),NA())</f>
        <v>1.3742173814801461E-2</v>
      </c>
      <c r="M3333" s="183">
        <f>IFERROR(_xll.qlIndexFixing(Index1Y,$H3333,TRUE,_xll.ohTrigger(RecalcTrigger,Trigger1Y)),NA())</f>
        <v>1.4276553545348568E-2</v>
      </c>
      <c r="N3333" s="182">
        <f>IFERROR(_xll.qlIndexFixing(ONIndex1M,I3333,TRUE,_xll.ohTrigger(RecalcTrigger,Trigger1M)),NA())</f>
        <v>1.3546697718220813E-2</v>
      </c>
      <c r="O3333" s="44">
        <f>IFERROR(_xll.qlIndexFixing(ONIndex3M,I3333,TRUE,_xll.ohTrigger(RecalcTrigger,Trigger3M)),NA())</f>
        <v>1.38516042075576E-2</v>
      </c>
      <c r="P3333" s="44">
        <f>IFERROR(_xll.qlIndexFixing(ONIndex6M,I3333,TRUE,_xll.ohTrigger(RecalcTrigger,Trigger6M)),NA())</f>
        <v>1.3692029529526195E-2</v>
      </c>
      <c r="Q3333" s="183">
        <f>IFERROR(_xll.qlIndexFixing(ONIndex1Y,I3333,TRUE,_xll.ohTrigger(RecalcTrigger,Trigger1Y)),NA())</f>
        <v>1.4090693361392681E-2</v>
      </c>
    </row>
    <row r="3334" spans="2:17" x14ac:dyDescent="0.2">
      <c r="B3334" s="39" t="s">
        <v>42</v>
      </c>
      <c r="D3334" s="42">
        <f>_xll.qlCalendarAdvance(Calendar,$D3333,B3334,"f",FALSE)</f>
        <v>62849</v>
      </c>
      <c r="E3334" s="177">
        <f>_xll.qlInterestRateIndexValueDate(IndexON,D3334)</f>
        <v>62849</v>
      </c>
      <c r="F3334" s="193">
        <f>IFERROR(_xll.qlIndexFixing(IndexON,D3334,TRUE,_xll.ohTrigger(RecalcTrigger,TriggerON)),NA())</f>
        <v>1.3735007105584174E-2</v>
      </c>
      <c r="H3334" s="42">
        <f>_xll.qlCalendarAdvance(Calendar,$H3333,B3334,"f",FALSE)</f>
        <v>62849</v>
      </c>
      <c r="I3334" s="177">
        <f>_xll.qlInterestRateIndexValueDate(Index1M,$H3334)</f>
        <v>62851</v>
      </c>
      <c r="J3334" s="182">
        <f>IFERROR(_xll.qlIndexFixing(Index1M,$H3334,TRUE,_xll.ohTrigger(RecalcTrigger,Trigger1M)),NA())</f>
        <v>1.3562776343574445E-2</v>
      </c>
      <c r="K3334" s="44">
        <f>IFERROR(_xll.qlIndexFixing(Index3M,H3334,TRUE,_xll.ohTrigger(RecalcTrigger,Trigger3M)),NA())</f>
        <v>1.3901605454690654E-2</v>
      </c>
      <c r="L3334" s="44">
        <f>IFERROR(_xll.qlIndexFixing(Index6M,$H3334,TRUE,_xll.ohTrigger(RecalcTrigger,Trigger6M)),NA())</f>
        <v>1.3742393105088927E-2</v>
      </c>
      <c r="M3334" s="183">
        <f>IFERROR(_xll.qlIndexFixing(Index1Y,$H3334,TRUE,_xll.ohTrigger(RecalcTrigger,Trigger1Y)),NA())</f>
        <v>1.4279685082782281E-2</v>
      </c>
      <c r="N3334" s="182">
        <f>IFERROR(_xll.qlIndexFixing(ONIndex1M,I3334,TRUE,_xll.ohTrigger(RecalcTrigger,Trigger1M)),NA())</f>
        <v>1.354980209073986E-2</v>
      </c>
      <c r="O3334" s="44">
        <f>IFERROR(_xll.qlIndexFixing(ONIndex3M,I3334,TRUE,_xll.ohTrigger(RecalcTrigger,Trigger3M)),NA())</f>
        <v>1.3855445955037737E-2</v>
      </c>
      <c r="P3334" s="44">
        <f>IFERROR(_xll.qlIndexFixing(ONIndex6M,I3334,TRUE,_xll.ohTrigger(RecalcTrigger,Trigger6M)),NA())</f>
        <v>1.369229181084286E-2</v>
      </c>
      <c r="Q3334" s="183">
        <f>IFERROR(_xll.qlIndexFixing(ONIndex1Y,I3334,TRUE,_xll.ohTrigger(RecalcTrigger,Trigger1Y)),NA())</f>
        <v>1.4094206224912753E-2</v>
      </c>
    </row>
    <row r="3335" spans="2:17" x14ac:dyDescent="0.2">
      <c r="B3335" s="39" t="s">
        <v>42</v>
      </c>
      <c r="D3335" s="42">
        <f>_xll.qlCalendarAdvance(Calendar,$D3334,B3335,"f",FALSE)</f>
        <v>62856</v>
      </c>
      <c r="E3335" s="177">
        <f>_xll.qlInterestRateIndexValueDate(IndexON,D3335)</f>
        <v>62856</v>
      </c>
      <c r="F3335" s="193">
        <f>IFERROR(_xll.qlIndexFixing(IndexON,D3335,TRUE,_xll.ohTrigger(RecalcTrigger,TriggerON)),NA())</f>
        <v>1.3736811959610407E-2</v>
      </c>
      <c r="H3335" s="42">
        <f>_xll.qlCalendarAdvance(Calendar,$H3334,B3335,"f",FALSE)</f>
        <v>62856</v>
      </c>
      <c r="I3335" s="177">
        <f>_xll.qlInterestRateIndexValueDate(Index1M,$H3335)</f>
        <v>62858</v>
      </c>
      <c r="J3335" s="182">
        <f>IFERROR(_xll.qlIndexFixing(Index1M,$H3335,TRUE,_xll.ohTrigger(RecalcTrigger,Trigger1M)),NA())</f>
        <v>1.3564428019993786E-2</v>
      </c>
      <c r="K3335" s="44">
        <f>IFERROR(_xll.qlIndexFixing(Index3M,H3335,TRUE,_xll.ohTrigger(RecalcTrigger,Trigger3M)),NA())</f>
        <v>1.3904815501344814E-2</v>
      </c>
      <c r="L3335" s="44">
        <f>IFERROR(_xll.qlIndexFixing(Index6M,$H3335,TRUE,_xll.ohTrigger(RecalcTrigger,Trigger6M)),NA())</f>
        <v>1.3742608742571303E-2</v>
      </c>
      <c r="M3335" s="183">
        <f>IFERROR(_xll.qlIndexFixing(Index1Y,$H3335,TRUE,_xll.ohTrigger(RecalcTrigger,Trigger1Y)),NA())</f>
        <v>1.4282799515735552E-2</v>
      </c>
      <c r="N3335" s="182">
        <f>IFERROR(_xll.qlIndexFixing(ONIndex1M,I3335,TRUE,_xll.ohTrigger(RecalcTrigger,Trigger1M)),NA())</f>
        <v>1.3552893471011629E-2</v>
      </c>
      <c r="O3335" s="44">
        <f>IFERROR(_xll.qlIndexFixing(ONIndex3M,I3335,TRUE,_xll.ohTrigger(RecalcTrigger,Trigger3M)),NA())</f>
        <v>1.3859271450638033E-2</v>
      </c>
      <c r="P3335" s="44">
        <f>IFERROR(_xll.qlIndexFixing(ONIndex6M,I3335,TRUE,_xll.ohTrigger(RecalcTrigger,Trigger6M)),NA())</f>
        <v>1.3692550540120862E-2</v>
      </c>
      <c r="Q3335" s="183">
        <f>IFERROR(_xll.qlIndexFixing(ONIndex1Y,I3335,TRUE,_xll.ohTrigger(RecalcTrigger,Trigger1Y)),NA())</f>
        <v>1.409770293415491E-2</v>
      </c>
    </row>
    <row r="3336" spans="2:17" x14ac:dyDescent="0.2">
      <c r="B3336" s="39" t="s">
        <v>42</v>
      </c>
      <c r="D3336" s="42">
        <f>_xll.qlCalendarAdvance(Calendar,$D3335,B3336,"f",FALSE)</f>
        <v>62863</v>
      </c>
      <c r="E3336" s="177">
        <f>_xll.qlInterestRateIndexValueDate(IndexON,D3336)</f>
        <v>62863</v>
      </c>
      <c r="F3336" s="193">
        <f>IFERROR(_xll.qlIndexFixing(IndexON,D3336,TRUE,_xll.ohTrigger(RecalcTrigger,TriggerON)),NA())</f>
        <v>1.3738609253364231E-2</v>
      </c>
      <c r="H3336" s="42">
        <f>_xll.qlCalendarAdvance(Calendar,$H3335,B3336,"f",FALSE)</f>
        <v>62863</v>
      </c>
      <c r="I3336" s="177">
        <f>_xll.qlInterestRateIndexValueDate(Index1M,$H3336)</f>
        <v>62865</v>
      </c>
      <c r="J3336" s="182">
        <f>IFERROR(_xll.qlIndexFixing(Index1M,$H3336,TRUE,_xll.ohTrigger(RecalcTrigger,Trigger1M)),NA())</f>
        <v>1.3567490966656983E-2</v>
      </c>
      <c r="K3336" s="44">
        <f>IFERROR(_xll.qlIndexFixing(Index3M,H3336,TRUE,_xll.ohTrigger(RecalcTrigger,Trigger3M)),NA())</f>
        <v>1.3908542551922309E-2</v>
      </c>
      <c r="L3336" s="44">
        <f>IFERROR(_xll.qlIndexFixing(Index6M,$H3336,TRUE,_xll.ohTrigger(RecalcTrigger,Trigger6M)),NA())</f>
        <v>1.3742820721079456E-2</v>
      </c>
      <c r="M3336" s="183">
        <f>IFERROR(_xll.qlIndexFixing(Index1Y,$H3336,TRUE,_xll.ohTrigger(RecalcTrigger,Trigger1Y)),NA())</f>
        <v>1.4285896815780689E-2</v>
      </c>
      <c r="N3336" s="182">
        <f>IFERROR(_xll.qlIndexFixing(ONIndex1M,I3336,TRUE,_xll.ohTrigger(RecalcTrigger,Trigger1M)),NA())</f>
        <v>1.3555971836654024E-2</v>
      </c>
      <c r="O3336" s="44">
        <f>IFERROR(_xll.qlIndexFixing(ONIndex3M,I3336,TRUE,_xll.ohTrigger(RecalcTrigger,Trigger3M)),NA())</f>
        <v>1.3863080666220995E-2</v>
      </c>
      <c r="P3336" s="44">
        <f>IFERROR(_xll.qlIndexFixing(ONIndex6M,I3336,TRUE,_xll.ohTrigger(RecalcTrigger,Trigger6M)),NA())</f>
        <v>1.3692805711125189E-2</v>
      </c>
      <c r="Q3336" s="183">
        <f>IFERROR(_xll.qlIndexFixing(ONIndex1Y,I3336,TRUE,_xll.ohTrigger(RecalcTrigger,Trigger1Y)),NA())</f>
        <v>1.4101183461221467E-2</v>
      </c>
    </row>
    <row r="3337" spans="2:17" x14ac:dyDescent="0.2">
      <c r="B3337" s="39" t="s">
        <v>42</v>
      </c>
      <c r="D3337" s="42">
        <f>_xll.qlCalendarAdvance(Calendar,$D3336,B3337,"f",FALSE)</f>
        <v>62870</v>
      </c>
      <c r="E3337" s="177">
        <f>_xll.qlInterestRateIndexValueDate(IndexON,D3337)</f>
        <v>62870</v>
      </c>
      <c r="F3337" s="193">
        <f>IFERROR(_xll.qlIndexFixing(IndexON,D3337,TRUE,_xll.ohTrigger(RecalcTrigger,TriggerON)),NA())</f>
        <v>1.374039897381607E-2</v>
      </c>
      <c r="H3337" s="42">
        <f>_xll.qlCalendarAdvance(Calendar,$H3336,B3337,"f",FALSE)</f>
        <v>62870</v>
      </c>
      <c r="I3337" s="177">
        <f>_xll.qlInterestRateIndexValueDate(Index1M,$H3337)</f>
        <v>62872</v>
      </c>
      <c r="J3337" s="182">
        <f>IFERROR(_xll.qlIndexFixing(Index1M,$H3337,TRUE,_xll.ohTrigger(RecalcTrigger,Trigger1M)),NA())</f>
        <v>1.3570540831144838E-2</v>
      </c>
      <c r="K3337" s="44">
        <f>IFERROR(_xll.qlIndexFixing(Index3M,H3337,TRUE,_xll.ohTrigger(RecalcTrigger,Trigger3M)),NA())</f>
        <v>1.3912253079087833E-2</v>
      </c>
      <c r="L3337" s="44">
        <f>IFERROR(_xll.qlIndexFixing(Index6M,$H3337,TRUE,_xll.ohTrigger(RecalcTrigger,Trigger6M)),NA())</f>
        <v>1.37430290344425E-2</v>
      </c>
      <c r="M3337" s="183">
        <f>IFERROR(_xll.qlIndexFixing(Index1Y,$H3337,TRUE,_xll.ohTrigger(RecalcTrigger,Trigger1Y)),NA())</f>
        <v>1.4288976954490863E-2</v>
      </c>
      <c r="N3337" s="182">
        <f>IFERROR(_xll.qlIndexFixing(ONIndex1M,I3337,TRUE,_xll.ohTrigger(RecalcTrigger,Trigger1M)),NA())</f>
        <v>1.3559037165205012E-2</v>
      </c>
      <c r="O3337" s="44">
        <f>IFERROR(_xll.qlIndexFixing(ONIndex3M,I3337,TRUE,_xll.ohTrigger(RecalcTrigger,Trigger3M)),NA())</f>
        <v>1.3866873573809002E-2</v>
      </c>
      <c r="P3337" s="44">
        <f>IFERROR(_xll.qlIndexFixing(ONIndex6M,I3337,TRUE,_xll.ohTrigger(RecalcTrigger,Trigger6M)),NA())</f>
        <v>1.3693057317940571E-2</v>
      </c>
      <c r="Q3337" s="183">
        <f>IFERROR(_xll.qlIndexFixing(ONIndex1Y,I3337,TRUE,_xll.ohTrigger(RecalcTrigger,Trigger1Y)),NA())</f>
        <v>1.4104647778374613E-2</v>
      </c>
    </row>
    <row r="3338" spans="2:17" x14ac:dyDescent="0.2">
      <c r="B3338" s="39" t="s">
        <v>42</v>
      </c>
      <c r="D3338" s="42">
        <f>_xll.qlCalendarAdvance(Calendar,$D3337,B3338,"f",FALSE)</f>
        <v>62877</v>
      </c>
      <c r="E3338" s="177">
        <f>_xll.qlInterestRateIndexValueDate(IndexON,D3338)</f>
        <v>62877</v>
      </c>
      <c r="F3338" s="193">
        <f>IFERROR(_xll.qlIndexFixing(IndexON,D3338,TRUE,_xll.ohTrigger(RecalcTrigger,TriggerON)),NA())</f>
        <v>1.3742181108016283E-2</v>
      </c>
      <c r="H3338" s="42">
        <f>_xll.qlCalendarAdvance(Calendar,$H3337,B3338,"f",FALSE)</f>
        <v>62877</v>
      </c>
      <c r="I3338" s="177">
        <f>_xll.qlInterestRateIndexValueDate(Index1M,$H3338)</f>
        <v>62879</v>
      </c>
      <c r="J3338" s="182">
        <f>IFERROR(_xll.qlIndexFixing(Index1M,$H3338,TRUE,_xll.ohTrigger(RecalcTrigger,Trigger1M)),NA())</f>
        <v>1.357357759101737E-2</v>
      </c>
      <c r="K3338" s="44">
        <f>IFERROR(_xll.qlIndexFixing(Index3M,H3338,TRUE,_xll.ohTrigger(RecalcTrigger,Trigger3M)),NA())</f>
        <v>1.3915947054670141E-2</v>
      </c>
      <c r="L3338" s="44">
        <f>IFERROR(_xll.qlIndexFixing(Index6M,$H3338,TRUE,_xll.ohTrigger(RecalcTrigger,Trigger6M)),NA())</f>
        <v>1.374323367649174E-2</v>
      </c>
      <c r="M3338" s="183">
        <f>IFERROR(_xll.qlIndexFixing(Index1Y,$H3338,TRUE,_xll.ohTrigger(RecalcTrigger,Trigger1Y)),NA())</f>
        <v>1.429203990343925E-2</v>
      </c>
      <c r="N3338" s="182">
        <f>IFERROR(_xll.qlIndexFixing(ONIndex1M,I3338,TRUE,_xll.ohTrigger(RecalcTrigger,Trigger1M)),NA())</f>
        <v>1.3562089434122626E-2</v>
      </c>
      <c r="O3338" s="44">
        <f>IFERROR(_xll.qlIndexFixing(ONIndex3M,I3338,TRUE,_xll.ohTrigger(RecalcTrigger,Trigger3M)),NA())</f>
        <v>1.3870650145344499E-2</v>
      </c>
      <c r="P3338" s="44">
        <f>IFERROR(_xll.qlIndexFixing(ONIndex6M,I3338,TRUE,_xll.ohTrigger(RecalcTrigger,Trigger6M)),NA())</f>
        <v>1.3693305354331997E-2</v>
      </c>
      <c r="Q3338" s="183">
        <f>IFERROR(_xll.qlIndexFixing(ONIndex1Y,I3338,TRUE,_xll.ohTrigger(RecalcTrigger,Trigger1Y)),NA())</f>
        <v>1.4108095857716663E-2</v>
      </c>
    </row>
    <row r="3339" spans="2:17" x14ac:dyDescent="0.2">
      <c r="B3339" s="39" t="s">
        <v>42</v>
      </c>
      <c r="D3339" s="42">
        <f>_xll.qlCalendarAdvance(Calendar,$D3338,B3339,"f",FALSE)</f>
        <v>62884</v>
      </c>
      <c r="E3339" s="177">
        <f>_xll.qlInterestRateIndexValueDate(IndexON,D3339)</f>
        <v>62884</v>
      </c>
      <c r="F3339" s="193">
        <f>IFERROR(_xll.qlIndexFixing(IndexON,D3339,TRUE,_xll.ohTrigger(RecalcTrigger,TriggerON)),NA())</f>
        <v>1.3743955642855354E-2</v>
      </c>
      <c r="H3339" s="42">
        <f>_xll.qlCalendarAdvance(Calendar,$H3338,B3339,"f",FALSE)</f>
        <v>62884</v>
      </c>
      <c r="I3339" s="177">
        <f>_xll.qlInterestRateIndexValueDate(Index1M,$H3339)</f>
        <v>62886</v>
      </c>
      <c r="J3339" s="182">
        <f>IFERROR(_xll.qlIndexFixing(Index1M,$H3339,TRUE,_xll.ohTrigger(RecalcTrigger,Trigger1M)),NA())</f>
        <v>1.3578013227094343E-2</v>
      </c>
      <c r="K3339" s="44">
        <f>IFERROR(_xll.qlIndexFixing(Index3M,H3339,TRUE,_xll.ohTrigger(RecalcTrigger,Trigger3M)),NA())</f>
        <v>1.3920680936461441E-2</v>
      </c>
      <c r="L3339" s="44">
        <f>IFERROR(_xll.qlIndexFixing(Index6M,$H3339,TRUE,_xll.ohTrigger(RecalcTrigger,Trigger6M)),NA())</f>
        <v>1.3744533753716041E-2</v>
      </c>
      <c r="M3339" s="183">
        <f>IFERROR(_xll.qlIndexFixing(Index1Y,$H3339,TRUE,_xll.ohTrigger(RecalcTrigger,Trigger1Y)),NA())</f>
        <v>1.4293619451791919E-2</v>
      </c>
      <c r="N3339" s="182">
        <f>IFERROR(_xll.qlIndexFixing(ONIndex1M,I3339,TRUE,_xll.ohTrigger(RecalcTrigger,Trigger1M)),NA())</f>
        <v>1.3565128621264577E-2</v>
      </c>
      <c r="O3339" s="44">
        <f>IFERROR(_xll.qlIndexFixing(ONIndex3M,I3339,TRUE,_xll.ohTrigger(RecalcTrigger,Trigger3M)),NA())</f>
        <v>1.3874410352769928E-2</v>
      </c>
      <c r="P3339" s="44">
        <f>IFERROR(_xll.qlIndexFixing(ONIndex6M,I3339,TRUE,_xll.ohTrigger(RecalcTrigger,Trigger6M)),NA())</f>
        <v>1.3693549814064454E-2</v>
      </c>
      <c r="Q3339" s="183">
        <f>IFERROR(_xll.qlIndexFixing(ONIndex1Y,I3339,TRUE,_xll.ohTrigger(RecalcTrigger,Trigger1Y)),NA())</f>
        <v>1.4111527671190061E-2</v>
      </c>
    </row>
    <row r="3340" spans="2:17" x14ac:dyDescent="0.2">
      <c r="B3340" s="39" t="s">
        <v>42</v>
      </c>
      <c r="D3340" s="42">
        <f>_xll.qlCalendarAdvance(Calendar,$D3339,B3340,"f",FALSE)</f>
        <v>62891</v>
      </c>
      <c r="E3340" s="177">
        <f>_xll.qlInterestRateIndexValueDate(IndexON,D3340)</f>
        <v>62891</v>
      </c>
      <c r="F3340" s="193">
        <f>IFERROR(_xll.qlIndexFixing(IndexON,D3340,TRUE,_xll.ohTrigger(RecalcTrigger,TriggerON)),NA())</f>
        <v>1.3745722565223772E-2</v>
      </c>
      <c r="H3340" s="42">
        <f>_xll.qlCalendarAdvance(Calendar,$H3339,B3340,"f",FALSE)</f>
        <v>62891</v>
      </c>
      <c r="I3340" s="177">
        <f>_xll.qlInterestRateIndexValueDate(Index1M,$H3340)</f>
        <v>62893</v>
      </c>
      <c r="J3340" s="182">
        <f>IFERROR(_xll.qlIndexFixing(Index1M,$H3340,TRUE,_xll.ohTrigger(RecalcTrigger,Trigger1M)),NA())</f>
        <v>1.3581490931658443E-2</v>
      </c>
      <c r="K3340" s="44">
        <f>IFERROR(_xll.qlIndexFixing(Index3M,H3340,TRUE,_xll.ohTrigger(RecalcTrigger,Trigger3M)),NA())</f>
        <v>1.3924339623266264E-2</v>
      </c>
      <c r="L3340" s="44">
        <f>IFERROR(_xll.qlIndexFixing(Index6M,$H3340,TRUE,_xll.ohTrigger(RecalcTrigger,Trigger6M)),NA())</f>
        <v>1.3744730003163702E-2</v>
      </c>
      <c r="M3340" s="183">
        <f>IFERROR(_xll.qlIndexFixing(Index1Y,$H3340,TRUE,_xll.ohTrigger(RecalcTrigger,Trigger1Y)),NA())</f>
        <v>1.429665132838521E-2</v>
      </c>
      <c r="N3340" s="182">
        <f>IFERROR(_xll.qlIndexFixing(ONIndex1M,I3340,TRUE,_xll.ohTrigger(RecalcTrigger,Trigger1M)),NA())</f>
        <v>1.3568154704008961E-2</v>
      </c>
      <c r="O3340" s="44">
        <f>IFERROR(_xll.qlIndexFixing(ONIndex3M,I3340,TRUE,_xll.ohTrigger(RecalcTrigger,Trigger3M)),NA())</f>
        <v>1.387815416810767E-2</v>
      </c>
      <c r="P3340" s="44">
        <f>IFERROR(_xll.qlIndexFixing(ONIndex6M,I3340,TRUE,_xll.ohTrigger(RecalcTrigger,Trigger6M)),NA())</f>
        <v>1.3693790691142738E-2</v>
      </c>
      <c r="Q3340" s="183">
        <f>IFERROR(_xll.qlIndexFixing(ONIndex1Y,I3340,TRUE,_xll.ohTrigger(RecalcTrigger,Trigger1Y)),NA())</f>
        <v>1.4114943191136931E-2</v>
      </c>
    </row>
    <row r="3341" spans="2:17" x14ac:dyDescent="0.2">
      <c r="B3341" s="39" t="s">
        <v>42</v>
      </c>
      <c r="D3341" s="42">
        <f>_xll.qlCalendarAdvance(Calendar,$D3340,B3341,"f",FALSE)</f>
        <v>62898</v>
      </c>
      <c r="E3341" s="177">
        <f>_xll.qlInterestRateIndexValueDate(IndexON,D3341)</f>
        <v>62898</v>
      </c>
      <c r="F3341" s="193">
        <f>IFERROR(_xll.qlIndexFixing(IndexON,D3341,TRUE,_xll.ohTrigger(RecalcTrigger,TriggerON)),NA())</f>
        <v>1.3747481862331767E-2</v>
      </c>
      <c r="H3341" s="42">
        <f>_xll.qlCalendarAdvance(Calendar,$H3340,B3341,"f",FALSE)</f>
        <v>62898</v>
      </c>
      <c r="I3341" s="177">
        <f>_xll.qlInterestRateIndexValueDate(Index1M,$H3341)</f>
        <v>62900</v>
      </c>
      <c r="J3341" s="182">
        <f>IFERROR(_xll.qlIndexFixing(Index1M,$H3341,TRUE,_xll.ohTrigger(RecalcTrigger,Trigger1M)),NA())</f>
        <v>1.358401604757753E-2</v>
      </c>
      <c r="K3341" s="44">
        <f>IFERROR(_xll.qlIndexFixing(Index3M,H3341,TRUE,_xll.ohTrigger(RecalcTrigger,Trigger3M)),NA())</f>
        <v>1.392798166873669E-2</v>
      </c>
      <c r="L3341" s="44">
        <f>IFERROR(_xll.qlIndexFixing(Index6M,$H3341,TRUE,_xll.ohTrigger(RecalcTrigger,Trigger6M)),NA())</f>
        <v>1.374492256046413E-2</v>
      </c>
      <c r="M3341" s="183">
        <f>IFERROR(_xll.qlIndexFixing(Index1Y,$H3341,TRUE,_xll.ohTrigger(RecalcTrigger,Trigger1Y)),NA())</f>
        <v>1.4299665937998546E-2</v>
      </c>
      <c r="N3341" s="182">
        <f>IFERROR(_xll.qlIndexFixing(ONIndex1M,I3341,TRUE,_xll.ohTrigger(RecalcTrigger,Trigger1M)),NA())</f>
        <v>1.3571167660133554E-2</v>
      </c>
      <c r="O3341" s="44">
        <f>IFERROR(_xll.qlIndexFixing(ONIndex3M,I3341,TRUE,_xll.ohTrigger(RecalcTrigger,Trigger3M)),NA())</f>
        <v>1.3881881563300169E-2</v>
      </c>
      <c r="P3341" s="44">
        <f>IFERROR(_xll.qlIndexFixing(ONIndex6M,I3341,TRUE,_xll.ohTrigger(RecalcTrigger,Trigger6M)),NA())</f>
        <v>1.3694027979411771E-2</v>
      </c>
      <c r="Q3341" s="183">
        <f>IFERROR(_xll.qlIndexFixing(ONIndex1Y,I3341,TRUE,_xll.ohTrigger(RecalcTrigger,Trigger1Y)),NA())</f>
        <v>1.4118342389659588E-2</v>
      </c>
    </row>
    <row r="3342" spans="2:17" x14ac:dyDescent="0.2">
      <c r="B3342" s="39" t="s">
        <v>42</v>
      </c>
      <c r="D3342" s="42">
        <f>_xll.qlCalendarAdvance(Calendar,$D3341,B3342,"f",FALSE)</f>
        <v>62905</v>
      </c>
      <c r="E3342" s="177">
        <f>_xll.qlInterestRateIndexValueDate(IndexON,D3342)</f>
        <v>62905</v>
      </c>
      <c r="F3342" s="193">
        <f>IFERROR(_xll.qlIndexFixing(IndexON,D3342,TRUE,_xll.ohTrigger(RecalcTrigger,TriggerON)),NA())</f>
        <v>1.3749233520830018E-2</v>
      </c>
      <c r="H3342" s="42">
        <f>_xll.qlCalendarAdvance(Calendar,$H3341,B3342,"f",FALSE)</f>
        <v>62905</v>
      </c>
      <c r="I3342" s="177">
        <f>_xll.qlInterestRateIndexValueDate(Index1M,$H3342)</f>
        <v>62907</v>
      </c>
      <c r="J3342" s="182">
        <f>IFERROR(_xll.qlIndexFixing(Index1M,$H3342,TRUE,_xll.ohTrigger(RecalcTrigger,Trigger1M)),NA())</f>
        <v>1.3586997668132983E-2</v>
      </c>
      <c r="K3342" s="44">
        <f>IFERROR(_xll.qlIndexFixing(Index3M,H3342,TRUE,_xll.ohTrigger(RecalcTrigger,Trigger3M)),NA())</f>
        <v>1.3931607044699604E-2</v>
      </c>
      <c r="L3342" s="44">
        <f>IFERROR(_xll.qlIndexFixing(Index6M,$H3342,TRUE,_xll.ohTrigger(RecalcTrigger,Trigger6M)),NA())</f>
        <v>1.3745111419447205E-2</v>
      </c>
      <c r="M3342" s="183">
        <f>IFERROR(_xll.qlIndexFixing(Index1Y,$H3342,TRUE,_xll.ohTrigger(RecalcTrigger,Trigger1Y)),NA())</f>
        <v>1.4304604366033152E-2</v>
      </c>
      <c r="N3342" s="182">
        <f>IFERROR(_xll.qlIndexFixing(ONIndex1M,I3342,TRUE,_xll.ohTrigger(RecalcTrigger,Trigger1M)),NA())</f>
        <v>1.3574167467016451E-2</v>
      </c>
      <c r="O3342" s="44">
        <f>IFERROR(_xll.qlIndexFixing(ONIndex3M,I3342,TRUE,_xll.ohTrigger(RecalcTrigger,Trigger3M)),NA())</f>
        <v>1.3885592510369804E-2</v>
      </c>
      <c r="P3342" s="44">
        <f>IFERROR(_xll.qlIndexFixing(ONIndex6M,I3342,TRUE,_xll.ohTrigger(RecalcTrigger,Trigger6M)),NA())</f>
        <v>1.3694261672716479E-2</v>
      </c>
      <c r="Q3342" s="183">
        <f>IFERROR(_xll.qlIndexFixing(ONIndex1Y,I3342,TRUE,_xll.ohTrigger(RecalcTrigger,Trigger1Y)),NA())</f>
        <v>1.4121725238940286E-2</v>
      </c>
    </row>
    <row r="3343" spans="2:17" x14ac:dyDescent="0.2">
      <c r="B3343" s="39" t="s">
        <v>42</v>
      </c>
      <c r="D3343" s="42">
        <f>_xll.qlCalendarAdvance(Calendar,$D3342,B3343,"f",FALSE)</f>
        <v>62912</v>
      </c>
      <c r="E3343" s="177">
        <f>_xll.qlInterestRateIndexValueDate(IndexON,D3343)</f>
        <v>62912</v>
      </c>
      <c r="F3343" s="193">
        <f>IFERROR(_xll.qlIndexFixing(IndexON,D3343,TRUE,_xll.ohTrigger(RecalcTrigger,TriggerON)),NA())</f>
        <v>1.3750977527848818E-2</v>
      </c>
      <c r="H3343" s="42">
        <f>_xll.qlCalendarAdvance(Calendar,$H3342,B3343,"f",FALSE)</f>
        <v>62912</v>
      </c>
      <c r="I3343" s="177">
        <f>_xll.qlInterestRateIndexValueDate(Index1M,$H3343)</f>
        <v>62914</v>
      </c>
      <c r="J3343" s="182">
        <f>IFERROR(_xll.qlIndexFixing(Index1M,$H3343,TRUE,_xll.ohTrigger(RecalcTrigger,Trigger1M)),NA())</f>
        <v>1.3588564035701219E-2</v>
      </c>
      <c r="K3343" s="44">
        <f>IFERROR(_xll.qlIndexFixing(Index3M,H3343,TRUE,_xll.ohTrigger(RecalcTrigger,Trigger3M)),NA())</f>
        <v>1.3934691741785356E-2</v>
      </c>
      <c r="L3343" s="44">
        <f>IFERROR(_xll.qlIndexFixing(Index6M,$H3343,TRUE,_xll.ohTrigger(RecalcTrigger,Trigger6M)),NA())</f>
        <v>1.3744475371232412E-2</v>
      </c>
      <c r="M3343" s="183">
        <f>IFERROR(_xll.qlIndexFixing(Index1Y,$H3343,TRUE,_xll.ohTrigger(RecalcTrigger,Trigger1Y)),NA())</f>
        <v>1.4305643242606204E-2</v>
      </c>
      <c r="N3343" s="182">
        <f>IFERROR(_xll.qlIndexFixing(ONIndex1M,I3343,TRUE,_xll.ohTrigger(RecalcTrigger,Trigger1M)),NA())</f>
        <v>1.3577154102355493E-2</v>
      </c>
      <c r="O3343" s="44">
        <f>IFERROR(_xll.qlIndexFixing(ONIndex3M,I3343,TRUE,_xll.ohTrigger(RecalcTrigger,Trigger3M)),NA())</f>
        <v>1.3889286981179083E-2</v>
      </c>
      <c r="P3343" s="44">
        <f>IFERROR(_xll.qlIndexFixing(ONIndex6M,I3343,TRUE,_xll.ohTrigger(RecalcTrigger,Trigger6M)),NA())</f>
        <v>1.3694491764821848E-2</v>
      </c>
      <c r="Q3343" s="183">
        <f>IFERROR(_xll.qlIndexFixing(ONIndex1Y,I3343,TRUE,_xll.ohTrigger(RecalcTrigger,Trigger1Y)),NA())</f>
        <v>1.4125091710921467E-2</v>
      </c>
    </row>
    <row r="3344" spans="2:17" x14ac:dyDescent="0.2">
      <c r="B3344" s="39" t="s">
        <v>42</v>
      </c>
      <c r="D3344" s="42">
        <f>_xll.qlCalendarAdvance(Calendar,$D3343,B3344,"f",FALSE)</f>
        <v>62919</v>
      </c>
      <c r="E3344" s="177">
        <f>_xll.qlInterestRateIndexValueDate(IndexON,D3344)</f>
        <v>62919</v>
      </c>
      <c r="F3344" s="193">
        <f>IFERROR(_xll.qlIndexFixing(IndexON,D3344,TRUE,_xll.ohTrigger(RecalcTrigger,TriggerON)),NA())</f>
        <v>1.3752713870438527E-2</v>
      </c>
      <c r="H3344" s="42">
        <f>_xll.qlCalendarAdvance(Calendar,$H3343,B3344,"f",FALSE)</f>
        <v>62919</v>
      </c>
      <c r="I3344" s="177">
        <f>_xll.qlInterestRateIndexValueDate(Index1M,$H3344)</f>
        <v>62921</v>
      </c>
      <c r="J3344" s="182">
        <f>IFERROR(_xll.qlIndexFixing(Index1M,$H3344,TRUE,_xll.ohTrigger(RecalcTrigger,Trigger1M)),NA())</f>
        <v>1.3592921217643883E-2</v>
      </c>
      <c r="K3344" s="44">
        <f>IFERROR(_xll.qlIndexFixing(Index3M,H3344,TRUE,_xll.ohTrigger(RecalcTrigger,Trigger3M)),NA())</f>
        <v>1.3938284755374866E-2</v>
      </c>
      <c r="L3344" s="44">
        <f>IFERROR(_xll.qlIndexFixing(Index6M,$H3344,TRUE,_xll.ohTrigger(RecalcTrigger,Trigger6M)),NA())</f>
        <v>1.374465759573675E-2</v>
      </c>
      <c r="M3344" s="183">
        <f>IFERROR(_xll.qlIndexFixing(Index1Y,$H3344,TRUE,_xll.ohTrigger(RecalcTrigger,Trigger1Y)),NA())</f>
        <v>1.4308605880762484E-2</v>
      </c>
      <c r="N3344" s="182">
        <f>IFERROR(_xll.qlIndexFixing(ONIndex1M,I3344,TRUE,_xll.ohTrigger(RecalcTrigger,Trigger1M)),NA())</f>
        <v>1.3580974671976165E-2</v>
      </c>
      <c r="O3344" s="44">
        <f>IFERROR(_xll.qlIndexFixing(ONIndex3M,I3344,TRUE,_xll.ohTrigger(RecalcTrigger,Trigger3M)),NA())</f>
        <v>1.3894012760147234E-2</v>
      </c>
      <c r="P3344" s="44">
        <f>IFERROR(_xll.qlIndexFixing(ONIndex6M,I3344,TRUE,_xll.ohTrigger(RecalcTrigger,Trigger6M)),NA())</f>
        <v>1.3694782296580499E-2</v>
      </c>
      <c r="Q3344" s="183">
        <f>IFERROR(_xll.qlIndexFixing(ONIndex1Y,I3344,TRUE,_xll.ohTrigger(RecalcTrigger,Trigger1Y)),NA())</f>
        <v>1.4129395922868326E-2</v>
      </c>
    </row>
    <row r="3345" spans="2:17" x14ac:dyDescent="0.2">
      <c r="B3345" s="39" t="s">
        <v>42</v>
      </c>
      <c r="D3345" s="42">
        <f>_xll.qlCalendarAdvance(Calendar,$D3344,B3345,"f",FALSE)</f>
        <v>62926</v>
      </c>
      <c r="E3345" s="177">
        <f>_xll.qlInterestRateIndexValueDate(IndexON,D3345)</f>
        <v>62926</v>
      </c>
      <c r="F3345" s="193">
        <f>IFERROR(_xll.qlIndexFixing(IndexON,D3345,TRUE,_xll.ohTrigger(RecalcTrigger,TriggerON)),NA())</f>
        <v>1.3754442535409694E-2</v>
      </c>
      <c r="H3345" s="42">
        <f>_xll.qlCalendarAdvance(Calendar,$H3344,B3345,"f",FALSE)</f>
        <v>62926</v>
      </c>
      <c r="I3345" s="177">
        <f>_xll.qlInterestRateIndexValueDate(Index1M,$H3345)</f>
        <v>62928</v>
      </c>
      <c r="J3345" s="182">
        <f>IFERROR(_xll.qlIndexFixing(Index1M,$H3345,TRUE,_xll.ohTrigger(RecalcTrigger,Trigger1M)),NA())</f>
        <v>1.3595863101712735E-2</v>
      </c>
      <c r="K3345" s="44">
        <f>IFERROR(_xll.qlIndexFixing(Index3M,H3345,TRUE,_xll.ohTrigger(RecalcTrigger,Trigger3M)),NA())</f>
        <v>1.3941861017557082E-2</v>
      </c>
      <c r="L3345" s="44">
        <f>IFERROR(_xll.qlIndexFixing(Index6M,$H3345,TRUE,_xll.ohTrigger(RecalcTrigger,Trigger6M)),NA())</f>
        <v>1.3744836105158639E-2</v>
      </c>
      <c r="M3345" s="183">
        <f>IFERROR(_xll.qlIndexFixing(Index1Y,$H3345,TRUE,_xll.ohTrigger(RecalcTrigger,Trigger1Y)),NA())</f>
        <v>1.4311551138262726E-2</v>
      </c>
      <c r="N3345" s="182">
        <f>IFERROR(_xll.qlIndexFixing(ONIndex1M,I3345,TRUE,_xll.ohTrigger(RecalcTrigger,Trigger1M)),NA())</f>
        <v>1.3583087768873625E-2</v>
      </c>
      <c r="O3345" s="44">
        <f>IFERROR(_xll.qlIndexFixing(ONIndex3M,I3345,TRUE,_xll.ohTrigger(RecalcTrigger,Trigger3M)),NA())</f>
        <v>1.3896626382265964E-2</v>
      </c>
      <c r="P3345" s="44">
        <f>IFERROR(_xll.qlIndexFixing(ONIndex6M,I3345,TRUE,_xll.ohTrigger(RecalcTrigger,Trigger6M)),NA())</f>
        <v>1.3694941121613624E-2</v>
      </c>
      <c r="Q3345" s="183">
        <f>IFERROR(_xll.qlIndexFixing(ONIndex1Y,I3345,TRUE,_xll.ohTrigger(RecalcTrigger,Trigger1Y)),NA())</f>
        <v>1.4131775412113967E-2</v>
      </c>
    </row>
    <row r="3346" spans="2:17" x14ac:dyDescent="0.2">
      <c r="B3346" s="39" t="s">
        <v>42</v>
      </c>
      <c r="D3346" s="42">
        <f>_xll.qlCalendarAdvance(Calendar,$D3345,B3346,"f",FALSE)</f>
        <v>62933</v>
      </c>
      <c r="E3346" s="177">
        <f>_xll.qlInterestRateIndexValueDate(IndexON,D3346)</f>
        <v>62933</v>
      </c>
      <c r="F3346" s="193">
        <f>IFERROR(_xll.qlIndexFixing(IndexON,D3346,TRUE,_xll.ohTrigger(RecalcTrigger,TriggerON)),NA())</f>
        <v>1.3756163509892616E-2</v>
      </c>
      <c r="H3346" s="42">
        <f>_xll.qlCalendarAdvance(Calendar,$H3345,B3346,"f",FALSE)</f>
        <v>62933</v>
      </c>
      <c r="I3346" s="177">
        <f>_xll.qlInterestRateIndexValueDate(Index1M,$H3346)</f>
        <v>62935</v>
      </c>
      <c r="J3346" s="182">
        <f>IFERROR(_xll.qlIndexFixing(Index1M,$H3346,TRUE,_xll.ohTrigger(RecalcTrigger,Trigger1M)),NA())</f>
        <v>1.359879169540279E-2</v>
      </c>
      <c r="K3346" s="44">
        <f>IFERROR(_xll.qlIndexFixing(Index3M,H3346,TRUE,_xll.ohTrigger(RecalcTrigger,Trigger3M)),NA())</f>
        <v>1.3945420500162011E-2</v>
      </c>
      <c r="L3346" s="44">
        <f>IFERROR(_xll.qlIndexFixing(Index6M,$H3346,TRUE,_xll.ohTrigger(RecalcTrigger,Trigger6M)),NA())</f>
        <v>1.3745010893327714E-2</v>
      </c>
      <c r="M3346" s="183">
        <f>IFERROR(_xll.qlIndexFixing(Index1Y,$H3346,TRUE,_xll.ohTrigger(RecalcTrigger,Trigger1Y)),NA())</f>
        <v>1.4314478986688896E-2</v>
      </c>
      <c r="N3346" s="182">
        <f>IFERROR(_xll.qlIndexFixing(ONIndex1M,I3346,TRUE,_xll.ohTrigger(RecalcTrigger,Trigger1M)),NA())</f>
        <v>1.3586034755048715E-2</v>
      </c>
      <c r="O3346" s="44">
        <f>IFERROR(_xll.qlIndexFixing(ONIndex3M,I3346,TRUE,_xll.ohTrigger(RecalcTrigger,Trigger3M)),NA())</f>
        <v>1.3900271256268582E-2</v>
      </c>
      <c r="P3346" s="44">
        <f>IFERROR(_xll.qlIndexFixing(ONIndex6M,I3346,TRUE,_xll.ohTrigger(RecalcTrigger,Trigger6M)),NA())</f>
        <v>1.3695160373830007E-2</v>
      </c>
      <c r="Q3346" s="183">
        <f>IFERROR(_xll.qlIndexFixing(ONIndex1Y,I3346,TRUE,_xll.ohTrigger(RecalcTrigger,Trigger1Y)),NA())</f>
        <v>1.4135092585370046E-2</v>
      </c>
    </row>
    <row r="3347" spans="2:17" x14ac:dyDescent="0.2">
      <c r="B3347" s="39" t="s">
        <v>42</v>
      </c>
      <c r="D3347" s="42">
        <f>_xll.qlCalendarAdvance(Calendar,$D3346,B3347,"f",FALSE)</f>
        <v>62940</v>
      </c>
      <c r="E3347" s="177">
        <f>_xll.qlInterestRateIndexValueDate(IndexON,D3347)</f>
        <v>62940</v>
      </c>
      <c r="F3347" s="193">
        <f>IFERROR(_xll.qlIndexFixing(IndexON,D3347,TRUE,_xll.ohTrigger(RecalcTrigger,TriggerON)),NA())</f>
        <v>1.375787678053797E-2</v>
      </c>
      <c r="H3347" s="42">
        <f>_xll.qlCalendarAdvance(Calendar,$H3346,B3347,"f",FALSE)</f>
        <v>62940</v>
      </c>
      <c r="I3347" s="177">
        <f>_xll.qlInterestRateIndexValueDate(Index1M,$H3347)</f>
        <v>62942</v>
      </c>
      <c r="J3347" s="182">
        <f>IFERROR(_xll.qlIndexFixing(Index1M,$H3347,TRUE,_xll.ohTrigger(RecalcTrigger,Trigger1M)),NA())</f>
        <v>1.3601706976257011E-2</v>
      </c>
      <c r="K3347" s="44">
        <f>IFERROR(_xll.qlIndexFixing(Index3M,H3347,TRUE,_xll.ohTrigger(RecalcTrigger,Trigger3M)),NA())</f>
        <v>1.3948963175015264E-2</v>
      </c>
      <c r="L3347" s="44">
        <f>IFERROR(_xll.qlIndexFixing(Index6M,$H3347,TRUE,_xll.ohTrigger(RecalcTrigger,Trigger6M)),NA())</f>
        <v>1.3745181954074485E-2</v>
      </c>
      <c r="M3347" s="183">
        <f>IFERROR(_xll.qlIndexFixing(Index1Y,$H3347,TRUE,_xll.ohTrigger(RecalcTrigger,Trigger1Y)),NA())</f>
        <v>1.431738939762449E-2</v>
      </c>
      <c r="N3347" s="182">
        <f>IFERROR(_xll.qlIndexFixing(ONIndex1M,I3347,TRUE,_xll.ohTrigger(RecalcTrigger,Trigger1M)),NA())</f>
        <v>1.3588968480151564E-2</v>
      </c>
      <c r="O3347" s="44">
        <f>IFERROR(_xll.qlIndexFixing(ONIndex3M,I3347,TRUE,_xll.ohTrigger(RecalcTrigger,Trigger3M)),NA())</f>
        <v>1.3903899542020426E-2</v>
      </c>
      <c r="P3347" s="44">
        <f>IFERROR(_xll.qlIndexFixing(ONIndex6M,I3347,TRUE,_xll.ohTrigger(RecalcTrigger,Trigger6M)),NA())</f>
        <v>1.3695376000546489E-2</v>
      </c>
      <c r="Q3347" s="183">
        <f>IFERROR(_xll.qlIndexFixing(ONIndex1Y,I3347,TRUE,_xll.ohTrigger(RecalcTrigger,Trigger1Y)),NA())</f>
        <v>1.4138393270135552E-2</v>
      </c>
    </row>
    <row r="3348" spans="2:17" x14ac:dyDescent="0.2">
      <c r="B3348" s="39" t="s">
        <v>42</v>
      </c>
      <c r="D3348" s="42">
        <f>_xll.qlCalendarAdvance(Calendar,$D3347,B3348,"f",FALSE)</f>
        <v>62947</v>
      </c>
      <c r="E3348" s="177">
        <f>_xll.qlInterestRateIndexValueDate(IndexON,D3348)</f>
        <v>62947</v>
      </c>
      <c r="F3348" s="193">
        <f>IFERROR(_xll.qlIndexFixing(IndexON,D3348,TRUE,_xll.ohTrigger(RecalcTrigger,TriggerON)),NA())</f>
        <v>1.3759582334795795E-2</v>
      </c>
      <c r="H3348" s="42">
        <f>_xll.qlCalendarAdvance(Calendar,$H3347,B3348,"f",FALSE)</f>
        <v>62947</v>
      </c>
      <c r="I3348" s="177">
        <f>_xll.qlInterestRateIndexValueDate(Index1M,$H3348)</f>
        <v>62949</v>
      </c>
      <c r="J3348" s="182">
        <f>IFERROR(_xll.qlIndexFixing(Index1M,$H3348,TRUE,_xll.ohTrigger(RecalcTrigger,Trigger1M)),NA())</f>
        <v>1.360460892184584E-2</v>
      </c>
      <c r="K3348" s="44">
        <f>IFERROR(_xll.qlIndexFixing(Index3M,H3348,TRUE,_xll.ohTrigger(RecalcTrigger,Trigger3M)),NA())</f>
        <v>1.395300766305616E-2</v>
      </c>
      <c r="L3348" s="44">
        <f>IFERROR(_xll.qlIndexFixing(Index6M,$H3348,TRUE,_xll.ohTrigger(RecalcTrigger,Trigger6M)),NA())</f>
        <v>1.3746166563130168E-2</v>
      </c>
      <c r="M3348" s="183">
        <f>IFERROR(_xll.qlIndexFixing(Index1Y,$H3348,TRUE,_xll.ohTrigger(RecalcTrigger,Trigger1Y)),NA())</f>
        <v>1.432028234265279E-2</v>
      </c>
      <c r="N3348" s="182">
        <f>IFERROR(_xll.qlIndexFixing(ONIndex1M,I3348,TRUE,_xll.ohTrigger(RecalcTrigger,Trigger1M)),NA())</f>
        <v>1.3591888921720141E-2</v>
      </c>
      <c r="O3348" s="44">
        <f>IFERROR(_xll.qlIndexFixing(ONIndex3M,I3348,TRUE,_xll.ohTrigger(RecalcTrigger,Trigger3M)),NA())</f>
        <v>1.3907511211463941E-2</v>
      </c>
      <c r="P3348" s="44">
        <f>IFERROR(_xll.qlIndexFixing(ONIndex6M,I3348,TRUE,_xll.ohTrigger(RecalcTrigger,Trigger6M)),NA())</f>
        <v>1.3695587995607994E-2</v>
      </c>
      <c r="Q3348" s="183">
        <f>IFERROR(_xll.qlIndexFixing(ONIndex1Y,I3348,TRUE,_xll.ohTrigger(RecalcTrigger,Trigger1Y)),NA())</f>
        <v>1.4141677438432865E-2</v>
      </c>
    </row>
    <row r="3349" spans="2:17" x14ac:dyDescent="0.2">
      <c r="B3349" s="39" t="s">
        <v>42</v>
      </c>
      <c r="D3349" s="42">
        <f>_xll.qlCalendarAdvance(Calendar,$D3348,B3349,"f",FALSE)</f>
        <v>62954</v>
      </c>
      <c r="E3349" s="177">
        <f>_xll.qlInterestRateIndexValueDate(IndexON,D3349)</f>
        <v>62954</v>
      </c>
      <c r="F3349" s="193">
        <f>IFERROR(_xll.qlIndexFixing(IndexON,D3349,TRUE,_xll.ohTrigger(RecalcTrigger,TriggerON)),NA())</f>
        <v>1.3761280159236833E-2</v>
      </c>
      <c r="H3349" s="42">
        <f>_xll.qlCalendarAdvance(Calendar,$H3348,B3349,"f",FALSE)</f>
        <v>62954</v>
      </c>
      <c r="I3349" s="177">
        <f>_xll.qlInterestRateIndexValueDate(Index1M,$H3349)</f>
        <v>62956</v>
      </c>
      <c r="J3349" s="182">
        <f>IFERROR(_xll.qlIndexFixing(Index1M,$H3349,TRUE,_xll.ohTrigger(RecalcTrigger,Trigger1M)),NA())</f>
        <v>1.3607497509714739E-2</v>
      </c>
      <c r="K3349" s="44">
        <f>IFERROR(_xll.qlIndexFixing(Index3M,H3349,TRUE,_xll.ohTrigger(RecalcTrigger,Trigger3M)),NA())</f>
        <v>1.3956515563588819E-2</v>
      </c>
      <c r="L3349" s="44">
        <f>IFERROR(_xll.qlIndexFixing(Index6M,$H3349,TRUE,_xll.ohTrigger(RecalcTrigger,Trigger6M)),NA())</f>
        <v>1.3746329361118591E-2</v>
      </c>
      <c r="M3349" s="183">
        <f>IFERROR(_xll.qlIndexFixing(Index1Y,$H3349,TRUE,_xll.ohTrigger(RecalcTrigger,Trigger1Y)),NA())</f>
        <v>1.432315779335773E-2</v>
      </c>
      <c r="N3349" s="182">
        <f>IFERROR(_xll.qlIndexFixing(ONIndex1M,I3349,TRUE,_xll.ohTrigger(RecalcTrigger,Trigger1M)),NA())</f>
        <v>1.3594796057212477E-2</v>
      </c>
      <c r="O3349" s="44">
        <f>IFERROR(_xll.qlIndexFixing(ONIndex3M,I3349,TRUE,_xll.ohTrigger(RecalcTrigger,Trigger3M)),NA())</f>
        <v>1.3911106236621507E-2</v>
      </c>
      <c r="P3349" s="44">
        <f>IFERROR(_xll.qlIndexFixing(ONIndex6M,I3349,TRUE,_xll.ohTrigger(RecalcTrigger,Trigger6M)),NA())</f>
        <v>1.369579635277951E-2</v>
      </c>
      <c r="Q3349" s="183">
        <f>IFERROR(_xll.qlIndexFixing(ONIndex1Y,I3349,TRUE,_xll.ohTrigger(RecalcTrigger,Trigger1Y)),NA())</f>
        <v>1.41449450623643E-2</v>
      </c>
    </row>
    <row r="3350" spans="2:17" x14ac:dyDescent="0.2">
      <c r="B3350" s="39" t="s">
        <v>42</v>
      </c>
      <c r="D3350" s="42">
        <f>_xll.qlCalendarAdvance(Calendar,$D3349,B3350,"f",FALSE)</f>
        <v>62961</v>
      </c>
      <c r="E3350" s="177">
        <f>_xll.qlInterestRateIndexValueDate(IndexON,D3350)</f>
        <v>62961</v>
      </c>
      <c r="F3350" s="193">
        <f>IFERROR(_xll.qlIndexFixing(IndexON,D3350,TRUE,_xll.ohTrigger(RecalcTrigger,TriggerON)),NA())</f>
        <v>1.3762970240991379E-2</v>
      </c>
      <c r="H3350" s="42">
        <f>_xll.qlCalendarAdvance(Calendar,$H3349,B3350,"f",FALSE)</f>
        <v>62961</v>
      </c>
      <c r="I3350" s="177">
        <f>_xll.qlInterestRateIndexValueDate(Index1M,$H3350)</f>
        <v>62963</v>
      </c>
      <c r="J3350" s="182">
        <f>IFERROR(_xll.qlIndexFixing(Index1M,$H3350,TRUE,_xll.ohTrigger(RecalcTrigger,Trigger1M)),NA())</f>
        <v>1.3610372717426655E-2</v>
      </c>
      <c r="K3350" s="44">
        <f>IFERROR(_xll.qlIndexFixing(Index3M,H3350,TRUE,_xll.ohTrigger(RecalcTrigger,Trigger3M)),NA())</f>
        <v>1.3960006569223825E-2</v>
      </c>
      <c r="L3350" s="44">
        <f>IFERROR(_xll.qlIndexFixing(Index6M,$H3350,TRUE,_xll.ohTrigger(RecalcTrigger,Trigger6M)),NA())</f>
        <v>1.3746488411425711E-2</v>
      </c>
      <c r="M3350" s="183">
        <f>IFERROR(_xll.qlIndexFixing(Index1Y,$H3350,TRUE,_xll.ohTrigger(RecalcTrigger,Trigger1Y)),NA())</f>
        <v>1.432601572132434E-2</v>
      </c>
      <c r="N3350" s="182">
        <f>IFERROR(_xll.qlIndexFixing(ONIndex1M,I3350,TRUE,_xll.ohTrigger(RecalcTrigger,Trigger1M)),NA())</f>
        <v>1.3597689864246476E-2</v>
      </c>
      <c r="O3350" s="44">
        <f>IFERROR(_xll.qlIndexFixing(ONIndex3M,I3350,TRUE,_xll.ohTrigger(RecalcTrigger,Trigger3M)),NA())</f>
        <v>1.3914684589195758E-2</v>
      </c>
      <c r="P3350" s="44">
        <f>IFERROR(_xll.qlIndexFixing(ONIndex6M,I3350,TRUE,_xll.ohTrigger(RecalcTrigger,Trigger6M)),NA())</f>
        <v>1.3696001065905961E-2</v>
      </c>
      <c r="Q3350" s="183">
        <f>IFERROR(_xll.qlIndexFixing(ONIndex1Y,I3350,TRUE,_xll.ohTrigger(RecalcTrigger,Trigger1Y)),NA())</f>
        <v>1.4148196114032174E-2</v>
      </c>
    </row>
    <row r="3351" spans="2:17" x14ac:dyDescent="0.2">
      <c r="B3351" s="39" t="s">
        <v>42</v>
      </c>
      <c r="D3351" s="42">
        <f>_xll.qlCalendarAdvance(Calendar,$D3350,B3351,"f",FALSE)</f>
        <v>62968</v>
      </c>
      <c r="E3351" s="177">
        <f>_xll.qlInterestRateIndexValueDate(IndexON,D3351)</f>
        <v>62968</v>
      </c>
      <c r="F3351" s="193">
        <f>IFERROR(_xll.qlIndexFixing(IndexON,D3351,TRUE,_xll.ohTrigger(RecalcTrigger,TriggerON)),NA())</f>
        <v>1.3764652567029856E-2</v>
      </c>
      <c r="H3351" s="42">
        <f>_xll.qlCalendarAdvance(Calendar,$H3350,B3351,"f",FALSE)</f>
        <v>62968</v>
      </c>
      <c r="I3351" s="177">
        <f>_xll.qlInterestRateIndexValueDate(Index1M,$H3351)</f>
        <v>62970</v>
      </c>
      <c r="J3351" s="182">
        <f>IFERROR(_xll.qlIndexFixing(Index1M,$H3351,TRUE,_xll.ohTrigger(RecalcTrigger,Trigger1M)),NA())</f>
        <v>1.3613234522537043E-2</v>
      </c>
      <c r="K3351" s="44">
        <f>IFERROR(_xll.qlIndexFixing(Index3M,H3351,TRUE,_xll.ohTrigger(RecalcTrigger,Trigger3M)),NA())</f>
        <v>1.3963480651787189E-2</v>
      </c>
      <c r="L3351" s="44">
        <f>IFERROR(_xll.qlIndexFixing(Index6M,$H3351,TRUE,_xll.ohTrigger(RecalcTrigger,Trigger6M)),NA())</f>
        <v>1.3746643707881836E-2</v>
      </c>
      <c r="M3351" s="183">
        <f>IFERROR(_xll.qlIndexFixing(Index1Y,$H3351,TRUE,_xll.ohTrigger(RecalcTrigger,Trigger1Y)),NA())</f>
        <v>1.4328856098137872E-2</v>
      </c>
      <c r="N3351" s="182">
        <f>IFERROR(_xll.qlIndexFixing(ONIndex1M,I3351,TRUE,_xll.ohTrigger(RecalcTrigger,Trigger1M)),NA())</f>
        <v>1.3600570320599914E-2</v>
      </c>
      <c r="O3351" s="44">
        <f>IFERROR(_xll.qlIndexFixing(ONIndex3M,I3351,TRUE,_xll.ohTrigger(RecalcTrigger,Trigger3M)),NA())</f>
        <v>1.3918246241448884E-2</v>
      </c>
      <c r="P3351" s="44">
        <f>IFERROR(_xll.qlIndexFixing(ONIndex6M,I3351,TRUE,_xll.ohTrigger(RecalcTrigger,Trigger6M)),NA())</f>
        <v>1.3696202129072077E-2</v>
      </c>
      <c r="Q3351" s="183">
        <f>IFERROR(_xll.qlIndexFixing(ONIndex1Y,I3351,TRUE,_xll.ohTrigger(RecalcTrigger,Trigger1Y)),NA())</f>
        <v>1.4151430565778611E-2</v>
      </c>
    </row>
    <row r="3352" spans="2:17" x14ac:dyDescent="0.2">
      <c r="B3352" s="39" t="s">
        <v>42</v>
      </c>
      <c r="D3352" s="42">
        <f>_xll.qlCalendarAdvance(Calendar,$D3351,B3352,"f",FALSE)</f>
        <v>62975</v>
      </c>
      <c r="E3352" s="177">
        <f>_xll.qlInterestRateIndexValueDate(IndexON,D3352)</f>
        <v>62975</v>
      </c>
      <c r="F3352" s="193">
        <f>IFERROR(_xll.qlIndexFixing(IndexON,D3352,TRUE,_xll.ohTrigger(RecalcTrigger,TriggerON)),NA())</f>
        <v>1.3766327124162814E-2</v>
      </c>
      <c r="H3352" s="42">
        <f>_xll.qlCalendarAdvance(Calendar,$H3351,B3352,"f",FALSE)</f>
        <v>62975</v>
      </c>
      <c r="I3352" s="177">
        <f>_xll.qlInterestRateIndexValueDate(Index1M,$H3352)</f>
        <v>62977</v>
      </c>
      <c r="J3352" s="182">
        <f>IFERROR(_xll.qlIndexFixing(Index1M,$H3352,TRUE,_xll.ohTrigger(RecalcTrigger,Trigger1M)),NA())</f>
        <v>1.3616082902593862E-2</v>
      </c>
      <c r="K3352" s="44">
        <f>IFERROR(_xll.qlIndexFixing(Index3M,H3352,TRUE,_xll.ohTrigger(RecalcTrigger,Trigger3M)),NA())</f>
        <v>1.396693778310493E-2</v>
      </c>
      <c r="L3352" s="44">
        <f>IFERROR(_xll.qlIndexFixing(Index6M,$H3352,TRUE,_xll.ohTrigger(RecalcTrigger,Trigger6M)),NA())</f>
        <v>1.3745981130536322E-2</v>
      </c>
      <c r="M3352" s="183">
        <f>IFERROR(_xll.qlIndexFixing(Index1Y,$H3352,TRUE,_xll.ohTrigger(RecalcTrigger,Trigger1Y)),NA())</f>
        <v>1.4331678895384451E-2</v>
      </c>
      <c r="N3352" s="182">
        <f>IFERROR(_xll.qlIndexFixing(ONIndex1M,I3352,TRUE,_xll.ohTrigger(RecalcTrigger,Trigger1M)),NA())</f>
        <v>1.3603437403730823E-2</v>
      </c>
      <c r="O3352" s="44">
        <f>IFERROR(_xll.qlIndexFixing(ONIndex3M,I3352,TRUE,_xll.ohTrigger(RecalcTrigger,Trigger3M)),NA())</f>
        <v>1.3921791165323327E-2</v>
      </c>
      <c r="P3352" s="44">
        <f>IFERROR(_xll.qlIndexFixing(ONIndex6M,I3352,TRUE,_xll.ohTrigger(RecalcTrigger,Trigger6M)),NA())</f>
        <v>1.3696399535962911E-2</v>
      </c>
      <c r="Q3352" s="183">
        <f>IFERROR(_xll.qlIndexFixing(ONIndex1Y,I3352,TRUE,_xll.ohTrigger(RecalcTrigger,Trigger1Y)),NA())</f>
        <v>1.4154648389546054E-2</v>
      </c>
    </row>
    <row r="3353" spans="2:17" x14ac:dyDescent="0.2">
      <c r="B3353" s="39" t="s">
        <v>42</v>
      </c>
      <c r="D3353" s="42">
        <f>_xll.qlCalendarAdvance(Calendar,$D3352,B3353,"f",FALSE)</f>
        <v>62982</v>
      </c>
      <c r="E3353" s="177">
        <f>_xll.qlInterestRateIndexValueDate(IndexON,D3353)</f>
        <v>62982</v>
      </c>
      <c r="F3353" s="193">
        <f>IFERROR(_xll.qlIndexFixing(IndexON,D3353,TRUE,_xll.ohTrigger(RecalcTrigger,TriggerON)),NA())</f>
        <v>1.376799389968042E-2</v>
      </c>
      <c r="H3353" s="42">
        <f>_xll.qlCalendarAdvance(Calendar,$H3352,B3353,"f",FALSE)</f>
        <v>62982</v>
      </c>
      <c r="I3353" s="177">
        <f>_xll.qlInterestRateIndexValueDate(Index1M,$H3353)</f>
        <v>62984</v>
      </c>
      <c r="J3353" s="182">
        <f>IFERROR(_xll.qlIndexFixing(Index1M,$H3353,TRUE,_xll.ohTrigger(RecalcTrigger,Trigger1M)),NA())</f>
        <v>1.3618917835165056E-2</v>
      </c>
      <c r="K3353" s="44">
        <f>IFERROR(_xll.qlIndexFixing(Index3M,H3353,TRUE,_xll.ohTrigger(RecalcTrigger,Trigger3M)),NA())</f>
        <v>1.3970377935003062E-2</v>
      </c>
      <c r="L3353" s="44">
        <f>IFERROR(_xll.qlIndexFixing(Index6M,$H3353,TRUE,_xll.ohTrigger(RecalcTrigger,Trigger6M)),NA())</f>
        <v>1.3746129697187326E-2</v>
      </c>
      <c r="M3353" s="183">
        <f>IFERROR(_xll.qlIndexFixing(Index1Y,$H3353,TRUE,_xll.ohTrigger(RecalcTrigger,Trigger1Y)),NA())</f>
        <v>1.4334484084650203E-2</v>
      </c>
      <c r="N3353" s="182">
        <f>IFERROR(_xll.qlIndexFixing(ONIndex1M,I3353,TRUE,_xll.ohTrigger(RecalcTrigger,Trigger1M)),NA())</f>
        <v>1.360629109117717E-2</v>
      </c>
      <c r="O3353" s="44">
        <f>IFERROR(_xll.qlIndexFixing(ONIndex3M,I3353,TRUE,_xll.ohTrigger(RecalcTrigger,Trigger3M)),NA())</f>
        <v>1.3925319332521724E-2</v>
      </c>
      <c r="P3353" s="44">
        <f>IFERROR(_xll.qlIndexFixing(ONIndex6M,I3353,TRUE,_xll.ohTrigger(RecalcTrigger,Trigger6M)),NA())</f>
        <v>1.3696593280583258E-2</v>
      </c>
      <c r="Q3353" s="183">
        <f>IFERROR(_xll.qlIndexFixing(ONIndex1Y,I3353,TRUE,_xll.ohTrigger(RecalcTrigger,Trigger1Y)),NA())</f>
        <v>1.4157849557596691E-2</v>
      </c>
    </row>
    <row r="3354" spans="2:17" x14ac:dyDescent="0.2">
      <c r="B3354" s="39" t="s">
        <v>42</v>
      </c>
      <c r="D3354" s="42">
        <f>_xll.qlCalendarAdvance(Calendar,$D3353,B3354,"f",FALSE)</f>
        <v>62989</v>
      </c>
      <c r="E3354" s="177">
        <f>_xll.qlInterestRateIndexValueDate(IndexON,D3354)</f>
        <v>62989</v>
      </c>
      <c r="F3354" s="193">
        <f>IFERROR(_xll.qlIndexFixing(IndexON,D3354,TRUE,_xll.ohTrigger(RecalcTrigger,TriggerON)),NA())</f>
        <v>1.3769652880153416E-2</v>
      </c>
      <c r="H3354" s="42">
        <f>_xll.qlCalendarAdvance(Calendar,$H3353,B3354,"f",FALSE)</f>
        <v>62989</v>
      </c>
      <c r="I3354" s="177">
        <f>_xll.qlInterestRateIndexValueDate(Index1M,$H3354)</f>
        <v>62991</v>
      </c>
      <c r="J3354" s="182">
        <f>IFERROR(_xll.qlIndexFixing(Index1M,$H3354,TRUE,_xll.ohTrigger(RecalcTrigger,Trigger1M)),NA())</f>
        <v>1.3621739297801083E-2</v>
      </c>
      <c r="K3354" s="44">
        <f>IFERROR(_xll.qlIndexFixing(Index3M,H3354,TRUE,_xll.ohTrigger(RecalcTrigger,Trigger3M)),NA())</f>
        <v>1.3973801079311943E-2</v>
      </c>
      <c r="L3354" s="44">
        <f>IFERROR(_xll.qlIndexFixing(Index6M,$H3354,TRUE,_xll.ohTrigger(RecalcTrigger,Trigger6M)),NA())</f>
        <v>1.3746274493228712E-2</v>
      </c>
      <c r="M3354" s="183">
        <f>IFERROR(_xll.qlIndexFixing(Index1Y,$H3354,TRUE,_xll.ohTrigger(RecalcTrigger,Trigger1Y)),NA())</f>
        <v>1.433727163752235E-2</v>
      </c>
      <c r="N3354" s="182">
        <f>IFERROR(_xll.qlIndexFixing(ONIndex1M,I3354,TRUE,_xll.ohTrigger(RecalcTrigger,Trigger1M)),NA())</f>
        <v>1.3609131360556859E-2</v>
      </c>
      <c r="O3354" s="44">
        <f>IFERROR(_xll.qlIndexFixing(ONIndex3M,I3354,TRUE,_xll.ohTrigger(RecalcTrigger,Trigger3M)),NA())</f>
        <v>1.3928830715226326E-2</v>
      </c>
      <c r="P3354" s="44">
        <f>IFERROR(_xll.qlIndexFixing(ONIndex6M,I3354,TRUE,_xll.ohTrigger(RecalcTrigger,Trigger6M)),NA())</f>
        <v>1.369678335661817E-2</v>
      </c>
      <c r="Q3354" s="183">
        <f>IFERROR(_xll.qlIndexFixing(ONIndex1Y,I3354,TRUE,_xll.ohTrigger(RecalcTrigger,Trigger1Y)),NA())</f>
        <v>1.4161034041872966E-2</v>
      </c>
    </row>
    <row r="3355" spans="2:17" x14ac:dyDescent="0.2">
      <c r="B3355" s="39" t="s">
        <v>42</v>
      </c>
      <c r="D3355" s="42">
        <f>_xll.qlCalendarAdvance(Calendar,$D3354,B3355,"f",FALSE)</f>
        <v>62996</v>
      </c>
      <c r="E3355" s="177">
        <f>_xll.qlInterestRateIndexValueDate(IndexON,D3355)</f>
        <v>62996</v>
      </c>
      <c r="F3355" s="193">
        <f>IFERROR(_xll.qlIndexFixing(IndexON,D3355,TRUE,_xll.ohTrigger(RecalcTrigger,TriggerON)),NA())</f>
        <v>1.3771304052871969E-2</v>
      </c>
      <c r="H3355" s="42">
        <f>_xll.qlCalendarAdvance(Calendar,$H3354,B3355,"f",FALSE)</f>
        <v>62996</v>
      </c>
      <c r="I3355" s="177">
        <f>_xll.qlInterestRateIndexValueDate(Index1M,$H3355)</f>
        <v>62998</v>
      </c>
      <c r="J3355" s="182">
        <f>IFERROR(_xll.qlIndexFixing(Index1M,$H3355,TRUE,_xll.ohTrigger(RecalcTrigger,Trigger1M)),NA())</f>
        <v>1.3624547268054898E-2</v>
      </c>
      <c r="K3355" s="44">
        <f>IFERROR(_xll.qlIndexFixing(Index3M,H3355,TRUE,_xll.ohTrigger(RecalcTrigger,Trigger3M)),NA())</f>
        <v>1.3977207187854982E-2</v>
      </c>
      <c r="L3355" s="44">
        <f>IFERROR(_xll.qlIndexFixing(Index6M,$H3355,TRUE,_xll.ohTrigger(RecalcTrigger,Trigger6M)),NA())</f>
        <v>1.3746415512490116E-2</v>
      </c>
      <c r="M3355" s="183">
        <f>IFERROR(_xll.qlIndexFixing(Index1Y,$H3355,TRUE,_xll.ohTrigger(RecalcTrigger,Trigger1Y)),NA())</f>
        <v>1.4340041525588987E-2</v>
      </c>
      <c r="N3355" s="182">
        <f>IFERROR(_xll.qlIndexFixing(ONIndex1M,I3355,TRUE,_xll.ohTrigger(RecalcTrigger,Trigger1M)),NA())</f>
        <v>1.3611958189647666E-2</v>
      </c>
      <c r="O3355" s="44">
        <f>IFERROR(_xll.qlIndexFixing(ONIndex3M,I3355,TRUE,_xll.ohTrigger(RecalcTrigger,Trigger3M)),NA())</f>
        <v>1.3932325285459513E-2</v>
      </c>
      <c r="P3355" s="44">
        <f>IFERROR(_xll.qlIndexFixing(ONIndex6M,I3355,TRUE,_xll.ohTrigger(RecalcTrigger,Trigger6M)),NA())</f>
        <v>1.3696969758232314E-2</v>
      </c>
      <c r="Q3355" s="183">
        <f>IFERROR(_xll.qlIndexFixing(ONIndex1Y,I3355,TRUE,_xll.ohTrigger(RecalcTrigger,Trigger1Y)),NA())</f>
        <v>1.4164201814637067E-2</v>
      </c>
    </row>
    <row r="3356" spans="2:17" x14ac:dyDescent="0.2">
      <c r="B3356" s="39" t="s">
        <v>42</v>
      </c>
      <c r="D3356" s="42">
        <f>_xll.qlCalendarAdvance(Calendar,$D3355,B3356,"f",FALSE)</f>
        <v>63003</v>
      </c>
      <c r="E3356" s="177">
        <f>_xll.qlInterestRateIndexValueDate(IndexON,D3356)</f>
        <v>63003</v>
      </c>
      <c r="F3356" s="193">
        <f>IFERROR(_xll.qlIndexFixing(IndexON,D3356,TRUE,_xll.ohTrigger(RecalcTrigger,TriggerON)),NA())</f>
        <v>1.3772947404806501E-2</v>
      </c>
      <c r="H3356" s="42">
        <f>_xll.qlCalendarAdvance(Calendar,$H3355,B3356,"f",FALSE)</f>
        <v>63003</v>
      </c>
      <c r="I3356" s="177">
        <f>_xll.qlInterestRateIndexValueDate(Index1M,$H3356)</f>
        <v>63005</v>
      </c>
      <c r="J3356" s="182">
        <f>IFERROR(_xll.qlIndexFixing(Index1M,$H3356,TRUE,_xll.ohTrigger(RecalcTrigger,Trigger1M)),NA())</f>
        <v>1.3625972796962314E-2</v>
      </c>
      <c r="K3356" s="44">
        <f>IFERROR(_xll.qlIndexFixing(Index3M,H3356,TRUE,_xll.ohTrigger(RecalcTrigger,Trigger3M)),NA())</f>
        <v>1.3980596232461671E-2</v>
      </c>
      <c r="L3356" s="44">
        <f>IFERROR(_xll.qlIndexFixing(Index6M,$H3356,TRUE,_xll.ohTrigger(RecalcTrigger,Trigger6M)),NA())</f>
        <v>1.3746552748804233E-2</v>
      </c>
      <c r="M3356" s="183">
        <f>IFERROR(_xll.qlIndexFixing(Index1Y,$H3356,TRUE,_xll.ohTrigger(RecalcTrigger,Trigger1Y)),NA())</f>
        <v>1.4342793720437995E-2</v>
      </c>
      <c r="N3356" s="182">
        <f>IFERROR(_xll.qlIndexFixing(ONIndex1M,I3356,TRUE,_xll.ohTrigger(RecalcTrigger,Trigger1M)),NA())</f>
        <v>1.3614771555827687E-2</v>
      </c>
      <c r="O3356" s="44">
        <f>IFERROR(_xll.qlIndexFixing(ONIndex3M,I3356,TRUE,_xll.ohTrigger(RecalcTrigger,Trigger3M)),NA())</f>
        <v>1.3935803015083792E-2</v>
      </c>
      <c r="P3356" s="44">
        <f>IFERROR(_xll.qlIndexFixing(ONIndex6M,I3356,TRUE,_xll.ohTrigger(RecalcTrigger,Trigger6M)),NA())</f>
        <v>1.3697152479030805E-2</v>
      </c>
      <c r="Q3356" s="183">
        <f>IFERROR(_xll.qlIndexFixing(ONIndex1Y,I3356,TRUE,_xll.ohTrigger(RecalcTrigger,Trigger1Y)),NA())</f>
        <v>1.4167352848151182E-2</v>
      </c>
    </row>
    <row r="3357" spans="2:17" x14ac:dyDescent="0.2">
      <c r="B3357" s="39" t="s">
        <v>42</v>
      </c>
      <c r="D3357" s="42">
        <f>_xll.qlCalendarAdvance(Calendar,$D3356,B3357,"f",FALSE)</f>
        <v>63010</v>
      </c>
      <c r="E3357" s="177">
        <f>_xll.qlInterestRateIndexValueDate(IndexON,D3357)</f>
        <v>63010</v>
      </c>
      <c r="F3357" s="193">
        <f>IFERROR(_xll.qlIndexFixing(IndexON,D3357,TRUE,_xll.ohTrigger(RecalcTrigger,TriggerON)),NA())</f>
        <v>1.3774582922607692E-2</v>
      </c>
      <c r="H3357" s="42">
        <f>_xll.qlCalendarAdvance(Calendar,$H3356,B3357,"f",FALSE)</f>
        <v>63010</v>
      </c>
      <c r="I3357" s="177">
        <f>_xll.qlInterestRateIndexValueDate(Index1M,$H3357)</f>
        <v>63012</v>
      </c>
      <c r="J3357" s="182">
        <f>IFERROR(_xll.qlIndexFixing(Index1M,$H3357,TRUE,_xll.ohTrigger(RecalcTrigger,Trigger1M)),NA())</f>
        <v>1.36301226416502E-2</v>
      </c>
      <c r="K3357" s="44">
        <f>IFERROR(_xll.qlIndexFixing(Index3M,H3357,TRUE,_xll.ohTrigger(RecalcTrigger,Trigger3M)),NA())</f>
        <v>1.3983968184958893E-2</v>
      </c>
      <c r="L3357" s="44">
        <f>IFERROR(_xll.qlIndexFixing(Index6M,$H3357,TRUE,_xll.ohTrigger(RecalcTrigger,Trigger6M)),NA())</f>
        <v>1.3747496310207351E-2</v>
      </c>
      <c r="M3357" s="183">
        <f>IFERROR(_xll.qlIndexFixing(Index1Y,$H3357,TRUE,_xll.ohTrigger(RecalcTrigger,Trigger1Y)),NA())</f>
        <v>1.4345528193658781E-2</v>
      </c>
      <c r="N3357" s="182">
        <f>IFERROR(_xll.qlIndexFixing(ONIndex1M,I3357,TRUE,_xll.ohTrigger(RecalcTrigger,Trigger1M)),NA())</f>
        <v>1.3617571436554954E-2</v>
      </c>
      <c r="O3357" s="44">
        <f>IFERROR(_xll.qlIndexFixing(ONIndex3M,I3357,TRUE,_xll.ohTrigger(RecalcTrigger,Trigger3M)),NA())</f>
        <v>1.3939263876041608E-2</v>
      </c>
      <c r="P3357" s="44">
        <f>IFERROR(_xll.qlIndexFixing(ONIndex6M,I3357,TRUE,_xll.ohTrigger(RecalcTrigger,Trigger6M)),NA())</f>
        <v>1.3697331512938504E-2</v>
      </c>
      <c r="Q3357" s="183">
        <f>IFERROR(_xll.qlIndexFixing(ONIndex1Y,I3357,TRUE,_xll.ohTrigger(RecalcTrigger,Trigger1Y)),NA())</f>
        <v>1.4170487114357755E-2</v>
      </c>
    </row>
    <row r="3358" spans="2:17" x14ac:dyDescent="0.2">
      <c r="B3358" s="39" t="s">
        <v>42</v>
      </c>
      <c r="D3358" s="42">
        <f>_xll.qlCalendarAdvance(Calendar,$D3357,B3358,"f",FALSE)</f>
        <v>63017</v>
      </c>
      <c r="E3358" s="177">
        <f>_xll.qlInterestRateIndexValueDate(IndexON,D3358)</f>
        <v>63017</v>
      </c>
      <c r="F3358" s="193">
        <f>IFERROR(_xll.qlIndexFixing(IndexON,D3358,TRUE,_xll.ohTrigger(RecalcTrigger,TriggerON)),NA())</f>
        <v>1.3776210593405835E-2</v>
      </c>
      <c r="H3358" s="42">
        <f>_xll.qlCalendarAdvance(Calendar,$H3357,B3358,"f",FALSE)</f>
        <v>63017</v>
      </c>
      <c r="I3358" s="177">
        <f>_xll.qlInterestRateIndexValueDate(Index1M,$H3358)</f>
        <v>63019</v>
      </c>
      <c r="J3358" s="182">
        <f>IFERROR(_xll.qlIndexFixing(Index1M,$H3358,TRUE,_xll.ohTrigger(RecalcTrigger,Trigger1M)),NA())</f>
        <v>1.3632890000107589E-2</v>
      </c>
      <c r="K3358" s="44">
        <f>IFERROR(_xll.qlIndexFixing(Index3M,H3358,TRUE,_xll.ohTrigger(RecalcTrigger,Trigger3M)),NA())</f>
        <v>1.3987323017174402E-2</v>
      </c>
      <c r="L3358" s="44">
        <f>IFERROR(_xll.qlIndexFixing(Index6M,$H3358,TRUE,_xll.ohTrigger(RecalcTrigger,Trigger6M)),NA())</f>
        <v>1.3747625156938054E-2</v>
      </c>
      <c r="M3358" s="183">
        <f>IFERROR(_xll.qlIndexFixing(Index1Y,$H3358,TRUE,_xll.ohTrigger(RecalcTrigger,Trigger1Y)),NA())</f>
        <v>1.4348244916840541E-2</v>
      </c>
      <c r="N3358" s="182">
        <f>IFERROR(_xll.qlIndexFixing(ONIndex1M,I3358,TRUE,_xll.ohTrigger(RecalcTrigger,Trigger1M)),NA())</f>
        <v>1.362035780984705E-2</v>
      </c>
      <c r="O3358" s="44">
        <f>IFERROR(_xll.qlIndexFixing(ONIndex3M,I3358,TRUE,_xll.ohTrigger(RecalcTrigger,Trigger3M)),NA())</f>
        <v>1.3942707840355339E-2</v>
      </c>
      <c r="P3358" s="44">
        <f>IFERROR(_xll.qlIndexFixing(ONIndex6M,I3358,TRUE,_xll.ohTrigger(RecalcTrigger,Trigger6M)),NA())</f>
        <v>1.3697506853960206E-2</v>
      </c>
      <c r="Q3358" s="183">
        <f>IFERROR(_xll.qlIndexFixing(ONIndex1Y,I3358,TRUE,_xll.ohTrigger(RecalcTrigger,Trigger1Y)),NA())</f>
        <v>1.4173604585598909E-2</v>
      </c>
    </row>
    <row r="3359" spans="2:17" x14ac:dyDescent="0.2">
      <c r="B3359" s="39" t="s">
        <v>42</v>
      </c>
      <c r="D3359" s="42">
        <f>_xll.qlCalendarAdvance(Calendar,$D3358,B3359,"f",FALSE)</f>
        <v>63024</v>
      </c>
      <c r="E3359" s="177">
        <f>_xll.qlInterestRateIndexValueDate(IndexON,D3359)</f>
        <v>63024</v>
      </c>
      <c r="F3359" s="193">
        <f>IFERROR(_xll.qlIndexFixing(IndexON,D3359,TRUE,_xll.ohTrigger(RecalcTrigger,TriggerON)),NA())</f>
        <v>1.3777830404331226E-2</v>
      </c>
      <c r="H3359" s="42">
        <f>_xll.qlCalendarAdvance(Calendar,$H3358,B3359,"f",FALSE)</f>
        <v>63024</v>
      </c>
      <c r="I3359" s="177">
        <f>_xll.qlInterestRateIndexValueDate(Index1M,$H3359)</f>
        <v>63026</v>
      </c>
      <c r="J3359" s="182">
        <f>IFERROR(_xll.qlIndexFixing(Index1M,$H3359,TRUE,_xll.ohTrigger(RecalcTrigger,Trigger1M)),NA())</f>
        <v>1.363564377640708E-2</v>
      </c>
      <c r="K3359" s="44">
        <f>IFERROR(_xll.qlIndexFixing(Index3M,H3359,TRUE,_xll.ohTrigger(RecalcTrigger,Trigger3M)),NA())</f>
        <v>1.3990660700935079E-2</v>
      </c>
      <c r="L3359" s="44">
        <f>IFERROR(_xll.qlIndexFixing(Index6M,$H3359,TRUE,_xll.ohTrigger(RecalcTrigger,Trigger6M)),NA())</f>
        <v>1.37477502004551E-2</v>
      </c>
      <c r="M3359" s="183">
        <f>IFERROR(_xll.qlIndexFixing(Index1Y,$H3359,TRUE,_xll.ohTrigger(RecalcTrigger,Trigger1Y)),NA())</f>
        <v>1.4350943861574218E-2</v>
      </c>
      <c r="N3359" s="182">
        <f>IFERROR(_xll.qlIndexFixing(ONIndex1M,I3359,TRUE,_xll.ohTrigger(RecalcTrigger,Trigger1M)),NA())</f>
        <v>1.3623130653002136E-2</v>
      </c>
      <c r="O3359" s="44">
        <f>IFERROR(_xll.qlIndexFixing(ONIndex3M,I3359,TRUE,_xll.ohTrigger(RecalcTrigger,Trigger3M)),NA())</f>
        <v>1.3946134880207239E-2</v>
      </c>
      <c r="P3359" s="44">
        <f>IFERROR(_xll.qlIndexFixing(ONIndex6M,I3359,TRUE,_xll.ohTrigger(RecalcTrigger,Trigger6M)),NA())</f>
        <v>1.3697678495940835E-2</v>
      </c>
      <c r="Q3359" s="183">
        <f>IFERROR(_xll.qlIndexFixing(ONIndex1Y,I3359,TRUE,_xll.ohTrigger(RecalcTrigger,Trigger1Y)),NA())</f>
        <v>1.4176705233817088E-2</v>
      </c>
    </row>
    <row r="3360" spans="2:17" x14ac:dyDescent="0.2">
      <c r="B3360" s="39" t="s">
        <v>42</v>
      </c>
      <c r="D3360" s="42">
        <f>_xll.qlCalendarAdvance(Calendar,$D3359,B3360,"f",FALSE)</f>
        <v>63031</v>
      </c>
      <c r="E3360" s="177">
        <f>_xll.qlInterestRateIndexValueDate(IndexON,D3360)</f>
        <v>63031</v>
      </c>
      <c r="F3360" s="193">
        <f>IFERROR(_xll.qlIndexFixing(IndexON,D3360,TRUE,_xll.ohTrigger(RecalcTrigger,TriggerON)),NA())</f>
        <v>1.3779442342114478E-2</v>
      </c>
      <c r="H3360" s="42">
        <f>_xll.qlCalendarAdvance(Calendar,$H3359,B3360,"f",FALSE)</f>
        <v>63031</v>
      </c>
      <c r="I3360" s="177">
        <f>_xll.qlInterestRateIndexValueDate(Index1M,$H3360)</f>
        <v>63033</v>
      </c>
      <c r="J3360" s="182">
        <f>IFERROR(_xll.qlIndexFixing(Index1M,$H3360,TRUE,_xll.ohTrigger(RecalcTrigger,Trigger1M)),NA())</f>
        <v>1.3638383948111621E-2</v>
      </c>
      <c r="K3360" s="44">
        <f>IFERROR(_xll.qlIndexFixing(Index3M,H3360,TRUE,_xll.ohTrigger(RecalcTrigger,Trigger3M)),NA())</f>
        <v>1.3993981208069549E-2</v>
      </c>
      <c r="L3360" s="44">
        <f>IFERROR(_xll.qlIndexFixing(Index6M,$H3360,TRUE,_xll.ohTrigger(RecalcTrigger,Trigger6M)),NA())</f>
        <v>1.3747871434589659E-2</v>
      </c>
      <c r="M3360" s="183">
        <f>IFERROR(_xll.qlIndexFixing(Index1Y,$H3360,TRUE,_xll.ohTrigger(RecalcTrigger,Trigger1Y)),NA())</f>
        <v>1.4353624999450096E-2</v>
      </c>
      <c r="N3360" s="182">
        <f>IFERROR(_xll.qlIndexFixing(ONIndex1M,I3360,TRUE,_xll.ohTrigger(RecalcTrigger,Trigger1M)),NA())</f>
        <v>1.362588994371805E-2</v>
      </c>
      <c r="O3360" s="44">
        <f>IFERROR(_xll.qlIndexFixing(ONIndex3M,I3360,TRUE,_xll.ohTrigger(RecalcTrigger,Trigger3M)),NA())</f>
        <v>1.3949544967060135E-2</v>
      </c>
      <c r="P3360" s="44">
        <f>IFERROR(_xll.qlIndexFixing(ONIndex6M,I3360,TRUE,_xll.ohTrigger(RecalcTrigger,Trigger6M)),NA())</f>
        <v>1.3697846432725314E-2</v>
      </c>
      <c r="Q3360" s="183">
        <f>IFERROR(_xll.qlIndexFixing(ONIndex1Y,I3360,TRUE,_xll.ohTrigger(RecalcTrigger,Trigger1Y)),NA())</f>
        <v>1.4179789031274481E-2</v>
      </c>
    </row>
    <row r="3361" spans="2:17" x14ac:dyDescent="0.2">
      <c r="B3361" s="39" t="s">
        <v>42</v>
      </c>
      <c r="D3361" s="42">
        <f>_xll.qlCalendarAdvance(Calendar,$D3360,B3361,"f",FALSE)</f>
        <v>63038</v>
      </c>
      <c r="E3361" s="177">
        <f>_xll.qlInterestRateIndexValueDate(IndexON,D3361)</f>
        <v>63038</v>
      </c>
      <c r="F3361" s="193">
        <f>IFERROR(_xll.qlIndexFixing(IndexON,D3361,TRUE,_xll.ohTrigger(RecalcTrigger,TriggerON)),NA())</f>
        <v>1.3781046393885887E-2</v>
      </c>
      <c r="H3361" s="42">
        <f>_xll.qlCalendarAdvance(Calendar,$H3360,B3361,"f",FALSE)</f>
        <v>63038</v>
      </c>
      <c r="I3361" s="177">
        <f>_xll.qlInterestRateIndexValueDate(Index1M,$H3361)</f>
        <v>63040</v>
      </c>
      <c r="J3361" s="182">
        <f>IFERROR(_xll.qlIndexFixing(Index1M,$H3361,TRUE,_xll.ohTrigger(RecalcTrigger,Trigger1M)),NA())</f>
        <v>1.3641110492774167E-2</v>
      </c>
      <c r="K3361" s="44">
        <f>IFERROR(_xll.qlIndexFixing(Index3M,H3361,TRUE,_xll.ohTrigger(RecalcTrigger,Trigger3M)),NA())</f>
        <v>1.3997284510406431E-2</v>
      </c>
      <c r="L3361" s="44">
        <f>IFERROR(_xll.qlIndexFixing(Index6M,$H3361,TRUE,_xll.ohTrigger(RecalcTrigger,Trigger6M)),NA())</f>
        <v>1.3747988853170754E-2</v>
      </c>
      <c r="M3361" s="183">
        <f>IFERROR(_xll.qlIndexFixing(Index1Y,$H3361,TRUE,_xll.ohTrigger(RecalcTrigger,Trigger1Y)),NA())</f>
        <v>1.435628830206E-2</v>
      </c>
      <c r="N3361" s="182">
        <f>IFERROR(_xll.qlIndexFixing(ONIndex1M,I3361,TRUE,_xll.ohTrigger(RecalcTrigger,Trigger1M)),NA())</f>
        <v>1.3628635659532762E-2</v>
      </c>
      <c r="O3361" s="44">
        <f>IFERROR(_xll.qlIndexFixing(ONIndex3M,I3361,TRUE,_xll.ohTrigger(RecalcTrigger,Trigger3M)),NA())</f>
        <v>1.3952938073336085E-2</v>
      </c>
      <c r="P3361" s="44">
        <f>IFERROR(_xll.qlIndexFixing(ONIndex6M,I3361,TRUE,_xll.ohTrigger(RecalcTrigger,Trigger6M)),NA())</f>
        <v>1.369801065807863E-2</v>
      </c>
      <c r="Q3361" s="183">
        <f>IFERROR(_xll.qlIndexFixing(ONIndex1Y,I3361,TRUE,_xll.ohTrigger(RecalcTrigger,Trigger1Y)),NA())</f>
        <v>1.4182855949913531E-2</v>
      </c>
    </row>
    <row r="3362" spans="2:17" x14ac:dyDescent="0.2">
      <c r="B3362" s="39" t="s">
        <v>42</v>
      </c>
      <c r="D3362" s="42">
        <f>_xll.qlCalendarAdvance(Calendar,$D3361,B3362,"f",FALSE)</f>
        <v>63045</v>
      </c>
      <c r="E3362" s="177">
        <f>_xll.qlInterestRateIndexValueDate(IndexON,D3362)</f>
        <v>63045</v>
      </c>
      <c r="F3362" s="193">
        <f>IFERROR(_xll.qlIndexFixing(IndexON,D3362,TRUE,_xll.ohTrigger(RecalcTrigger,TriggerON)),NA())</f>
        <v>1.3782642546535939E-2</v>
      </c>
      <c r="H3362" s="42">
        <f>_xll.qlCalendarAdvance(Calendar,$H3361,B3362,"f",FALSE)</f>
        <v>63045</v>
      </c>
      <c r="I3362" s="177">
        <f>_xll.qlInterestRateIndexValueDate(Index1M,$H3362)</f>
        <v>63047</v>
      </c>
      <c r="J3362" s="182">
        <f>IFERROR(_xll.qlIndexFixing(Index1M,$H3362,TRUE,_xll.ohTrigger(RecalcTrigger,Trigger1M)),NA())</f>
        <v>1.3643823387950171E-2</v>
      </c>
      <c r="K3362" s="44">
        <f>IFERROR(_xll.qlIndexFixing(Index3M,H3362,TRUE,_xll.ohTrigger(RecalcTrigger,Trigger3M)),NA())</f>
        <v>1.4000570579770874E-2</v>
      </c>
      <c r="L3362" s="44">
        <f>IFERROR(_xll.qlIndexFixing(Index6M,$H3362,TRUE,_xll.ohTrigger(RecalcTrigger,Trigger6M)),NA())</f>
        <v>1.3748102450028266E-2</v>
      </c>
      <c r="M3362" s="183">
        <f>IFERROR(_xll.qlIndexFixing(Index1Y,$H3362,TRUE,_xll.ohTrigger(RecalcTrigger,Trigger1Y)),NA())</f>
        <v>1.4358933740996184E-2</v>
      </c>
      <c r="N3362" s="182">
        <f>IFERROR(_xll.qlIndexFixing(ONIndex1M,I3362,TRUE,_xll.ohTrigger(RecalcTrigger,Trigger1M)),NA())</f>
        <v>1.3631367777984238E-2</v>
      </c>
      <c r="O3362" s="44">
        <f>IFERROR(_xll.qlIndexFixing(ONIndex3M,I3362,TRUE,_xll.ohTrigger(RecalcTrigger,Trigger3M)),NA())</f>
        <v>1.3956314170897599E-2</v>
      </c>
      <c r="P3362" s="44">
        <f>IFERROR(_xll.qlIndexFixing(ONIndex6M,I3362,TRUE,_xll.ohTrigger(RecalcTrigger,Trigger6M)),NA())</f>
        <v>1.3698171166085515E-2</v>
      </c>
      <c r="Q3362" s="183">
        <f>IFERROR(_xll.qlIndexFixing(ONIndex1Y,I3362,TRUE,_xll.ohTrigger(RecalcTrigger,Trigger1Y)),NA())</f>
        <v>1.4185905962156298E-2</v>
      </c>
    </row>
    <row r="3363" spans="2:17" x14ac:dyDescent="0.2">
      <c r="B3363" s="39" t="s">
        <v>42</v>
      </c>
      <c r="D3363" s="42">
        <f>_xll.qlCalendarAdvance(Calendar,$D3362,B3363,"f",FALSE)</f>
        <v>63052</v>
      </c>
      <c r="E3363" s="177">
        <f>_xll.qlInterestRateIndexValueDate(IndexON,D3363)</f>
        <v>63052</v>
      </c>
      <c r="F3363" s="193">
        <f>IFERROR(_xll.qlIndexFixing(IndexON,D3363,TRUE,_xll.ohTrigger(RecalcTrigger,TriggerON)),NA())</f>
        <v>1.3784230787035057E-2</v>
      </c>
      <c r="H3363" s="42">
        <f>_xll.qlCalendarAdvance(Calendar,$H3362,B3363,"f",FALSE)</f>
        <v>63052</v>
      </c>
      <c r="I3363" s="177">
        <f>_xll.qlInterestRateIndexValueDate(Index1M,$H3363)</f>
        <v>63054</v>
      </c>
      <c r="J3363" s="182">
        <f>IFERROR(_xll.qlIndexFixing(Index1M,$H3363,TRUE,_xll.ohTrigger(RecalcTrigger,Trigger1M)),NA())</f>
        <v>1.3646522611195089E-2</v>
      </c>
      <c r="K3363" s="44">
        <f>IFERROR(_xll.qlIndexFixing(Index3M,H3363,TRUE,_xll.ohTrigger(RecalcTrigger,Trigger3M)),NA())</f>
        <v>1.4003839387994104E-2</v>
      </c>
      <c r="L3363" s="44">
        <f>IFERROR(_xll.qlIndexFixing(Index6M,$H3363,TRUE,_xll.ohTrigger(RecalcTrigger,Trigger6M)),NA())</f>
        <v>1.3748212218992077E-2</v>
      </c>
      <c r="M3363" s="183">
        <f>IFERROR(_xll.qlIndexFixing(Index1Y,$H3363,TRUE,_xll.ohTrigger(RecalcTrigger,Trigger1Y)),NA())</f>
        <v>1.4361561287851347E-2</v>
      </c>
      <c r="N3363" s="182">
        <f>IFERROR(_xll.qlIndexFixing(ONIndex1M,I3363,TRUE,_xll.ohTrigger(RecalcTrigger,Trigger1M)),NA())</f>
        <v>1.3634086276850255E-2</v>
      </c>
      <c r="O3363" s="44">
        <f>IFERROR(_xll.qlIndexFixing(ONIndex3M,I3363,TRUE,_xll.ohTrigger(RecalcTrigger,Trigger3M)),NA())</f>
        <v>1.3959673231607184E-2</v>
      </c>
      <c r="P3363" s="44">
        <f>IFERROR(_xll.qlIndexFixing(ONIndex6M,I3363,TRUE,_xll.ohTrigger(RecalcTrigger,Trigger6M)),NA())</f>
        <v>1.3698327950351086E-2</v>
      </c>
      <c r="Q3363" s="183">
        <f>IFERROR(_xll.qlIndexFixing(ONIndex1Y,I3363,TRUE,_xll.ohTrigger(RecalcTrigger,Trigger1Y)),NA())</f>
        <v>1.4188939039865289E-2</v>
      </c>
    </row>
    <row r="3364" spans="2:17" x14ac:dyDescent="0.2">
      <c r="B3364" s="39" t="s">
        <v>42</v>
      </c>
      <c r="D3364" s="42">
        <f>_xll.qlCalendarAdvance(Calendar,$D3363,B3364,"f",FALSE)</f>
        <v>63059</v>
      </c>
      <c r="E3364" s="177">
        <f>_xll.qlInterestRateIndexValueDate(IndexON,D3364)</f>
        <v>63059</v>
      </c>
      <c r="F3364" s="193">
        <f>IFERROR(_xll.qlIndexFixing(IndexON,D3364,TRUE,_xll.ohTrigger(RecalcTrigger,TriggerON)),NA())</f>
        <v>1.3785811102433598E-2</v>
      </c>
      <c r="H3364" s="42">
        <f>_xll.qlCalendarAdvance(Calendar,$H3363,B3364,"f",FALSE)</f>
        <v>63059</v>
      </c>
      <c r="I3364" s="177">
        <f>_xll.qlInterestRateIndexValueDate(Index1M,$H3364)</f>
        <v>63061</v>
      </c>
      <c r="J3364" s="182">
        <f>IFERROR(_xll.qlIndexFixing(Index1M,$H3364,TRUE,_xll.ohTrigger(RecalcTrigger,Trigger1M)),NA())</f>
        <v>1.3649208140071867E-2</v>
      </c>
      <c r="K3364" s="44">
        <f>IFERROR(_xll.qlIndexFixing(Index3M,H3364,TRUE,_xll.ohTrigger(RecalcTrigger,Trigger3M)),NA())</f>
        <v>1.4007090906903876E-2</v>
      </c>
      <c r="L3364" s="44">
        <f>IFERROR(_xll.qlIndexFixing(Index6M,$H3364,TRUE,_xll.ohTrigger(RecalcTrigger,Trigger6M)),NA())</f>
        <v>1.3748318153892498E-2</v>
      </c>
      <c r="M3364" s="183">
        <f>IFERROR(_xll.qlIndexFixing(Index1Y,$H3364,TRUE,_xll.ohTrigger(RecalcTrigger,Trigger1Y)),NA())</f>
        <v>1.4364170914219059E-2</v>
      </c>
      <c r="N3364" s="182">
        <f>IFERROR(_xll.qlIndexFixing(ONIndex1M,I3364,TRUE,_xll.ohTrigger(RecalcTrigger,Trigger1M)),NA())</f>
        <v>1.3636791133508908E-2</v>
      </c>
      <c r="O3364" s="44">
        <f>IFERROR(_xll.qlIndexFixing(ONIndex3M,I3364,TRUE,_xll.ohTrigger(RecalcTrigger,Trigger3M)),NA())</f>
        <v>1.3963015227487219E-2</v>
      </c>
      <c r="P3364" s="44">
        <f>IFERROR(_xll.qlIndexFixing(ONIndex6M,I3364,TRUE,_xll.ohTrigger(RecalcTrigger,Trigger6M)),NA())</f>
        <v>1.3698481004880136E-2</v>
      </c>
      <c r="Q3364" s="183">
        <f>IFERROR(_xll.qlIndexFixing(ONIndex1Y,I3364,TRUE,_xll.ohTrigger(RecalcTrigger,Trigger1Y)),NA())</f>
        <v>1.419195515538263E-2</v>
      </c>
    </row>
    <row r="3365" spans="2:17" x14ac:dyDescent="0.2">
      <c r="B3365" s="39" t="s">
        <v>42</v>
      </c>
      <c r="D3365" s="42">
        <f>_xll.qlCalendarAdvance(Calendar,$D3364,B3365,"f",FALSE)</f>
        <v>63066</v>
      </c>
      <c r="E3365" s="177">
        <f>_xll.qlInterestRateIndexValueDate(IndexON,D3365)</f>
        <v>63066</v>
      </c>
      <c r="F3365" s="193">
        <f>IFERROR(_xll.qlIndexFixing(IndexON,D3365,TRUE,_xll.ohTrigger(RecalcTrigger,TriggerON)),NA())</f>
        <v>1.3787383479462179E-2</v>
      </c>
      <c r="H3365" s="42">
        <f>_xll.qlCalendarAdvance(Calendar,$H3364,B3365,"f",FALSE)</f>
        <v>63066</v>
      </c>
      <c r="I3365" s="177">
        <f>_xll.qlInterestRateIndexValueDate(Index1M,$H3365)</f>
        <v>63068</v>
      </c>
      <c r="J3365" s="182">
        <f>IFERROR(_xll.qlIndexFixing(Index1M,$H3365,TRUE,_xll.ohTrigger(RecalcTrigger,Trigger1M)),NA())</f>
        <v>1.3651879952133461E-2</v>
      </c>
      <c r="K3365" s="44">
        <f>IFERROR(_xll.qlIndexFixing(Index3M,H3365,TRUE,_xll.ohTrigger(RecalcTrigger,Trigger3M)),NA())</f>
        <v>1.4009825081400251E-2</v>
      </c>
      <c r="L3365" s="44">
        <f>IFERROR(_xll.qlIndexFixing(Index6M,$H3365,TRUE,_xll.ohTrigger(RecalcTrigger,Trigger6M)),NA())</f>
        <v>1.3747080779303762E-2</v>
      </c>
      <c r="M3365" s="183">
        <f>IFERROR(_xll.qlIndexFixing(Index1Y,$H3365,TRUE,_xll.ohTrigger(RecalcTrigger,Trigger1Y)),NA())</f>
        <v>1.436676259169377E-2</v>
      </c>
      <c r="N3365" s="182">
        <f>IFERROR(_xll.qlIndexFixing(ONIndex1M,I3365,TRUE,_xll.ohTrigger(RecalcTrigger,Trigger1M)),NA())</f>
        <v>1.3639482325658037E-2</v>
      </c>
      <c r="O3365" s="44">
        <f>IFERROR(_xll.qlIndexFixing(ONIndex3M,I3365,TRUE,_xll.ohTrigger(RecalcTrigger,Trigger3M)),NA())</f>
        <v>1.3966340130480148E-2</v>
      </c>
      <c r="P3365" s="44">
        <f>IFERROR(_xll.qlIndexFixing(ONIndex6M,I3365,TRUE,_xll.ohTrigger(RecalcTrigger,Trigger6M)),NA())</f>
        <v>1.3698630323677463E-2</v>
      </c>
      <c r="Q3365" s="183">
        <f>IFERROR(_xll.qlIndexFixing(ONIndex1Y,I3365,TRUE,_xll.ohTrigger(RecalcTrigger,Trigger1Y)),NA())</f>
        <v>1.419495428089057E-2</v>
      </c>
    </row>
    <row r="3366" spans="2:17" x14ac:dyDescent="0.2">
      <c r="B3366" s="39" t="s">
        <v>42</v>
      </c>
      <c r="D3366" s="42">
        <f>_xll.qlCalendarAdvance(Calendar,$D3365,B3366,"f",FALSE)</f>
        <v>63073</v>
      </c>
      <c r="E3366" s="177">
        <f>_xll.qlInterestRateIndexValueDate(IndexON,D3366)</f>
        <v>63073</v>
      </c>
      <c r="F3366" s="193">
        <f>IFERROR(_xll.qlIndexFixing(IndexON,D3366,TRUE,_xll.ohTrigger(RecalcTrigger,TriggerON)),NA())</f>
        <v>1.3788947905410964E-2</v>
      </c>
      <c r="H3366" s="42">
        <f>_xll.qlCalendarAdvance(Calendar,$H3365,B3366,"f",FALSE)</f>
        <v>63073</v>
      </c>
      <c r="I3366" s="177">
        <f>_xll.qlInterestRateIndexValueDate(Index1M,$H3366)</f>
        <v>63075</v>
      </c>
      <c r="J3366" s="182">
        <f>IFERROR(_xll.qlIndexFixing(Index1M,$H3366,TRUE,_xll.ohTrigger(RecalcTrigger,Trigger1M)),NA())</f>
        <v>1.3654538024927831E-2</v>
      </c>
      <c r="K3366" s="44">
        <f>IFERROR(_xll.qlIndexFixing(Index3M,H3366,TRUE,_xll.ohTrigger(RecalcTrigger,Trigger3M)),NA())</f>
        <v>1.4013043056429555E-2</v>
      </c>
      <c r="L3366" s="44">
        <f>IFERROR(_xll.qlIndexFixing(Index6M,$H3366,TRUE,_xll.ohTrigger(RecalcTrigger,Trigger6M)),NA())</f>
        <v>1.3747180392662208E-2</v>
      </c>
      <c r="M3366" s="183">
        <f>IFERROR(_xll.qlIndexFixing(Index1Y,$H3366,TRUE,_xll.ohTrigger(RecalcTrigger,Trigger1Y)),NA())</f>
        <v>1.4369336291869926E-2</v>
      </c>
      <c r="N3366" s="182">
        <f>IFERROR(_xll.qlIndexFixing(ONIndex1M,I3366,TRUE,_xll.ohTrigger(RecalcTrigger,Trigger1M)),NA())</f>
        <v>1.3642159830915546E-2</v>
      </c>
      <c r="O3366" s="44">
        <f>IFERROR(_xll.qlIndexFixing(ONIndex3M,I3366,TRUE,_xll.ohTrigger(RecalcTrigger,Trigger3M)),NA())</f>
        <v>1.3969647912688288E-2</v>
      </c>
      <c r="P3366" s="44">
        <f>IFERROR(_xll.qlIndexFixing(ONIndex6M,I3366,TRUE,_xll.ohTrigger(RecalcTrigger,Trigger6M)),NA())</f>
        <v>1.3698775900428117E-2</v>
      </c>
      <c r="Q3366" s="183">
        <f>IFERROR(_xll.qlIndexFixing(ONIndex1Y,I3366,TRUE,_xll.ohTrigger(RecalcTrigger,Trigger1Y)),NA())</f>
        <v>1.4197936388331556E-2</v>
      </c>
    </row>
    <row r="3367" spans="2:17" x14ac:dyDescent="0.2">
      <c r="B3367" s="39" t="s">
        <v>42</v>
      </c>
      <c r="D3367" s="42">
        <f>_xll.qlCalendarAdvance(Calendar,$D3366,B3367,"f",FALSE)</f>
        <v>63080</v>
      </c>
      <c r="E3367" s="177">
        <f>_xll.qlInterestRateIndexValueDate(IndexON,D3367)</f>
        <v>63080</v>
      </c>
      <c r="F3367" s="193">
        <f>IFERROR(_xll.qlIndexFixing(IndexON,D3367,TRUE,_xll.ohTrigger(RecalcTrigger,TriggerON)),NA())</f>
        <v>1.3790504367090506E-2</v>
      </c>
      <c r="H3367" s="42">
        <f>_xll.qlCalendarAdvance(Calendar,$H3366,B3367,"f",FALSE)</f>
        <v>63080</v>
      </c>
      <c r="I3367" s="177">
        <f>_xll.qlInterestRateIndexValueDate(Index1M,$H3367)</f>
        <v>63082</v>
      </c>
      <c r="J3367" s="182">
        <f>IFERROR(_xll.qlIndexFixing(Index1M,$H3367,TRUE,_xll.ohTrigger(RecalcTrigger,Trigger1M)),NA())</f>
        <v>1.3657182336027918E-2</v>
      </c>
      <c r="K3367" s="44">
        <f>IFERROR(_xll.qlIndexFixing(Index3M,H3367,TRUE,_xll.ohTrigger(RecalcTrigger,Trigger3M)),NA())</f>
        <v>1.4016243660289739E-2</v>
      </c>
      <c r="L3367" s="44">
        <f>IFERROR(_xll.qlIndexFixing(Index6M,$H3367,TRUE,_xll.ohTrigger(RecalcTrigger,Trigger6M)),NA())</f>
        <v>1.3747276156383138E-2</v>
      </c>
      <c r="M3367" s="183">
        <f>IFERROR(_xll.qlIndexFixing(Index1Y,$H3367,TRUE,_xll.ohTrigger(RecalcTrigger,Trigger1Y)),NA())</f>
        <v>1.437189198634351E-2</v>
      </c>
      <c r="N3367" s="182">
        <f>IFERROR(_xll.qlIndexFixing(ONIndex1M,I3367,TRUE,_xll.ohTrigger(RecalcTrigger,Trigger1M)),NA())</f>
        <v>1.3644823626899338E-2</v>
      </c>
      <c r="O3367" s="44">
        <f>IFERROR(_xll.qlIndexFixing(ONIndex3M,I3367,TRUE,_xll.ohTrigger(RecalcTrigger,Trigger3M)),NA())</f>
        <v>1.3972938545894209E-2</v>
      </c>
      <c r="P3367" s="44">
        <f>IFERROR(_xll.qlIndexFixing(ONIndex6M,I3367,TRUE,_xll.ohTrigger(RecalcTrigger,Trigger6M)),NA())</f>
        <v>1.3698917729056959E-2</v>
      </c>
      <c r="Q3367" s="183">
        <f>IFERROR(_xll.qlIndexFixing(ONIndex1Y,I3367,TRUE,_xll.ohTrigger(RecalcTrigger,Trigger1Y)),NA())</f>
        <v>1.4200901449967773E-2</v>
      </c>
    </row>
    <row r="3368" spans="2:17" x14ac:dyDescent="0.2">
      <c r="B3368" s="39" t="s">
        <v>42</v>
      </c>
      <c r="D3368" s="42">
        <f>_xll.qlCalendarAdvance(Calendar,$D3367,B3368,"f",FALSE)</f>
        <v>63087</v>
      </c>
      <c r="E3368" s="177">
        <f>_xll.qlInterestRateIndexValueDate(IndexON,D3368)</f>
        <v>63087</v>
      </c>
      <c r="F3368" s="193">
        <f>IFERROR(_xll.qlIndexFixing(IndexON,D3368,TRUE,_xll.ohTrigger(RecalcTrigger,TriggerON)),NA())</f>
        <v>1.3792052851311354E-2</v>
      </c>
      <c r="H3368" s="42">
        <f>_xll.qlCalendarAdvance(Calendar,$H3367,B3368,"f",FALSE)</f>
        <v>63087</v>
      </c>
      <c r="I3368" s="177">
        <f>_xll.qlInterestRateIndexValueDate(Index1M,$H3368)</f>
        <v>63089</v>
      </c>
      <c r="J3368" s="182">
        <f>IFERROR(_xll.qlIndexFixing(Index1M,$H3368,TRUE,_xll.ohTrigger(RecalcTrigger,Trigger1M)),NA())</f>
        <v>1.3659812862976684E-2</v>
      </c>
      <c r="K3368" s="44">
        <f>IFERROR(_xll.qlIndexFixing(Index3M,H3368,TRUE,_xll.ohTrigger(RecalcTrigger,Trigger3M)),NA())</f>
        <v>1.4019426864810811E-2</v>
      </c>
      <c r="L3368" s="44">
        <f>IFERROR(_xll.qlIndexFixing(Index6M,$H3368,TRUE,_xll.ohTrigger(RecalcTrigger,Trigger6M)),NA())</f>
        <v>1.3747368064297346E-2</v>
      </c>
      <c r="M3368" s="183">
        <f>IFERROR(_xll.qlIndexFixing(Index1Y,$H3368,TRUE,_xll.ohTrigger(RecalcTrigger,Trigger1Y)),NA())</f>
        <v>1.4374429646710282E-2</v>
      </c>
      <c r="N3368" s="182">
        <f>IFERROR(_xll.qlIndexFixing(ONIndex1M,I3368,TRUE,_xll.ohTrigger(RecalcTrigger,Trigger1M)),NA())</f>
        <v>1.3647473690987511E-2</v>
      </c>
      <c r="O3368" s="44">
        <f>IFERROR(_xll.qlIndexFixing(ONIndex3M,I3368,TRUE,_xll.ohTrigger(RecalcTrigger,Trigger3M)),NA())</f>
        <v>1.3976212002120292E-2</v>
      </c>
      <c r="P3368" s="44">
        <f>IFERROR(_xll.qlIndexFixing(ONIndex6M,I3368,TRUE,_xll.ohTrigger(RecalcTrigger,Trigger6M)),NA())</f>
        <v>1.3699055803488847E-2</v>
      </c>
      <c r="Q3368" s="183">
        <f>IFERROR(_xll.qlIndexFixing(ONIndex1Y,I3368,TRUE,_xll.ohTrigger(RecalcTrigger,Trigger1Y)),NA())</f>
        <v>1.4203849437821603E-2</v>
      </c>
    </row>
    <row r="3369" spans="2:17" x14ac:dyDescent="0.2">
      <c r="B3369" s="39" t="s">
        <v>42</v>
      </c>
      <c r="D3369" s="42">
        <f>_xll.qlCalendarAdvance(Calendar,$D3368,B3369,"f",FALSE)</f>
        <v>63094</v>
      </c>
      <c r="E3369" s="177">
        <f>_xll.qlInterestRateIndexValueDate(IndexON,D3369)</f>
        <v>63094</v>
      </c>
      <c r="F3369" s="193">
        <f>IFERROR(_xll.qlIndexFixing(IndexON,D3369,TRUE,_xll.ohTrigger(RecalcTrigger,TriggerON)),NA())</f>
        <v>1.3793593345283739E-2</v>
      </c>
      <c r="H3369" s="42">
        <f>_xll.qlCalendarAdvance(Calendar,$H3368,B3369,"f",FALSE)</f>
        <v>63094</v>
      </c>
      <c r="I3369" s="177">
        <f>_xll.qlInterestRateIndexValueDate(Index1M,$H3369)</f>
        <v>63096</v>
      </c>
      <c r="J3369" s="182">
        <f>IFERROR(_xll.qlIndexFixing(Index1M,$H3369,TRUE,_xll.ohTrigger(RecalcTrigger,Trigger1M)),NA())</f>
        <v>1.3662429583334579E-2</v>
      </c>
      <c r="K3369" s="44">
        <f>IFERROR(_xll.qlIndexFixing(Index3M,H3369,TRUE,_xll.ohTrigger(RecalcTrigger,Trigger3M)),NA())</f>
        <v>1.4022592641823655E-2</v>
      </c>
      <c r="L3369" s="44">
        <f>IFERROR(_xll.qlIndexFixing(Index6M,$H3369,TRUE,_xll.ohTrigger(RecalcTrigger,Trigger6M)),NA())</f>
        <v>1.3747456110236946E-2</v>
      </c>
      <c r="M3369" s="183">
        <f>IFERROR(_xll.qlIndexFixing(Index1Y,$H3369,TRUE,_xll.ohTrigger(RecalcTrigger,Trigger1Y)),NA())</f>
        <v>1.4376949244567979E-2</v>
      </c>
      <c r="N3369" s="182">
        <f>IFERROR(_xll.qlIndexFixing(ONIndex1M,I3369,TRUE,_xll.ohTrigger(RecalcTrigger,Trigger1M)),NA())</f>
        <v>1.3650110001037774E-2</v>
      </c>
      <c r="O3369" s="44">
        <f>IFERROR(_xll.qlIndexFixing(ONIndex3M,I3369,TRUE,_xll.ohTrigger(RecalcTrigger,Trigger3M)),NA())</f>
        <v>1.3979468253548788E-2</v>
      </c>
      <c r="P3369" s="44">
        <f>IFERROR(_xll.qlIndexFixing(ONIndex6M,I3369,TRUE,_xll.ohTrigger(RecalcTrigger,Trigger6M)),NA())</f>
        <v>1.3699190117728577E-2</v>
      </c>
      <c r="Q3369" s="183">
        <f>IFERROR(_xll.qlIndexFixing(ONIndex1Y,I3369,TRUE,_xll.ohTrigger(RecalcTrigger,Trigger1Y)),NA())</f>
        <v>1.4206780324155233E-2</v>
      </c>
    </row>
    <row r="3370" spans="2:17" x14ac:dyDescent="0.2">
      <c r="B3370" s="39" t="s">
        <v>42</v>
      </c>
      <c r="D3370" s="42">
        <f>_xll.qlCalendarAdvance(Calendar,$D3369,B3370,"f",FALSE)</f>
        <v>63101</v>
      </c>
      <c r="E3370" s="177">
        <f>_xll.qlInterestRateIndexValueDate(IndexON,D3370)</f>
        <v>63101</v>
      </c>
      <c r="F3370" s="193">
        <f>IFERROR(_xll.qlIndexFixing(IndexON,D3370,TRUE,_xll.ohTrigger(RecalcTrigger,TriggerON)),NA())</f>
        <v>1.3795125835978084E-2</v>
      </c>
      <c r="H3370" s="42">
        <f>_xll.qlCalendarAdvance(Calendar,$H3369,B3370,"f",FALSE)</f>
        <v>63101</v>
      </c>
      <c r="I3370" s="177">
        <f>_xll.qlInterestRateIndexValueDate(Index1M,$H3370)</f>
        <v>63103</v>
      </c>
      <c r="J3370" s="182">
        <f>IFERROR(_xll.qlIndexFixing(Index1M,$H3370,TRUE,_xll.ohTrigger(RecalcTrigger,Trigger1M)),NA())</f>
        <v>1.3665032474662053E-2</v>
      </c>
      <c r="K3370" s="44">
        <f>IFERROR(_xll.qlIndexFixing(Index3M,H3370,TRUE,_xll.ohTrigger(RecalcTrigger,Trigger3M)),NA())</f>
        <v>1.4026235367170516E-2</v>
      </c>
      <c r="L3370" s="44">
        <f>IFERROR(_xll.qlIndexFixing(Index6M,$H3370,TRUE,_xll.ohTrigger(RecalcTrigger,Trigger6M)),NA())</f>
        <v>1.3747806850188175E-2</v>
      </c>
      <c r="M3370" s="183">
        <f>IFERROR(_xll.qlIndexFixing(Index1Y,$H3370,TRUE,_xll.ohTrigger(RecalcTrigger,Trigger1Y)),NA())</f>
        <v>1.4379450751513234E-2</v>
      </c>
      <c r="N3370" s="182">
        <f>IFERROR(_xll.qlIndexFixing(ONIndex1M,I3370,TRUE,_xll.ohTrigger(RecalcTrigger,Trigger1M)),NA())</f>
        <v>1.3652732534588097E-2</v>
      </c>
      <c r="O3370" s="44">
        <f>IFERROR(_xll.qlIndexFixing(ONIndex3M,I3370,TRUE,_xll.ohTrigger(RecalcTrigger,Trigger3M)),NA())</f>
        <v>1.3982707271962269E-2</v>
      </c>
      <c r="P3370" s="44">
        <f>IFERROR(_xll.qlIndexFixing(ONIndex6M,I3370,TRUE,_xll.ohTrigger(RecalcTrigger,Trigger6M)),NA())</f>
        <v>1.3699320665301329E-2</v>
      </c>
      <c r="Q3370" s="183">
        <f>IFERROR(_xll.qlIndexFixing(ONIndex1Y,I3370,TRUE,_xll.ohTrigger(RecalcTrigger,Trigger1Y)),NA())</f>
        <v>1.4209694081150914E-2</v>
      </c>
    </row>
    <row r="3371" spans="2:17" x14ac:dyDescent="0.2">
      <c r="B3371" s="39" t="s">
        <v>42</v>
      </c>
      <c r="D3371" s="42">
        <f>_xll.qlCalendarAdvance(Calendar,$D3370,B3371,"f",FALSE)</f>
        <v>63108</v>
      </c>
      <c r="E3371" s="177">
        <f>_xll.qlInterestRateIndexValueDate(IndexON,D3371)</f>
        <v>63108</v>
      </c>
      <c r="F3371" s="193">
        <f>IFERROR(_xll.qlIndexFixing(IndexON,D3371,TRUE,_xll.ohTrigger(RecalcTrigger,TriggerON)),NA())</f>
        <v>1.3796650310204939E-2</v>
      </c>
      <c r="H3371" s="42">
        <f>_xll.qlCalendarAdvance(Calendar,$H3370,B3371,"f",FALSE)</f>
        <v>63108</v>
      </c>
      <c r="I3371" s="177">
        <f>_xll.qlInterestRateIndexValueDate(Index1M,$H3371)</f>
        <v>63110</v>
      </c>
      <c r="J3371" s="182">
        <f>IFERROR(_xll.qlIndexFixing(Index1M,$H3371,TRUE,_xll.ohTrigger(RecalcTrigger,Trigger1M)),NA())</f>
        <v>1.3667621514512063E-2</v>
      </c>
      <c r="K3371" s="44">
        <f>IFERROR(_xll.qlIndexFixing(Index3M,H3371,TRUE,_xll.ohTrigger(RecalcTrigger,Trigger3M)),NA())</f>
        <v>1.4029365072086611E-2</v>
      </c>
      <c r="L3371" s="44">
        <f>IFERROR(_xll.qlIndexFixing(Index6M,$H3371,TRUE,_xll.ohTrigger(RecalcTrigger,Trigger6M)),NA())</f>
        <v>1.3747886877839493E-2</v>
      </c>
      <c r="M3371" s="183">
        <f>IFERROR(_xll.qlIndexFixing(Index1Y,$H3371,TRUE,_xll.ohTrigger(RecalcTrigger,Trigger1Y)),NA())</f>
        <v>1.438193413914466E-2</v>
      </c>
      <c r="N3371" s="182">
        <f>IFERROR(_xll.qlIndexFixing(ONIndex1M,I3371,TRUE,_xll.ohTrigger(RecalcTrigger,Trigger1M)),NA())</f>
        <v>1.3655341269016574E-2</v>
      </c>
      <c r="O3371" s="44">
        <f>IFERROR(_xll.qlIndexFixing(ONIndex3M,I3371,TRUE,_xll.ohTrigger(RecalcTrigger,Trigger3M)),NA())</f>
        <v>1.3985929029143307E-2</v>
      </c>
      <c r="P3371" s="44">
        <f>IFERROR(_xll.qlIndexFixing(ONIndex6M,I3371,TRUE,_xll.ohTrigger(RecalcTrigger,Trigger6M)),NA())</f>
        <v>1.369944744037177E-2</v>
      </c>
      <c r="Q3371" s="183">
        <f>IFERROR(_xll.qlIndexFixing(ONIndex1Y,I3371,TRUE,_xll.ohTrigger(RecalcTrigger,Trigger1Y)),NA())</f>
        <v>1.4212590680751092E-2</v>
      </c>
    </row>
    <row r="3372" spans="2:17" x14ac:dyDescent="0.2">
      <c r="B3372" s="39" t="s">
        <v>42</v>
      </c>
      <c r="D3372" s="42">
        <f>_xll.qlCalendarAdvance(Calendar,$D3371,B3372,"f",FALSE)</f>
        <v>63115</v>
      </c>
      <c r="E3372" s="177">
        <f>_xll.qlInterestRateIndexValueDate(IndexON,D3372)</f>
        <v>63115</v>
      </c>
      <c r="F3372" s="193">
        <f>IFERROR(_xll.qlIndexFixing(IndexON,D3372,TRUE,_xll.ohTrigger(RecalcTrigger,TriggerON)),NA())</f>
        <v>1.3798166754934726E-2</v>
      </c>
      <c r="H3372" s="42">
        <f>_xll.qlCalendarAdvance(Calendar,$H3371,B3372,"f",FALSE)</f>
        <v>63115</v>
      </c>
      <c r="I3372" s="177">
        <f>_xll.qlInterestRateIndexValueDate(Index1M,$H3372)</f>
        <v>63117</v>
      </c>
      <c r="J3372" s="182">
        <f>IFERROR(_xll.qlIndexFixing(Index1M,$H3372,TRUE,_xll.ohTrigger(RecalcTrigger,Trigger1M)),NA())</f>
        <v>1.3670196680440061E-2</v>
      </c>
      <c r="K3372" s="44">
        <f>IFERROR(_xll.qlIndexFixing(Index3M,H3372,TRUE,_xll.ohTrigger(RecalcTrigger,Trigger3M)),NA())</f>
        <v>1.403247726232083E-2</v>
      </c>
      <c r="L3372" s="44">
        <f>IFERROR(_xll.qlIndexFixing(Index6M,$H3372,TRUE,_xll.ohTrigger(RecalcTrigger,Trigger6M)),NA())</f>
        <v>1.374796302442172E-2</v>
      </c>
      <c r="M3372" s="183">
        <f>IFERROR(_xll.qlIndexFixing(Index1Y,$H3372,TRUE,_xll.ohTrigger(RecalcTrigger,Trigger1Y)),NA())</f>
        <v>1.4384399379061523E-2</v>
      </c>
      <c r="N3372" s="182">
        <f>IFERROR(_xll.qlIndexFixing(ONIndex1M,I3372,TRUE,_xll.ohTrigger(RecalcTrigger,Trigger1M)),NA())</f>
        <v>1.3657936182180919E-2</v>
      </c>
      <c r="O3372" s="44">
        <f>IFERROR(_xll.qlIndexFixing(ONIndex3M,I3372,TRUE,_xll.ohTrigger(RecalcTrigger,Trigger3M)),NA())</f>
        <v>1.3989133497434025E-2</v>
      </c>
      <c r="P3372" s="44">
        <f>IFERROR(_xll.qlIndexFixing(ONIndex6M,I3372,TRUE,_xll.ohTrigger(RecalcTrigger,Trigger6M)),NA())</f>
        <v>1.3699570436545017E-2</v>
      </c>
      <c r="Q3372" s="183">
        <f>IFERROR(_xll.qlIndexFixing(ONIndex1Y,I3372,TRUE,_xll.ohTrigger(RecalcTrigger,Trigger1Y)),NA())</f>
        <v>1.4215470095217952E-2</v>
      </c>
    </row>
    <row r="3373" spans="2:17" x14ac:dyDescent="0.2">
      <c r="B3373" s="39" t="s">
        <v>42</v>
      </c>
      <c r="D3373" s="42">
        <f>_xll.qlCalendarAdvance(Calendar,$D3372,B3373,"f",FALSE)</f>
        <v>63122</v>
      </c>
      <c r="E3373" s="177">
        <f>_xll.qlInterestRateIndexValueDate(IndexON,D3373)</f>
        <v>63122</v>
      </c>
      <c r="F3373" s="193">
        <f>IFERROR(_xll.qlIndexFixing(IndexON,D3373,TRUE,_xll.ohTrigger(RecalcTrigger,TriggerON)),NA())</f>
        <v>1.3799675157297742E-2</v>
      </c>
      <c r="H3373" s="42">
        <f>_xll.qlCalendarAdvance(Calendar,$H3372,B3373,"f",FALSE)</f>
        <v>63122</v>
      </c>
      <c r="I3373" s="177">
        <f>_xll.qlInterestRateIndexValueDate(Index1M,$H3373)</f>
        <v>63124</v>
      </c>
      <c r="J3373" s="182">
        <f>IFERROR(_xll.qlIndexFixing(Index1M,$H3373,TRUE,_xll.ohTrigger(RecalcTrigger,Trigger1M)),NA())</f>
        <v>1.3672757950006498E-2</v>
      </c>
      <c r="K3373" s="44">
        <f>IFERROR(_xll.qlIndexFixing(Index3M,H3373,TRUE,_xll.ohTrigger(RecalcTrigger,Trigger3M)),NA())</f>
        <v>1.4035571909701791E-2</v>
      </c>
      <c r="L3373" s="44">
        <f>IFERROR(_xll.qlIndexFixing(Index6M,$H3373,TRUE,_xll.ohTrigger(RecalcTrigger,Trigger6M)),NA())</f>
        <v>1.3748035283765283E-2</v>
      </c>
      <c r="M3373" s="183">
        <f>IFERROR(_xll.qlIndexFixing(Index1Y,$H3373,TRUE,_xll.ohTrigger(RecalcTrigger,Trigger1Y)),NA())</f>
        <v>1.4386846442863525E-2</v>
      </c>
      <c r="N3373" s="182">
        <f>IFERROR(_xll.qlIndexFixing(ONIndex1M,I3373,TRUE,_xll.ohTrigger(RecalcTrigger,Trigger1M)),NA())</f>
        <v>1.3660517251539162E-2</v>
      </c>
      <c r="O3373" s="44">
        <f>IFERROR(_xll.qlIndexFixing(ONIndex3M,I3373,TRUE,_xll.ohTrigger(RecalcTrigger,Trigger3M)),NA())</f>
        <v>1.3992320648616996E-2</v>
      </c>
      <c r="P3373" s="44">
        <f>IFERROR(_xll.qlIndexFixing(ONIndex6M,I3373,TRUE,_xll.ohTrigger(RecalcTrigger,Trigger6M)),NA())</f>
        <v>1.3699689647985736E-2</v>
      </c>
      <c r="Q3373" s="183">
        <f>IFERROR(_xll.qlIndexFixing(ONIndex1Y,I3373,TRUE,_xll.ohTrigger(RecalcTrigger,Trigger1Y)),NA())</f>
        <v>1.4218332296813685E-2</v>
      </c>
    </row>
    <row r="3374" spans="2:17" x14ac:dyDescent="0.2">
      <c r="B3374" s="39" t="s">
        <v>42</v>
      </c>
      <c r="D3374" s="42">
        <f>_xll.qlCalendarAdvance(Calendar,$D3373,B3374,"f",FALSE)</f>
        <v>63129</v>
      </c>
      <c r="E3374" s="177">
        <f>_xll.qlInterestRateIndexValueDate(IndexON,D3374)</f>
        <v>63129</v>
      </c>
      <c r="F3374" s="193">
        <f>IFERROR(_xll.qlIndexFixing(IndexON,D3374,TRUE,_xll.ohTrigger(RecalcTrigger,TriggerON)),NA())</f>
        <v>1.3801175504184471E-2</v>
      </c>
      <c r="H3374" s="42">
        <f>_xll.qlCalendarAdvance(Calendar,$H3373,B3374,"f",FALSE)</f>
        <v>63129</v>
      </c>
      <c r="I3374" s="177">
        <f>_xll.qlInterestRateIndexValueDate(Index1M,$H3374)</f>
        <v>63131</v>
      </c>
      <c r="J3374" s="182">
        <f>IFERROR(_xll.qlIndexFixing(Index1M,$H3374,TRUE,_xll.ohTrigger(RecalcTrigger,Trigger1M)),NA())</f>
        <v>1.3675305300764329E-2</v>
      </c>
      <c r="K3374" s="44">
        <f>IFERROR(_xll.qlIndexFixing(Index3M,H3374,TRUE,_xll.ohTrigger(RecalcTrigger,Trigger3M)),NA())</f>
        <v>1.4038648986059854E-2</v>
      </c>
      <c r="L3374" s="44">
        <f>IFERROR(_xll.qlIndexFixing(Index6M,$H3374,TRUE,_xll.ohTrigger(RecalcTrigger,Trigger6M)),NA())</f>
        <v>1.3747838194400151E-2</v>
      </c>
      <c r="M3374" s="183">
        <f>IFERROR(_xll.qlIndexFixing(Index1Y,$H3374,TRUE,_xll.ohTrigger(RecalcTrigger,Trigger1Y)),NA())</f>
        <v>1.4389275302150591E-2</v>
      </c>
      <c r="N3374" s="182">
        <f>IFERROR(_xll.qlIndexFixing(ONIndex1M,I3374,TRUE,_xll.ohTrigger(RecalcTrigger,Trigger1M)),NA())</f>
        <v>1.3663084454709207E-2</v>
      </c>
      <c r="O3374" s="44">
        <f>IFERROR(_xll.qlIndexFixing(ONIndex3M,I3374,TRUE,_xll.ohTrigger(RecalcTrigger,Trigger3M)),NA())</f>
        <v>1.3995490454634663E-2</v>
      </c>
      <c r="P3374" s="44">
        <f>IFERROR(_xll.qlIndexFixing(ONIndex6M,I3374,TRUE,_xll.ohTrigger(RecalcTrigger,Trigger6M)),NA())</f>
        <v>1.3699805068458915E-2</v>
      </c>
      <c r="Q3374" s="183">
        <f>IFERROR(_xll.qlIndexFixing(ONIndex1Y,I3374,TRUE,_xll.ohTrigger(RecalcTrigger,Trigger1Y)),NA())</f>
        <v>1.4221177257400797E-2</v>
      </c>
    </row>
    <row r="3375" spans="2:17" x14ac:dyDescent="0.2">
      <c r="B3375" s="39" t="s">
        <v>42</v>
      </c>
      <c r="D3375" s="42">
        <f>_xll.qlCalendarAdvance(Calendar,$D3374,B3375,"f",FALSE)</f>
        <v>63136</v>
      </c>
      <c r="E3375" s="177">
        <f>_xll.qlInterestRateIndexValueDate(IndexON,D3375)</f>
        <v>63136</v>
      </c>
      <c r="F3375" s="193">
        <f>IFERROR(_xll.qlIndexFixing(IndexON,D3375,TRUE,_xll.ohTrigger(RecalcTrigger,TriggerON)),NA())</f>
        <v>1.38026677824854E-2</v>
      </c>
      <c r="H3375" s="42">
        <f>_xll.qlCalendarAdvance(Calendar,$H3374,B3375,"f",FALSE)</f>
        <v>63136</v>
      </c>
      <c r="I3375" s="177">
        <f>_xll.qlInterestRateIndexValueDate(Index1M,$H3375)</f>
        <v>63138</v>
      </c>
      <c r="J3375" s="182">
        <f>IFERROR(_xll.qlIndexFixing(Index1M,$H3375,TRUE,_xll.ohTrigger(RecalcTrigger,Trigger1M)),NA())</f>
        <v>1.3677838710274004E-2</v>
      </c>
      <c r="K3375" s="44">
        <f>IFERROR(_xll.qlIndexFixing(Index3M,H3375,TRUE,_xll.ohTrigger(RecalcTrigger,Trigger3M)),NA())</f>
        <v>1.404170846322538E-2</v>
      </c>
      <c r="L3375" s="44">
        <f>IFERROR(_xll.qlIndexFixing(Index6M,$H3375,TRUE,_xll.ohTrigger(RecalcTrigger,Trigger6M)),NA())</f>
        <v>1.3747902938945787E-2</v>
      </c>
      <c r="M3375" s="183">
        <f>IFERROR(_xll.qlIndexFixing(Index1Y,$H3375,TRUE,_xll.ohTrigger(RecalcTrigger,Trigger1Y)),NA())</f>
        <v>1.4391685928524614E-2</v>
      </c>
      <c r="N3375" s="182">
        <f>IFERROR(_xll.qlIndexFixing(ONIndex1M,I3375,TRUE,_xll.ohTrigger(RecalcTrigger,Trigger1M)),NA())</f>
        <v>1.3665637769308958E-2</v>
      </c>
      <c r="O3375" s="44">
        <f>IFERROR(_xll.qlIndexFixing(ONIndex3M,I3375,TRUE,_xll.ohTrigger(RecalcTrigger,Trigger3M)),NA())</f>
        <v>1.3998642887509405E-2</v>
      </c>
      <c r="P3375" s="44">
        <f>IFERROR(_xll.qlIndexFixing(ONIndex6M,I3375,TRUE,_xll.ohTrigger(RecalcTrigger,Trigger6M)),NA())</f>
        <v>1.3699916691809477E-2</v>
      </c>
      <c r="Q3375" s="183">
        <f>IFERROR(_xll.qlIndexFixing(ONIndex1Y,I3375,TRUE,_xll.ohTrigger(RecalcTrigger,Trigger1Y)),NA())</f>
        <v>1.4224004949241476E-2</v>
      </c>
    </row>
    <row r="3376" spans="2:17" x14ac:dyDescent="0.2">
      <c r="B3376" s="39" t="s">
        <v>42</v>
      </c>
      <c r="D3376" s="42">
        <f>_xll.qlCalendarAdvance(Calendar,$D3375,B3376,"f",FALSE)</f>
        <v>63143</v>
      </c>
      <c r="E3376" s="177">
        <f>_xll.qlInterestRateIndexValueDate(IndexON,D3376)</f>
        <v>63143</v>
      </c>
      <c r="F3376" s="193">
        <f>IFERROR(_xll.qlIndexFixing(IndexON,D3376,TRUE,_xll.ohTrigger(RecalcTrigger,TriggerON)),NA())</f>
        <v>1.3804151979170953E-2</v>
      </c>
      <c r="H3376" s="42">
        <f>_xll.qlCalendarAdvance(Calendar,$H3375,B3376,"f",FALSE)</f>
        <v>63143</v>
      </c>
      <c r="I3376" s="177">
        <f>_xll.qlInterestRateIndexValueDate(Index1M,$H3376)</f>
        <v>63145</v>
      </c>
      <c r="J3376" s="182">
        <f>IFERROR(_xll.qlIndexFixing(Index1M,$H3376,TRUE,_xll.ohTrigger(RecalcTrigger,Trigger1M)),NA())</f>
        <v>1.3680358156088479E-2</v>
      </c>
      <c r="K3376" s="44">
        <f>IFERROR(_xll.qlIndexFixing(Index3M,H3376,TRUE,_xll.ohTrigger(RecalcTrigger,Trigger3M)),NA())</f>
        <v>1.4044750313028726E-2</v>
      </c>
      <c r="L3376" s="44">
        <f>IFERROR(_xll.qlIndexFixing(Index6M,$H3376,TRUE,_xll.ohTrigger(RecalcTrigger,Trigger6M)),NA())</f>
        <v>1.3747963778334562E-2</v>
      </c>
      <c r="M3376" s="183">
        <f>IFERROR(_xll.qlIndexFixing(Index1Y,$H3376,TRUE,_xll.ohTrigger(RecalcTrigger,Trigger1Y)),NA())</f>
        <v>1.4394078293586831E-2</v>
      </c>
      <c r="N3376" s="182">
        <f>IFERROR(_xll.qlIndexFixing(ONIndex1M,I3376,TRUE,_xll.ohTrigger(RecalcTrigger,Trigger1M)),NA())</f>
        <v>1.3668177172876383E-2</v>
      </c>
      <c r="O3376" s="44">
        <f>IFERROR(_xll.qlIndexFixing(ONIndex3M,I3376,TRUE,_xll.ohTrigger(RecalcTrigger,Trigger3M)),NA())</f>
        <v>1.4001777919183667E-2</v>
      </c>
      <c r="P3376" s="44">
        <f>IFERROR(_xll.qlIndexFixing(ONIndex6M,I3376,TRUE,_xll.ohTrigger(RecalcTrigger,Trigger6M)),NA())</f>
        <v>1.3700024511882347E-2</v>
      </c>
      <c r="Q3376" s="183">
        <f>IFERROR(_xll.qlIndexFixing(ONIndex1Y,I3376,TRUE,_xll.ohTrigger(RecalcTrigger,Trigger1Y)),NA())</f>
        <v>1.4226815344438037E-2</v>
      </c>
    </row>
    <row r="3377" spans="2:17" x14ac:dyDescent="0.2">
      <c r="B3377" s="39" t="s">
        <v>42</v>
      </c>
      <c r="D3377" s="42">
        <f>_xll.qlCalendarAdvance(Calendar,$D3376,B3377,"f",FALSE)</f>
        <v>63150</v>
      </c>
      <c r="E3377" s="177">
        <f>_xll.qlInterestRateIndexValueDate(IndexON,D3377)</f>
        <v>63150</v>
      </c>
      <c r="F3377" s="193">
        <f>IFERROR(_xll.qlIndexFixing(IndexON,D3377,TRUE,_xll.ohTrigger(RecalcTrigger,TriggerON)),NA())</f>
        <v>1.3805628081371424E-2</v>
      </c>
      <c r="H3377" s="42">
        <f>_xll.qlCalendarAdvance(Calendar,$H3376,B3377,"f",FALSE)</f>
        <v>63150</v>
      </c>
      <c r="I3377" s="177">
        <f>_xll.qlInterestRateIndexValueDate(Index1M,$H3377)</f>
        <v>63152</v>
      </c>
      <c r="J3377" s="182">
        <f>IFERROR(_xll.qlIndexFixing(Index1M,$H3377,TRUE,_xll.ohTrigger(RecalcTrigger,Trigger1M)),NA())</f>
        <v>1.3683301200504226E-2</v>
      </c>
      <c r="K3377" s="44">
        <f>IFERROR(_xll.qlIndexFixing(Index3M,H3377,TRUE,_xll.ohTrigger(RecalcTrigger,Trigger3M)),NA())</f>
        <v>1.4047774507296778E-2</v>
      </c>
      <c r="L3377" s="44">
        <f>IFERROR(_xll.qlIndexFixing(Index6M,$H3377,TRUE,_xll.ohTrigger(RecalcTrigger,Trigger6M)),NA())</f>
        <v>1.3748020706399475E-2</v>
      </c>
      <c r="M3377" s="183">
        <f>IFERROR(_xll.qlIndexFixing(Index1Y,$H3377,TRUE,_xll.ohTrigger(RecalcTrigger,Trigger1Y)),NA())</f>
        <v>1.4396452368940015E-2</v>
      </c>
      <c r="N3377" s="182">
        <f>IFERROR(_xll.qlIndexFixing(ONIndex1M,I3377,TRUE,_xll.ohTrigger(RecalcTrigger,Trigger1M)),NA())</f>
        <v>1.3670702643029387E-2</v>
      </c>
      <c r="O3377" s="44">
        <f>IFERROR(_xll.qlIndexFixing(ONIndex3M,I3377,TRUE,_xll.ohTrigger(RecalcTrigger,Trigger3M)),NA())</f>
        <v>1.4004895521759764E-2</v>
      </c>
      <c r="P3377" s="44">
        <f>IFERROR(_xll.qlIndexFixing(ONIndex6M,I3377,TRUE,_xll.ohTrigger(RecalcTrigger,Trigger6M)),NA())</f>
        <v>1.370012852268232E-2</v>
      </c>
      <c r="Q3377" s="183">
        <f>IFERROR(_xll.qlIndexFixing(ONIndex1Y,I3377,TRUE,_xll.ohTrigger(RecalcTrigger,Trigger1Y)),NA())</f>
        <v>1.4229608415412542E-2</v>
      </c>
    </row>
    <row r="3378" spans="2:17" x14ac:dyDescent="0.2">
      <c r="B3378" s="39" t="s">
        <v>42</v>
      </c>
      <c r="D3378" s="42">
        <f>_xll.qlCalendarAdvance(Calendar,$D3377,B3378,"f",FALSE)</f>
        <v>63157</v>
      </c>
      <c r="E3378" s="177">
        <f>_xll.qlInterestRateIndexValueDate(IndexON,D3378)</f>
        <v>63157</v>
      </c>
      <c r="F3378" s="193">
        <f>IFERROR(_xll.qlIndexFixing(IndexON,D3378,TRUE,_xll.ohTrigger(RecalcTrigger,TriggerON)),NA())</f>
        <v>1.3807096075897363E-2</v>
      </c>
      <c r="H3378" s="42">
        <f>_xll.qlCalendarAdvance(Calendar,$H3377,B3378,"f",FALSE)</f>
        <v>63157</v>
      </c>
      <c r="I3378" s="177">
        <f>_xll.qlInterestRateIndexValueDate(Index1M,$H3378)</f>
        <v>63159</v>
      </c>
      <c r="J3378" s="182">
        <f>IFERROR(_xll.qlIndexFixing(Index1M,$H3378,TRUE,_xll.ohTrigger(RecalcTrigger,Trigger1M)),NA())</f>
        <v>1.3685355066863636E-2</v>
      </c>
      <c r="K3378" s="44">
        <f>IFERROR(_xll.qlIndexFixing(Index3M,H3378,TRUE,_xll.ohTrigger(RecalcTrigger,Trigger3M)),NA())</f>
        <v>1.4049810382964267E-2</v>
      </c>
      <c r="L3378" s="44">
        <f>IFERROR(_xll.qlIndexFixing(Index6M,$H3378,TRUE,_xll.ohTrigger(RecalcTrigger,Trigger6M)),NA())</f>
        <v>1.3748338055992793E-2</v>
      </c>
      <c r="M3378" s="183">
        <f>IFERROR(_xll.qlIndexFixing(Index1Y,$H3378,TRUE,_xll.ohTrigger(RecalcTrigger,Trigger1Y)),NA())</f>
        <v>1.4398808126187809E-2</v>
      </c>
      <c r="N3378" s="182">
        <f>IFERROR(_xll.qlIndexFixing(ONIndex1M,I3378,TRUE,_xll.ohTrigger(RecalcTrigger,Trigger1M)),NA())</f>
        <v>1.3673214157385871E-2</v>
      </c>
      <c r="O3378" s="44">
        <f>IFERROR(_xll.qlIndexFixing(ONIndex3M,I3378,TRUE,_xll.ohTrigger(RecalcTrigger,Trigger3M)),NA())</f>
        <v>1.4007995667100204E-2</v>
      </c>
      <c r="P3378" s="44">
        <f>IFERROR(_xll.qlIndexFixing(ONIndex6M,I3378,TRUE,_xll.ohTrigger(RecalcTrigger,Trigger6M)),NA())</f>
        <v>1.3700228717974383E-2</v>
      </c>
      <c r="Q3378" s="183">
        <f>IFERROR(_xll.qlIndexFixing(ONIndex1Y,I3378,TRUE,_xll.ohTrigger(RecalcTrigger,Trigger1Y)),NA())</f>
        <v>1.4232384133867626E-2</v>
      </c>
    </row>
    <row r="3379" spans="2:17" x14ac:dyDescent="0.2">
      <c r="B3379" s="39" t="s">
        <v>42</v>
      </c>
      <c r="D3379" s="42">
        <f>_xll.qlCalendarAdvance(Calendar,$D3378,B3379,"f",FALSE)</f>
        <v>63164</v>
      </c>
      <c r="E3379" s="177">
        <f>_xll.qlInterestRateIndexValueDate(IndexON,D3379)</f>
        <v>63164</v>
      </c>
      <c r="F3379" s="193">
        <f>IFERROR(_xll.qlIndexFixing(IndexON,D3379,TRUE,_xll.ohTrigger(RecalcTrigger,TriggerON)),NA())</f>
        <v>1.3808555949719192E-2</v>
      </c>
      <c r="H3379" s="42">
        <f>_xll.qlCalendarAdvance(Calendar,$H3378,B3379,"f",FALSE)</f>
        <v>63164</v>
      </c>
      <c r="I3379" s="177">
        <f>_xll.qlInterestRateIndexValueDate(Index1M,$H3379)</f>
        <v>63166</v>
      </c>
      <c r="J3379" s="182">
        <f>IFERROR(_xll.qlIndexFixing(Index1M,$H3379,TRUE,_xll.ohTrigger(RecalcTrigger,Trigger1M)),NA())</f>
        <v>1.3687832486940221E-2</v>
      </c>
      <c r="K3379" s="44">
        <f>IFERROR(_xll.qlIndexFixing(Index3M,H3379,TRUE,_xll.ohTrigger(RecalcTrigger,Trigger3M)),NA())</f>
        <v>1.4052801489267353E-2</v>
      </c>
      <c r="L3379" s="44">
        <f>IFERROR(_xll.qlIndexFixing(Index6M,$H3379,TRUE,_xll.ohTrigger(RecalcTrigger,Trigger6M)),NA())</f>
        <v>1.3748386862358335E-2</v>
      </c>
      <c r="M3379" s="183">
        <f>IFERROR(_xll.qlIndexFixing(Index1Y,$H3379,TRUE,_xll.ohTrigger(RecalcTrigger,Trigger1Y)),NA())</f>
        <v>1.44011455369343E-2</v>
      </c>
      <c r="N3379" s="182">
        <f>IFERROR(_xll.qlIndexFixing(ONIndex1M,I3379,TRUE,_xll.ohTrigger(RecalcTrigger,Trigger1M)),NA())</f>
        <v>1.3675711693403869E-2</v>
      </c>
      <c r="O3379" s="44">
        <f>IFERROR(_xll.qlIndexFixing(ONIndex3M,I3379,TRUE,_xll.ohTrigger(RecalcTrigger,Trigger3M)),NA())</f>
        <v>1.4011078326987558E-2</v>
      </c>
      <c r="P3379" s="44">
        <f>IFERROR(_xll.qlIndexFixing(ONIndex6M,I3379,TRUE,_xll.ohTrigger(RecalcTrigger,Trigger6M)),NA())</f>
        <v>1.370032509160346E-2</v>
      </c>
      <c r="Q3379" s="183">
        <f>IFERROR(_xll.qlIndexFixing(ONIndex1Y,I3379,TRUE,_xll.ohTrigger(RecalcTrigger,Trigger1Y)),NA())</f>
        <v>1.4235142472225348E-2</v>
      </c>
    </row>
    <row r="3380" spans="2:17" x14ac:dyDescent="0.2">
      <c r="B3380" s="39" t="s">
        <v>42</v>
      </c>
      <c r="D3380" s="42">
        <f>_xll.qlCalendarAdvance(Calendar,$D3379,B3380,"f",FALSE)</f>
        <v>63171</v>
      </c>
      <c r="E3380" s="177">
        <f>_xll.qlInterestRateIndexValueDate(IndexON,D3380)</f>
        <v>63171</v>
      </c>
      <c r="F3380" s="193">
        <f>IFERROR(_xll.qlIndexFixing(IndexON,D3380,TRUE,_xll.ohTrigger(RecalcTrigger,TriggerON)),NA())</f>
        <v>1.3810007689887271E-2</v>
      </c>
      <c r="H3380" s="42">
        <f>_xll.qlCalendarAdvance(Calendar,$H3379,B3380,"f",FALSE)</f>
        <v>63171</v>
      </c>
      <c r="I3380" s="177">
        <f>_xll.qlInterestRateIndexValueDate(Index1M,$H3380)</f>
        <v>63173</v>
      </c>
      <c r="J3380" s="182">
        <f>IFERROR(_xll.qlIndexFixing(Index1M,$H3380,TRUE,_xll.ohTrigger(RecalcTrigger,Trigger1M)),NA())</f>
        <v>1.3690295853550916E-2</v>
      </c>
      <c r="K3380" s="44">
        <f>IFERROR(_xll.qlIndexFixing(Index3M,H3380,TRUE,_xll.ohTrigger(RecalcTrigger,Trigger3M)),NA())</f>
        <v>1.4055774860886494E-2</v>
      </c>
      <c r="L3380" s="44">
        <f>IFERROR(_xll.qlIndexFixing(Index6M,$H3380,TRUE,_xll.ohTrigger(RecalcTrigger,Trigger6M)),NA())</f>
        <v>1.3748431738303932E-2</v>
      </c>
      <c r="M3380" s="183">
        <f>IFERROR(_xll.qlIndexFixing(Index1Y,$H3380,TRUE,_xll.ohTrigger(RecalcTrigger,Trigger1Y)),NA())</f>
        <v>1.4403464572783568E-2</v>
      </c>
      <c r="N3380" s="182">
        <f>IFERROR(_xll.qlIndexFixing(ONIndex1M,I3380,TRUE,_xll.ohTrigger(RecalcTrigger,Trigger1M)),NA())</f>
        <v>1.3678195229021028E-2</v>
      </c>
      <c r="O3380" s="44">
        <f>IFERROR(_xll.qlIndexFixing(ONIndex3M,I3380,TRUE,_xll.ohTrigger(RecalcTrigger,Trigger3M)),NA())</f>
        <v>1.4014143473763951E-2</v>
      </c>
      <c r="P3380" s="44">
        <f>IFERROR(_xll.qlIndexFixing(ONIndex6M,I3380,TRUE,_xll.ohTrigger(RecalcTrigger,Trigger6M)),NA())</f>
        <v>1.3700417637574347E-2</v>
      </c>
      <c r="Q3380" s="183">
        <f>IFERROR(_xll.qlIndexFixing(ONIndex1Y,I3380,TRUE,_xll.ohTrigger(RecalcTrigger,Trigger1Y)),NA())</f>
        <v>1.4237883402667961E-2</v>
      </c>
    </row>
    <row r="3381" spans="2:17" x14ac:dyDescent="0.2">
      <c r="B3381" s="39" t="s">
        <v>42</v>
      </c>
      <c r="D3381" s="42">
        <f>_xll.qlCalendarAdvance(Calendar,$D3380,B3381,"f",FALSE)</f>
        <v>63178</v>
      </c>
      <c r="E3381" s="177">
        <f>_xll.qlInterestRateIndexValueDate(IndexON,D3381)</f>
        <v>63178</v>
      </c>
      <c r="F3381" s="193">
        <f>IFERROR(_xll.qlIndexFixing(IndexON,D3381,TRUE,_xll.ohTrigger(RecalcTrigger,TriggerON)),NA())</f>
        <v>1.3811451283292087E-2</v>
      </c>
      <c r="H3381" s="42">
        <f>_xll.qlCalendarAdvance(Calendar,$H3380,B3381,"f",FALSE)</f>
        <v>63178</v>
      </c>
      <c r="I3381" s="177">
        <f>_xll.qlInterestRateIndexValueDate(Index1M,$H3381)</f>
        <v>63180</v>
      </c>
      <c r="J3381" s="182">
        <f>IFERROR(_xll.qlIndexFixing(Index1M,$H3381,TRUE,_xll.ohTrigger(RecalcTrigger,Trigger1M)),NA())</f>
        <v>1.3692745144248675E-2</v>
      </c>
      <c r="K3381" s="44">
        <f>IFERROR(_xll.qlIndexFixing(Index3M,H3381,TRUE,_xll.ohTrigger(RecalcTrigger,Trigger3M)),NA())</f>
        <v>1.405873046965489E-2</v>
      </c>
      <c r="L3381" s="44">
        <f>IFERROR(_xll.qlIndexFixing(Index6M,$H3381,TRUE,_xll.ohTrigger(RecalcTrigger,Trigger6M)),NA())</f>
        <v>1.3748472677660013E-2</v>
      </c>
      <c r="M3381" s="183">
        <f>IFERROR(_xll.qlIndexFixing(Index1Y,$H3381,TRUE,_xll.ohTrigger(RecalcTrigger,Trigger1Y)),NA())</f>
        <v>1.4405765205341894E-2</v>
      </c>
      <c r="N3381" s="182">
        <f>IFERROR(_xll.qlIndexFixing(ONIndex1M,I3381,TRUE,_xll.ohTrigger(RecalcTrigger,Trigger1M)),NA())</f>
        <v>1.3681016382891542E-2</v>
      </c>
      <c r="O3381" s="44">
        <f>IFERROR(_xll.qlIndexFixing(ONIndex3M,I3381,TRUE,_xll.ohTrigger(RecalcTrigger,Trigger3M)),NA())</f>
        <v>1.4017625017777036E-2</v>
      </c>
      <c r="P3381" s="44">
        <f>IFERROR(_xll.qlIndexFixing(ONIndex6M,I3381,TRUE,_xll.ohTrigger(RecalcTrigger,Trigger6M)),NA())</f>
        <v>1.3700518709365284E-2</v>
      </c>
      <c r="Q3381" s="183">
        <f>IFERROR(_xll.qlIndexFixing(ONIndex1Y,I3381,TRUE,_xll.ohTrigger(RecalcTrigger,Trigger1Y)),NA())</f>
        <v>1.4240994542733532E-2</v>
      </c>
    </row>
    <row r="3382" spans="2:17" x14ac:dyDescent="0.2">
      <c r="B3382" s="39" t="s">
        <v>42</v>
      </c>
      <c r="D3382" s="42">
        <f>_xll.qlCalendarAdvance(Calendar,$D3381,B3382,"f",FALSE)</f>
        <v>63185</v>
      </c>
      <c r="E3382" s="177">
        <f>_xll.qlInterestRateIndexValueDate(IndexON,D3382)</f>
        <v>63185</v>
      </c>
      <c r="F3382" s="193">
        <f>IFERROR(_xll.qlIndexFixing(IndexON,D3382,TRUE,_xll.ohTrigger(RecalcTrigger,TriggerON)),NA())</f>
        <v>1.3812886717063932E-2</v>
      </c>
      <c r="H3382" s="42">
        <f>_xll.qlCalendarAdvance(Calendar,$H3381,B3382,"f",FALSE)</f>
        <v>63185</v>
      </c>
      <c r="I3382" s="177">
        <f>_xll.qlInterestRateIndexValueDate(Index1M,$H3382)</f>
        <v>63187</v>
      </c>
      <c r="J3382" s="182">
        <f>IFERROR(_xll.qlIndexFixing(Index1M,$H3382,TRUE,_xll.ohTrigger(RecalcTrigger,Trigger1M)),NA())</f>
        <v>1.3695180336598944E-2</v>
      </c>
      <c r="K3382" s="44">
        <f>IFERROR(_xll.qlIndexFixing(Index3M,H3382,TRUE,_xll.ohTrigger(RecalcTrigger,Trigger3M)),NA())</f>
        <v>1.4061668287406626E-2</v>
      </c>
      <c r="L3382" s="44">
        <f>IFERROR(_xll.qlIndexFixing(Index6M,$H3382,TRUE,_xll.ohTrigger(RecalcTrigger,Trigger6M)),NA())</f>
        <v>1.3748509674258764E-2</v>
      </c>
      <c r="M3382" s="183">
        <f>IFERROR(_xll.qlIndexFixing(Index1Y,$H3382,TRUE,_xll.ohTrigger(RecalcTrigger,Trigger1Y)),NA())</f>
        <v>1.4408047406215546E-2</v>
      </c>
      <c r="N3382" s="182">
        <f>IFERROR(_xll.qlIndexFixing(ONIndex1M,I3382,TRUE,_xll.ohTrigger(RecalcTrigger,Trigger1M)),NA())</f>
        <v>1.3683120208485278E-2</v>
      </c>
      <c r="O3382" s="44">
        <f>IFERROR(_xll.qlIndexFixing(ONIndex3M,I3382,TRUE,_xll.ohTrigger(RecalcTrigger,Trigger3M)),NA())</f>
        <v>1.4020221115194076E-2</v>
      </c>
      <c r="P3382" s="44">
        <f>IFERROR(_xll.qlIndexFixing(ONIndex6M,I3382,TRUE,_xll.ohTrigger(RecalcTrigger,Trigger6M)),NA())</f>
        <v>1.3700591221681435E-2</v>
      </c>
      <c r="Q3382" s="183">
        <f>IFERROR(_xll.qlIndexFixing(ONIndex1Y,I3382,TRUE,_xll.ohTrigger(RecalcTrigger,Trigger1Y)),NA())</f>
        <v>1.4243312927737506E-2</v>
      </c>
    </row>
    <row r="3383" spans="2:17" x14ac:dyDescent="0.2">
      <c r="B3383" s="39" t="s">
        <v>42</v>
      </c>
      <c r="D3383" s="42">
        <f>_xll.qlCalendarAdvance(Calendar,$D3382,B3383,"f",FALSE)</f>
        <v>63192</v>
      </c>
      <c r="E3383" s="177">
        <f>_xll.qlInterestRateIndexValueDate(IndexON,D3383)</f>
        <v>63192</v>
      </c>
      <c r="F3383" s="193">
        <f>IFERROR(_xll.qlIndexFixing(IndexON,D3383,TRUE,_xll.ohTrigger(RecalcTrigger,TriggerON)),NA())</f>
        <v>1.3814313977853487E-2</v>
      </c>
      <c r="H3383" s="42">
        <f>_xll.qlCalendarAdvance(Calendar,$H3382,B3383,"f",FALSE)</f>
        <v>63192</v>
      </c>
      <c r="I3383" s="177">
        <f>_xll.qlInterestRateIndexValueDate(Index1M,$H3383)</f>
        <v>63194</v>
      </c>
      <c r="J3383" s="182">
        <f>IFERROR(_xll.qlIndexFixing(Index1M,$H3383,TRUE,_xll.ohTrigger(RecalcTrigger,Trigger1M)),NA())</f>
        <v>1.3697601408152182E-2</v>
      </c>
      <c r="K3383" s="44">
        <f>IFERROR(_xll.qlIndexFixing(Index3M,H3383,TRUE,_xll.ohTrigger(RecalcTrigger,Trigger3M)),NA())</f>
        <v>1.4064588285975788E-2</v>
      </c>
      <c r="L3383" s="44">
        <f>IFERROR(_xll.qlIndexFixing(Index6M,$H3383,TRUE,_xll.ohTrigger(RecalcTrigger,Trigger6M)),NA())</f>
        <v>1.3748279791533816E-2</v>
      </c>
      <c r="M3383" s="183">
        <f>IFERROR(_xll.qlIndexFixing(Index1Y,$H3383,TRUE,_xll.ohTrigger(RecalcTrigger,Trigger1Y)),NA())</f>
        <v>1.4410311147011018E-2</v>
      </c>
      <c r="N3383" s="182">
        <f>IFERROR(_xll.qlIndexFixing(ONIndex1M,I3383,TRUE,_xll.ohTrigger(RecalcTrigger,Trigger1M)),NA())</f>
        <v>1.3685561607568175E-2</v>
      </c>
      <c r="O3383" s="44">
        <f>IFERROR(_xll.qlIndexFixing(ONIndex3M,I3383,TRUE,_xll.ohTrigger(RecalcTrigger,Trigger3M)),NA())</f>
        <v>1.4023233553812631E-2</v>
      </c>
      <c r="P3383" s="44">
        <f>IFERROR(_xll.qlIndexFixing(ONIndex6M,I3383,TRUE,_xll.ohTrigger(RecalcTrigger,Trigger6M)),NA())</f>
        <v>1.370067224758742E-2</v>
      </c>
      <c r="Q3383" s="183">
        <f>IFERROR(_xll.qlIndexFixing(ONIndex1Y,I3383,TRUE,_xll.ohTrigger(RecalcTrigger,Trigger1Y)),NA())</f>
        <v>1.4246001466808877E-2</v>
      </c>
    </row>
    <row r="3384" spans="2:17" x14ac:dyDescent="0.2">
      <c r="B3384" s="39" t="s">
        <v>42</v>
      </c>
      <c r="D3384" s="42">
        <f>_xll.qlCalendarAdvance(Calendar,$D3383,B3384,"f",FALSE)</f>
        <v>63199</v>
      </c>
      <c r="E3384" s="177">
        <f>_xll.qlInterestRateIndexValueDate(IndexON,D3384)</f>
        <v>63199</v>
      </c>
      <c r="F3384" s="193">
        <f>IFERROR(_xll.qlIndexFixing(IndexON,D3384,TRUE,_xll.ohTrigger(RecalcTrigger,TriggerON)),NA())</f>
        <v>1.3815733052950918E-2</v>
      </c>
      <c r="H3384" s="42">
        <f>_xll.qlCalendarAdvance(Calendar,$H3383,B3384,"f",FALSE)</f>
        <v>63199</v>
      </c>
      <c r="I3384" s="177">
        <f>_xll.qlInterestRateIndexValueDate(Index1M,$H3384)</f>
        <v>63201</v>
      </c>
      <c r="J3384" s="182">
        <f>IFERROR(_xll.qlIndexFixing(Index1M,$H3384,TRUE,_xll.ohTrigger(RecalcTrigger,Trigger1M)),NA())</f>
        <v>1.3700008336461345E-2</v>
      </c>
      <c r="K3384" s="44">
        <f>IFERROR(_xll.qlIndexFixing(Index3M,H3384,TRUE,_xll.ohTrigger(RecalcTrigger,Trigger3M)),NA())</f>
        <v>1.4067490437196462E-2</v>
      </c>
      <c r="L3384" s="44">
        <f>IFERROR(_xll.qlIndexFixing(Index6M,$H3384,TRUE,_xll.ohTrigger(RecalcTrigger,Trigger6M)),NA())</f>
        <v>1.3748309167608429E-2</v>
      </c>
      <c r="M3384" s="183">
        <f>IFERROR(_xll.qlIndexFixing(Index1Y,$H3384,TRUE,_xll.ohTrigger(RecalcTrigger,Trigger1Y)),NA())</f>
        <v>1.4412556399336779E-2</v>
      </c>
      <c r="N3384" s="182">
        <f>IFERROR(_xll.qlIndexFixing(ONIndex1M,I3384,TRUE,_xll.ohTrigger(RecalcTrigger,Trigger1M)),NA())</f>
        <v>1.3687988916482041E-2</v>
      </c>
      <c r="O3384" s="44">
        <f>IFERROR(_xll.qlIndexFixing(ONIndex3M,I3384,TRUE,_xll.ohTrigger(RecalcTrigger,Trigger3M)),NA())</f>
        <v>1.4026228367089999E-2</v>
      </c>
      <c r="P3384" s="44">
        <f>IFERROR(_xll.qlIndexFixing(ONIndex6M,I3384,TRUE,_xll.ohTrigger(RecalcTrigger,Trigger6M)),NA())</f>
        <v>1.3700749421294844E-2</v>
      </c>
      <c r="Q3384" s="183">
        <f>IFERROR(_xll.qlIndexFixing(ONIndex1Y,I3384,TRUE,_xll.ohTrigger(RecalcTrigger,Trigger1Y)),NA())</f>
        <v>1.4248672486374403E-2</v>
      </c>
    </row>
    <row r="3385" spans="2:17" x14ac:dyDescent="0.2">
      <c r="B3385" s="39" t="s">
        <v>42</v>
      </c>
      <c r="D3385" s="42">
        <f>_xll.qlCalendarAdvance(Calendar,$D3384,B3385,"f",FALSE)</f>
        <v>63206</v>
      </c>
      <c r="E3385" s="177">
        <f>_xll.qlInterestRateIndexValueDate(IndexON,D3385)</f>
        <v>63206</v>
      </c>
      <c r="F3385" s="193">
        <f>IFERROR(_xll.qlIndexFixing(IndexON,D3385,TRUE,_xll.ohTrigger(RecalcTrigger,TriggerON)),NA())</f>
        <v>1.3817143929246711E-2</v>
      </c>
      <c r="H3385" s="42">
        <f>_xll.qlCalendarAdvance(Calendar,$H3384,B3385,"f",FALSE)</f>
        <v>63206</v>
      </c>
      <c r="I3385" s="177">
        <f>_xll.qlInterestRateIndexValueDate(Index1M,$H3385)</f>
        <v>63208</v>
      </c>
      <c r="J3385" s="182">
        <f>IFERROR(_xll.qlIndexFixing(Index1M,$H3385,TRUE,_xll.ohTrigger(RecalcTrigger,Trigger1M)),NA())</f>
        <v>1.3702401099096873E-2</v>
      </c>
      <c r="K3385" s="44">
        <f>IFERROR(_xll.qlIndexFixing(Index3M,H3385,TRUE,_xll.ohTrigger(RecalcTrigger,Trigger3M)),NA())</f>
        <v>1.407037471290451E-2</v>
      </c>
      <c r="L3385" s="44">
        <f>IFERROR(_xll.qlIndexFixing(Index6M,$H3385,TRUE,_xll.ohTrigger(RecalcTrigger,Trigger6M)),NA())</f>
        <v>1.3748334583009482E-2</v>
      </c>
      <c r="M3385" s="183">
        <f>IFERROR(_xll.qlIndexFixing(Index1Y,$H3385,TRUE,_xll.ohTrigger(RecalcTrigger,Trigger1Y)),NA())</f>
        <v>1.4414783134801289E-2</v>
      </c>
      <c r="N3385" s="182">
        <f>IFERROR(_xll.qlIndexFixing(ONIndex1M,I3385,TRUE,_xll.ohTrigger(RecalcTrigger,Trigger1M)),NA())</f>
        <v>1.3690402112764843E-2</v>
      </c>
      <c r="O3385" s="44">
        <f>IFERROR(_xll.qlIndexFixing(ONIndex3M,I3385,TRUE,_xll.ohTrigger(RecalcTrigger,Trigger3M)),NA())</f>
        <v>1.4029205526888688E-2</v>
      </c>
      <c r="P3385" s="44">
        <f>IFERROR(_xll.qlIndexFixing(ONIndex6M,I3385,TRUE,_xll.ohTrigger(RecalcTrigger,Trigger6M)),NA())</f>
        <v>1.3700822736648632E-2</v>
      </c>
      <c r="Q3385" s="183">
        <f>IFERROR(_xll.qlIndexFixing(ONIndex1Y,I3385,TRUE,_xll.ohTrigger(RecalcTrigger,Trigger1Y)),NA())</f>
        <v>1.4251325958616334E-2</v>
      </c>
    </row>
    <row r="3386" spans="2:17" x14ac:dyDescent="0.2">
      <c r="B3386" s="39" t="s">
        <v>42</v>
      </c>
      <c r="D3386" s="42">
        <f>_xll.qlCalendarAdvance(Calendar,$D3385,B3386,"f",FALSE)</f>
        <v>63213</v>
      </c>
      <c r="E3386" s="177">
        <f>_xll.qlInterestRateIndexValueDate(IndexON,D3386)</f>
        <v>63213</v>
      </c>
      <c r="F3386" s="193">
        <f>IFERROR(_xll.qlIndexFixing(IndexON,D3386,TRUE,_xll.ohTrigger(RecalcTrigger,TriggerON)),NA())</f>
        <v>1.3818546593471481E-2</v>
      </c>
      <c r="H3386" s="42">
        <f>_xll.qlCalendarAdvance(Calendar,$H3385,B3386,"f",FALSE)</f>
        <v>63213</v>
      </c>
      <c r="I3386" s="177">
        <f>_xll.qlInterestRateIndexValueDate(Index1M,$H3386)</f>
        <v>63215</v>
      </c>
      <c r="J3386" s="182">
        <f>IFERROR(_xll.qlIndexFixing(Index1M,$H3386,TRUE,_xll.ohTrigger(RecalcTrigger,Trigger1M)),NA())</f>
        <v>1.3704779673606726E-2</v>
      </c>
      <c r="K3386" s="44">
        <f>IFERROR(_xll.qlIndexFixing(Index3M,H3386,TRUE,_xll.ohTrigger(RecalcTrigger,Trigger3M)),NA())</f>
        <v>1.407324108493313E-2</v>
      </c>
      <c r="L3386" s="44">
        <f>IFERROR(_xll.qlIndexFixing(Index6M,$H3386,TRUE,_xll.ohTrigger(RecalcTrigger,Trigger6M)),NA())</f>
        <v>1.3748356031570862E-2</v>
      </c>
      <c r="M3386" s="183">
        <f>IFERROR(_xll.qlIndexFixing(Index1Y,$H3386,TRUE,_xll.ohTrigger(RecalcTrigger,Trigger1Y)),NA())</f>
        <v>1.4416991325013669E-2</v>
      </c>
      <c r="N3386" s="182">
        <f>IFERROR(_xll.qlIndexFixing(ONIndex1M,I3386,TRUE,_xll.ohTrigger(RecalcTrigger,Trigger1M)),NA())</f>
        <v>1.3692801173794678E-2</v>
      </c>
      <c r="O3386" s="44">
        <f>IFERROR(_xll.qlIndexFixing(ONIndex3M,I3386,TRUE,_xll.ohTrigger(RecalcTrigger,Trigger3M)),NA())</f>
        <v>1.4032165005071207E-2</v>
      </c>
      <c r="P3386" s="44">
        <f>IFERROR(_xll.qlIndexFixing(ONIndex6M,I3386,TRUE,_xll.ohTrigger(RecalcTrigger,Trigger6M)),NA())</f>
        <v>1.3700892187493707E-2</v>
      </c>
      <c r="Q3386" s="183">
        <f>IFERROR(_xll.qlIndexFixing(ONIndex1Y,I3386,TRUE,_xll.ohTrigger(RecalcTrigger,Trigger1Y)),NA())</f>
        <v>1.4253961855477115E-2</v>
      </c>
    </row>
    <row r="3387" spans="2:17" x14ac:dyDescent="0.2">
      <c r="B3387" s="39" t="s">
        <v>42</v>
      </c>
      <c r="D3387" s="42">
        <f>_xll.qlCalendarAdvance(Calendar,$D3386,B3387,"f",FALSE)</f>
        <v>63220</v>
      </c>
      <c r="E3387" s="177">
        <f>_xll.qlInterestRateIndexValueDate(IndexON,D3387)</f>
        <v>63220</v>
      </c>
      <c r="F3387" s="193">
        <f>IFERROR(_xll.qlIndexFixing(IndexON,D3387,TRUE,_xll.ohTrigger(RecalcTrigger,TriggerON)),NA())</f>
        <v>1.3819941032995331E-2</v>
      </c>
      <c r="H3387" s="42">
        <f>_xll.qlCalendarAdvance(Calendar,$H3386,B3387,"f",FALSE)</f>
        <v>63220</v>
      </c>
      <c r="I3387" s="177">
        <f>_xll.qlInterestRateIndexValueDate(Index1M,$H3387)</f>
        <v>63222</v>
      </c>
      <c r="J3387" s="182">
        <f>IFERROR(_xll.qlIndexFixing(Index1M,$H3387,TRUE,_xll.ohTrigger(RecalcTrigger,Trigger1M)),NA())</f>
        <v>1.3705429628625103E-2</v>
      </c>
      <c r="K3387" s="44">
        <f>IFERROR(_xll.qlIndexFixing(Index3M,H3387,TRUE,_xll.ohTrigger(RecalcTrigger,Trigger3M)),NA())</f>
        <v>1.4075614538412327E-2</v>
      </c>
      <c r="L3387" s="44">
        <f>IFERROR(_xll.qlIndexFixing(Index6M,$H3387,TRUE,_xll.ohTrigger(RecalcTrigger,Trigger6M)),NA())</f>
        <v>1.3748373507122035E-2</v>
      </c>
      <c r="M3387" s="183">
        <f>IFERROR(_xll.qlIndexFixing(Index1Y,$H3387,TRUE,_xll.ohTrigger(RecalcTrigger,Trigger1Y)),NA())</f>
        <v>1.4419180941584358E-2</v>
      </c>
      <c r="N3387" s="182">
        <f>IFERROR(_xll.qlIndexFixing(ONIndex1M,I3387,TRUE,_xll.ohTrigger(RecalcTrigger,Trigger1M)),NA())</f>
        <v>1.3695186077429256E-2</v>
      </c>
      <c r="O3387" s="44">
        <f>IFERROR(_xll.qlIndexFixing(ONIndex3M,I3387,TRUE,_xll.ohTrigger(RecalcTrigger,Trigger3M)),NA())</f>
        <v>1.4035106773899741E-2</v>
      </c>
      <c r="P3387" s="44">
        <f>IFERROR(_xll.qlIndexFixing(ONIndex6M,I3387,TRUE,_xll.ohTrigger(RecalcTrigger,Trigger6M)),NA())</f>
        <v>1.3700957767674993E-2</v>
      </c>
      <c r="Q3387" s="183">
        <f>IFERROR(_xll.qlIndexFixing(ONIndex1Y,I3387,TRUE,_xll.ohTrigger(RecalcTrigger,Trigger1Y)),NA())</f>
        <v>1.4256580149458742E-2</v>
      </c>
    </row>
    <row r="3388" spans="2:17" x14ac:dyDescent="0.2">
      <c r="B3388" s="39" t="s">
        <v>42</v>
      </c>
      <c r="D3388" s="42">
        <f>_xll.qlCalendarAdvance(Calendar,$D3387,B3388,"f",FALSE)</f>
        <v>63227</v>
      </c>
      <c r="E3388" s="177">
        <f>_xll.qlInterestRateIndexValueDate(IndexON,D3388)</f>
        <v>63227</v>
      </c>
      <c r="F3388" s="193">
        <f>IFERROR(_xll.qlIndexFixing(IndexON,D3388,TRUE,_xll.ohTrigger(RecalcTrigger,TriggerON)),NA())</f>
        <v>1.3821327234389003E-2</v>
      </c>
      <c r="H3388" s="42">
        <f>_xll.qlCalendarAdvance(Calendar,$H3387,B3388,"f",FALSE)</f>
        <v>63227</v>
      </c>
      <c r="I3388" s="177">
        <f>_xll.qlInterestRateIndexValueDate(Index1M,$H3388)</f>
        <v>63229</v>
      </c>
      <c r="J3388" s="182">
        <f>IFERROR(_xll.qlIndexFixing(Index1M,$H3388,TRUE,_xll.ohTrigger(RecalcTrigger,Trigger1M)),NA())</f>
        <v>1.3707783474683171E-2</v>
      </c>
      <c r="K3388" s="44">
        <f>IFERROR(_xll.qlIndexFixing(Index3M,H3388,TRUE,_xll.ohTrigger(RecalcTrigger,Trigger3M)),NA())</f>
        <v>1.4078446196126028E-2</v>
      </c>
      <c r="L3388" s="44">
        <f>IFERROR(_xll.qlIndexFixing(Index6M,$H3388,TRUE,_xll.ohTrigger(RecalcTrigger,Trigger6M)),NA())</f>
        <v>1.3748387003495555E-2</v>
      </c>
      <c r="M3388" s="183">
        <f>IFERROR(_xll.qlIndexFixing(Index1Y,$H3388,TRUE,_xll.ohTrigger(RecalcTrigger,Trigger1Y)),NA())</f>
        <v>1.4421351956124226E-2</v>
      </c>
      <c r="N3388" s="182">
        <f>IFERROR(_xll.qlIndexFixing(ONIndex1M,I3388,TRUE,_xll.ohTrigger(RecalcTrigger,Trigger1M)),NA())</f>
        <v>1.3697556801286481E-2</v>
      </c>
      <c r="O3388" s="44">
        <f>IFERROR(_xll.qlIndexFixing(ONIndex3M,I3388,TRUE,_xll.ohTrigger(RecalcTrigger,Trigger3M)),NA())</f>
        <v>1.4038030805236801E-2</v>
      </c>
      <c r="P3388" s="44">
        <f>IFERROR(_xll.qlIndexFixing(ONIndex6M,I3388,TRUE,_xll.ohTrigger(RecalcTrigger,Trigger6M)),NA())</f>
        <v>1.3701019471117348E-2</v>
      </c>
      <c r="Q3388" s="183">
        <f>IFERROR(_xll.qlIndexFixing(ONIndex1Y,I3388,TRUE,_xll.ohTrigger(RecalcTrigger,Trigger1Y)),NA())</f>
        <v>1.4259180812583594E-2</v>
      </c>
    </row>
    <row r="3389" spans="2:17" x14ac:dyDescent="0.2">
      <c r="B3389" s="39" t="s">
        <v>42</v>
      </c>
      <c r="D3389" s="42">
        <f>_xll.qlCalendarAdvance(Calendar,$D3388,B3389,"f",FALSE)</f>
        <v>63234</v>
      </c>
      <c r="E3389" s="177">
        <f>_xll.qlInterestRateIndexValueDate(IndexON,D3389)</f>
        <v>63234</v>
      </c>
      <c r="F3389" s="193">
        <f>IFERROR(_xll.qlIndexFixing(IndexON,D3389,TRUE,_xll.ohTrigger(RecalcTrigger,TriggerON)),NA())</f>
        <v>1.3822705184942663E-2</v>
      </c>
      <c r="H3389" s="42">
        <f>_xll.qlCalendarAdvance(Calendar,$H3388,B3389,"f",FALSE)</f>
        <v>63234</v>
      </c>
      <c r="I3389" s="177">
        <f>_xll.qlInterestRateIndexValueDate(Index1M,$H3389)</f>
        <v>63236</v>
      </c>
      <c r="J3389" s="182">
        <f>IFERROR(_xll.qlIndexFixing(Index1M,$H3389,TRUE,_xll.ohTrigger(RecalcTrigger,Trigger1M)),NA())</f>
        <v>1.3710123073809033E-2</v>
      </c>
      <c r="K3389" s="44">
        <f>IFERROR(_xll.qlIndexFixing(Index3M,H3389,TRUE,_xll.ohTrigger(RecalcTrigger,Trigger3M)),NA())</f>
        <v>1.4081259868356965E-2</v>
      </c>
      <c r="L3389" s="44">
        <f>IFERROR(_xll.qlIndexFixing(Index6M,$H3389,TRUE,_xll.ohTrigger(RecalcTrigger,Trigger6M)),NA())</f>
        <v>1.3748396514523102E-2</v>
      </c>
      <c r="M3389" s="183">
        <f>IFERROR(_xll.qlIndexFixing(Index1Y,$H3389,TRUE,_xll.ohTrigger(RecalcTrigger,Trigger1Y)),NA())</f>
        <v>1.4423504340245244E-2</v>
      </c>
      <c r="N3389" s="182">
        <f>IFERROR(_xll.qlIndexFixing(ONIndex1M,I3389,TRUE,_xll.ohTrigger(RecalcTrigger,Trigger1M)),NA())</f>
        <v>1.369991332274445E-2</v>
      </c>
      <c r="O3389" s="44">
        <f>IFERROR(_xll.qlIndexFixing(ONIndex3M,I3389,TRUE,_xll.ohTrigger(RecalcTrigger,Trigger3M)),NA())</f>
        <v>1.4040937070944892E-2</v>
      </c>
      <c r="P3389" s="44">
        <f>IFERROR(_xll.qlIndexFixing(ONIndex6M,I3389,TRUE,_xll.ohTrigger(RecalcTrigger,Trigger6M)),NA())</f>
        <v>1.3701077291745634E-2</v>
      </c>
      <c r="Q3389" s="183">
        <f>IFERROR(_xll.qlIndexFixing(ONIndex1Y,I3389,TRUE,_xll.ohTrigger(RecalcTrigger,Trigger1Y)),NA())</f>
        <v>1.4261763816794115E-2</v>
      </c>
    </row>
    <row r="3390" spans="2:17" x14ac:dyDescent="0.2">
      <c r="B3390" s="39" t="s">
        <v>42</v>
      </c>
      <c r="D3390" s="42">
        <f>_xll.qlCalendarAdvance(Calendar,$D3389,B3390,"f",FALSE)</f>
        <v>63241</v>
      </c>
      <c r="E3390" s="177">
        <f>_xll.qlInterestRateIndexValueDate(IndexON,D3390)</f>
        <v>63241</v>
      </c>
      <c r="F3390" s="193">
        <f>IFERROR(_xll.qlIndexFixing(IndexON,D3390,TRUE,_xll.ohTrigger(RecalcTrigger,TriggerON)),NA())</f>
        <v>1.3824074871306991E-2</v>
      </c>
      <c r="H3390" s="42">
        <f>_xll.qlCalendarAdvance(Calendar,$H3389,B3390,"f",FALSE)</f>
        <v>63241</v>
      </c>
      <c r="I3390" s="177">
        <f>_xll.qlInterestRateIndexValueDate(Index1M,$H3390)</f>
        <v>63243</v>
      </c>
      <c r="J3390" s="182">
        <f>IFERROR(_xll.qlIndexFixing(Index1M,$H3390,TRUE,_xll.ohTrigger(RecalcTrigger,Trigger1M)),NA())</f>
        <v>1.3712448403566351E-2</v>
      </c>
      <c r="K3390" s="44">
        <f>IFERROR(_xll.qlIndexFixing(Index3M,H3390,TRUE,_xll.ohTrigger(RecalcTrigger,Trigger3M)),NA())</f>
        <v>1.408405552694429E-2</v>
      </c>
      <c r="L3390" s="44">
        <f>IFERROR(_xll.qlIndexFixing(Index6M,$H3390,TRUE,_xll.ohTrigger(RecalcTrigger,Trigger6M)),NA())</f>
        <v>1.3748402034036347E-2</v>
      </c>
      <c r="M3390" s="183">
        <f>IFERROR(_xll.qlIndexFixing(Index1Y,$H3390,TRUE,_xll.ohTrigger(RecalcTrigger,Trigger1Y)),NA())</f>
        <v>1.4425638065559595E-2</v>
      </c>
      <c r="N3390" s="182">
        <f>IFERROR(_xll.qlIndexFixing(ONIndex1M,I3390,TRUE,_xll.ohTrigger(RecalcTrigger,Trigger1M)),NA())</f>
        <v>1.3702255619421067E-2</v>
      </c>
      <c r="O3390" s="44">
        <f>IFERROR(_xll.qlIndexFixing(ONIndex3M,I3390,TRUE,_xll.ohTrigger(RecalcTrigger,Trigger3M)),NA())</f>
        <v>1.4043825542966459E-2</v>
      </c>
      <c r="P3390" s="44">
        <f>IFERROR(_xll.qlIndexFixing(ONIndex6M,I3390,TRUE,_xll.ohTrigger(RecalcTrigger,Trigger6M)),NA())</f>
        <v>1.3701131223324836E-2</v>
      </c>
      <c r="Q3390" s="183">
        <f>IFERROR(_xll.qlIndexFixing(ONIndex1Y,I3390,TRUE,_xll.ohTrigger(RecalcTrigger,Trigger1Y)),NA())</f>
        <v>1.4264329134512366E-2</v>
      </c>
    </row>
    <row r="3391" spans="2:17" x14ac:dyDescent="0.2">
      <c r="B3391" s="39" t="s">
        <v>42</v>
      </c>
      <c r="D3391" s="42">
        <f>_xll.qlCalendarAdvance(Calendar,$D3390,B3391,"f",FALSE)</f>
        <v>63248</v>
      </c>
      <c r="E3391" s="177">
        <f>_xll.qlInterestRateIndexValueDate(IndexON,D3391)</f>
        <v>63248</v>
      </c>
      <c r="F3391" s="193">
        <f>IFERROR(_xll.qlIndexFixing(IndexON,D3391,TRUE,_xll.ohTrigger(RecalcTrigger,TriggerON)),NA())</f>
        <v>1.3825436280692216E-2</v>
      </c>
      <c r="H3391" s="42">
        <f>_xll.qlCalendarAdvance(Calendar,$H3390,B3391,"f",FALSE)</f>
        <v>63248</v>
      </c>
      <c r="I3391" s="177">
        <f>_xll.qlInterestRateIndexValueDate(Index1M,$H3391)</f>
        <v>63250</v>
      </c>
      <c r="J3391" s="182">
        <f>IFERROR(_xll.qlIndexFixing(Index1M,$H3391,TRUE,_xll.ohTrigger(RecalcTrigger,Trigger1M)),NA())</f>
        <v>1.3716458938791698E-2</v>
      </c>
      <c r="K3391" s="44">
        <f>IFERROR(_xll.qlIndexFixing(Index3M,H3391,TRUE,_xll.ohTrigger(RecalcTrigger,Trigger3M)),NA())</f>
        <v>1.4088243621373148E-2</v>
      </c>
      <c r="L3391" s="44">
        <f>IFERROR(_xll.qlIndexFixing(Index6M,$H3391,TRUE,_xll.ohTrigger(RecalcTrigger,Trigger6M)),NA())</f>
        <v>1.3749706575396288E-2</v>
      </c>
      <c r="M3391" s="183">
        <f>IFERROR(_xll.qlIndexFixing(Index1Y,$H3391,TRUE,_xll.ohTrigger(RecalcTrigger,Trigger1Y)),NA())</f>
        <v>1.4427753103680786E-2</v>
      </c>
      <c r="N3391" s="182">
        <f>IFERROR(_xll.qlIndexFixing(ONIndex1M,I3391,TRUE,_xll.ohTrigger(RecalcTrigger,Trigger1M)),NA())</f>
        <v>1.3704583669094106E-2</v>
      </c>
      <c r="O3391" s="44">
        <f>IFERROR(_xll.qlIndexFixing(ONIndex3M,I3391,TRUE,_xll.ohTrigger(RecalcTrigger,Trigger3M)),NA())</f>
        <v>1.4046696193483754E-2</v>
      </c>
      <c r="P3391" s="44">
        <f>IFERROR(_xll.qlIndexFixing(ONIndex6M,I3391,TRUE,_xll.ohTrigger(RecalcTrigger,Trigger6M)),NA())</f>
        <v>1.3701181259859752E-2</v>
      </c>
      <c r="Q3391" s="183">
        <f>IFERROR(_xll.qlIndexFixing(ONIndex1Y,I3391,TRUE,_xll.ohTrigger(RecalcTrigger,Trigger1Y)),NA())</f>
        <v>1.4266876737520917E-2</v>
      </c>
    </row>
    <row r="3392" spans="2:17" x14ac:dyDescent="0.2">
      <c r="B3392" s="39" t="s">
        <v>42</v>
      </c>
      <c r="D3392" s="42">
        <f>_xll.qlCalendarAdvance(Calendar,$D3391,B3392,"f",FALSE)</f>
        <v>63255</v>
      </c>
      <c r="E3392" s="177">
        <f>_xll.qlInterestRateIndexValueDate(IndexON,D3392)</f>
        <v>63255</v>
      </c>
      <c r="F3392" s="193">
        <f>IFERROR(_xll.qlIndexFixing(IndexON,D3392,TRUE,_xll.ohTrigger(RecalcTrigger,TriggerON)),NA())</f>
        <v>1.3826789399988826E-2</v>
      </c>
      <c r="H3392" s="42">
        <f>_xll.qlCalendarAdvance(Calendar,$H3391,B3392,"f",FALSE)</f>
        <v>63255</v>
      </c>
      <c r="I3392" s="177">
        <f>_xll.qlInterestRateIndexValueDate(Index1M,$H3392)</f>
        <v>63257</v>
      </c>
      <c r="J3392" s="182">
        <f>IFERROR(_xll.qlIndexFixing(Index1M,$H3392,TRUE,_xll.ohTrigger(RecalcTrigger,Trigger1M)),NA())</f>
        <v>1.3718751913256999E-2</v>
      </c>
      <c r="K3392" s="44">
        <f>IFERROR(_xll.qlIndexFixing(Index3M,H3392,TRUE,_xll.ohTrigger(RecalcTrigger,Trigger3M)),NA())</f>
        <v>1.409099960237482E-2</v>
      </c>
      <c r="L3392" s="44">
        <f>IFERROR(_xll.qlIndexFixing(Index6M,$H3392,TRUE,_xll.ohTrigger(RecalcTrigger,Trigger6M)),NA())</f>
        <v>1.3749702651563845E-2</v>
      </c>
      <c r="M3392" s="183">
        <f>IFERROR(_xll.qlIndexFixing(Index1Y,$H3392,TRUE,_xll.ohTrigger(RecalcTrigger,Trigger1Y)),NA())</f>
        <v>1.4429849426222753E-2</v>
      </c>
      <c r="N3392" s="182">
        <f>IFERROR(_xll.qlIndexFixing(ONIndex1M,I3392,TRUE,_xll.ohTrigger(RecalcTrigger,Trigger1M)),NA())</f>
        <v>1.3706897449141664E-2</v>
      </c>
      <c r="O3392" s="44">
        <f>IFERROR(_xll.qlIndexFixing(ONIndex3M,I3392,TRUE,_xll.ohTrigger(RecalcTrigger,Trigger3M)),NA())</f>
        <v>1.4049548994279348E-2</v>
      </c>
      <c r="P3392" s="44">
        <f>IFERROR(_xll.qlIndexFixing(ONIndex6M,I3392,TRUE,_xll.ohTrigger(RecalcTrigger,Trigger6M)),NA())</f>
        <v>1.3701227395035431E-2</v>
      </c>
      <c r="Q3392" s="183">
        <f>IFERROR(_xll.qlIndexFixing(ONIndex1Y,I3392,TRUE,_xll.ohTrigger(RecalcTrigger,Trigger1Y)),NA())</f>
        <v>1.4269406598241829E-2</v>
      </c>
    </row>
    <row r="3393" spans="2:17" x14ac:dyDescent="0.2">
      <c r="B3393" s="39" t="s">
        <v>42</v>
      </c>
      <c r="D3393" s="42">
        <f>_xll.qlCalendarAdvance(Calendar,$D3392,B3393,"f",FALSE)</f>
        <v>63262</v>
      </c>
      <c r="E3393" s="177">
        <f>_xll.qlInterestRateIndexValueDate(IndexON,D3393)</f>
        <v>63262</v>
      </c>
      <c r="F3393" s="193">
        <f>IFERROR(_xll.qlIndexFixing(IndexON,D3393,TRUE,_xll.ohTrigger(RecalcTrigger,TriggerON)),NA())</f>
        <v>1.3828134216167243E-2</v>
      </c>
      <c r="H3393" s="42">
        <f>_xll.qlCalendarAdvance(Calendar,$H3392,B3393,"f",FALSE)</f>
        <v>63262</v>
      </c>
      <c r="I3393" s="177">
        <f>_xll.qlInterestRateIndexValueDate(Index1M,$H3393)</f>
        <v>63264</v>
      </c>
      <c r="J3393" s="182">
        <f>IFERROR(_xll.qlIndexFixing(Index1M,$H3393,TRUE,_xll.ohTrigger(RecalcTrigger,Trigger1M)),NA())</f>
        <v>1.372103054249979E-2</v>
      </c>
      <c r="K3393" s="44">
        <f>IFERROR(_xll.qlIndexFixing(Index3M,H3393,TRUE,_xll.ohTrigger(RecalcTrigger,Trigger3M)),NA())</f>
        <v>1.4093737477148672E-2</v>
      </c>
      <c r="L3393" s="44">
        <f>IFERROR(_xll.qlIndexFixing(Index6M,$H3393,TRUE,_xll.ohTrigger(RecalcTrigger,Trigger6M)),NA())</f>
        <v>1.3749694714744902E-2</v>
      </c>
      <c r="M3393" s="183">
        <f>IFERROR(_xll.qlIndexFixing(Index1Y,$H3393,TRUE,_xll.ohTrigger(RecalcTrigger,Trigger1Y)),NA())</f>
        <v>1.4431927004800968E-2</v>
      </c>
      <c r="N3393" s="182">
        <f>IFERROR(_xll.qlIndexFixing(ONIndex1M,I3393,TRUE,_xll.ohTrigger(RecalcTrigger,Trigger1M)),NA())</f>
        <v>1.3709196937261581E-2</v>
      </c>
      <c r="O3393" s="44">
        <f>IFERROR(_xll.qlIndexFixing(ONIndex3M,I3393,TRUE,_xll.ohTrigger(RecalcTrigger,Trigger3M)),NA())</f>
        <v>1.4052383917375622E-2</v>
      </c>
      <c r="P3393" s="44">
        <f>IFERROR(_xll.qlIndexFixing(ONIndex6M,I3393,TRUE,_xll.ohTrigger(RecalcTrigger,Trigger6M)),NA())</f>
        <v>1.3701269622856671E-2</v>
      </c>
      <c r="Q3393" s="183">
        <f>IFERROR(_xll.qlIndexFixing(ONIndex1Y,I3393,TRUE,_xll.ohTrigger(RecalcTrigger,Trigger1Y)),NA())</f>
        <v>1.4271918688697482E-2</v>
      </c>
    </row>
    <row r="3394" spans="2:17" x14ac:dyDescent="0.2">
      <c r="B3394" s="39" t="s">
        <v>42</v>
      </c>
      <c r="D3394" s="42">
        <f>_xll.qlCalendarAdvance(Calendar,$D3393,B3394,"f",FALSE)</f>
        <v>63269</v>
      </c>
      <c r="E3394" s="177">
        <f>_xll.qlInterestRateIndexValueDate(IndexON,D3394)</f>
        <v>63269</v>
      </c>
      <c r="F3394" s="193">
        <f>IFERROR(_xll.qlIndexFixing(IndexON,D3394,TRUE,_xll.ohTrigger(RecalcTrigger,TriggerON)),NA())</f>
        <v>1.3829470716197889E-2</v>
      </c>
      <c r="H3394" s="42">
        <f>_xll.qlCalendarAdvance(Calendar,$H3393,B3394,"f",FALSE)</f>
        <v>63269</v>
      </c>
      <c r="I3394" s="177">
        <f>_xll.qlInterestRateIndexValueDate(Index1M,$H3394)</f>
        <v>63271</v>
      </c>
      <c r="J3394" s="182">
        <f>IFERROR(_xll.qlIndexFixing(Index1M,$H3394,TRUE,_xll.ohTrigger(RecalcTrigger,Trigger1M)),NA())</f>
        <v>1.3723294804075525E-2</v>
      </c>
      <c r="K3394" s="44">
        <f>IFERROR(_xll.qlIndexFixing(Index3M,H3394,TRUE,_xll.ohTrigger(RecalcTrigger,Trigger3M)),NA())</f>
        <v>1.4096457217526798E-2</v>
      </c>
      <c r="L3394" s="44">
        <f>IFERROR(_xll.qlIndexFixing(Index6M,$H3394,TRUE,_xll.ohTrigger(RecalcTrigger,Trigger6M)),NA())</f>
        <v>1.3749682758772346E-2</v>
      </c>
      <c r="M3394" s="183">
        <f>IFERROR(_xll.qlIndexFixing(Index1Y,$H3394,TRUE,_xll.ohTrigger(RecalcTrigger,Trigger1Y)),NA())</f>
        <v>1.4433985811030687E-2</v>
      </c>
      <c r="N3394" s="182">
        <f>IFERROR(_xll.qlIndexFixing(ONIndex1M,I3394,TRUE,_xll.ohTrigger(RecalcTrigger,Trigger1M)),NA())</f>
        <v>1.3712132385546028E-2</v>
      </c>
      <c r="O3394" s="44">
        <f>IFERROR(_xll.qlIndexFixing(ONIndex3M,I3394,TRUE,_xll.ohTrigger(RecalcTrigger,Trigger3M)),NA())</f>
        <v>1.4056002504245768E-2</v>
      </c>
      <c r="P3394" s="44">
        <f>IFERROR(_xll.qlIndexFixing(ONIndex6M,I3394,TRUE,_xll.ohTrigger(RecalcTrigger,Trigger6M)),NA())</f>
        <v>1.370131816450737E-2</v>
      </c>
      <c r="Q3394" s="183">
        <f>IFERROR(_xll.qlIndexFixing(ONIndex1Y,I3394,TRUE,_xll.ohTrigger(RecalcTrigger,Trigger1Y)),NA())</f>
        <v>1.4275122363143211E-2</v>
      </c>
    </row>
    <row r="3395" spans="2:17" x14ac:dyDescent="0.2">
      <c r="B3395" s="39" t="s">
        <v>42</v>
      </c>
      <c r="D3395" s="42">
        <f>_xll.qlCalendarAdvance(Calendar,$D3394,B3395,"f",FALSE)</f>
        <v>63276</v>
      </c>
      <c r="E3395" s="177">
        <f>_xll.qlInterestRateIndexValueDate(IndexON,D3395)</f>
        <v>63276</v>
      </c>
      <c r="F3395" s="193">
        <f>IFERROR(_xll.qlIndexFixing(IndexON,D3395,TRUE,_xll.ohTrigger(RecalcTrigger,TriggerON)),NA())</f>
        <v>1.3830798887051188E-2</v>
      </c>
      <c r="H3395" s="42">
        <f>_xll.qlCalendarAdvance(Calendar,$H3394,B3395,"f",FALSE)</f>
        <v>63276</v>
      </c>
      <c r="I3395" s="177">
        <f>_xll.qlInterestRateIndexValueDate(Index1M,$H3395)</f>
        <v>63278</v>
      </c>
      <c r="J3395" s="182">
        <f>IFERROR(_xll.qlIndexFixing(Index1M,$H3395,TRUE,_xll.ohTrigger(RecalcTrigger,Trigger1M)),NA())</f>
        <v>1.3724281457765998E-2</v>
      </c>
      <c r="K3395" s="44">
        <f>IFERROR(_xll.qlIndexFixing(Index3M,H3395,TRUE,_xll.ohTrigger(RecalcTrigger,Trigger3M)),NA())</f>
        <v>1.4099158795342168E-2</v>
      </c>
      <c r="L3395" s="44">
        <f>IFERROR(_xll.qlIndexFixing(Index6M,$H3395,TRUE,_xll.ohTrigger(RecalcTrigger,Trigger6M)),NA())</f>
        <v>1.374888850047631E-2</v>
      </c>
      <c r="M3395" s="183">
        <f>IFERROR(_xll.qlIndexFixing(Index1Y,$H3395,TRUE,_xll.ohTrigger(RecalcTrigger,Trigger1Y)),NA())</f>
        <v>1.4436025816528912E-2</v>
      </c>
      <c r="N3395" s="182">
        <f>IFERROR(_xll.qlIndexFixing(ONIndex1M,I3395,TRUE,_xll.ohTrigger(RecalcTrigger,Trigger1M)),NA())</f>
        <v>1.3713752948190105E-2</v>
      </c>
      <c r="O3395" s="44">
        <f>IFERROR(_xll.qlIndexFixing(ONIndex3M,I3395,TRUE,_xll.ohTrigger(RecalcTrigger,Trigger3M)),NA())</f>
        <v>1.4058000018559724E-2</v>
      </c>
      <c r="P3395" s="44">
        <f>IFERROR(_xll.qlIndexFixing(ONIndex6M,I3395,TRUE,_xll.ohTrigger(RecalcTrigger,Trigger6M)),NA())</f>
        <v>1.3701342331895461E-2</v>
      </c>
      <c r="Q3395" s="183">
        <f>IFERROR(_xll.qlIndexFixing(ONIndex1Y,I3395,TRUE,_xll.ohTrigger(RecalcTrigger,Trigger1Y)),NA())</f>
        <v>1.4276889447542018E-2</v>
      </c>
    </row>
    <row r="3396" spans="2:17" x14ac:dyDescent="0.2">
      <c r="B3396" s="39" t="s">
        <v>42</v>
      </c>
      <c r="D3396" s="42">
        <f>_xll.qlCalendarAdvance(Calendar,$D3395,B3396,"f",FALSE)</f>
        <v>63283</v>
      </c>
      <c r="E3396" s="177">
        <f>_xll.qlInterestRateIndexValueDate(IndexON,D3396)</f>
        <v>63283</v>
      </c>
      <c r="F3396" s="193">
        <f>IFERROR(_xll.qlIndexFixing(IndexON,D3396,TRUE,_xll.ohTrigger(RecalcTrigger,TriggerON)),NA())</f>
        <v>1.3832118715777497E-2</v>
      </c>
      <c r="H3396" s="42">
        <f>_xll.qlCalendarAdvance(Calendar,$H3395,B3396,"f",FALSE)</f>
        <v>63283</v>
      </c>
      <c r="I3396" s="177">
        <f>_xll.qlInterestRateIndexValueDate(Index1M,$H3396)</f>
        <v>63285</v>
      </c>
      <c r="J3396" s="182">
        <f>IFERROR(_xll.qlIndexFixing(Index1M,$H3396,TRUE,_xll.ohTrigger(RecalcTrigger,Trigger1M)),NA())</f>
        <v>1.3727780134455136E-2</v>
      </c>
      <c r="K3396" s="44">
        <f>IFERROR(_xll.qlIndexFixing(Index3M,H3396,TRUE,_xll.ohTrigger(RecalcTrigger,Trigger3M)),NA())</f>
        <v>1.4101378095830557E-2</v>
      </c>
      <c r="L3396" s="44">
        <f>IFERROR(_xll.qlIndexFixing(Index6M,$H3396,TRUE,_xll.ohTrigger(RecalcTrigger,Trigger6M)),NA())</f>
        <v>1.3748869360089112E-2</v>
      </c>
      <c r="M3396" s="183">
        <f>IFERROR(_xll.qlIndexFixing(Index1Y,$H3396,TRUE,_xll.ohTrigger(RecalcTrigger,Trigger1Y)),NA())</f>
        <v>1.4438046992912432E-2</v>
      </c>
      <c r="N3396" s="182">
        <f>IFERROR(_xll.qlIndexFixing(ONIndex1M,I3396,TRUE,_xll.ohTrigger(RecalcTrigger,Trigger1M)),NA())</f>
        <v>1.3716009426154585E-2</v>
      </c>
      <c r="O3396" s="44">
        <f>IFERROR(_xll.qlIndexFixing(ONIndex3M,I3396,TRUE,_xll.ohTrigger(RecalcTrigger,Trigger3M)),NA())</f>
        <v>1.4060781140452505E-2</v>
      </c>
      <c r="P3396" s="44">
        <f>IFERROR(_xll.qlIndexFixing(ONIndex6M,I3396,TRUE,_xll.ohTrigger(RecalcTrigger,Trigger6M)),NA())</f>
        <v>1.3701372800882794E-2</v>
      </c>
      <c r="Q3396" s="183">
        <f>IFERROR(_xll.qlIndexFixing(ONIndex1Y,I3396,TRUE,_xll.ohTrigger(RecalcTrigger,Trigger1Y)),NA())</f>
        <v>1.4279348060215469E-2</v>
      </c>
    </row>
    <row r="3397" spans="2:17" x14ac:dyDescent="0.2">
      <c r="B3397" s="39" t="s">
        <v>42</v>
      </c>
      <c r="D3397" s="42">
        <f>_xll.qlCalendarAdvance(Calendar,$D3396,B3397,"f",FALSE)</f>
        <v>63290</v>
      </c>
      <c r="E3397" s="177">
        <f>_xll.qlInterestRateIndexValueDate(IndexON,D3397)</f>
        <v>63290</v>
      </c>
      <c r="F3397" s="193">
        <f>IFERROR(_xll.qlIndexFixing(IndexON,D3397,TRUE,_xll.ohTrigger(RecalcTrigger,TriggerON)),NA())</f>
        <v>1.3833430189107432E-2</v>
      </c>
      <c r="H3397" s="42">
        <f>_xll.qlCalendarAdvance(Calendar,$H3396,B3397,"f",FALSE)</f>
        <v>63290</v>
      </c>
      <c r="I3397" s="177">
        <f>_xll.qlInterestRateIndexValueDate(Index1M,$H3397)</f>
        <v>63292</v>
      </c>
      <c r="J3397" s="182">
        <f>IFERROR(_xll.qlIndexFixing(Index1M,$H3397,TRUE,_xll.ohTrigger(RecalcTrigger,Trigger1M)),NA())</f>
        <v>1.3730001158379912E-2</v>
      </c>
      <c r="K3397" s="44">
        <f>IFERROR(_xll.qlIndexFixing(Index3M,H3397,TRUE,_xll.ohTrigger(RecalcTrigger,Trigger3M)),NA())</f>
        <v>1.4104044466414223E-2</v>
      </c>
      <c r="L3397" s="44">
        <f>IFERROR(_xll.qlIndexFixing(Index6M,$H3397,TRUE,_xll.ohTrigger(RecalcTrigger,Trigger6M)),NA())</f>
        <v>1.3748846183821649E-2</v>
      </c>
      <c r="M3397" s="183">
        <f>IFERROR(_xll.qlIndexFixing(Index1Y,$H3397,TRUE,_xll.ohTrigger(RecalcTrigger,Trigger1Y)),NA())</f>
        <v>1.4441723703630409E-2</v>
      </c>
      <c r="N3397" s="182">
        <f>IFERROR(_xll.qlIndexFixing(ONIndex1M,I3397,TRUE,_xll.ohTrigger(RecalcTrigger,Trigger1M)),NA())</f>
        <v>1.371825152242323E-2</v>
      </c>
      <c r="O3397" s="44">
        <f>IFERROR(_xll.qlIndexFixing(ONIndex3M,I3397,TRUE,_xll.ohTrigger(RecalcTrigger,Trigger3M)),NA())</f>
        <v>1.4063544272575612E-2</v>
      </c>
      <c r="P3397" s="44">
        <f>IFERROR(_xll.qlIndexFixing(ONIndex6M,I3397,TRUE,_xll.ohTrigger(RecalcTrigger,Trigger6M)),NA())</f>
        <v>1.3701399337815445E-2</v>
      </c>
      <c r="Q3397" s="183">
        <f>IFERROR(_xll.qlIndexFixing(ONIndex1Y,I3397,TRUE,_xll.ohTrigger(RecalcTrigger,Trigger1Y)),NA())</f>
        <v>1.4281788791192795E-2</v>
      </c>
    </row>
    <row r="3398" spans="2:17" x14ac:dyDescent="0.2">
      <c r="B3398" s="39" t="s">
        <v>42</v>
      </c>
      <c r="D3398" s="42">
        <f>_xll.qlCalendarAdvance(Calendar,$D3397,B3398,"f",FALSE)</f>
        <v>63297</v>
      </c>
      <c r="E3398" s="177">
        <f>_xll.qlInterestRateIndexValueDate(IndexON,D3398)</f>
        <v>63297</v>
      </c>
      <c r="F3398" s="193">
        <f>IFERROR(_xll.qlIndexFixing(IndexON,D3398,TRUE,_xll.ohTrigger(RecalcTrigger,TriggerON)),NA())</f>
        <v>1.3834733294171286E-2</v>
      </c>
      <c r="H3398" s="42">
        <f>_xll.qlCalendarAdvance(Calendar,$H3397,B3398,"f",FALSE)</f>
        <v>63297</v>
      </c>
      <c r="I3398" s="177">
        <f>_xll.qlInterestRateIndexValueDate(Index1M,$H3398)</f>
        <v>63299</v>
      </c>
      <c r="J3398" s="182">
        <f>IFERROR(_xll.qlIndexFixing(Index1M,$H3398,TRUE,_xll.ohTrigger(RecalcTrigger,Trigger1M)),NA())</f>
        <v>1.3732207724866941E-2</v>
      </c>
      <c r="K3398" s="44">
        <f>IFERROR(_xll.qlIndexFixing(Index3M,H3398,TRUE,_xll.ohTrigger(RecalcTrigger,Trigger3M)),NA())</f>
        <v>1.4106692592641535E-2</v>
      </c>
      <c r="L3398" s="44">
        <f>IFERROR(_xll.qlIndexFixing(Index6M,$H3398,TRUE,_xll.ohTrigger(RecalcTrigger,Trigger6M)),NA())</f>
        <v>1.374881896550618E-2</v>
      </c>
      <c r="M3398" s="183">
        <f>IFERROR(_xll.qlIndexFixing(Index1Y,$H3398,TRUE,_xll.ohTrigger(RecalcTrigger,Trigger1Y)),NA())</f>
        <v>1.4442032744811262E-2</v>
      </c>
      <c r="N3398" s="182">
        <f>IFERROR(_xll.qlIndexFixing(ONIndex1M,I3398,TRUE,_xll.ohTrigger(RecalcTrigger,Trigger1M)),NA())</f>
        <v>1.3720479214853754E-2</v>
      </c>
      <c r="O3398" s="44">
        <f>IFERROR(_xll.qlIndexFixing(ONIndex3M,I3398,TRUE,_xll.ohTrigger(RecalcTrigger,Trigger3M)),NA())</f>
        <v>1.4066289386871489E-2</v>
      </c>
      <c r="P3398" s="44">
        <f>IFERROR(_xll.qlIndexFixing(ONIndex6M,I3398,TRUE,_xll.ohTrigger(RecalcTrigger,Trigger6M)),NA())</f>
        <v>1.3701421936938019E-2</v>
      </c>
      <c r="Q3398" s="183">
        <f>IFERROR(_xll.qlIndexFixing(ONIndex1Y,I3398,TRUE,_xll.ohTrigger(RecalcTrigger,Trigger1Y)),NA())</f>
        <v>1.4284211612576314E-2</v>
      </c>
    </row>
    <row r="3399" spans="2:17" x14ac:dyDescent="0.2">
      <c r="B3399" s="39" t="s">
        <v>42</v>
      </c>
      <c r="D3399" s="42">
        <f>_xll.qlCalendarAdvance(Calendar,$D3398,B3399,"f",FALSE)</f>
        <v>63304</v>
      </c>
      <c r="E3399" s="177">
        <f>_xll.qlInterestRateIndexValueDate(IndexON,D3399)</f>
        <v>63304</v>
      </c>
      <c r="F3399" s="193">
        <f>IFERROR(_xll.qlIndexFixing(IndexON,D3399,TRUE,_xll.ohTrigger(RecalcTrigger,TriggerON)),NA())</f>
        <v>1.3836028018099356E-2</v>
      </c>
      <c r="H3399" s="42">
        <f>_xll.qlCalendarAdvance(Calendar,$H3398,B3399,"f",FALSE)</f>
        <v>63304</v>
      </c>
      <c r="I3399" s="177">
        <f>_xll.qlInterestRateIndexValueDate(Index1M,$H3399)</f>
        <v>63306</v>
      </c>
      <c r="J3399" s="182">
        <f>IFERROR(_xll.qlIndexFixing(Index1M,$H3399,TRUE,_xll.ohTrigger(RecalcTrigger,Trigger1M)),NA())</f>
        <v>1.3734399811471676E-2</v>
      </c>
      <c r="K3399" s="44">
        <f>IFERROR(_xll.qlIndexFixing(Index3M,H3399,TRUE,_xll.ohTrigger(RecalcTrigger,Trigger3M)),NA())</f>
        <v>1.4109322446347768E-2</v>
      </c>
      <c r="L3399" s="44">
        <f>IFERROR(_xll.qlIndexFixing(Index6M,$H3399,TRUE,_xll.ohTrigger(RecalcTrigger,Trigger6M)),NA())</f>
        <v>1.3748787698972772E-2</v>
      </c>
      <c r="M3399" s="183">
        <f>IFERROR(_xll.qlIndexFixing(Index1Y,$H3399,TRUE,_xll.ohTrigger(RecalcTrigger,Trigger1Y)),NA())</f>
        <v>1.4443997263565617E-2</v>
      </c>
      <c r="N3399" s="182">
        <f>IFERROR(_xll.qlIndexFixing(ONIndex1M,I3399,TRUE,_xll.ohTrigger(RecalcTrigger,Trigger1M)),NA())</f>
        <v>1.3723007482688843E-2</v>
      </c>
      <c r="O3399" s="44">
        <f>IFERROR(_xll.qlIndexFixing(ONIndex3M,I3399,TRUE,_xll.ohTrigger(RecalcTrigger,Trigger3M)),NA())</f>
        <v>1.4069404561709575E-2</v>
      </c>
      <c r="P3399" s="44">
        <f>IFERROR(_xll.qlIndexFixing(ONIndex6M,I3399,TRUE,_xll.ohTrigger(RecalcTrigger,Trigger6M)),NA())</f>
        <v>1.370144293462161E-2</v>
      </c>
      <c r="Q3399" s="183">
        <f>IFERROR(_xll.qlIndexFixing(ONIndex1Y,I3399,TRUE,_xll.ohTrigger(RecalcTrigger,Trigger1Y)),NA())</f>
        <v>1.4286958585545406E-2</v>
      </c>
    </row>
    <row r="3400" spans="2:17" x14ac:dyDescent="0.2">
      <c r="B3400" s="39" t="s">
        <v>42</v>
      </c>
      <c r="D3400" s="42">
        <f>_xll.qlCalendarAdvance(Calendar,$D3399,B3400,"f",FALSE)</f>
        <v>63311</v>
      </c>
      <c r="E3400" s="177">
        <f>_xll.qlInterestRateIndexValueDate(IndexON,D3400)</f>
        <v>63311</v>
      </c>
      <c r="F3400" s="193">
        <f>IFERROR(_xll.qlIndexFixing(IndexON,D3400,TRUE,_xll.ohTrigger(RecalcTrigger,TriggerON)),NA())</f>
        <v>1.3837314347542318E-2</v>
      </c>
      <c r="H3400" s="42">
        <f>_xll.qlCalendarAdvance(Calendar,$H3399,B3400,"f",FALSE)</f>
        <v>63311</v>
      </c>
      <c r="I3400" s="177">
        <f>_xll.qlInterestRateIndexValueDate(Index1M,$H3400)</f>
        <v>63313</v>
      </c>
      <c r="J3400" s="182">
        <f>IFERROR(_xll.qlIndexFixing(Index1M,$H3400,TRUE,_xll.ohTrigger(RecalcTrigger,Trigger1M)),NA())</f>
        <v>1.3736577395759564E-2</v>
      </c>
      <c r="K3400" s="44">
        <f>IFERROR(_xll.qlIndexFixing(Index3M,H3400,TRUE,_xll.ohTrigger(RecalcTrigger,Trigger3M)),NA())</f>
        <v>1.4112393260148832E-2</v>
      </c>
      <c r="L3400" s="44">
        <f>IFERROR(_xll.qlIndexFixing(Index6M,$H3400,TRUE,_xll.ohTrigger(RecalcTrigger,Trigger6M)),NA())</f>
        <v>1.374952627519915E-2</v>
      </c>
      <c r="M3400" s="183">
        <f>IFERROR(_xll.qlIndexFixing(Index1Y,$H3400,TRUE,_xll.ohTrigger(RecalcTrigger,Trigger1Y)),NA())</f>
        <v>1.4445942839683364E-2</v>
      </c>
      <c r="N3400" s="182">
        <f>IFERROR(_xll.qlIndexFixing(ONIndex1M,I3400,TRUE,_xll.ohTrigger(RecalcTrigger,Trigger1M)),NA())</f>
        <v>1.3724891298112496E-2</v>
      </c>
      <c r="O3400" s="44">
        <f>IFERROR(_xll.qlIndexFixing(ONIndex3M,I3400,TRUE,_xll.ohTrigger(RecalcTrigger,Trigger3M)),NA())</f>
        <v>1.4071725449831263E-2</v>
      </c>
      <c r="P3400" s="44">
        <f>IFERROR(_xll.qlIndexFixing(ONIndex6M,I3400,TRUE,_xll.ohTrigger(RecalcTrigger,Trigger6M)),NA())</f>
        <v>1.3701455296573073E-2</v>
      </c>
      <c r="Q3400" s="183">
        <f>IFERROR(_xll.qlIndexFixing(ONIndex1Y,I3400,TRUE,_xll.ohTrigger(RecalcTrigger,Trigger1Y)),NA())</f>
        <v>1.4289003415370871E-2</v>
      </c>
    </row>
    <row r="3401" spans="2:17" x14ac:dyDescent="0.2">
      <c r="B3401" s="39" t="s">
        <v>42</v>
      </c>
      <c r="D3401" s="42">
        <f>_xll.qlCalendarAdvance(Calendar,$D3400,B3401,"f",FALSE)</f>
        <v>63318</v>
      </c>
      <c r="E3401" s="177">
        <f>_xll.qlInterestRateIndexValueDate(IndexON,D3401)</f>
        <v>63318</v>
      </c>
      <c r="F3401" s="193">
        <f>IFERROR(_xll.qlIndexFixing(IndexON,D3401,TRUE,_xll.ohTrigger(RecalcTrigger,TriggerON)),NA())</f>
        <v>1.3838592269630468E-2</v>
      </c>
      <c r="H3401" s="42">
        <f>_xll.qlCalendarAdvance(Calendar,$H3400,B3401,"f",FALSE)</f>
        <v>63318</v>
      </c>
      <c r="I3401" s="177">
        <f>_xll.qlInterestRateIndexValueDate(Index1M,$H3401)</f>
        <v>63320</v>
      </c>
      <c r="J3401" s="182">
        <f>IFERROR(_xll.qlIndexFixing(Index1M,$H3401,TRUE,_xll.ohTrigger(RecalcTrigger,Trigger1M)),NA())</f>
        <v>1.3738740455281062E-2</v>
      </c>
      <c r="K3401" s="44">
        <f>IFERROR(_xll.qlIndexFixing(Index3M,H3401,TRUE,_xll.ohTrigger(RecalcTrigger,Trigger3M)),NA())</f>
        <v>1.4114985271094711E-2</v>
      </c>
      <c r="L3401" s="44">
        <f>IFERROR(_xll.qlIndexFixing(Index6M,$H3401,TRUE,_xll.ohTrigger(RecalcTrigger,Trigger6M)),NA())</f>
        <v>1.3749486012401753E-2</v>
      </c>
      <c r="M3401" s="183">
        <f>IFERROR(_xll.qlIndexFixing(Index1Y,$H3401,TRUE,_xll.ohTrigger(RecalcTrigger,Trigger1Y)),NA())</f>
        <v>1.4447869444786762E-2</v>
      </c>
      <c r="N3401" s="182">
        <f>IFERROR(_xll.qlIndexFixing(ONIndex1M,I3401,TRUE,_xll.ohTrigger(RecalcTrigger,Trigger1M)),NA())</f>
        <v>1.3727075644016651E-2</v>
      </c>
      <c r="O3401" s="44">
        <f>IFERROR(_xll.qlIndexFixing(ONIndex3M,I3401,TRUE,_xll.ohTrigger(RecalcTrigger,Trigger3M)),NA())</f>
        <v>1.4074416342380047E-2</v>
      </c>
      <c r="P3401" s="44">
        <f>IFERROR(_xll.qlIndexFixing(ONIndex6M,I3401,TRUE,_xll.ohTrigger(RecalcTrigger,Trigger6M)),NA())</f>
        <v>1.3701466044855337E-2</v>
      </c>
      <c r="Q3401" s="183">
        <f>IFERROR(_xll.qlIndexFixing(ONIndex1Y,I3401,TRUE,_xll.ohTrigger(RecalcTrigger,Trigger1Y)),NA())</f>
        <v>1.4291372340986541E-2</v>
      </c>
    </row>
    <row r="3402" spans="2:17" x14ac:dyDescent="0.2">
      <c r="B3402" s="39" t="s">
        <v>42</v>
      </c>
      <c r="D3402" s="42">
        <f>_xll.qlCalendarAdvance(Calendar,$D3401,B3402,"f",FALSE)</f>
        <v>63325</v>
      </c>
      <c r="E3402" s="177">
        <f>_xll.qlInterestRateIndexValueDate(IndexON,D3402)</f>
        <v>63325</v>
      </c>
      <c r="F3402" s="193">
        <f>IFERROR(_xll.qlIndexFixing(IndexON,D3402,TRUE,_xll.ohTrigger(RecalcTrigger,TriggerON)),NA())</f>
        <v>1.3839861771254292E-2</v>
      </c>
      <c r="H3402" s="42">
        <f>_xll.qlCalendarAdvance(Calendar,$H3401,B3402,"f",FALSE)</f>
        <v>63325</v>
      </c>
      <c r="I3402" s="177">
        <f>_xll.qlInterestRateIndexValueDate(Index1M,$H3402)</f>
        <v>63327</v>
      </c>
      <c r="J3402" s="182">
        <f>IFERROR(_xll.qlIndexFixing(Index1M,$H3402,TRUE,_xll.ohTrigger(RecalcTrigger,Trigger1M)),NA())</f>
        <v>1.3740888967596621E-2</v>
      </c>
      <c r="K3402" s="44">
        <f>IFERROR(_xll.qlIndexFixing(Index3M,H3402,TRUE,_xll.ohTrigger(RecalcTrigger,Trigger3M)),NA())</f>
        <v>1.4117558922312069E-2</v>
      </c>
      <c r="L3402" s="44">
        <f>IFERROR(_xll.qlIndexFixing(Index6M,$H3402,TRUE,_xll.ohTrigger(RecalcTrigger,Trigger6M)),NA())</f>
        <v>1.3749441681095384E-2</v>
      </c>
      <c r="M3402" s="183">
        <f>IFERROR(_xll.qlIndexFixing(Index1Y,$H3402,TRUE,_xll.ohTrigger(RecalcTrigger,Trigger1Y)),NA())</f>
        <v>1.4449777050498073E-2</v>
      </c>
      <c r="N3402" s="182">
        <f>IFERROR(_xll.qlIndexFixing(ONIndex1M,I3402,TRUE,_xll.ohTrigger(RecalcTrigger,Trigger1M)),NA())</f>
        <v>1.3729245496474363E-2</v>
      </c>
      <c r="O3402" s="44">
        <f>IFERROR(_xll.qlIndexFixing(ONIndex3M,I3402,TRUE,_xll.ohTrigger(RecalcTrigger,Trigger3M)),NA())</f>
        <v>1.4077089105031249E-2</v>
      </c>
      <c r="P3402" s="44">
        <f>IFERROR(_xll.qlIndexFixing(ONIndex6M,I3402,TRUE,_xll.ohTrigger(RecalcTrigger,Trigger6M)),NA())</f>
        <v>1.3701472830627281E-2</v>
      </c>
      <c r="Q3402" s="183">
        <f>IFERROR(_xll.qlIndexFixing(ONIndex1Y,I3402,TRUE,_xll.ohTrigger(RecalcTrigger,Trigger1Y)),NA())</f>
        <v>1.4293723245657475E-2</v>
      </c>
    </row>
    <row r="3403" spans="2:17" x14ac:dyDescent="0.2">
      <c r="B3403" s="39" t="s">
        <v>42</v>
      </c>
      <c r="D3403" s="42">
        <f>_xll.qlCalendarAdvance(Calendar,$D3402,B3403,"f",FALSE)</f>
        <v>63332</v>
      </c>
      <c r="E3403" s="177">
        <f>_xll.qlInterestRateIndexValueDate(IndexON,D3403)</f>
        <v>63332</v>
      </c>
      <c r="F3403" s="193">
        <f>IFERROR(_xll.qlIndexFixing(IndexON,D3403,TRUE,_xll.ohTrigger(RecalcTrigger,TriggerON)),NA())</f>
        <v>1.3841122839464148E-2</v>
      </c>
      <c r="H3403" s="42">
        <f>_xll.qlCalendarAdvance(Calendar,$H3402,B3403,"f",FALSE)</f>
        <v>63332</v>
      </c>
      <c r="I3403" s="177">
        <f>_xll.qlInterestRateIndexValueDate(Index1M,$H3403)</f>
        <v>63334</v>
      </c>
      <c r="J3403" s="182">
        <f>IFERROR(_xll.qlIndexFixing(Index1M,$H3403,TRUE,_xll.ohTrigger(RecalcTrigger,Trigger1M)),NA())</f>
        <v>1.3743022910264191E-2</v>
      </c>
      <c r="K3403" s="44">
        <f>IFERROR(_xll.qlIndexFixing(Index3M,H3403,TRUE,_xll.ohTrigger(RecalcTrigger,Trigger3M)),NA())</f>
        <v>1.4120114185639087E-2</v>
      </c>
      <c r="L3403" s="44">
        <f>IFERROR(_xll.qlIndexFixing(Index6M,$H3403,TRUE,_xll.ohTrigger(RecalcTrigger,Trigger6M)),NA())</f>
        <v>1.3749393275111217E-2</v>
      </c>
      <c r="M3403" s="183">
        <f>IFERROR(_xll.qlIndexFixing(Index1Y,$H3403,TRUE,_xll.ohTrigger(RecalcTrigger,Trigger1Y)),NA())</f>
        <v>1.4451665628440873E-2</v>
      </c>
      <c r="N3403" s="182">
        <f>IFERROR(_xll.qlIndexFixing(ONIndex1M,I3403,TRUE,_xll.ohTrigger(RecalcTrigger,Trigger1M)),NA())</f>
        <v>1.3731400832863727E-2</v>
      </c>
      <c r="O3403" s="44">
        <f>IFERROR(_xll.qlIndexFixing(ONIndex3M,I3403,TRUE,_xll.ohTrigger(RecalcTrigger,Trigger3M)),NA())</f>
        <v>1.407974370972731E-2</v>
      </c>
      <c r="P3403" s="44">
        <f>IFERROR(_xll.qlIndexFixing(ONIndex6M,I3403,TRUE,_xll.ohTrigger(RecalcTrigger,Trigger6M)),NA())</f>
        <v>1.370147564773383E-2</v>
      </c>
      <c r="Q3403" s="183">
        <f>IFERROR(_xll.qlIndexFixing(ONIndex1Y,I3403,TRUE,_xll.ohTrigger(RecalcTrigger,Trigger1Y)),NA())</f>
        <v>1.4296056101406052E-2</v>
      </c>
    </row>
    <row r="3404" spans="2:17" x14ac:dyDescent="0.2">
      <c r="B3404" s="39" t="s">
        <v>42</v>
      </c>
      <c r="D3404" s="42">
        <f>_xll.qlCalendarAdvance(Calendar,$D3403,B3404,"f",FALSE)</f>
        <v>63339</v>
      </c>
      <c r="E3404" s="177">
        <f>_xll.qlInterestRateIndexValueDate(IndexON,D3404)</f>
        <v>63339</v>
      </c>
      <c r="F3404" s="193">
        <f>IFERROR(_xll.qlIndexFixing(IndexON,D3404,TRUE,_xll.ohTrigger(RecalcTrigger,TriggerON)),NA())</f>
        <v>1.3842375461230461E-2</v>
      </c>
      <c r="H3404" s="42">
        <f>_xll.qlCalendarAdvance(Calendar,$H3403,B3404,"f",FALSE)</f>
        <v>63339</v>
      </c>
      <c r="I3404" s="177">
        <f>_xll.qlInterestRateIndexValueDate(Index1M,$H3404)</f>
        <v>63341</v>
      </c>
      <c r="J3404" s="182">
        <f>IFERROR(_xll.qlIndexFixing(Index1M,$H3404,TRUE,_xll.ohTrigger(RecalcTrigger,Trigger1M)),NA())</f>
        <v>1.3745142260844223E-2</v>
      </c>
      <c r="K3404" s="44">
        <f>IFERROR(_xll.qlIndexFixing(Index3M,H3404,TRUE,_xll.ohTrigger(RecalcTrigger,Trigger3M)),NA())</f>
        <v>1.4122651032909599E-2</v>
      </c>
      <c r="L3404" s="44">
        <f>IFERROR(_xll.qlIndexFixing(Index6M,$H3404,TRUE,_xll.ohTrigger(RecalcTrigger,Trigger6M)),NA())</f>
        <v>1.3748570427153439E-2</v>
      </c>
      <c r="M3404" s="183">
        <f>IFERROR(_xll.qlIndexFixing(Index1Y,$H3404,TRUE,_xll.ohTrigger(RecalcTrigger,Trigger1Y)),NA())</f>
        <v>1.4453535150239174E-2</v>
      </c>
      <c r="N3404" s="182">
        <f>IFERROR(_xll.qlIndexFixing(ONIndex1M,I3404,TRUE,_xll.ohTrigger(RecalcTrigger,Trigger1M)),NA())</f>
        <v>1.3733541630802648E-2</v>
      </c>
      <c r="O3404" s="44">
        <f>IFERROR(_xll.qlIndexFixing(ONIndex3M,I3404,TRUE,_xll.ohTrigger(RecalcTrigger,Trigger3M)),NA())</f>
        <v>1.408238012833074E-2</v>
      </c>
      <c r="P3404" s="44">
        <f>IFERROR(_xll.qlIndexFixing(ONIndex6M,I3404,TRUE,_xll.ohTrigger(RecalcTrigger,Trigger6M)),NA())</f>
        <v>1.3701474490019905E-2</v>
      </c>
      <c r="Q3404" s="183">
        <f>IFERROR(_xll.qlIndexFixing(ONIndex1Y,I3404,TRUE,_xll.ohTrigger(RecalcTrigger,Trigger1Y)),NA())</f>
        <v>1.4298370880574396E-2</v>
      </c>
    </row>
    <row r="3405" spans="2:17" x14ac:dyDescent="0.2">
      <c r="B3405" s="39" t="s">
        <v>42</v>
      </c>
      <c r="D3405" s="42">
        <f>_xll.qlCalendarAdvance(Calendar,$D3404,B3405,"f",FALSE)</f>
        <v>63346</v>
      </c>
      <c r="E3405" s="177">
        <f>_xll.qlInterestRateIndexValueDate(IndexON,D3405)</f>
        <v>63346</v>
      </c>
      <c r="F3405" s="193">
        <f>IFERROR(_xll.qlIndexFixing(IndexON,D3405,TRUE,_xll.ohTrigger(RecalcTrigger,TriggerON)),NA())</f>
        <v>1.3843619623443715E-2</v>
      </c>
      <c r="H3405" s="42">
        <f>_xll.qlCalendarAdvance(Calendar,$H3404,B3405,"f",FALSE)</f>
        <v>63346</v>
      </c>
      <c r="I3405" s="177">
        <f>_xll.qlInterestRateIndexValueDate(Index1M,$H3405)</f>
        <v>63348</v>
      </c>
      <c r="J3405" s="182">
        <f>IFERROR(_xll.qlIndexFixing(Index1M,$H3405,TRUE,_xll.ohTrigger(RecalcTrigger,Trigger1M)),NA())</f>
        <v>1.3747246996889673E-2</v>
      </c>
      <c r="K3405" s="44">
        <f>IFERROR(_xll.qlIndexFixing(Index3M,H3405,TRUE,_xll.ohTrigger(RecalcTrigger,Trigger3M)),NA())</f>
        <v>1.4125169435958309E-2</v>
      </c>
      <c r="L3405" s="44">
        <f>IFERROR(_xll.qlIndexFixing(Index6M,$H3405,TRUE,_xll.ohTrigger(RecalcTrigger,Trigger6M)),NA())</f>
        <v>1.3748514741779313E-2</v>
      </c>
      <c r="M3405" s="183">
        <f>IFERROR(_xll.qlIndexFixing(Index1Y,$H3405,TRUE,_xll.ohTrigger(RecalcTrigger,Trigger1Y)),NA())</f>
        <v>1.4455385587518743E-2</v>
      </c>
      <c r="N3405" s="182">
        <f>IFERROR(_xll.qlIndexFixing(ONIndex1M,I3405,TRUE,_xll.ohTrigger(RecalcTrigger,Trigger1M)),NA())</f>
        <v>1.3735667867988965E-2</v>
      </c>
      <c r="O3405" s="44">
        <f>IFERROR(_xll.qlIndexFixing(ONIndex3M,I3405,TRUE,_xll.ohTrigger(RecalcTrigger,Trigger3M)),NA())</f>
        <v>1.4084998332943854E-2</v>
      </c>
      <c r="P3405" s="44">
        <f>IFERROR(_xll.qlIndexFixing(ONIndex6M,I3405,TRUE,_xll.ohTrigger(RecalcTrigger,Trigger6M)),NA())</f>
        <v>1.3701469351570239E-2</v>
      </c>
      <c r="Q3405" s="183">
        <f>IFERROR(_xll.qlIndexFixing(ONIndex1Y,I3405,TRUE,_xll.ohTrigger(RecalcTrigger,Trigger1Y)),NA())</f>
        <v>1.4300667555025015E-2</v>
      </c>
    </row>
    <row r="3406" spans="2:17" x14ac:dyDescent="0.2">
      <c r="B3406" s="39" t="s">
        <v>42</v>
      </c>
      <c r="D3406" s="42">
        <f>_xll.qlCalendarAdvance(Calendar,$D3405,B3406,"f",FALSE)</f>
        <v>63353</v>
      </c>
      <c r="E3406" s="177">
        <f>_xll.qlInterestRateIndexValueDate(IndexON,D3406)</f>
        <v>63353</v>
      </c>
      <c r="F3406" s="193">
        <f>IFERROR(_xll.qlIndexFixing(IndexON,D3406,TRUE,_xll.ohTrigger(RecalcTrigger,TriggerON)),NA())</f>
        <v>1.3844855313234206E-2</v>
      </c>
      <c r="H3406" s="42">
        <f>_xll.qlCalendarAdvance(Calendar,$H3405,B3406,"f",FALSE)</f>
        <v>63353</v>
      </c>
      <c r="I3406" s="177">
        <f>_xll.qlInterestRateIndexValueDate(Index1M,$H3406)</f>
        <v>63355</v>
      </c>
      <c r="J3406" s="182">
        <f>IFERROR(_xll.qlIndexFixing(Index1M,$H3406,TRUE,_xll.ohTrigger(RecalcTrigger,Trigger1M)),NA())</f>
        <v>1.3749337095958492E-2</v>
      </c>
      <c r="K3406" s="44">
        <f>IFERROR(_xll.qlIndexFixing(Index3M,H3406,TRUE,_xll.ohTrigger(RecalcTrigger,Trigger3M)),NA())</f>
        <v>1.4127669366619921E-2</v>
      </c>
      <c r="L3406" s="44">
        <f>IFERROR(_xll.qlIndexFixing(Index6M,$H3406,TRUE,_xll.ohTrigger(RecalcTrigger,Trigger6M)),NA())</f>
        <v>1.3748454965009113E-2</v>
      </c>
      <c r="M3406" s="183">
        <f>IFERROR(_xll.qlIndexFixing(Index1Y,$H3406,TRUE,_xll.ohTrigger(RecalcTrigger,Trigger1Y)),NA())</f>
        <v>1.4457216911904469E-2</v>
      </c>
      <c r="N3406" s="182">
        <f>IFERROR(_xll.qlIndexFixing(ONIndex1M,I3406,TRUE,_xll.ohTrigger(RecalcTrigger,Trigger1M)),NA())</f>
        <v>1.3737779521960647E-2</v>
      </c>
      <c r="O3406" s="44">
        <f>IFERROR(_xll.qlIndexFixing(ONIndex3M,I3406,TRUE,_xll.ohTrigger(RecalcTrigger,Trigger3M)),NA())</f>
        <v>1.4087598295509096E-2</v>
      </c>
      <c r="P3406" s="44">
        <f>IFERROR(_xll.qlIndexFixing(ONIndex6M,I3406,TRUE,_xll.ohTrigger(RecalcTrigger,Trigger6M)),NA())</f>
        <v>1.3701460225910012E-2</v>
      </c>
      <c r="Q3406" s="183">
        <f>IFERROR(_xll.qlIndexFixing(ONIndex1Y,I3406,TRUE,_xll.ohTrigger(RecalcTrigger,Trigger1Y)),NA())</f>
        <v>1.4302946097100033E-2</v>
      </c>
    </row>
    <row r="3407" spans="2:17" x14ac:dyDescent="0.2">
      <c r="B3407" s="39" t="s">
        <v>42</v>
      </c>
      <c r="D3407" s="42">
        <f>_xll.qlCalendarAdvance(Calendar,$D3406,B3407,"f",FALSE)</f>
        <v>63360</v>
      </c>
      <c r="E3407" s="177">
        <f>_xll.qlInterestRateIndexValueDate(IndexON,D3407)</f>
        <v>63360</v>
      </c>
      <c r="F3407" s="193">
        <f>IFERROR(_xll.qlIndexFixing(IndexON,D3407,TRUE,_xll.ohTrigger(RecalcTrigger,TriggerON)),NA())</f>
        <v>1.3846082517332547E-2</v>
      </c>
      <c r="H3407" s="42">
        <f>_xll.qlCalendarAdvance(Calendar,$H3406,B3407,"f",FALSE)</f>
        <v>63360</v>
      </c>
      <c r="I3407" s="177">
        <f>_xll.qlInterestRateIndexValueDate(Index1M,$H3407)</f>
        <v>63362</v>
      </c>
      <c r="J3407" s="182">
        <f>IFERROR(_xll.qlIndexFixing(Index1M,$H3407,TRUE,_xll.ohTrigger(RecalcTrigger,Trigger1M)),NA())</f>
        <v>1.3751412535613627E-2</v>
      </c>
      <c r="K3407" s="44">
        <f>IFERROR(_xll.qlIndexFixing(Index3M,H3407,TRUE,_xll.ohTrigger(RecalcTrigger,Trigger3M)),NA())</f>
        <v>1.4130150796730008E-2</v>
      </c>
      <c r="L3407" s="44">
        <f>IFERROR(_xll.qlIndexFixing(Index6M,$H3407,TRUE,_xll.ohTrigger(RecalcTrigger,Trigger6M)),NA())</f>
        <v>1.3748391090674657E-2</v>
      </c>
      <c r="M3407" s="183">
        <f>IFERROR(_xll.qlIndexFixing(Index1Y,$H3407,TRUE,_xll.ohTrigger(RecalcTrigger,Trigger1Y)),NA())</f>
        <v>1.4459029095024089E-2</v>
      </c>
      <c r="N3407" s="182">
        <f>IFERROR(_xll.qlIndexFixing(ONIndex1M,I3407,TRUE,_xll.ohTrigger(RecalcTrigger,Trigger1M)),NA())</f>
        <v>1.3739876570175724E-2</v>
      </c>
      <c r="O3407" s="44">
        <f>IFERROR(_xll.qlIndexFixing(ONIndex3M,I3407,TRUE,_xll.ohTrigger(RecalcTrigger,Trigger3M)),NA())</f>
        <v>1.4090179988048845E-2</v>
      </c>
      <c r="P3407" s="44">
        <f>IFERROR(_xll.qlIndexFixing(ONIndex6M,I3407,TRUE,_xll.ohTrigger(RecalcTrigger,Trigger6M)),NA())</f>
        <v>1.370144710720389E-2</v>
      </c>
      <c r="Q3407" s="183">
        <f>IFERROR(_xll.qlIndexFixing(ONIndex1Y,I3407,TRUE,_xll.ohTrigger(RecalcTrigger,Trigger1Y)),NA())</f>
        <v>1.4305206478981702E-2</v>
      </c>
    </row>
    <row r="3408" spans="2:17" x14ac:dyDescent="0.2">
      <c r="B3408" s="39" t="s">
        <v>42</v>
      </c>
      <c r="D3408" s="42">
        <f>_xll.qlCalendarAdvance(Calendar,$D3407,B3408,"f",FALSE)</f>
        <v>63367</v>
      </c>
      <c r="E3408" s="177">
        <f>_xll.qlInterestRateIndexValueDate(IndexON,D3408)</f>
        <v>63367</v>
      </c>
      <c r="F3408" s="193">
        <f>IFERROR(_xll.qlIndexFixing(IndexON,D3408,TRUE,_xll.ohTrigger(RecalcTrigger,TriggerON)),NA())</f>
        <v>1.3847301222789099E-2</v>
      </c>
      <c r="H3408" s="42">
        <f>_xll.qlCalendarAdvance(Calendar,$H3407,B3408,"f",FALSE)</f>
        <v>63367</v>
      </c>
      <c r="I3408" s="177">
        <f>_xll.qlInterestRateIndexValueDate(Index1M,$H3408)</f>
        <v>63369</v>
      </c>
      <c r="J3408" s="182">
        <f>IFERROR(_xll.qlIndexFixing(Index1M,$H3408,TRUE,_xll.ohTrigger(RecalcTrigger,Trigger1M)),NA())</f>
        <v>1.3753473293408036E-2</v>
      </c>
      <c r="K3408" s="44">
        <f>IFERROR(_xll.qlIndexFixing(Index3M,H3408,TRUE,_xll.ohTrigger(RecalcTrigger,Trigger3M)),NA())</f>
        <v>1.4132613698123271E-2</v>
      </c>
      <c r="L3408" s="44">
        <f>IFERROR(_xll.qlIndexFixing(Index6M,$H3408,TRUE,_xll.ohTrigger(RecalcTrigger,Trigger6M)),NA())</f>
        <v>1.3748323112606892E-2</v>
      </c>
      <c r="M3408" s="183">
        <f>IFERROR(_xll.qlIndexFixing(Index1Y,$H3408,TRUE,_xll.ohTrigger(RecalcTrigger,Trigger1Y)),NA())</f>
        <v>1.4460822108505338E-2</v>
      </c>
      <c r="N3408" s="182">
        <f>IFERROR(_xll.qlIndexFixing(ONIndex1M,I3408,TRUE,_xll.ohTrigger(RecalcTrigger,Trigger1M)),NA())</f>
        <v>1.3741958990411973E-2</v>
      </c>
      <c r="O3408" s="44">
        <f>IFERROR(_xll.qlIndexFixing(ONIndex3M,I3408,TRUE,_xll.ohTrigger(RecalcTrigger,Trigger3M)),NA())</f>
        <v>1.4092743382185802E-2</v>
      </c>
      <c r="P3408" s="44">
        <f>IFERROR(_xll.qlIndexFixing(ONIndex6M,I3408,TRUE,_xll.ohTrigger(RecalcTrigger,Trigger6M)),NA())</f>
        <v>1.3701429989216862E-2</v>
      </c>
      <c r="Q3408" s="183">
        <f>IFERROR(_xll.qlIndexFixing(ONIndex1Y,I3408,TRUE,_xll.ohTrigger(RecalcTrigger,Trigger1Y)),NA())</f>
        <v>1.4307448672612466E-2</v>
      </c>
    </row>
    <row r="3409" spans="2:17" x14ac:dyDescent="0.2">
      <c r="B3409" s="39" t="s">
        <v>42</v>
      </c>
      <c r="D3409" s="42">
        <f>_xll.qlCalendarAdvance(Calendar,$D3408,B3409,"f",FALSE)</f>
        <v>63374</v>
      </c>
      <c r="E3409" s="177">
        <f>_xll.qlInterestRateIndexValueDate(IndexON,D3409)</f>
        <v>63374</v>
      </c>
      <c r="F3409" s="193">
        <f>IFERROR(_xll.qlIndexFixing(IndexON,D3409,TRUE,_xll.ohTrigger(RecalcTrigger,TriggerON)),NA())</f>
        <v>1.3848511416654219E-2</v>
      </c>
      <c r="H3409" s="42">
        <f>_xll.qlCalendarAdvance(Calendar,$H3408,B3409,"f",FALSE)</f>
        <v>63374</v>
      </c>
      <c r="I3409" s="177">
        <f>_xll.qlInterestRateIndexValueDate(Index1M,$H3409)</f>
        <v>63376</v>
      </c>
      <c r="J3409" s="182">
        <f>IFERROR(_xll.qlIndexFixing(Index1M,$H3409,TRUE,_xll.ohTrigger(RecalcTrigger,Trigger1M)),NA())</f>
        <v>1.3755519346902167E-2</v>
      </c>
      <c r="K3409" s="44">
        <f>IFERROR(_xll.qlIndexFixing(Index3M,H3409,TRUE,_xll.ohTrigger(RecalcTrigger,Trigger3M)),NA())</f>
        <v>1.4135058042637894E-2</v>
      </c>
      <c r="L3409" s="44">
        <f>IFERROR(_xll.qlIndexFixing(Index6M,$H3409,TRUE,_xll.ohTrigger(RecalcTrigger,Trigger6M)),NA())</f>
        <v>1.3749016925496091E-2</v>
      </c>
      <c r="M3409" s="183">
        <f>IFERROR(_xll.qlIndexFixing(Index1Y,$H3409,TRUE,_xll.ohTrigger(RecalcTrigger,Trigger1Y)),NA())</f>
        <v>1.4462595923976394E-2</v>
      </c>
      <c r="N3409" s="182">
        <f>IFERROR(_xll.qlIndexFixing(ONIndex1M,I3409,TRUE,_xll.ohTrigger(RecalcTrigger,Trigger1M)),NA())</f>
        <v>1.3744026760207362E-2</v>
      </c>
      <c r="O3409" s="44">
        <f>IFERROR(_xll.qlIndexFixing(ONIndex3M,I3409,TRUE,_xll.ohTrigger(RecalcTrigger,Trigger3M)),NA())</f>
        <v>1.4095288450421961E-2</v>
      </c>
      <c r="P3409" s="44">
        <f>IFERROR(_xll.qlIndexFixing(ONIndex6M,I3409,TRUE,_xll.ohTrigger(RecalcTrigger,Trigger6M)),NA())</f>
        <v>1.3701408865953724E-2</v>
      </c>
      <c r="Q3409" s="183">
        <f>IFERROR(_xll.qlIndexFixing(ONIndex1Y,I3409,TRUE,_xll.ohTrigger(RecalcTrigger,Trigger1Y)),NA())</f>
        <v>1.4309672650334448E-2</v>
      </c>
    </row>
    <row r="3410" spans="2:17" x14ac:dyDescent="0.2">
      <c r="B3410" s="39" t="s">
        <v>42</v>
      </c>
      <c r="D3410" s="42">
        <f>_xll.qlCalendarAdvance(Calendar,$D3409,B3410,"f",FALSE)</f>
        <v>63381</v>
      </c>
      <c r="E3410" s="177">
        <f>_xll.qlInterestRateIndexValueDate(IndexON,D3410)</f>
        <v>63381</v>
      </c>
      <c r="F3410" s="193">
        <f>IFERROR(_xll.qlIndexFixing(IndexON,D3410,TRUE,_xll.ohTrigger(RecalcTrigger,TriggerON)),NA())</f>
        <v>1.384971308589833E-2</v>
      </c>
      <c r="H3410" s="42">
        <f>_xll.qlCalendarAdvance(Calendar,$H3409,B3410,"f",FALSE)</f>
        <v>63381</v>
      </c>
      <c r="I3410" s="177">
        <f>_xll.qlInterestRateIndexValueDate(Index1M,$H3410)</f>
        <v>63383</v>
      </c>
      <c r="J3410" s="182">
        <f>IFERROR(_xll.qlIndexFixing(Index1M,$H3410,TRUE,_xll.ohTrigger(RecalcTrigger,Trigger1M)),NA())</f>
        <v>1.3757550673651475E-2</v>
      </c>
      <c r="K3410" s="44">
        <f>IFERROR(_xll.qlIndexFixing(Index3M,H3410,TRUE,_xll.ohTrigger(RecalcTrigger,Trigger3M)),NA())</f>
        <v>1.413748380210684E-2</v>
      </c>
      <c r="L3410" s="44">
        <f>IFERROR(_xll.qlIndexFixing(Index6M,$H3410,TRUE,_xll.ohTrigger(RecalcTrigger,Trigger6M)),NA())</f>
        <v>1.3748939824031522E-2</v>
      </c>
      <c r="M3410" s="183">
        <f>IFERROR(_xll.qlIndexFixing(Index1Y,$H3410,TRUE,_xll.ohTrigger(RecalcTrigger,Trigger1Y)),NA())</f>
        <v>1.4464350513067398E-2</v>
      </c>
      <c r="N3410" s="182">
        <f>IFERROR(_xll.qlIndexFixing(ONIndex1M,I3410,TRUE,_xll.ohTrigger(RecalcTrigger,Trigger1M)),NA())</f>
        <v>1.3746079857099858E-2</v>
      </c>
      <c r="O3410" s="44">
        <f>IFERROR(_xll.qlIndexFixing(ONIndex3M,I3410,TRUE,_xll.ohTrigger(RecalcTrigger,Trigger3M)),NA())</f>
        <v>1.4097815164380023E-2</v>
      </c>
      <c r="P3410" s="44">
        <f>IFERROR(_xll.qlIndexFixing(ONIndex6M,I3410,TRUE,_xll.ohTrigger(RecalcTrigger,Trigger6M)),NA())</f>
        <v>1.370138373101959E-2</v>
      </c>
      <c r="Q3410" s="183">
        <f>IFERROR(_xll.qlIndexFixing(ONIndex1Y,I3410,TRUE,_xll.ohTrigger(RecalcTrigger,Trigger1Y)),NA())</f>
        <v>1.4311878384090093E-2</v>
      </c>
    </row>
    <row r="3411" spans="2:17" x14ac:dyDescent="0.2">
      <c r="B3411" s="39" t="s">
        <v>42</v>
      </c>
      <c r="D3411" s="42">
        <f>_xll.qlCalendarAdvance(Calendar,$D3410,B3411,"f",FALSE)</f>
        <v>63388</v>
      </c>
      <c r="E3411" s="177">
        <f>_xll.qlInterestRateIndexValueDate(IndexON,D3411)</f>
        <v>63388</v>
      </c>
      <c r="F3411" s="193">
        <f>IFERROR(_xll.qlIndexFixing(IndexON,D3411,TRUE,_xll.ohTrigger(RecalcTrigger,TriggerON)),NA())</f>
        <v>1.3850906217411918E-2</v>
      </c>
      <c r="H3411" s="42">
        <f>_xll.qlCalendarAdvance(Calendar,$H3410,B3411,"f",FALSE)</f>
        <v>63388</v>
      </c>
      <c r="I3411" s="177">
        <f>_xll.qlInterestRateIndexValueDate(Index1M,$H3411)</f>
        <v>63390</v>
      </c>
      <c r="J3411" s="182">
        <f>IFERROR(_xll.qlIndexFixing(Index1M,$H3411,TRUE,_xll.ohTrigger(RecalcTrigger,Trigger1M)),NA())</f>
        <v>1.3759567251218907E-2</v>
      </c>
      <c r="K3411" s="44">
        <f>IFERROR(_xll.qlIndexFixing(Index3M,H3411,TRUE,_xll.ohTrigger(RecalcTrigger,Trigger3M)),NA())</f>
        <v>1.4139890948366551E-2</v>
      </c>
      <c r="L3411" s="44">
        <f>IFERROR(_xll.qlIndexFixing(Index6M,$H3411,TRUE,_xll.ohTrigger(RecalcTrigger,Trigger6M)),NA())</f>
        <v>1.3748858598537235E-2</v>
      </c>
      <c r="M3411" s="183">
        <f>IFERROR(_xll.qlIndexFixing(Index1Y,$H3411,TRUE,_xll.ohTrigger(RecalcTrigger,Trigger1Y)),NA())</f>
        <v>1.4466085847408499E-2</v>
      </c>
      <c r="N3411" s="182">
        <f>IFERROR(_xll.qlIndexFixing(ONIndex1M,I3411,TRUE,_xll.ohTrigger(RecalcTrigger,Trigger1M)),NA())</f>
        <v>1.3748118258707365E-2</v>
      </c>
      <c r="O3411" s="44">
        <f>IFERROR(_xll.qlIndexFixing(ONIndex3M,I3411,TRUE,_xll.ohTrigger(RecalcTrigger,Trigger3M)),NA())</f>
        <v>1.4100323496082368E-2</v>
      </c>
      <c r="P3411" s="44">
        <f>IFERROR(_xll.qlIndexFixing(ONIndex6M,I3411,TRUE,_xll.ohTrigger(RecalcTrigger,Trigger6M)),NA())</f>
        <v>1.3701354578419256E-2</v>
      </c>
      <c r="Q3411" s="183">
        <f>IFERROR(_xll.qlIndexFixing(ONIndex1Y,I3411,TRUE,_xll.ohTrigger(RecalcTrigger,Trigger1Y)),NA())</f>
        <v>1.4314065846141588E-2</v>
      </c>
    </row>
    <row r="3412" spans="2:17" x14ac:dyDescent="0.2">
      <c r="B3412" s="39" t="s">
        <v>42</v>
      </c>
      <c r="D3412" s="42">
        <f>_xll.qlCalendarAdvance(Calendar,$D3411,B3412,"f",FALSE)</f>
        <v>63395</v>
      </c>
      <c r="E3412" s="177">
        <f>_xll.qlInterestRateIndexValueDate(IndexON,D3412)</f>
        <v>63395</v>
      </c>
      <c r="F3412" s="193">
        <f>IFERROR(_xll.qlIndexFixing(IndexON,D3412,TRUE,_xll.ohTrigger(RecalcTrigger,TriggerON)),NA())</f>
        <v>1.3852090798165406E-2</v>
      </c>
      <c r="H3412" s="42">
        <f>_xll.qlCalendarAdvance(Calendar,$H3411,B3412,"f",FALSE)</f>
        <v>63395</v>
      </c>
      <c r="I3412" s="177">
        <f>_xll.qlInterestRateIndexValueDate(Index1M,$H3412)</f>
        <v>63397</v>
      </c>
      <c r="J3412" s="182">
        <f>IFERROR(_xll.qlIndexFixing(Index1M,$H3412,TRUE,_xll.ohTrigger(RecalcTrigger,Trigger1M)),NA())</f>
        <v>1.3761569057157419E-2</v>
      </c>
      <c r="K3412" s="44">
        <f>IFERROR(_xll.qlIndexFixing(Index3M,H3412,TRUE,_xll.ohTrigger(RecalcTrigger,Trigger3M)),NA())</f>
        <v>1.4142279453256076E-2</v>
      </c>
      <c r="L3412" s="44">
        <f>IFERROR(_xll.qlIndexFixing(Index6M,$H3412,TRUE,_xll.ohTrigger(RecalcTrigger,Trigger6M)),NA())</f>
        <v>1.3748773242843539E-2</v>
      </c>
      <c r="M3412" s="183">
        <f>IFERROR(_xll.qlIndexFixing(Index1Y,$H3412,TRUE,_xll.ohTrigger(RecalcTrigger,Trigger1Y)),NA())</f>
        <v>1.4467801898631156E-2</v>
      </c>
      <c r="N3412" s="182">
        <f>IFERROR(_xll.qlIndexFixing(ONIndex1M,I3412,TRUE,_xll.ohTrigger(RecalcTrigger,Trigger1M)),NA())</f>
        <v>1.3750141942727723E-2</v>
      </c>
      <c r="O3412" s="44">
        <f>IFERROR(_xll.qlIndexFixing(ONIndex3M,I3412,TRUE,_xll.ohTrigger(RecalcTrigger,Trigger3M)),NA())</f>
        <v>1.410281341763131E-2</v>
      </c>
      <c r="P3412" s="44">
        <f>IFERROR(_xll.qlIndexFixing(ONIndex6M,I3412,TRUE,_xll.ohTrigger(RecalcTrigger,Trigger6M)),NA())</f>
        <v>1.3701321402157518E-2</v>
      </c>
      <c r="Q3412" s="183">
        <f>IFERROR(_xll.qlIndexFixing(ONIndex1Y,I3412,TRUE,_xll.ohTrigger(RecalcTrigger,Trigger1Y)),NA())</f>
        <v>1.4316235008511313E-2</v>
      </c>
    </row>
    <row r="3413" spans="2:17" x14ac:dyDescent="0.2">
      <c r="B3413" s="39" t="s">
        <v>42</v>
      </c>
      <c r="D3413" s="42">
        <f>_xll.qlCalendarAdvance(Calendar,$D3412,B3413,"f",FALSE)</f>
        <v>63402</v>
      </c>
      <c r="E3413" s="177">
        <f>_xll.qlInterestRateIndexValueDate(IndexON,D3413)</f>
        <v>63402</v>
      </c>
      <c r="F3413" s="193">
        <f>IFERROR(_xll.qlIndexFixing(IndexON,D3413,TRUE,_xll.ohTrigger(RecalcTrigger,TriggerON)),NA())</f>
        <v>1.3853266815129217E-2</v>
      </c>
      <c r="H3413" s="42">
        <f>_xll.qlCalendarAdvance(Calendar,$H3412,B3413,"f",FALSE)</f>
        <v>63402</v>
      </c>
      <c r="I3413" s="177">
        <f>_xll.qlInterestRateIndexValueDate(Index1M,$H3413)</f>
        <v>63404</v>
      </c>
      <c r="J3413" s="182">
        <f>IFERROR(_xll.qlIndexFixing(Index1M,$H3413,TRUE,_xll.ohTrigger(RecalcTrigger,Trigger1M)),NA())</f>
        <v>1.3763556069024963E-2</v>
      </c>
      <c r="K3413" s="44">
        <f>IFERROR(_xll.qlIndexFixing(Index3M,H3413,TRUE,_xll.ohTrigger(RecalcTrigger,Trigger3M)),NA())</f>
        <v>1.4144649288609248E-2</v>
      </c>
      <c r="L3413" s="44">
        <f>IFERROR(_xll.qlIndexFixing(Index6M,$H3413,TRUE,_xll.ohTrigger(RecalcTrigger,Trigger6M)),NA())</f>
        <v>1.3748683750781606E-2</v>
      </c>
      <c r="M3413" s="183">
        <f>IFERROR(_xll.qlIndexFixing(Index1Y,$H3413,TRUE,_xll.ohTrigger(RecalcTrigger,Trigger1Y)),NA())</f>
        <v>1.4469498638367922E-2</v>
      </c>
      <c r="N3413" s="182">
        <f>IFERROR(_xll.qlIndexFixing(ONIndex1M,I3413,TRUE,_xll.ohTrigger(RecalcTrigger,Trigger1M)),NA())</f>
        <v>1.3752150886618963E-2</v>
      </c>
      <c r="O3413" s="44">
        <f>IFERROR(_xll.qlIndexFixing(ONIndex3M,I3413,TRUE,_xll.ohTrigger(RecalcTrigger,Trigger3M)),NA())</f>
        <v>1.4105284900889359E-2</v>
      </c>
      <c r="P3413" s="44">
        <f>IFERROR(_xll.qlIndexFixing(ONIndex6M,I3413,TRUE,_xll.ohTrigger(RecalcTrigger,Trigger6M)),NA())</f>
        <v>1.3701284195999364E-2</v>
      </c>
      <c r="Q3413" s="183">
        <f>IFERROR(_xll.qlIndexFixing(ONIndex1Y,I3413,TRUE,_xll.ohTrigger(RecalcTrigger,Trigger1Y)),NA())</f>
        <v>1.4318385843621328E-2</v>
      </c>
    </row>
    <row r="3414" spans="2:17" x14ac:dyDescent="0.2">
      <c r="B3414" s="39" t="s">
        <v>42</v>
      </c>
      <c r="D3414" s="42">
        <f>_xll.qlCalendarAdvance(Calendar,$D3413,B3414,"f",FALSE)</f>
        <v>63409</v>
      </c>
      <c r="E3414" s="177">
        <f>_xll.qlInterestRateIndexValueDate(IndexON,D3414)</f>
        <v>63409</v>
      </c>
      <c r="F3414" s="193">
        <f>IFERROR(_xll.qlIndexFixing(IndexON,D3414,TRUE,_xll.ohTrigger(RecalcTrigger,TriggerON)),NA())</f>
        <v>1.3854434255433645E-2</v>
      </c>
      <c r="H3414" s="42">
        <f>_xll.qlCalendarAdvance(Calendar,$H3413,B3414,"f",FALSE)</f>
        <v>63409</v>
      </c>
      <c r="I3414" s="177">
        <f>_xll.qlInterestRateIndexValueDate(Index1M,$H3414)</f>
        <v>63411</v>
      </c>
      <c r="J3414" s="182">
        <f>IFERROR(_xll.qlIndexFixing(Index1M,$H3414,TRUE,_xll.ohTrigger(RecalcTrigger,Trigger1M)),NA())</f>
        <v>1.3765528264386984E-2</v>
      </c>
      <c r="K3414" s="44">
        <f>IFERROR(_xll.qlIndexFixing(Index3M,H3414,TRUE,_xll.ohTrigger(RecalcTrigger,Trigger3M)),NA())</f>
        <v>1.4147000426262511E-2</v>
      </c>
      <c r="L3414" s="44">
        <f>IFERROR(_xll.qlIndexFixing(Index6M,$H3414,TRUE,_xll.ohTrigger(RecalcTrigger,Trigger6M)),NA())</f>
        <v>1.3748590116182607E-2</v>
      </c>
      <c r="M3414" s="183">
        <f>IFERROR(_xll.qlIndexFixing(Index1Y,$H3414,TRUE,_xll.ohTrigger(RecalcTrigger,Trigger1Y)),NA())</f>
        <v>1.4471176038252011E-2</v>
      </c>
      <c r="N3414" s="182">
        <f>IFERROR(_xll.qlIndexFixing(ONIndex1M,I3414,TRUE,_xll.ohTrigger(RecalcTrigger,Trigger1M)),NA())</f>
        <v>1.3754145067998991E-2</v>
      </c>
      <c r="O3414" s="44">
        <f>IFERROR(_xll.qlIndexFixing(ONIndex3M,I3414,TRUE,_xll.ohTrigger(RecalcTrigger,Trigger3M)),NA())</f>
        <v>1.4107737917719021E-2</v>
      </c>
      <c r="P3414" s="44">
        <f>IFERROR(_xll.qlIndexFixing(ONIndex6M,I3414,TRUE,_xll.ohTrigger(RecalcTrigger,Trigger6M)),NA())</f>
        <v>1.3701242953789716E-2</v>
      </c>
      <c r="Q3414" s="183">
        <f>IFERROR(_xll.qlIndexFixing(ONIndex1Y,I3414,TRUE,_xll.ohTrigger(RecalcTrigger,Trigger1Y)),NA())</f>
        <v>1.4320518323334142E-2</v>
      </c>
    </row>
    <row r="3415" spans="2:17" x14ac:dyDescent="0.2">
      <c r="B3415" s="39" t="s">
        <v>42</v>
      </c>
      <c r="D3415" s="42">
        <f>_xll.qlCalendarAdvance(Calendar,$D3414,B3415,"f",FALSE)</f>
        <v>63416</v>
      </c>
      <c r="E3415" s="177">
        <f>_xll.qlInterestRateIndexValueDate(IndexON,D3415)</f>
        <v>63416</v>
      </c>
      <c r="F3415" s="193">
        <f>IFERROR(_xll.qlIndexFixing(IndexON,D3415,TRUE,_xll.ohTrigger(RecalcTrigger,TriggerON)),NA())</f>
        <v>1.3855593105729369E-2</v>
      </c>
      <c r="H3415" s="42">
        <f>_xll.qlCalendarAdvance(Calendar,$H3414,B3415,"f",FALSE)</f>
        <v>63416</v>
      </c>
      <c r="I3415" s="177">
        <f>_xll.qlInterestRateIndexValueDate(Index1M,$H3415)</f>
        <v>63418</v>
      </c>
      <c r="J3415" s="182">
        <f>IFERROR(_xll.qlIndexFixing(Index1M,$H3415,TRUE,_xll.ohTrigger(RecalcTrigger,Trigger1M)),NA())</f>
        <v>1.376748562079394E-2</v>
      </c>
      <c r="K3415" s="44">
        <f>IFERROR(_xll.qlIndexFixing(Index3M,H3415,TRUE,_xll.ohTrigger(RecalcTrigger,Trigger3M)),NA())</f>
        <v>1.4149332838053174E-2</v>
      </c>
      <c r="L3415" s="44">
        <f>IFERROR(_xll.qlIndexFixing(Index6M,$H3415,TRUE,_xll.ohTrigger(RecalcTrigger,Trigger6M)),NA())</f>
        <v>1.3748492332878571E-2</v>
      </c>
      <c r="M3415" s="183">
        <f>IFERROR(_xll.qlIndexFixing(Index1Y,$H3415,TRUE,_xll.ohTrigger(RecalcTrigger,Trigger1Y)),NA())</f>
        <v>1.4472834069917071E-2</v>
      </c>
      <c r="N3415" s="182">
        <f>IFERROR(_xll.qlIndexFixing(ONIndex1M,I3415,TRUE,_xll.ohTrigger(RecalcTrigger,Trigger1M)),NA())</f>
        <v>1.3756124464405772E-2</v>
      </c>
      <c r="O3415" s="44">
        <f>IFERROR(_xll.qlIndexFixing(ONIndex3M,I3415,TRUE,_xll.ohTrigger(RecalcTrigger,Trigger3M)),NA())</f>
        <v>1.4110172440302549E-2</v>
      </c>
      <c r="P3415" s="44">
        <f>IFERROR(_xll.qlIndexFixing(ONIndex6M,I3415,TRUE,_xll.ohTrigger(RecalcTrigger,Trigger6M)),NA())</f>
        <v>1.3701197669293563E-2</v>
      </c>
      <c r="Q3415" s="183">
        <f>IFERROR(_xll.qlIndexFixing(ONIndex1Y,I3415,TRUE,_xll.ohTrigger(RecalcTrigger,Trigger1Y)),NA())</f>
        <v>1.4322632419832004E-2</v>
      </c>
    </row>
    <row r="3416" spans="2:17" x14ac:dyDescent="0.2">
      <c r="B3416" s="39" t="s">
        <v>42</v>
      </c>
      <c r="D3416" s="42">
        <f>_xll.qlCalendarAdvance(Calendar,$D3415,B3416,"f",FALSE)</f>
        <v>63423</v>
      </c>
      <c r="E3416" s="177">
        <f>_xll.qlInterestRateIndexValueDate(IndexON,D3416)</f>
        <v>63423</v>
      </c>
      <c r="F3416" s="193">
        <f>IFERROR(_xll.qlIndexFixing(IndexON,D3416,TRUE,_xll.ohTrigger(RecalcTrigger,TriggerON)),NA())</f>
        <v>1.3856743353146683E-2</v>
      </c>
      <c r="H3416" s="42">
        <f>_xll.qlCalendarAdvance(Calendar,$H3415,B3416,"f",FALSE)</f>
        <v>63423</v>
      </c>
      <c r="I3416" s="177">
        <f>_xll.qlInterestRateIndexValueDate(Index1M,$H3416)</f>
        <v>63425</v>
      </c>
      <c r="J3416" s="182">
        <f>IFERROR(_xll.qlIndexFixing(Index1M,$H3416,TRUE,_xll.ohTrigger(RecalcTrigger,Trigger1M)),NA())</f>
        <v>1.3769428115806281E-2</v>
      </c>
      <c r="K3416" s="44">
        <f>IFERROR(_xll.qlIndexFixing(Index3M,H3416,TRUE,_xll.ohTrigger(RecalcTrigger,Trigger3M)),NA())</f>
        <v>1.4151646495820284E-2</v>
      </c>
      <c r="L3416" s="44">
        <f>IFERROR(_xll.qlIndexFixing(Index6M,$H3416,TRUE,_xll.ohTrigger(RecalcTrigger,Trigger6M)),NA())</f>
        <v>1.3748390394700244E-2</v>
      </c>
      <c r="M3416" s="183">
        <f>IFERROR(_xll.qlIndexFixing(Index1Y,$H3416,TRUE,_xll.ohTrigger(RecalcTrigger,Trigger1Y)),NA())</f>
        <v>1.447447270499916E-2</v>
      </c>
      <c r="N3416" s="182">
        <f>IFERROR(_xll.qlIndexFixing(ONIndex1M,I3416,TRUE,_xll.ohTrigger(RecalcTrigger,Trigger1M)),NA())</f>
        <v>1.3758089053617084E-2</v>
      </c>
      <c r="O3416" s="44">
        <f>IFERROR(_xll.qlIndexFixing(ONIndex3M,I3416,TRUE,_xll.ohTrigger(RecalcTrigger,Trigger3M)),NA())</f>
        <v>1.4112588440502449E-2</v>
      </c>
      <c r="P3416" s="44">
        <f>IFERROR(_xll.qlIndexFixing(ONIndex6M,I3416,TRUE,_xll.ohTrigger(RecalcTrigger,Trigger6M)),NA())</f>
        <v>1.3701148336675573E-2</v>
      </c>
      <c r="Q3416" s="183">
        <f>IFERROR(_xll.qlIndexFixing(ONIndex1Y,I3416,TRUE,_xll.ohTrigger(RecalcTrigger,Trigger1Y)),NA())</f>
        <v>1.4324728105217233E-2</v>
      </c>
    </row>
    <row r="3417" spans="2:17" x14ac:dyDescent="0.2">
      <c r="B3417" s="39" t="s">
        <v>42</v>
      </c>
      <c r="D3417" s="42">
        <f>_xll.qlCalendarAdvance(Calendar,$D3416,B3417,"f",FALSE)</f>
        <v>63430</v>
      </c>
      <c r="E3417" s="177">
        <f>_xll.qlInterestRateIndexValueDate(IndexON,D3417)</f>
        <v>63430</v>
      </c>
      <c r="F3417" s="193">
        <f>IFERROR(_xll.qlIndexFixing(IndexON,D3417,TRUE,_xll.ohTrigger(RecalcTrigger,TriggerON)),NA())</f>
        <v>1.3857884984895819E-2</v>
      </c>
      <c r="H3417" s="42">
        <f>_xll.qlCalendarAdvance(Calendar,$H3416,B3417,"f",FALSE)</f>
        <v>63430</v>
      </c>
      <c r="I3417" s="177">
        <f>_xll.qlInterestRateIndexValueDate(Index1M,$H3417)</f>
        <v>63432</v>
      </c>
      <c r="J3417" s="182">
        <f>IFERROR(_xll.qlIndexFixing(Index1M,$H3417,TRUE,_xll.ohTrigger(RecalcTrigger,Trigger1M)),NA())</f>
        <v>1.3770156430521714E-2</v>
      </c>
      <c r="K3417" s="44">
        <f>IFERROR(_xll.qlIndexFixing(Index3M,H3417,TRUE,_xll.ohTrigger(RecalcTrigger,Trigger3M)),NA())</f>
        <v>1.4153503105264576E-2</v>
      </c>
      <c r="L3417" s="44">
        <f>IFERROR(_xll.qlIndexFixing(Index6M,$H3417,TRUE,_xll.ohTrigger(RecalcTrigger,Trigger6M)),NA())</f>
        <v>1.3747019730209142E-2</v>
      </c>
      <c r="M3417" s="183">
        <f>IFERROR(_xll.qlIndexFixing(Index1Y,$H3417,TRUE,_xll.ohTrigger(RecalcTrigger,Trigger1Y)),NA())</f>
        <v>1.4476091915133243E-2</v>
      </c>
      <c r="N3417" s="182">
        <f>IFERROR(_xll.qlIndexFixing(ONIndex1M,I3417,TRUE,_xll.ohTrigger(RecalcTrigger,Trigger1M)),NA())</f>
        <v>1.3760038813011022E-2</v>
      </c>
      <c r="O3417" s="44">
        <f>IFERROR(_xll.qlIndexFixing(ONIndex3M,I3417,TRUE,_xll.ohTrigger(RecalcTrigger,Trigger3M)),NA())</f>
        <v>1.4114985890421039E-2</v>
      </c>
      <c r="P3417" s="44">
        <f>IFERROR(_xll.qlIndexFixing(ONIndex6M,I3417,TRUE,_xll.ohTrigger(RecalcTrigger,Trigger6M)),NA())</f>
        <v>1.3701094949620796E-2</v>
      </c>
      <c r="Q3417" s="183">
        <f>IFERROR(_xll.qlIndexFixing(ONIndex1Y,I3417,TRUE,_xll.ohTrigger(RecalcTrigger,Trigger1Y)),NA())</f>
        <v>1.432680535183195E-2</v>
      </c>
    </row>
    <row r="3418" spans="2:17" x14ac:dyDescent="0.2">
      <c r="B3418" s="39" t="s">
        <v>42</v>
      </c>
      <c r="D3418" s="42">
        <f>_xll.qlCalendarAdvance(Calendar,$D3417,B3418,"f",FALSE)</f>
        <v>63437</v>
      </c>
      <c r="E3418" s="177">
        <f>_xll.qlInterestRateIndexValueDate(IndexON,D3418)</f>
        <v>63437</v>
      </c>
      <c r="F3418" s="193">
        <f>IFERROR(_xll.qlIndexFixing(IndexON,D3418,TRUE,_xll.ohTrigger(RecalcTrigger,TriggerON)),NA())</f>
        <v>1.3859017987467581E-2</v>
      </c>
      <c r="H3418" s="42">
        <f>_xll.qlCalendarAdvance(Calendar,$H3417,B3418,"f",FALSE)</f>
        <v>63437</v>
      </c>
      <c r="I3418" s="177">
        <f>_xll.qlInterestRateIndexValueDate(Index1M,$H3418)</f>
        <v>63439</v>
      </c>
      <c r="J3418" s="182">
        <f>IFERROR(_xll.qlIndexFixing(Index1M,$H3418,TRUE,_xll.ohTrigger(RecalcTrigger,Trigger1M)),NA())</f>
        <v>1.3773268431886421E-2</v>
      </c>
      <c r="K3418" s="44">
        <f>IFERROR(_xll.qlIndexFixing(Index3M,H3418,TRUE,_xll.ohTrigger(RecalcTrigger,Trigger3M)),NA())</f>
        <v>1.4155780430018845E-2</v>
      </c>
      <c r="L3418" s="44">
        <f>IFERROR(_xll.qlIndexFixing(Index6M,$H3418,TRUE,_xll.ohTrigger(RecalcTrigger,Trigger6M)),NA())</f>
        <v>1.3746910983093963E-2</v>
      </c>
      <c r="M3418" s="183">
        <f>IFERROR(_xll.qlIndexFixing(Index1Y,$H3418,TRUE,_xll.ohTrigger(RecalcTrigger,Trigger1Y)),NA())</f>
        <v>1.447769167195735E-2</v>
      </c>
      <c r="N3418" s="182">
        <f>IFERROR(_xll.qlIndexFixing(ONIndex1M,I3418,TRUE,_xll.ohTrigger(RecalcTrigger,Trigger1M)),NA())</f>
        <v>1.3761973720365361E-2</v>
      </c>
      <c r="O3418" s="44">
        <f>IFERROR(_xll.qlIndexFixing(ONIndex3M,I3418,TRUE,_xll.ohTrigger(RecalcTrigger,Trigger3M)),NA())</f>
        <v>1.4117364761760953E-2</v>
      </c>
      <c r="P3418" s="44">
        <f>IFERROR(_xll.qlIndexFixing(ONIndex6M,I3418,TRUE,_xll.ohTrigger(RecalcTrigger,Trigger6M)),NA())</f>
        <v>1.3701037501974156E-2</v>
      </c>
      <c r="Q3418" s="183">
        <f>IFERROR(_xll.qlIndexFixing(ONIndex1Y,I3418,TRUE,_xll.ohTrigger(RecalcTrigger,Trigger1Y)),NA())</f>
        <v>1.4328864131618602E-2</v>
      </c>
    </row>
    <row r="3419" spans="2:17" x14ac:dyDescent="0.2">
      <c r="B3419" s="39" t="s">
        <v>42</v>
      </c>
      <c r="D3419" s="42">
        <f>_xll.qlCalendarAdvance(Calendar,$D3418,B3419,"f",FALSE)</f>
        <v>63444</v>
      </c>
      <c r="E3419" s="177">
        <f>_xll.qlInterestRateIndexValueDate(IndexON,D3419)</f>
        <v>63444</v>
      </c>
      <c r="F3419" s="193">
        <f>IFERROR(_xll.qlIndexFixing(IndexON,D3419,TRUE,_xll.ohTrigger(RecalcTrigger,TriggerON)),NA())</f>
        <v>1.3860142348152138E-2</v>
      </c>
      <c r="H3419" s="42">
        <f>_xll.qlCalendarAdvance(Calendar,$H3418,B3419,"f",FALSE)</f>
        <v>63444</v>
      </c>
      <c r="I3419" s="177">
        <f>_xll.qlInterestRateIndexValueDate(Index1M,$H3419)</f>
        <v>63446</v>
      </c>
      <c r="J3419" s="182">
        <f>IFERROR(_xll.qlIndexFixing(Index1M,$H3419,TRUE,_xll.ohTrigger(RecalcTrigger,Trigger1M)),NA())</f>
        <v>1.3775166208065126E-2</v>
      </c>
      <c r="K3419" s="44">
        <f>IFERROR(_xll.qlIndexFixing(Index3M,H3419,TRUE,_xll.ohTrigger(RecalcTrigger,Trigger3M)),NA())</f>
        <v>1.4158038918997098E-2</v>
      </c>
      <c r="L3419" s="44">
        <f>IFERROR(_xll.qlIndexFixing(Index6M,$H3419,TRUE,_xll.ohTrigger(RecalcTrigger,Trigger6M)),NA())</f>
        <v>1.3746798065594082E-2</v>
      </c>
      <c r="M3419" s="183">
        <f>IFERROR(_xll.qlIndexFixing(Index1Y,$H3419,TRUE,_xll.ohTrigger(RecalcTrigger,Trigger1Y)),NA())</f>
        <v>1.4479271947108635E-2</v>
      </c>
      <c r="N3419" s="182">
        <f>IFERROR(_xll.qlIndexFixing(ONIndex1M,I3419,TRUE,_xll.ohTrigger(RecalcTrigger,Trigger1M)),NA())</f>
        <v>1.3763893753138134E-2</v>
      </c>
      <c r="O3419" s="44">
        <f>IFERROR(_xll.qlIndexFixing(ONIndex3M,I3419,TRUE,_xll.ohTrigger(RecalcTrigger,Trigger3M)),NA())</f>
        <v>1.4119725026624508E-2</v>
      </c>
      <c r="P3419" s="44">
        <f>IFERROR(_xll.qlIndexFixing(ONIndex6M,I3419,TRUE,_xll.ohTrigger(RecalcTrigger,Trigger6M)),NA())</f>
        <v>1.3700975987660513E-2</v>
      </c>
      <c r="Q3419" s="183">
        <f>IFERROR(_xll.qlIndexFixing(ONIndex1Y,I3419,TRUE,_xll.ohTrigger(RecalcTrigger,Trigger1Y)),NA())</f>
        <v>1.4330904416759438E-2</v>
      </c>
    </row>
    <row r="3420" spans="2:17" x14ac:dyDescent="0.2">
      <c r="B3420" s="39" t="s">
        <v>42</v>
      </c>
      <c r="D3420" s="42">
        <f>_xll.qlCalendarAdvance(Calendar,$D3419,B3420,"f",FALSE)</f>
        <v>63451</v>
      </c>
      <c r="E3420" s="177">
        <f>_xll.qlInterestRateIndexValueDate(IndexON,D3420)</f>
        <v>63451</v>
      </c>
      <c r="F3420" s="193">
        <f>IFERROR(_xll.qlIndexFixing(IndexON,D3420,TRUE,_xll.ohTrigger(RecalcTrigger,TriggerON)),NA())</f>
        <v>1.3861258053839975E-2</v>
      </c>
      <c r="H3420" s="42">
        <f>_xll.qlCalendarAdvance(Calendar,$H3419,B3420,"f",FALSE)</f>
        <v>63451</v>
      </c>
      <c r="I3420" s="177">
        <f>_xll.qlInterestRateIndexValueDate(Index1M,$H3420)</f>
        <v>63453</v>
      </c>
      <c r="J3420" s="182">
        <f>IFERROR(_xll.qlIndexFixing(Index1M,$H3420,TRUE,_xll.ohTrigger(RecalcTrigger,Trigger1M)),NA())</f>
        <v>1.3777049033083522E-2</v>
      </c>
      <c r="K3420" s="44">
        <f>IFERROR(_xll.qlIndexFixing(Index3M,H3420,TRUE,_xll.ohTrigger(RecalcTrigger,Trigger3M)),NA())</f>
        <v>1.4160278544036368E-2</v>
      </c>
      <c r="L3420" s="44">
        <f>IFERROR(_xll.qlIndexFixing(Index6M,$H3420,TRUE,_xll.ohTrigger(RecalcTrigger,Trigger6M)),NA())</f>
        <v>1.3746680971542058E-2</v>
      </c>
      <c r="M3420" s="183">
        <f>IFERROR(_xll.qlIndexFixing(Index1Y,$H3420,TRUE,_xll.ohTrigger(RecalcTrigger,Trigger1Y)),NA())</f>
        <v>1.4480832712226659E-2</v>
      </c>
      <c r="N3420" s="182">
        <f>IFERROR(_xll.qlIndexFixing(ONIndex1M,I3420,TRUE,_xll.ohTrigger(RecalcTrigger,Trigger1M)),NA())</f>
        <v>1.3765798889027181E-2</v>
      </c>
      <c r="O3420" s="44">
        <f>IFERROR(_xll.qlIndexFixing(ONIndex3M,I3420,TRUE,_xll.ohTrigger(RecalcTrigger,Trigger3M)),NA())</f>
        <v>1.4122066657114019E-2</v>
      </c>
      <c r="P3420" s="44">
        <f>IFERROR(_xll.qlIndexFixing(ONIndex6M,I3420,TRUE,_xll.ohTrigger(RecalcTrigger,Trigger6M)),NA())</f>
        <v>1.3700910400604727E-2</v>
      </c>
      <c r="Q3420" s="183">
        <f>IFERROR(_xll.qlIndexFixing(ONIndex1Y,I3420,TRUE,_xll.ohTrigger(RecalcTrigger,Trigger1Y)),NA())</f>
        <v>1.4332926179516647E-2</v>
      </c>
    </row>
    <row r="3421" spans="2:17" x14ac:dyDescent="0.2">
      <c r="B3421" s="39" t="s">
        <v>42</v>
      </c>
      <c r="D3421" s="42">
        <f>_xll.qlCalendarAdvance(Calendar,$D3420,B3421,"f",FALSE)</f>
        <v>63458</v>
      </c>
      <c r="E3421" s="177">
        <f>_xll.qlInterestRateIndexValueDate(IndexON,D3421)</f>
        <v>63458</v>
      </c>
      <c r="F3421" s="193">
        <f>IFERROR(_xll.qlIndexFixing(IndexON,D3421,TRUE,_xll.ohTrigger(RecalcTrigger,TriggerON)),NA())</f>
        <v>1.3862365091581452E-2</v>
      </c>
      <c r="H3421" s="42">
        <f>_xll.qlCalendarAdvance(Calendar,$H3420,B3421,"f",FALSE)</f>
        <v>63458</v>
      </c>
      <c r="I3421" s="177">
        <f>_xll.qlInterestRateIndexValueDate(Index1M,$H3421)</f>
        <v>63460</v>
      </c>
      <c r="J3421" s="182">
        <f>IFERROR(_xll.qlIndexFixing(Index1M,$H3421,TRUE,_xll.ohTrigger(RecalcTrigger,Trigger1M)),NA())</f>
        <v>1.3778916884499559E-2</v>
      </c>
      <c r="K3421" s="44">
        <f>IFERROR(_xll.qlIndexFixing(Index3M,H3421,TRUE,_xll.ohTrigger(RecalcTrigger,Trigger3M)),NA())</f>
        <v>1.4162499276980716E-2</v>
      </c>
      <c r="L3421" s="44">
        <f>IFERROR(_xll.qlIndexFixing(Index6M,$H3421,TRUE,_xll.ohTrigger(RecalcTrigger,Trigger6M)),NA())</f>
        <v>1.3746559694771333E-2</v>
      </c>
      <c r="M3421" s="183">
        <f>IFERROR(_xll.qlIndexFixing(Index1Y,$H3421,TRUE,_xll.ohTrigger(RecalcTrigger,Trigger1Y)),NA())</f>
        <v>1.4482373938951205E-2</v>
      </c>
      <c r="N3421" s="182">
        <f>IFERROR(_xll.qlIndexFixing(ONIndex1M,I3421,TRUE,_xll.ohTrigger(RecalcTrigger,Trigger1M)),NA())</f>
        <v>1.3767689105490533E-2</v>
      </c>
      <c r="O3421" s="44">
        <f>IFERROR(_xll.qlIndexFixing(ONIndex3M,I3421,TRUE,_xll.ohTrigger(RecalcTrigger,Trigger3M)),NA())</f>
        <v>1.4124389625012057E-2</v>
      </c>
      <c r="P3421" s="44">
        <f>IFERROR(_xll.qlIndexFixing(ONIndex6M,I3421,TRUE,_xll.ohTrigger(RecalcTrigger,Trigger6M)),NA())</f>
        <v>1.3700840734731656E-2</v>
      </c>
      <c r="Q3421" s="183">
        <f>IFERROR(_xll.qlIndexFixing(ONIndex1Y,I3421,TRUE,_xll.ohTrigger(RecalcTrigger,Trigger1Y)),NA())</f>
        <v>1.4334929391832674E-2</v>
      </c>
    </row>
    <row r="3422" spans="2:17" x14ac:dyDescent="0.2">
      <c r="B3422" s="39" t="s">
        <v>42</v>
      </c>
      <c r="D3422" s="42">
        <f>_xll.qlCalendarAdvance(Calendar,$D3421,B3422,"f",FALSE)</f>
        <v>63465</v>
      </c>
      <c r="E3422" s="177">
        <f>_xll.qlInterestRateIndexValueDate(IndexON,D3422)</f>
        <v>63465</v>
      </c>
      <c r="F3422" s="193">
        <f>IFERROR(_xll.qlIndexFixing(IndexON,D3422,TRUE,_xll.ohTrigger(RecalcTrigger,TriggerON)),NA())</f>
        <v>1.3863463448187119E-2</v>
      </c>
      <c r="H3422" s="42">
        <f>_xll.qlCalendarAdvance(Calendar,$H3421,B3422,"f",FALSE)</f>
        <v>63465</v>
      </c>
      <c r="I3422" s="177">
        <f>_xll.qlInterestRateIndexValueDate(Index1M,$H3422)</f>
        <v>63467</v>
      </c>
      <c r="J3422" s="182">
        <f>IFERROR(_xll.qlIndexFixing(Index1M,$H3422,TRUE,_xll.ohTrigger(RecalcTrigger,Trigger1M)),NA())</f>
        <v>1.3780769739876186E-2</v>
      </c>
      <c r="K3422" s="44">
        <f>IFERROR(_xll.qlIndexFixing(Index3M,H3422,TRUE,_xll.ohTrigger(RecalcTrigger,Trigger3M)),NA())</f>
        <v>1.4165133030783001E-2</v>
      </c>
      <c r="L3422" s="44">
        <f>IFERROR(_xll.qlIndexFixing(Index6M,$H3422,TRUE,_xll.ohTrigger(RecalcTrigger,Trigger6M)),NA())</f>
        <v>1.3746685662793381E-2</v>
      </c>
      <c r="M3422" s="183">
        <f>IFERROR(_xll.qlIndexFixing(Index1Y,$H3422,TRUE,_xll.ohTrigger(RecalcTrigger,Trigger1Y)),NA())</f>
        <v>1.4483895598922492E-2</v>
      </c>
      <c r="N3422" s="182">
        <f>IFERROR(_xll.qlIndexFixing(ONIndex1M,I3422,TRUE,_xll.ohTrigger(RecalcTrigger,Trigger1M)),NA())</f>
        <v>1.3769564380146093E-2</v>
      </c>
      <c r="O3422" s="44">
        <f>IFERROR(_xll.qlIndexFixing(ONIndex3M,I3422,TRUE,_xll.ohTrigger(RecalcTrigger,Trigger3M)),NA())</f>
        <v>1.4126693902420939E-2</v>
      </c>
      <c r="P3422" s="44">
        <f>IFERROR(_xll.qlIndexFixing(ONIndex6M,I3422,TRUE,_xll.ohTrigger(RecalcTrigger,Trigger6M)),NA())</f>
        <v>1.3700766983566481E-2</v>
      </c>
      <c r="Q3422" s="183">
        <f>IFERROR(_xll.qlIndexFixing(ONIndex1Y,I3422,TRUE,_xll.ohTrigger(RecalcTrigger,Trigger1Y)),NA())</f>
        <v>1.4336914025969705E-2</v>
      </c>
    </row>
    <row r="3423" spans="2:17" x14ac:dyDescent="0.2">
      <c r="B3423" s="39" t="s">
        <v>42</v>
      </c>
      <c r="D3423" s="42">
        <f>_xll.qlCalendarAdvance(Calendar,$D3422,B3423,"f",FALSE)</f>
        <v>63472</v>
      </c>
      <c r="E3423" s="177">
        <f>_xll.qlInterestRateIndexValueDate(IndexON,D3423)</f>
        <v>63472</v>
      </c>
      <c r="F3423" s="193">
        <f>IFERROR(_xll.qlIndexFixing(IndexON,D3423,TRUE,_xll.ohTrigger(RecalcTrigger,TriggerON)),NA())</f>
        <v>1.3864553110707334E-2</v>
      </c>
      <c r="H3423" s="42">
        <f>_xll.qlCalendarAdvance(Calendar,$H3422,B3423,"f",FALSE)</f>
        <v>63472</v>
      </c>
      <c r="I3423" s="177">
        <f>_xll.qlInterestRateIndexValueDate(Index1M,$H3423)</f>
        <v>63474</v>
      </c>
      <c r="J3423" s="182">
        <f>IFERROR(_xll.qlIndexFixing(Index1M,$H3423,TRUE,_xll.ohTrigger(RecalcTrigger,Trigger1M)),NA())</f>
        <v>1.3782607576763861E-2</v>
      </c>
      <c r="K3423" s="44">
        <f>IFERROR(_xll.qlIndexFixing(Index3M,H3423,TRUE,_xll.ohTrigger(RecalcTrigger,Trigger3M)),NA())</f>
        <v>1.4167314621826469E-2</v>
      </c>
      <c r="L3423" s="44">
        <f>IFERROR(_xll.qlIndexFixing(Index6M,$H3423,TRUE,_xll.ohTrigger(RecalcTrigger,Trigger6M)),NA())</f>
        <v>1.3746555695349541E-2</v>
      </c>
      <c r="M3423" s="183">
        <f>IFERROR(_xll.qlIndexFixing(Index1Y,$H3423,TRUE,_xll.ohTrigger(RecalcTrigger,Trigger1Y)),NA())</f>
        <v>1.4485397663783147E-2</v>
      </c>
      <c r="N3423" s="182">
        <f>IFERROR(_xll.qlIndexFixing(ONIndex1M,I3423,TRUE,_xll.ohTrigger(RecalcTrigger,Trigger1M)),NA())</f>
        <v>1.3771424690691703E-2</v>
      </c>
      <c r="O3423" s="44">
        <f>IFERROR(_xll.qlIndexFixing(ONIndex3M,I3423,TRUE,_xll.ohTrigger(RecalcTrigger,Trigger3M)),NA())</f>
        <v>1.4128979461123237E-2</v>
      </c>
      <c r="P3423" s="44">
        <f>IFERROR(_xll.qlIndexFixing(ONIndex6M,I3423,TRUE,_xll.ohTrigger(RecalcTrigger,Trigger6M)),NA())</f>
        <v>1.3700689141593614E-2</v>
      </c>
      <c r="Q3423" s="183">
        <f>IFERROR(_xll.qlIndexFixing(ONIndex1Y,I3423,TRUE,_xll.ohTrigger(RecalcTrigger,Trigger1Y)),NA())</f>
        <v>1.4338880054030056E-2</v>
      </c>
    </row>
    <row r="3424" spans="2:17" x14ac:dyDescent="0.2">
      <c r="B3424" s="39" t="s">
        <v>42</v>
      </c>
      <c r="D3424" s="42">
        <f>_xll.qlCalendarAdvance(Calendar,$D3423,B3424,"f",FALSE)</f>
        <v>63479</v>
      </c>
      <c r="E3424" s="177">
        <f>_xll.qlInterestRateIndexValueDate(IndexON,D3424)</f>
        <v>63479</v>
      </c>
      <c r="F3424" s="193">
        <f>IFERROR(_xll.qlIndexFixing(IndexON,D3424,TRUE,_xll.ohTrigger(RecalcTrigger,TriggerON)),NA())</f>
        <v>1.3865634066032584E-2</v>
      </c>
      <c r="H3424" s="42">
        <f>_xll.qlCalendarAdvance(Calendar,$H3423,B3424,"f",FALSE)</f>
        <v>63479</v>
      </c>
      <c r="I3424" s="177">
        <f>_xll.qlInterestRateIndexValueDate(Index1M,$H3424)</f>
        <v>63481</v>
      </c>
      <c r="J3424" s="182">
        <f>IFERROR(_xll.qlIndexFixing(Index1M,$H3424,TRUE,_xll.ohTrigger(RecalcTrigger,Trigger1M)),NA())</f>
        <v>1.3784430372725531E-2</v>
      </c>
      <c r="K3424" s="44">
        <f>IFERROR(_xll.qlIndexFixing(Index3M,H3424,TRUE,_xll.ohTrigger(RecalcTrigger,Trigger3M)),NA())</f>
        <v>1.4169477233546605E-2</v>
      </c>
      <c r="L3424" s="44">
        <f>IFERROR(_xll.qlIndexFixing(Index6M,$H3424,TRUE,_xll.ohTrigger(RecalcTrigger,Trigger6M)),NA())</f>
        <v>1.3746421526083952E-2</v>
      </c>
      <c r="M3424" s="183">
        <f>IFERROR(_xll.qlIndexFixing(Index1Y,$H3424,TRUE,_xll.ohTrigger(RecalcTrigger,Trigger1Y)),NA())</f>
        <v>1.4486880105175366E-2</v>
      </c>
      <c r="N3424" s="182">
        <f>IFERROR(_xll.qlIndexFixing(ONIndex1M,I3424,TRUE,_xll.ohTrigger(RecalcTrigger,Trigger1M)),NA())</f>
        <v>1.3773270014825201E-2</v>
      </c>
      <c r="O3424" s="44">
        <f>IFERROR(_xll.qlIndexFixing(ONIndex3M,I3424,TRUE,_xll.ohTrigger(RecalcTrigger,Trigger3M)),NA())</f>
        <v>1.4131246273381137E-2</v>
      </c>
      <c r="P3424" s="44">
        <f>IFERROR(_xll.qlIndexFixing(ONIndex6M,I3424,TRUE,_xll.ohTrigger(RecalcTrigger,Trigger6M)),NA())</f>
        <v>1.3700607202098425E-2</v>
      </c>
      <c r="Q3424" s="183">
        <f>IFERROR(_xll.qlIndexFixing(ONIndex1Y,I3424,TRUE,_xll.ohTrigger(RecalcTrigger,Trigger1Y)),NA())</f>
        <v>1.4340827448275917E-2</v>
      </c>
    </row>
    <row r="3425" spans="2:17" x14ac:dyDescent="0.2">
      <c r="B3425" s="39" t="s">
        <v>42</v>
      </c>
      <c r="D3425" s="42">
        <f>_xll.qlCalendarAdvance(Calendar,$D3424,B3425,"f",FALSE)</f>
        <v>63486</v>
      </c>
      <c r="E3425" s="177">
        <f>_xll.qlInterestRateIndexValueDate(IndexON,D3425)</f>
        <v>63486</v>
      </c>
      <c r="F3425" s="193">
        <f>IFERROR(_xll.qlIndexFixing(IndexON,D3425,TRUE,_xll.ohTrigger(RecalcTrigger,TriggerON)),NA())</f>
        <v>1.3866706301213227E-2</v>
      </c>
      <c r="H3425" s="42">
        <f>_xll.qlCalendarAdvance(Calendar,$H3424,B3425,"f",FALSE)</f>
        <v>63486</v>
      </c>
      <c r="I3425" s="177">
        <f>_xll.qlInterestRateIndexValueDate(Index1M,$H3425)</f>
        <v>63488</v>
      </c>
      <c r="J3425" s="182">
        <f>IFERROR(_xll.qlIndexFixing(Index1M,$H3425,TRUE,_xll.ohTrigger(RecalcTrigger,Trigger1M)),NA())</f>
        <v>1.3786238105319149E-2</v>
      </c>
      <c r="K3425" s="44">
        <f>IFERROR(_xll.qlIndexFixing(Index3M,H3425,TRUE,_xll.ohTrigger(RecalcTrigger,Trigger3M)),NA())</f>
        <v>1.4171620837785937E-2</v>
      </c>
      <c r="L3425" s="44">
        <f>IFERROR(_xll.qlIndexFixing(Index6M,$H3425,TRUE,_xll.ohTrigger(RecalcTrigger,Trigger6M)),NA())</f>
        <v>1.3746283148829242E-2</v>
      </c>
      <c r="M3425" s="183">
        <f>IFERROR(_xll.qlIndexFixing(Index1Y,$H3425,TRUE,_xll.ohTrigger(RecalcTrigger,Trigger1Y)),NA())</f>
        <v>1.4488342894743305E-2</v>
      </c>
      <c r="N3425" s="182">
        <f>IFERROR(_xll.qlIndexFixing(ONIndex1M,I3425,TRUE,_xll.ohTrigger(RecalcTrigger,Trigger1M)),NA())</f>
        <v>1.3775100329844747E-2</v>
      </c>
      <c r="O3425" s="44">
        <f>IFERROR(_xll.qlIndexFixing(ONIndex3M,I3425,TRUE,_xll.ohTrigger(RecalcTrigger,Trigger3M)),NA())</f>
        <v>1.4133494310977213E-2</v>
      </c>
      <c r="P3425" s="44">
        <f>IFERROR(_xll.qlIndexFixing(ONIndex6M,I3425,TRUE,_xll.ohTrigger(RecalcTrigger,Trigger6M)),NA())</f>
        <v>1.3700521159245582E-2</v>
      </c>
      <c r="Q3425" s="183">
        <f>IFERROR(_xll.qlIndexFixing(ONIndex1Y,I3425,TRUE,_xll.ohTrigger(RecalcTrigger,Trigger1Y)),NA())</f>
        <v>1.4342756180649729E-2</v>
      </c>
    </row>
    <row r="3426" spans="2:17" x14ac:dyDescent="0.2">
      <c r="B3426" s="39" t="s">
        <v>42</v>
      </c>
      <c r="D3426" s="42">
        <f>_xll.qlCalendarAdvance(Calendar,$D3425,B3426,"f",FALSE)</f>
        <v>63493</v>
      </c>
      <c r="E3426" s="177">
        <f>_xll.qlInterestRateIndexValueDate(IndexON,D3426)</f>
        <v>63493</v>
      </c>
      <c r="F3426" s="193">
        <f>IFERROR(_xll.qlIndexFixing(IndexON,D3426,TRUE,_xll.ohTrigger(RecalcTrigger,TriggerON)),NA())</f>
        <v>1.3867769803219687E-2</v>
      </c>
      <c r="H3426" s="42">
        <f>_xll.qlCalendarAdvance(Calendar,$H3425,B3426,"f",FALSE)</f>
        <v>63493</v>
      </c>
      <c r="I3426" s="177">
        <f>_xll.qlInterestRateIndexValueDate(Index1M,$H3426)</f>
        <v>63495</v>
      </c>
      <c r="J3426" s="182">
        <f>IFERROR(_xll.qlIndexFixing(Index1M,$H3426,TRUE,_xll.ohTrigger(RecalcTrigger,Trigger1M)),NA())</f>
        <v>1.3788030752102665E-2</v>
      </c>
      <c r="K3426" s="44">
        <f>IFERROR(_xll.qlIndexFixing(Index3M,H3426,TRUE,_xll.ohTrigger(RecalcTrigger,Trigger3M)),NA())</f>
        <v>1.4173745406380903E-2</v>
      </c>
      <c r="L3426" s="44">
        <f>IFERROR(_xll.qlIndexFixing(Index6M,$H3426,TRUE,_xll.ohTrigger(RecalcTrigger,Trigger6M)),NA())</f>
        <v>1.3745890354269635E-2</v>
      </c>
      <c r="M3426" s="183">
        <f>IFERROR(_xll.qlIndexFixing(Index1Y,$H3426,TRUE,_xll.ohTrigger(RecalcTrigger,Trigger1Y)),NA())</f>
        <v>1.4489786004131786E-2</v>
      </c>
      <c r="N3426" s="182">
        <f>IFERROR(_xll.qlIndexFixing(ONIndex1M,I3426,TRUE,_xll.ohTrigger(RecalcTrigger,Trigger1M)),NA())</f>
        <v>1.3776915613448182E-2</v>
      </c>
      <c r="O3426" s="44">
        <f>IFERROR(_xll.qlIndexFixing(ONIndex3M,I3426,TRUE,_xll.ohTrigger(RecalcTrigger,Trigger3M)),NA())</f>
        <v>1.4135723545853907E-2</v>
      </c>
      <c r="P3426" s="44">
        <f>IFERROR(_xll.qlIndexFixing(ONIndex6M,I3426,TRUE,_xll.ohTrigger(RecalcTrigger,Trigger6M)),NA())</f>
        <v>1.3700431006880009E-2</v>
      </c>
      <c r="Q3426" s="183">
        <f>IFERROR(_xll.qlIndexFixing(ONIndex1Y,I3426,TRUE,_xll.ohTrigger(RecalcTrigger,Trigger1Y)),NA())</f>
        <v>1.4344666223333746E-2</v>
      </c>
    </row>
    <row r="3427" spans="2:17" x14ac:dyDescent="0.2">
      <c r="B3427" s="39" t="s">
        <v>42</v>
      </c>
      <c r="D3427" s="42">
        <f>_xll.qlCalendarAdvance(Calendar,$D3426,B3427,"f",FALSE)</f>
        <v>63500</v>
      </c>
      <c r="E3427" s="177">
        <f>_xll.qlInterestRateIndexValueDate(IndexON,D3427)</f>
        <v>63500</v>
      </c>
      <c r="F3427" s="193">
        <f>IFERROR(_xll.qlIndexFixing(IndexON,D3427,TRUE,_xll.ohTrigger(RecalcTrigger,TriggerON)),NA())</f>
        <v>1.3868824559022386E-2</v>
      </c>
      <c r="H3427" s="42">
        <f>_xll.qlCalendarAdvance(Calendar,$H3426,B3427,"f",FALSE)</f>
        <v>63500</v>
      </c>
      <c r="I3427" s="177">
        <f>_xll.qlInterestRateIndexValueDate(Index1M,$H3427)</f>
        <v>63502</v>
      </c>
      <c r="J3427" s="182">
        <f>IFERROR(_xll.qlIndexFixing(Index1M,$H3427,TRUE,_xll.ohTrigger(RecalcTrigger,Trigger1M)),NA())</f>
        <v>1.3789808290636529E-2</v>
      </c>
      <c r="K3427" s="44">
        <f>IFERROR(_xll.qlIndexFixing(Index3M,H3427,TRUE,_xll.ohTrigger(RecalcTrigger,Trigger3M)),NA())</f>
        <v>1.417585091117142E-2</v>
      </c>
      <c r="L3427" s="44">
        <f>IFERROR(_xll.qlIndexFixing(Index6M,$H3427,TRUE,_xll.ohTrigger(RecalcTrigger,Trigger6M)),NA())</f>
        <v>1.3745743851667762E-2</v>
      </c>
      <c r="M3427" s="183">
        <f>IFERROR(_xll.qlIndexFixing(Index1Y,$H3427,TRUE,_xll.ohTrigger(RecalcTrigger,Trigger1Y)),NA())</f>
        <v>1.4491209404986504E-2</v>
      </c>
      <c r="N3427" s="182">
        <f>IFERROR(_xll.qlIndexFixing(ONIndex1M,I3427,TRUE,_xll.ohTrigger(RecalcTrigger,Trigger1M)),NA())</f>
        <v>1.3778715843253408E-2</v>
      </c>
      <c r="O3427" s="44">
        <f>IFERROR(_xll.qlIndexFixing(ONIndex3M,I3427,TRUE,_xll.ohTrigger(RecalcTrigger,Trigger3M)),NA())</f>
        <v>1.4137933950033599E-2</v>
      </c>
      <c r="P3427" s="44">
        <f>IFERROR(_xll.qlIndexFixing(ONIndex6M,I3427,TRUE,_xll.ohTrigger(RecalcTrigger,Trigger6M)),NA())</f>
        <v>1.370033673884663E-2</v>
      </c>
      <c r="Q3427" s="183">
        <f>IFERROR(_xll.qlIndexFixing(ONIndex1Y,I3427,TRUE,_xll.ohTrigger(RecalcTrigger,Trigger1Y)),NA())</f>
        <v>1.4346557548430283E-2</v>
      </c>
    </row>
    <row r="3428" spans="2:17" x14ac:dyDescent="0.2">
      <c r="B3428" s="39" t="s">
        <v>42</v>
      </c>
      <c r="D3428" s="42">
        <f>_xll.qlCalendarAdvance(Calendar,$D3427,B3428,"f",FALSE)</f>
        <v>63507</v>
      </c>
      <c r="E3428" s="177">
        <f>_xll.qlInterestRateIndexValueDate(IndexON,D3428)</f>
        <v>63507</v>
      </c>
      <c r="F3428" s="193">
        <f>IFERROR(_xll.qlIndexFixing(IndexON,D3428,TRUE,_xll.ohTrigger(RecalcTrigger,TriggerON)),NA())</f>
        <v>1.3869870555591746E-2</v>
      </c>
      <c r="H3428" s="42">
        <f>_xll.qlCalendarAdvance(Calendar,$H3427,B3428,"f",FALSE)</f>
        <v>63507</v>
      </c>
      <c r="I3428" s="177">
        <f>_xll.qlInterestRateIndexValueDate(Index1M,$H3428)</f>
        <v>63509</v>
      </c>
      <c r="J3428" s="182">
        <f>IFERROR(_xll.qlIndexFixing(Index1M,$H3428,TRUE,_xll.ohTrigger(RecalcTrigger,Trigger1M)),NA())</f>
        <v>1.3791570698478695E-2</v>
      </c>
      <c r="K3428" s="44">
        <f>IFERROR(_xll.qlIndexFixing(Index3M,H3428,TRUE,_xll.ohTrigger(RecalcTrigger,Trigger3M)),NA())</f>
        <v>1.4177937323997405E-2</v>
      </c>
      <c r="L3428" s="44">
        <f>IFERROR(_xll.qlIndexFixing(Index6M,$H3428,TRUE,_xll.ohTrigger(RecalcTrigger,Trigger6M)),NA())</f>
        <v>1.374559312317509E-2</v>
      </c>
      <c r="M3428" s="183">
        <f>IFERROR(_xll.qlIndexFixing(Index1Y,$H3428,TRUE,_xll.ohTrigger(RecalcTrigger,Trigger1Y)),NA())</f>
        <v>1.4492613068953809E-2</v>
      </c>
      <c r="N3428" s="182">
        <f>IFERROR(_xll.qlIndexFixing(ONIndex1M,I3428,TRUE,_xll.ohTrigger(RecalcTrigger,Trigger1M)),NA())</f>
        <v>1.3780500996878331E-2</v>
      </c>
      <c r="O3428" s="44">
        <f>IFERROR(_xll.qlIndexFixing(ONIndex3M,I3428,TRUE,_xll.ohTrigger(RecalcTrigger,Trigger3M)),NA())</f>
        <v>1.4140125495618605E-2</v>
      </c>
      <c r="P3428" s="44">
        <f>IFERROR(_xll.qlIndexFixing(ONIndex6M,I3428,TRUE,_xll.ohTrigger(RecalcTrigger,Trigger6M)),NA())</f>
        <v>1.3700238348910432E-2</v>
      </c>
      <c r="Q3428" s="183">
        <f>IFERROR(_xll.qlIndexFixing(ONIndex1Y,I3428,TRUE,_xll.ohTrigger(RecalcTrigger,Trigger1Y)),NA())</f>
        <v>1.4348430128281464E-2</v>
      </c>
    </row>
    <row r="3429" spans="2:17" x14ac:dyDescent="0.2">
      <c r="B3429" s="39" t="s">
        <v>42</v>
      </c>
      <c r="D3429" s="42">
        <f>_xll.qlCalendarAdvance(Calendar,$D3428,B3429,"f",FALSE)</f>
        <v>63514</v>
      </c>
      <c r="E3429" s="177">
        <f>_xll.qlInterestRateIndexValueDate(IndexON,D3429)</f>
        <v>63514</v>
      </c>
      <c r="F3429" s="193">
        <f>IFERROR(_xll.qlIndexFixing(IndexON,D3429,TRUE,_xll.ohTrigger(RecalcTrigger,TriggerON)),NA())</f>
        <v>1.3870907779818253E-2</v>
      </c>
      <c r="H3429" s="42">
        <f>_xll.qlCalendarAdvance(Calendar,$H3428,B3429,"f",FALSE)</f>
        <v>63514</v>
      </c>
      <c r="I3429" s="177">
        <f>_xll.qlInterestRateIndexValueDate(Index1M,$H3429)</f>
        <v>63516</v>
      </c>
      <c r="J3429" s="182">
        <f>IFERROR(_xll.qlIndexFixing(Index1M,$H3429,TRUE,_xll.ohTrigger(RecalcTrigger,Trigger1M)),NA())</f>
        <v>1.3794092923290938E-2</v>
      </c>
      <c r="K3429" s="44">
        <f>IFERROR(_xll.qlIndexFixing(Index3M,H3429,TRUE,_xll.ohTrigger(RecalcTrigger,Trigger3M)),NA())</f>
        <v>1.4180004616697909E-2</v>
      </c>
      <c r="L3429" s="44">
        <f>IFERROR(_xll.qlIndexFixing(Index6M,$H3429,TRUE,_xll.ohTrigger(RecalcTrigger,Trigger6M)),NA())</f>
        <v>1.374543816262418E-2</v>
      </c>
      <c r="M3429" s="183">
        <f>IFERROR(_xll.qlIndexFixing(Index1Y,$H3429,TRUE,_xll.ohTrigger(RecalcTrigger,Trigger1Y)),NA())</f>
        <v>1.4493996967682244E-2</v>
      </c>
      <c r="N3429" s="182">
        <f>IFERROR(_xll.qlIndexFixing(ONIndex1M,I3429,TRUE,_xll.ohTrigger(RecalcTrigger,Trigger1M)),NA())</f>
        <v>1.3782271051940853E-2</v>
      </c>
      <c r="O3429" s="44">
        <f>IFERROR(_xll.qlIndexFixing(ONIndex3M,I3429,TRUE,_xll.ohTrigger(RecalcTrigger,Trigger3M)),NA())</f>
        <v>1.4142298154151689E-2</v>
      </c>
      <c r="P3429" s="44">
        <f>IFERROR(_xll.qlIndexFixing(ONIndex6M,I3429,TRUE,_xll.ohTrigger(RecalcTrigger,Trigger6M)),NA())</f>
        <v>1.370013583107621E-2</v>
      </c>
      <c r="Q3429" s="183">
        <f>IFERROR(_xll.qlIndexFixing(ONIndex1Y,I3429,TRUE,_xll.ohTrigger(RecalcTrigger,Trigger1Y)),NA())</f>
        <v>1.4350283934829733E-2</v>
      </c>
    </row>
    <row r="3430" spans="2:17" x14ac:dyDescent="0.2">
      <c r="B3430" s="39" t="s">
        <v>42</v>
      </c>
      <c r="D3430" s="42">
        <f>_xll.qlCalendarAdvance(Calendar,$D3429,B3430,"f",FALSE)</f>
        <v>63521</v>
      </c>
      <c r="E3430" s="177">
        <f>_xll.qlInterestRateIndexValueDate(IndexON,D3430)</f>
        <v>63521</v>
      </c>
      <c r="F3430" s="193">
        <f>IFERROR(_xll.qlIndexFixing(IndexON,D3430,TRUE,_xll.ohTrigger(RecalcTrigger,TriggerON)),NA())</f>
        <v>1.3871936218752268E-2</v>
      </c>
      <c r="H3430" s="42">
        <f>_xll.qlCalendarAdvance(Calendar,$H3429,B3430,"f",FALSE)</f>
        <v>63521</v>
      </c>
      <c r="I3430" s="177">
        <f>_xll.qlInterestRateIndexValueDate(Index1M,$H3430)</f>
        <v>63523</v>
      </c>
      <c r="J3430" s="182">
        <f>IFERROR(_xll.qlIndexFixing(Index1M,$H3430,TRUE,_xll.ohTrigger(RecalcTrigger,Trigger1M)),NA())</f>
        <v>1.3793889981089312E-2</v>
      </c>
      <c r="K3430" s="44">
        <f>IFERROR(_xll.qlIndexFixing(Index3M,H3430,TRUE,_xll.ohTrigger(RecalcTrigger,Trigger3M)),NA())</f>
        <v>1.4181209291772134E-2</v>
      </c>
      <c r="L3430" s="44">
        <f>IFERROR(_xll.qlIndexFixing(Index6M,$H3430,TRUE,_xll.ohTrigger(RecalcTrigger,Trigger6M)),NA())</f>
        <v>1.3745527926847148E-2</v>
      </c>
      <c r="M3430" s="183">
        <f>IFERROR(_xll.qlIndexFixing(Index1Y,$H3430,TRUE,_xll.ohTrigger(RecalcTrigger,Trigger1Y)),NA())</f>
        <v>1.4495361072819913E-2</v>
      </c>
      <c r="N3430" s="182">
        <f>IFERROR(_xll.qlIndexFixing(ONIndex1M,I3430,TRUE,_xll.ohTrigger(RecalcTrigger,Trigger1M)),NA())</f>
        <v>1.3784025985978943E-2</v>
      </c>
      <c r="O3430" s="44">
        <f>IFERROR(_xll.qlIndexFixing(ONIndex3M,I3430,TRUE,_xll.ohTrigger(RecalcTrigger,Trigger3M)),NA())</f>
        <v>1.4144451898214783E-2</v>
      </c>
      <c r="P3430" s="44">
        <f>IFERROR(_xll.qlIndexFixing(ONIndex6M,I3430,TRUE,_xll.ohTrigger(RecalcTrigger,Trigger6M)),NA())</f>
        <v>1.3700029179348761E-2</v>
      </c>
      <c r="Q3430" s="183">
        <f>IFERROR(_xll.qlIndexFixing(ONIndex1Y,I3430,TRUE,_xll.ohTrigger(RecalcTrigger,Trigger1Y)),NA())</f>
        <v>1.4352118940417213E-2</v>
      </c>
    </row>
    <row r="3431" spans="2:17" x14ac:dyDescent="0.2">
      <c r="B3431" s="39" t="s">
        <v>42</v>
      </c>
      <c r="D3431" s="42">
        <f>_xll.qlCalendarAdvance(Calendar,$D3430,B3431,"f",FALSE)</f>
        <v>63528</v>
      </c>
      <c r="E3431" s="177">
        <f>_xll.qlInterestRateIndexValueDate(IndexON,D3431)</f>
        <v>63528</v>
      </c>
      <c r="F3431" s="193">
        <f>IFERROR(_xll.qlIndexFixing(IndexON,D3431,TRUE,_xll.ohTrigger(RecalcTrigger,TriggerON)),NA())</f>
        <v>1.3872955859364211E-2</v>
      </c>
      <c r="H3431" s="42">
        <f>_xll.qlCalendarAdvance(Calendar,$H3430,B3431,"f",FALSE)</f>
        <v>63528</v>
      </c>
      <c r="I3431" s="177">
        <f>_xll.qlInterestRateIndexValueDate(Index1M,$H3431)</f>
        <v>63530</v>
      </c>
      <c r="J3431" s="182">
        <f>IFERROR(_xll.qlIndexFixing(Index1M,$H3431,TRUE,_xll.ohTrigger(RecalcTrigger,Trigger1M)),NA())</f>
        <v>1.3796766913444503E-2</v>
      </c>
      <c r="K3431" s="44">
        <f>IFERROR(_xll.qlIndexFixing(Index3M,H3431,TRUE,_xll.ohTrigger(RecalcTrigger,Trigger3M)),NA())</f>
        <v>1.4183240849879653E-2</v>
      </c>
      <c r="L3431" s="44">
        <f>IFERROR(_xll.qlIndexFixing(Index6M,$H3431,TRUE,_xll.ohTrigger(RecalcTrigger,Trigger6M)),NA())</f>
        <v>1.3745364172136697E-2</v>
      </c>
      <c r="M3431" s="183">
        <f>IFERROR(_xll.qlIndexFixing(Index1Y,$H3431,TRUE,_xll.ohTrigger(RecalcTrigger,Trigger1Y)),NA())</f>
        <v>1.4496705356017547E-2</v>
      </c>
      <c r="N3431" s="182">
        <f>IFERROR(_xll.qlIndexFixing(ONIndex1M,I3431,TRUE,_xll.ohTrigger(RecalcTrigger,Trigger1M)),NA())</f>
        <v>1.3785765776610504E-2</v>
      </c>
      <c r="O3431" s="44">
        <f>IFERROR(_xll.qlIndexFixing(ONIndex3M,I3431,TRUE,_xll.ohTrigger(RecalcTrigger,Trigger3M)),NA())</f>
        <v>1.4146586699350649E-2</v>
      </c>
      <c r="P3431" s="44">
        <f>IFERROR(_xll.qlIndexFixing(ONIndex6M,I3431,TRUE,_xll.ohTrigger(RecalcTrigger,Trigger6M)),NA())</f>
        <v>1.3699918387413135E-2</v>
      </c>
      <c r="Q3431" s="183">
        <f>IFERROR(_xll.qlIndexFixing(ONIndex1Y,I3431,TRUE,_xll.ohTrigger(RecalcTrigger,Trigger1Y)),NA())</f>
        <v>1.4353935116986349E-2</v>
      </c>
    </row>
    <row r="3432" spans="2:17" x14ac:dyDescent="0.2">
      <c r="B3432" s="39" t="s">
        <v>42</v>
      </c>
      <c r="D3432" s="42">
        <f>_xll.qlCalendarAdvance(Calendar,$D3431,B3432,"f",FALSE)</f>
        <v>63535</v>
      </c>
      <c r="E3432" s="177">
        <f>_xll.qlInterestRateIndexValueDate(IndexON,D3432)</f>
        <v>63535</v>
      </c>
      <c r="F3432" s="193">
        <f>IFERROR(_xll.qlIndexFixing(IndexON,D3432,TRUE,_xll.ohTrigger(RecalcTrigger,TriggerON)),NA())</f>
        <v>1.387396668854457E-2</v>
      </c>
      <c r="H3432" s="42">
        <f>_xll.qlCalendarAdvance(Calendar,$H3431,B3432,"f",FALSE)</f>
        <v>63535</v>
      </c>
      <c r="I3432" s="177">
        <f>_xll.qlInterestRateIndexValueDate(Index1M,$H3432)</f>
        <v>63537</v>
      </c>
      <c r="J3432" s="182">
        <f>IFERROR(_xll.qlIndexFixing(Index1M,$H3432,TRUE,_xll.ohTrigger(RecalcTrigger,Trigger1M)),NA())</f>
        <v>1.3798468574109379E-2</v>
      </c>
      <c r="K3432" s="44">
        <f>IFERROR(_xll.qlIndexFixing(Index3M,H3432,TRUE,_xll.ohTrigger(RecalcTrigger,Trigger3M)),NA())</f>
        <v>1.41852532088933E-2</v>
      </c>
      <c r="L3432" s="44">
        <f>IFERROR(_xll.qlIndexFixing(Index6M,$H3432,TRUE,_xll.ohTrigger(RecalcTrigger,Trigger6M)),NA())</f>
        <v>1.3745196166264186E-2</v>
      </c>
      <c r="M3432" s="183">
        <f>IFERROR(_xll.qlIndexFixing(Index1Y,$H3432,TRUE,_xll.ohTrigger(RecalcTrigger,Trigger1Y)),NA())</f>
        <v>1.4498029788924782E-2</v>
      </c>
      <c r="N3432" s="182">
        <f>IFERROR(_xll.qlIndexFixing(ONIndex1M,I3432,TRUE,_xll.ohTrigger(RecalcTrigger,Trigger1M)),NA())</f>
        <v>1.3787490401293567E-2</v>
      </c>
      <c r="O3432" s="44">
        <f>IFERROR(_xll.qlIndexFixing(ONIndex3M,I3432,TRUE,_xll.ohTrigger(RecalcTrigger,Trigger3M)),NA())</f>
        <v>1.4148702529661605E-2</v>
      </c>
      <c r="P3432" s="44">
        <f>IFERROR(_xll.qlIndexFixing(ONIndex6M,I3432,TRUE,_xll.ohTrigger(RecalcTrigger,Trigger6M)),NA())</f>
        <v>1.369980344903432E-2</v>
      </c>
      <c r="Q3432" s="183">
        <f>IFERROR(_xll.qlIndexFixing(ONIndex1Y,I3432,TRUE,_xll.ohTrigger(RecalcTrigger,Trigger1Y)),NA())</f>
        <v>1.4355732436639457E-2</v>
      </c>
    </row>
    <row r="3433" spans="2:17" x14ac:dyDescent="0.2">
      <c r="B3433" s="39" t="s">
        <v>42</v>
      </c>
      <c r="D3433" s="42">
        <f>_xll.qlCalendarAdvance(Calendar,$D3432,B3433,"f",FALSE)</f>
        <v>63542</v>
      </c>
      <c r="E3433" s="177">
        <f>_xll.qlInterestRateIndexValueDate(IndexON,D3433)</f>
        <v>63542</v>
      </c>
      <c r="F3433" s="193">
        <f>IFERROR(_xll.qlIndexFixing(IndexON,D3433,TRUE,_xll.ohTrigger(RecalcTrigger,TriggerON)),NA())</f>
        <v>1.3874968693263767E-2</v>
      </c>
      <c r="H3433" s="42">
        <f>_xll.qlCalendarAdvance(Calendar,$H3432,B3433,"f",FALSE)</f>
        <v>63542</v>
      </c>
      <c r="I3433" s="177">
        <f>_xll.qlInterestRateIndexValueDate(Index1M,$H3433)</f>
        <v>63544</v>
      </c>
      <c r="J3433" s="182">
        <f>IFERROR(_xll.qlIndexFixing(Index1M,$H3433,TRUE,_xll.ohTrigger(RecalcTrigger,Trigger1M)),NA())</f>
        <v>1.3800154991877311E-2</v>
      </c>
      <c r="K3433" s="44">
        <f>IFERROR(_xll.qlIndexFixing(Index3M,H3433,TRUE,_xll.ohTrigger(RecalcTrigger,Trigger3M)),NA())</f>
        <v>1.4187246340656046E-2</v>
      </c>
      <c r="L3433" s="44">
        <f>IFERROR(_xll.qlIndexFixing(Index6M,$H3433,TRUE,_xll.ohTrigger(RecalcTrigger,Trigger6M)),NA())</f>
        <v>1.3745023903062242E-2</v>
      </c>
      <c r="M3433" s="183">
        <f>IFERROR(_xll.qlIndexFixing(Index1Y,$H3433,TRUE,_xll.ohTrigger(RecalcTrigger,Trigger1Y)),NA())</f>
        <v>1.4499334343194543E-2</v>
      </c>
      <c r="N3433" s="182">
        <f>IFERROR(_xll.qlIndexFixing(ONIndex1M,I3433,TRUE,_xll.ohTrigger(RecalcTrigger,Trigger1M)),NA())</f>
        <v>1.3789685455352085E-2</v>
      </c>
      <c r="O3433" s="44">
        <f>IFERROR(_xll.qlIndexFixing(ONIndex3M,I3433,TRUE,_xll.ohTrigger(RecalcTrigger,Trigger3M)),NA())</f>
        <v>1.4151394962258479E-2</v>
      </c>
      <c r="P3433" s="44">
        <f>IFERROR(_xll.qlIndexFixing(ONIndex6M,I3433,TRUE,_xll.ohTrigger(RecalcTrigger,Trigger6M)),NA())</f>
        <v>1.3699649568765793E-2</v>
      </c>
      <c r="Q3433" s="183">
        <f>IFERROR(_xll.qlIndexFixing(ONIndex1Y,I3433,TRUE,_xll.ohTrigger(RecalcTrigger,Trigger1Y)),NA())</f>
        <v>1.4358015523399104E-2</v>
      </c>
    </row>
    <row r="3434" spans="2:17" x14ac:dyDescent="0.2">
      <c r="B3434" s="39" t="s">
        <v>42</v>
      </c>
      <c r="D3434" s="42">
        <f>_xll.qlCalendarAdvance(Calendar,$D3433,B3434,"f",FALSE)</f>
        <v>63550</v>
      </c>
      <c r="E3434" s="177">
        <f>_xll.qlInterestRateIndexValueDate(IndexON,D3434)</f>
        <v>63550</v>
      </c>
      <c r="F3434" s="193">
        <f>IFERROR(_xll.qlIndexFixing(IndexON,D3434,TRUE,_xll.ohTrigger(RecalcTrigger,TriggerON)),NA())</f>
        <v>1.3876103019416774E-2</v>
      </c>
      <c r="H3434" s="42">
        <f>_xll.qlCalendarAdvance(Calendar,$H3433,B3434,"f",FALSE)</f>
        <v>63550</v>
      </c>
      <c r="I3434" s="177">
        <f>_xll.qlInterestRateIndexValueDate(Index1M,$H3434)</f>
        <v>63552</v>
      </c>
      <c r="J3434" s="182">
        <f>IFERROR(_xll.qlIndexFixing(Index1M,$H3434,TRUE,_xll.ohTrigger(RecalcTrigger,Trigger1M)),NA())</f>
        <v>1.3802445893793739E-2</v>
      </c>
      <c r="K3434" s="44">
        <f>IFERROR(_xll.qlIndexFixing(Index3M,H3434,TRUE,_xll.ohTrigger(RecalcTrigger,Trigger3M)),NA())</f>
        <v>1.4189917034152164E-2</v>
      </c>
      <c r="L3434" s="44">
        <f>IFERROR(_xll.qlIndexFixing(Index6M,$H3434,TRUE,_xll.ohTrigger(RecalcTrigger,Trigger6M)),NA())</f>
        <v>1.3744821809863363E-2</v>
      </c>
      <c r="M3434" s="183">
        <f>IFERROR(_xll.qlIndexFixing(Index1Y,$H3434,TRUE,_xll.ohTrigger(RecalcTrigger,Trigger1Y)),NA())</f>
        <v>1.4501538821386965E-2</v>
      </c>
      <c r="N3434" s="182">
        <f>IFERROR(_xll.qlIndexFixing(ONIndex1M,I3434,TRUE,_xll.ohTrigger(RecalcTrigger,Trigger1M)),NA())</f>
        <v>1.3791375331271283E-2</v>
      </c>
      <c r="O3434" s="44">
        <f>IFERROR(_xll.qlIndexFixing(ONIndex3M,I3434,TRUE,_xll.ohTrigger(RecalcTrigger,Trigger3M)),NA())</f>
        <v>1.4153467325419555E-2</v>
      </c>
      <c r="P3434" s="44">
        <f>IFERROR(_xll.qlIndexFixing(ONIndex6M,I3434,TRUE,_xll.ohTrigger(RecalcTrigger,Trigger6M)),NA())</f>
        <v>1.3699525130306256E-2</v>
      </c>
      <c r="Q3434" s="183">
        <f>IFERROR(_xll.qlIndexFixing(ONIndex1Y,I3434,TRUE,_xll.ohTrigger(RecalcTrigger,Trigger1Y)),NA())</f>
        <v>1.435976963729324E-2</v>
      </c>
    </row>
    <row r="3435" spans="2:17" x14ac:dyDescent="0.2">
      <c r="B3435" s="39" t="s">
        <v>42</v>
      </c>
      <c r="D3435" s="42">
        <f>_xll.qlCalendarAdvance(Calendar,$D3434,B3435,"f",FALSE)</f>
        <v>63557</v>
      </c>
      <c r="E3435" s="177">
        <f>_xll.qlInterestRateIndexValueDate(IndexON,D3435)</f>
        <v>63557</v>
      </c>
      <c r="F3435" s="193">
        <f>IFERROR(_xll.qlIndexFixing(IndexON,D3435,TRUE,_xll.ohTrigger(RecalcTrigger,TriggerON)),NA())</f>
        <v>1.3877086070817057E-2</v>
      </c>
      <c r="H3435" s="42">
        <f>_xll.qlCalendarAdvance(Calendar,$H3434,B3435,"f",FALSE)</f>
        <v>63557</v>
      </c>
      <c r="I3435" s="177">
        <f>_xll.qlInterestRateIndexValueDate(Index1M,$H3435)</f>
        <v>63559</v>
      </c>
      <c r="J3435" s="182">
        <f>IFERROR(_xll.qlIndexFixing(Index1M,$H3435,TRUE,_xll.ohTrigger(RecalcTrigger,Trigger1M)),NA())</f>
        <v>1.3803335993218598E-2</v>
      </c>
      <c r="K3435" s="44">
        <f>IFERROR(_xll.qlIndexFixing(Index3M,H3435,TRUE,_xll.ohTrigger(RecalcTrigger,Trigger3M)),NA())</f>
        <v>1.4191452461536969E-2</v>
      </c>
      <c r="L3435" s="44">
        <f>IFERROR(_xll.qlIndexFixing(Index6M,$H3435,TRUE,_xll.ohTrigger(RecalcTrigger,Trigger6M)),NA())</f>
        <v>1.3744393048677415E-2</v>
      </c>
      <c r="M3435" s="183">
        <f>IFERROR(_xll.qlIndexFixing(Index1Y,$H3435,TRUE,_xll.ohTrigger(RecalcTrigger,Trigger1Y)),NA())</f>
        <v>1.4502797897796092E-2</v>
      </c>
      <c r="N3435" s="182">
        <f>IFERROR(_xll.qlIndexFixing(ONIndex1M,I3435,TRUE,_xll.ohTrigger(RecalcTrigger,Trigger1M)),NA())</f>
        <v>1.3792811667681093E-2</v>
      </c>
      <c r="O3435" s="44">
        <f>IFERROR(_xll.qlIndexFixing(ONIndex3M,I3435,TRUE,_xll.ohTrigger(RecalcTrigger,Trigger3M)),NA())</f>
        <v>1.4155228464973746E-2</v>
      </c>
      <c r="P3435" s="44">
        <f>IFERROR(_xll.qlIndexFixing(ONIndex6M,I3435,TRUE,_xll.ohTrigger(RecalcTrigger,Trigger6M)),NA())</f>
        <v>1.3699415152679251E-2</v>
      </c>
      <c r="Q3435" s="183">
        <f>IFERROR(_xll.qlIndexFixing(ONIndex1Y,I3435,TRUE,_xll.ohTrigger(RecalcTrigger,Trigger1Y)),NA())</f>
        <v>1.436125808305988E-2</v>
      </c>
    </row>
    <row r="3436" spans="2:17" x14ac:dyDescent="0.2">
      <c r="B3436" s="39" t="s">
        <v>42</v>
      </c>
      <c r="D3436" s="42">
        <f>_xll.qlCalendarAdvance(Calendar,$D3435,B3436,"f",FALSE)</f>
        <v>63564</v>
      </c>
      <c r="E3436" s="177">
        <f>_xll.qlInterestRateIndexValueDate(IndexON,D3436)</f>
        <v>63564</v>
      </c>
      <c r="F3436" s="193">
        <f>IFERROR(_xll.qlIndexFixing(IndexON,D3436,TRUE,_xll.ohTrigger(RecalcTrigger,TriggerON)),NA())</f>
        <v>1.3878060256748981E-2</v>
      </c>
      <c r="H3436" s="42">
        <f>_xll.qlCalendarAdvance(Calendar,$H3435,B3436,"f",FALSE)</f>
        <v>63564</v>
      </c>
      <c r="I3436" s="177">
        <f>_xll.qlInterestRateIndexValueDate(Index1M,$H3436)</f>
        <v>63566</v>
      </c>
      <c r="J3436" s="182">
        <f>IFERROR(_xll.qlIndexFixing(Index1M,$H3436,TRUE,_xll.ohTrigger(RecalcTrigger,Trigger1M)),NA())</f>
        <v>1.3804975391577599E-2</v>
      </c>
      <c r="K3436" s="44">
        <f>IFERROR(_xll.qlIndexFixing(Index3M,H3436,TRUE,_xll.ohTrigger(RecalcTrigger,Trigger3M)),NA())</f>
        <v>1.4193384981496138E-2</v>
      </c>
      <c r="L3436" s="44">
        <f>IFERROR(_xll.qlIndexFixing(Index6M,$H3436,TRUE,_xll.ohTrigger(RecalcTrigger,Trigger6M)),NA())</f>
        <v>1.3744207679787231E-2</v>
      </c>
      <c r="M3436" s="183">
        <f>IFERROR(_xll.qlIndexFixing(Index1Y,$H3436,TRUE,_xll.ohTrigger(RecalcTrigger,Trigger1Y)),NA())</f>
        <v>1.450403700084231E-2</v>
      </c>
      <c r="N3436" s="182">
        <f>IFERROR(_xll.qlIndexFixing(ONIndex1M,I3436,TRUE,_xll.ohTrigger(RecalcTrigger,Trigger1M)),NA())</f>
        <v>1.3794473223933679E-2</v>
      </c>
      <c r="O3436" s="44">
        <f>IFERROR(_xll.qlIndexFixing(ONIndex3M,I3436,TRUE,_xll.ohTrigger(RecalcTrigger,Trigger3M)),NA())</f>
        <v>1.4157265403271779E-2</v>
      </c>
      <c r="P3436" s="44">
        <f>IFERROR(_xll.qlIndexFixing(ONIndex6M,I3436,TRUE,_xll.ohTrigger(RecalcTrigger,Trigger6M)),NA())</f>
        <v>1.3699282971693094E-2</v>
      </c>
      <c r="Q3436" s="183">
        <f>IFERROR(_xll.qlIndexFixing(ONIndex1Y,I3436,TRUE,_xll.ohTrigger(RecalcTrigger,Trigger1Y)),NA())</f>
        <v>1.436297698488076E-2</v>
      </c>
    </row>
    <row r="3437" spans="2:17" x14ac:dyDescent="0.2">
      <c r="B3437" s="39" t="s">
        <v>42</v>
      </c>
      <c r="D3437" s="42">
        <f>_xll.qlCalendarAdvance(Calendar,$D3436,B3437,"f",FALSE)</f>
        <v>63571</v>
      </c>
      <c r="E3437" s="177">
        <f>_xll.qlInterestRateIndexValueDate(IndexON,D3437)</f>
        <v>63571</v>
      </c>
      <c r="F3437" s="193">
        <f>IFERROR(_xll.qlIndexFixing(IndexON,D3437,TRUE,_xll.ohTrigger(RecalcTrigger,TriggerON)),NA())</f>
        <v>1.3879025564422776E-2</v>
      </c>
      <c r="H3437" s="42">
        <f>_xll.qlCalendarAdvance(Calendar,$H3436,B3437,"f",FALSE)</f>
        <v>63571</v>
      </c>
      <c r="I3437" s="177">
        <f>_xll.qlInterestRateIndexValueDate(Index1M,$H3437)</f>
        <v>63573</v>
      </c>
      <c r="J3437" s="182">
        <f>IFERROR(_xll.qlIndexFixing(Index1M,$H3437,TRUE,_xll.ohTrigger(RecalcTrigger,Trigger1M)),NA())</f>
        <v>1.3806599456256468E-2</v>
      </c>
      <c r="K3437" s="44">
        <f>IFERROR(_xll.qlIndexFixing(Index3M,H3437,TRUE,_xll.ohTrigger(RecalcTrigger,Trigger3M)),NA())</f>
        <v>1.4195298157558156E-2</v>
      </c>
      <c r="L3437" s="44">
        <f>IFERROR(_xll.qlIndexFixing(Index6M,$H3437,TRUE,_xll.ohTrigger(RecalcTrigger,Trigger6M)),NA())</f>
        <v>1.3744018028620859E-2</v>
      </c>
      <c r="M3437" s="183">
        <f>IFERROR(_xll.qlIndexFixing(Index1Y,$H3437,TRUE,_xll.ohTrigger(RecalcTrigger,Trigger1Y)),NA())</f>
        <v>1.4505256102179247E-2</v>
      </c>
      <c r="N3437" s="182">
        <f>IFERROR(_xll.qlIndexFixing(ONIndex1M,I3437,TRUE,_xll.ohTrigger(RecalcTrigger,Trigger1M)),NA())</f>
        <v>1.3796119498969972E-2</v>
      </c>
      <c r="O3437" s="44">
        <f>IFERROR(_xll.qlIndexFixing(ONIndex3M,I3437,TRUE,_xll.ohTrigger(RecalcTrigger,Trigger3M)),NA())</f>
        <v>1.4159283226460317E-2</v>
      </c>
      <c r="P3437" s="44">
        <f>IFERROR(_xll.qlIndexFixing(ONIndex6M,I3437,TRUE,_xll.ohTrigger(RecalcTrigger,Trigger6M)),NA())</f>
        <v>1.3699146612848878E-2</v>
      </c>
      <c r="Q3437" s="183">
        <f>IFERROR(_xll.qlIndexFixing(ONIndex1Y,I3437,TRUE,_xll.ohTrigger(RecalcTrigger,Trigger1Y)),NA())</f>
        <v>1.4364676886620131E-2</v>
      </c>
    </row>
    <row r="3438" spans="2:17" x14ac:dyDescent="0.2">
      <c r="B3438" s="39" t="s">
        <v>42</v>
      </c>
      <c r="D3438" s="42">
        <f>_xll.qlCalendarAdvance(Calendar,$D3437,B3438,"f",FALSE)</f>
        <v>63578</v>
      </c>
      <c r="E3438" s="177">
        <f>_xll.qlInterestRateIndexValueDate(IndexON,D3438)</f>
        <v>63578</v>
      </c>
      <c r="F3438" s="193">
        <f>IFERROR(_xll.qlIndexFixing(IndexON,D3438,TRUE,_xll.ohTrigger(RecalcTrigger,TriggerON)),NA())</f>
        <v>1.3879981980569056E-2</v>
      </c>
      <c r="H3438" s="42">
        <f>_xll.qlCalendarAdvance(Calendar,$H3437,B3438,"f",FALSE)</f>
        <v>63578</v>
      </c>
      <c r="I3438" s="177">
        <f>_xll.qlInterestRateIndexValueDate(Index1M,$H3438)</f>
        <v>63580</v>
      </c>
      <c r="J3438" s="182">
        <f>IFERROR(_xll.qlIndexFixing(Index1M,$H3438,TRUE,_xll.ohTrigger(RecalcTrigger,Trigger1M)),NA())</f>
        <v>1.3808208164811223E-2</v>
      </c>
      <c r="K3438" s="44">
        <f>IFERROR(_xll.qlIndexFixing(Index3M,H3438,TRUE,_xll.ohTrigger(RecalcTrigger,Trigger3M)),NA())</f>
        <v>1.4197191961568656E-2</v>
      </c>
      <c r="L3438" s="44">
        <f>IFERROR(_xll.qlIndexFixing(Index6M,$H3438,TRUE,_xll.ohTrigger(RecalcTrigger,Trigger6M)),NA())</f>
        <v>1.3743824089011735E-2</v>
      </c>
      <c r="M3438" s="183">
        <f>IFERROR(_xll.qlIndexFixing(Index1Y,$H3438,TRUE,_xll.ohTrigger(RecalcTrigger,Trigger1Y)),NA())</f>
        <v>1.4506455173461838E-2</v>
      </c>
      <c r="N3438" s="182">
        <f>IFERROR(_xll.qlIndexFixing(ONIndex1M,I3438,TRUE,_xll.ohTrigger(RecalcTrigger,Trigger1M)),NA())</f>
        <v>1.3797750470567749E-2</v>
      </c>
      <c r="O3438" s="44">
        <f>IFERROR(_xll.qlIndexFixing(ONIndex3M,I3438,TRUE,_xll.ohTrigger(RecalcTrigger,Trigger3M)),NA())</f>
        <v>1.4161281906641676E-2</v>
      </c>
      <c r="P3438" s="44">
        <f>IFERROR(_xll.qlIndexFixing(ONIndex6M,I3438,TRUE,_xll.ohTrigger(RecalcTrigger,Trigger6M)),NA())</f>
        <v>1.3699006069991526E-2</v>
      </c>
      <c r="Q3438" s="183">
        <f>IFERROR(_xll.qlIndexFixing(ONIndex1Y,I3438,TRUE,_xll.ohTrigger(RecalcTrigger,Trigger1Y)),NA())</f>
        <v>1.4366357760300374E-2</v>
      </c>
    </row>
    <row r="3439" spans="2:17" x14ac:dyDescent="0.2">
      <c r="B3439" s="39" t="s">
        <v>42</v>
      </c>
      <c r="D3439" s="42">
        <f>_xll.qlCalendarAdvance(Calendar,$D3438,B3439,"f",FALSE)</f>
        <v>63585</v>
      </c>
      <c r="E3439" s="177">
        <f>_xll.qlInterestRateIndexValueDate(IndexON,D3439)</f>
        <v>63585</v>
      </c>
      <c r="F3439" s="193">
        <f>IFERROR(_xll.qlIndexFixing(IndexON,D3439,TRUE,_xll.ohTrigger(RecalcTrigger,TriggerON)),NA())</f>
        <v>1.3880929492238181E-2</v>
      </c>
      <c r="H3439" s="42">
        <f>_xll.qlCalendarAdvance(Calendar,$H3438,B3439,"f",FALSE)</f>
        <v>63585</v>
      </c>
      <c r="I3439" s="177">
        <f>_xll.qlInterestRateIndexValueDate(Index1M,$H3439)</f>
        <v>63587</v>
      </c>
      <c r="J3439" s="182">
        <f>IFERROR(_xll.qlIndexFixing(Index1M,$H3439,TRUE,_xll.ohTrigger(RecalcTrigger,Trigger1M)),NA())</f>
        <v>1.3808669436544843E-2</v>
      </c>
      <c r="K3439" s="44">
        <f>IFERROR(_xll.qlIndexFixing(Index3M,H3439,TRUE,_xll.ohTrigger(RecalcTrigger,Trigger3M)),NA())</f>
        <v>1.4198656401212333E-2</v>
      </c>
      <c r="L3439" s="44">
        <f>IFERROR(_xll.qlIndexFixing(Index6M,$H3439,TRUE,_xll.ohTrigger(RecalcTrigger,Trigger6M)),NA())</f>
        <v>1.3743625854791094E-2</v>
      </c>
      <c r="M3439" s="183">
        <f>IFERROR(_xll.qlIndexFixing(Index1Y,$H3439,TRUE,_xll.ohTrigger(RecalcTrigger,Trigger1Y)),NA())</f>
        <v>1.4507634186346109E-2</v>
      </c>
      <c r="N3439" s="182">
        <f>IFERROR(_xll.qlIndexFixing(ONIndex1M,I3439,TRUE,_xll.ohTrigger(RecalcTrigger,Trigger1M)),NA())</f>
        <v>1.3799366116264977E-2</v>
      </c>
      <c r="O3439" s="44">
        <f>IFERROR(_xll.qlIndexFixing(ONIndex3M,I3439,TRUE,_xll.ohTrigger(RecalcTrigger,Trigger3M)),NA())</f>
        <v>1.4163261415678363E-2</v>
      </c>
      <c r="P3439" s="44">
        <f>IFERROR(_xll.qlIndexFixing(ONIndex6M,I3439,TRUE,_xll.ohTrigger(RecalcTrigger,Trigger6M)),NA())</f>
        <v>1.369886133720577E-2</v>
      </c>
      <c r="Q3439" s="183">
        <f>IFERROR(_xll.qlIndexFixing(ONIndex1Y,I3439,TRUE,_xll.ohTrigger(RecalcTrigger,Trigger1Y)),NA())</f>
        <v>1.4368019578183677E-2</v>
      </c>
    </row>
    <row r="3440" spans="2:17" x14ac:dyDescent="0.2">
      <c r="B3440" s="39" t="s">
        <v>42</v>
      </c>
      <c r="D3440" s="42">
        <f>_xll.qlCalendarAdvance(Calendar,$D3439,B3440,"f",FALSE)</f>
        <v>63592</v>
      </c>
      <c r="E3440" s="177">
        <f>_xll.qlInterestRateIndexValueDate(IndexON,D3440)</f>
        <v>63592</v>
      </c>
      <c r="F3440" s="193">
        <f>IFERROR(_xll.qlIndexFixing(IndexON,D3440,TRUE,_xll.ohTrigger(RecalcTrigger,TriggerON)),NA())</f>
        <v>1.3881868086480509E-2</v>
      </c>
      <c r="H3440" s="42">
        <f>_xll.qlCalendarAdvance(Calendar,$H3439,B3440,"f",FALSE)</f>
        <v>63592</v>
      </c>
      <c r="I3440" s="177">
        <f>_xll.qlInterestRateIndexValueDate(Index1M,$H3440)</f>
        <v>63594</v>
      </c>
      <c r="J3440" s="182">
        <f>IFERROR(_xll.qlIndexFixing(Index1M,$H3440,TRUE,_xll.ohTrigger(RecalcTrigger,Trigger1M)),NA())</f>
        <v>1.3810250489153677E-2</v>
      </c>
      <c r="K3440" s="44">
        <f>IFERROR(_xll.qlIndexFixing(Index3M,H3440,TRUE,_xll.ohTrigger(RecalcTrigger,Trigger3M)),NA())</f>
        <v>1.4200512696518565E-2</v>
      </c>
      <c r="L3440" s="44">
        <f>IFERROR(_xll.qlIndexFixing(Index6M,$H3440,TRUE,_xll.ohTrigger(RecalcTrigger,Trigger6M)),NA())</f>
        <v>1.3743423319793701E-2</v>
      </c>
      <c r="M3440" s="183">
        <f>IFERROR(_xll.qlIndexFixing(Index1Y,$H3440,TRUE,_xll.ohTrigger(RecalcTrigger,Trigger1Y)),NA())</f>
        <v>1.4508793112488301E-2</v>
      </c>
      <c r="N3440" s="182">
        <f>IFERROR(_xll.qlIndexFixing(ONIndex1M,I3440,TRUE,_xll.ohTrigger(RecalcTrigger,Trigger1M)),NA())</f>
        <v>1.3800966413759497E-2</v>
      </c>
      <c r="O3440" s="44">
        <f>IFERROR(_xll.qlIndexFixing(ONIndex3M,I3440,TRUE,_xll.ohTrigger(RecalcTrigger,Trigger3M)),NA())</f>
        <v>1.4165221725832566E-2</v>
      </c>
      <c r="P3440" s="44">
        <f>IFERROR(_xll.qlIndexFixing(ONIndex6M,I3440,TRUE,_xll.ohTrigger(RecalcTrigger,Trigger6M)),NA())</f>
        <v>1.3698712408176661E-2</v>
      </c>
      <c r="Q3440" s="183">
        <f>IFERROR(_xll.qlIndexFixing(ONIndex1Y,I3440,TRUE,_xll.ohTrigger(RecalcTrigger,Trigger1Y)),NA())</f>
        <v>1.4369662312452292E-2</v>
      </c>
    </row>
    <row r="3441" spans="2:17" x14ac:dyDescent="0.2">
      <c r="B3441" s="39" t="s">
        <v>42</v>
      </c>
      <c r="D3441" s="42">
        <f>_xll.qlCalendarAdvance(Calendar,$D3440,B3441,"f",FALSE)</f>
        <v>63599</v>
      </c>
      <c r="E3441" s="177">
        <f>_xll.qlInterestRateIndexValueDate(IndexON,D3441)</f>
        <v>63599</v>
      </c>
      <c r="F3441" s="193">
        <f>IFERROR(_xll.qlIndexFixing(IndexON,D3441,TRUE,_xll.ohTrigger(RecalcTrigger,TriggerON)),NA())</f>
        <v>1.3882797750026654E-2</v>
      </c>
      <c r="H3441" s="42">
        <f>_xll.qlCalendarAdvance(Calendar,$H3440,B3441,"f",FALSE)</f>
        <v>63599</v>
      </c>
      <c r="I3441" s="177">
        <f>_xll.qlInterestRateIndexValueDate(Index1M,$H3441)</f>
        <v>63601</v>
      </c>
      <c r="J3441" s="182">
        <f>IFERROR(_xll.qlIndexFixing(Index1M,$H3441,TRUE,_xll.ohTrigger(RecalcTrigger,Trigger1M)),NA())</f>
        <v>1.381181612488331E-2</v>
      </c>
      <c r="K3441" s="44">
        <f>IFERROR(_xll.qlIndexFixing(Index3M,H3441,TRUE,_xll.ohTrigger(RecalcTrigger,Trigger3M)),NA())</f>
        <v>1.4202349538074727E-2</v>
      </c>
      <c r="L3441" s="44">
        <f>IFERROR(_xll.qlIndexFixing(Index6M,$H3441,TRUE,_xll.ohTrigger(RecalcTrigger,Trigger6M)),NA())</f>
        <v>1.3743216477851674E-2</v>
      </c>
      <c r="M3441" s="183">
        <f>IFERROR(_xll.qlIndexFixing(Index1Y,$H3441,TRUE,_xll.ohTrigger(RecalcTrigger,Trigger1Y)),NA())</f>
        <v>1.4509931923546835E-2</v>
      </c>
      <c r="N3441" s="182">
        <f>IFERROR(_xll.qlIndexFixing(ONIndex1M,I3441,TRUE,_xll.ohTrigger(RecalcTrigger,Trigger1M)),NA())</f>
        <v>1.3802551340429403E-2</v>
      </c>
      <c r="O3441" s="44">
        <f>IFERROR(_xll.qlIndexFixing(ONIndex3M,I3441,TRUE,_xll.ohTrigger(RecalcTrigger,Trigger3M)),NA())</f>
        <v>1.4167162808647049E-2</v>
      </c>
      <c r="P3441" s="44">
        <f>IFERROR(_xll.qlIndexFixing(ONIndex6M,I3441,TRUE,_xll.ohTrigger(RecalcTrigger,Trigger6M)),NA())</f>
        <v>1.3698559276829059E-2</v>
      </c>
      <c r="Q3441" s="183">
        <f>IFERROR(_xll.qlIndexFixing(ONIndex1Y,I3441,TRUE,_xll.ohTrigger(RecalcTrigger,Trigger1Y)),NA())</f>
        <v>1.4371285935128597E-2</v>
      </c>
    </row>
    <row r="3442" spans="2:17" x14ac:dyDescent="0.2">
      <c r="B3442" s="39" t="s">
        <v>42</v>
      </c>
      <c r="D3442" s="42">
        <f>_xll.qlCalendarAdvance(Calendar,$D3441,B3442,"f",FALSE)</f>
        <v>63606</v>
      </c>
      <c r="E3442" s="177">
        <f>_xll.qlInterestRateIndexValueDate(IndexON,D3442)</f>
        <v>63606</v>
      </c>
      <c r="F3442" s="193">
        <f>IFERROR(_xll.qlIndexFixing(IndexON,D3442,TRUE,_xll.ohTrigger(RecalcTrigger,TriggerON)),NA())</f>
        <v>1.3883718470086848E-2</v>
      </c>
      <c r="H3442" s="42">
        <f>_xll.qlCalendarAdvance(Calendar,$H3441,B3442,"f",FALSE)</f>
        <v>63606</v>
      </c>
      <c r="I3442" s="177">
        <f>_xll.qlInterestRateIndexValueDate(Index1M,$H3442)</f>
        <v>63608</v>
      </c>
      <c r="J3442" s="182">
        <f>IFERROR(_xll.qlIndexFixing(Index1M,$H3442,TRUE,_xll.ohTrigger(RecalcTrigger,Trigger1M)),NA())</f>
        <v>1.3813366321300258E-2</v>
      </c>
      <c r="K3442" s="44">
        <f>IFERROR(_xll.qlIndexFixing(Index3M,H3442,TRUE,_xll.ohTrigger(RecalcTrigger,Trigger3M)),NA())</f>
        <v>1.4204166897729851E-2</v>
      </c>
      <c r="L3442" s="44">
        <f>IFERROR(_xll.qlIndexFixing(Index6M,$H3442,TRUE,_xll.ohTrigger(RecalcTrigger,Trigger6M)),NA())</f>
        <v>1.3743005322799337E-2</v>
      </c>
      <c r="M3442" s="183">
        <f>IFERROR(_xll.qlIndexFixing(Index1Y,$H3442,TRUE,_xll.ohTrigger(RecalcTrigger,Trigger1Y)),NA())</f>
        <v>1.4511050591180566E-2</v>
      </c>
      <c r="N3442" s="182">
        <f>IFERROR(_xll.qlIndexFixing(ONIndex1M,I3442,TRUE,_xll.ohTrigger(RecalcTrigger,Trigger1M)),NA())</f>
        <v>1.3804120873972536E-2</v>
      </c>
      <c r="O3442" s="44">
        <f>IFERROR(_xll.qlIndexFixing(ONIndex3M,I3442,TRUE,_xll.ohTrigger(RecalcTrigger,Trigger3M)),NA())</f>
        <v>1.4169084636463936E-2</v>
      </c>
      <c r="P3442" s="44">
        <f>IFERROR(_xll.qlIndexFixing(ONIndex6M,I3442,TRUE,_xll.ohTrigger(RecalcTrigger,Trigger6M)),NA())</f>
        <v>1.3698401937007887E-2</v>
      </c>
      <c r="Q3442" s="183">
        <f>IFERROR(_xll.qlIndexFixing(ONIndex1Y,I3442,TRUE,_xll.ohTrigger(RecalcTrigger,Trigger1Y)),NA())</f>
        <v>1.4372890418394846E-2</v>
      </c>
    </row>
    <row r="3443" spans="2:17" x14ac:dyDescent="0.2">
      <c r="B3443" s="39" t="s">
        <v>42</v>
      </c>
      <c r="D3443" s="42">
        <f>_xll.qlCalendarAdvance(Calendar,$D3442,B3443,"f",FALSE)</f>
        <v>63613</v>
      </c>
      <c r="E3443" s="177">
        <f>_xll.qlInterestRateIndexValueDate(IndexON,D3443)</f>
        <v>63613</v>
      </c>
      <c r="F3443" s="193">
        <f>IFERROR(_xll.qlIndexFixing(IndexON,D3443,TRUE,_xll.ohTrigger(RecalcTrigger,TriggerON)),NA())</f>
        <v>1.388463023347164E-2</v>
      </c>
      <c r="H3443" s="42">
        <f>_xll.qlCalendarAdvance(Calendar,$H3442,B3443,"f",FALSE)</f>
        <v>63613</v>
      </c>
      <c r="I3443" s="177">
        <f>_xll.qlInterestRateIndexValueDate(Index1M,$H3443)</f>
        <v>63615</v>
      </c>
      <c r="J3443" s="182">
        <f>IFERROR(_xll.qlIndexFixing(Index1M,$H3443,TRUE,_xll.ohTrigger(RecalcTrigger,Trigger1M)),NA())</f>
        <v>1.3816020580354095E-2</v>
      </c>
      <c r="K3443" s="44">
        <f>IFERROR(_xll.qlIndexFixing(Index3M,H3443,TRUE,_xll.ohTrigger(RecalcTrigger,Trigger3M)),NA())</f>
        <v>1.4207986923672554E-2</v>
      </c>
      <c r="L3443" s="44">
        <f>IFERROR(_xll.qlIndexFixing(Index6M,$H3443,TRUE,_xll.ohTrigger(RecalcTrigger,Trigger6M)),NA())</f>
        <v>1.3743768983697604E-2</v>
      </c>
      <c r="M3443" s="183">
        <f>IFERROR(_xll.qlIndexFixing(Index1Y,$H3443,TRUE,_xll.ohTrigger(RecalcTrigger,Trigger1Y)),NA())</f>
        <v>1.4512149087050091E-2</v>
      </c>
      <c r="N3443" s="182">
        <f>IFERROR(_xll.qlIndexFixing(ONIndex1M,I3443,TRUE,_xll.ohTrigger(RecalcTrigger,Trigger1M)),NA())</f>
        <v>1.3805674992086736E-2</v>
      </c>
      <c r="O3443" s="44">
        <f>IFERROR(_xll.qlIndexFixing(ONIndex3M,I3443,TRUE,_xll.ohTrigger(RecalcTrigger,Trigger3M)),NA())</f>
        <v>1.4170987181065797E-2</v>
      </c>
      <c r="P3443" s="44">
        <f>IFERROR(_xll.qlIndexFixing(ONIndex6M,I3443,TRUE,_xll.ohTrigger(RecalcTrigger,Trigger6M)),NA())</f>
        <v>1.3698240382717941E-2</v>
      </c>
      <c r="Q3443" s="183">
        <f>IFERROR(_xll.qlIndexFixing(ONIndex1Y,I3443,TRUE,_xll.ohTrigger(RecalcTrigger,Trigger1Y)),NA())</f>
        <v>1.4374475734353354E-2</v>
      </c>
    </row>
    <row r="3444" spans="2:17" x14ac:dyDescent="0.2">
      <c r="B3444" s="39" t="s">
        <v>42</v>
      </c>
      <c r="D3444" s="42">
        <f>_xll.qlCalendarAdvance(Calendar,$D3443,B3444,"f",FALSE)</f>
        <v>63620</v>
      </c>
      <c r="E3444" s="177">
        <f>_xll.qlInterestRateIndexValueDate(IndexON,D3444)</f>
        <v>63620</v>
      </c>
      <c r="F3444" s="193">
        <f>IFERROR(_xll.qlIndexFixing(IndexON,D3444,TRUE,_xll.ohTrigger(RecalcTrigger,TriggerON)),NA())</f>
        <v>1.3885533027311325E-2</v>
      </c>
      <c r="H3444" s="42">
        <f>_xll.qlCalendarAdvance(Calendar,$H3443,B3444,"f",FALSE)</f>
        <v>63620</v>
      </c>
      <c r="I3444" s="177">
        <f>_xll.qlInterestRateIndexValueDate(Index1M,$H3444)</f>
        <v>63622</v>
      </c>
      <c r="J3444" s="182">
        <f>IFERROR(_xll.qlIndexFixing(Index1M,$H3444,TRUE,_xll.ohTrigger(RecalcTrigger,Trigger1M)),NA())</f>
        <v>1.3817536680943683E-2</v>
      </c>
      <c r="K3444" s="44">
        <f>IFERROR(_xll.qlIndexFixing(Index3M,H3444,TRUE,_xll.ohTrigger(RecalcTrigger,Trigger3M)),NA())</f>
        <v>1.420975857736609E-2</v>
      </c>
      <c r="L3444" s="44">
        <f>IFERROR(_xll.qlIndexFixing(Index6M,$H3444,TRUE,_xll.ohTrigger(RecalcTrigger,Trigger6M)),NA())</f>
        <v>1.3743547905630616E-2</v>
      </c>
      <c r="M3444" s="183">
        <f>IFERROR(_xll.qlIndexFixing(Index1Y,$H3444,TRUE,_xll.ohTrigger(RecalcTrigger,Trigger1Y)),NA())</f>
        <v>1.4513227382816664E-2</v>
      </c>
      <c r="N3444" s="182">
        <f>IFERROR(_xll.qlIndexFixing(ONIndex1M,I3444,TRUE,_xll.ohTrigger(RecalcTrigger,Trigger1M)),NA())</f>
        <v>1.3807213672230034E-2</v>
      </c>
      <c r="O3444" s="44">
        <f>IFERROR(_xll.qlIndexFixing(ONIndex3M,I3444,TRUE,_xll.ohTrigger(RecalcTrigger,Trigger3M)),NA())</f>
        <v>1.4172870414475014E-2</v>
      </c>
      <c r="P3444" s="44">
        <f>IFERROR(_xll.qlIndexFixing(ONIndex6M,I3444,TRUE,_xll.ohTrigger(RecalcTrigger,Trigger6M)),NA())</f>
        <v>1.3698074607644273E-2</v>
      </c>
      <c r="Q3444" s="183">
        <f>IFERROR(_xll.qlIndexFixing(ONIndex1Y,I3444,TRUE,_xll.ohTrigger(RecalcTrigger,Trigger1Y)),NA())</f>
        <v>1.4376041855346244E-2</v>
      </c>
    </row>
    <row r="3445" spans="2:17" x14ac:dyDescent="0.2">
      <c r="B3445" s="39" t="s">
        <v>42</v>
      </c>
      <c r="D3445" s="42">
        <f>_xll.qlCalendarAdvance(Calendar,$D3444,B3445,"f",FALSE)</f>
        <v>63627</v>
      </c>
      <c r="E3445" s="177">
        <f>_xll.qlInterestRateIndexValueDate(IndexON,D3445)</f>
        <v>63627</v>
      </c>
      <c r="F3445" s="193">
        <f>IFERROR(_xll.qlIndexFixing(IndexON,D3445,TRUE,_xll.ohTrigger(RecalcTrigger,TriggerON)),NA())</f>
        <v>1.3886426838416455E-2</v>
      </c>
      <c r="H3445" s="42">
        <f>_xll.qlCalendarAdvance(Calendar,$H3444,B3445,"f",FALSE)</f>
        <v>63627</v>
      </c>
      <c r="I3445" s="177">
        <f>_xll.qlInterestRateIndexValueDate(Index1M,$H3445)</f>
        <v>63629</v>
      </c>
      <c r="J3445" s="182">
        <f>IFERROR(_xll.qlIndexFixing(Index1M,$H3445,TRUE,_xll.ohTrigger(RecalcTrigger,Trigger1M)),NA())</f>
        <v>1.3819408159145286E-2</v>
      </c>
      <c r="K3445" s="44">
        <f>IFERROR(_xll.qlIndexFixing(Index3M,H3445,TRUE,_xll.ohTrigger(RecalcTrigger,Trigger3M)),NA())</f>
        <v>1.4211510650831125E-2</v>
      </c>
      <c r="L3445" s="44">
        <f>IFERROR(_xll.qlIndexFixing(Index6M,$H3445,TRUE,_xll.ohTrigger(RecalcTrigger,Trigger6M)),NA())</f>
        <v>1.3743322493531683E-2</v>
      </c>
      <c r="M3445" s="183">
        <f>IFERROR(_xll.qlIndexFixing(Index1Y,$H3445,TRUE,_xll.ohTrigger(RecalcTrigger,Trigger1Y)),NA())</f>
        <v>1.4514285450142189E-2</v>
      </c>
      <c r="N3445" s="182">
        <f>IFERROR(_xll.qlIndexFixing(ONIndex1M,I3445,TRUE,_xll.ohTrigger(RecalcTrigger,Trigger1M)),NA())</f>
        <v>1.3808736892020335E-2</v>
      </c>
      <c r="O3445" s="44">
        <f>IFERROR(_xll.qlIndexFixing(ONIndex3M,I3445,TRUE,_xll.ohTrigger(RecalcTrigger,Trigger3M)),NA())</f>
        <v>1.4174734308634029E-2</v>
      </c>
      <c r="P3445" s="44">
        <f>IFERROR(_xll.qlIndexFixing(ONIndex6M,I3445,TRUE,_xll.ohTrigger(RecalcTrigger,Trigger6M)),NA())</f>
        <v>1.3697904605711742E-2</v>
      </c>
      <c r="Q3445" s="183">
        <f>IFERROR(_xll.qlIndexFixing(ONIndex1Y,I3445,TRUE,_xll.ohTrigger(RecalcTrigger,Trigger1Y)),NA())</f>
        <v>1.4377588753076154E-2</v>
      </c>
    </row>
    <row r="3446" spans="2:17" x14ac:dyDescent="0.2">
      <c r="B3446" s="39" t="s">
        <v>42</v>
      </c>
      <c r="D3446" s="42">
        <f>_xll.qlCalendarAdvance(Calendar,$D3445,B3446,"f",FALSE)</f>
        <v>63634</v>
      </c>
      <c r="E3446" s="177">
        <f>_xll.qlInterestRateIndexValueDate(IndexON,D3446)</f>
        <v>63634</v>
      </c>
      <c r="F3446" s="193">
        <f>IFERROR(_xll.qlIndexFixing(IndexON,D3446,TRUE,_xll.ohTrigger(RecalcTrigger,TriggerON)),NA())</f>
        <v>1.388731165375745E-2</v>
      </c>
      <c r="H3446" s="42">
        <f>_xll.qlCalendarAdvance(Calendar,$H3445,B3446,"f",FALSE)</f>
        <v>63634</v>
      </c>
      <c r="I3446" s="177">
        <f>_xll.qlInterestRateIndexValueDate(Index1M,$H3446)</f>
        <v>63636</v>
      </c>
      <c r="J3446" s="182">
        <f>IFERROR(_xll.qlIndexFixing(Index1M,$H3446,TRUE,_xll.ohTrigger(RecalcTrigger,Trigger1M)),NA())</f>
        <v>1.3820522320083472E-2</v>
      </c>
      <c r="K3446" s="44">
        <f>IFERROR(_xll.qlIndexFixing(Index3M,H3446,TRUE,_xll.ohTrigger(RecalcTrigger,Trigger3M)),NA())</f>
        <v>1.4213243115909756E-2</v>
      </c>
      <c r="L3446" s="44">
        <f>IFERROR(_xll.qlIndexFixing(Index6M,$H3446,TRUE,_xll.ohTrigger(RecalcTrigger,Trigger6M)),NA())</f>
        <v>1.3743092741231904E-2</v>
      </c>
      <c r="M3446" s="183">
        <f>IFERROR(_xll.qlIndexFixing(Index1Y,$H3446,TRUE,_xll.ohTrigger(RecalcTrigger,Trigger1Y)),NA())</f>
        <v>1.4515323260690534E-2</v>
      </c>
      <c r="N3446" s="182">
        <f>IFERROR(_xll.qlIndexFixing(ONIndex1M,I3446,TRUE,_xll.ohTrigger(RecalcTrigger,Trigger1M)),NA())</f>
        <v>1.3810244629155477E-2</v>
      </c>
      <c r="O3446" s="44">
        <f>IFERROR(_xll.qlIndexFixing(ONIndex3M,I3446,TRUE,_xll.ohTrigger(RecalcTrigger,Trigger3M)),NA())</f>
        <v>1.4176578835485287E-2</v>
      </c>
      <c r="P3446" s="44">
        <f>IFERROR(_xll.qlIndexFixing(ONIndex6M,I3446,TRUE,_xll.ohTrigger(RecalcTrigger,Trigger6M)),NA())</f>
        <v>1.3697730371005079E-2</v>
      </c>
      <c r="Q3446" s="183">
        <f>IFERROR(_xll.qlIndexFixing(ONIndex1Y,I3446,TRUE,_xll.ohTrigger(RecalcTrigger,Trigger1Y)),NA())</f>
        <v>1.4379116400125014E-2</v>
      </c>
    </row>
    <row r="3447" spans="2:17" x14ac:dyDescent="0.2">
      <c r="B3447" s="39" t="s">
        <v>42</v>
      </c>
      <c r="D3447" s="42">
        <f>_xll.qlCalendarAdvance(Calendar,$D3446,B3447,"f",FALSE)</f>
        <v>63641</v>
      </c>
      <c r="E3447" s="177">
        <f>_xll.qlInterestRateIndexValueDate(IndexON,D3447)</f>
        <v>63641</v>
      </c>
      <c r="F3447" s="193">
        <f>IFERROR(_xll.qlIndexFixing(IndexON,D3447,TRUE,_xll.ohTrigger(RecalcTrigger,TriggerON)),NA())</f>
        <v>1.3888187460384671E-2</v>
      </c>
      <c r="H3447" s="42">
        <f>_xll.qlCalendarAdvance(Calendar,$H3446,B3447,"f",FALSE)</f>
        <v>63641</v>
      </c>
      <c r="I3447" s="177">
        <f>_xll.qlInterestRateIndexValueDate(Index1M,$H3447)</f>
        <v>63643</v>
      </c>
      <c r="J3447" s="182">
        <f>IFERROR(_xll.qlIndexFixing(Index1M,$H3447,TRUE,_xll.ohTrigger(RecalcTrigger,Trigger1M)),NA())</f>
        <v>1.3821991813753445E-2</v>
      </c>
      <c r="K3447" s="44">
        <f>IFERROR(_xll.qlIndexFixing(Index3M,H3447,TRUE,_xll.ohTrigger(RecalcTrigger,Trigger3M)),NA())</f>
        <v>1.421375901989784E-2</v>
      </c>
      <c r="L3447" s="44">
        <f>IFERROR(_xll.qlIndexFixing(Index6M,$H3447,TRUE,_xll.ohTrigger(RecalcTrigger,Trigger6M)),NA())</f>
        <v>1.3742128173835728E-2</v>
      </c>
      <c r="M3447" s="183">
        <f>IFERROR(_xll.qlIndexFixing(Index1Y,$H3447,TRUE,_xll.ohTrigger(RecalcTrigger,Trigger1Y)),NA())</f>
        <v>1.4515288663615454E-2</v>
      </c>
      <c r="N3447" s="182">
        <f>IFERROR(_xll.qlIndexFixing(ONIndex1M,I3447,TRUE,_xll.ohTrigger(RecalcTrigger,Trigger1M)),NA())</f>
        <v>1.3811736861093493E-2</v>
      </c>
      <c r="O3447" s="44">
        <f>IFERROR(_xll.qlIndexFixing(ONIndex3M,I3447,TRUE,_xll.ohTrigger(RecalcTrigger,Trigger3M)),NA())</f>
        <v>1.4178403967131104E-2</v>
      </c>
      <c r="P3447" s="44">
        <f>IFERROR(_xll.qlIndexFixing(ONIndex6M,I3447,TRUE,_xll.ohTrigger(RecalcTrigger,Trigger6M)),NA())</f>
        <v>1.3697551897209337E-2</v>
      </c>
      <c r="Q3447" s="183">
        <f>IFERROR(_xll.qlIndexFixing(ONIndex1Y,I3447,TRUE,_xll.ohTrigger(RecalcTrigger,Trigger1Y)),NA())</f>
        <v>1.4380624768515204E-2</v>
      </c>
    </row>
    <row r="3448" spans="2:17" x14ac:dyDescent="0.2">
      <c r="B3448" s="39" t="s">
        <v>42</v>
      </c>
      <c r="D3448" s="42">
        <f>_xll.qlCalendarAdvance(Calendar,$D3447,B3448,"f",FALSE)</f>
        <v>63648</v>
      </c>
      <c r="E3448" s="177">
        <f>_xll.qlInterestRateIndexValueDate(IndexON,D3448)</f>
        <v>63648</v>
      </c>
      <c r="F3448" s="193">
        <f>IFERROR(_xll.qlIndexFixing(IndexON,D3448,TRUE,_xll.ohTrigger(RecalcTrigger,TriggerON)),NA())</f>
        <v>1.3889054245348476E-2</v>
      </c>
      <c r="H3448" s="42">
        <f>_xll.qlCalendarAdvance(Calendar,$H3447,B3448,"f",FALSE)</f>
        <v>63648</v>
      </c>
      <c r="I3448" s="177">
        <f>_xll.qlInterestRateIndexValueDate(Index1M,$H3448)</f>
        <v>63650</v>
      </c>
      <c r="J3448" s="182">
        <f>IFERROR(_xll.qlIndexFixing(Index1M,$H3448,TRUE,_xll.ohTrigger(RecalcTrigger,Trigger1M)),NA())</f>
        <v>1.3823445726911056E-2</v>
      </c>
      <c r="K3448" s="44">
        <f>IFERROR(_xll.qlIndexFixing(Index3M,H3448,TRUE,_xll.ohTrigger(RecalcTrigger,Trigger3M)),NA())</f>
        <v>1.4215456212549752E-2</v>
      </c>
      <c r="L3448" s="44">
        <f>IFERROR(_xll.qlIndexFixing(Index6M,$H3448,TRUE,_xll.ohTrigger(RecalcTrigger,Trigger6M)),NA())</f>
        <v>1.3742620191361535E-2</v>
      </c>
      <c r="M3448" s="183">
        <f>IFERROR(_xll.qlIndexFixing(Index1Y,$H3448,TRUE,_xll.ohTrigger(RecalcTrigger,Trigger1Y)),NA())</f>
        <v>1.4517687019430865E-2</v>
      </c>
      <c r="N3448" s="182">
        <f>IFERROR(_xll.qlIndexFixing(ONIndex1M,I3448,TRUE,_xll.ohTrigger(RecalcTrigger,Trigger1M)),NA())</f>
        <v>1.3813213565452287E-2</v>
      </c>
      <c r="O3448" s="44">
        <f>IFERROR(_xll.qlIndexFixing(ONIndex3M,I3448,TRUE,_xll.ohTrigger(RecalcTrigger,Trigger3M)),NA())</f>
        <v>1.4180209675433986E-2</v>
      </c>
      <c r="P3448" s="44">
        <f>IFERROR(_xll.qlIndexFixing(ONIndex6M,I3448,TRUE,_xll.ohTrigger(RecalcTrigger,Trigger6M)),NA())</f>
        <v>1.3697369178169438E-2</v>
      </c>
      <c r="Q3448" s="183">
        <f>IFERROR(_xll.qlIndexFixing(ONIndex1Y,I3448,TRUE,_xll.ohTrigger(RecalcTrigger,Trigger1Y)),NA())</f>
        <v>1.4382113830269105E-2</v>
      </c>
    </row>
    <row r="3449" spans="2:17" x14ac:dyDescent="0.2">
      <c r="B3449" s="39" t="s">
        <v>42</v>
      </c>
      <c r="D3449" s="42">
        <f>_xll.qlCalendarAdvance(Calendar,$D3448,B3449,"f",FALSE)</f>
        <v>63655</v>
      </c>
      <c r="E3449" s="177">
        <f>_xll.qlInterestRateIndexValueDate(IndexON,D3449)</f>
        <v>63655</v>
      </c>
      <c r="F3449" s="193">
        <f>IFERROR(_xll.qlIndexFixing(IndexON,D3449,TRUE,_xll.ohTrigger(RecalcTrigger,TriggerON)),NA())</f>
        <v>1.3889911995379478E-2</v>
      </c>
      <c r="H3449" s="42">
        <f>_xll.qlCalendarAdvance(Calendar,$H3448,B3449,"f",FALSE)</f>
        <v>63655</v>
      </c>
      <c r="I3449" s="177">
        <f>_xll.qlInterestRateIndexValueDate(Index1M,$H3449)</f>
        <v>63661</v>
      </c>
      <c r="J3449" s="182">
        <f>IFERROR(_xll.qlIndexFixing(Index1M,$H3449,TRUE,_xll.ohTrigger(RecalcTrigger,Trigger1M)),NA())</f>
        <v>1.3825332771696175E-2</v>
      </c>
      <c r="K3449" s="44">
        <f>IFERROR(_xll.qlIndexFixing(Index3M,H3449,TRUE,_xll.ohTrigger(RecalcTrigger,Trigger3M)),NA())</f>
        <v>1.4218083447964467E-2</v>
      </c>
      <c r="L3449" s="44">
        <f>IFERROR(_xll.qlIndexFixing(Index6M,$H3449,TRUE,_xll.ohTrigger(RecalcTrigger,Trigger6M)),NA())</f>
        <v>1.3741751377828237E-2</v>
      </c>
      <c r="M3449" s="183">
        <f>IFERROR(_xll.qlIndexFixing(Index1Y,$H3449,TRUE,_xll.ohTrigger(RecalcTrigger,Trigger1Y)),NA())</f>
        <v>1.4518170011722561E-2</v>
      </c>
      <c r="N3449" s="182">
        <f>IFERROR(_xll.qlIndexFixing(ONIndex1M,I3449,TRUE,_xll.ohTrigger(RecalcTrigger,Trigger1M)),NA())</f>
        <v>1.3815089333313324E-2</v>
      </c>
      <c r="O3449" s="44">
        <f>IFERROR(_xll.qlIndexFixing(ONIndex3M,I3449,TRUE,_xll.ohTrigger(RecalcTrigger,Trigger3M)),NA())</f>
        <v>1.418250271495225E-2</v>
      </c>
      <c r="P3449" s="44">
        <f>IFERROR(_xll.qlIndexFixing(ONIndex6M,I3449,TRUE,_xll.ohTrigger(RecalcTrigger,Trigger6M)),NA())</f>
        <v>1.369712800596723E-2</v>
      </c>
      <c r="Q3449" s="183">
        <f>IFERROR(_xll.qlIndexFixing(ONIndex1Y,I3449,TRUE,_xll.ohTrigger(RecalcTrigger,Trigger1Y)),NA())</f>
        <v>1.4383999924429958E-2</v>
      </c>
    </row>
    <row r="3450" spans="2:17" x14ac:dyDescent="0.2">
      <c r="B3450" s="39" t="s">
        <v>42</v>
      </c>
      <c r="D3450" s="42">
        <f>_xll.qlCalendarAdvance(Calendar,$D3449,B3450,"f",FALSE)</f>
        <v>63662</v>
      </c>
      <c r="E3450" s="177">
        <f>_xll.qlInterestRateIndexValueDate(IndexON,D3450)</f>
        <v>63662</v>
      </c>
      <c r="F3450" s="193">
        <f>IFERROR(_xll.qlIndexFixing(IndexON,D3450,TRUE,_xll.ohTrigger(RecalcTrigger,TriggerON)),NA())</f>
        <v>1.3890760697687909E-2</v>
      </c>
      <c r="H3450" s="42">
        <f>_xll.qlCalendarAdvance(Calendar,$H3449,B3450,"f",FALSE)</f>
        <v>63662</v>
      </c>
      <c r="I3450" s="177">
        <f>_xll.qlInterestRateIndexValueDate(Index1M,$H3450)</f>
        <v>63664</v>
      </c>
      <c r="J3450" s="182">
        <f>IFERROR(_xll.qlIndexFixing(Index1M,$H3450,TRUE,_xll.ohTrigger(RecalcTrigger,Trigger1M)),NA())</f>
        <v>1.3826306721915831E-2</v>
      </c>
      <c r="K3450" s="44">
        <f>IFERROR(_xll.qlIndexFixing(Index3M,H3450,TRUE,_xll.ohTrigger(RecalcTrigger,Trigger3M)),NA())</f>
        <v>1.4218791516125054E-2</v>
      </c>
      <c r="L3450" s="44">
        <f>IFERROR(_xll.qlIndexFixing(Index6M,$H3450,TRUE,_xll.ohTrigger(RecalcTrigger,Trigger6M)),NA())</f>
        <v>1.3742130206679517E-2</v>
      </c>
      <c r="M3450" s="183">
        <f>IFERROR(_xll.qlIndexFixing(Index1Y,$H3450,TRUE,_xll.ohTrigger(RecalcTrigger,Trigger1Y)),NA())</f>
        <v>1.4519271368419453E-2</v>
      </c>
      <c r="N3450" s="182">
        <f>IFERROR(_xll.qlIndexFixing(ONIndex1M,I3450,TRUE,_xll.ohTrigger(RecalcTrigger,Trigger1M)),NA())</f>
        <v>1.3816120301903823E-2</v>
      </c>
      <c r="O3450" s="44">
        <f>IFERROR(_xll.qlIndexFixing(ONIndex3M,I3450,TRUE,_xll.ohTrigger(RecalcTrigger,Trigger3M)),NA())</f>
        <v>1.4183762710100467E-2</v>
      </c>
      <c r="P3450" s="44">
        <f>IFERROR(_xll.qlIndexFixing(ONIndex6M,I3450,TRUE,_xll.ohTrigger(RecalcTrigger,Trigger6M)),NA())</f>
        <v>1.3696990980056611E-2</v>
      </c>
      <c r="Q3450" s="183">
        <f>IFERROR(_xll.qlIndexFixing(ONIndex1Y,I3450,TRUE,_xll.ohTrigger(RecalcTrigger,Trigger1Y)),NA())</f>
        <v>1.438503392251711E-2</v>
      </c>
    </row>
    <row r="3451" spans="2:17" x14ac:dyDescent="0.2">
      <c r="B3451" s="39" t="s">
        <v>42</v>
      </c>
      <c r="D3451" s="42">
        <f>_xll.qlCalendarAdvance(Calendar,$D3450,B3451,"f",FALSE)</f>
        <v>63669</v>
      </c>
      <c r="E3451" s="177">
        <f>_xll.qlInterestRateIndexValueDate(IndexON,D3451)</f>
        <v>63669</v>
      </c>
      <c r="F3451" s="193">
        <f>IFERROR(_xll.qlIndexFixing(IndexON,D3451,TRUE,_xll.ohTrigger(RecalcTrigger,TriggerON)),NA())</f>
        <v>1.389160033908432E-2</v>
      </c>
      <c r="H3451" s="42">
        <f>_xll.qlCalendarAdvance(Calendar,$H3450,B3451,"f",FALSE)</f>
        <v>63669</v>
      </c>
      <c r="I3451" s="177">
        <f>_xll.qlInterestRateIndexValueDate(Index1M,$H3451)</f>
        <v>63671</v>
      </c>
      <c r="J3451" s="182">
        <f>IFERROR(_xll.qlIndexFixing(Index1M,$H3451,TRUE,_xll.ohTrigger(RecalcTrigger,Trigger1M)),NA())</f>
        <v>1.3827713758890506E-2</v>
      </c>
      <c r="K3451" s="44">
        <f>IFERROR(_xll.qlIndexFixing(Index3M,H3451,TRUE,_xll.ohTrigger(RecalcTrigger,Trigger3M)),NA())</f>
        <v>1.4220429570740959E-2</v>
      </c>
      <c r="L3451" s="44">
        <f>IFERROR(_xll.qlIndexFixing(Index6M,$H3451,TRUE,_xll.ohTrigger(RecalcTrigger,Trigger6M)),NA())</f>
        <v>1.3741878660865717E-2</v>
      </c>
      <c r="M3451" s="183">
        <f>IFERROR(_xll.qlIndexFixing(Index1Y,$H3451,TRUE,_xll.ohTrigger(RecalcTrigger,Trigger1Y)),NA())</f>
        <v>1.452020747007254E-2</v>
      </c>
      <c r="N3451" s="182">
        <f>IFERROR(_xll.qlIndexFixing(ONIndex1M,I3451,TRUE,_xll.ohTrigger(RecalcTrigger,Trigger1M)),NA())</f>
        <v>1.3817753298681623E-2</v>
      </c>
      <c r="O3451" s="44">
        <f>IFERROR(_xll.qlIndexFixing(ONIndex3M,I3451,TRUE,_xll.ohTrigger(RecalcTrigger,Trigger3M)),NA())</f>
        <v>1.4185757996036941E-2</v>
      </c>
      <c r="P3451" s="44">
        <f>IFERROR(_xll.qlIndexFixing(ONIndex6M,I3451,TRUE,_xll.ohTrigger(RecalcTrigger,Trigger6M)),NA())</f>
        <v>1.3696767212891814E-2</v>
      </c>
      <c r="Q3451" s="183">
        <f>IFERROR(_xll.qlIndexFixing(ONIndex1Y,I3451,TRUE,_xll.ohTrigger(RecalcTrigger,Trigger1Y)),NA())</f>
        <v>1.4386667737760206E-2</v>
      </c>
    </row>
    <row r="3452" spans="2:17" x14ac:dyDescent="0.2">
      <c r="B3452" s="39" t="s">
        <v>42</v>
      </c>
      <c r="D3452" s="42">
        <f>_xll.qlCalendarAdvance(Calendar,$D3451,B3452,"f",FALSE)</f>
        <v>63676</v>
      </c>
      <c r="E3452" s="177">
        <f>_xll.qlInterestRateIndexValueDate(IndexON,D3452)</f>
        <v>63676</v>
      </c>
      <c r="F3452" s="193">
        <f>IFERROR(_xll.qlIndexFixing(IndexON,D3452,TRUE,_xll.ohTrigger(RecalcTrigger,TriggerON)),NA())</f>
        <v>1.3892430906619069E-2</v>
      </c>
      <c r="H3452" s="42">
        <f>_xll.qlCalendarAdvance(Calendar,$H3451,B3452,"f",FALSE)</f>
        <v>63676</v>
      </c>
      <c r="I3452" s="177">
        <f>_xll.qlInterestRateIndexValueDate(Index1M,$H3452)</f>
        <v>63678</v>
      </c>
      <c r="J3452" s="182">
        <f>IFERROR(_xll.qlIndexFixing(Index1M,$H3452,TRUE,_xll.ohTrigger(RecalcTrigger,Trigger1M)),NA())</f>
        <v>1.3829105125587202E-2</v>
      </c>
      <c r="K3452" s="44">
        <f>IFERROR(_xll.qlIndexFixing(Index3M,H3452,TRUE,_xll.ohTrigger(RecalcTrigger,Trigger3M)),NA())</f>
        <v>1.4223224553374398E-2</v>
      </c>
      <c r="L3452" s="44">
        <f>IFERROR(_xll.qlIndexFixing(Index6M,$H3452,TRUE,_xll.ohTrigger(RecalcTrigger,Trigger6M)),NA())</f>
        <v>1.3741622737845859E-2</v>
      </c>
      <c r="M3452" s="183">
        <f>IFERROR(_xll.qlIndexFixing(Index1Y,$H3452,TRUE,_xll.ohTrigger(RecalcTrigger,Trigger1Y)),NA())</f>
        <v>1.4521123144953201E-2</v>
      </c>
      <c r="N3452" s="182">
        <f>IFERROR(_xll.qlIndexFixing(ONIndex1M,I3452,TRUE,_xll.ohTrigger(RecalcTrigger,Trigger1M)),NA())</f>
        <v>1.3818964659213506E-2</v>
      </c>
      <c r="O3452" s="44">
        <f>IFERROR(_xll.qlIndexFixing(ONIndex3M,I3452,TRUE,_xll.ohTrigger(RecalcTrigger,Trigger3M)),NA())</f>
        <v>1.4187237714864409E-2</v>
      </c>
      <c r="P3452" s="44">
        <f>IFERROR(_xll.qlIndexFixing(ONIndex6M,I3452,TRUE,_xll.ohTrigger(RecalcTrigger,Trigger6M)),NA())</f>
        <v>1.3696595727585859E-2</v>
      </c>
      <c r="Q3452" s="183">
        <f>IFERROR(_xll.qlIndexFixing(ONIndex1Y,I3452,TRUE,_xll.ohTrigger(RecalcTrigger,Trigger1Y)),NA())</f>
        <v>1.438787645416717E-2</v>
      </c>
    </row>
    <row r="3453" spans="2:17" x14ac:dyDescent="0.2">
      <c r="B3453" s="39" t="s">
        <v>42</v>
      </c>
      <c r="D3453" s="42">
        <f>_xll.qlCalendarAdvance(Calendar,$D3452,B3453,"f",FALSE)</f>
        <v>63683</v>
      </c>
      <c r="E3453" s="177">
        <f>_xll.qlInterestRateIndexValueDate(IndexON,D3453)</f>
        <v>63683</v>
      </c>
      <c r="F3453" s="193">
        <f>IFERROR(_xll.qlIndexFixing(IndexON,D3453,TRUE,_xll.ohTrigger(RecalcTrigger,TriggerON)),NA())</f>
        <v>1.3893252386942834E-2</v>
      </c>
      <c r="H3453" s="42">
        <f>_xll.qlCalendarAdvance(Calendar,$H3452,B3453,"f",FALSE)</f>
        <v>63683</v>
      </c>
      <c r="I3453" s="177">
        <f>_xll.qlInterestRateIndexValueDate(Index1M,$H3453)</f>
        <v>63685</v>
      </c>
      <c r="J3453" s="182">
        <f>IFERROR(_xll.qlIndexFixing(Index1M,$H3453,TRUE,_xll.ohTrigger(RecalcTrigger,Trigger1M)),NA())</f>
        <v>1.3830480799574829E-2</v>
      </c>
      <c r="K3453" s="44">
        <f>IFERROR(_xll.qlIndexFixing(Index3M,H3453,TRUE,_xll.ohTrigger(RecalcTrigger,Trigger3M)),NA())</f>
        <v>1.4224818971310799E-2</v>
      </c>
      <c r="L3453" s="44">
        <f>IFERROR(_xll.qlIndexFixing(Index6M,$H3453,TRUE,_xll.ohTrigger(RecalcTrigger,Trigger6M)),NA())</f>
        <v>1.3741362431452769E-2</v>
      </c>
      <c r="M3453" s="183">
        <f>IFERROR(_xll.qlIndexFixing(Index1Y,$H3453,TRUE,_xll.ohTrigger(RecalcTrigger,Trigger1Y)),NA())</f>
        <v>1.4522018364732488E-2</v>
      </c>
      <c r="N3453" s="182">
        <f>IFERROR(_xll.qlIndexFixing(ONIndex1M,I3453,TRUE,_xll.ohTrigger(RecalcTrigger,Trigger1M)),NA())</f>
        <v>1.3820363389704937E-2</v>
      </c>
      <c r="O3453" s="44">
        <f>IFERROR(_xll.qlIndexFixing(ONIndex3M,I3453,TRUE,_xll.ohTrigger(RecalcTrigger,Trigger3M)),NA())</f>
        <v>1.4188945886068893E-2</v>
      </c>
      <c r="P3453" s="44">
        <f>IFERROR(_xll.qlIndexFixing(ONIndex6M,I3453,TRUE,_xll.ohTrigger(RecalcTrigger,Trigger6M)),NA())</f>
        <v>1.3696391690638521E-2</v>
      </c>
      <c r="Q3453" s="183">
        <f>IFERROR(_xll.qlIndexFixing(ONIndex1Y,I3453,TRUE,_xll.ohTrigger(RecalcTrigger,Trigger1Y)),NA())</f>
        <v>1.4389268565073721E-2</v>
      </c>
    </row>
    <row r="3454" spans="2:17" x14ac:dyDescent="0.2">
      <c r="B3454" s="39" t="s">
        <v>42</v>
      </c>
      <c r="D3454" s="42">
        <f>_xll.qlCalendarAdvance(Calendar,$D3453,B3454,"f",FALSE)</f>
        <v>63690</v>
      </c>
      <c r="E3454" s="177">
        <f>_xll.qlInterestRateIndexValueDate(IndexON,D3454)</f>
        <v>63690</v>
      </c>
      <c r="F3454" s="193">
        <f>IFERROR(_xll.qlIndexFixing(IndexON,D3454,TRUE,_xll.ohTrigger(RecalcTrigger,TriggerON)),NA())</f>
        <v>1.3894064767665526E-2</v>
      </c>
      <c r="H3454" s="42">
        <f>_xll.qlCalendarAdvance(Calendar,$H3453,B3454,"f",FALSE)</f>
        <v>63690</v>
      </c>
      <c r="I3454" s="177">
        <f>_xll.qlInterestRateIndexValueDate(Index1M,$H3454)</f>
        <v>63692</v>
      </c>
      <c r="J3454" s="182">
        <f>IFERROR(_xll.qlIndexFixing(Index1M,$H3454,TRUE,_xll.ohTrigger(RecalcTrigger,Trigger1M)),NA())</f>
        <v>1.3831840758411986E-2</v>
      </c>
      <c r="K3454" s="44">
        <f>IFERROR(_xll.qlIndexFixing(Index3M,H3454,TRUE,_xll.ohTrigger(RecalcTrigger,Trigger3M)),NA())</f>
        <v>1.4226393555596736E-2</v>
      </c>
      <c r="L3454" s="44">
        <f>IFERROR(_xll.qlIndexFixing(Index6M,$H3454,TRUE,_xll.ohTrigger(RecalcTrigger,Trigger6M)),NA())</f>
        <v>1.3741097735520139E-2</v>
      </c>
      <c r="M3454" s="183">
        <f>IFERROR(_xll.qlIndexFixing(Index1Y,$H3454,TRUE,_xll.ohTrigger(RecalcTrigger,Trigger1Y)),NA())</f>
        <v>1.4522893101082981E-2</v>
      </c>
      <c r="N3454" s="182">
        <f>IFERROR(_xll.qlIndexFixing(ONIndex1M,I3454,TRUE,_xll.ohTrigger(RecalcTrigger,Trigger1M)),NA())</f>
        <v>1.3821746458244633E-2</v>
      </c>
      <c r="O3454" s="44">
        <f>IFERROR(_xll.qlIndexFixing(ONIndex3M,I3454,TRUE,_xll.ohTrigger(RecalcTrigger,Trigger3M)),NA())</f>
        <v>1.4190634465824914E-2</v>
      </c>
      <c r="P3454" s="44">
        <f>IFERROR(_xll.qlIndexFixing(ONIndex6M,I3454,TRUE,_xll.ohTrigger(RecalcTrigger,Trigger6M)),NA())</f>
        <v>1.3696183371836312E-2</v>
      </c>
      <c r="Q3454" s="183">
        <f>IFERROR(_xll.qlIndexFixing(ONIndex1Y,I3454,TRUE,_xll.ohTrigger(RecalcTrigger,Trigger1Y)),NA())</f>
        <v>1.4390641202277621E-2</v>
      </c>
    </row>
    <row r="3455" spans="2:17" x14ac:dyDescent="0.2">
      <c r="B3455" s="39" t="s">
        <v>42</v>
      </c>
      <c r="D3455" s="42">
        <f>_xll.qlCalendarAdvance(Calendar,$D3454,B3455,"f",FALSE)</f>
        <v>63697</v>
      </c>
      <c r="E3455" s="177">
        <f>_xll.qlInterestRateIndexValueDate(IndexON,D3455)</f>
        <v>63697</v>
      </c>
      <c r="F3455" s="193">
        <f>IFERROR(_xll.qlIndexFixing(IndexON,D3455,TRUE,_xll.ohTrigger(RecalcTrigger,TriggerON)),NA())</f>
        <v>1.3894868035277952E-2</v>
      </c>
      <c r="H3455" s="42">
        <f>_xll.qlCalendarAdvance(Calendar,$H3454,B3455,"f",FALSE)</f>
        <v>63697</v>
      </c>
      <c r="I3455" s="177">
        <f>_xll.qlInterestRateIndexValueDate(Index1M,$H3455)</f>
        <v>63699</v>
      </c>
      <c r="J3455" s="182">
        <f>IFERROR(_xll.qlIndexFixing(Index1M,$H3455,TRUE,_xll.ohTrigger(RecalcTrigger,Trigger1M)),NA())</f>
        <v>1.3833184979659846E-2</v>
      </c>
      <c r="K3455" s="44">
        <f>IFERROR(_xll.qlIndexFixing(Index3M,H3455,TRUE,_xll.ohTrigger(RecalcTrigger,Trigger3M)),NA())</f>
        <v>1.4227948278075154E-2</v>
      </c>
      <c r="L3455" s="44">
        <f>IFERROR(_xll.qlIndexFixing(Index6M,$H3455,TRUE,_xll.ohTrigger(RecalcTrigger,Trigger6M)),NA())</f>
        <v>1.3740828643879491E-2</v>
      </c>
      <c r="M3455" s="183">
        <f>IFERROR(_xll.qlIndexFixing(Index1Y,$H3455,TRUE,_xll.ohTrigger(RecalcTrigger,Trigger1Y)),NA())</f>
        <v>1.4523747325678781E-2</v>
      </c>
      <c r="N3455" s="182">
        <f>IFERROR(_xll.qlIndexFixing(ONIndex1M,I3455,TRUE,_xll.ohTrigger(RecalcTrigger,Trigger1M)),NA())</f>
        <v>1.3823113842290624E-2</v>
      </c>
      <c r="O3455" s="44">
        <f>IFERROR(_xll.qlIndexFixing(ONIndex3M,I3455,TRUE,_xll.ohTrigger(RecalcTrigger,Trigger3M)),NA())</f>
        <v>1.4192303425994979E-2</v>
      </c>
      <c r="P3455" s="44">
        <f>IFERROR(_xll.qlIndexFixing(ONIndex6M,I3455,TRUE,_xll.ohTrigger(RecalcTrigger,Trigger6M)),NA())</f>
        <v>1.3695970764944221E-2</v>
      </c>
      <c r="Q3455" s="183">
        <f>IFERROR(_xll.qlIndexFixing(ONIndex1Y,I3455,TRUE,_xll.ohTrigger(RecalcTrigger,Trigger1Y)),NA())</f>
        <v>1.4391994337881187E-2</v>
      </c>
    </row>
    <row r="3456" spans="2:17" x14ac:dyDescent="0.2">
      <c r="B3456" s="39" t="s">
        <v>42</v>
      </c>
      <c r="D3456" s="42">
        <f>_xll.qlCalendarAdvance(Calendar,$D3455,B3456,"f",FALSE)</f>
        <v>63704</v>
      </c>
      <c r="E3456" s="177">
        <f>_xll.qlInterestRateIndexValueDate(IndexON,D3456)</f>
        <v>63704</v>
      </c>
      <c r="F3456" s="193">
        <f>IFERROR(_xll.qlIndexFixing(IndexON,D3456,TRUE,_xll.ohTrigger(RecalcTrigger,TriggerON)),NA())</f>
        <v>1.389566217683047E-2</v>
      </c>
      <c r="H3456" s="42">
        <f>_xll.qlCalendarAdvance(Calendar,$H3455,B3456,"f",FALSE)</f>
        <v>63704</v>
      </c>
      <c r="I3456" s="177">
        <f>_xll.qlInterestRateIndexValueDate(Index1M,$H3456)</f>
        <v>63706</v>
      </c>
      <c r="J3456" s="182">
        <f>IFERROR(_xll.qlIndexFixing(Index1M,$H3456,TRUE,_xll.ohTrigger(RecalcTrigger,Trigger1M)),NA())</f>
        <v>1.3834513440877006E-2</v>
      </c>
      <c r="K3456" s="44">
        <f>IFERROR(_xll.qlIndexFixing(Index3M,H3456,TRUE,_xll.ohTrigger(RecalcTrigger,Trigger3M)),NA())</f>
        <v>1.4229483110590704E-2</v>
      </c>
      <c r="L3456" s="44">
        <f>IFERROR(_xll.qlIndexFixing(Index6M,$H3456,TRUE,_xll.ohTrigger(RecalcTrigger,Trigger6M)),NA())</f>
        <v>1.3740555150363225E-2</v>
      </c>
      <c r="M3456" s="183">
        <f>IFERROR(_xll.qlIndexFixing(Index1Y,$H3456,TRUE,_xll.ohTrigger(RecalcTrigger,Trigger1Y)),NA())</f>
        <v>1.4524581010194427E-2</v>
      </c>
      <c r="N3456" s="182">
        <f>IFERROR(_xll.qlIndexFixing(ONIndex1M,I3456,TRUE,_xll.ohTrigger(RecalcTrigger,Trigger1M)),NA())</f>
        <v>1.3824465519460816E-2</v>
      </c>
      <c r="O3456" s="44">
        <f>IFERROR(_xll.qlIndexFixing(ONIndex3M,I3456,TRUE,_xll.ohTrigger(RecalcTrigger,Trigger3M)),NA())</f>
        <v>1.419395273876134E-2</v>
      </c>
      <c r="P3456" s="44">
        <f>IFERROR(_xll.qlIndexFixing(ONIndex6M,I3456,TRUE,_xll.ohTrigger(RecalcTrigger,Trigger6M)),NA())</f>
        <v>1.3695753863887106E-2</v>
      </c>
      <c r="Q3456" s="183">
        <f>IFERROR(_xll.qlIndexFixing(ONIndex1Y,I3456,TRUE,_xll.ohTrigger(RecalcTrigger,Trigger1Y)),NA())</f>
        <v>1.4393327943906797E-2</v>
      </c>
    </row>
    <row r="3457" spans="2:17" x14ac:dyDescent="0.2">
      <c r="B3457" s="39" t="s">
        <v>42</v>
      </c>
      <c r="D3457" s="42">
        <f>_xll.qlCalendarAdvance(Calendar,$D3456,B3457,"f",FALSE)</f>
        <v>63711</v>
      </c>
      <c r="E3457" s="177">
        <f>_xll.qlInterestRateIndexValueDate(IndexON,D3457)</f>
        <v>63711</v>
      </c>
      <c r="F3457" s="193">
        <f>IFERROR(_xll.qlIndexFixing(IndexON,D3457,TRUE,_xll.ohTrigger(RecalcTrigger,TriggerON)),NA())</f>
        <v>1.3896447179213567E-2</v>
      </c>
      <c r="H3457" s="42">
        <f>_xll.qlCalendarAdvance(Calendar,$H3456,B3457,"f",FALSE)</f>
        <v>63711</v>
      </c>
      <c r="I3457" s="177">
        <f>_xll.qlInterestRateIndexValueDate(Index1M,$H3457)</f>
        <v>63713</v>
      </c>
      <c r="J3457" s="182">
        <f>IFERROR(_xll.qlIndexFixing(Index1M,$H3457,TRUE,_xll.ohTrigger(RecalcTrigger,Trigger1M)),NA())</f>
        <v>1.38358261196298E-2</v>
      </c>
      <c r="K3457" s="44">
        <f>IFERROR(_xll.qlIndexFixing(Index3M,H3457,TRUE,_xll.ohTrigger(RecalcTrigger,Trigger3M)),NA())</f>
        <v>1.4230998024986334E-2</v>
      </c>
      <c r="L3457" s="44">
        <f>IFERROR(_xll.qlIndexFixing(Index6M,$H3457,TRUE,_xll.ohTrigger(RecalcTrigger,Trigger6M)),NA())</f>
        <v>1.3740277248805459E-2</v>
      </c>
      <c r="M3457" s="183">
        <f>IFERROR(_xll.qlIndexFixing(Index1Y,$H3457,TRUE,_xll.ohTrigger(RecalcTrigger,Trigger1Y)),NA())</f>
        <v>1.4525394126306199E-2</v>
      </c>
      <c r="N3457" s="182">
        <f>IFERROR(_xll.qlIndexFixing(ONIndex1M,I3457,TRUE,_xll.ohTrigger(RecalcTrigger,Trigger1M)),NA())</f>
        <v>1.3825801467453047E-2</v>
      </c>
      <c r="O3457" s="44">
        <f>IFERROR(_xll.qlIndexFixing(ONIndex3M,I3457,TRUE,_xll.ohTrigger(RecalcTrigger,Trigger3M)),NA())</f>
        <v>1.4195582375746696E-2</v>
      </c>
      <c r="P3457" s="44">
        <f>IFERROR(_xll.qlIndexFixing(ONIndex6M,I3457,TRUE,_xll.ohTrigger(RecalcTrigger,Trigger6M)),NA())</f>
        <v>1.3695532662429954E-2</v>
      </c>
      <c r="Q3457" s="183">
        <f>IFERROR(_xll.qlIndexFixing(ONIndex1Y,I3457,TRUE,_xll.ohTrigger(RecalcTrigger,Trigger1Y)),NA())</f>
        <v>1.4394641992696577E-2</v>
      </c>
    </row>
    <row r="3458" spans="2:17" x14ac:dyDescent="0.2">
      <c r="B3458" s="39" t="s">
        <v>42</v>
      </c>
      <c r="D3458" s="42">
        <f>_xll.qlCalendarAdvance(Calendar,$D3457,B3458,"f",FALSE)</f>
        <v>63718</v>
      </c>
      <c r="E3458" s="177">
        <f>_xll.qlInterestRateIndexValueDate(IndexON,D3458)</f>
        <v>63718</v>
      </c>
      <c r="F3458" s="193">
        <f>IFERROR(_xll.qlIndexFixing(IndexON,D3458,TRUE,_xll.ohTrigger(RecalcTrigger,TriggerON)),NA())</f>
        <v>1.3897223029557537E-2</v>
      </c>
      <c r="H3458" s="42">
        <f>_xll.qlCalendarAdvance(Calendar,$H3457,B3458,"f",FALSE)</f>
        <v>63718</v>
      </c>
      <c r="I3458" s="177">
        <f>_xll.qlInterestRateIndexValueDate(Index1M,$H3458)</f>
        <v>63720</v>
      </c>
      <c r="J3458" s="182">
        <f>IFERROR(_xll.qlIndexFixing(Index1M,$H3458,TRUE,_xll.ohTrigger(RecalcTrigger,Trigger1M)),NA())</f>
        <v>1.3837122993476822E-2</v>
      </c>
      <c r="K3458" s="44">
        <f>IFERROR(_xll.qlIndexFixing(Index3M,H3458,TRUE,_xll.ohTrigger(RecalcTrigger,Trigger3M)),NA())</f>
        <v>1.4232492993106695E-2</v>
      </c>
      <c r="L3458" s="44">
        <f>IFERROR(_xll.qlIndexFixing(Index6M,$H3458,TRUE,_xll.ohTrigger(RecalcTrigger,Trigger6M)),NA())</f>
        <v>1.3739994933037724E-2</v>
      </c>
      <c r="M3458" s="183">
        <f>IFERROR(_xll.qlIndexFixing(Index1Y,$H3458,TRUE,_xll.ohTrigger(RecalcTrigger,Trigger1Y)),NA())</f>
        <v>1.4526186645691466E-2</v>
      </c>
      <c r="N3458" s="182">
        <f>IFERROR(_xll.qlIndexFixing(ONIndex1M,I3458,TRUE,_xll.ohTrigger(RecalcTrigger,Trigger1M)),NA())</f>
        <v>1.3827121663885222E-2</v>
      </c>
      <c r="O3458" s="44">
        <f>IFERROR(_xll.qlIndexFixing(ONIndex3M,I3458,TRUE,_xll.ohTrigger(RecalcTrigger,Trigger3M)),NA())</f>
        <v>1.4197192309213236E-2</v>
      </c>
      <c r="P3458" s="44">
        <f>IFERROR(_xll.qlIndexFixing(ONIndex6M,I3458,TRUE,_xll.ohTrigger(RecalcTrigger,Trigger6M)),NA())</f>
        <v>1.3695307154657499E-2</v>
      </c>
      <c r="Q3458" s="183">
        <f>IFERROR(_xll.qlIndexFixing(ONIndex1Y,I3458,TRUE,_xll.ohTrigger(RecalcTrigger,Trigger1Y)),NA())</f>
        <v>1.4395936456352842E-2</v>
      </c>
    </row>
    <row r="3459" spans="2:17" x14ac:dyDescent="0.2">
      <c r="B3459" s="39" t="s">
        <v>42</v>
      </c>
      <c r="D3459" s="42">
        <f>_xll.qlCalendarAdvance(Calendar,$D3458,B3459,"f",FALSE)</f>
        <v>63725</v>
      </c>
      <c r="E3459" s="177">
        <f>_xll.qlInterestRateIndexValueDate(IndexON,D3459)</f>
        <v>63725</v>
      </c>
      <c r="F3459" s="193">
        <f>IFERROR(_xll.qlIndexFixing(IndexON,D3459,TRUE,_xll.ohTrigger(RecalcTrigger,TriggerON)),NA())</f>
        <v>1.3897989714752867E-2</v>
      </c>
      <c r="H3459" s="42">
        <f>_xll.qlCalendarAdvance(Calendar,$H3458,B3459,"f",FALSE)</f>
        <v>63725</v>
      </c>
      <c r="I3459" s="177">
        <f>_xll.qlInterestRateIndexValueDate(Index1M,$H3459)</f>
        <v>63727</v>
      </c>
      <c r="J3459" s="182">
        <f>IFERROR(_xll.qlIndexFixing(Index1M,$H3459,TRUE,_xll.ohTrigger(RecalcTrigger,Trigger1M)),NA())</f>
        <v>1.3838404039979248E-2</v>
      </c>
      <c r="K3459" s="44">
        <f>IFERROR(_xll.qlIndexFixing(Index3M,H3459,TRUE,_xll.ohTrigger(RecalcTrigger,Trigger3M)),NA())</f>
        <v>1.4233967986793885E-2</v>
      </c>
      <c r="L3459" s="44">
        <f>IFERROR(_xll.qlIndexFixing(Index6M,$H3459,TRUE,_xll.ohTrigger(RecalcTrigger,Trigger6M)),NA())</f>
        <v>1.3739708196893274E-2</v>
      </c>
      <c r="M3459" s="183">
        <f>IFERROR(_xll.qlIndexFixing(Index1Y,$H3459,TRUE,_xll.ohTrigger(RecalcTrigger,Trigger1Y)),NA())</f>
        <v>1.4526958540028469E-2</v>
      </c>
      <c r="N3459" s="182">
        <f>IFERROR(_xll.qlIndexFixing(ONIndex1M,I3459,TRUE,_xll.ohTrigger(RecalcTrigger,Trigger1M)),NA())</f>
        <v>1.3828426086215373E-2</v>
      </c>
      <c r="O3459" s="44">
        <f>IFERROR(_xll.qlIndexFixing(ONIndex3M,I3459,TRUE,_xll.ohTrigger(RecalcTrigger,Trigger3M)),NA())</f>
        <v>1.4198782510943531E-2</v>
      </c>
      <c r="P3459" s="44">
        <f>IFERROR(_xll.qlIndexFixing(ONIndex6M,I3459,TRUE,_xll.ohTrigger(RecalcTrigger,Trigger6M)),NA())</f>
        <v>1.3695077334174854E-2</v>
      </c>
      <c r="Q3459" s="183">
        <f>IFERROR(_xll.qlIndexFixing(ONIndex1Y,I3459,TRUE,_xll.ohTrigger(RecalcTrigger,Trigger1Y)),NA())</f>
        <v>1.4397211306977908E-2</v>
      </c>
    </row>
    <row r="3460" spans="2:17" x14ac:dyDescent="0.2">
      <c r="B3460" s="39" t="s">
        <v>42</v>
      </c>
      <c r="D3460" s="42">
        <f>_xll.qlCalendarAdvance(Calendar,$D3459,B3460,"f",FALSE)</f>
        <v>63732</v>
      </c>
      <c r="E3460" s="177">
        <f>_xll.qlInterestRateIndexValueDate(IndexON,D3460)</f>
        <v>63732</v>
      </c>
      <c r="F3460" s="193">
        <f>IFERROR(_xll.qlIndexFixing(IndexON,D3460,TRUE,_xll.ohTrigger(RecalcTrigger,TriggerON)),NA())</f>
        <v>1.3898747221849916E-2</v>
      </c>
      <c r="H3460" s="42">
        <f>_xll.qlCalendarAdvance(Calendar,$H3459,B3460,"f",FALSE)</f>
        <v>63732</v>
      </c>
      <c r="I3460" s="177">
        <f>_xll.qlInterestRateIndexValueDate(Index1M,$H3460)</f>
        <v>63734</v>
      </c>
      <c r="J3460" s="182">
        <f>IFERROR(_xll.qlIndexFixing(Index1M,$H3460,TRUE,_xll.ohTrigger(RecalcTrigger,Trigger1M)),NA())</f>
        <v>1.3840024074460167E-2</v>
      </c>
      <c r="K3460" s="44">
        <f>IFERROR(_xll.qlIndexFixing(Index3M,H3460,TRUE,_xll.ohTrigger(RecalcTrigger,Trigger3M)),NA())</f>
        <v>1.4234279079596748E-2</v>
      </c>
      <c r="L3460" s="44">
        <f>IFERROR(_xll.qlIndexFixing(Index6M,$H3460,TRUE,_xll.ohTrigger(RecalcTrigger,Trigger6M)),NA())</f>
        <v>1.3739417034204936E-2</v>
      </c>
      <c r="M3460" s="183">
        <f>IFERROR(_xll.qlIndexFixing(Index1Y,$H3460,TRUE,_xll.ohTrigger(RecalcTrigger,Trigger1Y)),NA())</f>
        <v>1.4526714063667224E-2</v>
      </c>
      <c r="N3460" s="182">
        <f>IFERROR(_xll.qlIndexFixing(ONIndex1M,I3460,TRUE,_xll.ohTrigger(RecalcTrigger,Trigger1M)),NA())</f>
        <v>1.3829714712061403E-2</v>
      </c>
      <c r="O3460" s="44">
        <f>IFERROR(_xll.qlIndexFixing(ONIndex3M,I3460,TRUE,_xll.ohTrigger(RecalcTrigger,Trigger3M)),NA())</f>
        <v>1.4200352953119832E-2</v>
      </c>
      <c r="P3460" s="44">
        <f>IFERROR(_xll.qlIndexFixing(ONIndex6M,I3460,TRUE,_xll.ohTrigger(RecalcTrigger,Trigger6M)),NA())</f>
        <v>1.3694843194986817E-2</v>
      </c>
      <c r="Q3460" s="183">
        <f>IFERROR(_xll.qlIndexFixing(ONIndex1Y,I3460,TRUE,_xll.ohTrigger(RecalcTrigger,Trigger1Y)),NA())</f>
        <v>1.4398466516514219E-2</v>
      </c>
    </row>
    <row r="3461" spans="2:17" x14ac:dyDescent="0.2">
      <c r="B3461" s="39" t="s">
        <v>42</v>
      </c>
      <c r="D3461" s="42">
        <f>_xll.qlCalendarAdvance(Calendar,$D3460,B3461,"f",FALSE)</f>
        <v>63739</v>
      </c>
      <c r="E3461" s="177">
        <f>_xll.qlInterestRateIndexValueDate(IndexON,D3461)</f>
        <v>63739</v>
      </c>
      <c r="F3461" s="193">
        <f>IFERROR(_xll.qlIndexFixing(IndexON,D3461,TRUE,_xll.ohTrigger(RecalcTrigger,TriggerON)),NA())</f>
        <v>1.389949553773917E-2</v>
      </c>
      <c r="H3461" s="42">
        <f>_xll.qlCalendarAdvance(Calendar,$H3460,B3461,"f",FALSE)</f>
        <v>63739</v>
      </c>
      <c r="I3461" s="177">
        <f>_xll.qlInterestRateIndexValueDate(Index1M,$H3461)</f>
        <v>63741</v>
      </c>
      <c r="J3461" s="182">
        <f>IFERROR(_xll.qlIndexFixing(Index1M,$H3461,TRUE,_xll.ohTrigger(RecalcTrigger,Trigger1M)),NA())</f>
        <v>1.3840918561197587E-2</v>
      </c>
      <c r="K3461" s="44">
        <f>IFERROR(_xll.qlIndexFixing(Index3M,H3461,TRUE,_xll.ohTrigger(RecalcTrigger,Trigger3M)),NA())</f>
        <v>1.4236857938256702E-2</v>
      </c>
      <c r="L3461" s="44">
        <f>IFERROR(_xll.qlIndexFixing(Index6M,$H3461,TRUE,_xll.ohTrigger(RecalcTrigger,Trigger6M)),NA())</f>
        <v>1.3739121438804671E-2</v>
      </c>
      <c r="M3461" s="183">
        <f>IFERROR(_xll.qlIndexFixing(Index1Y,$H3461,TRUE,_xll.ohTrigger(RecalcTrigger,Trigger1Y)),NA())</f>
        <v>1.4528440340277839E-2</v>
      </c>
      <c r="N3461" s="182">
        <f>IFERROR(_xll.qlIndexFixing(ONIndex1M,I3461,TRUE,_xll.ohTrigger(RecalcTrigger,Trigger1M)),NA())</f>
        <v>1.3830987519121152E-2</v>
      </c>
      <c r="O3461" s="44">
        <f>IFERROR(_xll.qlIndexFixing(ONIndex3M,I3461,TRUE,_xll.ohTrigger(RecalcTrigger,Trigger3M)),NA())</f>
        <v>1.4201903607524713E-2</v>
      </c>
      <c r="P3461" s="44">
        <f>IFERROR(_xll.qlIndexFixing(ONIndex6M,I3461,TRUE,_xll.ohTrigger(RecalcTrigger,Trigger6M)),NA())</f>
        <v>1.3694604731018245E-2</v>
      </c>
      <c r="Q3461" s="183">
        <f>IFERROR(_xll.qlIndexFixing(ONIndex1Y,I3461,TRUE,_xll.ohTrigger(RecalcTrigger,Trigger1Y)),NA())</f>
        <v>1.439970205746377E-2</v>
      </c>
    </row>
    <row r="3462" spans="2:17" x14ac:dyDescent="0.2">
      <c r="B3462" s="39" t="s">
        <v>42</v>
      </c>
      <c r="D3462" s="42">
        <f>_xll.qlCalendarAdvance(Calendar,$D3461,B3462,"f",FALSE)</f>
        <v>63746</v>
      </c>
      <c r="E3462" s="177">
        <f>_xll.qlInterestRateIndexValueDate(IndexON,D3462)</f>
        <v>63746</v>
      </c>
      <c r="F3462" s="193">
        <f>IFERROR(_xll.qlIndexFixing(IndexON,D3462,TRUE,_xll.ohTrigger(RecalcTrigger,TriggerON)),NA())</f>
        <v>1.3900234649391052E-2</v>
      </c>
      <c r="H3462" s="42">
        <f>_xll.qlCalendarAdvance(Calendar,$H3461,B3462,"f",FALSE)</f>
        <v>63746</v>
      </c>
      <c r="I3462" s="177">
        <f>_xll.qlInterestRateIndexValueDate(Index1M,$H3462)</f>
        <v>63748</v>
      </c>
      <c r="J3462" s="182">
        <f>IFERROR(_xll.qlIndexFixing(Index1M,$H3462,TRUE,_xll.ohTrigger(RecalcTrigger,Trigger1M)),NA())</f>
        <v>1.384215199104101E-2</v>
      </c>
      <c r="K3462" s="44">
        <f>IFERROR(_xll.qlIndexFixing(Index3M,H3462,TRUE,_xll.ohTrigger(RecalcTrigger,Trigger3M)),NA())</f>
        <v>1.4238272839719079E-2</v>
      </c>
      <c r="L3462" s="44">
        <f>IFERROR(_xll.qlIndexFixing(Index6M,$H3462,TRUE,_xll.ohTrigger(RecalcTrigger,Trigger6M)),NA())</f>
        <v>1.3738821404526168E-2</v>
      </c>
      <c r="M3462" s="183">
        <f>IFERROR(_xll.qlIndexFixing(Index1Y,$H3462,TRUE,_xll.ohTrigger(RecalcTrigger,Trigger1Y)),NA())</f>
        <v>1.4529150189553003E-2</v>
      </c>
      <c r="N3462" s="182">
        <f>IFERROR(_xll.qlIndexFixing(ONIndex1M,I3462,TRUE,_xll.ohTrigger(RecalcTrigger,Trigger1M)),NA())</f>
        <v>1.3832244484932588E-2</v>
      </c>
      <c r="O3462" s="44">
        <f>IFERROR(_xll.qlIndexFixing(ONIndex3M,I3462,TRUE,_xll.ohTrigger(RecalcTrigger,Trigger3M)),NA())</f>
        <v>1.4203434446260488E-2</v>
      </c>
      <c r="P3462" s="44">
        <f>IFERROR(_xll.qlIndexFixing(ONIndex6M,I3462,TRUE,_xll.ohTrigger(RecalcTrigger,Trigger6M)),NA())</f>
        <v>1.3694361936114063E-2</v>
      </c>
      <c r="Q3462" s="183">
        <f>IFERROR(_xll.qlIndexFixing(ONIndex1Y,I3462,TRUE,_xll.ohTrigger(RecalcTrigger,Trigger1Y)),NA())</f>
        <v>1.440091790168907E-2</v>
      </c>
    </row>
    <row r="3463" spans="2:17" x14ac:dyDescent="0.2">
      <c r="B3463" s="39" t="s">
        <v>42</v>
      </c>
      <c r="D3463" s="42">
        <f>_xll.qlCalendarAdvance(Calendar,$D3462,B3463,"f",FALSE)</f>
        <v>63753</v>
      </c>
      <c r="E3463" s="177">
        <f>_xll.qlInterestRateIndexValueDate(IndexON,D3463)</f>
        <v>63753</v>
      </c>
      <c r="F3463" s="193">
        <f>IFERROR(_xll.qlIndexFixing(IndexON,D3463,TRUE,_xll.ohTrigger(RecalcTrigger,TriggerON)),NA())</f>
        <v>1.3900964543775984E-2</v>
      </c>
      <c r="H3463" s="42">
        <f>_xll.qlCalendarAdvance(Calendar,$H3462,B3463,"f",FALSE)</f>
        <v>63753</v>
      </c>
      <c r="I3463" s="177">
        <f>_xll.qlInterestRateIndexValueDate(Index1M,$H3463)</f>
        <v>63755</v>
      </c>
      <c r="J3463" s="182">
        <f>IFERROR(_xll.qlIndexFixing(Index1M,$H3463,TRUE,_xll.ohTrigger(RecalcTrigger,Trigger1M)),NA())</f>
        <v>1.3843369503781958E-2</v>
      </c>
      <c r="K3463" s="44">
        <f>IFERROR(_xll.qlIndexFixing(Index3M,H3463,TRUE,_xll.ohTrigger(RecalcTrigger,Trigger3M)),NA())</f>
        <v>1.4239667654131984E-2</v>
      </c>
      <c r="L3463" s="44">
        <f>IFERROR(_xll.qlIndexFixing(Index6M,$H3463,TRUE,_xll.ohTrigger(RecalcTrigger,Trigger6M)),NA())</f>
        <v>1.3738516925202685E-2</v>
      </c>
      <c r="M3463" s="183">
        <f>IFERROR(_xll.qlIndexFixing(Index1Y,$H3463,TRUE,_xll.ohTrigger(RecalcTrigger,Trigger1Y)),NA())</f>
        <v>1.4529839300506154E-2</v>
      </c>
      <c r="N3463" s="182">
        <f>IFERROR(_xll.qlIndexFixing(ONIndex1M,I3463,TRUE,_xll.ohTrigger(RecalcTrigger,Trigger1M)),NA())</f>
        <v>1.3833485587033678E-2</v>
      </c>
      <c r="O3463" s="44">
        <f>IFERROR(_xll.qlIndexFixing(ONIndex3M,I3463,TRUE,_xll.ohTrigger(RecalcTrigger,Trigger3M)),NA())</f>
        <v>1.4204945441109729E-2</v>
      </c>
      <c r="P3463" s="44">
        <f>IFERROR(_xll.qlIndexFixing(ONIndex6M,I3463,TRUE,_xll.ohTrigger(RecalcTrigger,Trigger6M)),NA())</f>
        <v>1.3694114804119195E-2</v>
      </c>
      <c r="Q3463" s="183">
        <f>IFERROR(_xll.qlIndexFixing(ONIndex1Y,I3463,TRUE,_xll.ohTrigger(RecalcTrigger,Trigger1Y)),NA())</f>
        <v>1.4402114021452306E-2</v>
      </c>
    </row>
    <row r="3464" spans="2:17" x14ac:dyDescent="0.2">
      <c r="B3464" s="39" t="s">
        <v>42</v>
      </c>
      <c r="D3464" s="42">
        <f>_xll.qlCalendarAdvance(Calendar,$D3463,B3464,"f",FALSE)</f>
        <v>63760</v>
      </c>
      <c r="E3464" s="177">
        <f>_xll.qlInterestRateIndexValueDate(IndexON,D3464)</f>
        <v>63760</v>
      </c>
      <c r="F3464" s="193">
        <f>IFERROR(_xll.qlIndexFixing(IndexON,D3464,TRUE,_xll.ohTrigger(RecalcTrigger,TriggerON)),NA())</f>
        <v>1.3901685207864389E-2</v>
      </c>
      <c r="H3464" s="42">
        <f>_xll.qlCalendarAdvance(Calendar,$H3463,B3464,"f",FALSE)</f>
        <v>63760</v>
      </c>
      <c r="I3464" s="177">
        <f>_xll.qlInterestRateIndexValueDate(Index1M,$H3464)</f>
        <v>63762</v>
      </c>
      <c r="J3464" s="182">
        <f>IFERROR(_xll.qlIndexFixing(Index1M,$H3464,TRUE,_xll.ohTrigger(RecalcTrigger,Trigger1M)),NA())</f>
        <v>1.3844571076986764E-2</v>
      </c>
      <c r="K3464" s="44">
        <f>IFERROR(_xll.qlIndexFixing(Index3M,H3464,TRUE,_xll.ohTrigger(RecalcTrigger,Trigger3M)),NA())</f>
        <v>1.4241042353337518E-2</v>
      </c>
      <c r="L3464" s="44">
        <f>IFERROR(_xll.qlIndexFixing(Index6M,$H3464,TRUE,_xll.ohTrigger(RecalcTrigger,Trigger6M)),NA())</f>
        <v>1.373820799466618E-2</v>
      </c>
      <c r="M3464" s="183">
        <f>IFERROR(_xll.qlIndexFixing(Index1Y,$H3464,TRUE,_xll.ohTrigger(RecalcTrigger,Trigger1Y)),NA())</f>
        <v>1.4530507644821413E-2</v>
      </c>
      <c r="N3464" s="182">
        <f>IFERROR(_xll.qlIndexFixing(ONIndex1M,I3464,TRUE,_xll.ohTrigger(RecalcTrigger,Trigger1M)),NA())</f>
        <v>1.3834710803042327E-2</v>
      </c>
      <c r="O3464" s="44">
        <f>IFERROR(_xll.qlIndexFixing(ONIndex3M,I3464,TRUE,_xll.ohTrigger(RecalcTrigger,Trigger3M)),NA())</f>
        <v>1.4206436564174751E-2</v>
      </c>
      <c r="P3464" s="44">
        <f>IFERROR(_xll.qlIndexFixing(ONIndex6M,I3464,TRUE,_xll.ohTrigger(RecalcTrigger,Trigger6M)),NA())</f>
        <v>1.3693863328798628E-2</v>
      </c>
      <c r="Q3464" s="183">
        <f>IFERROR(_xll.qlIndexFixing(ONIndex1Y,I3464,TRUE,_xll.ohTrigger(RecalcTrigger,Trigger1Y)),NA())</f>
        <v>1.4403290388855794E-2</v>
      </c>
    </row>
    <row r="3465" spans="2:17" x14ac:dyDescent="0.2">
      <c r="B3465" s="39" t="s">
        <v>42</v>
      </c>
      <c r="D3465" s="42">
        <f>_xll.qlCalendarAdvance(Calendar,$D3464,B3465,"f",FALSE)</f>
        <v>63767</v>
      </c>
      <c r="E3465" s="177">
        <f>_xll.qlInterestRateIndexValueDate(IndexON,D3465)</f>
        <v>63767</v>
      </c>
      <c r="F3465" s="193">
        <f>IFERROR(_xll.qlIndexFixing(IndexON,D3465,TRUE,_xll.ohTrigger(RecalcTrigger,TriggerON)),NA())</f>
        <v>1.390239662862669E-2</v>
      </c>
      <c r="H3465" s="42">
        <f>_xll.qlCalendarAdvance(Calendar,$H3464,B3465,"f",FALSE)</f>
        <v>63767</v>
      </c>
      <c r="I3465" s="177">
        <f>_xll.qlInterestRateIndexValueDate(Index1M,$H3465)</f>
        <v>63769</v>
      </c>
      <c r="J3465" s="182">
        <f>IFERROR(_xll.qlIndexFixing(Index1M,$H3465,TRUE,_xll.ohTrigger(RecalcTrigger,Trigger1M)),NA())</f>
        <v>1.384575668821918E-2</v>
      </c>
      <c r="K3465" s="44">
        <f>IFERROR(_xll.qlIndexFixing(Index3M,H3465,TRUE,_xll.ohTrigger(RecalcTrigger,Trigger3M)),NA())</f>
        <v>1.4242396909182879E-2</v>
      </c>
      <c r="L3465" s="44">
        <f>IFERROR(_xll.qlIndexFixing(Index6M,$H3465,TRUE,_xll.ohTrigger(RecalcTrigger,Trigger6M)),NA())</f>
        <v>1.3737894606749483E-2</v>
      </c>
      <c r="M3465" s="183">
        <f>IFERROR(_xll.qlIndexFixing(Index1Y,$H3465,TRUE,_xll.ohTrigger(RecalcTrigger,Trigger1Y)),NA())</f>
        <v>1.4531155194184426E-2</v>
      </c>
      <c r="N3465" s="182">
        <f>IFERROR(_xll.qlIndexFixing(ONIndex1M,I3465,TRUE,_xll.ohTrigger(RecalcTrigger,Trigger1M)),NA())</f>
        <v>1.3835920110656375E-2</v>
      </c>
      <c r="O3465" s="44">
        <f>IFERROR(_xll.qlIndexFixing(ONIndex3M,I3465,TRUE,_xll.ohTrigger(RecalcTrigger,Trigger3M)),NA())</f>
        <v>1.4207907787637808E-2</v>
      </c>
      <c r="P3465" s="44">
        <f>IFERROR(_xll.qlIndexFixing(ONIndex6M,I3465,TRUE,_xll.ohTrigger(RecalcTrigger,Trigger6M)),NA())</f>
        <v>1.3693607504237093E-2</v>
      </c>
      <c r="Q3465" s="183">
        <f>IFERROR(_xll.qlIndexFixing(ONIndex1Y,I3465,TRUE,_xll.ohTrigger(RecalcTrigger,Trigger1Y)),NA())</f>
        <v>1.440444697600185E-2</v>
      </c>
    </row>
    <row r="3466" spans="2:17" x14ac:dyDescent="0.2">
      <c r="B3466" s="39" t="s">
        <v>42</v>
      </c>
      <c r="D3466" s="42">
        <f>_xll.qlCalendarAdvance(Calendar,$D3465,B3466,"f",FALSE)</f>
        <v>63774</v>
      </c>
      <c r="E3466" s="177">
        <f>_xll.qlInterestRateIndexValueDate(IndexON,D3466)</f>
        <v>63774</v>
      </c>
      <c r="F3466" s="193">
        <f>IFERROR(_xll.qlIndexFixing(IndexON,D3466,TRUE,_xll.ohTrigger(RecalcTrigger,TriggerON)),NA())</f>
        <v>1.3903098793033308E-2</v>
      </c>
      <c r="H3466" s="42">
        <f>_xll.qlCalendarAdvance(Calendar,$H3465,B3466,"f",FALSE)</f>
        <v>63774</v>
      </c>
      <c r="I3466" s="177">
        <f>_xll.qlInterestRateIndexValueDate(Index1M,$H3466)</f>
        <v>63776</v>
      </c>
      <c r="J3466" s="182">
        <f>IFERROR(_xll.qlIndexFixing(Index1M,$H3466,TRUE,_xll.ohTrigger(RecalcTrigger,Trigger1M)),NA())</f>
        <v>1.3846926315037804E-2</v>
      </c>
      <c r="K3466" s="44">
        <f>IFERROR(_xll.qlIndexFixing(Index3M,H3466,TRUE,_xll.ohTrigger(RecalcTrigger,Trigger3M)),NA())</f>
        <v>1.4243731293516972E-2</v>
      </c>
      <c r="L3466" s="44">
        <f>IFERROR(_xll.qlIndexFixing(Index6M,$H3466,TRUE,_xll.ohTrigger(RecalcTrigger,Trigger6M)),NA())</f>
        <v>1.3737576755287143E-2</v>
      </c>
      <c r="M3466" s="183">
        <f>IFERROR(_xll.qlIndexFixing(Index1Y,$H3466,TRUE,_xll.ohTrigger(RecalcTrigger,Trigger1Y)),NA())</f>
        <v>1.4531781920282366E-2</v>
      </c>
      <c r="N3466" s="182">
        <f>IFERROR(_xll.qlIndexFixing(ONIndex1M,I3466,TRUE,_xll.ohTrigger(RecalcTrigger,Trigger1M)),NA())</f>
        <v>1.3837113487253916E-2</v>
      </c>
      <c r="O3466" s="44">
        <f>IFERROR(_xll.qlIndexFixing(ONIndex3M,I3466,TRUE,_xll.ohTrigger(RecalcTrigger,Trigger3M)),NA())</f>
        <v>1.4209359083041662E-2</v>
      </c>
      <c r="P3466" s="44">
        <f>IFERROR(_xll.qlIndexFixing(ONIndex6M,I3466,TRUE,_xll.ohTrigger(RecalcTrigger,Trigger6M)),NA())</f>
        <v>1.3693347324279515E-2</v>
      </c>
      <c r="Q3466" s="183">
        <f>IFERROR(_xll.qlIndexFixing(ONIndex1Y,I3466,TRUE,_xll.ohTrigger(RecalcTrigger,Trigger1Y)),NA())</f>
        <v>1.4405583755072726E-2</v>
      </c>
    </row>
    <row r="3467" spans="2:17" x14ac:dyDescent="0.2">
      <c r="B3467" s="39" t="s">
        <v>42</v>
      </c>
      <c r="D3467" s="42">
        <f>_xll.qlCalendarAdvance(Calendar,$D3466,B3467,"f",FALSE)</f>
        <v>63781</v>
      </c>
      <c r="E3467" s="177">
        <f>_xll.qlInterestRateIndexValueDate(IndexON,D3467)</f>
        <v>63781</v>
      </c>
      <c r="F3467" s="193">
        <f>IFERROR(_xll.qlIndexFixing(IndexON,D3467,TRUE,_xll.ohTrigger(RecalcTrigger,TriggerON)),NA())</f>
        <v>1.3903791688134604E-2</v>
      </c>
      <c r="H3467" s="42">
        <f>_xll.qlCalendarAdvance(Calendar,$H3466,B3467,"f",FALSE)</f>
        <v>63781</v>
      </c>
      <c r="I3467" s="177">
        <f>_xll.qlInterestRateIndexValueDate(Index1M,$H3467)</f>
        <v>63783</v>
      </c>
      <c r="J3467" s="182">
        <f>IFERROR(_xll.qlIndexFixing(Index1M,$H3467,TRUE,_xll.ohTrigger(RecalcTrigger,Trigger1M)),NA())</f>
        <v>1.3848079935008967E-2</v>
      </c>
      <c r="K3467" s="44">
        <f>IFERROR(_xll.qlIndexFixing(Index3M,H3467,TRUE,_xll.ohTrigger(RecalcTrigger,Trigger3M)),NA())</f>
        <v>1.4245045478181893E-2</v>
      </c>
      <c r="L3467" s="44">
        <f>IFERROR(_xll.qlIndexFixing(Index6M,$H3467,TRUE,_xll.ohTrigger(RecalcTrigger,Trigger6M)),NA())</f>
        <v>1.3737254434111123E-2</v>
      </c>
      <c r="M3467" s="183">
        <f>IFERROR(_xll.qlIndexFixing(Index1Y,$H3467,TRUE,_xll.ohTrigger(RecalcTrigger,Trigger1Y)),NA())</f>
        <v>1.453238779480371E-2</v>
      </c>
      <c r="N3467" s="182">
        <f>IFERROR(_xll.qlIndexFixing(ONIndex1M,I3467,TRUE,_xll.ohTrigger(RecalcTrigger,Trigger1M)),NA())</f>
        <v>1.3838290910532791E-2</v>
      </c>
      <c r="O3467" s="44">
        <f>IFERROR(_xll.qlIndexFixing(ONIndex3M,I3467,TRUE,_xll.ohTrigger(RecalcTrigger,Trigger3M)),NA())</f>
        <v>1.4210790422568564E-2</v>
      </c>
      <c r="P3467" s="44">
        <f>IFERROR(_xll.qlIndexFixing(ONIndex6M,I3467,TRUE,_xll.ohTrigger(RecalcTrigger,Trigger6M)),NA())</f>
        <v>1.3693082782531008E-2</v>
      </c>
      <c r="Q3467" s="183">
        <f>IFERROR(_xll.qlIndexFixing(ONIndex1Y,I3467,TRUE,_xll.ohTrigger(RecalcTrigger,Trigger1Y)),NA())</f>
        <v>1.4406700698250674E-2</v>
      </c>
    </row>
    <row r="3468" spans="2:17" x14ac:dyDescent="0.2">
      <c r="B3468" s="39" t="s">
        <v>42</v>
      </c>
      <c r="D3468" s="42">
        <f>_xll.qlCalendarAdvance(Calendar,$D3467,B3468,"f",FALSE)</f>
        <v>63788</v>
      </c>
      <c r="E3468" s="177">
        <f>_xll.qlInterestRateIndexValueDate(IndexON,D3468)</f>
        <v>63788</v>
      </c>
      <c r="F3468" s="193">
        <f>IFERROR(_xll.qlIndexFixing(IndexON,D3468,TRUE,_xll.ohTrigger(RecalcTrigger,TriggerON)),NA())</f>
        <v>1.3904475300581254E-2</v>
      </c>
      <c r="H3468" s="42">
        <f>_xll.qlCalendarAdvance(Calendar,$H3467,B3468,"f",FALSE)</f>
        <v>63788</v>
      </c>
      <c r="I3468" s="177">
        <f>_xll.qlInterestRateIndexValueDate(Index1M,$H3468)</f>
        <v>63790</v>
      </c>
      <c r="J3468" s="182">
        <f>IFERROR(_xll.qlIndexFixing(Index1M,$H3468,TRUE,_xll.ohTrigger(RecalcTrigger,Trigger1M)),NA())</f>
        <v>1.3849217525688687E-2</v>
      </c>
      <c r="K3468" s="44">
        <f>IFERROR(_xll.qlIndexFixing(Index3M,H3468,TRUE,_xll.ohTrigger(RecalcTrigger,Trigger3M)),NA())</f>
        <v>1.4246339435027395E-2</v>
      </c>
      <c r="L3468" s="44">
        <f>IFERROR(_xll.qlIndexFixing(Index6M,$H3468,TRUE,_xll.ohTrigger(RecalcTrigger,Trigger6M)),NA())</f>
        <v>1.3736927637054247E-2</v>
      </c>
      <c r="M3468" s="183">
        <f>IFERROR(_xll.qlIndexFixing(Index1Y,$H3468,TRUE,_xll.ohTrigger(RecalcTrigger,Trigger1Y)),NA())</f>
        <v>1.4532972789437153E-2</v>
      </c>
      <c r="N3468" s="182">
        <f>IFERROR(_xll.qlIndexFixing(ONIndex1M,I3468,TRUE,_xll.ohTrigger(RecalcTrigger,Trigger1M)),NA())</f>
        <v>1.383945235819084E-2</v>
      </c>
      <c r="O3468" s="44">
        <f>IFERROR(_xll.qlIndexFixing(ONIndex3M,I3468,TRUE,_xll.ohTrigger(RecalcTrigger,Trigger3M)),NA())</f>
        <v>1.4212201778240896E-2</v>
      </c>
      <c r="P3468" s="44">
        <f>IFERROR(_xll.qlIndexFixing(ONIndex6M,I3468,TRUE,_xll.ohTrigger(RecalcTrigger,Trigger6M)),NA())</f>
        <v>1.3692813873236176E-2</v>
      </c>
      <c r="Q3468" s="183">
        <f>IFERROR(_xll.qlIndexFixing(ONIndex1Y,I3468,TRUE,_xll.ohTrigger(RecalcTrigger,Trigger1Y)),NA())</f>
        <v>1.440779777763801E-2</v>
      </c>
    </row>
    <row r="3469" spans="2:17" x14ac:dyDescent="0.2">
      <c r="B3469" s="39" t="s">
        <v>42</v>
      </c>
      <c r="D3469" s="42">
        <f>_xll.qlCalendarAdvance(Calendar,$D3468,B3469,"f",FALSE)</f>
        <v>63795</v>
      </c>
      <c r="E3469" s="177">
        <f>_xll.qlInterestRateIndexValueDate(IndexON,D3469)</f>
        <v>63795</v>
      </c>
      <c r="F3469" s="193">
        <f>IFERROR(_xll.qlIndexFixing(IndexON,D3469,TRUE,_xll.ohTrigger(RecalcTrigger,TriggerON)),NA())</f>
        <v>1.3905149617823298E-2</v>
      </c>
      <c r="H3469" s="42">
        <f>_xll.qlCalendarAdvance(Calendar,$H3468,B3469,"f",FALSE)</f>
        <v>63795</v>
      </c>
      <c r="I3469" s="177">
        <f>_xll.qlInterestRateIndexValueDate(Index1M,$H3469)</f>
        <v>63797</v>
      </c>
      <c r="J3469" s="182">
        <f>IFERROR(_xll.qlIndexFixing(Index1M,$H3469,TRUE,_xll.ohTrigger(RecalcTrigger,Trigger1M)),NA())</f>
        <v>1.3849303581936161E-2</v>
      </c>
      <c r="K3469" s="44">
        <f>IFERROR(_xll.qlIndexFixing(Index3M,H3469,TRUE,_xll.ohTrigger(RecalcTrigger,Trigger3M)),NA())</f>
        <v>1.4246506777817738E-2</v>
      </c>
      <c r="L3469" s="44">
        <f>IFERROR(_xll.qlIndexFixing(Index6M,$H3469,TRUE,_xll.ohTrigger(RecalcTrigger,Trigger6M)),NA())</f>
        <v>1.373565124738573E-2</v>
      </c>
      <c r="M3469" s="183">
        <f>IFERROR(_xll.qlIndexFixing(Index1Y,$H3469,TRUE,_xll.ohTrigger(RecalcTrigger,Trigger1Y)),NA())</f>
        <v>1.4532581054015715E-2</v>
      </c>
      <c r="N3469" s="182">
        <f>IFERROR(_xll.qlIndexFixing(ONIndex1M,I3469,TRUE,_xll.ohTrigger(RecalcTrigger,Trigger1M)),NA())</f>
        <v>1.3840597807686095E-2</v>
      </c>
      <c r="O3469" s="44">
        <f>IFERROR(_xll.qlIndexFixing(ONIndex3M,I3469,TRUE,_xll.ohTrigger(RecalcTrigger,Trigger3M)),NA())</f>
        <v>1.4213593121921164E-2</v>
      </c>
      <c r="P3469" s="44">
        <f>IFERROR(_xll.qlIndexFixing(ONIndex6M,I3469,TRUE,_xll.ohTrigger(RecalcTrigger,Trigger6M)),NA())</f>
        <v>1.3692540590160007E-2</v>
      </c>
      <c r="Q3469" s="183">
        <f>IFERROR(_xll.qlIndexFixing(ONIndex1Y,I3469,TRUE,_xll.ohTrigger(RecalcTrigger,Trigger1Y)),NA())</f>
        <v>1.4408874965416985E-2</v>
      </c>
    </row>
    <row r="3470" spans="2:17" x14ac:dyDescent="0.2">
      <c r="B3470" s="39" t="s">
        <v>42</v>
      </c>
      <c r="D3470" s="42">
        <f>_xll.qlCalendarAdvance(Calendar,$D3469,B3470,"f",FALSE)</f>
        <v>63802</v>
      </c>
      <c r="E3470" s="177">
        <f>_xll.qlInterestRateIndexValueDate(IndexON,D3470)</f>
        <v>63802</v>
      </c>
      <c r="F3470" s="193">
        <f>IFERROR(_xll.qlIndexFixing(IndexON,D3470,TRUE,_xll.ohTrigger(RecalcTrigger,TriggerON)),NA())</f>
        <v>1.3905814626431479E-2</v>
      </c>
      <c r="H3470" s="42">
        <f>_xll.qlCalendarAdvance(Calendar,$H3469,B3470,"f",FALSE)</f>
        <v>63802</v>
      </c>
      <c r="I3470" s="177">
        <f>_xll.qlInterestRateIndexValueDate(Index1M,$H3470)</f>
        <v>63804</v>
      </c>
      <c r="J3470" s="182">
        <f>IFERROR(_xll.qlIndexFixing(Index1M,$H3470,TRUE,_xll.ohTrigger(RecalcTrigger,Trigger1M)),NA())</f>
        <v>1.3851444529431394E-2</v>
      </c>
      <c r="K3470" s="44">
        <f>IFERROR(_xll.qlIndexFixing(Index3M,H3470,TRUE,_xll.ohTrigger(RecalcTrigger,Trigger3M)),NA())</f>
        <v>1.4247764407759024E-2</v>
      </c>
      <c r="L3470" s="44">
        <f>IFERROR(_xll.qlIndexFixing(Index6M,$H3470,TRUE,_xll.ohTrigger(RecalcTrigger,Trigger6M)),NA())</f>
        <v>1.3735316821589062E-2</v>
      </c>
      <c r="M3470" s="183">
        <f>IFERROR(_xll.qlIndexFixing(Index1Y,$H3470,TRUE,_xll.ohTrigger(RecalcTrigger,Trigger1Y)),NA())</f>
        <v>1.4534080025805576E-2</v>
      </c>
      <c r="N3470" s="182">
        <f>IFERROR(_xll.qlIndexFixing(ONIndex1M,I3470,TRUE,_xll.ohTrigger(RecalcTrigger,Trigger1M)),NA())</f>
        <v>1.3841727236636459E-2</v>
      </c>
      <c r="O3470" s="44">
        <f>IFERROR(_xll.qlIndexFixing(ONIndex3M,I3470,TRUE,_xll.ohTrigger(RecalcTrigger,Trigger3M)),NA())</f>
        <v>1.4214964425711685E-2</v>
      </c>
      <c r="P3470" s="44">
        <f>IFERROR(_xll.qlIndexFixing(ONIndex6M,I3470,TRUE,_xll.ohTrigger(RecalcTrigger,Trigger6M)),NA())</f>
        <v>1.3692262926987553E-2</v>
      </c>
      <c r="Q3470" s="183">
        <f>IFERROR(_xll.qlIndexFixing(ONIndex1Y,I3470,TRUE,_xll.ohTrigger(RecalcTrigger,Trigger1Y)),NA())</f>
        <v>1.4409932233609979E-2</v>
      </c>
    </row>
    <row r="3471" spans="2:17" x14ac:dyDescent="0.2">
      <c r="B3471" s="39" t="s">
        <v>42</v>
      </c>
      <c r="D3471" s="42">
        <f>_xll.qlCalendarAdvance(Calendar,$D3470,B3471,"f",FALSE)</f>
        <v>63809</v>
      </c>
      <c r="E3471" s="177">
        <f>_xll.qlInterestRateIndexValueDate(IndexON,D3471)</f>
        <v>63809</v>
      </c>
      <c r="F3471" s="193">
        <f>IFERROR(_xll.qlIndexFixing(IndexON,D3471,TRUE,_xll.ohTrigger(RecalcTrigger,TriggerON)),NA())</f>
        <v>1.390647031353609E-2</v>
      </c>
      <c r="H3471" s="42">
        <f>_xll.qlCalendarAdvance(Calendar,$H3470,B3471,"f",FALSE)</f>
        <v>63809</v>
      </c>
      <c r="I3471" s="177">
        <f>_xll.qlInterestRateIndexValueDate(Index1M,$H3471)</f>
        <v>63811</v>
      </c>
      <c r="J3471" s="182">
        <f>IFERROR(_xll.qlIndexFixing(Index1M,$H3471,TRUE,_xll.ohTrigger(RecalcTrigger,Trigger1M)),NA())</f>
        <v>1.3852533897614152E-2</v>
      </c>
      <c r="K3471" s="44">
        <f>IFERROR(_xll.qlIndexFixing(Index3M,H3471,TRUE,_xll.ohTrigger(RecalcTrigger,Trigger3M)),NA())</f>
        <v>1.4249001733847645E-2</v>
      </c>
      <c r="L3471" s="44">
        <f>IFERROR(_xll.qlIndexFixing(Index6M,$H3471,TRUE,_xll.ohTrigger(RecalcTrigger,Trigger6M)),NA())</f>
        <v>1.3734977903855845E-2</v>
      </c>
      <c r="M3471" s="183">
        <f>IFERROR(_xll.qlIndexFixing(Index1Y,$H3471,TRUE,_xll.ohTrigger(RecalcTrigger,Trigger1Y)),NA())</f>
        <v>1.4534602210925569E-2</v>
      </c>
      <c r="N3471" s="182">
        <f>IFERROR(_xll.qlIndexFixing(ONIndex1M,I3471,TRUE,_xll.ohTrigger(RecalcTrigger,Trigger1M)),NA())</f>
        <v>1.3842840622739772E-2</v>
      </c>
      <c r="O3471" s="44">
        <f>IFERROR(_xll.qlIndexFixing(ONIndex3M,I3471,TRUE,_xll.ohTrigger(RecalcTrigger,Trigger3M)),NA())</f>
        <v>1.4216315661395029E-2</v>
      </c>
      <c r="P3471" s="44">
        <f>IFERROR(_xll.qlIndexFixing(ONIndex6M,I3471,TRUE,_xll.ohTrigger(RecalcTrigger,Trigger6M)),NA())</f>
        <v>1.3691980877723609E-2</v>
      </c>
      <c r="Q3471" s="183">
        <f>IFERROR(_xll.qlIndexFixing(ONIndex1Y,I3471,TRUE,_xll.ohTrigger(RecalcTrigger,Trigger1Y)),NA())</f>
        <v>1.4410969554399244E-2</v>
      </c>
    </row>
    <row r="3472" spans="2:17" x14ac:dyDescent="0.2">
      <c r="B3472" s="39" t="s">
        <v>42</v>
      </c>
      <c r="D3472" s="42">
        <f>_xll.qlCalendarAdvance(Calendar,$D3471,B3472,"f",FALSE)</f>
        <v>63816</v>
      </c>
      <c r="E3472" s="177">
        <f>_xll.qlInterestRateIndexValueDate(IndexON,D3472)</f>
        <v>63816</v>
      </c>
      <c r="F3472" s="193">
        <f>IFERROR(_xll.qlIndexFixing(IndexON,D3472,TRUE,_xll.ohTrigger(RecalcTrigger,TriggerON)),NA())</f>
        <v>1.3907116666107555E-2</v>
      </c>
      <c r="H3472" s="42">
        <f>_xll.qlCalendarAdvance(Calendar,$H3471,B3472,"f",FALSE)</f>
        <v>63816</v>
      </c>
      <c r="I3472" s="177">
        <f>_xll.qlInterestRateIndexValueDate(Index1M,$H3472)</f>
        <v>63818</v>
      </c>
      <c r="J3472" s="182">
        <f>IFERROR(_xll.qlIndexFixing(Index1M,$H3472,TRUE,_xll.ohTrigger(RecalcTrigger,Trigger1M)),NA())</f>
        <v>1.3853607146760481E-2</v>
      </c>
      <c r="K3472" s="44">
        <f>IFERROR(_xll.qlIndexFixing(Index3M,H3472,TRUE,_xll.ohTrigger(RecalcTrigger,Trigger3M)),NA())</f>
        <v>1.4250218727936446E-2</v>
      </c>
      <c r="L3472" s="44">
        <f>IFERROR(_xll.qlIndexFixing(Index6M,$H3472,TRUE,_xll.ohTrigger(RecalcTrigger,Trigger6M)),NA())</f>
        <v>1.3734634488019084E-2</v>
      </c>
      <c r="M3472" s="183">
        <f>IFERROR(_xll.qlIndexFixing(Index1Y,$H3472,TRUE,_xll.ohTrigger(RecalcTrigger,Trigger1Y)),NA())</f>
        <v>1.4535103402927912E-2</v>
      </c>
      <c r="N3472" s="182">
        <f>IFERROR(_xll.qlIndexFixing(ONIndex1M,I3472,TRUE,_xll.ohTrigger(RecalcTrigger,Trigger1M)),NA())</f>
        <v>1.3843937943454065E-2</v>
      </c>
      <c r="O3472" s="44">
        <f>IFERROR(_xll.qlIndexFixing(ONIndex3M,I3472,TRUE,_xll.ohTrigger(RecalcTrigger,Trigger3M)),NA())</f>
        <v>1.4217646801233386E-2</v>
      </c>
      <c r="P3472" s="44">
        <f>IFERROR(_xll.qlIndexFixing(ONIndex6M,I3472,TRUE,_xll.ohTrigger(RecalcTrigger,Trigger6M)),NA())</f>
        <v>1.369169443637297E-2</v>
      </c>
      <c r="Q3472" s="183">
        <f>IFERROR(_xll.qlIndexFixing(ONIndex1Y,I3472,TRUE,_xll.ohTrigger(RecalcTrigger,Trigger1Y)),NA())</f>
        <v>1.4411986900046969E-2</v>
      </c>
    </row>
    <row r="3473" spans="2:17" x14ac:dyDescent="0.2">
      <c r="B3473" s="39" t="s">
        <v>42</v>
      </c>
      <c r="D3473" s="42">
        <f>_xll.qlCalendarAdvance(Calendar,$D3472,B3473,"f",FALSE)</f>
        <v>63823</v>
      </c>
      <c r="E3473" s="177">
        <f>_xll.qlInterestRateIndexValueDate(IndexON,D3473)</f>
        <v>63823</v>
      </c>
      <c r="F3473" s="193">
        <f>IFERROR(_xll.qlIndexFixing(IndexON,D3473,TRUE,_xll.ohTrigger(RecalcTrigger,TriggerON)),NA())</f>
        <v>1.3907753671116296E-2</v>
      </c>
      <c r="H3473" s="42">
        <f>_xll.qlCalendarAdvance(Calendar,$H3472,B3473,"f",FALSE)</f>
        <v>63823</v>
      </c>
      <c r="I3473" s="177">
        <f>_xll.qlInterestRateIndexValueDate(Index1M,$H3473)</f>
        <v>63825</v>
      </c>
      <c r="J3473" s="182">
        <f>IFERROR(_xll.qlIndexFixing(Index1M,$H3473,TRUE,_xll.ohTrigger(RecalcTrigger,Trigger1M)),NA())</f>
        <v>1.3855345203490027E-2</v>
      </c>
      <c r="K3473" s="44">
        <f>IFERROR(_xll.qlIndexFixing(Index3M,H3473,TRUE,_xll.ohTrigger(RecalcTrigger,Trigger3M)),NA())</f>
        <v>1.4252504816608834E-2</v>
      </c>
      <c r="L3473" s="44">
        <f>IFERROR(_xll.qlIndexFixing(Index6M,$H3473,TRUE,_xll.ohTrigger(RecalcTrigger,Trigger6M)),NA())</f>
        <v>1.3734521539884878E-2</v>
      </c>
      <c r="M3473" s="183">
        <f>IFERROR(_xll.qlIndexFixing(Index1Y,$H3473,TRUE,_xll.ohTrigger(RecalcTrigger,Trigger1Y)),NA())</f>
        <v>1.4535583573508919E-2</v>
      </c>
      <c r="N3473" s="182">
        <f>IFERROR(_xll.qlIndexFixing(ONIndex1M,I3473,TRUE,_xll.ohTrigger(RecalcTrigger,Trigger1M)),NA())</f>
        <v>1.3845019176397244E-2</v>
      </c>
      <c r="O3473" s="44">
        <f>IFERROR(_xll.qlIndexFixing(ONIndex3M,I3473,TRUE,_xll.ohTrigger(RecalcTrigger,Trigger3M)),NA())</f>
        <v>1.4218957816769517E-2</v>
      </c>
      <c r="P3473" s="44">
        <f>IFERROR(_xll.qlIndexFixing(ONIndex6M,I3473,TRUE,_xll.ohTrigger(RecalcTrigger,Trigger6M)),NA())</f>
        <v>1.3691403596620688E-2</v>
      </c>
      <c r="Q3473" s="183">
        <f>IFERROR(_xll.qlIndexFixing(ONIndex1Y,I3473,TRUE,_xll.ohTrigger(RecalcTrigger,Trigger1Y)),NA())</f>
        <v>1.4412984242415661E-2</v>
      </c>
    </row>
    <row r="3474" spans="2:17" x14ac:dyDescent="0.2">
      <c r="B3474" s="39" t="s">
        <v>42</v>
      </c>
      <c r="D3474" s="42">
        <f>_xll.qlCalendarAdvance(Calendar,$D3473,B3474,"f",FALSE)</f>
        <v>63830</v>
      </c>
      <c r="E3474" s="177">
        <f>_xll.qlInterestRateIndexValueDate(IndexON,D3474)</f>
        <v>63830</v>
      </c>
      <c r="F3474" s="193">
        <f>IFERROR(_xll.qlIndexFixing(IndexON,D3474,TRUE,_xll.ohTrigger(RecalcTrigger,TriggerON)),NA())</f>
        <v>1.39083813154528E-2</v>
      </c>
      <c r="H3474" s="42">
        <f>_xll.qlCalendarAdvance(Calendar,$H3473,B3474,"f",FALSE)</f>
        <v>63830</v>
      </c>
      <c r="I3474" s="177">
        <f>_xll.qlInterestRateIndexValueDate(Index1M,$H3474)</f>
        <v>63832</v>
      </c>
      <c r="J3474" s="182">
        <f>IFERROR(_xll.qlIndexFixing(Index1M,$H3474,TRUE,_xll.ohTrigger(RecalcTrigger,Trigger1M)),NA())</f>
        <v>1.3855705198178241E-2</v>
      </c>
      <c r="K3474" s="44">
        <f>IFERROR(_xll.qlIndexFixing(Index3M,H3474,TRUE,_xll.ohTrigger(RecalcTrigger,Trigger3M)),NA())</f>
        <v>1.4253676815331585E-2</v>
      </c>
      <c r="L3474" s="44">
        <f>IFERROR(_xll.qlIndexFixing(Index6M,$H3474,TRUE,_xll.ohTrigger(RecalcTrigger,Trigger6M)),NA())</f>
        <v>1.3735107044442222E-2</v>
      </c>
      <c r="M3474" s="183">
        <f>IFERROR(_xll.qlIndexFixing(Index1Y,$H3474,TRUE,_xll.ohTrigger(RecalcTrigger,Trigger1Y)),NA())</f>
        <v>1.4536042694365347E-2</v>
      </c>
      <c r="N3474" s="182">
        <f>IFERROR(_xll.qlIndexFixing(ONIndex1M,I3474,TRUE,_xll.ohTrigger(RecalcTrigger,Trigger1M)),NA())</f>
        <v>1.3846084299187211E-2</v>
      </c>
      <c r="O3474" s="44">
        <f>IFERROR(_xll.qlIndexFixing(ONIndex3M,I3474,TRUE,_xll.ohTrigger(RecalcTrigger,Trigger3M)),NA())</f>
        <v>1.4220248680265613E-2</v>
      </c>
      <c r="P3474" s="44">
        <f>IFERROR(_xll.qlIndexFixing(ONIndex6M,I3474,TRUE,_xll.ohTrigger(RecalcTrigger,Trigger6M)),NA())</f>
        <v>1.3691108352231751E-2</v>
      </c>
      <c r="Q3474" s="183">
        <f>IFERROR(_xll.qlIndexFixing(ONIndex1Y,I3474,TRUE,_xll.ohTrigger(RecalcTrigger,Trigger1Y)),NA())</f>
        <v>1.4413961554007315E-2</v>
      </c>
    </row>
    <row r="3475" spans="2:17" x14ac:dyDescent="0.2">
      <c r="B3475" s="39" t="s">
        <v>42</v>
      </c>
      <c r="D3475" s="42">
        <f>_xll.qlCalendarAdvance(Calendar,$D3474,B3475,"f",FALSE)</f>
        <v>63837</v>
      </c>
      <c r="E3475" s="177">
        <f>_xll.qlInterestRateIndexValueDate(IndexON,D3475)</f>
        <v>63837</v>
      </c>
      <c r="F3475" s="193">
        <f>IFERROR(_xll.qlIndexFixing(IndexON,D3475,TRUE,_xll.ohTrigger(RecalcTrigger,TriggerON)),NA())</f>
        <v>1.3908999586167425E-2</v>
      </c>
      <c r="H3475" s="42">
        <f>_xll.qlCalendarAdvance(Calendar,$H3474,B3475,"f",FALSE)</f>
        <v>63837</v>
      </c>
      <c r="I3475" s="177">
        <f>_xll.qlInterestRateIndexValueDate(Index1M,$H3475)</f>
        <v>63839</v>
      </c>
      <c r="J3475" s="182">
        <f>IFERROR(_xll.qlIndexFixing(Index1M,$H3475,TRUE,_xll.ohTrigger(RecalcTrigger,Trigger1M)),NA())</f>
        <v>1.3856729955577178E-2</v>
      </c>
      <c r="K3475" s="44">
        <f>IFERROR(_xll.qlIndexFixing(Index3M,H3475,TRUE,_xll.ohTrigger(RecalcTrigger,Trigger3M)),NA())</f>
        <v>1.4254828389169574E-2</v>
      </c>
      <c r="L3475" s="44">
        <f>IFERROR(_xll.qlIndexFixing(Index6M,$H3475,TRUE,_xll.ohTrigger(RecalcTrigger,Trigger6M)),NA())</f>
        <v>1.3733811486141162E-2</v>
      </c>
      <c r="M3475" s="183">
        <f>IFERROR(_xll.qlIndexFixing(Index1Y,$H3475,TRUE,_xll.ohTrigger(RecalcTrigger,Trigger1Y)),NA())</f>
        <v>1.4536480737195259E-2</v>
      </c>
      <c r="N3475" s="182">
        <f>IFERROR(_xll.qlIndexFixing(ONIndex1M,I3475,TRUE,_xll.ohTrigger(RecalcTrigger,Trigger1M)),NA())</f>
        <v>1.3847133289441871E-2</v>
      </c>
      <c r="O3475" s="44">
        <f>IFERROR(_xll.qlIndexFixing(ONIndex3M,I3475,TRUE,_xll.ohTrigger(RecalcTrigger,Trigger3M)),NA())</f>
        <v>1.4221519363744051E-2</v>
      </c>
      <c r="P3475" s="44">
        <f>IFERROR(_xll.qlIndexFixing(ONIndex6M,I3475,TRUE,_xll.ohTrigger(RecalcTrigger,Trigger6M)),NA())</f>
        <v>1.3690808697450763E-2</v>
      </c>
      <c r="Q3475" s="183">
        <f>IFERROR(_xll.qlIndexFixing(ONIndex1Y,I3475,TRUE,_xll.ohTrigger(RecalcTrigger,Trigger1Y)),NA())</f>
        <v>1.4414918806604504E-2</v>
      </c>
    </row>
    <row r="3476" spans="2:17" x14ac:dyDescent="0.2">
      <c r="B3476" s="39" t="s">
        <v>42</v>
      </c>
      <c r="D3476" s="42">
        <f>_xll.qlCalendarAdvance(Calendar,$D3475,B3476,"f",FALSE)</f>
        <v>63844</v>
      </c>
      <c r="E3476" s="177">
        <f>_xll.qlInterestRateIndexValueDate(IndexON,D3476)</f>
        <v>63844</v>
      </c>
      <c r="F3476" s="193">
        <f>IFERROR(_xll.qlIndexFixing(IndexON,D3476,TRUE,_xll.ohTrigger(RecalcTrigger,TriggerON)),NA())</f>
        <v>1.3909608470150658E-2</v>
      </c>
      <c r="H3476" s="42">
        <f>_xll.qlCalendarAdvance(Calendar,$H3475,B3476,"f",FALSE)</f>
        <v>63844</v>
      </c>
      <c r="I3476" s="177">
        <f>_xll.qlInterestRateIndexValueDate(Index1M,$H3476)</f>
        <v>63846</v>
      </c>
      <c r="J3476" s="182">
        <f>IFERROR(_xll.qlIndexFixing(Index1M,$H3476,TRUE,_xll.ohTrigger(RecalcTrigger,Trigger1M)),NA())</f>
        <v>1.3857738504184387E-2</v>
      </c>
      <c r="K3476" s="44">
        <f>IFERROR(_xll.qlIndexFixing(Index3M,H3476,TRUE,_xll.ohTrigger(RecalcTrigger,Trigger3M)),NA())</f>
        <v>1.4255959509970852E-2</v>
      </c>
      <c r="L3476" s="44">
        <f>IFERROR(_xll.qlIndexFixing(Index6M,$H3476,TRUE,_xll.ohTrigger(RecalcTrigger,Trigger6M)),NA())</f>
        <v>1.3733449677284003E-2</v>
      </c>
      <c r="M3476" s="183">
        <f>IFERROR(_xll.qlIndexFixing(Index1Y,$H3476,TRUE,_xll.ohTrigger(RecalcTrigger,Trigger1Y)),NA())</f>
        <v>1.4536897673698238E-2</v>
      </c>
      <c r="N3476" s="182">
        <f>IFERROR(_xll.qlIndexFixing(ONIndex1M,I3476,TRUE,_xll.ohTrigger(RecalcTrigger,Trigger1M)),NA())</f>
        <v>1.3848166124859063E-2</v>
      </c>
      <c r="O3476" s="44">
        <f>IFERROR(_xll.qlIndexFixing(ONIndex3M,I3476,TRUE,_xll.ohTrigger(RecalcTrigger,Trigger3M)),NA())</f>
        <v>1.4222769838987404E-2</v>
      </c>
      <c r="P3476" s="44">
        <f>IFERROR(_xll.qlIndexFixing(ONIndex6M,I3476,TRUE,_xll.ohTrigger(RecalcTrigger,Trigger6M)),NA())</f>
        <v>1.3690504625962774E-2</v>
      </c>
      <c r="Q3476" s="183">
        <f>IFERROR(_xll.qlIndexFixing(ONIndex1Y,I3476,TRUE,_xll.ohTrigger(RecalcTrigger,Trigger1Y)),NA())</f>
        <v>1.4415855972709224E-2</v>
      </c>
    </row>
    <row r="3477" spans="2:17" x14ac:dyDescent="0.2">
      <c r="B3477" s="39" t="s">
        <v>42</v>
      </c>
      <c r="D3477" s="42">
        <f>_xll.qlCalendarAdvance(Calendar,$D3476,B3477,"f",FALSE)</f>
        <v>63851</v>
      </c>
      <c r="E3477" s="177">
        <f>_xll.qlInterestRateIndexValueDate(IndexON,D3477)</f>
        <v>63851</v>
      </c>
      <c r="F3477" s="193">
        <f>IFERROR(_xll.qlIndexFixing(IndexON,D3477,TRUE,_xll.ohTrigger(RecalcTrigger,TriggerON)),NA())</f>
        <v>1.3910207954452858E-2</v>
      </c>
      <c r="H3477" s="42">
        <f>_xll.qlCalendarAdvance(Calendar,$H3476,B3477,"f",FALSE)</f>
        <v>63851</v>
      </c>
      <c r="I3477" s="177">
        <f>_xll.qlInterestRateIndexValueDate(Index1M,$H3477)</f>
        <v>63853</v>
      </c>
      <c r="J3477" s="182">
        <f>IFERROR(_xll.qlIndexFixing(Index1M,$H3477,TRUE,_xll.ohTrigger(RecalcTrigger,Trigger1M)),NA())</f>
        <v>1.3858730821558465E-2</v>
      </c>
      <c r="K3477" s="44">
        <f>IFERROR(_xll.qlIndexFixing(Index3M,H3477,TRUE,_xll.ohTrigger(RecalcTrigger,Trigger3M)),NA())</f>
        <v>1.4257070149586873E-2</v>
      </c>
      <c r="L3477" s="44">
        <f>IFERROR(_xll.qlIndexFixing(Index6M,$H3477,TRUE,_xll.ohTrigger(RecalcTrigger,Trigger6M)),NA())</f>
        <v>1.3733083338883069E-2</v>
      </c>
      <c r="M3477" s="183">
        <f>IFERROR(_xll.qlIndexFixing(Index1Y,$H3477,TRUE,_xll.ohTrigger(RecalcTrigger,Trigger1Y)),NA())</f>
        <v>1.4537293475575397E-2</v>
      </c>
      <c r="N3477" s="182">
        <f>IFERROR(_xll.qlIndexFixing(ONIndex1M,I3477,TRUE,_xll.ohTrigger(RecalcTrigger,Trigger1M)),NA())</f>
        <v>1.3849182782577074E-2</v>
      </c>
      <c r="O3477" s="44">
        <f>IFERROR(_xll.qlIndexFixing(ONIndex3M,I3477,TRUE,_xll.ohTrigger(RecalcTrigger,Trigger3M)),NA())</f>
        <v>1.4224000078097987E-2</v>
      </c>
      <c r="P3477" s="44">
        <f>IFERROR(_xll.qlIndexFixing(ONIndex6M,I3477,TRUE,_xll.ohTrigger(RecalcTrigger,Trigger6M)),NA())</f>
        <v>1.3690196131452836E-2</v>
      </c>
      <c r="Q3477" s="183">
        <f>IFERROR(_xll.qlIndexFixing(ONIndex1Y,I3477,TRUE,_xll.ohTrigger(RecalcTrigger,Trigger1Y)),NA())</f>
        <v>1.4416773024104046E-2</v>
      </c>
    </row>
    <row r="3478" spans="2:17" x14ac:dyDescent="0.2">
      <c r="B3478" s="39" t="s">
        <v>42</v>
      </c>
      <c r="D3478" s="42">
        <f>_xll.qlCalendarAdvance(Calendar,$D3477,B3478,"f",FALSE)</f>
        <v>63858</v>
      </c>
      <c r="E3478" s="177">
        <f>_xll.qlInterestRateIndexValueDate(IndexON,D3478)</f>
        <v>63858</v>
      </c>
      <c r="F3478" s="193">
        <f>IFERROR(_xll.qlIndexFixing(IndexON,D3478,TRUE,_xll.ohTrigger(RecalcTrigger,TriggerON)),NA())</f>
        <v>1.391079802596451E-2</v>
      </c>
      <c r="H3478" s="42">
        <f>_xll.qlCalendarAdvance(Calendar,$H3477,B3478,"f",FALSE)</f>
        <v>63858</v>
      </c>
      <c r="I3478" s="177">
        <f>_xll.qlInterestRateIndexValueDate(Index1M,$H3478)</f>
        <v>63860</v>
      </c>
      <c r="J3478" s="182">
        <f>IFERROR(_xll.qlIndexFixing(Index1M,$H3478,TRUE,_xll.ohTrigger(RecalcTrigger,Trigger1M)),NA())</f>
        <v>1.3859706885270899E-2</v>
      </c>
      <c r="K3478" s="44">
        <f>IFERROR(_xll.qlIndexFixing(Index3M,H3478,TRUE,_xll.ohTrigger(RecalcTrigger,Trigger3M)),NA())</f>
        <v>1.4258160279866537E-2</v>
      </c>
      <c r="L3478" s="44">
        <f>IFERROR(_xll.qlIndexFixing(Index6M,$H3478,TRUE,_xll.ohTrigger(RecalcTrigger,Trigger6M)),NA())</f>
        <v>1.3732479187546625E-2</v>
      </c>
      <c r="M3478" s="183">
        <f>IFERROR(_xll.qlIndexFixing(Index1Y,$H3478,TRUE,_xll.ohTrigger(RecalcTrigger,Trigger1Y)),NA())</f>
        <v>1.4537668114528935E-2</v>
      </c>
      <c r="N3478" s="182">
        <f>IFERROR(_xll.qlIndexFixing(ONIndex1M,I3478,TRUE,_xll.ohTrigger(RecalcTrigger,Trigger1M)),NA())</f>
        <v>1.3850183240693426E-2</v>
      </c>
      <c r="O3478" s="44">
        <f>IFERROR(_xll.qlIndexFixing(ONIndex3M,I3478,TRUE,_xll.ohTrigger(RecalcTrigger,Trigger3M)),NA())</f>
        <v>1.4225210052938309E-2</v>
      </c>
      <c r="P3478" s="44">
        <f>IFERROR(_xll.qlIndexFixing(ONIndex6M,I3478,TRUE,_xll.ohTrigger(RecalcTrigger,Trigger6M)),NA())</f>
        <v>1.3689883208005682E-2</v>
      </c>
      <c r="Q3478" s="183">
        <f>IFERROR(_xll.qlIndexFixing(ONIndex1Y,I3478,TRUE,_xll.ohTrigger(RecalcTrigger,Trigger1Y)),NA())</f>
        <v>1.4417669933051158E-2</v>
      </c>
    </row>
    <row r="3479" spans="2:17" x14ac:dyDescent="0.2">
      <c r="B3479" s="39" t="s">
        <v>42</v>
      </c>
      <c r="D3479" s="42">
        <f>_xll.qlCalendarAdvance(Calendar,$D3478,B3479,"f",FALSE)</f>
        <v>63865</v>
      </c>
      <c r="E3479" s="177">
        <f>_xll.qlInterestRateIndexValueDate(IndexON,D3479)</f>
        <v>63865</v>
      </c>
      <c r="F3479" s="193">
        <f>IFERROR(_xll.qlIndexFixing(IndexON,D3479,TRUE,_xll.ohTrigger(RecalcTrigger,TriggerON)),NA())</f>
        <v>1.3911378671656038E-2</v>
      </c>
      <c r="H3479" s="42">
        <f>_xll.qlCalendarAdvance(Calendar,$H3478,B3479,"f",FALSE)</f>
        <v>63865</v>
      </c>
      <c r="I3479" s="177">
        <f>_xll.qlInterestRateIndexValueDate(Index1M,$H3479)</f>
        <v>63867</v>
      </c>
      <c r="J3479" s="182">
        <f>IFERROR(_xll.qlIndexFixing(Index1M,$H3479,TRUE,_xll.ohTrigger(RecalcTrigger,Trigger1M)),NA())</f>
        <v>1.3860666672877711E-2</v>
      </c>
      <c r="K3479" s="44">
        <f>IFERROR(_xll.qlIndexFixing(Index3M,H3479,TRUE,_xll.ohTrigger(RecalcTrigger,Trigger3M)),NA())</f>
        <v>1.4259229872657894E-2</v>
      </c>
      <c r="L3479" s="44">
        <f>IFERROR(_xll.qlIndexFixing(Index6M,$H3479,TRUE,_xll.ohTrigger(RecalcTrigger,Trigger6M)),NA())</f>
        <v>1.3732104112344788E-2</v>
      </c>
      <c r="M3479" s="183">
        <f>IFERROR(_xll.qlIndexFixing(Index1Y,$H3479,TRUE,_xll.ohTrigger(RecalcTrigger,Trigger1Y)),NA())</f>
        <v>1.4538021562261923E-2</v>
      </c>
      <c r="N3479" s="182">
        <f>IFERROR(_xll.qlIndexFixing(ONIndex1M,I3479,TRUE,_xll.ohTrigger(RecalcTrigger,Trigger1M)),NA())</f>
        <v>1.3851167476666149E-2</v>
      </c>
      <c r="O3479" s="44">
        <f>IFERROR(_xll.qlIndexFixing(ONIndex3M,I3479,TRUE,_xll.ohTrigger(RecalcTrigger,Trigger3M)),NA())</f>
        <v>1.422639973569062E-2</v>
      </c>
      <c r="P3479" s="44">
        <f>IFERROR(_xll.qlIndexFixing(ONIndex6M,I3479,TRUE,_xll.ohTrigger(RecalcTrigger,Trigger6M)),NA())</f>
        <v>1.368956584954617E-2</v>
      </c>
      <c r="Q3479" s="183">
        <f>IFERROR(_xll.qlIndexFixing(ONIndex1Y,I3479,TRUE,_xll.ohTrigger(RecalcTrigger,Trigger1Y)),NA())</f>
        <v>1.4418546671972621E-2</v>
      </c>
    </row>
    <row r="3480" spans="2:17" x14ac:dyDescent="0.2">
      <c r="B3480" s="39" t="s">
        <v>42</v>
      </c>
      <c r="D3480" s="42">
        <f>_xll.qlCalendarAdvance(Calendar,$D3479,B3480,"f",FALSE)</f>
        <v>63872</v>
      </c>
      <c r="E3480" s="177">
        <f>_xll.qlInterestRateIndexValueDate(IndexON,D3480)</f>
        <v>63872</v>
      </c>
      <c r="F3480" s="193">
        <f>IFERROR(_xll.qlIndexFixing(IndexON,D3480,TRUE,_xll.ohTrigger(RecalcTrigger,TriggerON)),NA())</f>
        <v>1.3911949878737673E-2</v>
      </c>
      <c r="H3480" s="42">
        <f>_xll.qlCalendarAdvance(Calendar,$H3479,B3480,"f",FALSE)</f>
        <v>63872</v>
      </c>
      <c r="I3480" s="177">
        <f>_xll.qlInterestRateIndexValueDate(Index1M,$H3480)</f>
        <v>63874</v>
      </c>
      <c r="J3480" s="182">
        <f>IFERROR(_xll.qlIndexFixing(Index1M,$H3480,TRUE,_xll.ohTrigger(RecalcTrigger,Trigger1M)),NA())</f>
        <v>1.386161016194523E-2</v>
      </c>
      <c r="K3480" s="44">
        <f>IFERROR(_xll.qlIndexFixing(Index3M,H3480,TRUE,_xll.ohTrigger(RecalcTrigger,Trigger3M)),NA())</f>
        <v>1.4260278899814099E-2</v>
      </c>
      <c r="L3480" s="44">
        <f>IFERROR(_xll.qlIndexFixing(Index6M,$H3480,TRUE,_xll.ohTrigger(RecalcTrigger,Trigger6M)),NA())</f>
        <v>1.373172448971444E-2</v>
      </c>
      <c r="M3480" s="183">
        <f>IFERROR(_xll.qlIndexFixing(Index1Y,$H3480,TRUE,_xll.ohTrigger(RecalcTrigger,Trigger1Y)),NA())</f>
        <v>1.4538353790479394E-2</v>
      </c>
      <c r="N3480" s="182">
        <f>IFERROR(_xll.qlIndexFixing(ONIndex1M,I3480,TRUE,_xll.ohTrigger(RecalcTrigger,Trigger1M)),NA())</f>
        <v>1.3852135467953275E-2</v>
      </c>
      <c r="O3480" s="44">
        <f>IFERROR(_xll.qlIndexFixing(ONIndex3M,I3480,TRUE,_xll.ohTrigger(RecalcTrigger,Trigger3M)),NA())</f>
        <v>1.4227569097977621E-2</v>
      </c>
      <c r="P3480" s="44">
        <f>IFERROR(_xll.qlIndexFixing(ONIndex6M,I3480,TRUE,_xll.ohTrigger(RecalcTrigger,Trigger6M)),NA())</f>
        <v>1.3689244049839289E-2</v>
      </c>
      <c r="Q3480" s="183">
        <f>IFERROR(_xll.qlIndexFixing(ONIndex1Y,I3480,TRUE,_xll.ohTrigger(RecalcTrigger,Trigger1Y)),NA())</f>
        <v>1.4419403212571069E-2</v>
      </c>
    </row>
    <row r="3481" spans="2:17" x14ac:dyDescent="0.2">
      <c r="B3481" s="39" t="s">
        <v>42</v>
      </c>
      <c r="D3481" s="42">
        <f>_xll.qlCalendarAdvance(Calendar,$D3480,B3481,"f",FALSE)</f>
        <v>63879</v>
      </c>
      <c r="E3481" s="177">
        <f>_xll.qlInterestRateIndexValueDate(IndexON,D3481)</f>
        <v>63879</v>
      </c>
      <c r="F3481" s="193">
        <f>IFERROR(_xll.qlIndexFixing(IndexON,D3481,TRUE,_xll.ohTrigger(RecalcTrigger,TriggerON)),NA())</f>
        <v>1.3912511633780156E-2</v>
      </c>
      <c r="H3481" s="42">
        <f>_xll.qlCalendarAdvance(Calendar,$H3480,B3481,"f",FALSE)</f>
        <v>63879</v>
      </c>
      <c r="I3481" s="177">
        <f>_xll.qlInterestRateIndexValueDate(Index1M,$H3481)</f>
        <v>63881</v>
      </c>
      <c r="J3481" s="182">
        <f>IFERROR(_xll.qlIndexFixing(Index1M,$H3481,TRUE,_xll.ohTrigger(RecalcTrigger,Trigger1M)),NA())</f>
        <v>1.3862537330032051E-2</v>
      </c>
      <c r="K3481" s="44">
        <f>IFERROR(_xll.qlIndexFixing(Index3M,H3481,TRUE,_xll.ohTrigger(RecalcTrigger,Trigger3M)),NA())</f>
        <v>1.4261307333184904E-2</v>
      </c>
      <c r="L3481" s="44">
        <f>IFERROR(_xll.qlIndexFixing(Index6M,$H3481,TRUE,_xll.ohTrigger(RecalcTrigger,Trigger6M)),NA())</f>
        <v>1.3731340313489023E-2</v>
      </c>
      <c r="M3481" s="183">
        <f>IFERROR(_xll.qlIndexFixing(Index1Y,$H3481,TRUE,_xll.ohTrigger(RecalcTrigger,Trigger1Y)),NA())</f>
        <v>1.4538664770887031E-2</v>
      </c>
      <c r="N3481" s="182">
        <f>IFERROR(_xll.qlIndexFixing(ONIndex1M,I3481,TRUE,_xll.ohTrigger(RecalcTrigger,Trigger1M)),NA())</f>
        <v>1.3853087192252644E-2</v>
      </c>
      <c r="O3481" s="44">
        <f>IFERROR(_xll.qlIndexFixing(ONIndex3M,I3481,TRUE,_xll.ohTrigger(RecalcTrigger,Trigger3M)),NA())</f>
        <v>1.42287181120615E-2</v>
      </c>
      <c r="P3481" s="44">
        <f>IFERROR(_xll.qlIndexFixing(ONIndex6M,I3481,TRUE,_xll.ohTrigger(RecalcTrigger,Trigger6M)),NA())</f>
        <v>1.3688917802729961E-2</v>
      </c>
      <c r="Q3481" s="183">
        <f>IFERROR(_xll.qlIndexFixing(ONIndex1Y,I3481,TRUE,_xll.ohTrigger(RecalcTrigger,Trigger1Y)),NA())</f>
        <v>1.4420239527188627E-2</v>
      </c>
    </row>
    <row r="3482" spans="2:17" x14ac:dyDescent="0.2">
      <c r="B3482" s="39" t="s">
        <v>42</v>
      </c>
      <c r="D3482" s="42">
        <f>_xll.qlCalendarAdvance(Calendar,$D3481,B3482,"f",FALSE)</f>
        <v>63886</v>
      </c>
      <c r="E3482" s="177">
        <f>_xll.qlInterestRateIndexValueDate(IndexON,D3482)</f>
        <v>63886</v>
      </c>
      <c r="F3482" s="193">
        <f>IFERROR(_xll.qlIndexFixing(IndexON,D3482,TRUE,_xll.ohTrigger(RecalcTrigger,TriggerON)),NA())</f>
        <v>1.3913063923993718E-2</v>
      </c>
      <c r="H3482" s="42">
        <f>_xll.qlCalendarAdvance(Calendar,$H3481,B3482,"f",FALSE)</f>
        <v>63886</v>
      </c>
      <c r="I3482" s="177">
        <f>_xll.qlInterestRateIndexValueDate(Index1M,$H3482)</f>
        <v>63888</v>
      </c>
      <c r="J3482" s="182">
        <f>IFERROR(_xll.qlIndexFixing(Index1M,$H3482,TRUE,_xll.ohTrigger(RecalcTrigger,Trigger1M)),NA())</f>
        <v>1.386344815470451E-2</v>
      </c>
      <c r="K3482" s="44">
        <f>IFERROR(_xll.qlIndexFixing(Index3M,H3482,TRUE,_xll.ohTrigger(RecalcTrigger,Trigger3M)),NA())</f>
        <v>1.4260913650572249E-2</v>
      </c>
      <c r="L3482" s="44">
        <f>IFERROR(_xll.qlIndexFixing(Index6M,$H3482,TRUE,_xll.ohTrigger(RecalcTrigger,Trigger6M)),NA())</f>
        <v>1.3731183487903677E-2</v>
      </c>
      <c r="M3482" s="183">
        <f>IFERROR(_xll.qlIndexFixing(Index1Y,$H3482,TRUE,_xll.ohTrigger(RecalcTrigger,Trigger1Y)),NA())</f>
        <v>1.4538057507525076E-2</v>
      </c>
      <c r="N3482" s="182">
        <f>IFERROR(_xll.qlIndexFixing(ONIndex1M,I3482,TRUE,_xll.ohTrigger(RecalcTrigger,Trigger1M)),NA())</f>
        <v>1.3854022627182161E-2</v>
      </c>
      <c r="O3482" s="44">
        <f>IFERROR(_xll.qlIndexFixing(ONIndex3M,I3482,TRUE,_xll.ohTrigger(RecalcTrigger,Trigger3M)),NA())</f>
        <v>1.4229846749804764E-2</v>
      </c>
      <c r="P3482" s="44">
        <f>IFERROR(_xll.qlIndexFixing(ONIndex6M,I3482,TRUE,_xll.ohTrigger(RecalcTrigger,Trigger6M)),NA())</f>
        <v>1.3688587102222982E-2</v>
      </c>
      <c r="Q3482" s="183">
        <f>IFERROR(_xll.qlIndexFixing(ONIndex1Y,I3482,TRUE,_xll.ohTrigger(RecalcTrigger,Trigger1Y)),NA())</f>
        <v>1.4421055588007547E-2</v>
      </c>
    </row>
    <row r="3483" spans="2:17" x14ac:dyDescent="0.2">
      <c r="B3483" s="39" t="s">
        <v>42</v>
      </c>
      <c r="D3483" s="42">
        <f>_xll.qlCalendarAdvance(Calendar,$D3482,B3483,"f",FALSE)</f>
        <v>63893</v>
      </c>
      <c r="E3483" s="177">
        <f>_xll.qlInterestRateIndexValueDate(IndexON,D3483)</f>
        <v>63893</v>
      </c>
      <c r="F3483" s="193">
        <f>IFERROR(_xll.qlIndexFixing(IndexON,D3483,TRUE,_xll.ohTrigger(RecalcTrigger,TriggerON)),NA())</f>
        <v>1.3913606736268846E-2</v>
      </c>
      <c r="H3483" s="42">
        <f>_xll.qlCalendarAdvance(Calendar,$H3482,B3483,"f",FALSE)</f>
        <v>63893</v>
      </c>
      <c r="I3483" s="177">
        <f>_xll.qlInterestRateIndexValueDate(Index1M,$H3483)</f>
        <v>63895</v>
      </c>
      <c r="J3483" s="182">
        <f>IFERROR(_xll.qlIndexFixing(Index1M,$H3483,TRUE,_xll.ohTrigger(RecalcTrigger,Trigger1M)),NA())</f>
        <v>1.3864342613523779E-2</v>
      </c>
      <c r="K3483" s="44">
        <f>IFERROR(_xll.qlIndexFixing(Index3M,H3483,TRUE,_xll.ohTrigger(RecalcTrigger,Trigger3M)),NA())</f>
        <v>1.4261906575358196E-2</v>
      </c>
      <c r="L3483" s="44">
        <f>IFERROR(_xll.qlIndexFixing(Index6M,$H3483,TRUE,_xll.ohTrigger(RecalcTrigger,Trigger6M)),NA())</f>
        <v>1.3730789842752037E-2</v>
      </c>
      <c r="M3483" s="183">
        <f>IFERROR(_xll.qlIndexFixing(Index1Y,$H3483,TRUE,_xll.ohTrigger(RecalcTrigger,Trigger1Y)),NA())</f>
        <v>1.4539222875105349E-2</v>
      </c>
      <c r="N3483" s="182">
        <f>IFERROR(_xll.qlIndexFixing(ONIndex1M,I3483,TRUE,_xll.ohTrigger(RecalcTrigger,Trigger1M)),NA())</f>
        <v>1.3854941750279792E-2</v>
      </c>
      <c r="O3483" s="44">
        <f>IFERROR(_xll.qlIndexFixing(ONIndex3M,I3483,TRUE,_xll.ohTrigger(RecalcTrigger,Trigger3M)),NA())</f>
        <v>1.4230954983229793E-2</v>
      </c>
      <c r="P3483" s="44">
        <f>IFERROR(_xll.qlIndexFixing(ONIndex6M,I3483,TRUE,_xll.ohTrigger(RecalcTrigger,Trigger6M)),NA())</f>
        <v>1.368825194208334E-2</v>
      </c>
      <c r="Q3483" s="183">
        <f>IFERROR(_xll.qlIndexFixing(ONIndex1Y,I3483,TRUE,_xll.ohTrigger(RecalcTrigger,Trigger1Y)),NA())</f>
        <v>1.4421851367130145E-2</v>
      </c>
    </row>
    <row r="3484" spans="2:17" x14ac:dyDescent="0.2">
      <c r="B3484" s="39" t="s">
        <v>42</v>
      </c>
      <c r="D3484" s="42">
        <f>_xll.qlCalendarAdvance(Calendar,$D3483,B3484,"f",FALSE)</f>
        <v>63900</v>
      </c>
      <c r="E3484" s="177">
        <f>_xll.qlInterestRateIndexValueDate(IndexON,D3484)</f>
        <v>63900</v>
      </c>
      <c r="F3484" s="193">
        <f>IFERROR(_xll.qlIndexFixing(IndexON,D3484,TRUE,_xll.ohTrigger(RecalcTrigger,TriggerON)),NA())</f>
        <v>1.3914140057655899E-2</v>
      </c>
      <c r="H3484" s="42">
        <f>_xll.qlCalendarAdvance(Calendar,$H3483,B3484,"f",FALSE)</f>
        <v>63900</v>
      </c>
      <c r="I3484" s="177">
        <f>_xll.qlInterestRateIndexValueDate(Index1M,$H3484)</f>
        <v>63902</v>
      </c>
      <c r="J3484" s="182">
        <f>IFERROR(_xll.qlIndexFixing(Index1M,$H3484,TRUE,_xll.ohTrigger(RecalcTrigger,Trigger1M)),NA())</f>
        <v>1.3865220684053613E-2</v>
      </c>
      <c r="K3484" s="44">
        <f>IFERROR(_xll.qlIndexFixing(Index3M,H3484,TRUE,_xll.ohTrigger(RecalcTrigger,Trigger3M)),NA())</f>
        <v>1.4262878833212866E-2</v>
      </c>
      <c r="L3484" s="44">
        <f>IFERROR(_xll.qlIndexFixing(Index6M,$H3484,TRUE,_xll.ohTrigger(RecalcTrigger,Trigger6M)),NA())</f>
        <v>1.3730391624895545E-2</v>
      </c>
      <c r="M3484" s="183">
        <f>IFERROR(_xll.qlIndexFixing(Index1Y,$H3484,TRUE,_xll.ohTrigger(RecalcTrigger,Trigger1Y)),NA())</f>
        <v>1.4539469942334585E-2</v>
      </c>
      <c r="N3484" s="182">
        <f>IFERROR(_xll.qlIndexFixing(ONIndex1M,I3484,TRUE,_xll.ohTrigger(RecalcTrigger,Trigger1M)),NA())</f>
        <v>1.3855844539163442E-2</v>
      </c>
      <c r="O3484" s="44">
        <f>IFERROR(_xll.qlIndexFixing(ONIndex3M,I3484,TRUE,_xll.ohTrigger(RecalcTrigger,Trigger3M)),NA())</f>
        <v>1.4232042784279031E-2</v>
      </c>
      <c r="P3484" s="44">
        <f>IFERROR(_xll.qlIndexFixing(ONIndex6M,I3484,TRUE,_xll.ohTrigger(RecalcTrigger,Trigger6M)),NA())</f>
        <v>1.3687912316155959E-2</v>
      </c>
      <c r="Q3484" s="183">
        <f>IFERROR(_xll.qlIndexFixing(ONIndex1Y,I3484,TRUE,_xll.ohTrigger(RecalcTrigger,Trigger1Y)),NA())</f>
        <v>1.4422626836658736E-2</v>
      </c>
    </row>
    <row r="3485" spans="2:17" x14ac:dyDescent="0.2">
      <c r="B3485" s="39" t="s">
        <v>42</v>
      </c>
      <c r="D3485" s="42">
        <f>_xll.qlCalendarAdvance(Calendar,$D3484,B3485,"f",FALSE)</f>
        <v>63907</v>
      </c>
      <c r="E3485" s="177">
        <f>_xll.qlInterestRateIndexValueDate(IndexON,D3485)</f>
        <v>63907</v>
      </c>
      <c r="F3485" s="193">
        <f>IFERROR(_xll.qlIndexFixing(IndexON,D3485,TRUE,_xll.ohTrigger(RecalcTrigger,TriggerON)),NA())</f>
        <v>1.3914663875125299E-2</v>
      </c>
      <c r="H3485" s="42">
        <f>_xll.qlCalendarAdvance(Calendar,$H3484,B3485,"f",FALSE)</f>
        <v>63907</v>
      </c>
      <c r="I3485" s="177">
        <f>_xll.qlInterestRateIndexValueDate(Index1M,$H3485)</f>
        <v>63909</v>
      </c>
      <c r="J3485" s="182">
        <f>IFERROR(_xll.qlIndexFixing(Index1M,$H3485,TRUE,_xll.ohTrigger(RecalcTrigger,Trigger1M)),NA())</f>
        <v>1.3866082343857767E-2</v>
      </c>
      <c r="K3485" s="44">
        <f>IFERROR(_xll.qlIndexFixing(Index3M,H3485,TRUE,_xll.ohTrigger(RecalcTrigger,Trigger3M)),NA())</f>
        <v>1.4263830395993438E-2</v>
      </c>
      <c r="L3485" s="44">
        <f>IFERROR(_xll.qlIndexFixing(Index6M,$H3485,TRUE,_xll.ohTrigger(RecalcTrigger,Trigger6M)),NA())</f>
        <v>1.3729988828168144E-2</v>
      </c>
      <c r="M3485" s="183">
        <f>IFERROR(_xll.qlIndexFixing(Index1Y,$H3485,TRUE,_xll.ohTrigger(RecalcTrigger,Trigger1Y)),NA())</f>
        <v>1.4539695648591757E-2</v>
      </c>
      <c r="N3485" s="182">
        <f>IFERROR(_xll.qlIndexFixing(ONIndex1M,I3485,TRUE,_xll.ohTrigger(RecalcTrigger,Trigger1M)),NA())</f>
        <v>1.3856981230224719E-2</v>
      </c>
      <c r="O3485" s="44">
        <f>IFERROR(_xll.qlIndexFixing(ONIndex3M,I3485,TRUE,_xll.ohTrigger(RecalcTrigger,Trigger3M)),NA())</f>
        <v>1.4233411317325917E-2</v>
      </c>
      <c r="P3485" s="44">
        <f>IFERROR(_xll.qlIndexFixing(ONIndex6M,I3485,TRUE,_xll.ohTrigger(RecalcTrigger,Trigger6M)),NA())</f>
        <v>1.3687469082546144E-2</v>
      </c>
      <c r="Q3485" s="183">
        <f>IFERROR(_xll.qlIndexFixing(ONIndex1Y,I3485,TRUE,_xll.ohTrigger(RecalcTrigger,Trigger1Y)),NA())</f>
        <v>1.4423593981423011E-2</v>
      </c>
    </row>
    <row r="3486" spans="2:17" x14ac:dyDescent="0.2">
      <c r="B3486" s="39" t="s">
        <v>42</v>
      </c>
      <c r="D3486" s="42">
        <f>_xll.qlCalendarAdvance(Calendar,$D3485,B3486,"f",FALSE)</f>
        <v>63915</v>
      </c>
      <c r="E3486" s="177">
        <f>_xll.qlInterestRateIndexValueDate(IndexON,D3486)</f>
        <v>63915</v>
      </c>
      <c r="F3486" s="193">
        <f>IFERROR(_xll.qlIndexFixing(IndexON,D3486,TRUE,_xll.ohTrigger(RecalcTrigger,TriggerON)),NA())</f>
        <v>1.39152508692586E-2</v>
      </c>
      <c r="H3486" s="42">
        <f>_xll.qlCalendarAdvance(Calendar,$H3485,B3486,"f",FALSE)</f>
        <v>63915</v>
      </c>
      <c r="I3486" s="177">
        <f>_xll.qlInterestRateIndexValueDate(Index1M,$H3486)</f>
        <v>63919</v>
      </c>
      <c r="J3486" s="182">
        <f>IFERROR(_xll.qlIndexFixing(Index1M,$H3486,TRUE,_xll.ohTrigger(RecalcTrigger,Trigger1M)),NA())</f>
        <v>1.3867284774363898E-2</v>
      </c>
      <c r="K3486" s="44">
        <f>IFERROR(_xll.qlIndexFixing(Index3M,H3486,TRUE,_xll.ohTrigger(RecalcTrigger,Trigger3M)),NA())</f>
        <v>1.4264465096511298E-2</v>
      </c>
      <c r="L3486" s="44">
        <f>IFERROR(_xll.qlIndexFixing(Index6M,$H3486,TRUE,_xll.ohTrigger(RecalcTrigger,Trigger6M)),NA())</f>
        <v>1.3728714210365624E-2</v>
      </c>
      <c r="M3486" s="183" t="e">
        <f>IFERROR(_xll.qlIndexFixing(Index1Y,$H3486,TRUE,_xll.ohTrigger(RecalcTrigger,Trigger1Y)),NA())</f>
        <v>#N/A</v>
      </c>
      <c r="N3486" s="182">
        <f>IFERROR(_xll.qlIndexFixing(ONIndex1M,I3486,TRUE,_xll.ohTrigger(RecalcTrigger,Trigger1M)),NA())</f>
        <v>1.3857846599600876E-2</v>
      </c>
      <c r="O3486" s="44">
        <f>IFERROR(_xll.qlIndexFixing(ONIndex3M,I3486,TRUE,_xll.ohTrigger(RecalcTrigger,Trigger3M)),NA())</f>
        <v>1.4234452310537549E-2</v>
      </c>
      <c r="P3486" s="44">
        <f>IFERROR(_xll.qlIndexFixing(ONIndex6M,I3486,TRUE,_xll.ohTrigger(RecalcTrigger,Trigger6M)),NA())</f>
        <v>1.3687119226322153E-2</v>
      </c>
      <c r="Q3486" s="183">
        <f>IFERROR(_xll.qlIndexFixing(ONIndex1Y,I3486,TRUE,_xll.ohTrigger(RecalcTrigger,Trigger1Y)),NA())</f>
        <v>1.4424322924408983E-2</v>
      </c>
    </row>
    <row r="3487" spans="2:17" x14ac:dyDescent="0.2">
      <c r="B3487" s="39" t="s">
        <v>42</v>
      </c>
      <c r="D3487" s="42">
        <f>_xll.qlCalendarAdvance(Calendar,$D3486,B3487,"f",FALSE)</f>
        <v>63922</v>
      </c>
      <c r="E3487" s="177">
        <f>_xll.qlInterestRateIndexValueDate(IndexON,D3487)</f>
        <v>63922</v>
      </c>
      <c r="F3487" s="193">
        <f>IFERROR(_xll.qlIndexFixing(IndexON,D3487,TRUE,_xll.ohTrigger(RecalcTrigger,TriggerON)),NA())</f>
        <v>1.3915754277054049E-2</v>
      </c>
      <c r="H3487" s="42">
        <f>_xll.qlCalendarAdvance(Calendar,$H3486,B3487,"f",FALSE)</f>
        <v>63922</v>
      </c>
      <c r="I3487" s="177">
        <f>_xll.qlInterestRateIndexValueDate(Index1M,$H3487)</f>
        <v>63926</v>
      </c>
      <c r="J3487" s="182">
        <f>IFERROR(_xll.qlIndexFixing(Index1M,$H3487,TRUE,_xll.ohTrigger(RecalcTrigger,Trigger1M)),NA())</f>
        <v>1.3868106486130915E-2</v>
      </c>
      <c r="K3487" s="44">
        <f>IFERROR(_xll.qlIndexFixing(Index3M,H3487,TRUE,_xll.ohTrigger(RecalcTrigger,Trigger3M)),NA())</f>
        <v>1.4266740297383469E-2</v>
      </c>
      <c r="L3487" s="44">
        <f>IFERROR(_xll.qlIndexFixing(Index6M,$H3487,TRUE,_xll.ohTrigger(RecalcTrigger,Trigger6M)),NA())</f>
        <v>1.3728991506597321E-2</v>
      </c>
      <c r="M3487" s="183" t="e">
        <f>IFERROR(_xll.qlIndexFixing(Index1Y,$H3487,TRUE,_xll.ohTrigger(RecalcTrigger,Trigger1Y)),NA())</f>
        <v>#N/A</v>
      </c>
      <c r="N3487" s="182">
        <f>IFERROR(_xll.qlIndexFixing(ONIndex1M,I3487,TRUE,_xll.ohTrigger(RecalcTrigger,Trigger1M)),NA())</f>
        <v>1.3858575286151975E-2</v>
      </c>
      <c r="O3487" s="44">
        <f>IFERROR(_xll.qlIndexFixing(ONIndex3M,I3487,TRUE,_xll.ohTrigger(RecalcTrigger,Trigger3M)),NA())</f>
        <v>1.4235328255614021E-2</v>
      </c>
      <c r="P3487" s="44">
        <f>IFERROR(_xll.qlIndexFixing(ONIndex6M,I3487,TRUE,_xll.ohTrigger(RecalcTrigger,Trigger6M)),NA())</f>
        <v>1.3686815779294648E-2</v>
      </c>
      <c r="Q3487" s="183">
        <f>IFERROR(_xll.qlIndexFixing(ONIndex1Y,I3487,TRUE,_xll.ohTrigger(RecalcTrigger,Trigger1Y)),NA())</f>
        <v>1.4424931496082039E-2</v>
      </c>
    </row>
    <row r="3488" spans="2:17" x14ac:dyDescent="0.2">
      <c r="B3488" s="39" t="s">
        <v>42</v>
      </c>
      <c r="D3488" s="42">
        <f>_xll.qlCalendarAdvance(Calendar,$D3487,B3488,"f",FALSE)</f>
        <v>63929</v>
      </c>
      <c r="E3488" s="177">
        <f>_xll.qlInterestRateIndexValueDate(IndexON,D3488)</f>
        <v>63929</v>
      </c>
      <c r="F3488" s="193">
        <f>IFERROR(_xll.qlIndexFixing(IndexON,D3488,TRUE,_xll.ohTrigger(RecalcTrigger,TriggerON)),NA())</f>
        <v>1.3916248139924647E-2</v>
      </c>
      <c r="H3488" s="42">
        <f>_xll.qlCalendarAdvance(Calendar,$H3487,B3488,"f",FALSE)</f>
        <v>63929</v>
      </c>
      <c r="I3488" s="177">
        <f>_xll.qlInterestRateIndexValueDate(Index1M,$H3488)</f>
        <v>63933</v>
      </c>
      <c r="J3488" s="182">
        <f>IFERROR(_xll.qlIndexFixing(Index1M,$H3488,TRUE,_xll.ohTrigger(RecalcTrigger,Trigger1M)),NA())</f>
        <v>1.3868911710247976E-2</v>
      </c>
      <c r="K3488" s="44">
        <f>IFERROR(_xll.qlIndexFixing(Index3M,H3488,TRUE,_xll.ohTrigger(RecalcTrigger,Trigger3M)),NA())</f>
        <v>1.4267276653521892E-2</v>
      </c>
      <c r="L3488" s="44">
        <f>IFERROR(_xll.qlIndexFixing(Index6M,$H3488,TRUE,_xll.ohTrigger(RecalcTrigger,Trigger6M)),NA())</f>
        <v>1.3728572964075361E-2</v>
      </c>
      <c r="M3488" s="183" t="e">
        <f>IFERROR(_xll.qlIndexFixing(Index1Y,$H3488,TRUE,_xll.ohTrigger(RecalcTrigger,Trigger1Y)),NA())</f>
        <v>#N/A</v>
      </c>
      <c r="N3488" s="182">
        <f>IFERROR(_xll.qlIndexFixing(ONIndex1M,I3488,TRUE,_xll.ohTrigger(RecalcTrigger,Trigger1M)),NA())</f>
        <v>1.3859410165997232E-2</v>
      </c>
      <c r="O3488" s="44">
        <f>IFERROR(_xll.qlIndexFixing(ONIndex3M,I3488,TRUE,_xll.ohTrigger(RecalcTrigger,Trigger3M)),NA())</f>
        <v>1.4236331109653833E-2</v>
      </c>
      <c r="P3488" s="44">
        <f>IFERROR(_xll.qlIndexFixing(ONIndex6M,I3488,TRUE,_xll.ohTrigger(RecalcTrigger,Trigger6M)),NA())</f>
        <v>1.3686457587258616E-2</v>
      </c>
      <c r="Q3488" s="183">
        <f>IFERROR(_xll.qlIndexFixing(ONIndex1Y,I3488,TRUE,_xll.ohTrigger(RecalcTrigger,Trigger1Y)),NA())</f>
        <v>1.442562252923274E-2</v>
      </c>
    </row>
    <row r="3489" spans="2:17" x14ac:dyDescent="0.2">
      <c r="B3489" s="39" t="s">
        <v>42</v>
      </c>
      <c r="D3489" s="42">
        <f>_xll.qlCalendarAdvance(Calendar,$D3488,B3489,"f",FALSE)</f>
        <v>63936</v>
      </c>
      <c r="E3489" s="177">
        <f>_xll.qlInterestRateIndexValueDate(IndexON,D3489)</f>
        <v>63936</v>
      </c>
      <c r="F3489" s="193">
        <f>IFERROR(_xll.qlIndexFixing(IndexON,D3489,TRUE,_xll.ohTrigger(RecalcTrigger,TriggerON)),NA())</f>
        <v>1.3916732444840818E-2</v>
      </c>
      <c r="H3489" s="42">
        <f>_xll.qlCalendarAdvance(Calendar,$H3488,B3489,"f",FALSE)</f>
        <v>63936</v>
      </c>
      <c r="I3489" s="177">
        <f>_xll.qlInterestRateIndexValueDate(Index1M,$H3489)</f>
        <v>63940</v>
      </c>
      <c r="J3489" s="182">
        <f>IFERROR(_xll.qlIndexFixing(Index1M,$H3489,TRUE,_xll.ohTrigger(RecalcTrigger,Trigger1M)),NA())</f>
        <v>1.3869700424271101E-2</v>
      </c>
      <c r="K3489" s="44">
        <f>IFERROR(_xll.qlIndexFixing(Index3M,H3489,TRUE,_xll.ohTrigger(RecalcTrigger,Trigger3M)),NA())</f>
        <v>1.4268134769819911E-2</v>
      </c>
      <c r="L3489" s="44">
        <f>IFERROR(_xll.qlIndexFixing(Index6M,$H3489,TRUE,_xll.ohTrigger(RecalcTrigger,Trigger6M)),NA())</f>
        <v>1.372814981537818E-2</v>
      </c>
      <c r="M3489" s="183" t="e">
        <f>IFERROR(_xll.qlIndexFixing(Index1Y,$H3489,TRUE,_xll.ohTrigger(RecalcTrigger,Trigger1Y)),NA())</f>
        <v>#N/A</v>
      </c>
      <c r="N3489" s="182">
        <f>IFERROR(_xll.qlIndexFixing(ONIndex1M,I3489,TRUE,_xll.ohTrigger(RecalcTrigger,Trigger1M)),NA())</f>
        <v>1.3860228596200841E-2</v>
      </c>
      <c r="O3489" s="44">
        <f>IFERROR(_xll.qlIndexFixing(ONIndex3M,I3489,TRUE,_xll.ohTrigger(RecalcTrigger,Trigger3M)),NA())</f>
        <v>1.4237313387033268E-2</v>
      </c>
      <c r="P3489" s="44">
        <f>IFERROR(_xll.qlIndexFixing(ONIndex6M,I3489,TRUE,_xll.ohTrigger(RecalcTrigger,Trigger6M)),NA())</f>
        <v>1.3686094898019974E-2</v>
      </c>
      <c r="Q3489" s="183">
        <f>IFERROR(_xll.qlIndexFixing(ONIndex1Y,I3489,TRUE,_xll.ohTrigger(RecalcTrigger,Trigger1Y)),NA())</f>
        <v>1.4426293109384147E-2</v>
      </c>
    </row>
    <row r="3490" spans="2:17" x14ac:dyDescent="0.2">
      <c r="B3490" s="39" t="s">
        <v>42</v>
      </c>
      <c r="D3490" s="42">
        <f>_xll.qlCalendarAdvance(Calendar,$D3489,B3490,"f",FALSE)</f>
        <v>63943</v>
      </c>
      <c r="E3490" s="177">
        <f>_xll.qlInterestRateIndexValueDate(IndexON,D3490)</f>
        <v>63943</v>
      </c>
      <c r="F3490" s="193">
        <f>IFERROR(_xll.qlIndexFixing(IndexON,D3490,TRUE,_xll.ohTrigger(RecalcTrigger,TriggerON)),NA())</f>
        <v>1.3917207178772983E-2</v>
      </c>
      <c r="H3490" s="42">
        <f>_xll.qlCalendarAdvance(Calendar,$H3489,B3490,"f",FALSE)</f>
        <v>63943</v>
      </c>
      <c r="I3490" s="177">
        <f>_xll.qlInterestRateIndexValueDate(Index1M,$H3490)</f>
        <v>63947</v>
      </c>
      <c r="J3490" s="182">
        <f>IFERROR(_xll.qlIndexFixing(Index1M,$H3490,TRUE,_xll.ohTrigger(RecalcTrigger,Trigger1M)),NA())</f>
        <v>1.3870472605769199E-2</v>
      </c>
      <c r="K3490" s="44">
        <f>IFERROR(_xll.qlIndexFixing(Index3M,H3490,TRUE,_xll.ohTrigger(RecalcTrigger,Trigger3M)),NA())</f>
        <v>1.4268972035438506E-2</v>
      </c>
      <c r="L3490" s="44">
        <f>IFERROR(_xll.qlIndexFixing(Index6M,$H3490,TRUE,_xll.ohTrigger(RecalcTrigger,Trigger6M)),NA())</f>
        <v>1.3727722054339721E-2</v>
      </c>
      <c r="M3490" s="183" t="e">
        <f>IFERROR(_xll.qlIndexFixing(Index1Y,$H3490,TRUE,_xll.ohTrigger(RecalcTrigger,Trigger1Y)),NA())</f>
        <v>#N/A</v>
      </c>
      <c r="N3490" s="182">
        <f>IFERROR(_xll.qlIndexFixing(ONIndex1M,I3490,TRUE,_xll.ohTrigger(RecalcTrigger,Trigger1M)),NA())</f>
        <v>1.3861030554620513E-2</v>
      </c>
      <c r="O3490" s="44">
        <f>IFERROR(_xll.qlIndexFixing(ONIndex3M,I3490,TRUE,_xll.ohTrigger(RecalcTrigger,Trigger3M)),NA())</f>
        <v>1.4238275059774708E-2</v>
      </c>
      <c r="P3490" s="44">
        <f>IFERROR(_xll.qlIndexFixing(ONIndex6M,I3490,TRUE,_xll.ohTrigger(RecalcTrigger,Trigger6M)),NA())</f>
        <v>1.3685727705423645E-2</v>
      </c>
      <c r="Q3490" s="183">
        <f>IFERROR(_xll.qlIndexFixing(ONIndex1Y,I3490,TRUE,_xll.ohTrigger(RecalcTrigger,Trigger1Y)),NA())</f>
        <v>1.4426943208718512E-2</v>
      </c>
    </row>
    <row r="3491" spans="2:17" x14ac:dyDescent="0.2">
      <c r="B3491" s="39" t="s">
        <v>42</v>
      </c>
      <c r="D3491" s="42">
        <f>_xll.qlCalendarAdvance(Calendar,$D3490,B3491,"f",FALSE)</f>
        <v>63950</v>
      </c>
      <c r="E3491" s="177">
        <f>_xll.qlInterestRateIndexValueDate(IndexON,D3491)</f>
        <v>63950</v>
      </c>
      <c r="F3491" s="193">
        <f>IFERROR(_xll.qlIndexFixing(IndexON,D3491,TRUE,_xll.ohTrigger(RecalcTrigger,TriggerON)),NA())</f>
        <v>1.391767232861163E-2</v>
      </c>
      <c r="H3491" s="42">
        <f>_xll.qlCalendarAdvance(Calendar,$H3490,B3491,"f",FALSE)</f>
        <v>63950</v>
      </c>
      <c r="I3491" s="177">
        <f>_xll.qlInterestRateIndexValueDate(Index1M,$H3491)</f>
        <v>63954</v>
      </c>
      <c r="J3491" s="182">
        <f>IFERROR(_xll.qlIndexFixing(Index1M,$H3491,TRUE,_xll.ohTrigger(RecalcTrigger,Trigger1M)),NA())</f>
        <v>1.3870268857214858E-2</v>
      </c>
      <c r="K3491" s="44">
        <f>IFERROR(_xll.qlIndexFixing(Index3M,H3491,TRUE,_xll.ohTrigger(RecalcTrigger,Trigger3M)),NA())</f>
        <v>1.4269788422234034E-2</v>
      </c>
      <c r="L3491" s="44">
        <f>IFERROR(_xll.qlIndexFixing(Index6M,$H3491,TRUE,_xll.ohTrigger(RecalcTrigger,Trigger6M)),NA())</f>
        <v>1.3727289674794368E-2</v>
      </c>
      <c r="M3491" s="183" t="e">
        <f>IFERROR(_xll.qlIndexFixing(Index1Y,$H3491,TRUE,_xll.ohTrigger(RecalcTrigger,Trigger1Y)),NA())</f>
        <v>#N/A</v>
      </c>
      <c r="N3491" s="182">
        <f>IFERROR(_xll.qlIndexFixing(ONIndex1M,I3491,TRUE,_xll.ohTrigger(RecalcTrigger,Trigger1M)),NA())</f>
        <v>1.3861816018714279E-2</v>
      </c>
      <c r="O3491" s="44">
        <f>IFERROR(_xll.qlIndexFixing(ONIndex3M,I3491,TRUE,_xll.ohTrigger(RecalcTrigger,Trigger3M)),NA())</f>
        <v>1.4239216100060403E-2</v>
      </c>
      <c r="P3491" s="44">
        <f>IFERROR(_xll.qlIndexFixing(ONIndex6M,I3491,TRUE,_xll.ohTrigger(RecalcTrigger,Trigger6M)),NA())</f>
        <v>1.3685356003234617E-2</v>
      </c>
      <c r="Q3491" s="183">
        <f>IFERROR(_xll.qlIndexFixing(ONIndex1Y,I3491,TRUE,_xll.ohTrigger(RecalcTrigger,Trigger1Y)),NA())</f>
        <v>1.4427572799737831E-2</v>
      </c>
    </row>
    <row r="3492" spans="2:17" x14ac:dyDescent="0.2">
      <c r="B3492" s="39" t="s">
        <v>42</v>
      </c>
      <c r="D3492" s="42">
        <f>_xll.qlCalendarAdvance(Calendar,$D3491,B3492,"f",FALSE)</f>
        <v>63957</v>
      </c>
      <c r="E3492" s="177">
        <f>_xll.qlInterestRateIndexValueDate(IndexON,D3492)</f>
        <v>63957</v>
      </c>
      <c r="F3492" s="193">
        <f>IFERROR(_xll.qlIndexFixing(IndexON,D3492,TRUE,_xll.ohTrigger(RecalcTrigger,TriggerON)),NA())</f>
        <v>1.3918127881487052E-2</v>
      </c>
      <c r="H3492" s="42">
        <f>_xll.qlCalendarAdvance(Calendar,$H3491,B3492,"f",FALSE)</f>
        <v>63957</v>
      </c>
      <c r="I3492" s="177">
        <f>_xll.qlInterestRateIndexValueDate(Index1M,$H3492)</f>
        <v>63961</v>
      </c>
      <c r="J3492" s="182">
        <f>IFERROR(_xll.qlIndexFixing(Index1M,$H3492,TRUE,_xll.ohTrigger(RecalcTrigger,Trigger1M)),NA())</f>
        <v>1.3871011378128184E-2</v>
      </c>
      <c r="K3492" s="44">
        <f>IFERROR(_xll.qlIndexFixing(Index3M,H3492,TRUE,_xll.ohTrigger(RecalcTrigger,Trigger3M)),NA())</f>
        <v>1.4270583902066369E-2</v>
      </c>
      <c r="L3492" s="44">
        <f>IFERROR(_xll.qlIndexFixing(Index6M,$H3492,TRUE,_xll.ohTrigger(RecalcTrigger,Trigger6M)),NA())</f>
        <v>1.3726852670577818E-2</v>
      </c>
      <c r="M3492" s="183" t="e">
        <f>IFERROR(_xll.qlIndexFixing(Index1Y,$H3492,TRUE,_xll.ohTrigger(RecalcTrigger,Trigger1Y)),NA())</f>
        <v>#N/A</v>
      </c>
      <c r="N3492" s="182">
        <f>IFERROR(_xll.qlIndexFixing(ONIndex1M,I3492,TRUE,_xll.ohTrigger(RecalcTrigger,Trigger1M)),NA())</f>
        <v>1.386258496617998E-2</v>
      </c>
      <c r="O3492" s="44">
        <f>IFERROR(_xll.qlIndexFixing(ONIndex3M,I3492,TRUE,_xll.ohTrigger(RecalcTrigger,Trigger3M)),NA())</f>
        <v>1.4240136479752863E-2</v>
      </c>
      <c r="P3492" s="44">
        <f>IFERROR(_xll.qlIndexFixing(ONIndex6M,I3492,TRUE,_xll.ohTrigger(RecalcTrigger,Trigger6M)),NA())</f>
        <v>1.3684979785537621E-2</v>
      </c>
      <c r="Q3492" s="183">
        <f>IFERROR(_xll.qlIndexFixing(ONIndex1Y,I3492,TRUE,_xll.ohTrigger(RecalcTrigger,Trigger1Y)),NA())</f>
        <v>1.4428181854144739E-2</v>
      </c>
    </row>
    <row r="3493" spans="2:17" x14ac:dyDescent="0.2">
      <c r="B3493" s="39" t="s">
        <v>42</v>
      </c>
      <c r="D3493" s="42">
        <f>_xll.qlCalendarAdvance(Calendar,$D3492,B3493,"f",FALSE)</f>
        <v>63964</v>
      </c>
      <c r="E3493" s="177">
        <f>_xll.qlInterestRateIndexValueDate(IndexON,D3493)</f>
        <v>63964</v>
      </c>
      <c r="F3493" s="193">
        <f>IFERROR(_xll.qlIndexFixing(IndexON,D3493,TRUE,_xll.ohTrigger(RecalcTrigger,TriggerON)),NA())</f>
        <v>1.3918573824209801E-2</v>
      </c>
      <c r="H3493" s="42">
        <f>_xll.qlCalendarAdvance(Calendar,$H3492,B3493,"f",FALSE)</f>
        <v>63964</v>
      </c>
      <c r="I3493" s="177">
        <f>_xll.qlInterestRateIndexValueDate(Index1M,$H3493)</f>
        <v>63968</v>
      </c>
      <c r="J3493" s="182">
        <f>IFERROR(_xll.qlIndexFixing(Index1M,$H3493,TRUE,_xll.ohTrigger(RecalcTrigger,Trigger1M)),NA())</f>
        <v>1.3871737305923202E-2</v>
      </c>
      <c r="K3493" s="44">
        <f>IFERROR(_xll.qlIndexFixing(Index3M,H3493,TRUE,_xll.ohTrigger(RecalcTrigger,Trigger3M)),NA())</f>
        <v>1.4271358446791869E-2</v>
      </c>
      <c r="L3493" s="44">
        <f>IFERROR(_xll.qlIndexFixing(Index6M,$H3493,TRUE,_xll.ohTrigger(RecalcTrigger,Trigger6M)),NA())</f>
        <v>1.3726411035523137E-2</v>
      </c>
      <c r="M3493" s="183" t="e">
        <f>IFERROR(_xll.qlIndexFixing(Index1Y,$H3493,TRUE,_xll.ohTrigger(RecalcTrigger,Trigger1Y)),NA())</f>
        <v>#N/A</v>
      </c>
      <c r="N3493" s="182">
        <f>IFERROR(_xll.qlIndexFixing(ONIndex1M,I3493,TRUE,_xll.ohTrigger(RecalcTrigger,Trigger1M)),NA())</f>
        <v>1.3863337374475648E-2</v>
      </c>
      <c r="O3493" s="44">
        <f>IFERROR(_xll.qlIndexFixing(ONIndex3M,I3493,TRUE,_xll.ohTrigger(RecalcTrigger,Trigger3M)),NA())</f>
        <v>1.4241036170634658E-2</v>
      </c>
      <c r="P3493" s="44">
        <f>IFERROR(_xll.qlIndexFixing(ONIndex6M,I3493,TRUE,_xll.ohTrigger(RecalcTrigger,Trigger6M)),NA())</f>
        <v>1.3684599046097645E-2</v>
      </c>
      <c r="Q3493" s="183">
        <f>IFERROR(_xll.qlIndexFixing(ONIndex1Y,I3493,TRUE,_xll.ohTrigger(RecalcTrigger,Trigger1Y)),NA())</f>
        <v>1.4428770344281361E-2</v>
      </c>
    </row>
    <row r="3494" spans="2:17" x14ac:dyDescent="0.2">
      <c r="B3494" s="39" t="s">
        <v>42</v>
      </c>
      <c r="D3494" s="42">
        <f>_xll.qlCalendarAdvance(Calendar,$D3493,B3494,"f",FALSE)</f>
        <v>63971</v>
      </c>
      <c r="E3494" s="177">
        <f>_xll.qlInterestRateIndexValueDate(IndexON,D3494)</f>
        <v>63971</v>
      </c>
      <c r="F3494" s="193">
        <f>IFERROR(_xll.qlIndexFixing(IndexON,D3494,TRUE,_xll.ohTrigger(RecalcTrigger,TriggerON)),NA())</f>
        <v>1.3919010143750299E-2</v>
      </c>
      <c r="H3494" s="42">
        <f>_xll.qlCalendarAdvance(Calendar,$H3493,B3494,"f",FALSE)</f>
        <v>63971</v>
      </c>
      <c r="I3494" s="177">
        <f>_xll.qlInterestRateIndexValueDate(Index1M,$H3494)</f>
        <v>63975</v>
      </c>
      <c r="J3494" s="182">
        <f>IFERROR(_xll.qlIndexFixing(Index1M,$H3494,TRUE,_xll.ohTrigger(RecalcTrigger,Trigger1M)),NA())</f>
        <v>1.3872446618169283E-2</v>
      </c>
      <c r="K3494" s="44">
        <f>IFERROR(_xll.qlIndexFixing(Index3M,H3494,TRUE,_xll.ohTrigger(RecalcTrigger,Trigger3M)),NA())</f>
        <v>1.427211202826865E-2</v>
      </c>
      <c r="L3494" s="44">
        <f>IFERROR(_xll.qlIndexFixing(Index6M,$H3494,TRUE,_xll.ohTrigger(RecalcTrigger,Trigger6M)),NA())</f>
        <v>1.3725964763466905E-2</v>
      </c>
      <c r="M3494" s="183" t="e">
        <f>IFERROR(_xll.qlIndexFixing(Index1Y,$H3494,TRUE,_xll.ohTrigger(RecalcTrigger,Trigger1Y)),NA())</f>
        <v>#N/A</v>
      </c>
      <c r="N3494" s="182">
        <f>IFERROR(_xll.qlIndexFixing(ONIndex1M,I3494,TRUE,_xll.ohTrigger(RecalcTrigger,Trigger1M)),NA())</f>
        <v>1.3864073221299122E-2</v>
      </c>
      <c r="O3494" s="44">
        <f>IFERROR(_xll.qlIndexFixing(ONIndex3M,I3494,TRUE,_xll.ohTrigger(RecalcTrigger,Trigger3M)),NA())</f>
        <v>1.424191514488804E-2</v>
      </c>
      <c r="P3494" s="44">
        <f>IFERROR(_xll.qlIndexFixing(ONIndex6M,I3494,TRUE,_xll.ohTrigger(RecalcTrigger,Trigger6M)),NA())</f>
        <v>1.3684213778759613E-2</v>
      </c>
      <c r="Q3494" s="183">
        <f>IFERROR(_xll.qlIndexFixing(ONIndex1Y,I3494,TRUE,_xll.ohTrigger(RecalcTrigger,Trigger1Y)),NA())</f>
        <v>1.4429338242170076E-2</v>
      </c>
    </row>
    <row r="3495" spans="2:17" x14ac:dyDescent="0.2">
      <c r="B3495" s="39" t="s">
        <v>42</v>
      </c>
      <c r="D3495" s="42">
        <f>_xll.qlCalendarAdvance(Calendar,$D3494,B3495,"f",FALSE)</f>
        <v>63978</v>
      </c>
      <c r="E3495" s="177">
        <f>_xll.qlInterestRateIndexValueDate(IndexON,D3495)</f>
        <v>63978</v>
      </c>
      <c r="F3495" s="193">
        <f>IFERROR(_xll.qlIndexFixing(IndexON,D3495,TRUE,_xll.ohTrigger(RecalcTrigger,TriggerON)),NA())</f>
        <v>1.3919436827158904E-2</v>
      </c>
      <c r="H3495" s="42">
        <f>_xll.qlCalendarAdvance(Calendar,$H3494,B3495,"f",FALSE)</f>
        <v>63978</v>
      </c>
      <c r="I3495" s="177">
        <f>_xll.qlInterestRateIndexValueDate(Index1M,$H3495)</f>
        <v>63982</v>
      </c>
      <c r="J3495" s="182">
        <f>IFERROR(_xll.qlIndexFixing(Index1M,$H3495,TRUE,_xll.ohTrigger(RecalcTrigger,Trigger1M)),NA())</f>
        <v>1.3874084740071834E-2</v>
      </c>
      <c r="K3495" s="44">
        <f>IFERROR(_xll.qlIndexFixing(Index3M,H3495,TRUE,_xll.ohTrigger(RecalcTrigger,Trigger3M)),NA())</f>
        <v>1.4273175473233056E-2</v>
      </c>
      <c r="L3495" s="44">
        <f>IFERROR(_xll.qlIndexFixing(Index6M,$H3495,TRUE,_xll.ohTrigger(RecalcTrigger,Trigger6M)),NA())</f>
        <v>1.3725968264473806E-2</v>
      </c>
      <c r="M3495" s="183" t="e">
        <f>IFERROR(_xll.qlIndexFixing(Index1Y,$H3495,TRUE,_xll.ohTrigger(RecalcTrigger,Trigger1Y)),NA())</f>
        <v>#N/A</v>
      </c>
      <c r="N3495" s="182">
        <f>IFERROR(_xll.qlIndexFixing(ONIndex1M,I3495,TRUE,_xll.ohTrigger(RecalcTrigger,Trigger1M)),NA())</f>
        <v>1.3864792484188371E-2</v>
      </c>
      <c r="O3495" s="44">
        <f>IFERROR(_xll.qlIndexFixing(ONIndex3M,I3495,TRUE,_xll.ohTrigger(RecalcTrigger,Trigger3M)),NA())</f>
        <v>1.4242773374535389E-2</v>
      </c>
      <c r="P3495" s="44">
        <f>IFERROR(_xll.qlIndexFixing(ONIndex6M,I3495,TRUE,_xll.ohTrigger(RecalcTrigger,Trigger6M)),NA())</f>
        <v>1.3683823977368448E-2</v>
      </c>
      <c r="Q3495" s="183">
        <f>IFERROR(_xll.qlIndexFixing(ONIndex1Y,I3495,TRUE,_xll.ohTrigger(RecalcTrigger,Trigger1Y)),NA())</f>
        <v>1.4429885520232943E-2</v>
      </c>
    </row>
    <row r="3496" spans="2:17" x14ac:dyDescent="0.2">
      <c r="B3496" s="39" t="s">
        <v>42</v>
      </c>
      <c r="D3496" s="42">
        <f>_xll.qlCalendarAdvance(Calendar,$D3495,B3496,"f",FALSE)</f>
        <v>63985</v>
      </c>
      <c r="E3496" s="177">
        <f>_xll.qlInterestRateIndexValueDate(IndexON,D3496)</f>
        <v>63985</v>
      </c>
      <c r="F3496" s="193">
        <f>IFERROR(_xll.qlIndexFixing(IndexON,D3496,TRUE,_xll.ohTrigger(RecalcTrigger,TriggerON)),NA())</f>
        <v>1.391985386140604E-2</v>
      </c>
      <c r="H3496" s="42">
        <f>_xll.qlCalendarAdvance(Calendar,$H3495,B3496,"f",FALSE)</f>
        <v>63985</v>
      </c>
      <c r="I3496" s="177">
        <f>_xll.qlInterestRateIndexValueDate(Index1M,$H3496)</f>
        <v>63989</v>
      </c>
      <c r="J3496" s="182">
        <f>IFERROR(_xll.qlIndexFixing(Index1M,$H3496,TRUE,_xll.ohTrigger(RecalcTrigger,Trigger1M)),NA())</f>
        <v>1.3874757255240549E-2</v>
      </c>
      <c r="K3496" s="44">
        <f>IFERROR(_xll.qlIndexFixing(Index3M,H3496,TRUE,_xll.ohTrigger(RecalcTrigger,Trigger3M)),NA())</f>
        <v>1.4273885565043625E-2</v>
      </c>
      <c r="L3496" s="44">
        <f>IFERROR(_xll.qlIndexFixing(Index6M,$H3496,TRUE,_xll.ohTrigger(RecalcTrigger,Trigger6M)),NA())</f>
        <v>1.3725511996713709E-2</v>
      </c>
      <c r="M3496" s="183" t="e">
        <f>IFERROR(_xll.qlIndexFixing(Index1Y,$H3496,TRUE,_xll.ohTrigger(RecalcTrigger,Trigger1Y)),NA())</f>
        <v>#N/A</v>
      </c>
      <c r="N3496" s="182">
        <f>IFERROR(_xll.qlIndexFixing(ONIndex1M,I3496,TRUE,_xll.ohTrigger(RecalcTrigger,Trigger1M)),NA())</f>
        <v>1.3865495140841233E-2</v>
      </c>
      <c r="O3496" s="44">
        <f>IFERROR(_xll.qlIndexFixing(ONIndex3M,I3496,TRUE,_xll.ohTrigger(RecalcTrigger,Trigger3M)),NA())</f>
        <v>1.4243610831359277E-2</v>
      </c>
      <c r="P3496" s="44">
        <f>IFERROR(_xll.qlIndexFixing(ONIndex6M,I3496,TRUE,_xll.ohTrigger(RecalcTrigger,Trigger6M)),NA())</f>
        <v>1.3683429636008881E-2</v>
      </c>
      <c r="Q3496" s="183">
        <f>IFERROR(_xll.qlIndexFixing(ONIndex1Y,I3496,TRUE,_xll.ohTrigger(RecalcTrigger,Trigger1Y)),NA())</f>
        <v>1.4430412150252536E-2</v>
      </c>
    </row>
    <row r="3497" spans="2:17" x14ac:dyDescent="0.2">
      <c r="B3497" s="39" t="s">
        <v>42</v>
      </c>
      <c r="D3497" s="42">
        <f>_xll.qlCalendarAdvance(Calendar,$D3496,B3497,"f",FALSE)</f>
        <v>63992</v>
      </c>
      <c r="E3497" s="177">
        <f>_xll.qlInterestRateIndexValueDate(IndexON,D3497)</f>
        <v>63992</v>
      </c>
      <c r="F3497" s="193">
        <f>IFERROR(_xll.qlIndexFixing(IndexON,D3497,TRUE,_xll.ohTrigger(RecalcTrigger,TriggerON)),NA())</f>
        <v>1.3920261233382192E-2</v>
      </c>
      <c r="H3497" s="42">
        <f>_xll.qlCalendarAdvance(Calendar,$H3496,B3497,"f",FALSE)</f>
        <v>63992</v>
      </c>
      <c r="I3497" s="177">
        <f>_xll.qlInterestRateIndexValueDate(Index1M,$H3497)</f>
        <v>63996</v>
      </c>
      <c r="J3497" s="182">
        <f>IFERROR(_xll.qlIndexFixing(Index1M,$H3497,TRUE,_xll.ohTrigger(RecalcTrigger,Trigger1M)),NA())</f>
        <v>1.3875413080825355E-2</v>
      </c>
      <c r="K3497" s="44">
        <f>IFERROR(_xll.qlIndexFixing(Index3M,H3497,TRUE,_xll.ohTrigger(RecalcTrigger,Trigger3M)),NA())</f>
        <v>1.4274574606342426E-2</v>
      </c>
      <c r="L3497" s="44">
        <f>IFERROR(_xll.qlIndexFixing(Index6M,$H3497,TRUE,_xll.ohTrigger(RecalcTrigger,Trigger6M)),NA())</f>
        <v>1.3725051072222091E-2</v>
      </c>
      <c r="M3497" s="183" t="e">
        <f>IFERROR(_xll.qlIndexFixing(Index1Y,$H3497,TRUE,_xll.ohTrigger(RecalcTrigger,Trigger1Y)),NA())</f>
        <v>#N/A</v>
      </c>
      <c r="N3497" s="182">
        <f>IFERROR(_xll.qlIndexFixing(ONIndex1M,I3497,TRUE,_xll.ohTrigger(RecalcTrigger,Trigger1M)),NA())</f>
        <v>1.3866181168475933E-2</v>
      </c>
      <c r="O3497" s="44">
        <f>IFERROR(_xll.qlIndexFixing(ONIndex3M,I3497,TRUE,_xll.ohTrigger(RecalcTrigger,Trigger3M)),NA())</f>
        <v>1.4244427487462019E-2</v>
      </c>
      <c r="P3497" s="44">
        <f>IFERROR(_xll.qlIndexFixing(ONIndex6M,I3497,TRUE,_xll.ohTrigger(RecalcTrigger,Trigger6M)),NA())</f>
        <v>1.3683030748126157E-2</v>
      </c>
      <c r="Q3497" s="183">
        <f>IFERROR(_xll.qlIndexFixing(ONIndex1Y,I3497,TRUE,_xll.ohTrigger(RecalcTrigger,Trigger1Y)),NA())</f>
        <v>1.4430918104650914E-2</v>
      </c>
    </row>
    <row r="3498" spans="2:17" x14ac:dyDescent="0.2">
      <c r="B3498" s="39" t="s">
        <v>42</v>
      </c>
      <c r="D3498" s="42">
        <f>_xll.qlCalendarAdvance(Calendar,$D3497,B3498,"f",FALSE)</f>
        <v>63999</v>
      </c>
      <c r="E3498" s="177">
        <f>_xll.qlInterestRateIndexValueDate(IndexON,D3498)</f>
        <v>63999</v>
      </c>
      <c r="F3498" s="193">
        <f>IFERROR(_xll.qlIndexFixing(IndexON,D3498,TRUE,_xll.ohTrigger(RecalcTrigger,TriggerON)),NA())</f>
        <v>1.3920658929977847E-2</v>
      </c>
      <c r="H3498" s="42">
        <f>_xll.qlCalendarAdvance(Calendar,$H3497,B3498,"f",FALSE)</f>
        <v>63999</v>
      </c>
      <c r="I3498" s="177">
        <f>_xll.qlInterestRateIndexValueDate(Index1M,$H3498)</f>
        <v>64003</v>
      </c>
      <c r="J3498" s="182">
        <f>IFERROR(_xll.qlIndexFixing(Index1M,$H3498,TRUE,_xll.ohTrigger(RecalcTrigger,Trigger1M)),NA())</f>
        <v>1.3876052194392585E-2</v>
      </c>
      <c r="K3498" s="44">
        <f>IFERROR(_xll.qlIndexFixing(Index3M,H3498,TRUE,_xll.ohTrigger(RecalcTrigger,Trigger3M)),NA())</f>
        <v>1.4275242568986752E-2</v>
      </c>
      <c r="L3498" s="44">
        <f>IFERROR(_xll.qlIndexFixing(Index6M,$H3498,TRUE,_xll.ohTrigger(RecalcTrigger,Trigger6M)),NA())</f>
        <v>1.3724585484833449E-2</v>
      </c>
      <c r="M3498" s="183" t="e">
        <f>IFERROR(_xll.qlIndexFixing(Index1Y,$H3498,TRUE,_xll.ohTrigger(RecalcTrigger,Trigger1Y)),NA())</f>
        <v>#N/A</v>
      </c>
      <c r="N3498" s="182">
        <f>IFERROR(_xll.qlIndexFixing(ONIndex1M,I3498,TRUE,_xll.ohTrigger(RecalcTrigger,Trigger1M)),NA())</f>
        <v>1.3866850545269926E-2</v>
      </c>
      <c r="O3498" s="44">
        <f>IFERROR(_xll.qlIndexFixing(ONIndex3M,I3498,TRUE,_xll.ohTrigger(RecalcTrigger,Trigger3M)),NA())</f>
        <v>1.4245223314626188E-2</v>
      </c>
      <c r="P3498" s="44">
        <f>IFERROR(_xll.qlIndexFixing(ONIndex6M,I3498,TRUE,_xll.ohTrigger(RecalcTrigger,Trigger6M)),NA())</f>
        <v>1.3682627308124751E-2</v>
      </c>
      <c r="Q3498" s="183">
        <f>IFERROR(_xll.qlIndexFixing(ONIndex1Y,I3498,TRUE,_xll.ohTrigger(RecalcTrigger,Trigger1Y)),NA())</f>
        <v>1.4431403355290584E-2</v>
      </c>
    </row>
    <row r="3499" spans="2:17" x14ac:dyDescent="0.2">
      <c r="B3499" s="39" t="s">
        <v>42</v>
      </c>
      <c r="D3499" s="42">
        <f>_xll.qlCalendarAdvance(Calendar,$D3498,B3499,"f",FALSE)</f>
        <v>64006</v>
      </c>
      <c r="E3499" s="177">
        <f>_xll.qlInterestRateIndexValueDate(IndexON,D3499)</f>
        <v>64006</v>
      </c>
      <c r="F3499" s="193">
        <f>IFERROR(_xll.qlIndexFixing(IndexON,D3499,TRUE,_xll.ohTrigger(RecalcTrigger,TriggerON)),NA())</f>
        <v>1.3921046938483173E-2</v>
      </c>
      <c r="H3499" s="42">
        <f>_xll.qlCalendarAdvance(Calendar,$H3498,B3499,"f",FALSE)</f>
        <v>64006</v>
      </c>
      <c r="I3499" s="177">
        <f>_xll.qlInterestRateIndexValueDate(Index1M,$H3499)</f>
        <v>64010</v>
      </c>
      <c r="J3499" s="182">
        <f>IFERROR(_xll.qlIndexFixing(Index1M,$H3499,TRUE,_xll.ohTrigger(RecalcTrigger,Trigger1M)),NA())</f>
        <v>1.3876674573505993E-2</v>
      </c>
      <c r="K3499" s="44">
        <f>IFERROR(_xll.qlIndexFixing(Index3M,H3499,TRUE,_xll.ohTrigger(RecalcTrigger,Trigger3M)),NA())</f>
        <v>1.4275564502002363E-2</v>
      </c>
      <c r="L3499" s="44">
        <f>IFERROR(_xll.qlIndexFixing(Index6M,$H3499,TRUE,_xll.ohTrigger(RecalcTrigger,Trigger6M)),NA())</f>
        <v>1.3723889444437504E-2</v>
      </c>
      <c r="M3499" s="183" t="e">
        <f>IFERROR(_xll.qlIndexFixing(Index1Y,$H3499,TRUE,_xll.ohTrigger(RecalcTrigger,Trigger1Y)),NA())</f>
        <v>#N/A</v>
      </c>
      <c r="N3499" s="182">
        <f>IFERROR(_xll.qlIndexFixing(ONIndex1M,I3499,TRUE,_xll.ohTrigger(RecalcTrigger,Trigger1M)),NA())</f>
        <v>1.3867503248521373E-2</v>
      </c>
      <c r="O3499" s="44">
        <f>IFERROR(_xll.qlIndexFixing(ONIndex3M,I3499,TRUE,_xll.ohTrigger(RecalcTrigger,Trigger3M)),NA())</f>
        <v>1.4245998285034034E-2</v>
      </c>
      <c r="P3499" s="44">
        <f>IFERROR(_xll.qlIndexFixing(ONIndex6M,I3499,TRUE,_xll.ohTrigger(RecalcTrigger,Trigger6M)),NA())</f>
        <v>1.3682219309529842E-2</v>
      </c>
      <c r="Q3499" s="183">
        <f>IFERROR(_xll.qlIndexFixing(ONIndex1Y,I3499,TRUE,_xll.ohTrigger(RecalcTrigger,Trigger1Y)),NA())</f>
        <v>1.4431867874593607E-2</v>
      </c>
    </row>
    <row r="3500" spans="2:17" x14ac:dyDescent="0.2">
      <c r="B3500" s="39" t="s">
        <v>42</v>
      </c>
      <c r="D3500" s="42">
        <f>_xll.qlCalendarAdvance(Calendar,$D3499,B3500,"f",FALSE)</f>
        <v>64013</v>
      </c>
      <c r="E3500" s="177">
        <f>_xll.qlInterestRateIndexValueDate(IndexON,D3500)</f>
        <v>64013</v>
      </c>
      <c r="F3500" s="193">
        <f>IFERROR(_xll.qlIndexFixing(IndexON,D3500,TRUE,_xll.ohTrigger(RecalcTrigger,TriggerON)),NA())</f>
        <v>1.3922608109739443E-2</v>
      </c>
      <c r="H3500" s="42">
        <f>_xll.qlCalendarAdvance(Calendar,$H3499,B3500,"f",FALSE)</f>
        <v>64013</v>
      </c>
      <c r="I3500" s="177">
        <f>_xll.qlInterestRateIndexValueDate(Index1M,$H3500)</f>
        <v>64019</v>
      </c>
      <c r="J3500" s="182">
        <f>IFERROR(_xll.qlIndexFixing(Index1M,$H3500,TRUE,_xll.ohTrigger(RecalcTrigger,Trigger1M)),NA())</f>
        <v>1.387714129452533E-2</v>
      </c>
      <c r="K3500" s="44">
        <f>IFERROR(_xll.qlIndexFixing(Index3M,H3500,TRUE,_xll.ohTrigger(RecalcTrigger,Trigger3M)),NA())</f>
        <v>1.4276367030845743E-2</v>
      </c>
      <c r="L3500" s="44">
        <f>IFERROR(_xll.qlIndexFixing(Index6M,$H3500,TRUE,_xll.ohTrigger(RecalcTrigger,Trigger6M)),NA())</f>
        <v>1.372327841380158E-2</v>
      </c>
      <c r="M3500" s="183" t="e">
        <f>IFERROR(_xll.qlIndexFixing(Index1Y,$H3500,TRUE,_xll.ohTrigger(RecalcTrigger,Trigger1Y)),NA())</f>
        <v>#N/A</v>
      </c>
      <c r="N3500" s="182">
        <f>IFERROR(_xll.qlIndexFixing(ONIndex1M,I3500,TRUE,_xll.ohTrigger(RecalcTrigger,Trigger1M)),NA())</f>
        <v>1.3868940864174562E-2</v>
      </c>
      <c r="O3500" s="44">
        <f>IFERROR(_xll.qlIndexFixing(ONIndex3M,I3500,TRUE,_xll.ohTrigger(RecalcTrigger,Trigger3M)),NA())</f>
        <v>1.4247632845441061E-2</v>
      </c>
      <c r="P3500" s="44">
        <f>IFERROR(_xll.qlIndexFixing(ONIndex6M,I3500,TRUE,_xll.ohTrigger(RecalcTrigger,Trigger6M)),NA())</f>
        <v>1.3682148473979083E-2</v>
      </c>
      <c r="Q3500" s="183">
        <f>IFERROR(_xll.qlIndexFixing(ONIndex1Y,I3500,TRUE,_xll.ohTrigger(RecalcTrigger,Trigger1Y)),NA())</f>
        <v>1.4433073924280393E-2</v>
      </c>
    </row>
    <row r="3501" spans="2:17" x14ac:dyDescent="0.2">
      <c r="B3501" s="39" t="s">
        <v>42</v>
      </c>
      <c r="D3501" s="42">
        <f>_xll.qlCalendarAdvance(Calendar,$D3500,B3501,"f",FALSE)</f>
        <v>64020</v>
      </c>
      <c r="E3501" s="177">
        <f>_xll.qlInterestRateIndexValueDate(IndexON,D3501)</f>
        <v>64020</v>
      </c>
      <c r="F3501" s="193">
        <f>IFERROR(_xll.qlIndexFixing(IndexON,D3501,TRUE,_xll.ohTrigger(RecalcTrigger,TriggerON)),NA())</f>
        <v>1.3921793838305163E-2</v>
      </c>
      <c r="H3501" s="42">
        <f>_xll.qlCalendarAdvance(Calendar,$H3500,B3501,"f",FALSE)</f>
        <v>64020</v>
      </c>
      <c r="I3501" s="177">
        <f>_xll.qlInterestRateIndexValueDate(Index1M,$H3501)</f>
        <v>64024</v>
      </c>
      <c r="J3501" s="182">
        <f>IFERROR(_xll.qlIndexFixing(Index1M,$H3501,TRUE,_xll.ohTrigger(RecalcTrigger,Trigger1M)),NA())</f>
        <v>1.3877561024879803E-2</v>
      </c>
      <c r="K3501" s="44">
        <f>IFERROR(_xll.qlIndexFixing(Index3M,H3501,TRUE,_xll.ohTrigger(RecalcTrigger,Trigger3M)),NA())</f>
        <v>1.4276797763838752E-2</v>
      </c>
      <c r="L3501" s="44">
        <f>IFERROR(_xll.qlIndexFixing(Index6M,$H3501,TRUE,_xll.ohTrigger(RecalcTrigger,Trigger6M)),NA())</f>
        <v>1.3722935608505736E-2</v>
      </c>
      <c r="M3501" s="183" t="e">
        <f>IFERROR(_xll.qlIndexFixing(Index1Y,$H3501,TRUE,_xll.ohTrigger(RecalcTrigger,Trigger1Y)),NA())</f>
        <v>#N/A</v>
      </c>
      <c r="N3501" s="182">
        <f>IFERROR(_xll.qlIndexFixing(ONIndex1M,I3501,TRUE,_xll.ohTrigger(RecalcTrigger,Trigger1M)),NA())</f>
        <v>1.3868758544548498E-2</v>
      </c>
      <c r="O3501" s="44">
        <f>IFERROR(_xll.qlIndexFixing(ONIndex3M,I3501,TRUE,_xll.ohTrigger(RecalcTrigger,Trigger3M)),NA())</f>
        <v>1.4247485543270599E-2</v>
      </c>
      <c r="P3501" s="44">
        <f>IFERROR(_xll.qlIndexFixing(ONIndex6M,I3501,TRUE,_xll.ohTrigger(RecalcTrigger,Trigger6M)),NA())</f>
        <v>1.3681389612418826E-2</v>
      </c>
      <c r="Q3501" s="183">
        <f>IFERROR(_xll.qlIndexFixing(ONIndex1Y,I3501,TRUE,_xll.ohTrigger(RecalcTrigger,Trigger1Y)),NA())</f>
        <v>1.4432734607199293E-2</v>
      </c>
    </row>
    <row r="3502" spans="2:17" x14ac:dyDescent="0.2">
      <c r="B3502" s="39" t="s">
        <v>42</v>
      </c>
      <c r="D3502" s="42">
        <f>_xll.qlCalendarAdvance(Calendar,$D3501,B3502,"f",FALSE)</f>
        <v>64027</v>
      </c>
      <c r="E3502" s="177">
        <f>_xll.qlInterestRateIndexValueDate(IndexON,D3502)</f>
        <v>64027</v>
      </c>
      <c r="F3502" s="193">
        <f>IFERROR(_xll.qlIndexFixing(IndexON,D3502,TRUE,_xll.ohTrigger(RecalcTrigger,TriggerON)),NA())</f>
        <v>1.3922152703562674E-2</v>
      </c>
      <c r="H3502" s="42">
        <f>_xll.qlCalendarAdvance(Calendar,$H3501,B3502,"f",FALSE)</f>
        <v>64027</v>
      </c>
      <c r="I3502" s="177">
        <f>_xll.qlInterestRateIndexValueDate(Index1M,$H3502)</f>
        <v>64031</v>
      </c>
      <c r="J3502" s="182">
        <f>IFERROR(_xll.qlIndexFixing(Index1M,$H3502,TRUE,_xll.ohTrigger(RecalcTrigger,Trigger1M)),NA())</f>
        <v>1.3878134245961071E-2</v>
      </c>
      <c r="K3502" s="44">
        <f>IFERROR(_xll.qlIndexFixing(Index3M,H3502,TRUE,_xll.ohTrigger(RecalcTrigger,Trigger3M)),NA())</f>
        <v>1.4277382626271522E-2</v>
      </c>
      <c r="L3502" s="44">
        <f>IFERROR(_xll.qlIndexFixing(Index6M,$H3502,TRUE,_xll.ohTrigger(RecalcTrigger,Trigger6M)),NA())</f>
        <v>1.3722451663210532E-2</v>
      </c>
      <c r="M3502" s="183" t="e">
        <f>IFERROR(_xll.qlIndexFixing(Index1Y,$H3502,TRUE,_xll.ohTrigger(RecalcTrigger,Trigger1Y)),NA())</f>
        <v>#N/A</v>
      </c>
      <c r="N3502" s="182">
        <f>IFERROR(_xll.qlIndexFixing(ONIndex1M,I3502,TRUE,_xll.ohTrigger(RecalcTrigger,Trigger1M)),NA())</f>
        <v>1.386936109263992E-2</v>
      </c>
      <c r="O3502" s="44">
        <f>IFERROR(_xll.qlIndexFixing(ONIndex3M,I3502,TRUE,_xll.ohTrigger(RecalcTrigger,Trigger3M)),NA())</f>
        <v>1.4248197774984206E-2</v>
      </c>
      <c r="P3502" s="44">
        <f>IFERROR(_xll.qlIndexFixing(ONIndex6M,I3502,TRUE,_xll.ohTrigger(RecalcTrigger,Trigger6M)),NA())</f>
        <v>1.3680967901672503E-2</v>
      </c>
      <c r="Q3502" s="183">
        <f>IFERROR(_xll.qlIndexFixing(ONIndex1Y,I3502,TRUE,_xll.ohTrigger(RecalcTrigger,Trigger1Y)),NA())</f>
        <v>1.4433136764866461E-2</v>
      </c>
    </row>
    <row r="3503" spans="2:17" x14ac:dyDescent="0.2">
      <c r="B3503" s="39" t="s">
        <v>42</v>
      </c>
      <c r="D3503" s="42">
        <f>_xll.qlCalendarAdvance(Calendar,$D3502,B3503,"f",FALSE)</f>
        <v>64034</v>
      </c>
      <c r="E3503" s="177">
        <f>_xll.qlInterestRateIndexValueDate(IndexON,D3503)</f>
        <v>64034</v>
      </c>
      <c r="F3503" s="193">
        <f>IFERROR(_xll.qlIndexFixing(IndexON,D3503,TRUE,_xll.ohTrigger(RecalcTrigger,TriggerON)),NA())</f>
        <v>1.3922501828531608E-2</v>
      </c>
      <c r="H3503" s="42">
        <f>_xll.qlCalendarAdvance(Calendar,$H3502,B3503,"f",FALSE)</f>
        <v>64034</v>
      </c>
      <c r="I3503" s="177">
        <f>_xll.qlInterestRateIndexValueDate(Index1M,$H3503)</f>
        <v>64038</v>
      </c>
      <c r="J3503" s="182">
        <f>IFERROR(_xll.qlIndexFixing(Index1M,$H3503,TRUE,_xll.ohTrigger(RecalcTrigger,Trigger1M)),NA())</f>
        <v>1.3878690645093172E-2</v>
      </c>
      <c r="K3503" s="44">
        <f>IFERROR(_xll.qlIndexFixing(Index3M,H3503,TRUE,_xll.ohTrigger(RecalcTrigger,Trigger3M)),NA())</f>
        <v>1.4277946272197937E-2</v>
      </c>
      <c r="L3503" s="44">
        <f>IFERROR(_xll.qlIndexFixing(Index6M,$H3503,TRUE,_xll.ohTrigger(RecalcTrigger,Trigger6M)),NA())</f>
        <v>1.3721963024808659E-2</v>
      </c>
      <c r="M3503" s="183" t="e">
        <f>IFERROR(_xll.qlIndexFixing(Index1Y,$H3503,TRUE,_xll.ohTrigger(RecalcTrigger,Trigger1Y)),NA())</f>
        <v>#N/A</v>
      </c>
      <c r="N3503" s="182">
        <f>IFERROR(_xll.qlIndexFixing(ONIndex1M,I3503,TRUE,_xll.ohTrigger(RecalcTrigger,Trigger1M)),NA())</f>
        <v>1.387002919125635E-2</v>
      </c>
      <c r="O3503" s="44">
        <f>IFERROR(_xll.qlIndexFixing(ONIndex3M,I3503,TRUE,_xll.ohTrigger(RecalcTrigger,Trigger3M)),NA())</f>
        <v>1.4248986076168535E-2</v>
      </c>
      <c r="P3503" s="44">
        <f>IFERROR(_xll.qlIndexFixing(ONIndex6M,I3503,TRUE,_xll.ohTrigger(RecalcTrigger,Trigger6M)),NA())</f>
        <v>1.3680480334166134E-2</v>
      </c>
      <c r="Q3503" s="183">
        <f>IFERROR(_xll.qlIndexFixing(ONIndex1Y,I3503,TRUE,_xll.ohTrigger(RecalcTrigger,Trigger1Y)),NA())</f>
        <v>1.4433570850034272E-2</v>
      </c>
    </row>
    <row r="3504" spans="2:17" x14ac:dyDescent="0.2">
      <c r="B3504" s="39" t="s">
        <v>42</v>
      </c>
      <c r="D3504" s="42">
        <f>_xll.qlCalendarAdvance(Calendar,$D3503,B3504,"f",FALSE)</f>
        <v>64041</v>
      </c>
      <c r="E3504" s="177">
        <f>_xll.qlInterestRateIndexValueDate(IndexON,D3504)</f>
        <v>64041</v>
      </c>
      <c r="F3504" s="193">
        <f>IFERROR(_xll.qlIndexFixing(IndexON,D3504,TRUE,_xll.ohTrigger(RecalcTrigger,TriggerON)),NA())</f>
        <v>1.3922841199942582E-2</v>
      </c>
      <c r="H3504" s="42">
        <f>_xll.qlCalendarAdvance(Calendar,$H3503,B3504,"f",FALSE)</f>
        <v>64041</v>
      </c>
      <c r="I3504" s="177">
        <f>_xll.qlInterestRateIndexValueDate(Index1M,$H3504)</f>
        <v>64045</v>
      </c>
      <c r="J3504" s="182">
        <f>IFERROR(_xll.qlIndexFixing(Index1M,$H3504,TRUE,_xll.ohTrigger(RecalcTrigger,Trigger1M)),NA())</f>
        <v>1.387953466699191E-2</v>
      </c>
      <c r="K3504" s="44">
        <f>IFERROR(_xll.qlIndexFixing(Index3M,H3504,TRUE,_xll.ohTrigger(RecalcTrigger,Trigger3M)),NA())</f>
        <v>1.427880611722151E-2</v>
      </c>
      <c r="L3504" s="44">
        <f>IFERROR(_xll.qlIndexFixing(Index6M,$H3504,TRUE,_xll.ohTrigger(RecalcTrigger,Trigger6M)),NA())</f>
        <v>1.3721693694384175E-2</v>
      </c>
      <c r="M3504" s="183" t="e">
        <f>IFERROR(_xll.qlIndexFixing(Index1Y,$H3504,TRUE,_xll.ohTrigger(RecalcTrigger,Trigger1Y)),NA())</f>
        <v>#N/A</v>
      </c>
      <c r="N3504" s="182">
        <f>IFERROR(_xll.qlIndexFixing(ONIndex1M,I3504,TRUE,_xll.ohTrigger(RecalcTrigger,Trigger1M)),NA())</f>
        <v>1.3870515876828193E-2</v>
      </c>
      <c r="O3504" s="44">
        <f>IFERROR(_xll.qlIndexFixing(ONIndex3M,I3504,TRUE,_xll.ohTrigger(RecalcTrigger,Trigger3M)),NA())</f>
        <v>1.424955930363403E-2</v>
      </c>
      <c r="P3504" s="44">
        <f>IFERROR(_xll.qlIndexFixing(ONIndex6M,I3504,TRUE,_xll.ohTrigger(RecalcTrigger,Trigger6M)),NA())</f>
        <v>1.3680110724783034E-2</v>
      </c>
      <c r="Q3504" s="183">
        <f>IFERROR(_xll.qlIndexFixing(ONIndex1Y,I3504,TRUE,_xll.ohTrigger(RecalcTrigger,Trigger1Y)),NA())</f>
        <v>1.4433878523680832E-2</v>
      </c>
    </row>
    <row r="3505" spans="2:17" x14ac:dyDescent="0.2">
      <c r="B3505" s="39" t="s">
        <v>42</v>
      </c>
      <c r="D3505" s="42">
        <f>_xll.qlCalendarAdvance(Calendar,$D3504,B3505,"f",FALSE)</f>
        <v>64048</v>
      </c>
      <c r="E3505" s="177">
        <f>_xll.qlInterestRateIndexValueDate(IndexON,D3505)</f>
        <v>64048</v>
      </c>
      <c r="F3505" s="193">
        <f>IFERROR(_xll.qlIndexFixing(IndexON,D3505,TRUE,_xll.ohTrigger(RecalcTrigger,TriggerON)),NA())</f>
        <v>1.3923170804845952E-2</v>
      </c>
      <c r="H3505" s="42">
        <f>_xll.qlCalendarAdvance(Calendar,$H3504,B3505,"f",FALSE)</f>
        <v>64048</v>
      </c>
      <c r="I3505" s="177">
        <f>_xll.qlInterestRateIndexValueDate(Index1M,$H3505)</f>
        <v>64052</v>
      </c>
      <c r="J3505" s="182">
        <f>IFERROR(_xll.qlIndexFixing(Index1M,$H3505,TRUE,_xll.ohTrigger(RecalcTrigger,Trigger1M)),NA())</f>
        <v>1.3880056168221206E-2</v>
      </c>
      <c r="K3505" s="44">
        <f>IFERROR(_xll.qlIndexFixing(Index3M,H3505,TRUE,_xll.ohTrigger(RecalcTrigger,Trigger3M)),NA())</f>
        <v>1.4279325741348716E-2</v>
      </c>
      <c r="L3505" s="44">
        <f>IFERROR(_xll.qlIndexFixing(Index6M,$H3505,TRUE,_xll.ohTrigger(RecalcTrigger,Trigger6M)),NA())</f>
        <v>1.3721195294079235E-2</v>
      </c>
      <c r="M3505" s="183" t="e">
        <f>IFERROR(_xll.qlIndexFixing(Index1Y,$H3505,TRUE,_xll.ohTrigger(RecalcTrigger,Trigger1Y)),NA())</f>
        <v>#N/A</v>
      </c>
      <c r="N3505" s="182">
        <f>IFERROR(_xll.qlIndexFixing(ONIndex1M,I3505,TRUE,_xll.ohTrigger(RecalcTrigger,Trigger1M)),NA())</f>
        <v>1.3871068068160852E-2</v>
      </c>
      <c r="O3505" s="44">
        <f>IFERROR(_xll.qlIndexFixing(ONIndex3M,I3505,TRUE,_xll.ohTrigger(RecalcTrigger,Trigger3M)),NA())</f>
        <v>1.4250208544375198E-2</v>
      </c>
      <c r="P3505" s="44">
        <f>IFERROR(_xll.qlIndexFixing(ONIndex6M,I3505,TRUE,_xll.ohTrigger(RecalcTrigger,Trigger6M)),NA())</f>
        <v>1.3679675246649481E-2</v>
      </c>
      <c r="Q3505" s="183">
        <f>IFERROR(_xll.qlIndexFixing(ONIndex1Y,I3505,TRUE,_xll.ohTrigger(RecalcTrigger,Trigger1Y)),NA())</f>
        <v>1.4434218068872795E-2</v>
      </c>
    </row>
    <row r="3506" spans="2:17" x14ac:dyDescent="0.2">
      <c r="B3506" s="39" t="s">
        <v>42</v>
      </c>
      <c r="D3506" s="42">
        <f>_xll.qlCalendarAdvance(Calendar,$D3505,B3506,"f",FALSE)</f>
        <v>64055</v>
      </c>
      <c r="E3506" s="177">
        <f>_xll.qlInterestRateIndexValueDate(IndexON,D3506)</f>
        <v>64055</v>
      </c>
      <c r="F3506" s="193">
        <f>IFERROR(_xll.qlIndexFixing(IndexON,D3506,TRUE,_xll.ohTrigger(RecalcTrigger,TriggerON)),NA())</f>
        <v>1.3923490630212143E-2</v>
      </c>
      <c r="H3506" s="42">
        <f>_xll.qlCalendarAdvance(Calendar,$H3505,B3506,"f",FALSE)</f>
        <v>64055</v>
      </c>
      <c r="I3506" s="177">
        <f>_xll.qlInterestRateIndexValueDate(Index1M,$H3506)</f>
        <v>64059</v>
      </c>
      <c r="J3506" s="182">
        <f>IFERROR(_xll.qlIndexFixing(Index1M,$H3506,TRUE,_xll.ohTrigger(RecalcTrigger,Trigger1M)),NA())</f>
        <v>1.3880560777948114E-2</v>
      </c>
      <c r="K3506" s="44">
        <f>IFERROR(_xll.qlIndexFixing(Index3M,H3506,TRUE,_xll.ohTrigger(RecalcTrigger,Trigger3M)),NA())</f>
        <v>1.4279824061701522E-2</v>
      </c>
      <c r="L3506" s="44">
        <f>IFERROR(_xll.qlIndexFixing(Index6M,$H3506,TRUE,_xll.ohTrigger(RecalcTrigger,Trigger6M)),NA())</f>
        <v>1.3720692181554551E-2</v>
      </c>
      <c r="M3506" s="183" t="e">
        <f>IFERROR(_xll.qlIndexFixing(Index1Y,$H3506,TRUE,_xll.ohTrigger(RecalcTrigger,Trigger1Y)),NA())</f>
        <v>#N/A</v>
      </c>
      <c r="N3506" s="182">
        <f>IFERROR(_xll.qlIndexFixing(ONIndex1M,I3506,TRUE,_xll.ohTrigger(RecalcTrigger,Trigger1M)),NA())</f>
        <v>1.3871603428956547E-2</v>
      </c>
      <c r="O3506" s="44">
        <f>IFERROR(_xll.qlIndexFixing(ONIndex3M,I3506,TRUE,_xll.ohTrigger(RecalcTrigger,Trigger3M)),NA())</f>
        <v>1.4250836732117023E-2</v>
      </c>
      <c r="P3506" s="44">
        <f>IFERROR(_xll.qlIndexFixing(ONIndex6M,I3506,TRUE,_xll.ohTrigger(RecalcTrigger,Trigger6M)),NA())</f>
        <v>1.3679235166996762E-2</v>
      </c>
      <c r="Q3506" s="183">
        <f>IFERROR(_xll.qlIndexFixing(ONIndex1Y,I3506,TRUE,_xll.ohTrigger(RecalcTrigger,Trigger1Y)),NA())</f>
        <v>1.4434536687844002E-2</v>
      </c>
    </row>
    <row r="3507" spans="2:17" x14ac:dyDescent="0.2">
      <c r="B3507" s="39" t="s">
        <v>42</v>
      </c>
      <c r="D3507" s="42">
        <f>_xll.qlCalendarAdvance(Calendar,$D3506,B3507,"f",FALSE)</f>
        <v>64062</v>
      </c>
      <c r="E3507" s="177">
        <f>_xll.qlInterestRateIndexValueDate(IndexON,D3507)</f>
        <v>64062</v>
      </c>
      <c r="F3507" s="193">
        <f>IFERROR(_xll.qlIndexFixing(IndexON,D3507,TRUE,_xll.ohTrigger(RecalcTrigger,TriggerON)),NA())</f>
        <v>1.3923800663251384E-2</v>
      </c>
      <c r="H3507" s="42">
        <f>_xll.qlCalendarAdvance(Calendar,$H3506,B3507,"f",FALSE)</f>
        <v>64062</v>
      </c>
      <c r="I3507" s="177">
        <f>_xll.qlInterestRateIndexValueDate(Index1M,$H3507)</f>
        <v>64066</v>
      </c>
      <c r="J3507" s="182">
        <f>IFERROR(_xll.qlIndexFixing(Index1M,$H3507,TRUE,_xll.ohTrigger(RecalcTrigger,Trigger1M)),NA())</f>
        <v>1.3881048473731226E-2</v>
      </c>
      <c r="K3507" s="44">
        <f>IFERROR(_xll.qlIndexFixing(Index3M,H3507,TRUE,_xll.ohTrigger(RecalcTrigger,Trigger3M)),NA())</f>
        <v>1.4280301050138966E-2</v>
      </c>
      <c r="L3507" s="44">
        <f>IFERROR(_xll.qlIndexFixing(Index6M,$H3507,TRUE,_xll.ohTrigger(RecalcTrigger,Trigger6M)),NA())</f>
        <v>1.3720184350643315E-2</v>
      </c>
      <c r="M3507" s="183" t="e">
        <f>IFERROR(_xll.qlIndexFixing(Index1Y,$H3507,TRUE,_xll.ohTrigger(RecalcTrigger,Trigger1Y)),NA())</f>
        <v>#N/A</v>
      </c>
      <c r="N3507" s="182">
        <f>IFERROR(_xll.qlIndexFixing(ONIndex1M,I3507,TRUE,_xll.ohTrigger(RecalcTrigger,Trigger1M)),NA())</f>
        <v>1.3872121937232862E-2</v>
      </c>
      <c r="O3507" s="44">
        <f>IFERROR(_xll.qlIndexFixing(ONIndex3M,I3507,TRUE,_xll.ohTrigger(RecalcTrigger,Trigger3M)),NA())</f>
        <v>1.4251443838881883E-2</v>
      </c>
      <c r="P3507" s="44">
        <f>IFERROR(_xll.qlIndexFixing(ONIndex6M,I3507,TRUE,_xll.ohTrigger(RecalcTrigger,Trigger6M)),NA())</f>
        <v>1.3678790479989544E-2</v>
      </c>
      <c r="Q3507" s="183">
        <f>IFERROR(_xll.qlIndexFixing(ONIndex1Y,I3507,TRUE,_xll.ohTrigger(RecalcTrigger,Trigger1Y)),NA())</f>
        <v>1.4434834352297088E-2</v>
      </c>
    </row>
    <row r="3508" spans="2:17" x14ac:dyDescent="0.2">
      <c r="B3508" s="39" t="s">
        <v>42</v>
      </c>
      <c r="D3508" s="42">
        <f>_xll.qlCalendarAdvance(Calendar,$D3507,B3508,"f",FALSE)</f>
        <v>64069</v>
      </c>
      <c r="E3508" s="177">
        <f>_xll.qlInterestRateIndexValueDate(IndexON,D3508)</f>
        <v>64069</v>
      </c>
      <c r="F3508" s="193">
        <f>IFERROR(_xll.qlIndexFixing(IndexON,D3508,TRUE,_xll.ohTrigger(RecalcTrigger,TriggerON)),NA())</f>
        <v>1.3924100890454483E-2</v>
      </c>
      <c r="H3508" s="42">
        <f>_xll.qlCalendarAdvance(Calendar,$H3507,B3508,"f",FALSE)</f>
        <v>64069</v>
      </c>
      <c r="I3508" s="177">
        <f>_xll.qlInterestRateIndexValueDate(Index1M,$H3508)</f>
        <v>64073</v>
      </c>
      <c r="J3508" s="182">
        <f>IFERROR(_xll.qlIndexFixing(Index1M,$H3508,TRUE,_xll.ohTrigger(RecalcTrigger,Trigger1M)),NA())</f>
        <v>1.3881219526314936E-2</v>
      </c>
      <c r="K3508" s="44">
        <f>IFERROR(_xll.qlIndexFixing(Index3M,H3508,TRUE,_xll.ohTrigger(RecalcTrigger,Trigger3M)),NA())</f>
        <v>1.428075667852529E-2</v>
      </c>
      <c r="L3508" s="44">
        <f>IFERROR(_xll.qlIndexFixing(Index6M,$H3508,TRUE,_xll.ohTrigger(RecalcTrigger,Trigger6M)),NA())</f>
        <v>1.371944922041691E-2</v>
      </c>
      <c r="M3508" s="183" t="e">
        <f>IFERROR(_xll.qlIndexFixing(Index1Y,$H3508,TRUE,_xll.ohTrigger(RecalcTrigger,Trigger1Y)),NA())</f>
        <v>#N/A</v>
      </c>
      <c r="N3508" s="182">
        <f>IFERROR(_xll.qlIndexFixing(ONIndex1M,I3508,TRUE,_xll.ohTrigger(RecalcTrigger,Trigger1M)),NA())</f>
        <v>1.3872623570048148E-2</v>
      </c>
      <c r="O3508" s="44">
        <f>IFERROR(_xll.qlIndexFixing(ONIndex3M,I3508,TRUE,_xll.ohTrigger(RecalcTrigger,Trigger3M)),NA())</f>
        <v>1.4252029836452351E-2</v>
      </c>
      <c r="P3508" s="44">
        <f>IFERROR(_xll.qlIndexFixing(ONIndex6M,I3508,TRUE,_xll.ohTrigger(RecalcTrigger,Trigger6M)),NA())</f>
        <v>1.3678341179153009E-2</v>
      </c>
      <c r="Q3508" s="183">
        <f>IFERROR(_xll.qlIndexFixing(ONIndex1Y,I3508,TRUE,_xll.ohTrigger(RecalcTrigger,Trigger1Y)),NA())</f>
        <v>1.4435111034574177E-2</v>
      </c>
    </row>
    <row r="3509" spans="2:17" x14ac:dyDescent="0.2">
      <c r="B3509" s="39" t="s">
        <v>42</v>
      </c>
      <c r="D3509" s="42">
        <f>_xll.qlCalendarAdvance(Calendar,$D3508,B3509,"f",FALSE)</f>
        <v>64076</v>
      </c>
      <c r="E3509" s="177">
        <f>_xll.qlInterestRateIndexValueDate(IndexON,D3509)</f>
        <v>64076</v>
      </c>
      <c r="F3509" s="193">
        <f>IFERROR(_xll.qlIndexFixing(IndexON,D3509,TRUE,_xll.ohTrigger(RecalcTrigger,TriggerON)),NA())</f>
        <v>1.3924391299111605E-2</v>
      </c>
      <c r="H3509" s="42">
        <f>_xll.qlCalendarAdvance(Calendar,$H3508,B3509,"f",FALSE)</f>
        <v>64076</v>
      </c>
      <c r="I3509" s="177">
        <f>_xll.qlInterestRateIndexValueDate(Index1M,$H3509)</f>
        <v>64080</v>
      </c>
      <c r="J3509" s="182">
        <f>IFERROR(_xll.qlIndexFixing(Index1M,$H3509,TRUE,_xll.ohTrigger(RecalcTrigger,Trigger1M)),NA())</f>
        <v>1.3881674522624898E-2</v>
      </c>
      <c r="K3509" s="44">
        <f>IFERROR(_xll.qlIndexFixing(Index3M,H3509,TRUE,_xll.ohTrigger(RecalcTrigger,Trigger3M)),NA())</f>
        <v>1.4281190918721267E-2</v>
      </c>
      <c r="L3509" s="44">
        <f>IFERROR(_xll.qlIndexFixing(Index6M,$H3509,TRUE,_xll.ohTrigger(RecalcTrigger,Trigger6M)),NA())</f>
        <v>1.3718932293906133E-2</v>
      </c>
      <c r="M3509" s="183" t="e">
        <f>IFERROR(_xll.qlIndexFixing(Index1Y,$H3509,TRUE,_xll.ohTrigger(RecalcTrigger,Trigger1Y)),NA())</f>
        <v>#N/A</v>
      </c>
      <c r="N3509" s="182">
        <f>IFERROR(_xll.qlIndexFixing(ONIndex1M,I3509,TRUE,_xll.ohTrigger(RecalcTrigger,Trigger1M)),NA())</f>
        <v>1.3873108305260118E-2</v>
      </c>
      <c r="O3509" s="44">
        <f>IFERROR(_xll.qlIndexFixing(ONIndex3M,I3509,TRUE,_xll.ohTrigger(RecalcTrigger,Trigger3M)),NA())</f>
        <v>1.4252594696850807E-2</v>
      </c>
      <c r="P3509" s="44">
        <f>IFERROR(_xll.qlIndexFixing(ONIndex6M,I3509,TRUE,_xll.ohTrigger(RecalcTrigger,Trigger6M)),NA())</f>
        <v>1.3677887258731758E-2</v>
      </c>
      <c r="Q3509" s="183">
        <f>IFERROR(_xll.qlIndexFixing(ONIndex1Y,I3509,TRUE,_xll.ohTrigger(RecalcTrigger,Trigger1Y)),NA())</f>
        <v>1.4435366706777586E-2</v>
      </c>
    </row>
    <row r="3510" spans="2:17" x14ac:dyDescent="0.2">
      <c r="B3510" s="39" t="s">
        <v>42</v>
      </c>
      <c r="D3510" s="42">
        <f>_xll.qlCalendarAdvance(Calendar,$D3509,B3510,"f",FALSE)</f>
        <v>64083</v>
      </c>
      <c r="E3510" s="177">
        <f>_xll.qlInterestRateIndexValueDate(IndexON,D3510)</f>
        <v>64083</v>
      </c>
      <c r="F3510" s="193">
        <f>IFERROR(_xll.qlIndexFixing(IndexON,D3510,TRUE,_xll.ohTrigger(RecalcTrigger,TriggerON)),NA())</f>
        <v>1.3924671876113237E-2</v>
      </c>
      <c r="H3510" s="42">
        <f>_xll.qlCalendarAdvance(Calendar,$H3509,B3510,"f",FALSE)</f>
        <v>64083</v>
      </c>
      <c r="I3510" s="177">
        <f>_xll.qlInterestRateIndexValueDate(Index1M,$H3510)</f>
        <v>64087</v>
      </c>
      <c r="J3510" s="182">
        <f>IFERROR(_xll.qlIndexFixing(Index1M,$H3510,TRUE,_xll.ohTrigger(RecalcTrigger,Trigger1M)),NA())</f>
        <v>1.3882112539948643E-2</v>
      </c>
      <c r="K3510" s="44">
        <f>IFERROR(_xll.qlIndexFixing(Index3M,H3510,TRUE,_xll.ohTrigger(RecalcTrigger,Trigger3M)),NA())</f>
        <v>1.4281603742590269E-2</v>
      </c>
      <c r="L3510" s="44">
        <f>IFERROR(_xll.qlIndexFixing(Index6M,$H3510,TRUE,_xll.ohTrigger(RecalcTrigger,Trigger6M)),NA())</f>
        <v>1.3718410631134137E-2</v>
      </c>
      <c r="M3510" s="183" t="e">
        <f>IFERROR(_xll.qlIndexFixing(Index1Y,$H3510,TRUE,_xll.ohTrigger(RecalcTrigger,Trigger1Y)),NA())</f>
        <v>#N/A</v>
      </c>
      <c r="N3510" s="182">
        <f>IFERROR(_xll.qlIndexFixing(ONIndex1M,I3510,TRUE,_xll.ohTrigger(RecalcTrigger,Trigger1M)),NA())</f>
        <v>1.3873576120646547E-2</v>
      </c>
      <c r="O3510" s="44">
        <f>IFERROR(_xll.qlIndexFixing(ONIndex3M,I3510,TRUE,_xll.ohTrigger(RecalcTrigger,Trigger3M)),NA())</f>
        <v>1.4253138392179565E-2</v>
      </c>
      <c r="P3510" s="44">
        <f>IFERROR(_xll.qlIndexFixing(ONIndex6M,I3510,TRUE,_xll.ohTrigger(RecalcTrigger,Trigger6M)),NA())</f>
        <v>1.3677428712410844E-2</v>
      </c>
      <c r="Q3510" s="183">
        <f>IFERROR(_xll.qlIndexFixing(ONIndex1Y,I3510,TRUE,_xll.ohTrigger(RecalcTrigger,Trigger1Y)),NA())</f>
        <v>1.443560134100963E-2</v>
      </c>
    </row>
    <row r="3511" spans="2:17" x14ac:dyDescent="0.2">
      <c r="B3511" s="39" t="s">
        <v>42</v>
      </c>
      <c r="D3511" s="42">
        <f>_xll.qlCalendarAdvance(Calendar,$D3510,B3511,"f",FALSE)</f>
        <v>64090</v>
      </c>
      <c r="E3511" s="177">
        <f>_xll.qlInterestRateIndexValueDate(IndexON,D3511)</f>
        <v>64090</v>
      </c>
      <c r="F3511" s="193">
        <f>IFERROR(_xll.qlIndexFixing(IndexON,D3511,TRUE,_xll.ohTrigger(RecalcTrigger,TriggerON)),NA())</f>
        <v>1.3924942608429802E-2</v>
      </c>
      <c r="H3511" s="42">
        <f>_xll.qlCalendarAdvance(Calendar,$H3510,B3511,"f",FALSE)</f>
        <v>64090</v>
      </c>
      <c r="I3511" s="177">
        <f>_xll.qlInterestRateIndexValueDate(Index1M,$H3511)</f>
        <v>64094</v>
      </c>
      <c r="J3511" s="182">
        <f>IFERROR(_xll.qlIndexFixing(Index1M,$H3511,TRUE,_xll.ohTrigger(RecalcTrigger,Trigger1M)),NA())</f>
        <v>1.3882533555845455E-2</v>
      </c>
      <c r="K3511" s="44">
        <f>IFERROR(_xll.qlIndexFixing(Index3M,H3511,TRUE,_xll.ohTrigger(RecalcTrigger,Trigger3M)),NA())</f>
        <v>1.4281995121993936E-2</v>
      </c>
      <c r="L3511" s="44" t="e">
        <f>IFERROR(_xll.qlIndexFixing(Index6M,$H3511,TRUE,_xll.ohTrigger(RecalcTrigger,Trigger6M)),NA())</f>
        <v>#N/A</v>
      </c>
      <c r="M3511" s="183" t="e">
        <f>IFERROR(_xll.qlIndexFixing(Index1Y,$H3511,TRUE,_xll.ohTrigger(RecalcTrigger,Trigger1Y)),NA())</f>
        <v>#N/A</v>
      </c>
      <c r="N3511" s="182">
        <f>IFERROR(_xll.qlIndexFixing(ONIndex1M,I3511,TRUE,_xll.ohTrigger(RecalcTrigger,Trigger1M)),NA())</f>
        <v>1.3874026993505595E-2</v>
      </c>
      <c r="O3511" s="44">
        <f>IFERROR(_xll.qlIndexFixing(ONIndex3M,I3511,TRUE,_xll.ohTrigger(RecalcTrigger,Trigger3M)),NA())</f>
        <v>1.4253660894301134E-2</v>
      </c>
      <c r="P3511" s="44">
        <f>IFERROR(_xll.qlIndexFixing(ONIndex6M,I3511,TRUE,_xll.ohTrigger(RecalcTrigger,Trigger6M)),NA())</f>
        <v>1.3676965533955254E-2</v>
      </c>
      <c r="Q3511" s="183">
        <f>IFERROR(_xll.qlIndexFixing(ONIndex1Y,I3511,TRUE,_xll.ohTrigger(RecalcTrigger,Trigger1Y)),NA())</f>
        <v>1.4435814909532496E-2</v>
      </c>
    </row>
    <row r="3512" spans="2:17" x14ac:dyDescent="0.2">
      <c r="B3512" s="39" t="s">
        <v>42</v>
      </c>
      <c r="D3512" s="42">
        <f>_xll.qlCalendarAdvance(Calendar,$D3511,B3512,"f",FALSE)</f>
        <v>64097</v>
      </c>
      <c r="E3512" s="177">
        <f>_xll.qlInterestRateIndexValueDate(IndexON,D3512)</f>
        <v>64097</v>
      </c>
      <c r="F3512" s="193">
        <f>IFERROR(_xll.qlIndexFixing(IndexON,D3512,TRUE,_xll.ohTrigger(RecalcTrigger,TriggerON)),NA())</f>
        <v>1.3925203483031723E-2</v>
      </c>
      <c r="H3512" s="42">
        <f>_xll.qlCalendarAdvance(Calendar,$H3511,B3512,"f",FALSE)</f>
        <v>64097</v>
      </c>
      <c r="I3512" s="177">
        <f>_xll.qlInterestRateIndexValueDate(Index1M,$H3512)</f>
        <v>64101</v>
      </c>
      <c r="J3512" s="182">
        <f>IFERROR(_xll.qlIndexFixing(Index1M,$H3512,TRUE,_xll.ohTrigger(RecalcTrigger,Trigger1M)),NA())</f>
        <v>1.3883232458298615E-2</v>
      </c>
      <c r="K3512" s="44">
        <f>IFERROR(_xll.qlIndexFixing(Index3M,H3512,TRUE,_xll.ohTrigger(RecalcTrigger,Trigger3M)),NA())</f>
        <v>1.4282365028795648E-2</v>
      </c>
      <c r="L3512" s="44" t="e">
        <f>IFERROR(_xll.qlIndexFixing(Index6M,$H3512,TRUE,_xll.ohTrigger(RecalcTrigger,Trigger6M)),NA())</f>
        <v>#N/A</v>
      </c>
      <c r="M3512" s="183" t="e">
        <f>IFERROR(_xll.qlIndexFixing(Index1Y,$H3512,TRUE,_xll.ohTrigger(RecalcTrigger,Trigger1Y)),NA())</f>
        <v>#N/A</v>
      </c>
      <c r="N3512" s="182">
        <f>IFERROR(_xll.qlIndexFixing(ONIndex1M,I3512,TRUE,_xll.ohTrigger(RecalcTrigger,Trigger1M)),NA())</f>
        <v>1.3874460901455166E-2</v>
      </c>
      <c r="O3512" s="44">
        <f>IFERROR(_xll.qlIndexFixing(ONIndex3M,I3512,TRUE,_xll.ohTrigger(RecalcTrigger,Trigger3M)),NA())</f>
        <v>1.4254162175237894E-2</v>
      </c>
      <c r="P3512" s="44">
        <f>IFERROR(_xll.qlIndexFixing(ONIndex6M,I3512,TRUE,_xll.ohTrigger(RecalcTrigger,Trigger6M)),NA())</f>
        <v>1.367649771744972E-2</v>
      </c>
      <c r="Q3512" s="183">
        <f>IFERROR(_xll.qlIndexFixing(ONIndex1Y,I3512,TRUE,_xll.ohTrigger(RecalcTrigger,Trigger1Y)),NA())</f>
        <v>1.4436007384208693E-2</v>
      </c>
    </row>
    <row r="3513" spans="2:17" x14ac:dyDescent="0.2">
      <c r="B3513" s="39" t="s">
        <v>42</v>
      </c>
      <c r="D3513" s="42">
        <f>_xll.qlCalendarAdvance(Calendar,$D3512,B3513,"f",FALSE)</f>
        <v>64104</v>
      </c>
      <c r="E3513" s="177">
        <f>_xll.qlInterestRateIndexValueDate(IndexON,D3513)</f>
        <v>64104</v>
      </c>
      <c r="F3513" s="193">
        <f>IFERROR(_xll.qlIndexFixing(IndexON,D3513,TRUE,_xll.ohTrigger(RecalcTrigger,TriggerON)),NA())</f>
        <v>1.3925454486889421E-2</v>
      </c>
      <c r="H3513" s="42">
        <f>_xll.qlCalendarAdvance(Calendar,$H3512,B3513,"f",FALSE)</f>
        <v>64104</v>
      </c>
      <c r="I3513" s="177">
        <f>_xll.qlInterestRateIndexValueDate(Index1M,$H3513)</f>
        <v>64108</v>
      </c>
      <c r="J3513" s="182">
        <f>IFERROR(_xll.qlIndexFixing(Index1M,$H3513,TRUE,_xll.ohTrigger(RecalcTrigger,Trigger1M)),NA())</f>
        <v>1.3883618199291309E-2</v>
      </c>
      <c r="K3513" s="44">
        <f>IFERROR(_xll.qlIndexFixing(Index3M,H3513,TRUE,_xll.ohTrigger(RecalcTrigger,Trigger3M)),NA())</f>
        <v>1.4282713434858778E-2</v>
      </c>
      <c r="L3513" s="44" t="e">
        <f>IFERROR(_xll.qlIndexFixing(Index6M,$H3513,TRUE,_xll.ohTrigger(RecalcTrigger,Trigger6M)),NA())</f>
        <v>#N/A</v>
      </c>
      <c r="M3513" s="183" t="e">
        <f>IFERROR(_xll.qlIndexFixing(Index1Y,$H3513,TRUE,_xll.ohTrigger(RecalcTrigger,Trigger1Y)),NA())</f>
        <v>#N/A</v>
      </c>
      <c r="N3513" s="182">
        <f>IFERROR(_xll.qlIndexFixing(ONIndex1M,I3513,TRUE,_xll.ohTrigger(RecalcTrigger,Trigger1M)),NA())</f>
        <v>1.3874877822193099E-2</v>
      </c>
      <c r="O3513" s="44">
        <f>IFERROR(_xll.qlIndexFixing(ONIndex3M,I3513,TRUE,_xll.ohTrigger(RecalcTrigger,Trigger3M)),NA())</f>
        <v>1.4254642206932289E-2</v>
      </c>
      <c r="P3513" s="44">
        <f>IFERROR(_xll.qlIndexFixing(ONIndex6M,I3513,TRUE,_xll.ohTrigger(RecalcTrigger,Trigger6M)),NA())</f>
        <v>1.367602525665923E-2</v>
      </c>
      <c r="Q3513" s="183">
        <f>IFERROR(_xll.qlIndexFixing(ONIndex1Y,I3513,TRUE,_xll.ohTrigger(RecalcTrigger,Trigger1Y)),NA())</f>
        <v>1.4436178737620153E-2</v>
      </c>
    </row>
    <row r="3514" spans="2:17" x14ac:dyDescent="0.2">
      <c r="B3514" s="39" t="s">
        <v>42</v>
      </c>
      <c r="D3514" s="42">
        <f>_xll.qlCalendarAdvance(Calendar,$D3513,B3514,"f",FALSE)</f>
        <v>64111</v>
      </c>
      <c r="E3514" s="177">
        <f>_xll.qlInterestRateIndexValueDate(IndexON,D3514)</f>
        <v>64111</v>
      </c>
      <c r="F3514" s="193">
        <f>IFERROR(_xll.qlIndexFixing(IndexON,D3514,TRUE,_xll.ohTrigger(RecalcTrigger,TriggerON)),NA())</f>
        <v>1.3925695606893385E-2</v>
      </c>
      <c r="H3514" s="42">
        <f>_xll.qlCalendarAdvance(Calendar,$H3513,B3514,"f",FALSE)</f>
        <v>64111</v>
      </c>
      <c r="I3514" s="177">
        <f>_xll.qlInterestRateIndexValueDate(Index1M,$H3514)</f>
        <v>64115</v>
      </c>
      <c r="J3514" s="182">
        <f>IFERROR(_xll.qlIndexFixing(Index1M,$H3514,TRUE,_xll.ohTrigger(RecalcTrigger,Trigger1M)),NA())</f>
        <v>1.3883986869296802E-2</v>
      </c>
      <c r="K3514" s="44">
        <f>IFERROR(_xll.qlIndexFixing(Index3M,H3514,TRUE,_xll.ohTrigger(RecalcTrigger,Trigger3M)),NA())</f>
        <v>1.4283040312047572E-2</v>
      </c>
      <c r="L3514" s="44" t="e">
        <f>IFERROR(_xll.qlIndexFixing(Index6M,$H3514,TRUE,_xll.ohTrigger(RecalcTrigger,Trigger6M)),NA())</f>
        <v>#N/A</v>
      </c>
      <c r="M3514" s="183" t="e">
        <f>IFERROR(_xll.qlIndexFixing(Index1Y,$H3514,TRUE,_xll.ohTrigger(RecalcTrigger,Trigger1Y)),NA())</f>
        <v>#N/A</v>
      </c>
      <c r="N3514" s="182">
        <f>IFERROR(_xll.qlIndexFixing(ONIndex1M,I3514,TRUE,_xll.ohTrigger(RecalcTrigger,Trigger1M)),NA())</f>
        <v>1.3875277733257363E-2</v>
      </c>
      <c r="O3514" s="44">
        <f>IFERROR(_xll.qlIndexFixing(ONIndex3M,I3514,TRUE,_xll.ohTrigger(RecalcTrigger,Trigger3M)),NA())</f>
        <v>1.4255100961246825E-2</v>
      </c>
      <c r="P3514" s="44">
        <f>IFERROR(_xll.qlIndexFixing(ONIndex6M,I3514,TRUE,_xll.ohTrigger(RecalcTrigger,Trigger6M)),NA())</f>
        <v>1.3675548145508643E-2</v>
      </c>
      <c r="Q3514" s="183">
        <f>IFERROR(_xll.qlIndexFixing(ONIndex1Y,I3514,TRUE,_xll.ohTrigger(RecalcTrigger,Trigger1Y)),NA())</f>
        <v>1.4436328941469512E-2</v>
      </c>
    </row>
    <row r="3515" spans="2:17" x14ac:dyDescent="0.2">
      <c r="B3515" s="39" t="s">
        <v>42</v>
      </c>
      <c r="D3515" s="42">
        <f>_xll.qlCalendarAdvance(Calendar,$D3514,B3515,"f",FALSE)</f>
        <v>64118</v>
      </c>
      <c r="E3515" s="177">
        <f>_xll.qlInterestRateIndexValueDate(IndexON,D3515)</f>
        <v>64118</v>
      </c>
      <c r="F3515" s="193">
        <f>IFERROR(_xll.qlIndexFixing(IndexON,D3515,TRUE,_xll.ohTrigger(RecalcTrigger,TriggerON)),NA())</f>
        <v>1.3925926830173907E-2</v>
      </c>
      <c r="H3515" s="42">
        <f>_xll.qlCalendarAdvance(Calendar,$H3514,B3515,"f",FALSE)</f>
        <v>64118</v>
      </c>
      <c r="I3515" s="177">
        <f>_xll.qlInterestRateIndexValueDate(Index1M,$H3515)</f>
        <v>64122</v>
      </c>
      <c r="J3515" s="182">
        <f>IFERROR(_xll.qlIndexFixing(Index1M,$H3515,TRUE,_xll.ohTrigger(RecalcTrigger,Trigger1M)),NA())</f>
        <v>1.3884338445878842E-2</v>
      </c>
      <c r="K3515" s="44">
        <f>IFERROR(_xll.qlIndexFixing(Index3M,H3515,TRUE,_xll.ohTrigger(RecalcTrigger,Trigger3M)),NA())</f>
        <v>1.4283345632225409E-2</v>
      </c>
      <c r="L3515" s="44" t="e">
        <f>IFERROR(_xll.qlIndexFixing(Index6M,$H3515,TRUE,_xll.ohTrigger(RecalcTrigger,Trigger6M)),NA())</f>
        <v>#N/A</v>
      </c>
      <c r="M3515" s="183" t="e">
        <f>IFERROR(_xll.qlIndexFixing(Index1Y,$H3515,TRUE,_xll.ohTrigger(RecalcTrigger,Trigger1Y)),NA())</f>
        <v>#N/A</v>
      </c>
      <c r="N3515" s="182">
        <f>IFERROR(_xll.qlIndexFixing(ONIndex1M,I3515,TRUE,_xll.ohTrigger(RecalcTrigger,Trigger1M)),NA())</f>
        <v>1.3875660612185925E-2</v>
      </c>
      <c r="O3515" s="44">
        <f>IFERROR(_xll.qlIndexFixing(ONIndex3M,I3515,TRUE,_xll.ohTrigger(RecalcTrigger,Trigger3M)),NA())</f>
        <v>1.4255538410283819E-2</v>
      </c>
      <c r="P3515" s="44">
        <f>IFERROR(_xll.qlIndexFixing(ONIndex6M,I3515,TRUE,_xll.ohTrigger(RecalcTrigger,Trigger6M)),NA())</f>
        <v>1.3675066377762946E-2</v>
      </c>
      <c r="Q3515" s="183">
        <f>IFERROR(_xll.qlIndexFixing(ONIndex1Y,I3515,TRUE,_xll.ohTrigger(RecalcTrigger,Trigger1Y)),NA())</f>
        <v>1.4436457968098892E-2</v>
      </c>
    </row>
    <row r="3516" spans="2:17" x14ac:dyDescent="0.2">
      <c r="B3516" s="39" t="s">
        <v>42</v>
      </c>
      <c r="D3516" s="42">
        <f>_xll.qlCalendarAdvance(Calendar,$D3515,B3516,"f",FALSE)</f>
        <v>64125</v>
      </c>
      <c r="E3516" s="177">
        <f>_xll.qlInterestRateIndexValueDate(IndexON,D3516)</f>
        <v>64125</v>
      </c>
      <c r="F3516" s="193">
        <f>IFERROR(_xll.qlIndexFixing(IndexON,D3516,TRUE,_xll.ohTrigger(RecalcTrigger,TriggerON)),NA())</f>
        <v>1.3926148143541539E-2</v>
      </c>
      <c r="H3516" s="42">
        <f>_xll.qlCalendarAdvance(Calendar,$H3515,B3516,"f",FALSE)</f>
        <v>64125</v>
      </c>
      <c r="I3516" s="177">
        <f>_xll.qlInterestRateIndexValueDate(Index1M,$H3516)</f>
        <v>64129</v>
      </c>
      <c r="J3516" s="182">
        <f>IFERROR(_xll.qlIndexFixing(Index1M,$H3516,TRUE,_xll.ohTrigger(RecalcTrigger,Trigger1M)),NA())</f>
        <v>1.3884672906606343E-2</v>
      </c>
      <c r="K3516" s="44">
        <f>IFERROR(_xll.qlIndexFixing(Index3M,H3516,TRUE,_xll.ohTrigger(RecalcTrigger,Trigger3M)),NA())</f>
        <v>1.4283629367256532E-2</v>
      </c>
      <c r="L3516" s="44" t="e">
        <f>IFERROR(_xll.qlIndexFixing(Index6M,$H3516,TRUE,_xll.ohTrigger(RecalcTrigger,Trigger6M)),NA())</f>
        <v>#N/A</v>
      </c>
      <c r="M3516" s="183" t="e">
        <f>IFERROR(_xll.qlIndexFixing(Index1Y,$H3516,TRUE,_xll.ohTrigger(RecalcTrigger,Trigger1Y)),NA())</f>
        <v>#N/A</v>
      </c>
      <c r="N3516" s="182">
        <f>IFERROR(_xll.qlIndexFixing(ONIndex1M,I3516,TRUE,_xll.ohTrigger(RecalcTrigger,Trigger1M)),NA())</f>
        <v>1.3876026436836497E-2</v>
      </c>
      <c r="O3516" s="44">
        <f>IFERROR(_xll.qlIndexFixing(ONIndex3M,I3516,TRUE,_xll.ohTrigger(RecalcTrigger,Trigger3M)),NA())</f>
        <v>1.4255954526065651E-2</v>
      </c>
      <c r="P3516" s="44">
        <f>IFERROR(_xll.qlIndexFixing(ONIndex6M,I3516,TRUE,_xll.ohTrigger(RecalcTrigger,Trigger6M)),NA())</f>
        <v>1.3674579947426935E-2</v>
      </c>
      <c r="Q3516" s="183">
        <f>IFERROR(_xll.qlIndexFixing(ONIndex1Y,I3516,TRUE,_xll.ohTrigger(RecalcTrigger,Trigger1Y)),NA())</f>
        <v>1.4436565789690547E-2</v>
      </c>
    </row>
    <row r="3517" spans="2:17" x14ac:dyDescent="0.2">
      <c r="B3517" s="39" t="s">
        <v>42</v>
      </c>
      <c r="D3517" s="42">
        <f>_xll.qlCalendarAdvance(Calendar,$D3516,B3517,"f",FALSE)</f>
        <v>64132</v>
      </c>
      <c r="E3517" s="177">
        <f>_xll.qlInterestRateIndexValueDate(IndexON,D3517)</f>
        <v>64132</v>
      </c>
      <c r="F3517" s="193">
        <f>IFERROR(_xll.qlIndexFixing(IndexON,D3517,TRUE,_xll.ohTrigger(RecalcTrigger,TriggerON)),NA())</f>
        <v>1.392635953404664E-2</v>
      </c>
      <c r="H3517" s="42">
        <f>_xll.qlCalendarAdvance(Calendar,$H3516,B3517,"f",FALSE)</f>
        <v>64132</v>
      </c>
      <c r="I3517" s="177">
        <f>_xll.qlInterestRateIndexValueDate(Index1M,$H3517)</f>
        <v>64136</v>
      </c>
      <c r="J3517" s="182">
        <f>IFERROR(_xll.qlIndexFixing(Index1M,$H3517,TRUE,_xll.ohTrigger(RecalcTrigger,Trigger1M)),NA())</f>
        <v>1.38849902290379E-2</v>
      </c>
      <c r="K3517" s="44">
        <f>IFERROR(_xll.qlIndexFixing(Index3M,H3517,TRUE,_xll.ohTrigger(RecalcTrigger,Trigger3M)),NA())</f>
        <v>1.4283891489007793E-2</v>
      </c>
      <c r="L3517" s="44" t="e">
        <f>IFERROR(_xll.qlIndexFixing(Index6M,$H3517,TRUE,_xll.ohTrigger(RecalcTrigger,Trigger6M)),NA())</f>
        <v>#N/A</v>
      </c>
      <c r="M3517" s="183" t="e">
        <f>IFERROR(_xll.qlIndexFixing(Index1Y,$H3517,TRUE,_xll.ohTrigger(RecalcTrigger,Trigger1Y)),NA())</f>
        <v>#N/A</v>
      </c>
      <c r="N3517" s="182">
        <f>IFERROR(_xll.qlIndexFixing(ONIndex1M,I3517,TRUE,_xll.ohTrigger(RecalcTrigger,Trigger1M)),NA())</f>
        <v>1.3876375184427303E-2</v>
      </c>
      <c r="O3517" s="44">
        <f>IFERROR(_xll.qlIndexFixing(ONIndex3M,I3517,TRUE,_xll.ohTrigger(RecalcTrigger,Trigger3M)),NA())</f>
        <v>1.4256349280374891E-2</v>
      </c>
      <c r="P3517" s="44">
        <f>IFERROR(_xll.qlIndexFixing(ONIndex6M,I3517,TRUE,_xll.ohTrigger(RecalcTrigger,Trigger6M)),NA())</f>
        <v>1.3674088848345534E-2</v>
      </c>
      <c r="Q3517" s="183">
        <f>IFERROR(_xll.qlIndexFixing(ONIndex1Y,I3517,TRUE,_xll.ohTrigger(RecalcTrigger,Trigger1Y)),NA())</f>
        <v>1.4436652378346793E-2</v>
      </c>
    </row>
    <row r="3518" spans="2:17" x14ac:dyDescent="0.2">
      <c r="B3518" s="39" t="s">
        <v>42</v>
      </c>
      <c r="D3518" s="42">
        <f>_xll.qlCalendarAdvance(Calendar,$D3517,B3518,"f",FALSE)</f>
        <v>64139</v>
      </c>
      <c r="E3518" s="177">
        <f>_xll.qlInterestRateIndexValueDate(IndexON,D3518)</f>
        <v>64139</v>
      </c>
      <c r="F3518" s="193">
        <f>IFERROR(_xll.qlIndexFixing(IndexON,D3518,TRUE,_xll.ohTrigger(RecalcTrigger,TriggerON)),NA())</f>
        <v>1.3926560988659631E-2</v>
      </c>
      <c r="H3518" s="42">
        <f>_xll.qlCalendarAdvance(Calendar,$H3517,B3518,"f",FALSE)</f>
        <v>64139</v>
      </c>
      <c r="I3518" s="177">
        <f>_xll.qlInterestRateIndexValueDate(Index1M,$H3518)</f>
        <v>64143</v>
      </c>
      <c r="J3518" s="182">
        <f>IFERROR(_xll.qlIndexFixing(Index1M,$H3518,TRUE,_xll.ohTrigger(RecalcTrigger,Trigger1M)),NA())</f>
        <v>1.3885290390745002E-2</v>
      </c>
      <c r="K3518" s="44">
        <f>IFERROR(_xll.qlIndexFixing(Index3M,H3518,TRUE,_xll.ohTrigger(RecalcTrigger,Trigger3M)),NA())</f>
        <v>1.428413196934083E-2</v>
      </c>
      <c r="L3518" s="44" t="e">
        <f>IFERROR(_xll.qlIndexFixing(Index6M,$H3518,TRUE,_xll.ohTrigger(RecalcTrigger,Trigger6M)),NA())</f>
        <v>#N/A</v>
      </c>
      <c r="M3518" s="183" t="e">
        <f>IFERROR(_xll.qlIndexFixing(Index1Y,$H3518,TRUE,_xll.ohTrigger(RecalcTrigger,Trigger1Y)),NA())</f>
        <v>#N/A</v>
      </c>
      <c r="N3518" s="182">
        <f>IFERROR(_xll.qlIndexFixing(ONIndex1M,I3518,TRUE,_xll.ohTrigger(RecalcTrigger,Trigger1M)),NA())</f>
        <v>1.3876706832816055E-2</v>
      </c>
      <c r="O3518" s="44">
        <f>IFERROR(_xll.qlIndexFixing(ONIndex3M,I3518,TRUE,_xll.ohTrigger(RecalcTrigger,Trigger3M)),NA())</f>
        <v>1.4256722645473729E-2</v>
      </c>
      <c r="P3518" s="44">
        <f>IFERROR(_xll.qlIndexFixing(ONIndex6M,I3518,TRUE,_xll.ohTrigger(RecalcTrigger,Trigger6M)),NA())</f>
        <v>1.3673593074443602E-2</v>
      </c>
      <c r="Q3518" s="183">
        <f>IFERROR(_xll.qlIndexFixing(ONIndex1Y,I3518,TRUE,_xll.ohTrigger(RecalcTrigger,Trigger1Y)),NA())</f>
        <v>1.4436717706090008E-2</v>
      </c>
    </row>
    <row r="3519" spans="2:17" x14ac:dyDescent="0.2">
      <c r="B3519" s="39" t="s">
        <v>42</v>
      </c>
      <c r="D3519" s="42">
        <f>_xll.qlCalendarAdvance(Calendar,$D3518,B3519,"f",FALSE)</f>
        <v>64146</v>
      </c>
      <c r="E3519" s="177">
        <f>_xll.qlInterestRateIndexValueDate(IndexON,D3519)</f>
        <v>64146</v>
      </c>
      <c r="F3519" s="193">
        <f>IFERROR(_xll.qlIndexFixing(IndexON,D3519,TRUE,_xll.ohTrigger(RecalcTrigger,TriggerON)),NA())</f>
        <v>1.3926752494350936E-2</v>
      </c>
      <c r="H3519" s="42">
        <f>_xll.qlCalendarAdvance(Calendar,$H3518,B3519,"f",FALSE)</f>
        <v>64146</v>
      </c>
      <c r="I3519" s="177">
        <f>_xll.qlInterestRateIndexValueDate(Index1M,$H3519)</f>
        <v>64150</v>
      </c>
      <c r="J3519" s="182">
        <f>IFERROR(_xll.qlIndexFixing(Index1M,$H3519,TRUE,_xll.ohTrigger(RecalcTrigger,Trigger1M)),NA())</f>
        <v>1.3885573369286247E-2</v>
      </c>
      <c r="K3519" s="44">
        <f>IFERROR(_xll.qlIndexFixing(Index3M,H3519,TRUE,_xll.ohTrigger(RecalcTrigger,Trigger3M)),NA())</f>
        <v>1.4284350780124236E-2</v>
      </c>
      <c r="L3519" s="44" t="e">
        <f>IFERROR(_xll.qlIndexFixing(Index6M,$H3519,TRUE,_xll.ohTrigger(RecalcTrigger,Trigger6M)),NA())</f>
        <v>#N/A</v>
      </c>
      <c r="M3519" s="183" t="e">
        <f>IFERROR(_xll.qlIndexFixing(Index1Y,$H3519,TRUE,_xll.ohTrigger(RecalcTrigger,Trigger1Y)),NA())</f>
        <v>#N/A</v>
      </c>
      <c r="N3519" s="182">
        <f>IFERROR(_xll.qlIndexFixing(ONIndex1M,I3519,TRUE,_xll.ohTrigger(RecalcTrigger,Trigger1M)),NA())</f>
        <v>1.3877021359380848E-2</v>
      </c>
      <c r="O3519" s="44">
        <f>IFERROR(_xll.qlIndexFixing(ONIndex3M,I3519,TRUE,_xll.ohTrigger(RecalcTrigger,Trigger3M)),NA())</f>
        <v>1.4257074592904928E-2</v>
      </c>
      <c r="P3519" s="44">
        <f>IFERROR(_xll.qlIndexFixing(ONIndex6M,I3519,TRUE,_xll.ohTrigger(RecalcTrigger,Trigger6M)),NA())</f>
        <v>1.3673092619326255E-2</v>
      </c>
      <c r="Q3519" s="183">
        <f>IFERROR(_xll.qlIndexFixing(ONIndex1Y,I3519,TRUE,_xll.ohTrigger(RecalcTrigger,Trigger1Y)),NA())</f>
        <v>1.443676174518238E-2</v>
      </c>
    </row>
    <row r="3520" spans="2:17" x14ac:dyDescent="0.2">
      <c r="B3520" s="39" t="s">
        <v>42</v>
      </c>
      <c r="D3520" s="42">
        <f>_xll.qlCalendarAdvance(Calendar,$D3519,B3520,"f",FALSE)</f>
        <v>64153</v>
      </c>
      <c r="E3520" s="177">
        <f>_xll.qlInterestRateIndexValueDate(IndexON,D3520)</f>
        <v>64153</v>
      </c>
      <c r="F3520" s="193">
        <f>IFERROR(_xll.qlIndexFixing(IndexON,D3520,TRUE,_xll.ohTrigger(RecalcTrigger,TriggerON)),NA())</f>
        <v>1.3926934037931105E-2</v>
      </c>
      <c r="H3520" s="42">
        <f>_xll.qlCalendarAdvance(Calendar,$H3519,B3520,"f",FALSE)</f>
        <v>64153</v>
      </c>
      <c r="I3520" s="177">
        <f>_xll.qlInterestRateIndexValueDate(Index1M,$H3520)</f>
        <v>64157</v>
      </c>
      <c r="J3520" s="182">
        <f>IFERROR(_xll.qlIndexFixing(Index1M,$H3520,TRUE,_xll.ohTrigger(RecalcTrigger,Trigger1M)),NA())</f>
        <v>1.3885839142230546E-2</v>
      </c>
      <c r="K3520" s="44">
        <f>IFERROR(_xll.qlIndexFixing(Index3M,H3520,TRUE,_xll.ohTrigger(RecalcTrigger,Trigger3M)),NA())</f>
        <v>1.4284547893222253E-2</v>
      </c>
      <c r="L3520" s="44" t="e">
        <f>IFERROR(_xll.qlIndexFixing(Index6M,$H3520,TRUE,_xll.ohTrigger(RecalcTrigger,Trigger6M)),NA())</f>
        <v>#N/A</v>
      </c>
      <c r="M3520" s="183" t="e">
        <f>IFERROR(_xll.qlIndexFixing(Index1Y,$H3520,TRUE,_xll.ohTrigger(RecalcTrigger,Trigger1Y)),NA())</f>
        <v>#N/A</v>
      </c>
      <c r="N3520" s="182">
        <f>IFERROR(_xll.qlIndexFixing(ONIndex1M,I3520,TRUE,_xll.ohTrigger(RecalcTrigger,Trigger1M)),NA())</f>
        <v>1.3877318741979394E-2</v>
      </c>
      <c r="O3520" s="44">
        <f>IFERROR(_xll.qlIndexFixing(ONIndex3M,I3520,TRUE,_xll.ohTrigger(RecalcTrigger,Trigger3M)),NA())</f>
        <v>1.4257405095090547E-2</v>
      </c>
      <c r="P3520" s="44">
        <f>IFERROR(_xll.qlIndexFixing(ONIndex6M,I3520,TRUE,_xll.ohTrigger(RecalcTrigger,Trigger6M)),NA())</f>
        <v>1.3672587477238096E-2</v>
      </c>
      <c r="Q3520" s="183">
        <f>IFERROR(_xll.qlIndexFixing(ONIndex1Y,I3520,TRUE,_xll.ohTrigger(RecalcTrigger,Trigger1Y)),NA())</f>
        <v>1.4436784467646291E-2</v>
      </c>
    </row>
    <row r="3521" spans="2:17" x14ac:dyDescent="0.2">
      <c r="B3521" s="39" t="s">
        <v>42</v>
      </c>
      <c r="D3521" s="42">
        <f>_xll.qlCalendarAdvance(Calendar,$D3520,B3521,"f",FALSE)</f>
        <v>64160</v>
      </c>
      <c r="E3521" s="177">
        <f>_xll.qlInterestRateIndexValueDate(IndexON,D3521)</f>
        <v>64160</v>
      </c>
      <c r="F3521" s="193">
        <f>IFERROR(_xll.qlIndexFixing(IndexON,D3521,TRUE,_xll.ohTrigger(RecalcTrigger,TriggerON)),NA())</f>
        <v>1.3927105606690304E-2</v>
      </c>
      <c r="H3521" s="42">
        <f>_xll.qlCalendarAdvance(Calendar,$H3520,B3521,"f",FALSE)</f>
        <v>64160</v>
      </c>
      <c r="I3521" s="177">
        <f>_xll.qlInterestRateIndexValueDate(Index1M,$H3521)</f>
        <v>64164</v>
      </c>
      <c r="J3521" s="182">
        <f>IFERROR(_xll.qlIndexFixing(Index1M,$H3521,TRUE,_xll.ohTrigger(RecalcTrigger,Trigger1M)),NA())</f>
        <v>1.388580370089354E-2</v>
      </c>
      <c r="K3521" s="44">
        <f>IFERROR(_xll.qlIndexFixing(Index3M,H3521,TRUE,_xll.ohTrigger(RecalcTrigger,Trigger3M)),NA())</f>
        <v>1.4284431799725708E-2</v>
      </c>
      <c r="L3521" s="44" t="e">
        <f>IFERROR(_xll.qlIndexFixing(Index6M,$H3521,TRUE,_xll.ohTrigger(RecalcTrigger,Trigger6M)),NA())</f>
        <v>#N/A</v>
      </c>
      <c r="M3521" s="183" t="e">
        <f>IFERROR(_xll.qlIndexFixing(Index1Y,$H3521,TRUE,_xll.ohTrigger(RecalcTrigger,Trigger1Y)),NA())</f>
        <v>#N/A</v>
      </c>
      <c r="N3521" s="182">
        <f>IFERROR(_xll.qlIndexFixing(ONIndex1M,I3521,TRUE,_xll.ohTrigger(RecalcTrigger,Trigger1M)),NA())</f>
        <v>1.387759895798979E-2</v>
      </c>
      <c r="O3521" s="44">
        <f>IFERROR(_xll.qlIndexFixing(ONIndex3M,I3521,TRUE,_xll.ohTrigger(RecalcTrigger,Trigger3M)),NA())</f>
        <v>1.4257714123813159E-2</v>
      </c>
      <c r="P3521" s="44">
        <f>IFERROR(_xll.qlIndexFixing(ONIndex6M,I3521,TRUE,_xll.ohTrigger(RecalcTrigger,Trigger6M)),NA())</f>
        <v>1.3672077641784242E-2</v>
      </c>
      <c r="Q3521" s="183">
        <f>IFERROR(_xll.qlIndexFixing(ONIndex1Y,I3521,TRUE,_xll.ohTrigger(RecalcTrigger,Trigger1Y)),NA())</f>
        <v>1.4436785845823863E-2</v>
      </c>
    </row>
    <row r="3522" spans="2:17" x14ac:dyDescent="0.2">
      <c r="B3522" s="39" t="s">
        <v>42</v>
      </c>
      <c r="D3522" s="42">
        <f>_xll.qlCalendarAdvance(Calendar,$D3521,B3522,"f",FALSE)</f>
        <v>64167</v>
      </c>
      <c r="E3522" s="177">
        <f>_xll.qlInterestRateIndexValueDate(IndexON,D3522)</f>
        <v>64167</v>
      </c>
      <c r="F3522" s="193">
        <f>IFERROR(_xll.qlIndexFixing(IndexON,D3522,TRUE,_xll.ohTrigger(RecalcTrigger,TriggerON)),NA())</f>
        <v>1.3927267187279213E-2</v>
      </c>
      <c r="H3522" s="42">
        <f>_xll.qlCalendarAdvance(Calendar,$H3521,B3522,"f",FALSE)</f>
        <v>64167</v>
      </c>
      <c r="I3522" s="177">
        <f>_xll.qlInterestRateIndexValueDate(Index1M,$H3522)</f>
        <v>64171</v>
      </c>
      <c r="J3522" s="182">
        <f>IFERROR(_xll.qlIndexFixing(Index1M,$H3522,TRUE,_xll.ohTrigger(RecalcTrigger,Trigger1M)),NA())</f>
        <v>1.3886036220462472E-2</v>
      </c>
      <c r="K3522" s="44">
        <f>IFERROR(_xll.qlIndexFixing(Index3M,H3522,TRUE,_xll.ohTrigger(RecalcTrigger,Trigger3M)),NA())</f>
        <v>1.4284586986071239E-2</v>
      </c>
      <c r="L3522" s="44" t="e">
        <f>IFERROR(_xll.qlIndexFixing(Index6M,$H3522,TRUE,_xll.ohTrigger(RecalcTrigger,Trigger6M)),NA())</f>
        <v>#N/A</v>
      </c>
      <c r="M3522" s="183" t="e">
        <f>IFERROR(_xll.qlIndexFixing(Index1Y,$H3522,TRUE,_xll.ohTrigger(RecalcTrigger,Trigger1Y)),NA())</f>
        <v>#N/A</v>
      </c>
      <c r="N3522" s="182">
        <f>IFERROR(_xll.qlIndexFixing(ONIndex1M,I3522,TRUE,_xll.ohTrigger(RecalcTrigger,Trigger1M)),NA())</f>
        <v>1.387786198518981E-2</v>
      </c>
      <c r="O3522" s="44">
        <f>IFERROR(_xll.qlIndexFixing(ONIndex3M,I3522,TRUE,_xll.ohTrigger(RecalcTrigger,Trigger3M)),NA())</f>
        <v>1.4258001650855334E-2</v>
      </c>
      <c r="P3522" s="44">
        <f>IFERROR(_xll.qlIndexFixing(ONIndex6M,I3522,TRUE,_xll.ohTrigger(RecalcTrigger,Trigger6M)),NA())</f>
        <v>1.3671563106969487E-2</v>
      </c>
      <c r="Q3522" s="183">
        <f>IFERROR(_xll.qlIndexFixing(ONIndex1Y,I3522,TRUE,_xll.ohTrigger(RecalcTrigger,Trigger1Y)),NA())</f>
        <v>1.4436765851577604E-2</v>
      </c>
    </row>
    <row r="3523" spans="2:17" x14ac:dyDescent="0.2">
      <c r="B3523" s="39" t="s">
        <v>42</v>
      </c>
      <c r="D3523" s="42">
        <f>_xll.qlCalendarAdvance(Calendar,$D3522,B3523,"f",FALSE)</f>
        <v>64174</v>
      </c>
      <c r="E3523" s="177">
        <f>_xll.qlInterestRateIndexValueDate(IndexON,D3523)</f>
        <v>64174</v>
      </c>
      <c r="F3523" s="193">
        <f>IFERROR(_xll.qlIndexFixing(IndexON,D3523,TRUE,_xll.ohTrigger(RecalcTrigger,TriggerON)),NA())</f>
        <v>1.3927418766668254E-2</v>
      </c>
      <c r="H3523" s="42">
        <f>_xll.qlCalendarAdvance(Calendar,$H3522,B3523,"f",FALSE)</f>
        <v>64174</v>
      </c>
      <c r="I3523" s="177">
        <f>_xll.qlInterestRateIndexValueDate(Index1M,$H3523)</f>
        <v>64178</v>
      </c>
      <c r="J3523" s="182">
        <f>IFERROR(_xll.qlIndexFixing(Index1M,$H3523,TRUE,_xll.ohTrigger(RecalcTrigger,Trigger1M)),NA())</f>
        <v>1.3886251469395816E-2</v>
      </c>
      <c r="K3523" s="44">
        <f>IFERROR(_xll.qlIndexFixing(Index3M,H3523,TRUE,_xll.ohTrigger(RecalcTrigger,Trigger3M)),NA())</f>
        <v>1.4284720393200978E-2</v>
      </c>
      <c r="L3523" s="44" t="e">
        <f>IFERROR(_xll.qlIndexFixing(Index6M,$H3523,TRUE,_xll.ohTrigger(RecalcTrigger,Trigger6M)),NA())</f>
        <v>#N/A</v>
      </c>
      <c r="M3523" s="183" t="e">
        <f>IFERROR(_xll.qlIndexFixing(Index1Y,$H3523,TRUE,_xll.ohTrigger(RecalcTrigger,Trigger1Y)),NA())</f>
        <v>#N/A</v>
      </c>
      <c r="N3523" s="182">
        <f>IFERROR(_xll.qlIndexFixing(ONIndex1M,I3523,TRUE,_xll.ohTrigger(RecalcTrigger,Trigger1M)),NA())</f>
        <v>1.3878107800957551E-2</v>
      </c>
      <c r="O3523" s="44">
        <f>IFERROR(_xll.qlIndexFixing(ONIndex3M,I3523,TRUE,_xll.ohTrigger(RecalcTrigger,Trigger3M)),NA())</f>
        <v>1.4258267648479261E-2</v>
      </c>
      <c r="P3523" s="44">
        <f>IFERROR(_xll.qlIndexFixing(ONIndex6M,I3523,TRUE,_xll.ohTrigger(RecalcTrigger,Trigger6M)),NA())</f>
        <v>1.3671043866638755E-2</v>
      </c>
      <c r="Q3523" s="183">
        <f>IFERROR(_xll.qlIndexFixing(ONIndex1Y,I3523,TRUE,_xll.ohTrigger(RecalcTrigger,Trigger1Y)),NA())</f>
        <v>1.4436724457249639E-2</v>
      </c>
    </row>
    <row r="3524" spans="2:17" x14ac:dyDescent="0.2">
      <c r="B3524" s="39" t="s">
        <v>42</v>
      </c>
      <c r="D3524" s="42">
        <f>_xll.qlCalendarAdvance(Calendar,$D3523,B3524,"f",FALSE)</f>
        <v>64181</v>
      </c>
      <c r="E3524" s="177">
        <f>_xll.qlInterestRateIndexValueDate(IndexON,D3524)</f>
        <v>64181</v>
      </c>
      <c r="F3524" s="193">
        <f>IFERROR(_xll.qlIndexFixing(IndexON,D3524,TRUE,_xll.ohTrigger(RecalcTrigger,TriggerON)),NA())</f>
        <v>1.3927560332147593E-2</v>
      </c>
      <c r="H3524" s="42">
        <f>_xll.qlCalendarAdvance(Calendar,$H3523,B3524,"f",FALSE)</f>
        <v>64181</v>
      </c>
      <c r="I3524" s="177">
        <f>_xll.qlInterestRateIndexValueDate(Index1M,$H3524)</f>
        <v>64185</v>
      </c>
      <c r="J3524" s="182">
        <f>IFERROR(_xll.qlIndexFixing(Index1M,$H3524,TRUE,_xll.ohTrigger(RecalcTrigger,Trigger1M)),NA())</f>
        <v>1.3886449425263514E-2</v>
      </c>
      <c r="K3524" s="44">
        <f>IFERROR(_xll.qlIndexFixing(Index3M,H3524,TRUE,_xll.ohTrigger(RecalcTrigger,Trigger3M)),NA())</f>
        <v>1.4284831992987093E-2</v>
      </c>
      <c r="L3524" s="44" t="e">
        <f>IFERROR(_xll.qlIndexFixing(Index6M,$H3524,TRUE,_xll.ohTrigger(RecalcTrigger,Trigger6M)),NA())</f>
        <v>#N/A</v>
      </c>
      <c r="M3524" s="183" t="e">
        <f>IFERROR(_xll.qlIndexFixing(Index1Y,$H3524,TRUE,_xll.ohTrigger(RecalcTrigger,Trigger1Y)),NA())</f>
        <v>#N/A</v>
      </c>
      <c r="N3524" s="182">
        <f>IFERROR(_xll.qlIndexFixing(ONIndex1M,I3524,TRUE,_xll.ohTrigger(RecalcTrigger,Trigger1M)),NA())</f>
        <v>1.3878336382990852E-2</v>
      </c>
      <c r="O3524" s="44">
        <f>IFERROR(_xll.qlIndexFixing(ONIndex3M,I3524,TRUE,_xll.ohTrigger(RecalcTrigger,Trigger3M)),NA())</f>
        <v>1.4258512088467512E-2</v>
      </c>
      <c r="P3524" s="44">
        <f>IFERROR(_xll.qlIndexFixing(ONIndex6M,I3524,TRUE,_xll.ohTrigger(RecalcTrigger,Trigger6M)),NA())</f>
        <v>1.3670519914557033E-2</v>
      </c>
      <c r="Q3524" s="183">
        <f>IFERROR(_xll.qlIndexFixing(ONIndex1Y,I3524,TRUE,_xll.ohTrigger(RecalcTrigger,Trigger1Y)),NA())</f>
        <v>1.4436661635102155E-2</v>
      </c>
    </row>
    <row r="3525" spans="2:17" x14ac:dyDescent="0.2">
      <c r="B3525" s="39" t="s">
        <v>42</v>
      </c>
      <c r="D3525" s="42">
        <f>_xll.qlCalendarAdvance(Calendar,$D3524,B3525,"f",FALSE)</f>
        <v>64188</v>
      </c>
      <c r="E3525" s="177">
        <f>_xll.qlInterestRateIndexValueDate(IndexON,D3525)</f>
        <v>64188</v>
      </c>
      <c r="F3525" s="193">
        <f>IFERROR(_xll.qlIndexFixing(IndexON,D3525,TRUE,_xll.ohTrigger(RecalcTrigger,TriggerON)),NA())</f>
        <v>1.3927691870447845E-2</v>
      </c>
      <c r="H3525" s="42">
        <f>_xll.qlCalendarAdvance(Calendar,$H3524,B3525,"f",FALSE)</f>
        <v>64188</v>
      </c>
      <c r="I3525" s="177">
        <f>_xll.qlInterestRateIndexValueDate(Index1M,$H3525)</f>
        <v>64192</v>
      </c>
      <c r="J3525" s="182">
        <f>IFERROR(_xll.qlIndexFixing(Index1M,$H3525,TRUE,_xll.ohTrigger(RecalcTrigger,Trigger1M)),NA())</f>
        <v>1.3886909137793665E-2</v>
      </c>
      <c r="K3525" s="44" t="e">
        <f>IFERROR(_xll.qlIndexFixing(Index3M,H3525,TRUE,_xll.ohTrigger(RecalcTrigger,Trigger3M)),NA())</f>
        <v>#N/A</v>
      </c>
      <c r="L3525" s="44" t="e">
        <f>IFERROR(_xll.qlIndexFixing(Index6M,$H3525,TRUE,_xll.ohTrigger(RecalcTrigger,Trigger6M)),NA())</f>
        <v>#N/A</v>
      </c>
      <c r="M3525" s="183" t="e">
        <f>IFERROR(_xll.qlIndexFixing(Index1Y,$H3525,TRUE,_xll.ohTrigger(RecalcTrigger,Trigger1Y)),NA())</f>
        <v>#N/A</v>
      </c>
      <c r="N3525" s="182">
        <f>IFERROR(_xll.qlIndexFixing(ONIndex1M,I3525,TRUE,_xll.ohTrigger(RecalcTrigger,Trigger1M)),NA())</f>
        <v>1.3878547708987554E-2</v>
      </c>
      <c r="O3525" s="44">
        <f>IFERROR(_xll.qlIndexFixing(ONIndex3M,I3525,TRUE,_xll.ohTrigger(RecalcTrigger,Trigger3M)),NA())</f>
        <v>1.4258734942842466E-2</v>
      </c>
      <c r="P3525" s="44">
        <f>IFERROR(_xll.qlIndexFixing(ONIndex6M,I3525,TRUE,_xll.ohTrigger(RecalcTrigger,Trigger6M)),NA())</f>
        <v>1.366999124488899E-2</v>
      </c>
      <c r="Q3525" s="183">
        <f>IFERROR(_xll.qlIndexFixing(ONIndex1Y,I3525,TRUE,_xll.ohTrigger(RecalcTrigger,Trigger1Y)),NA())</f>
        <v>1.443657735699766E-2</v>
      </c>
    </row>
    <row r="3526" spans="2:17" x14ac:dyDescent="0.2">
      <c r="B3526" s="39" t="s">
        <v>42</v>
      </c>
      <c r="D3526" s="42">
        <f>_xll.qlCalendarAdvance(Calendar,$D3525,B3526,"f",FALSE)</f>
        <v>64195</v>
      </c>
      <c r="E3526" s="177">
        <f>_xll.qlInterestRateIndexValueDate(IndexON,D3526)</f>
        <v>64195</v>
      </c>
      <c r="F3526" s="193">
        <f>IFERROR(_xll.qlIndexFixing(IndexON,D3526,TRUE,_xll.ohTrigger(RecalcTrigger,TriggerON)),NA())</f>
        <v>1.3927813368539432E-2</v>
      </c>
      <c r="H3526" s="42">
        <f>_xll.qlCalendarAdvance(Calendar,$H3525,B3526,"f",FALSE)</f>
        <v>64195</v>
      </c>
      <c r="I3526" s="177">
        <f>_xll.qlInterestRateIndexValueDate(Index1M,$H3526)</f>
        <v>64199</v>
      </c>
      <c r="J3526" s="182">
        <f>IFERROR(_xll.qlIndexFixing(Index1M,$H3526,TRUE,_xll.ohTrigger(RecalcTrigger,Trigger1M)),NA())</f>
        <v>1.3887071206033783E-2</v>
      </c>
      <c r="K3526" s="44" t="e">
        <f>IFERROR(_xll.qlIndexFixing(Index3M,H3526,TRUE,_xll.ohTrigger(RecalcTrigger,Trigger3M)),NA())</f>
        <v>#N/A</v>
      </c>
      <c r="L3526" s="44" t="e">
        <f>IFERROR(_xll.qlIndexFixing(Index6M,$H3526,TRUE,_xll.ohTrigger(RecalcTrigger,Trigger6M)),NA())</f>
        <v>#N/A</v>
      </c>
      <c r="M3526" s="183" t="e">
        <f>IFERROR(_xll.qlIndexFixing(Index1Y,$H3526,TRUE,_xll.ohTrigger(RecalcTrigger,Trigger1Y)),NA())</f>
        <v>#N/A</v>
      </c>
      <c r="N3526" s="182">
        <f>IFERROR(_xll.qlIndexFixing(ONIndex1M,I3526,TRUE,_xll.ohTrigger(RecalcTrigger,Trigger1M)),NA())</f>
        <v>1.3878741756325752E-2</v>
      </c>
      <c r="O3526" s="44">
        <f>IFERROR(_xll.qlIndexFixing(ONIndex3M,I3526,TRUE,_xll.ohTrigger(RecalcTrigger,Trigger3M)),NA())</f>
        <v>1.4258936183706439E-2</v>
      </c>
      <c r="P3526" s="44">
        <f>IFERROR(_xll.qlIndexFixing(ONIndex6M,I3526,TRUE,_xll.ohTrigger(RecalcTrigger,Trigger6M)),NA())</f>
        <v>1.3669457851159805E-2</v>
      </c>
      <c r="Q3526" s="183">
        <f>IFERROR(_xll.qlIndexFixing(ONIndex1Y,I3526,TRUE,_xll.ohTrigger(RecalcTrigger,Trigger1Y)),NA())</f>
        <v>1.4436471595118405E-2</v>
      </c>
    </row>
    <row r="3527" spans="2:17" x14ac:dyDescent="0.2">
      <c r="B3527" s="39" t="s">
        <v>42</v>
      </c>
      <c r="D3527" s="42">
        <f>_xll.qlCalendarAdvance(Calendar,$D3526,B3527,"f",FALSE)</f>
        <v>64202</v>
      </c>
      <c r="E3527" s="177">
        <f>_xll.qlInterestRateIndexValueDate(IndexON,D3527)</f>
        <v>64202</v>
      </c>
      <c r="F3527" s="193">
        <f>IFERROR(_xll.qlIndexFixing(IndexON,D3527,TRUE,_xll.ohTrigger(RecalcTrigger,TriggerON)),NA())</f>
        <v>1.3927924813312842E-2</v>
      </c>
      <c r="H3527" s="42">
        <f>_xll.qlCalendarAdvance(Calendar,$H3526,B3527,"f",FALSE)</f>
        <v>64202</v>
      </c>
      <c r="I3527" s="177">
        <f>_xll.qlInterestRateIndexValueDate(Index1M,$H3527)</f>
        <v>64206</v>
      </c>
      <c r="J3527" s="182">
        <f>IFERROR(_xll.qlIndexFixing(Index1M,$H3527,TRUE,_xll.ohTrigger(RecalcTrigger,Trigger1M)),NA())</f>
        <v>1.3887215911636122E-2</v>
      </c>
      <c r="K3527" s="44" t="e">
        <f>IFERROR(_xll.qlIndexFixing(Index3M,H3527,TRUE,_xll.ohTrigger(RecalcTrigger,Trigger3M)),NA())</f>
        <v>#N/A</v>
      </c>
      <c r="L3527" s="44" t="e">
        <f>IFERROR(_xll.qlIndexFixing(Index6M,$H3527,TRUE,_xll.ohTrigger(RecalcTrigger,Trigger6M)),NA())</f>
        <v>#N/A</v>
      </c>
      <c r="M3527" s="183" t="e">
        <f>IFERROR(_xll.qlIndexFixing(Index1Y,$H3527,TRUE,_xll.ohTrigger(RecalcTrigger,Trigger1Y)),NA())</f>
        <v>#N/A</v>
      </c>
      <c r="N3527" s="182">
        <f>IFERROR(_xll.qlIndexFixing(ONIndex1M,I3527,TRUE,_xll.ohTrigger(RecalcTrigger,Trigger1M)),NA())</f>
        <v>1.3878918502703286E-2</v>
      </c>
      <c r="O3527" s="44">
        <f>IFERROR(_xll.qlIndexFixing(ONIndex3M,I3527,TRUE,_xll.ohTrigger(RecalcTrigger,Trigger3M)),NA())</f>
        <v>1.4259115782842002E-2</v>
      </c>
      <c r="P3527" s="44">
        <f>IFERROR(_xll.qlIndexFixing(ONIndex6M,I3527,TRUE,_xll.ohTrigger(RecalcTrigger,Trigger6M)),NA())</f>
        <v>1.366891972745421E-2</v>
      </c>
      <c r="Q3527" s="183">
        <f>IFERROR(_xll.qlIndexFixing(ONIndex1Y,I3527,TRUE,_xll.ohTrigger(RecalcTrigger,Trigger1Y)),NA())</f>
        <v>1.4436344321646644E-2</v>
      </c>
    </row>
    <row r="3528" spans="2:17" x14ac:dyDescent="0.2">
      <c r="B3528" s="39" t="s">
        <v>42</v>
      </c>
      <c r="D3528" s="42">
        <f>_xll.qlCalendarAdvance(Calendar,$D3527,B3528,"f",FALSE)</f>
        <v>64209</v>
      </c>
      <c r="E3528" s="177">
        <f>_xll.qlInterestRateIndexValueDate(IndexON,D3528)</f>
        <v>64209</v>
      </c>
      <c r="F3528" s="193">
        <f>IFERROR(_xll.qlIndexFixing(IndexON,D3528,TRUE,_xll.ohTrigger(RecalcTrigger,TriggerON)),NA())</f>
        <v>1.3928026192138176E-2</v>
      </c>
      <c r="H3528" s="42">
        <f>_xll.qlCalendarAdvance(Calendar,$H3527,B3528,"f",FALSE)</f>
        <v>64209</v>
      </c>
      <c r="I3528" s="177">
        <f>_xll.qlInterestRateIndexValueDate(Index1M,$H3528)</f>
        <v>64213</v>
      </c>
      <c r="J3528" s="182">
        <f>IFERROR(_xll.qlIndexFixing(Index1M,$H3528,TRUE,_xll.ohTrigger(RecalcTrigger,Trigger1M)),NA())</f>
        <v>1.3887343232167015E-2</v>
      </c>
      <c r="K3528" s="44" t="e">
        <f>IFERROR(_xll.qlIndexFixing(Index3M,H3528,TRUE,_xll.ohTrigger(RecalcTrigger,Trigger3M)),NA())</f>
        <v>#N/A</v>
      </c>
      <c r="L3528" s="44" t="e">
        <f>IFERROR(_xll.qlIndexFixing(Index6M,$H3528,TRUE,_xll.ohTrigger(RecalcTrigger,Trigger6M)),NA())</f>
        <v>#N/A</v>
      </c>
      <c r="M3528" s="183" t="e">
        <f>IFERROR(_xll.qlIndexFixing(Index1Y,$H3528,TRUE,_xll.ohTrigger(RecalcTrigger,Trigger1Y)),NA())</f>
        <v>#N/A</v>
      </c>
      <c r="N3528" s="182">
        <f>IFERROR(_xll.qlIndexFixing(ONIndex1M,I3528,TRUE,_xll.ohTrigger(RecalcTrigger,Trigger1M)),NA())</f>
        <v>1.3879077925817995E-2</v>
      </c>
      <c r="O3528" s="44">
        <f>IFERROR(_xll.qlIndexFixing(ONIndex3M,I3528,TRUE,_xll.ohTrigger(RecalcTrigger,Trigger3M)),NA())</f>
        <v>1.4259273712271536E-2</v>
      </c>
      <c r="P3528" s="44">
        <f>IFERROR(_xll.qlIndexFixing(ONIndex6M,I3528,TRUE,_xll.ohTrigger(RecalcTrigger,Trigger6M)),NA())</f>
        <v>1.3668376867617127E-2</v>
      </c>
      <c r="Q3528" s="183">
        <f>IFERROR(_xll.qlIndexFixing(ONIndex1Y,I3528,TRUE,_xll.ohTrigger(RecalcTrigger,Trigger1Y)),NA())</f>
        <v>1.4436195508844563E-2</v>
      </c>
    </row>
    <row r="3529" spans="2:17" x14ac:dyDescent="0.2">
      <c r="B3529" s="39" t="s">
        <v>42</v>
      </c>
      <c r="D3529" s="42">
        <f>_xll.qlCalendarAdvance(Calendar,$D3528,B3529,"f",FALSE)</f>
        <v>64216</v>
      </c>
      <c r="E3529" s="177">
        <f>_xll.qlInterestRateIndexValueDate(IndexON,D3529)</f>
        <v>64216</v>
      </c>
      <c r="F3529" s="193">
        <f>IFERROR(_xll.qlIndexFixing(IndexON,D3529,TRUE,_xll.ohTrigger(RecalcTrigger,TriggerON)),NA())</f>
        <v>1.3928117491426306E-2</v>
      </c>
      <c r="H3529" s="42">
        <f>_xll.qlCalendarAdvance(Calendar,$H3528,B3529,"f",FALSE)</f>
        <v>64216</v>
      </c>
      <c r="I3529" s="177">
        <f>_xll.qlInterestRateIndexValueDate(Index1M,$H3529)</f>
        <v>64220</v>
      </c>
      <c r="J3529" s="182">
        <f>IFERROR(_xll.qlIndexFixing(Index1M,$H3529,TRUE,_xll.ohTrigger(RecalcTrigger,Trigger1M)),NA())</f>
        <v>1.3887453145195371E-2</v>
      </c>
      <c r="K3529" s="44" t="e">
        <f>IFERROR(_xll.qlIndexFixing(Index3M,H3529,TRUE,_xll.ohTrigger(RecalcTrigger,Trigger3M)),NA())</f>
        <v>#N/A</v>
      </c>
      <c r="L3529" s="44" t="e">
        <f>IFERROR(_xll.qlIndexFixing(Index6M,$H3529,TRUE,_xll.ohTrigger(RecalcTrigger,Trigger6M)),NA())</f>
        <v>#N/A</v>
      </c>
      <c r="M3529" s="183" t="e">
        <f>IFERROR(_xll.qlIndexFixing(Index1Y,$H3529,TRUE,_xll.ohTrigger(RecalcTrigger,Trigger1Y)),NA())</f>
        <v>#N/A</v>
      </c>
      <c r="N3529" s="182">
        <f>IFERROR(_xll.qlIndexFixing(ONIndex1M,I3529,TRUE,_xll.ohTrigger(RecalcTrigger,Trigger1M)),NA())</f>
        <v>1.3879220003127912E-2</v>
      </c>
      <c r="O3529" s="44">
        <f>IFERROR(_xll.qlIndexFixing(ONIndex3M,I3529,TRUE,_xll.ohTrigger(RecalcTrigger,Trigger3M)),NA())</f>
        <v>1.4259409943937484E-2</v>
      </c>
      <c r="P3529" s="44">
        <f>IFERROR(_xll.qlIndexFixing(ONIndex6M,I3529,TRUE,_xll.ohTrigger(RecalcTrigger,Trigger6M)),NA())</f>
        <v>1.3667829265493481E-2</v>
      </c>
      <c r="Q3529" s="183">
        <f>IFERROR(_xll.qlIndexFixing(ONIndex1Y,I3529,TRUE,_xll.ohTrigger(RecalcTrigger,Trigger1Y)),NA())</f>
        <v>1.4436025128654606E-2</v>
      </c>
    </row>
    <row r="3530" spans="2:17" x14ac:dyDescent="0.2">
      <c r="B3530" s="39" t="s">
        <v>42</v>
      </c>
      <c r="D3530" s="42">
        <f>_xll.qlCalendarAdvance(Calendar,$D3529,B3530,"f",FALSE)</f>
        <v>64223</v>
      </c>
      <c r="E3530" s="177">
        <f>_xll.qlInterestRateIndexValueDate(IndexON,D3530)</f>
        <v>64223</v>
      </c>
      <c r="F3530" s="193">
        <f>IFERROR(_xll.qlIndexFixing(IndexON,D3530,TRUE,_xll.ohTrigger(RecalcTrigger,TriggerON)),NA())</f>
        <v>1.3928198698467398E-2</v>
      </c>
      <c r="H3530" s="42">
        <f>_xll.qlCalendarAdvance(Calendar,$H3529,B3530,"f",FALSE)</f>
        <v>64223</v>
      </c>
      <c r="I3530" s="177">
        <f>_xll.qlInterestRateIndexValueDate(Index1M,$H3530)</f>
        <v>64227</v>
      </c>
      <c r="J3530" s="182">
        <f>IFERROR(_xll.qlIndexFixing(Index1M,$H3530,TRUE,_xll.ohTrigger(RecalcTrigger,Trigger1M)),NA())</f>
        <v>1.38872727498347E-2</v>
      </c>
      <c r="K3530" s="44" t="e">
        <f>IFERROR(_xll.qlIndexFixing(Index3M,H3530,TRUE,_xll.ohTrigger(RecalcTrigger,Trigger3M)),NA())</f>
        <v>#N/A</v>
      </c>
      <c r="L3530" s="44" t="e">
        <f>IFERROR(_xll.qlIndexFixing(Index6M,$H3530,TRUE,_xll.ohTrigger(RecalcTrigger,Trigger6M)),NA())</f>
        <v>#N/A</v>
      </c>
      <c r="M3530" s="183" t="e">
        <f>IFERROR(_xll.qlIndexFixing(Index1Y,$H3530,TRUE,_xll.ohTrigger(RecalcTrigger,Trigger1Y)),NA())</f>
        <v>#N/A</v>
      </c>
      <c r="N3530" s="182">
        <f>IFERROR(_xll.qlIndexFixing(ONIndex1M,I3530,TRUE,_xll.ohTrigger(RecalcTrigger,Trigger1M)),NA())</f>
        <v>1.3879344712250941E-2</v>
      </c>
      <c r="O3530" s="44">
        <f>IFERROR(_xll.qlIndexFixing(ONIndex3M,I3530,TRUE,_xll.ohTrigger(RecalcTrigger,Trigger3M)),NA())</f>
        <v>1.4259524449862226E-2</v>
      </c>
      <c r="P3530" s="44">
        <f>IFERROR(_xll.qlIndexFixing(ONIndex6M,I3530,TRUE,_xll.ohTrigger(RecalcTrigger,Trigger6M)),NA())</f>
        <v>1.3667276914848259E-2</v>
      </c>
      <c r="Q3530" s="183">
        <f>IFERROR(_xll.qlIndexFixing(ONIndex1Y,I3530,TRUE,_xll.ohTrigger(RecalcTrigger,Trigger1Y)),NA())</f>
        <v>1.4435833153338962E-2</v>
      </c>
    </row>
    <row r="3531" spans="2:17" x14ac:dyDescent="0.2">
      <c r="B3531" s="39" t="s">
        <v>42</v>
      </c>
      <c r="D3531" s="42">
        <f>_xll.qlCalendarAdvance(Calendar,$D3530,B3531,"f",FALSE)</f>
        <v>64230</v>
      </c>
      <c r="E3531" s="177">
        <f>_xll.qlInterestRateIndexValueDate(IndexON,D3531)</f>
        <v>64230</v>
      </c>
      <c r="F3531" s="193">
        <f>IFERROR(_xll.qlIndexFixing(IndexON,D3531,TRUE,_xll.ohTrigger(RecalcTrigger,TriggerON)),NA())</f>
        <v>1.3928269800231874E-2</v>
      </c>
      <c r="H3531" s="42">
        <f>_xll.qlCalendarAdvance(Calendar,$H3530,B3531,"f",FALSE)</f>
        <v>64230</v>
      </c>
      <c r="I3531" s="177">
        <f>_xll.qlInterestRateIndexValueDate(Index1M,$H3531)</f>
        <v>64234</v>
      </c>
      <c r="J3531" s="182">
        <f>IFERROR(_xll.qlIndexFixing(Index1M,$H3531,TRUE,_xll.ohTrigger(RecalcTrigger,Trigger1M)),NA())</f>
        <v>1.3887349026110662E-2</v>
      </c>
      <c r="K3531" s="44" t="e">
        <f>IFERROR(_xll.qlIndexFixing(Index3M,H3531,TRUE,_xll.ohTrigger(RecalcTrigger,Trigger3M)),NA())</f>
        <v>#N/A</v>
      </c>
      <c r="L3531" s="44" t="e">
        <f>IFERROR(_xll.qlIndexFixing(Index6M,$H3531,TRUE,_xll.ohTrigger(RecalcTrigger,Trigger6M)),NA())</f>
        <v>#N/A</v>
      </c>
      <c r="M3531" s="183" t="e">
        <f>IFERROR(_xll.qlIndexFixing(Index1Y,$H3531,TRUE,_xll.ohTrigger(RecalcTrigger,Trigger1Y)),NA())</f>
        <v>#N/A</v>
      </c>
      <c r="N3531" s="182">
        <f>IFERROR(_xll.qlIndexFixing(ONIndex1M,I3531,TRUE,_xll.ohTrigger(RecalcTrigger,Trigger1M)),NA())</f>
        <v>1.3879452030725048E-2</v>
      </c>
      <c r="O3531" s="44">
        <f>IFERROR(_xll.qlIndexFixing(ONIndex3M,I3531,TRUE,_xll.ohTrigger(RecalcTrigger,Trigger3M)),NA())</f>
        <v>1.4259617202148078E-2</v>
      </c>
      <c r="P3531" s="44">
        <f>IFERROR(_xll.qlIndexFixing(ONIndex6M,I3531,TRUE,_xll.ohTrigger(RecalcTrigger,Trigger6M)),NA())</f>
        <v>1.3666719809846128E-2</v>
      </c>
      <c r="Q3531" s="183">
        <f>IFERROR(_xll.qlIndexFixing(ONIndex1Y,I3531,TRUE,_xll.ohTrigger(RecalcTrigger,Trigger1Y)),NA())</f>
        <v>1.4435619555159818E-2</v>
      </c>
    </row>
    <row r="3532" spans="2:17" x14ac:dyDescent="0.2">
      <c r="B3532" s="39" t="s">
        <v>42</v>
      </c>
      <c r="D3532" s="42">
        <f>_xll.qlCalendarAdvance(Calendar,$D3531,B3532,"f",FALSE)</f>
        <v>64237</v>
      </c>
      <c r="E3532" s="177">
        <f>_xll.qlInterestRateIndexValueDate(IndexON,D3532)</f>
        <v>64237</v>
      </c>
      <c r="F3532" s="193">
        <f>IFERROR(_xll.qlIndexFixing(IndexON,D3532,TRUE,_xll.ohTrigger(RecalcTrigger,TriggerON)),NA())</f>
        <v>1.3928330783610221E-2</v>
      </c>
      <c r="H3532" s="42">
        <f>_xll.qlCalendarAdvance(Calendar,$H3531,B3532,"f",FALSE)</f>
        <v>64237</v>
      </c>
      <c r="I3532" s="177">
        <f>_xll.qlInterestRateIndexValueDate(Index1M,$H3532)</f>
        <v>64241</v>
      </c>
      <c r="J3532" s="182">
        <f>IFERROR(_xll.qlIndexFixing(Index1M,$H3532,TRUE,_xll.ohTrigger(RecalcTrigger,Trigger1M)),NA())</f>
        <v>1.38874078298592E-2</v>
      </c>
      <c r="K3532" s="44" t="e">
        <f>IFERROR(_xll.qlIndexFixing(Index3M,H3532,TRUE,_xll.ohTrigger(RecalcTrigger,Trigger3M)),NA())</f>
        <v>#N/A</v>
      </c>
      <c r="L3532" s="44" t="e">
        <f>IFERROR(_xll.qlIndexFixing(Index6M,$H3532,TRUE,_xll.ohTrigger(RecalcTrigger,Trigger6M)),NA())</f>
        <v>#N/A</v>
      </c>
      <c r="M3532" s="183" t="e">
        <f>IFERROR(_xll.qlIndexFixing(Index1Y,$H3532,TRUE,_xll.ohTrigger(RecalcTrigger,Trigger1Y)),NA())</f>
        <v>#N/A</v>
      </c>
      <c r="N3532" s="182">
        <f>IFERROR(_xll.qlIndexFixing(ONIndex1M,I3532,TRUE,_xll.ohTrigger(RecalcTrigger,Trigger1M)),NA())</f>
        <v>1.387954193632801E-2</v>
      </c>
      <c r="O3532" s="44">
        <f>IFERROR(_xll.qlIndexFixing(ONIndex3M,I3532,TRUE,_xll.ohTrigger(RecalcTrigger,Trigger3M)),NA())</f>
        <v>1.4259688172577611E-2</v>
      </c>
      <c r="P3532" s="44">
        <f>IFERROR(_xll.qlIndexFixing(ONIndex6M,I3532,TRUE,_xll.ohTrigger(RecalcTrigger,Trigger6M)),NA())</f>
        <v>1.3666157944012269E-2</v>
      </c>
      <c r="Q3532" s="183">
        <f>IFERROR(_xll.qlIndexFixing(ONIndex1Y,I3532,TRUE,_xll.ohTrigger(RecalcTrigger,Trigger1Y)),NA())</f>
        <v>1.4435384305819809E-2</v>
      </c>
    </row>
    <row r="3533" spans="2:17" x14ac:dyDescent="0.2">
      <c r="B3533" s="39" t="s">
        <v>42</v>
      </c>
      <c r="D3533" s="42">
        <f>_xll.qlCalendarAdvance(Calendar,$D3532,B3533,"f",FALSE)</f>
        <v>64244</v>
      </c>
      <c r="E3533" s="177">
        <f>_xll.qlInterestRateIndexValueDate(IndexON,D3533)</f>
        <v>64244</v>
      </c>
      <c r="F3533" s="193">
        <f>IFERROR(_xll.qlIndexFixing(IndexON,D3533,TRUE,_xll.ohTrigger(RecalcTrigger,TriggerON)),NA())</f>
        <v>1.3928381635572862E-2</v>
      </c>
      <c r="H3533" s="42">
        <f>_xll.qlCalendarAdvance(Calendar,$H3532,B3533,"f",FALSE)</f>
        <v>64244</v>
      </c>
      <c r="I3533" s="177">
        <f>_xll.qlInterestRateIndexValueDate(Index1M,$H3533)</f>
        <v>64248</v>
      </c>
      <c r="J3533" s="182" t="e">
        <f>IFERROR(_xll.qlIndexFixing(Index1M,$H3533,TRUE,_xll.ohTrigger(RecalcTrigger,Trigger1M)),NA())</f>
        <v>#N/A</v>
      </c>
      <c r="K3533" s="44" t="e">
        <f>IFERROR(_xll.qlIndexFixing(Index3M,H3533,TRUE,_xll.ohTrigger(RecalcTrigger,Trigger3M)),NA())</f>
        <v>#N/A</v>
      </c>
      <c r="L3533" s="44" t="e">
        <f>IFERROR(_xll.qlIndexFixing(Index6M,$H3533,TRUE,_xll.ohTrigger(RecalcTrigger,Trigger6M)),NA())</f>
        <v>#N/A</v>
      </c>
      <c r="M3533" s="183" t="e">
        <f>IFERROR(_xll.qlIndexFixing(Index1Y,$H3533,TRUE,_xll.ohTrigger(RecalcTrigger,Trigger1Y)),NA())</f>
        <v>#N/A</v>
      </c>
      <c r="N3533" s="182">
        <f>IFERROR(_xll.qlIndexFixing(ONIndex1M,I3533,TRUE,_xll.ohTrigger(RecalcTrigger,Trigger1M)),NA())</f>
        <v>1.3879614406357987E-2</v>
      </c>
      <c r="O3533" s="44">
        <f>IFERROR(_xll.qlIndexFixing(ONIndex3M,I3533,TRUE,_xll.ohTrigger(RecalcTrigger,Trigger3M)),NA())</f>
        <v>1.425973733309327E-2</v>
      </c>
      <c r="P3533" s="44">
        <f>IFERROR(_xll.qlIndexFixing(ONIndex6M,I3533,TRUE,_xll.ohTrigger(RecalcTrigger,Trigger6M)),NA())</f>
        <v>1.3665591311431413E-2</v>
      </c>
      <c r="Q3533" s="183">
        <f>IFERROR(_xll.qlIndexFixing(ONIndex1Y,I3533,TRUE,_xll.ohTrigger(RecalcTrigger,Trigger1Y)),NA())</f>
        <v>1.4435127377980805E-2</v>
      </c>
    </row>
    <row r="3534" spans="2:17" x14ac:dyDescent="0.2">
      <c r="B3534" s="39" t="s">
        <v>42</v>
      </c>
      <c r="D3534" s="42">
        <f>_xll.qlCalendarAdvance(Calendar,$D3533,B3534,"f",FALSE)</f>
        <v>64251</v>
      </c>
      <c r="E3534" s="177">
        <f>_xll.qlInterestRateIndexValueDate(IndexON,D3534)</f>
        <v>64251</v>
      </c>
      <c r="F3534" s="193">
        <f>IFERROR(_xll.qlIndexFixing(IndexON,D3534,TRUE,_xll.ohTrigger(RecalcTrigger,TriggerON)),NA())</f>
        <v>1.3928422343010283E-2</v>
      </c>
      <c r="H3534" s="42">
        <f>_xll.qlCalendarAdvance(Calendar,$H3533,B3534,"f",FALSE)</f>
        <v>64251</v>
      </c>
      <c r="I3534" s="177">
        <f>_xll.qlInterestRateIndexValueDate(Index1M,$H3534)</f>
        <v>64255</v>
      </c>
      <c r="J3534" s="182" t="e">
        <f>IFERROR(_xll.qlIndexFixing(Index1M,$H3534,TRUE,_xll.ohTrigger(RecalcTrigger,Trigger1M)),NA())</f>
        <v>#N/A</v>
      </c>
      <c r="K3534" s="44" t="e">
        <f>IFERROR(_xll.qlIndexFixing(Index3M,H3534,TRUE,_xll.ohTrigger(RecalcTrigger,Trigger3M)),NA())</f>
        <v>#N/A</v>
      </c>
      <c r="L3534" s="44" t="e">
        <f>IFERROR(_xll.qlIndexFixing(Index6M,$H3534,TRUE,_xll.ohTrigger(RecalcTrigger,Trigger6M)),NA())</f>
        <v>#N/A</v>
      </c>
      <c r="M3534" s="183" t="e">
        <f>IFERROR(_xll.qlIndexFixing(Index1Y,$H3534,TRUE,_xll.ohTrigger(RecalcTrigger,Trigger1Y)),NA())</f>
        <v>#N/A</v>
      </c>
      <c r="N3534" s="182">
        <f>IFERROR(_xll.qlIndexFixing(ONIndex1M,I3534,TRUE,_xll.ohTrigger(RecalcTrigger,Trigger1M)),NA())</f>
        <v>1.3879669418672691E-2</v>
      </c>
      <c r="O3534" s="44">
        <f>IFERROR(_xll.qlIndexFixing(ONIndex3M,I3534,TRUE,_xll.ohTrigger(RecalcTrigger,Trigger3M)),NA())</f>
        <v>1.4259764655797369E-2</v>
      </c>
      <c r="P3534" s="44">
        <f>IFERROR(_xll.qlIndexFixing(ONIndex6M,I3534,TRUE,_xll.ohTrigger(RecalcTrigger,Trigger6M)),NA())</f>
        <v>1.3665019906028419E-2</v>
      </c>
      <c r="Q3534" s="183">
        <f>IFERROR(_xll.qlIndexFixing(ONIndex1Y,I3534,TRUE,_xll.ohTrigger(RecalcTrigger,Trigger1Y)),NA())</f>
        <v>1.4434848743345441E-2</v>
      </c>
    </row>
    <row r="3535" spans="2:17" x14ac:dyDescent="0.2">
      <c r="B3535" s="39" t="s">
        <v>42</v>
      </c>
      <c r="D3535" s="42">
        <f>_xll.qlCalendarAdvance(Calendar,$D3534,B3535,"f",FALSE)</f>
        <v>64258</v>
      </c>
      <c r="E3535" s="177">
        <f>_xll.qlInterestRateIndexValueDate(IndexON,D3535)</f>
        <v>64258</v>
      </c>
      <c r="F3535" s="193">
        <f>IFERROR(_xll.qlIndexFixing(IndexON,D3535,TRUE,_xll.ohTrigger(RecalcTrigger,TriggerON)),NA())</f>
        <v>1.3928452893052778E-2</v>
      </c>
      <c r="H3535" s="42">
        <f>_xll.qlCalendarAdvance(Calendar,$H3534,B3535,"f",FALSE)</f>
        <v>64258</v>
      </c>
      <c r="I3535" s="177">
        <f>_xll.qlInterestRateIndexValueDate(Index1M,$H3535)</f>
        <v>64262</v>
      </c>
      <c r="J3535" s="182" t="e">
        <f>IFERROR(_xll.qlIndexFixing(Index1M,$H3535,TRUE,_xll.ohTrigger(RecalcTrigger,Trigger1M)),NA())</f>
        <v>#N/A</v>
      </c>
      <c r="K3535" s="44" t="e">
        <f>IFERROR(_xll.qlIndexFixing(Index3M,H3535,TRUE,_xll.ohTrigger(RecalcTrigger,Trigger3M)),NA())</f>
        <v>#N/A</v>
      </c>
      <c r="L3535" s="44" t="e">
        <f>IFERROR(_xll.qlIndexFixing(Index6M,$H3535,TRUE,_xll.ohTrigger(RecalcTrigger,Trigger6M)),NA())</f>
        <v>#N/A</v>
      </c>
      <c r="M3535" s="183" t="e">
        <f>IFERROR(_xll.qlIndexFixing(Index1Y,$H3535,TRUE,_xll.ohTrigger(RecalcTrigger,Trigger1Y)),NA())</f>
        <v>#N/A</v>
      </c>
      <c r="N3535" s="182">
        <f>IFERROR(_xll.qlIndexFixing(ONIndex1M,I3535,TRUE,_xll.ohTrigger(RecalcTrigger,Trigger1M)),NA())</f>
        <v>1.3879706950890025E-2</v>
      </c>
      <c r="O3535" s="44">
        <f>IFERROR(_xll.qlIndexFixing(ONIndex3M,I3535,TRUE,_xll.ohTrigger(RecalcTrigger,Trigger3M)),NA())</f>
        <v>1.4259770112632353E-2</v>
      </c>
      <c r="P3535" s="44">
        <f>IFERROR(_xll.qlIndexFixing(ONIndex6M,I3535,TRUE,_xll.ohTrigger(RecalcTrigger,Trigger6M)),NA())</f>
        <v>1.3664443721568276E-2</v>
      </c>
      <c r="Q3535" s="183">
        <f>IFERROR(_xll.qlIndexFixing(ONIndex1Y,I3535,TRUE,_xll.ohTrigger(RecalcTrigger,Trigger1Y)),NA())</f>
        <v>1.4434548374335776E-2</v>
      </c>
    </row>
    <row r="3536" spans="2:17" x14ac:dyDescent="0.2">
      <c r="B3536" s="39" t="s">
        <v>42</v>
      </c>
      <c r="D3536" s="42">
        <f>_xll.qlCalendarAdvance(Calendar,$D3535,B3536,"f",FALSE)</f>
        <v>64265</v>
      </c>
      <c r="E3536" s="177">
        <f>_xll.qlInterestRateIndexValueDate(IndexON,D3536)</f>
        <v>64265</v>
      </c>
      <c r="F3536" s="193">
        <f>IFERROR(_xll.qlIndexFixing(IndexON,D3536,TRUE,_xll.ohTrigger(RecalcTrigger,TriggerON)),NA())</f>
        <v>1.3928473272670772E-2</v>
      </c>
      <c r="H3536" s="42">
        <f>_xll.qlCalendarAdvance(Calendar,$H3535,B3536,"f",FALSE)</f>
        <v>64265</v>
      </c>
      <c r="I3536" s="177">
        <f>_xll.qlInterestRateIndexValueDate(Index1M,$H3536)</f>
        <v>64269</v>
      </c>
      <c r="J3536" s="182" t="e">
        <f>IFERROR(_xll.qlIndexFixing(Index1M,$H3536,TRUE,_xll.ohTrigger(RecalcTrigger,Trigger1M)),NA())</f>
        <v>#N/A</v>
      </c>
      <c r="K3536" s="44" t="e">
        <f>IFERROR(_xll.qlIndexFixing(Index3M,H3536,TRUE,_xll.ohTrigger(RecalcTrigger,Trigger3M)),NA())</f>
        <v>#N/A</v>
      </c>
      <c r="L3536" s="44" t="e">
        <f>IFERROR(_xll.qlIndexFixing(Index6M,$H3536,TRUE,_xll.ohTrigger(RecalcTrigger,Trigger6M)),NA())</f>
        <v>#N/A</v>
      </c>
      <c r="M3536" s="183" t="e">
        <f>IFERROR(_xll.qlIndexFixing(Index1Y,$H3536,TRUE,_xll.ohTrigger(RecalcTrigger,Trigger1Y)),NA())</f>
        <v>#N/A</v>
      </c>
      <c r="N3536" s="182">
        <f>IFERROR(_xll.qlIndexFixing(ONIndex1M,I3536,TRUE,_xll.ohTrigger(RecalcTrigger,Trigger1M)),NA())</f>
        <v>1.3879726980388085E-2</v>
      </c>
      <c r="O3536" s="44">
        <f>IFERROR(_xll.qlIndexFixing(ONIndex3M,I3536,TRUE,_xll.ohTrigger(RecalcTrigger,Trigger3M)),NA())</f>
        <v>1.4259753675540665E-2</v>
      </c>
      <c r="P3536" s="44">
        <f>IFERROR(_xll.qlIndexFixing(ONIndex6M,I3536,TRUE,_xll.ohTrigger(RecalcTrigger,Trigger6M)),NA())</f>
        <v>1.3663862751895905E-2</v>
      </c>
      <c r="Q3536" s="183">
        <f>IFERROR(_xll.qlIndexFixing(ONIndex1Y,I3536,TRUE,_xll.ohTrigger(RecalcTrigger,Trigger1Y)),NA())</f>
        <v>1.4434226243134063E-2</v>
      </c>
    </row>
    <row r="3537" spans="2:17" ht="12" thickBot="1" x14ac:dyDescent="0.25">
      <c r="B3537" s="40" t="s">
        <v>42</v>
      </c>
      <c r="D3537" s="43">
        <f>_xll.qlCalendarAdvance(Calendar,$D3536,B3537,"f",FALSE)</f>
        <v>64272</v>
      </c>
      <c r="E3537" s="178">
        <f>_xll.qlInterestRateIndexValueDate(IndexON,D3537)</f>
        <v>64272</v>
      </c>
      <c r="F3537" s="194">
        <f>IFERROR(_xll.qlIndexFixing(IndexON,D3537,TRUE,_xll.ohTrigger(RecalcTrigger,TriggerON)),NA())</f>
        <v>1.3928483468674813E-2</v>
      </c>
      <c r="H3537" s="43">
        <f>_xll.qlCalendarAdvance(Calendar,$H3536,B3537,"f",FALSE)</f>
        <v>64272</v>
      </c>
      <c r="I3537" s="178">
        <f>_xll.qlInterestRateIndexValueDate(Index1M,$H3537)</f>
        <v>64276</v>
      </c>
      <c r="J3537" s="184" t="e">
        <f>IFERROR(_xll.qlIndexFixing(Index1M,$H3537,TRUE,_xll.ohTrigger(RecalcTrigger,Trigger1M)),NA())</f>
        <v>#N/A</v>
      </c>
      <c r="K3537" s="185" t="e">
        <f>IFERROR(_xll.qlIndexFixing(Index3M,H3537,TRUE,_xll.ohTrigger(RecalcTrigger,Trigger3M)),NA())</f>
        <v>#N/A</v>
      </c>
      <c r="L3537" s="185" t="e">
        <f>IFERROR(_xll.qlIndexFixing(Index6M,$H3537,TRUE,_xll.ohTrigger(RecalcTrigger,Trigger6M)),NA())</f>
        <v>#N/A</v>
      </c>
      <c r="M3537" s="186" t="e">
        <f>IFERROR(_xll.qlIndexFixing(Index1Y,$H3537,TRUE,_xll.ohTrigger(RecalcTrigger,Trigger1Y)),NA())</f>
        <v>#N/A</v>
      </c>
      <c r="N3537" s="184" t="e">
        <f>IFERROR(_xll.qlIndexFixing(ONIndex1M,I3537,TRUE,_xll.ohTrigger(RecalcTrigger,Trigger1M)),NA())</f>
        <v>#N/A</v>
      </c>
      <c r="O3537" s="185" t="e">
        <f>IFERROR(_xll.qlIndexFixing(ONIndex3M,I3537,TRUE,_xll.ohTrigger(RecalcTrigger,Trigger3M)),NA())</f>
        <v>#N/A</v>
      </c>
      <c r="P3537" s="185" t="e">
        <f>IFERROR(_xll.qlIndexFixing(ONIndex6M,I3537,TRUE,_xll.ohTrigger(RecalcTrigger,Trigger6M)),NA())</f>
        <v>#N/A</v>
      </c>
      <c r="Q3537" s="186" t="e">
        <f>IFERROR(_xll.qlIndexFixing(ONIndex1Y,I3537,TRUE,_xll.ohTrigger(RecalcTrigger,Trigger1Y)),NA())</f>
        <v>#N/A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93</vt:i4>
      </vt:variant>
    </vt:vector>
  </HeadingPairs>
  <TitlesOfParts>
    <vt:vector size="100" baseType="lpstr">
      <vt:lpstr>General Settings</vt:lpstr>
      <vt:lpstr>ON Monitor</vt:lpstr>
      <vt:lpstr>1M Monitor</vt:lpstr>
      <vt:lpstr>3M Monitor</vt:lpstr>
      <vt:lpstr>6M Monitor</vt:lpstr>
      <vt:lpstr>1Y Monitor</vt:lpstr>
      <vt:lpstr>Data</vt:lpstr>
      <vt:lpstr>Calendar</vt:lpstr>
      <vt:lpstr>Check1M</vt:lpstr>
      <vt:lpstr>Check1Y</vt:lpstr>
      <vt:lpstr>Check3M</vt:lpstr>
      <vt:lpstr>Check6M</vt:lpstr>
      <vt:lpstr>CheckON</vt:lpstr>
      <vt:lpstr>Currency</vt:lpstr>
      <vt:lpstr>'1M Monitor'!DataTable</vt:lpstr>
      <vt:lpstr>'1Y Monitor'!DataTable</vt:lpstr>
      <vt:lpstr>'3M Monitor'!DataTable</vt:lpstr>
      <vt:lpstr>'6M Monitor'!DataTable</vt:lpstr>
      <vt:lpstr>'ON Monitor'!DataTable</vt:lpstr>
      <vt:lpstr>'ON Monitor'!DayCountConv</vt:lpstr>
      <vt:lpstr>DiscountingCurve</vt:lpstr>
      <vt:lpstr>'3M Monitor'!DiscountingEngine</vt:lpstr>
      <vt:lpstr>EvaluationDate</vt:lpstr>
      <vt:lpstr>FirstIMMFUTCheck</vt:lpstr>
      <vt:lpstr>FirstIMMFUTDates</vt:lpstr>
      <vt:lpstr>FirstIMMFUTNull</vt:lpstr>
      <vt:lpstr>FirstIMMFUTQuotes</vt:lpstr>
      <vt:lpstr>'1M Monitor'!FixedLegBDC</vt:lpstr>
      <vt:lpstr>'3M Monitor'!FixedLegBDC</vt:lpstr>
      <vt:lpstr>'6M Monitor'!FixedLegBDC</vt:lpstr>
      <vt:lpstr>'1M Monitor'!FixedLegDayCounter</vt:lpstr>
      <vt:lpstr>'3M Monitor'!FixedLegDayCounter</vt:lpstr>
      <vt:lpstr>'6M Monitor'!FixedLegDayCounter</vt:lpstr>
      <vt:lpstr>'1M Monitor'!FixedLegTenor</vt:lpstr>
      <vt:lpstr>'3M Monitor'!FixedLegTenor</vt:lpstr>
      <vt:lpstr>'6M Monitor'!FixedLegTenor</vt:lpstr>
      <vt:lpstr>Flag1M</vt:lpstr>
      <vt:lpstr>Flag1Y</vt:lpstr>
      <vt:lpstr>Flag3M</vt:lpstr>
      <vt:lpstr>Flag6M</vt:lpstr>
      <vt:lpstr>FlagON</vt:lpstr>
      <vt:lpstr>FRA1YCheck</vt:lpstr>
      <vt:lpstr>FRA1YDates</vt:lpstr>
      <vt:lpstr>FRA1YNull</vt:lpstr>
      <vt:lpstr>FRA1YQuotes</vt:lpstr>
      <vt:lpstr>FRA3MCheck</vt:lpstr>
      <vt:lpstr>FRA3MDates</vt:lpstr>
      <vt:lpstr>FRA3MNull</vt:lpstr>
      <vt:lpstr>FRA3MQuotes</vt:lpstr>
      <vt:lpstr>FRA6MCheck</vt:lpstr>
      <vt:lpstr>FRA6MDates</vt:lpstr>
      <vt:lpstr>FRA6MNull</vt:lpstr>
      <vt:lpstr>FRA6MQuotes</vt:lpstr>
      <vt:lpstr>Fwd1M</vt:lpstr>
      <vt:lpstr>Fwd1Y</vt:lpstr>
      <vt:lpstr>Fwd3M</vt:lpstr>
      <vt:lpstr>Fwd6M</vt:lpstr>
      <vt:lpstr>FwdON</vt:lpstr>
      <vt:lpstr>'ON Monitor'!FwdStart</vt:lpstr>
      <vt:lpstr>Index1M</vt:lpstr>
      <vt:lpstr>Index1Y</vt:lpstr>
      <vt:lpstr>Index3M</vt:lpstr>
      <vt:lpstr>Index6M</vt:lpstr>
      <vt:lpstr>IndexON</vt:lpstr>
      <vt:lpstr>InterestRatesTrigger</vt:lpstr>
      <vt:lpstr>LastIMMFUTCheck</vt:lpstr>
      <vt:lpstr>LastIMMFUTDates</vt:lpstr>
      <vt:lpstr>LastIMMFUTNull</vt:lpstr>
      <vt:lpstr>LastIMMFUTQuotes</vt:lpstr>
      <vt:lpstr>ObjectOverwrite</vt:lpstr>
      <vt:lpstr>ONFwd1M</vt:lpstr>
      <vt:lpstr>ONFwd1Y</vt:lpstr>
      <vt:lpstr>ONFwd3M</vt:lpstr>
      <vt:lpstr>ONFwd6M</vt:lpstr>
      <vt:lpstr>ONIndex1M</vt:lpstr>
      <vt:lpstr>ONIndex1Y</vt:lpstr>
      <vt:lpstr>ONIndex3M</vt:lpstr>
      <vt:lpstr>ONIndex6M</vt:lpstr>
      <vt:lpstr>'ON Monitor'!OvernightIndex</vt:lpstr>
      <vt:lpstr>Permanent</vt:lpstr>
      <vt:lpstr>QuoteSuffix</vt:lpstr>
      <vt:lpstr>RecalcTrigger</vt:lpstr>
      <vt:lpstr>SERIALFUTCheck</vt:lpstr>
      <vt:lpstr>SERIALFUTDates</vt:lpstr>
      <vt:lpstr>SERIALFUTNull</vt:lpstr>
      <vt:lpstr>SERIALFUTQuotes</vt:lpstr>
      <vt:lpstr>SettlementDate</vt:lpstr>
      <vt:lpstr>SettlementDateON</vt:lpstr>
      <vt:lpstr>SettlementDates</vt:lpstr>
      <vt:lpstr>SettlementDatesON</vt:lpstr>
      <vt:lpstr>SettlementDays</vt:lpstr>
      <vt:lpstr>'1M Monitor'!ShortFixedLegBDC</vt:lpstr>
      <vt:lpstr>'1M Monitor'!ShortFixedLegDayCounter</vt:lpstr>
      <vt:lpstr>'1M Monitor'!ShortFixedLegTenor</vt:lpstr>
      <vt:lpstr>Trigger</vt:lpstr>
      <vt:lpstr>Trigger1M</vt:lpstr>
      <vt:lpstr>Trigger1Y</vt:lpstr>
      <vt:lpstr>Trigger3M</vt:lpstr>
      <vt:lpstr>Trigger6M</vt:lpstr>
      <vt:lpstr>TriggerON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2014-01-14T16:38:43Z</dcterms:created>
  <dcterms:modified xsi:type="dcterms:W3CDTF">2015-12-17T14:48:40Z</dcterms:modified>
</cp:coreProperties>
</file>